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89.xml" ContentType="application/vnd.openxmlformats-officedocument.spreadsheetml.externalLink+xml"/>
  <Override PartName="/xl/externalLinks/externalLink90.xml" ContentType="application/vnd.openxmlformats-officedocument.spreadsheetml.externalLink+xml"/>
  <Override PartName="/xl/externalLinks/externalLink91.xml" ContentType="application/vnd.openxmlformats-officedocument.spreadsheetml.externalLink+xml"/>
  <Override PartName="/xl/externalLinks/externalLink92.xml" ContentType="application/vnd.openxmlformats-officedocument.spreadsheetml.externalLink+xml"/>
  <Override PartName="/xl/externalLinks/externalLink9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6.xml" ContentType="application/vnd.openxmlformats-officedocument.drawing+xml"/>
  <Override PartName="/xl/comments4.xml" ContentType="application/vnd.openxmlformats-officedocument.spreadsheetml.comments+xml"/>
  <Override PartName="/xl/drawings/drawing7.xml" ContentType="application/vnd.openxmlformats-officedocument.drawing+xml"/>
  <Override PartName="/xl/comments5.xml" ContentType="application/vnd.openxmlformats-officedocument.spreadsheetml.comments+xml"/>
  <Override PartName="/xl/drawings/drawing8.xml" ContentType="application/vnd.openxmlformats-officedocument.drawing+xml"/>
  <Override PartName="/xl/comments6.xml" ContentType="application/vnd.openxmlformats-officedocument.spreadsheetml.comments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527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E:\UTAMI\2024\PBPD\MOM\BP KURANG DR INVESTASI\CHUSNA\"/>
    </mc:Choice>
  </mc:AlternateContent>
  <xr:revisionPtr revIDLastSave="0" documentId="13_ncr:1_{763A8CA4-5B6F-42AE-B466-25A0ABDA1259}" xr6:coauthVersionLast="47" xr6:coauthVersionMax="47" xr10:uidLastSave="{00000000-0000-0000-0000-000000000000}"/>
  <bookViews>
    <workbookView xWindow="-120" yWindow="-120" windowWidth="24240" windowHeight="13140" tabRatio="859" activeTab="8" xr2:uid="{00000000-000D-0000-FFFF-FFFF00000000}"/>
  </bookViews>
  <sheets>
    <sheet name="REKAP MATERIAL" sheetId="41" r:id="rId1"/>
    <sheet name="REKAP TIANG" sheetId="39" r:id="rId2"/>
    <sheet name="REKAP MDU" sheetId="29" r:id="rId3"/>
    <sheet name="Sheet1" sheetId="65" state="hidden" r:id="rId4"/>
    <sheet name="HARGA SATUAN" sheetId="10" r:id="rId5"/>
    <sheet name="KKO" sheetId="60" r:id="rId6"/>
    <sheet name="DATA" sheetId="59" r:id="rId7"/>
    <sheet name="KKF" sheetId="54" r:id="rId8"/>
    <sheet name="RAB" sheetId="11" r:id="rId9"/>
    <sheet name="GAMBAR" sheetId="64" r:id="rId10"/>
    <sheet name="SLD" sheetId="67" r:id="rId11"/>
    <sheet name="PETA" sheetId="62" r:id="rId12"/>
    <sheet name="PDL" sheetId="66" state="hidden" r:id="rId13"/>
  </sheets>
  <externalReferences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  <externalReference r:id="rId103"/>
    <externalReference r:id="rId104"/>
    <externalReference r:id="rId105"/>
    <externalReference r:id="rId106"/>
  </externalReferences>
  <definedNames>
    <definedName name="\A" localSheetId="6">#REF!</definedName>
    <definedName name="\A" localSheetId="7">#REF!</definedName>
    <definedName name="\A" localSheetId="5">#REF!</definedName>
    <definedName name="\A">#REF!</definedName>
    <definedName name="\B" localSheetId="6">#REF!</definedName>
    <definedName name="\B" localSheetId="7">#REF!</definedName>
    <definedName name="\B">#REF!</definedName>
    <definedName name="\C" localSheetId="6">#REF!</definedName>
    <definedName name="\C" localSheetId="7">#REF!</definedName>
    <definedName name="\C">#REF!</definedName>
    <definedName name="\D" localSheetId="6">#REF!</definedName>
    <definedName name="\D" localSheetId="9">#REF!</definedName>
    <definedName name="\D" localSheetId="7">#REF!</definedName>
    <definedName name="\D">#REF!</definedName>
    <definedName name="\E" localSheetId="6">#REF!</definedName>
    <definedName name="\E" localSheetId="9">#REF!</definedName>
    <definedName name="\E" localSheetId="7">#REF!</definedName>
    <definedName name="\E">#REF!</definedName>
    <definedName name="\F" localSheetId="6">#REF!</definedName>
    <definedName name="\F" localSheetId="9">#REF!</definedName>
    <definedName name="\F" localSheetId="7">#REF!</definedName>
    <definedName name="\F">#REF!</definedName>
    <definedName name="\G" localSheetId="6">#REF!</definedName>
    <definedName name="\G" localSheetId="9">#REF!</definedName>
    <definedName name="\G" localSheetId="7">#REF!</definedName>
    <definedName name="\G">#REF!</definedName>
    <definedName name="\H" localSheetId="6">#REF!</definedName>
    <definedName name="\H" localSheetId="9">#REF!</definedName>
    <definedName name="\H" localSheetId="7">#REF!</definedName>
    <definedName name="\H">#REF!</definedName>
    <definedName name="\I" localSheetId="6">#REF!</definedName>
    <definedName name="\I" localSheetId="9">#REF!</definedName>
    <definedName name="\I" localSheetId="7">#REF!</definedName>
    <definedName name="\I">#REF!</definedName>
    <definedName name="\J" localSheetId="6">#REF!</definedName>
    <definedName name="\J" localSheetId="9">#REF!</definedName>
    <definedName name="\J" localSheetId="7">#REF!</definedName>
    <definedName name="\J">#REF!</definedName>
    <definedName name="\K" localSheetId="6">#REF!</definedName>
    <definedName name="\K" localSheetId="9">#REF!</definedName>
    <definedName name="\K" localSheetId="7">#REF!</definedName>
    <definedName name="\K">#REF!</definedName>
    <definedName name="\L" localSheetId="6">#REF!</definedName>
    <definedName name="\L" localSheetId="9">#REF!</definedName>
    <definedName name="\L" localSheetId="7">#REF!</definedName>
    <definedName name="\L">#REF!</definedName>
    <definedName name="\LX1" localSheetId="6">#REF!</definedName>
    <definedName name="\LX1" localSheetId="9">#REF!</definedName>
    <definedName name="\LX1" localSheetId="7">#REF!</definedName>
    <definedName name="\LX1">#REF!</definedName>
    <definedName name="\M" localSheetId="6">#REF!</definedName>
    <definedName name="\M" localSheetId="9">#REF!</definedName>
    <definedName name="\M" localSheetId="7">#REF!</definedName>
    <definedName name="\M">#REF!</definedName>
    <definedName name="\P" localSheetId="6">#REF!</definedName>
    <definedName name="\P" localSheetId="9">#REF!</definedName>
    <definedName name="\P" localSheetId="7">#REF!</definedName>
    <definedName name="\P">#REF!</definedName>
    <definedName name="\Q" localSheetId="6">#REF!</definedName>
    <definedName name="\Q" localSheetId="9">#REF!</definedName>
    <definedName name="\Q" localSheetId="7">#REF!</definedName>
    <definedName name="\Q">#REF!</definedName>
    <definedName name="\R" localSheetId="6">#REF!</definedName>
    <definedName name="\R" localSheetId="9">#REF!</definedName>
    <definedName name="\R" localSheetId="7">#REF!</definedName>
    <definedName name="\R">#REF!</definedName>
    <definedName name="\S" localSheetId="6">#REF!</definedName>
    <definedName name="\S" localSheetId="9">#REF!</definedName>
    <definedName name="\S" localSheetId="7">#REF!</definedName>
    <definedName name="\S">#REF!</definedName>
    <definedName name="\T" localSheetId="6">#REF!</definedName>
    <definedName name="\T" localSheetId="9">#REF!</definedName>
    <definedName name="\T" localSheetId="7">#REF!</definedName>
    <definedName name="\T">#REF!</definedName>
    <definedName name="\W" localSheetId="6">#REF!</definedName>
    <definedName name="\W" localSheetId="9">#REF!</definedName>
    <definedName name="\W" localSheetId="7">#REF!</definedName>
    <definedName name="\W">#REF!</definedName>
    <definedName name="\Z" localSheetId="6">#REF!</definedName>
    <definedName name="\Z" localSheetId="9">#REF!</definedName>
    <definedName name="\Z" localSheetId="7">#REF!</definedName>
    <definedName name="\Z">#REF!</definedName>
    <definedName name="_" localSheetId="6">#REF!</definedName>
    <definedName name="_" localSheetId="9">#REF!</definedName>
    <definedName name="_" localSheetId="7">#REF!</definedName>
    <definedName name="_">#REF!</definedName>
    <definedName name="____\A" localSheetId="6">#REF!</definedName>
    <definedName name="____\A" localSheetId="7">#REF!</definedName>
    <definedName name="____\A">#REF!</definedName>
    <definedName name="____\B" localSheetId="6">#REF!</definedName>
    <definedName name="____\B" localSheetId="7">#REF!</definedName>
    <definedName name="____\B">#REF!</definedName>
    <definedName name="____\C" localSheetId="6">#REF!</definedName>
    <definedName name="____\C" localSheetId="7">#REF!</definedName>
    <definedName name="____\C">#REF!</definedName>
    <definedName name="____\D" localSheetId="6">#REF!</definedName>
    <definedName name="____\D" localSheetId="7">#REF!</definedName>
    <definedName name="____\D">#REF!</definedName>
    <definedName name="____\E" localSheetId="6">#REF!</definedName>
    <definedName name="____\E" localSheetId="7">#REF!</definedName>
    <definedName name="____\E">#REF!</definedName>
    <definedName name="____\F" localSheetId="6">#REF!</definedName>
    <definedName name="____\F" localSheetId="7">#REF!</definedName>
    <definedName name="____\F">#REF!</definedName>
    <definedName name="____\G" localSheetId="6">#REF!</definedName>
    <definedName name="____\G" localSheetId="7">#REF!</definedName>
    <definedName name="____\G">#REF!</definedName>
    <definedName name="____\H" localSheetId="6">#REF!</definedName>
    <definedName name="____\H" localSheetId="7">#REF!</definedName>
    <definedName name="____\H">#REF!</definedName>
    <definedName name="____\I" localSheetId="6">#REF!</definedName>
    <definedName name="____\I" localSheetId="7">#REF!</definedName>
    <definedName name="____\I">#REF!</definedName>
    <definedName name="____\J" localSheetId="6">#REF!</definedName>
    <definedName name="____\J" localSheetId="7">#REF!</definedName>
    <definedName name="____\J">#REF!</definedName>
    <definedName name="____\K" localSheetId="6">#REF!</definedName>
    <definedName name="____\K" localSheetId="7">#REF!</definedName>
    <definedName name="____\K">#REF!</definedName>
    <definedName name="____\L" localSheetId="6">#REF!</definedName>
    <definedName name="____\L" localSheetId="7">#REF!</definedName>
    <definedName name="____\L">#REF!</definedName>
    <definedName name="____\LX1" localSheetId="6">#REF!</definedName>
    <definedName name="____\LX1" localSheetId="7">#REF!</definedName>
    <definedName name="____\LX1">#REF!</definedName>
    <definedName name="____\M" localSheetId="6">#REF!</definedName>
    <definedName name="____\M" localSheetId="7">#REF!</definedName>
    <definedName name="____\M">#REF!</definedName>
    <definedName name="____\P" localSheetId="6">#REF!</definedName>
    <definedName name="____\P" localSheetId="7">#REF!</definedName>
    <definedName name="____\P">#REF!</definedName>
    <definedName name="____\Q" localSheetId="6">#REF!</definedName>
    <definedName name="____\Q" localSheetId="7">#REF!</definedName>
    <definedName name="____\Q">#REF!</definedName>
    <definedName name="____\R" localSheetId="6">#REF!</definedName>
    <definedName name="____\R" localSheetId="7">#REF!</definedName>
    <definedName name="____\R">#REF!</definedName>
    <definedName name="____\S" localSheetId="6">#REF!</definedName>
    <definedName name="____\S" localSheetId="7">#REF!</definedName>
    <definedName name="____\S">#REF!</definedName>
    <definedName name="____\T" localSheetId="6">#REF!</definedName>
    <definedName name="____\T" localSheetId="7">#REF!</definedName>
    <definedName name="____\T">#REF!</definedName>
    <definedName name="____\W" localSheetId="6">#REF!</definedName>
    <definedName name="____\W" localSheetId="7">#REF!</definedName>
    <definedName name="____\W">#REF!</definedName>
    <definedName name="____\Z" localSheetId="6">#REF!</definedName>
    <definedName name="____\Z" localSheetId="7">#REF!</definedName>
    <definedName name="____\Z">#REF!</definedName>
    <definedName name="_______DAF1">[1]Sheet3!$II$7944</definedName>
    <definedName name="______DAF1">[1]Sheet3!$II$7944</definedName>
    <definedName name="_____DAF1">[1]Sheet3!$II$7944</definedName>
    <definedName name="____BIM1" localSheetId="6">[2]prod03!#REF!</definedName>
    <definedName name="____BIM1" localSheetId="7">[2]prod03!#REF!</definedName>
    <definedName name="____BIM1" localSheetId="5">[2]prod03!#REF!</definedName>
    <definedName name="____BIM1">[2]prod03!#REF!</definedName>
    <definedName name="____DAF1">[1]Sheet3!$II$7944</definedName>
    <definedName name="____DEN1" localSheetId="6">[2]prod03!#REF!</definedName>
    <definedName name="____DEN1" localSheetId="7">[2]prod03!#REF!</definedName>
    <definedName name="____DEN1" localSheetId="5">[2]prod03!#REF!</definedName>
    <definedName name="____DEN1">[2]prod03!#REF!</definedName>
    <definedName name="____DIL1" localSheetId="6">[2]prod03!#REF!</definedName>
    <definedName name="____DIL1" localSheetId="7">[2]prod03!#REF!</definedName>
    <definedName name="____DIL1">[2]prod03!#REF!</definedName>
    <definedName name="____END1" localSheetId="6">[2]prod03!#REF!</definedName>
    <definedName name="____END1" localSheetId="7">[2]prod03!#REF!</definedName>
    <definedName name="____END1">[2]prod03!#REF!</definedName>
    <definedName name="____KUP1" localSheetId="6">[2]prod03!#REF!</definedName>
    <definedName name="____KUP1" localSheetId="7">[2]prod03!#REF!</definedName>
    <definedName name="____KUP1">[2]prod03!#REF!</definedName>
    <definedName name="____MAT1" localSheetId="6">[2]prod03!#REF!</definedName>
    <definedName name="____MAT1" localSheetId="7">[2]prod03!#REF!</definedName>
    <definedName name="____MAT1">[2]prod03!#REF!</definedName>
    <definedName name="____SIN1" localSheetId="6">[2]prod03!#REF!</definedName>
    <definedName name="____SIN1" localSheetId="7">[2]prod03!#REF!</definedName>
    <definedName name="____SIN1">[2]prod03!#REF!</definedName>
    <definedName name="____SUM1" localSheetId="6">[2]prod03!#REF!</definedName>
    <definedName name="____SUM1" localSheetId="7">[2]prod03!#REF!</definedName>
    <definedName name="____SUM1">[2]prod03!#REF!</definedName>
    <definedName name="____WAI1" localSheetId="6">[2]prod03!#REF!</definedName>
    <definedName name="____WAI1" localSheetId="7">[2]prod03!#REF!</definedName>
    <definedName name="____WAI1">[2]prod03!#REF!</definedName>
    <definedName name="____WIL1" localSheetId="6">[2]prod03!#REF!</definedName>
    <definedName name="____WIL1" localSheetId="7">[2]prod03!#REF!</definedName>
    <definedName name="____WIL1">[2]prod03!#REF!</definedName>
    <definedName name="___BIM1" localSheetId="6">[2]prod03!#REF!</definedName>
    <definedName name="___BIM1" localSheetId="7">[2]prod03!#REF!</definedName>
    <definedName name="___BIM1">[2]prod03!#REF!</definedName>
    <definedName name="___DAF1">[1]Sheet3!$II$7944</definedName>
    <definedName name="___DEN1" localSheetId="6">[2]prod03!#REF!</definedName>
    <definedName name="___DEN1" localSheetId="7">[2]prod03!#REF!</definedName>
    <definedName name="___DEN1" localSheetId="5">[2]prod03!#REF!</definedName>
    <definedName name="___DEN1">[2]prod03!#REF!</definedName>
    <definedName name="___DIL1" localSheetId="6">[2]prod03!#REF!</definedName>
    <definedName name="___DIL1" localSheetId="7">[2]prod03!#REF!</definedName>
    <definedName name="___DIL1">[2]prod03!#REF!</definedName>
    <definedName name="___END1" localSheetId="6">[2]prod03!#REF!</definedName>
    <definedName name="___END1" localSheetId="7">[2]prod03!#REF!</definedName>
    <definedName name="___END1">[2]prod03!#REF!</definedName>
    <definedName name="___KUP1" localSheetId="6">[2]prod03!#REF!</definedName>
    <definedName name="___KUP1" localSheetId="7">[2]prod03!#REF!</definedName>
    <definedName name="___KUP1">[2]prod03!#REF!</definedName>
    <definedName name="___MAT1" localSheetId="6">[2]prod03!#REF!</definedName>
    <definedName name="___MAT1" localSheetId="7">[2]prod03!#REF!</definedName>
    <definedName name="___MAT1">[2]prod03!#REF!</definedName>
    <definedName name="___MEI92" localSheetId="6">#REF!</definedName>
    <definedName name="___MEI92" localSheetId="7">#REF!</definedName>
    <definedName name="___MEI92" localSheetId="5">#REF!</definedName>
    <definedName name="___MEI92">#REF!</definedName>
    <definedName name="___SIN1" localSheetId="6">[2]prod03!#REF!</definedName>
    <definedName name="___SIN1" localSheetId="7">[2]prod03!#REF!</definedName>
    <definedName name="___SIN1" localSheetId="5">[2]prod03!#REF!</definedName>
    <definedName name="___SIN1">[2]prod03!#REF!</definedName>
    <definedName name="___SUM1" localSheetId="6">[2]prod03!#REF!</definedName>
    <definedName name="___SUM1" localSheetId="7">[2]prod03!#REF!</definedName>
    <definedName name="___SUM1">[2]prod03!#REF!</definedName>
    <definedName name="___WAI1" localSheetId="6">[2]prod03!#REF!</definedName>
    <definedName name="___WAI1" localSheetId="7">[2]prod03!#REF!</definedName>
    <definedName name="___WAI1">[2]prod03!#REF!</definedName>
    <definedName name="___WIL1" localSheetId="6">[2]prod03!#REF!</definedName>
    <definedName name="___WIL1" localSheetId="7">[2]prod03!#REF!</definedName>
    <definedName name="___WIL1">[2]prod03!#REF!</definedName>
    <definedName name="__1_____123Graph_ACHART_2" hidden="1">[3]graf2!$D$10:$L$10</definedName>
    <definedName name="__1__123Graph_BCHART_1" hidden="1">'[4]PUNCAK-89'!$AB$1:$AB$7</definedName>
    <definedName name="__10__123Graph_CCHART_2" hidden="1">[3]graf2!$D$14:$L$14</definedName>
    <definedName name="__11__123Graph_LBL_ACHART_2" hidden="1">[3]graf2!$D$10:$L$10</definedName>
    <definedName name="__12__123Graph_LBL_BCHART_2" hidden="1">[3]graf2!$D$12:$L$12</definedName>
    <definedName name="__123Graph_A" localSheetId="6" hidden="1">[5]DExp.Lmb!#REF!</definedName>
    <definedName name="__123Graph_A" localSheetId="9" hidden="1">[6]DExp.Lmb!#REF!</definedName>
    <definedName name="__123Graph_A" localSheetId="7" hidden="1">[5]DExp.Lmb!#REF!</definedName>
    <definedName name="__123Graph_A" localSheetId="0" hidden="1">[5]DExp.Lmb!#REF!</definedName>
    <definedName name="__123Graph_A" localSheetId="2" hidden="1">[5]DExp.Lmb!#REF!</definedName>
    <definedName name="__123Graph_A" localSheetId="1" hidden="1">[5]DExp.Lmb!#REF!</definedName>
    <definedName name="__123Graph_A" hidden="1">[6]DExp.Lmb!#REF!</definedName>
    <definedName name="__123Graph_A1" hidden="1">[7]C!$D$322:$K$322</definedName>
    <definedName name="__123Graph_A2" hidden="1">[7]C!$D$372:$K$372</definedName>
    <definedName name="__123gRAPH_ab" localSheetId="6" hidden="1">[5]DExp.Lmb!#REF!</definedName>
    <definedName name="__123gRAPH_ab" localSheetId="7" hidden="1">[5]DExp.Lmb!#REF!</definedName>
    <definedName name="__123gRAPH_ab" localSheetId="5" hidden="1">[5]DExp.Lmb!#REF!</definedName>
    <definedName name="__123gRAPH_ab" hidden="1">[5]DExp.Lmb!#REF!</definedName>
    <definedName name="__123Graph_ACPEXIND" hidden="1">[7]M!$F$18:$N$18</definedName>
    <definedName name="__123Graph_ACPEXJAVA" hidden="1">[7]M!$V$18:$AD$18</definedName>
    <definedName name="__123Graph_ACPEXOUTS" hidden="1">[7]M!$AL$18:$AT$18</definedName>
    <definedName name="__123Graph_AFININDO" hidden="1">[7]M!$F$27:$N$27</definedName>
    <definedName name="__123Graph_AFINJAVA" hidden="1">[7]M!$V$27:$AD$27</definedName>
    <definedName name="__123Graph_AFINOUTS" hidden="1">[7]M!$AL$27:$AT$27</definedName>
    <definedName name="__123Graph_AFUELINDO" hidden="1">[7]M!$F$5:$N$5</definedName>
    <definedName name="__123Graph_AFUELJAVA" hidden="1">[7]M!$V$5:$AD$5</definedName>
    <definedName name="__123Graph_AFUELOUTS" hidden="1">[7]M!$AL$5:$AT$5</definedName>
    <definedName name="__123Graph_AOPEXIND" hidden="1">[7]M!$F$11:$N$11</definedName>
    <definedName name="__123Graph_AOPEXJAVA" hidden="1">[7]M!$V$11:$AD$11</definedName>
    <definedName name="__123Graph_AOPEXOUTS" hidden="1">[7]M!$AL$11:$AT$11</definedName>
    <definedName name="__123Graph_AREIND" hidden="1">[7]M!$F$23:$N$23</definedName>
    <definedName name="__123Graph_AREJAVA" hidden="1">[7]M!$V$23:$AD$23</definedName>
    <definedName name="__123Graph_AREOUTSIDE" hidden="1">[7]M!$AL$23:$AT$23</definedName>
    <definedName name="__123Graph_B" localSheetId="6" hidden="1">[5]DExp.Lmb!#REF!</definedName>
    <definedName name="__123Graph_B" localSheetId="9" hidden="1">[6]DExp.Lmb!#REF!</definedName>
    <definedName name="__123Graph_B" localSheetId="7" hidden="1">[5]DExp.Lmb!#REF!</definedName>
    <definedName name="__123Graph_B" localSheetId="0" hidden="1">[5]DExp.Lmb!#REF!</definedName>
    <definedName name="__123Graph_B" localSheetId="2" hidden="1">[5]DExp.Lmb!#REF!</definedName>
    <definedName name="__123Graph_B" localSheetId="1" hidden="1">[5]DExp.Lmb!#REF!</definedName>
    <definedName name="__123Graph_B" hidden="1">[6]DExp.Lmb!#REF!</definedName>
    <definedName name="__123Graph_B1" hidden="1">[7]C!$D$323:$K$323</definedName>
    <definedName name="__123Graph_B2" hidden="1">[7]C!$D$373:$K$373</definedName>
    <definedName name="__123Graph_BCPEXIND" hidden="1">[7]M!$F$17:$N$17</definedName>
    <definedName name="__123Graph_BCPEXJAVA" hidden="1">[7]M!$V$17:$AD$17</definedName>
    <definedName name="__123Graph_BCPEXOUTS" hidden="1">[7]M!$AL$17:$AT$17</definedName>
    <definedName name="__123Graph_BFININDO" hidden="1">[7]M!$F$28:$N$28</definedName>
    <definedName name="__123Graph_BFINJAVA" hidden="1">[7]M!$V$28:$AD$28</definedName>
    <definedName name="__123Graph_BFINOUTS" hidden="1">[7]M!$AL$28:$AT$28</definedName>
    <definedName name="__123Graph_BFUELINDO" hidden="1">[7]M!$F$6:$N$6</definedName>
    <definedName name="__123Graph_BFUELJAVA" hidden="1">[7]M!$V$6:$AD$6</definedName>
    <definedName name="__123Graph_BFUELOUTS" hidden="1">[7]M!$AL$6:$AT$6</definedName>
    <definedName name="__123Graph_BOPEXIND" hidden="1">[7]M!$F$12:$N$12</definedName>
    <definedName name="__123Graph_BOPEXJAVA" hidden="1">[7]M!$V$12:$AD$12</definedName>
    <definedName name="__123Graph_BOPEXOUTS" hidden="1">[7]M!$AL$12:$AT$12</definedName>
    <definedName name="__123Graph_BREIND" hidden="1">[7]M!$F$24:$N$24</definedName>
    <definedName name="__123Graph_BREJAVA" hidden="1">[7]M!$V$24:$AD$24</definedName>
    <definedName name="__123Graph_BREOUTSIDE" hidden="1">[7]M!$AL$24:$AT$24</definedName>
    <definedName name="__123Graph_CCPEXIND" hidden="1">[7]M!$F$20:$N$20</definedName>
    <definedName name="__123Graph_CCPEXJAVA" hidden="1">[7]M!$V$20:$AD$20</definedName>
    <definedName name="__123Graph_CCPEXOUTS" hidden="1">[7]M!$AL$20:$AT$20</definedName>
    <definedName name="__123Graph_CFININDO" hidden="1">[7]M!$F$29:$N$29</definedName>
    <definedName name="__123Graph_CFINJAVA" hidden="1">[7]M!$V$29:$AD$29</definedName>
    <definedName name="__123Graph_CFINOUTS" hidden="1">[7]M!$F$29:$N$29</definedName>
    <definedName name="__123Graph_CFUELINDO" hidden="1">[7]M!$F$7:$N$7</definedName>
    <definedName name="__123Graph_CFUELJAVA" hidden="1">[7]M!$V$7:$AD$7</definedName>
    <definedName name="__123Graph_CFUELOUTS" hidden="1">[7]M!$AL$7:$AT$7</definedName>
    <definedName name="__123Graph_COPEXIND" hidden="1">[7]M!$F$13:$N$13</definedName>
    <definedName name="__123Graph_COPEXJAVA" hidden="1">[7]M!$V$13:$AD$13</definedName>
    <definedName name="__123Graph_COPEXOUTS" hidden="1">[7]M!$AL$13:$AT$13</definedName>
    <definedName name="__123Graph_D" localSheetId="6" hidden="1">[8]PkRp!#REF!</definedName>
    <definedName name="__123Graph_D" localSheetId="9" hidden="1">[9]PkRp!#REF!</definedName>
    <definedName name="__123Graph_D" localSheetId="7" hidden="1">[8]PkRp!#REF!</definedName>
    <definedName name="__123Graph_D" localSheetId="0" hidden="1">[8]PkRp!#REF!</definedName>
    <definedName name="__123Graph_D" localSheetId="2" hidden="1">[8]PkRp!#REF!</definedName>
    <definedName name="__123Graph_D" localSheetId="1" hidden="1">[8]PkRp!#REF!</definedName>
    <definedName name="__123Graph_D" hidden="1">[9]PkRp!#REF!</definedName>
    <definedName name="__123Graph_DCPEXIND" hidden="1">[7]M!$F$19:$N$19</definedName>
    <definedName name="__123Graph_DCPEXJAVA" hidden="1">[7]M!$V$19:$AD$19</definedName>
    <definedName name="__123Graph_DCPEXOUTS" hidden="1">[7]M!$AL$19:$AT$19</definedName>
    <definedName name="__123Graph_DFUELINDO" hidden="1">[7]M!$F$8:$N$8</definedName>
    <definedName name="__123Graph_DFUELJAVA" hidden="1">[7]M!$V$8:$AD$8</definedName>
    <definedName name="__123Graph_DFUELOUTS" hidden="1">[7]M!$AL$8:$AT$8</definedName>
    <definedName name="__123Graph_DOPEXIND" hidden="1">[7]M!$F$14:$N$14</definedName>
    <definedName name="__123Graph_DOPEXJAVA" hidden="1">[7]M!$V$14:$AD$14</definedName>
    <definedName name="__123Graph_DOPEXOUTS" hidden="1">[7]M!$AL$14:$AT$14</definedName>
    <definedName name="__123Graph_X" localSheetId="6" hidden="1">[5]DExp.Lmb!#REF!</definedName>
    <definedName name="__123Graph_X" localSheetId="9" hidden="1">[6]DExp.Lmb!#REF!</definedName>
    <definedName name="__123Graph_X" localSheetId="7" hidden="1">[5]DExp.Lmb!#REF!</definedName>
    <definedName name="__123Graph_X" localSheetId="0" hidden="1">[5]DExp.Lmb!#REF!</definedName>
    <definedName name="__123Graph_X" localSheetId="2" hidden="1">[5]DExp.Lmb!#REF!</definedName>
    <definedName name="__123Graph_X" localSheetId="1" hidden="1">[5]DExp.Lmb!#REF!</definedName>
    <definedName name="__123Graph_X" hidden="1">[6]DExp.Lmb!#REF!</definedName>
    <definedName name="__123gRAPH_x1" localSheetId="6" hidden="1">[5]DExp.Lmb!#REF!</definedName>
    <definedName name="__123gRAPH_x1" localSheetId="7" hidden="1">[5]DExp.Lmb!#REF!</definedName>
    <definedName name="__123gRAPH_x1" hidden="1">[5]DExp.Lmb!#REF!</definedName>
    <definedName name="__123Graph_XCPEXIND" hidden="1">[7]M!$F$3:$N$3</definedName>
    <definedName name="__123Graph_XCPEXJAVA" hidden="1">[7]M!$V$3:$AD$3</definedName>
    <definedName name="__123Graph_XCPEXOUTS" hidden="1">[7]M!$AL$3:$AT$3</definedName>
    <definedName name="__123Graph_XFININDO" hidden="1">[7]M!$F$3:$N$3</definedName>
    <definedName name="__123Graph_XFINJAVA" hidden="1">[7]M!$V$3:$AD$3</definedName>
    <definedName name="__123Graph_XFUELINDO" hidden="1">[7]M!$F$3:$N$3</definedName>
    <definedName name="__123Graph_XFUELJAVA" hidden="1">[7]M!$V$3:$AD$3</definedName>
    <definedName name="__123Graph_XFUELOUTS" hidden="1">[7]M!$AL$3:$AT$3</definedName>
    <definedName name="__123Graph_XOPEXIND" hidden="1">[7]M!$F$3:$N$3</definedName>
    <definedName name="__123Graph_XOPEXJAVA" hidden="1">[7]M!$V$3:$AD$3</definedName>
    <definedName name="__123Graph_XOPEXOUTS" hidden="1">[7]M!$AL$3:$AT$3</definedName>
    <definedName name="__123Graph_XREJAVA" hidden="1">[7]M!$V$3:$AD$3</definedName>
    <definedName name="__123Graph_XREOUTSIDE" hidden="1">[7]M!$AL$3:$AT$3</definedName>
    <definedName name="__13__123Graph_LBL_CCHART_2" hidden="1">[3]graf2!$D$14:$L$14</definedName>
    <definedName name="__14__123Graph_XCHART_2" hidden="1">[3]graf2!$D$8:$L$8</definedName>
    <definedName name="__2_____123Graph_BCHART_2" hidden="1">[3]graf2!$D$12:$L$12</definedName>
    <definedName name="__3_____123Graph_CCHART_2" hidden="1">[3]graf2!$D$14:$L$14</definedName>
    <definedName name="__4_____123Graph_LBL_ACHART_2" hidden="1">[3]graf2!$D$10:$L$10</definedName>
    <definedName name="__5_____123Graph_LBL_BCHART_2" hidden="1">[3]graf2!$D$12:$L$12</definedName>
    <definedName name="__6_____123Graph_LBL_CCHART_2" hidden="1">[3]graf2!$D$14:$L$14</definedName>
    <definedName name="__7_____123Graph_XCHART_2" hidden="1">[3]graf2!$D$8:$L$8</definedName>
    <definedName name="__8__123Graph_ACHART_2" hidden="1">[3]graf2!$D$10:$L$10</definedName>
    <definedName name="__9__123Graph_BCHART_2" hidden="1">[3]graf2!$D$12:$L$12</definedName>
    <definedName name="__BIM1" localSheetId="6">[2]prod03!#REF!</definedName>
    <definedName name="__BIM1" localSheetId="7">[2]prod03!#REF!</definedName>
    <definedName name="__BIM1" localSheetId="5">[2]prod03!#REF!</definedName>
    <definedName name="__BIM1">[2]prod03!#REF!</definedName>
    <definedName name="__cch1" localSheetId="6">#REF!</definedName>
    <definedName name="__cch1" localSheetId="7">#REF!</definedName>
    <definedName name="__cch1" localSheetId="5">#REF!</definedName>
    <definedName name="__cch1">#REF!</definedName>
    <definedName name="__DAF1">[1]Sheet3!$II$7944</definedName>
    <definedName name="__DEN1" localSheetId="6">[2]prod03!#REF!</definedName>
    <definedName name="__DEN1" localSheetId="7">[2]prod03!#REF!</definedName>
    <definedName name="__DEN1" localSheetId="5">[2]prod03!#REF!</definedName>
    <definedName name="__DEN1">[2]prod03!#REF!</definedName>
    <definedName name="__DIL1" localSheetId="6">[2]prod03!#REF!</definedName>
    <definedName name="__DIL1" localSheetId="7">[2]prod03!#REF!</definedName>
    <definedName name="__DIL1">[2]prod03!#REF!</definedName>
    <definedName name="__END1" localSheetId="6">[2]prod03!#REF!</definedName>
    <definedName name="__END1" localSheetId="7">[2]prod03!#REF!</definedName>
    <definedName name="__END1">[2]prod03!#REF!</definedName>
    <definedName name="__KUP1" localSheetId="6">[2]prod03!#REF!</definedName>
    <definedName name="__KUP1" localSheetId="7">[2]prod03!#REF!</definedName>
    <definedName name="__KUP1">[2]prod03!#REF!</definedName>
    <definedName name="__MAT1" localSheetId="6">[2]prod03!#REF!</definedName>
    <definedName name="__MAT1" localSheetId="7">[2]prod03!#REF!</definedName>
    <definedName name="__MAT1">[2]prod03!#REF!</definedName>
    <definedName name="__mat2" localSheetId="6">#REF!</definedName>
    <definedName name="__mat2" localSheetId="7">#REF!</definedName>
    <definedName name="__mat2" localSheetId="5">#REF!</definedName>
    <definedName name="__mat2">#REF!</definedName>
    <definedName name="__MEI92" localSheetId="6">#REF!</definedName>
    <definedName name="__MEI92" localSheetId="7">#REF!</definedName>
    <definedName name="__MEI92">#REF!</definedName>
    <definedName name="__SIN1" localSheetId="6">[2]prod03!#REF!</definedName>
    <definedName name="__SIN1" localSheetId="7">[2]prod03!#REF!</definedName>
    <definedName name="__SIN1">[2]prod03!#REF!</definedName>
    <definedName name="__SUM1" localSheetId="6">[2]prod03!#REF!</definedName>
    <definedName name="__SUM1" localSheetId="7">[2]prod03!#REF!</definedName>
    <definedName name="__SUM1">[2]prod03!#REF!</definedName>
    <definedName name="__TGL1" localSheetId="6">#REF!</definedName>
    <definedName name="__TGL1" localSheetId="7">#REF!</definedName>
    <definedName name="__TGL1" localSheetId="5">#REF!</definedName>
    <definedName name="__TGL1">#REF!</definedName>
    <definedName name="__TGL2" localSheetId="6">#REF!</definedName>
    <definedName name="__TGL2" localSheetId="7">#REF!</definedName>
    <definedName name="__TGL2">#REF!</definedName>
    <definedName name="__WAI1" localSheetId="6">[2]prod03!#REF!</definedName>
    <definedName name="__WAI1" localSheetId="7">[2]prod03!#REF!</definedName>
    <definedName name="__WAI1">[2]prod03!#REF!</definedName>
    <definedName name="__WIL1" localSheetId="6">[2]prod03!#REF!</definedName>
    <definedName name="__WIL1" localSheetId="7">[2]prod03!#REF!</definedName>
    <definedName name="__WIL1">[2]prod03!#REF!</definedName>
    <definedName name="_1" localSheetId="6">#REF!</definedName>
    <definedName name="_1" localSheetId="7">#REF!</definedName>
    <definedName name="_1" localSheetId="5">#REF!</definedName>
    <definedName name="_1">#REF!</definedName>
    <definedName name="_1_____123Graph_ACHART_2" hidden="1">[3]graf2!$D$10:$L$10</definedName>
    <definedName name="_1__123Graph_ACHART_2" hidden="1">[3]graf2!$D$10:$L$10</definedName>
    <definedName name="_1__123Graph_BCHART_1" localSheetId="9" hidden="1">'[10]PUNCAK-89'!$AB$1:$AB$7</definedName>
    <definedName name="_1__123Graph_BCHART_1" localSheetId="0" hidden="1">'[11]PUNCAK-89'!$AB$1:$AB$7</definedName>
    <definedName name="_1__123Graph_BCHART_1" hidden="1">'[10]PUNCAK-89'!$AB$1:$AB$7</definedName>
    <definedName name="_1_2002_VS_2001" localSheetId="6">#REF!</definedName>
    <definedName name="_1_2002_VS_2001" localSheetId="7">#REF!</definedName>
    <definedName name="_1_2002_VS_2001" localSheetId="5">#REF!</definedName>
    <definedName name="_1_2002_VS_2001">#REF!</definedName>
    <definedName name="_10__123Graph_CCHART_2" hidden="1">[3]graf2!$D$14:$L$14</definedName>
    <definedName name="_10__123Graph_LBL_BCHART_2" localSheetId="9" hidden="1">[12]graf2!$D$12:$L$12</definedName>
    <definedName name="_10__123Graph_LBL_BCHART_2" localSheetId="10" hidden="1">[13]graf2!$D$12:$L$12</definedName>
    <definedName name="_10__123Graph_LBL_BCHART_2" hidden="1">[14]graf2!$D$12:$L$12</definedName>
    <definedName name="_10_INV_PERUSAHAA_2" localSheetId="6">#REF!</definedName>
    <definedName name="_10_INV_PERUSAHAA_2" localSheetId="7">#REF!</definedName>
    <definedName name="_10_INV_PERUSAHAA_2" localSheetId="5">#REF!</definedName>
    <definedName name="_10_INV_PERUSAHAA_2">#REF!</definedName>
    <definedName name="_10BAHAS_DISTURB" localSheetId="6">#REF!</definedName>
    <definedName name="_10BAHAS_DISTURB" localSheetId="9">#REF!</definedName>
    <definedName name="_10BAHAS_DISTURB" localSheetId="7">#REF!</definedName>
    <definedName name="_10BAHAS_DISTURB">#REF!</definedName>
    <definedName name="_10GH_2_SPINDEL" localSheetId="6">#REF!</definedName>
    <definedName name="_10GH_2_SPINDEL" localSheetId="9">#REF!</definedName>
    <definedName name="_10GH_2_SPINDEL" localSheetId="7">#REF!</definedName>
    <definedName name="_10GH_2_SPINDEL">#REF!</definedName>
    <definedName name="_10INV_PERUSAHAA_2" localSheetId="6">#REF!</definedName>
    <definedName name="_10INV_PERUSAHAA_2" localSheetId="9">#REF!</definedName>
    <definedName name="_10INV_PERUSAHAA_2" localSheetId="7">#REF!</definedName>
    <definedName name="_10INV_PERUSAHAA_2">#REF!</definedName>
    <definedName name="_11__123Graph_LBL_ACHART_2" hidden="1">[3]graf2!$D$10:$L$10</definedName>
    <definedName name="_11_INV_PERUSAHAAN" localSheetId="6">#REF!</definedName>
    <definedName name="_11_INV_PERUSAHAAN" localSheetId="7">#REF!</definedName>
    <definedName name="_11_INV_PERUSAHAAN" localSheetId="5">#REF!</definedName>
    <definedName name="_11_INV_PERUSAHAAN">#REF!</definedName>
    <definedName name="_117" localSheetId="6">#REF!</definedName>
    <definedName name="_117" localSheetId="7">#REF!</definedName>
    <definedName name="_117">#REF!</definedName>
    <definedName name="_11INV_PERUSAHAA_2" localSheetId="6">#REF!</definedName>
    <definedName name="_11INV_PERUSAHAA_2" localSheetId="9">#REF!</definedName>
    <definedName name="_11INV_PERUSAHAA_2" localSheetId="7">#REF!</definedName>
    <definedName name="_11INV_PERUSAHAA_2">#REF!</definedName>
    <definedName name="_11INV_PERUSAHAAN" localSheetId="6">#REF!</definedName>
    <definedName name="_11INV_PERUSAHAAN" localSheetId="9">#REF!</definedName>
    <definedName name="_11INV_PERUSAHAAN" localSheetId="7">#REF!</definedName>
    <definedName name="_11INV_PERUSAHAAN">#REF!</definedName>
    <definedName name="_12__123Graph_LBL_ACHART_2" localSheetId="9" hidden="1">[12]graf2!$D$10:$L$10</definedName>
    <definedName name="_12__123Graph_LBL_ACHART_2" localSheetId="10" hidden="1">[13]graf2!$D$10:$L$10</definedName>
    <definedName name="_12__123Graph_LBL_ACHART_2" hidden="1">[14]graf2!$D$10:$L$10</definedName>
    <definedName name="_12__123Graph_LBL_BCHART_2" hidden="1">[3]graf2!$D$12:$L$12</definedName>
    <definedName name="_12__123Graph_LBL_CCHART_2" localSheetId="9" hidden="1">[12]graf2!$D$14:$L$14</definedName>
    <definedName name="_12__123Graph_LBL_CCHART_2" localSheetId="10" hidden="1">[13]graf2!$D$14:$L$14</definedName>
    <definedName name="_12__123Graph_LBL_CCHART_2" hidden="1">[14]graf2!$D$14:$L$14</definedName>
    <definedName name="_12_JTM_PER_TW" localSheetId="6">#REF!</definedName>
    <definedName name="_12_JTM_PER_TW" localSheetId="7">#REF!</definedName>
    <definedName name="_12_JTM_PER_TW" localSheetId="5">#REF!</definedName>
    <definedName name="_12_JTM_PER_TW">#REF!</definedName>
    <definedName name="_12FORM_A" localSheetId="6">#REF!</definedName>
    <definedName name="_12FORM_A" localSheetId="9">#REF!</definedName>
    <definedName name="_12FORM_A" localSheetId="7">#REF!</definedName>
    <definedName name="_12FORM_A">#REF!</definedName>
    <definedName name="_12INV_PERUSAHAAN" localSheetId="6">#REF!</definedName>
    <definedName name="_12INV_PERUSAHAAN" localSheetId="9">#REF!</definedName>
    <definedName name="_12INV_PERUSAHAAN" localSheetId="7">#REF!</definedName>
    <definedName name="_12INV_PERUSAHAAN">#REF!</definedName>
    <definedName name="_12JTM_PER_TW" localSheetId="6">#REF!</definedName>
    <definedName name="_12JTM_PER_TW" localSheetId="9">#REF!</definedName>
    <definedName name="_12JTM_PER_TW" localSheetId="7">#REF!</definedName>
    <definedName name="_12JTM_PER_TW">#REF!</definedName>
    <definedName name="_13__123Graph_LBL_CCHART_2" hidden="1">[3]graf2!$D$14:$L$14</definedName>
    <definedName name="_13_REKAP_KEGIATAN" localSheetId="6">#REF!</definedName>
    <definedName name="_13_REKAP_KEGIATAN" localSheetId="7">#REF!</definedName>
    <definedName name="_13_REKAP_KEGIATAN" localSheetId="5">#REF!</definedName>
    <definedName name="_13_REKAP_KEGIATAN">#REF!</definedName>
    <definedName name="_13JTM_PER_TW" localSheetId="6">#REF!</definedName>
    <definedName name="_13JTM_PER_TW" localSheetId="9">#REF!</definedName>
    <definedName name="_13JTM_PER_TW" localSheetId="7">#REF!</definedName>
    <definedName name="_13JTM_PER_TW">#REF!</definedName>
    <definedName name="_13REKAP_KEGIATAN" localSheetId="6">#REF!</definedName>
    <definedName name="_13REKAP_KEGIATAN" localSheetId="9">#REF!</definedName>
    <definedName name="_13REKAP_KEGIATAN" localSheetId="7">#REF!</definedName>
    <definedName name="_13REKAP_KEGIATAN">#REF!</definedName>
    <definedName name="_14__123Graph_XCHART_2" localSheetId="9" hidden="1">[12]graf2!$D$8:$L$8</definedName>
    <definedName name="_14__123Graph_XCHART_2" localSheetId="10" hidden="1">[13]graf2!$D$8:$L$8</definedName>
    <definedName name="_14__123Graph_XCHART_2" hidden="1">[14]graf2!$D$8:$L$8</definedName>
    <definedName name="_14_REKAP_PAK_AEP" localSheetId="6">#REF!</definedName>
    <definedName name="_14_REKAP_PAK_AEP" localSheetId="7">#REF!</definedName>
    <definedName name="_14_REKAP_PAK_AEP" localSheetId="5">#REF!</definedName>
    <definedName name="_14_REKAP_PAK_AEP">#REF!</definedName>
    <definedName name="_14FORM_B" localSheetId="6">#REF!</definedName>
    <definedName name="_14FORM_B" localSheetId="9">#REF!</definedName>
    <definedName name="_14FORM_B" localSheetId="7">#REF!</definedName>
    <definedName name="_14FORM_B">#REF!</definedName>
    <definedName name="_14REKAP_KEGIATAN" localSheetId="6">#REF!</definedName>
    <definedName name="_14REKAP_KEGIATAN" localSheetId="9">#REF!</definedName>
    <definedName name="_14REKAP_KEGIATAN" localSheetId="7">#REF!</definedName>
    <definedName name="_14REKAP_KEGIATAN">#REF!</definedName>
    <definedName name="_14REKAP_PAK_AEP" localSheetId="6">#REF!</definedName>
    <definedName name="_14REKAP_PAK_AEP" localSheetId="9">#REF!</definedName>
    <definedName name="_14REKAP_PAK_AEP" localSheetId="7">#REF!</definedName>
    <definedName name="_14REKAP_PAK_AEP">#REF!</definedName>
    <definedName name="_15___123Graph_ACHART_2" hidden="1">[3]graf2!$D$10:$L$10</definedName>
    <definedName name="_15__123Graph_LBL_BCHART_2" localSheetId="9" hidden="1">[12]graf2!$D$12:$L$12</definedName>
    <definedName name="_15__123Graph_LBL_BCHART_2" localSheetId="10" hidden="1">[13]graf2!$D$12:$L$12</definedName>
    <definedName name="_15__123Graph_LBL_BCHART_2" hidden="1">[14]graf2!$D$12:$L$12</definedName>
    <definedName name="_15_SUM_MUTDAL" localSheetId="6">#REF!</definedName>
    <definedName name="_15_SUM_MUTDAL" localSheetId="7">#REF!</definedName>
    <definedName name="_15_SUM_MUTDAL" localSheetId="5">#REF!</definedName>
    <definedName name="_15_SUM_MUTDAL">#REF!</definedName>
    <definedName name="_15REKAP_PAK_AEP" localSheetId="6">#REF!</definedName>
    <definedName name="_15REKAP_PAK_AEP" localSheetId="7">#REF!</definedName>
    <definedName name="_15REKAP_PAK_AEP">#REF!</definedName>
    <definedName name="_15SUM_MUTDAL" localSheetId="6">#REF!</definedName>
    <definedName name="_15SUM_MUTDAL" localSheetId="9">#REF!</definedName>
    <definedName name="_15SUM_MUTDAL" localSheetId="7">#REF!</definedName>
    <definedName name="_15SUM_MUTDAL" localSheetId="0">#REF!</definedName>
    <definedName name="_15SUM_MUTDAL" localSheetId="1">#REF!</definedName>
    <definedName name="_15SUM_MUTDAL">#REF!</definedName>
    <definedName name="_16___123Graph_BCHART_2" hidden="1">[3]graf2!$D$12:$L$12</definedName>
    <definedName name="_16_2002_VS_2001" localSheetId="6">#REF!</definedName>
    <definedName name="_16_2002_VS_2001" localSheetId="7">#REF!</definedName>
    <definedName name="_16_2002_VS_2001" localSheetId="5">#REF!</definedName>
    <definedName name="_16_2002_VS_2001">#REF!</definedName>
    <definedName name="_16GD_PER_TW" localSheetId="6">#REF!</definedName>
    <definedName name="_16GD_PER_TW" localSheetId="7">#REF!</definedName>
    <definedName name="_16GD_PER_TW">#REF!</definedName>
    <definedName name="_16SUM_MUTDAL" localSheetId="6">#REF!</definedName>
    <definedName name="_16SUM_MUTDAL" localSheetId="9">#REF!</definedName>
    <definedName name="_16SUM_MUTDAL" localSheetId="7">#REF!</definedName>
    <definedName name="_16SUM_MUTDAL" localSheetId="0">#REF!</definedName>
    <definedName name="_16SUM_MUTDAL" localSheetId="1">#REF!</definedName>
    <definedName name="_16SUM_MUTDAL">#REF!</definedName>
    <definedName name="_17___123Graph_CCHART_2" hidden="1">[3]graf2!$D$14:$L$14</definedName>
    <definedName name="_177Lamp_4b_2" localSheetId="6">#REF!</definedName>
    <definedName name="_177Lamp_4b_2" localSheetId="7">#REF!</definedName>
    <definedName name="_177Lamp_4b_2" localSheetId="5">#REF!</definedName>
    <definedName name="_177Lamp_4b_2">#REF!</definedName>
    <definedName name="_17ANGG_PERUSAHA_2" localSheetId="6">#REF!</definedName>
    <definedName name="_17ANGG_PERUSAHA_2" localSheetId="7">#REF!</definedName>
    <definedName name="_17ANGG_PERUSAHA_2">#REF!</definedName>
    <definedName name="_18___123Graph_LBL_ACHART_2" hidden="1">[3]graf2!$D$10:$L$10</definedName>
    <definedName name="_18__123Graph_LBL_CCHART_2" localSheetId="9" hidden="1">[12]graf2!$D$14:$L$14</definedName>
    <definedName name="_18__123Graph_LBL_CCHART_2" localSheetId="10" hidden="1">[13]graf2!$D$14:$L$14</definedName>
    <definedName name="_18__123Graph_LBL_CCHART_2" hidden="1">[14]graf2!$D$14:$L$14</definedName>
    <definedName name="_18ANGG_PERUSAHAAN" localSheetId="6">#REF!</definedName>
    <definedName name="_18ANGG_PERUSAHAAN" localSheetId="7">#REF!</definedName>
    <definedName name="_18ANGG_PERUSAHAAN" localSheetId="5">#REF!</definedName>
    <definedName name="_18ANGG_PERUSAHAAN">#REF!</definedName>
    <definedName name="_18GH_2_SPINDEL" localSheetId="6">#REF!</definedName>
    <definedName name="_18GH_2_SPINDEL" localSheetId="7">#REF!</definedName>
    <definedName name="_18GH_2_SPINDEL">#REF!</definedName>
    <definedName name="_19___123Graph_LBL_BCHART_2" hidden="1">[3]graf2!$D$12:$L$12</definedName>
    <definedName name="_19BAHAS_ANGG." localSheetId="6">#REF!</definedName>
    <definedName name="_19BAHAS_ANGG." localSheetId="7">#REF!</definedName>
    <definedName name="_19BAHAS_ANGG." localSheetId="5">#REF!</definedName>
    <definedName name="_19BAHAS_ANGG.">#REF!</definedName>
    <definedName name="_2" localSheetId="6">#REF!</definedName>
    <definedName name="_2" localSheetId="7">#REF!</definedName>
    <definedName name="_2">#REF!</definedName>
    <definedName name="_2_____123Graph_BCHART_2" hidden="1">[3]graf2!$D$12:$L$12</definedName>
    <definedName name="_2__123Graph_ACHART_2" localSheetId="9" hidden="1">[12]graf2!$D$10:$L$10</definedName>
    <definedName name="_2__123Graph_ACHART_2" localSheetId="10" hidden="1">[13]graf2!$D$10:$L$10</definedName>
    <definedName name="_2__123Graph_ACHART_2" hidden="1">[14]graf2!$D$10:$L$10</definedName>
    <definedName name="_2__123Graph_BCHART_2" hidden="1">[3]graf2!$D$12:$L$12</definedName>
    <definedName name="_2_2002_VS_2001" localSheetId="6">#REF!</definedName>
    <definedName name="_2_2002_VS_2001" localSheetId="7">#REF!</definedName>
    <definedName name="_2_2002_VS_2001" localSheetId="5">#REF!</definedName>
    <definedName name="_2_2002_VS_2001">#REF!</definedName>
    <definedName name="_2_ANGG_PERUSAHA_2" localSheetId="6">#REF!</definedName>
    <definedName name="_2_ANGG_PERUSAHA_2" localSheetId="7">#REF!</definedName>
    <definedName name="_2_ANGG_PERUSAHA_2">#REF!</definedName>
    <definedName name="_20___123Graph_LBL_CCHART_2" hidden="1">[3]graf2!$D$14:$L$14</definedName>
    <definedName name="_20BAHAS_DISTURB" localSheetId="6">#REF!</definedName>
    <definedName name="_20BAHAS_DISTURB" localSheetId="7">#REF!</definedName>
    <definedName name="_20BAHAS_DISTURB" localSheetId="5">#REF!</definedName>
    <definedName name="_20BAHAS_DISTURB">#REF!</definedName>
    <definedName name="_20INV_PERUSAHAA_2" localSheetId="6">#REF!</definedName>
    <definedName name="_20INV_PERUSAHAA_2" localSheetId="7">#REF!</definedName>
    <definedName name="_20INV_PERUSAHAA_2">#REF!</definedName>
    <definedName name="_21___123Graph_XCHART_2" hidden="1">[3]graf2!$D$8:$L$8</definedName>
    <definedName name="_21__123Graph_XCHART_2" localSheetId="9" hidden="1">[12]graf2!$D$8:$L$8</definedName>
    <definedName name="_21__123Graph_XCHART_2" localSheetId="10" hidden="1">[13]graf2!$D$8:$L$8</definedName>
    <definedName name="_21__123Graph_XCHART_2" hidden="1">[14]graf2!$D$8:$L$8</definedName>
    <definedName name="_21FORM_A" localSheetId="6">#REF!</definedName>
    <definedName name="_21FORM_A" localSheetId="7">#REF!</definedName>
    <definedName name="_21FORM_A" localSheetId="5">#REF!</definedName>
    <definedName name="_21FORM_A">#REF!</definedName>
    <definedName name="_22__123Graph_ACHART_2" hidden="1">[3]graf2!$D$10:$L$10</definedName>
    <definedName name="_22FORM_B" localSheetId="6">#REF!</definedName>
    <definedName name="_22FORM_B" localSheetId="7">#REF!</definedName>
    <definedName name="_22FORM_B" localSheetId="5">#REF!</definedName>
    <definedName name="_22FORM_B">#REF!</definedName>
    <definedName name="_22INV_PERUSAHAAN" localSheetId="6">#REF!</definedName>
    <definedName name="_22INV_PERUSAHAAN" localSheetId="7">#REF!</definedName>
    <definedName name="_22INV_PERUSAHAAN">#REF!</definedName>
    <definedName name="_23__123Graph_BCHART_2" hidden="1">[3]graf2!$D$12:$L$12</definedName>
    <definedName name="_23GD_PER_TW" localSheetId="6">#REF!</definedName>
    <definedName name="_23GD_PER_TW" localSheetId="7">#REF!</definedName>
    <definedName name="_23GD_PER_TW" localSheetId="5">#REF!</definedName>
    <definedName name="_23GD_PER_TW">#REF!</definedName>
    <definedName name="_24__123Graph_CCHART_2" hidden="1">[3]graf2!$D$14:$L$14</definedName>
    <definedName name="_24GH_2_SPINDEL" localSheetId="6">#REF!</definedName>
    <definedName name="_24GH_2_SPINDEL" localSheetId="7">#REF!</definedName>
    <definedName name="_24GH_2_SPINDEL" localSheetId="5">#REF!</definedName>
    <definedName name="_24GH_2_SPINDEL">#REF!</definedName>
    <definedName name="_24JTM_PER_TW" localSheetId="6">#REF!</definedName>
    <definedName name="_24JTM_PER_TW" localSheetId="7">#REF!</definedName>
    <definedName name="_24JTM_PER_TW">#REF!</definedName>
    <definedName name="_25__123Graph_LBL_ACHART_2" hidden="1">[3]graf2!$D$10:$L$10</definedName>
    <definedName name="_25INV_PERUSAHAA_2" localSheetId="6">#REF!</definedName>
    <definedName name="_25INV_PERUSAHAA_2" localSheetId="7">#REF!</definedName>
    <definedName name="_25INV_PERUSAHAA_2" localSheetId="5">#REF!</definedName>
    <definedName name="_25INV_PERUSAHAA_2">#REF!</definedName>
    <definedName name="_26__123Graph_LBL_BCHART_2" hidden="1">[3]graf2!$D$12:$L$12</definedName>
    <definedName name="_26INV_PERUSAHAAN" localSheetId="6">#REF!</definedName>
    <definedName name="_26INV_PERUSAHAAN" localSheetId="7">#REF!</definedName>
    <definedName name="_26INV_PERUSAHAAN" localSheetId="5">#REF!</definedName>
    <definedName name="_26INV_PERUSAHAAN">#REF!</definedName>
    <definedName name="_26REKAP_KEGIATAN" localSheetId="6">#REF!</definedName>
    <definedName name="_26REKAP_KEGIATAN" localSheetId="7">#REF!</definedName>
    <definedName name="_26REKAP_KEGIATAN">#REF!</definedName>
    <definedName name="_27__123Graph_LBL_CCHART_2" hidden="1">[3]graf2!$D$14:$L$14</definedName>
    <definedName name="_27JTM_PER_TW" localSheetId="6">#REF!</definedName>
    <definedName name="_27JTM_PER_TW" localSheetId="7">#REF!</definedName>
    <definedName name="_27JTM_PER_TW" localSheetId="5">#REF!</definedName>
    <definedName name="_27JTM_PER_TW">#REF!</definedName>
    <definedName name="_28__123Graph_XCHART_2" hidden="1">[3]graf2!$D$8:$L$8</definedName>
    <definedName name="_28REKAP_KEGIATAN" localSheetId="6">#REF!</definedName>
    <definedName name="_28REKAP_KEGIATAN" localSheetId="7">#REF!</definedName>
    <definedName name="_28REKAP_KEGIATAN" localSheetId="5">#REF!</definedName>
    <definedName name="_28REKAP_KEGIATAN">#REF!</definedName>
    <definedName name="_28REKAP_PAK_AEP" localSheetId="6">#REF!</definedName>
    <definedName name="_28REKAP_PAK_AEP" localSheetId="7">#REF!</definedName>
    <definedName name="_28REKAP_PAK_AEP">#REF!</definedName>
    <definedName name="_29REKAP_PAK_AEP" localSheetId="6">#REF!</definedName>
    <definedName name="_29REKAP_PAK_AEP" localSheetId="7">#REF!</definedName>
    <definedName name="_29REKAP_PAK_AEP">#REF!</definedName>
    <definedName name="_2ANGG_PERUSAHA_2" localSheetId="6">#REF!</definedName>
    <definedName name="_2ANGG_PERUSAHA_2" localSheetId="9">#REF!</definedName>
    <definedName name="_2ANGG_PERUSAHA_2" localSheetId="7">#REF!</definedName>
    <definedName name="_2ANGG_PERUSAHA_2" localSheetId="0">#REF!</definedName>
    <definedName name="_2ANGG_PERUSAHA_2" localSheetId="1">#REF!</definedName>
    <definedName name="_2ANGG_PERUSAHA_2">#REF!</definedName>
    <definedName name="_3" localSheetId="6">#REF!</definedName>
    <definedName name="_3" localSheetId="9">#REF!</definedName>
    <definedName name="_3" localSheetId="7">#REF!</definedName>
    <definedName name="_3">#REF!</definedName>
    <definedName name="_3_____123Graph_CCHART_2" hidden="1">[3]graf2!$D$14:$L$14</definedName>
    <definedName name="_3__123Graph_ACHART_2" localSheetId="9" hidden="1">[12]graf2!$D$10:$L$10</definedName>
    <definedName name="_3__123Graph_ACHART_2" localSheetId="10" hidden="1">[13]graf2!$D$10:$L$10</definedName>
    <definedName name="_3__123Graph_ACHART_2" hidden="1">[14]graf2!$D$10:$L$10</definedName>
    <definedName name="_3__123Graph_CCHART_2" hidden="1">[3]graf2!$D$14:$L$14</definedName>
    <definedName name="_3_ANGG_PERUSAHAAN" localSheetId="6">#REF!</definedName>
    <definedName name="_3_ANGG_PERUSAHAAN" localSheetId="7">#REF!</definedName>
    <definedName name="_3_ANGG_PERUSAHAAN" localSheetId="5">#REF!</definedName>
    <definedName name="_3_ANGG_PERUSAHAAN">#REF!</definedName>
    <definedName name="_30SUM_MUTDAL" localSheetId="6">#REF!</definedName>
    <definedName name="_30SUM_MUTDAL" localSheetId="7">#REF!</definedName>
    <definedName name="_30SUM_MUTDAL">#REF!</definedName>
    <definedName name="_3ANGG_PERUSAHA_2" localSheetId="6">#REF!</definedName>
    <definedName name="_3ANGG_PERUSAHA_2" localSheetId="9">#REF!</definedName>
    <definedName name="_3ANGG_PERUSAHA_2" localSheetId="7">#REF!</definedName>
    <definedName name="_3ANGG_PERUSAHA_2" localSheetId="0">#REF!</definedName>
    <definedName name="_3ANGG_PERUSAHA_2" localSheetId="1">#REF!</definedName>
    <definedName name="_3ANGG_PERUSAHA_2">#REF!</definedName>
    <definedName name="_3ANGG_PERUSAHAAN" localSheetId="6">#REF!</definedName>
    <definedName name="_3ANGG_PERUSAHAAN" localSheetId="9">#REF!</definedName>
    <definedName name="_3ANGG_PERUSAHAAN" localSheetId="7">#REF!</definedName>
    <definedName name="_3ANGG_PERUSAHAAN">#REF!</definedName>
    <definedName name="_4" localSheetId="6">#REF!</definedName>
    <definedName name="_4" localSheetId="9">#REF!</definedName>
    <definedName name="_4" localSheetId="7">#REF!</definedName>
    <definedName name="_4">#REF!</definedName>
    <definedName name="_4_____123Graph_LBL_ACHART_2" hidden="1">[3]graf2!$D$10:$L$10</definedName>
    <definedName name="_4__123Graph_BCHART_2" localSheetId="9" hidden="1">[12]graf2!$D$12:$L$12</definedName>
    <definedName name="_4__123Graph_BCHART_2" localSheetId="10" hidden="1">[13]graf2!$D$12:$L$12</definedName>
    <definedName name="_4__123Graph_BCHART_2" hidden="1">[14]graf2!$D$12:$L$12</definedName>
    <definedName name="_4__123Graph_LBL_ACHART_2" hidden="1">[3]graf2!$D$10:$L$10</definedName>
    <definedName name="_4_BAHAS_ANGG." localSheetId="6">#REF!</definedName>
    <definedName name="_4_BAHAS_ANGG." localSheetId="7">#REF!</definedName>
    <definedName name="_4_BAHAS_ANGG." localSheetId="5">#REF!</definedName>
    <definedName name="_4_BAHAS_ANGG.">#REF!</definedName>
    <definedName name="_4ANGG_PERUSAHA_2" localSheetId="6">#REF!</definedName>
    <definedName name="_4ANGG_PERUSAHA_2" localSheetId="7">#REF!</definedName>
    <definedName name="_4ANGG_PERUSAHA_2">#REF!</definedName>
    <definedName name="_4ANGG_PERUSAHAAN" localSheetId="6">#REF!</definedName>
    <definedName name="_4ANGG_PERUSAHAAN" localSheetId="9">#REF!</definedName>
    <definedName name="_4ANGG_PERUSAHAAN" localSheetId="7">#REF!</definedName>
    <definedName name="_4ANGG_PERUSAHAAN" localSheetId="0">#REF!</definedName>
    <definedName name="_4ANGG_PERUSAHAAN" localSheetId="1">#REF!</definedName>
    <definedName name="_4ANGG_PERUSAHAAN">#REF!</definedName>
    <definedName name="_4BAHAS_ANGG." localSheetId="6">#REF!</definedName>
    <definedName name="_4BAHAS_ANGG." localSheetId="9">#REF!</definedName>
    <definedName name="_4BAHAS_ANGG." localSheetId="7">#REF!</definedName>
    <definedName name="_4BAHAS_ANGG.">#REF!</definedName>
    <definedName name="_5" localSheetId="6">#REF!</definedName>
    <definedName name="_5" localSheetId="9">#REF!</definedName>
    <definedName name="_5" localSheetId="7">#REF!</definedName>
    <definedName name="_5">#REF!</definedName>
    <definedName name="_5_____123Graph_LBL_BCHART_2" hidden="1">[3]graf2!$D$12:$L$12</definedName>
    <definedName name="_5__123Graph_LBL_BCHART_2" hidden="1">[3]graf2!$D$12:$L$12</definedName>
    <definedName name="_5_BAHAS_DISTURB" localSheetId="6">#REF!</definedName>
    <definedName name="_5_BAHAS_DISTURB" localSheetId="7">#REF!</definedName>
    <definedName name="_5_BAHAS_DISTURB" localSheetId="5">#REF!</definedName>
    <definedName name="_5_BAHAS_DISTURB">#REF!</definedName>
    <definedName name="_5BAHAS_ANGG." localSheetId="6">#REF!</definedName>
    <definedName name="_5BAHAS_ANGG." localSheetId="7">#REF!</definedName>
    <definedName name="_5BAHAS_ANGG.">#REF!</definedName>
    <definedName name="_5BAHAS_DISTURB" localSheetId="6">#REF!</definedName>
    <definedName name="_5BAHAS_DISTURB" localSheetId="9">#REF!</definedName>
    <definedName name="_5BAHAS_DISTURB" localSheetId="7">#REF!</definedName>
    <definedName name="_5BAHAS_DISTURB" localSheetId="0">#REF!</definedName>
    <definedName name="_5BAHAS_DISTURB" localSheetId="1">#REF!</definedName>
    <definedName name="_5BAHAS_DISTURB">#REF!</definedName>
    <definedName name="_6_____123Graph_LBL_CCHART_2" hidden="1">[3]graf2!$D$14:$L$14</definedName>
    <definedName name="_6__123Graph_BCHART_2" localSheetId="9" hidden="1">[12]graf2!$D$12:$L$12</definedName>
    <definedName name="_6__123Graph_BCHART_2" localSheetId="10" hidden="1">[13]graf2!$D$12:$L$12</definedName>
    <definedName name="_6__123Graph_BCHART_2" hidden="1">[14]graf2!$D$12:$L$12</definedName>
    <definedName name="_6__123Graph_CCHART_2" localSheetId="9" hidden="1">[12]graf2!$D$14:$L$14</definedName>
    <definedName name="_6__123Graph_CCHART_2" localSheetId="10" hidden="1">[13]graf2!$D$14:$L$14</definedName>
    <definedName name="_6__123Graph_CCHART_2" hidden="1">[14]graf2!$D$14:$L$14</definedName>
    <definedName name="_6__123Graph_LBL_CCHART_2" hidden="1">[3]graf2!$D$14:$L$14</definedName>
    <definedName name="_6_FORM_A" localSheetId="6">#REF!</definedName>
    <definedName name="_6_FORM_A" localSheetId="7">#REF!</definedName>
    <definedName name="_6_FORM_A" localSheetId="5">#REF!</definedName>
    <definedName name="_6_FORM_A">#REF!</definedName>
    <definedName name="_6ANGG_PERUSAHAAN" localSheetId="6">#REF!</definedName>
    <definedName name="_6ANGG_PERUSAHAAN" localSheetId="7">#REF!</definedName>
    <definedName name="_6ANGG_PERUSAHAAN">#REF!</definedName>
    <definedName name="_6BAHAS_DISTURB" localSheetId="6">#REF!</definedName>
    <definedName name="_6BAHAS_DISTURB" localSheetId="9">#REF!</definedName>
    <definedName name="_6BAHAS_DISTURB" localSheetId="7">#REF!</definedName>
    <definedName name="_6BAHAS_DISTURB" localSheetId="0">#REF!</definedName>
    <definedName name="_6BAHAS_DISTURB" localSheetId="1">#REF!</definedName>
    <definedName name="_6BAHAS_DISTURB">#REF!</definedName>
    <definedName name="_6FORM_A" localSheetId="6">#REF!</definedName>
    <definedName name="_6FORM_A" localSheetId="9">#REF!</definedName>
    <definedName name="_6FORM_A" localSheetId="7">#REF!</definedName>
    <definedName name="_6FORM_A">#REF!</definedName>
    <definedName name="_7" localSheetId="6">#REF!</definedName>
    <definedName name="_7" localSheetId="9">#REF!</definedName>
    <definedName name="_7" localSheetId="7">#REF!</definedName>
    <definedName name="_7">#REF!</definedName>
    <definedName name="_7_____123Graph_XCHART_2" hidden="1">[3]graf2!$D$8:$L$8</definedName>
    <definedName name="_7__123Graph_XCHART_2" hidden="1">[3]graf2!$D$8:$L$8</definedName>
    <definedName name="_7_FORM_B" localSheetId="6">#REF!</definedName>
    <definedName name="_7_FORM_B" localSheetId="7">#REF!</definedName>
    <definedName name="_7_FORM_B" localSheetId="5">#REF!</definedName>
    <definedName name="_7_FORM_B">#REF!</definedName>
    <definedName name="_7FORM_A" localSheetId="6">#REF!</definedName>
    <definedName name="_7FORM_A" localSheetId="7">#REF!</definedName>
    <definedName name="_7FORM_A">#REF!</definedName>
    <definedName name="_7FORM_B" localSheetId="6">#REF!</definedName>
    <definedName name="_7FORM_B" localSheetId="9">#REF!</definedName>
    <definedName name="_7FORM_B" localSheetId="7">#REF!</definedName>
    <definedName name="_7FORM_B" localSheetId="0">#REF!</definedName>
    <definedName name="_7FORM_B" localSheetId="1">#REF!</definedName>
    <definedName name="_7FORM_B">#REF!</definedName>
    <definedName name="_8" localSheetId="6">#REF!</definedName>
    <definedName name="_8" localSheetId="9">#REF!</definedName>
    <definedName name="_8" localSheetId="7">#REF!</definedName>
    <definedName name="_8">#REF!</definedName>
    <definedName name="_8__123Graph_ACHART_2" hidden="1">[3]graf2!$D$10:$L$10</definedName>
    <definedName name="_8__123Graph_LBL_ACHART_2" localSheetId="9" hidden="1">[12]graf2!$D$10:$L$10</definedName>
    <definedName name="_8__123Graph_LBL_ACHART_2" localSheetId="10" hidden="1">[13]graf2!$D$10:$L$10</definedName>
    <definedName name="_8__123Graph_LBL_ACHART_2" hidden="1">[14]graf2!$D$10:$L$10</definedName>
    <definedName name="_8_GD_PER_TW" localSheetId="6">#REF!</definedName>
    <definedName name="_8_GD_PER_TW" localSheetId="7">#REF!</definedName>
    <definedName name="_8_GD_PER_TW" localSheetId="5">#REF!</definedName>
    <definedName name="_8_GD_PER_TW">#REF!</definedName>
    <definedName name="_8BAHAS_ANGG." localSheetId="6">#REF!</definedName>
    <definedName name="_8BAHAS_ANGG." localSheetId="9">#REF!</definedName>
    <definedName name="_8BAHAS_ANGG." localSheetId="7">#REF!</definedName>
    <definedName name="_8BAHAS_ANGG.">#REF!</definedName>
    <definedName name="_8FORM_B" localSheetId="6">#REF!</definedName>
    <definedName name="_8FORM_B" localSheetId="9">#REF!</definedName>
    <definedName name="_8FORM_B" localSheetId="7">#REF!</definedName>
    <definedName name="_8FORM_B">#REF!</definedName>
    <definedName name="_8GD_PER_TW" localSheetId="6">#REF!</definedName>
    <definedName name="_8GD_PER_TW" localSheetId="9">#REF!</definedName>
    <definedName name="_8GD_PER_TW" localSheetId="7">#REF!</definedName>
    <definedName name="_8GD_PER_TW">#REF!</definedName>
    <definedName name="_9__123Graph_BCHART_2" hidden="1">[3]graf2!$D$12:$L$12</definedName>
    <definedName name="_9__123Graph_CCHART_2" localSheetId="9" hidden="1">[12]graf2!$D$14:$L$14</definedName>
    <definedName name="_9__123Graph_CCHART_2" localSheetId="10" hidden="1">[13]graf2!$D$14:$L$14</definedName>
    <definedName name="_9__123Graph_CCHART_2" hidden="1">[14]graf2!$D$14:$L$14</definedName>
    <definedName name="_9_GH_2_SPINDEL" localSheetId="6">#REF!</definedName>
    <definedName name="_9_GH_2_SPINDEL" localSheetId="7">#REF!</definedName>
    <definedName name="_9_GH_2_SPINDEL" localSheetId="5">#REF!</definedName>
    <definedName name="_9_GH_2_SPINDEL">#REF!</definedName>
    <definedName name="_9GD_PER_TW" localSheetId="6">#REF!</definedName>
    <definedName name="_9GD_PER_TW" localSheetId="9">#REF!</definedName>
    <definedName name="_9GD_PER_TW" localSheetId="7">#REF!</definedName>
    <definedName name="_9GD_PER_TW">#REF!</definedName>
    <definedName name="_9GH_2_SPINDEL" localSheetId="6">#REF!</definedName>
    <definedName name="_9GH_2_SPINDEL" localSheetId="9">#REF!</definedName>
    <definedName name="_9GH_2_SPINDEL" localSheetId="7">#REF!</definedName>
    <definedName name="_9GH_2_SPINDEL">#REF!</definedName>
    <definedName name="_A" localSheetId="6">#REF!</definedName>
    <definedName name="_A" localSheetId="9">#REF!</definedName>
    <definedName name="_A" localSheetId="7">#REF!</definedName>
    <definedName name="_A">#REF!</definedName>
    <definedName name="_add55" localSheetId="6">#REF!</definedName>
    <definedName name="_add55" localSheetId="7">#REF!</definedName>
    <definedName name="_add55">#REF!</definedName>
    <definedName name="_B" localSheetId="6">#REF!</definedName>
    <definedName name="_B" localSheetId="9">#REF!</definedName>
    <definedName name="_B" localSheetId="7">#REF!</definedName>
    <definedName name="_B">#REF!</definedName>
    <definedName name="_bap22" localSheetId="6">#REF!</definedName>
    <definedName name="_bap22" localSheetId="7">#REF!</definedName>
    <definedName name="_bap22">#REF!</definedName>
    <definedName name="_bap23" localSheetId="6">#REF!</definedName>
    <definedName name="_bap23" localSheetId="7">#REF!</definedName>
    <definedName name="_bap23">#REF!</definedName>
    <definedName name="_bap24" localSheetId="6">#REF!</definedName>
    <definedName name="_bap24" localSheetId="7">#REF!</definedName>
    <definedName name="_bap24">#REF!</definedName>
    <definedName name="_bap25" localSheetId="6">#REF!</definedName>
    <definedName name="_bap25" localSheetId="7">#REF!</definedName>
    <definedName name="_bap25">#REF!</definedName>
    <definedName name="_bap26" localSheetId="6">#REF!</definedName>
    <definedName name="_bap26" localSheetId="7">#REF!</definedName>
    <definedName name="_bap26">#REF!</definedName>
    <definedName name="_bap27" localSheetId="6">#REF!</definedName>
    <definedName name="_bap27" localSheetId="7">#REF!</definedName>
    <definedName name="_bap27">#REF!</definedName>
    <definedName name="_bap28" localSheetId="6">#REF!</definedName>
    <definedName name="_bap28" localSheetId="7">#REF!</definedName>
    <definedName name="_bap28">#REF!</definedName>
    <definedName name="_bap29" localSheetId="6">#REF!</definedName>
    <definedName name="_bap29" localSheetId="7">#REF!</definedName>
    <definedName name="_bap29">#REF!</definedName>
    <definedName name="_bap30" localSheetId="6">#REF!</definedName>
    <definedName name="_bap30" localSheetId="7">#REF!</definedName>
    <definedName name="_bap30">#REF!</definedName>
    <definedName name="_bap31" localSheetId="6">#REF!</definedName>
    <definedName name="_bap31" localSheetId="7">#REF!</definedName>
    <definedName name="_bap31">#REF!</definedName>
    <definedName name="_bap32" localSheetId="6">#REF!</definedName>
    <definedName name="_bap32" localSheetId="7">#REF!</definedName>
    <definedName name="_bap32">#REF!</definedName>
    <definedName name="_bap33" localSheetId="6">#REF!</definedName>
    <definedName name="_bap33" localSheetId="7">#REF!</definedName>
    <definedName name="_bap33">#REF!</definedName>
    <definedName name="_bap34" localSheetId="6">#REF!</definedName>
    <definedName name="_bap34" localSheetId="7">#REF!</definedName>
    <definedName name="_bap34">#REF!</definedName>
    <definedName name="_bap35" localSheetId="6">#REF!</definedName>
    <definedName name="_bap35" localSheetId="7">#REF!</definedName>
    <definedName name="_bap35">#REF!</definedName>
    <definedName name="_bap36" localSheetId="6">#REF!</definedName>
    <definedName name="_bap36" localSheetId="7">#REF!</definedName>
    <definedName name="_bap36">#REF!</definedName>
    <definedName name="_bap37" localSheetId="6">#REF!</definedName>
    <definedName name="_bap37" localSheetId="7">#REF!</definedName>
    <definedName name="_bap37">#REF!</definedName>
    <definedName name="_bap38" localSheetId="6">#REF!</definedName>
    <definedName name="_bap38" localSheetId="7">#REF!</definedName>
    <definedName name="_bap38">#REF!</definedName>
    <definedName name="_bap39" localSheetId="6">#REF!</definedName>
    <definedName name="_bap39" localSheetId="7">#REF!</definedName>
    <definedName name="_bap39">#REF!</definedName>
    <definedName name="_bap399" localSheetId="6">#REF!</definedName>
    <definedName name="_bap399" localSheetId="7">#REF!</definedName>
    <definedName name="_bap399">#REF!</definedName>
    <definedName name="_bap40" localSheetId="6">#REF!</definedName>
    <definedName name="_bap40" localSheetId="7">#REF!</definedName>
    <definedName name="_bap40">#REF!</definedName>
    <definedName name="_bap41" localSheetId="6">#REF!</definedName>
    <definedName name="_bap41" localSheetId="7">#REF!</definedName>
    <definedName name="_bap41">#REF!</definedName>
    <definedName name="_bap42" localSheetId="6">#REF!</definedName>
    <definedName name="_bap42" localSheetId="7">#REF!</definedName>
    <definedName name="_bap42">#REF!</definedName>
    <definedName name="_BIM1" localSheetId="6">[2]prod03!#REF!</definedName>
    <definedName name="_BIM1" localSheetId="7">[2]prod03!#REF!</definedName>
    <definedName name="_BIM1">[2]prod03!#REF!</definedName>
    <definedName name="_cch1" localSheetId="6">#REF!</definedName>
    <definedName name="_cch1" localSheetId="7">#REF!</definedName>
    <definedName name="_cch1" localSheetId="5">#REF!</definedName>
    <definedName name="_cch1">#REF!</definedName>
    <definedName name="_DAF1" localSheetId="6">#REF!</definedName>
    <definedName name="_DAF1" localSheetId="9">#REF!</definedName>
    <definedName name="_DAF1" localSheetId="7">#REF!</definedName>
    <definedName name="_DAF1">#REF!</definedName>
    <definedName name="_DAF11" localSheetId="6">#REF!</definedName>
    <definedName name="_DAF11" localSheetId="9">#REF!</definedName>
    <definedName name="_DAF11" localSheetId="7">#REF!</definedName>
    <definedName name="_DAF11">#REF!</definedName>
    <definedName name="_DAF12" localSheetId="6">#REF!</definedName>
    <definedName name="_DAF12" localSheetId="9">#REF!</definedName>
    <definedName name="_DAF12" localSheetId="7">#REF!</definedName>
    <definedName name="_DAF12">#REF!</definedName>
    <definedName name="_DAF13" localSheetId="6">#REF!</definedName>
    <definedName name="_DAF13" localSheetId="9">#REF!</definedName>
    <definedName name="_DAF13" localSheetId="7">#REF!</definedName>
    <definedName name="_DAF13">#REF!</definedName>
    <definedName name="_daf133" localSheetId="6">#REF!</definedName>
    <definedName name="_daf133" localSheetId="9">#REF!</definedName>
    <definedName name="_daf133" localSheetId="7">#REF!</definedName>
    <definedName name="_daf133">#REF!</definedName>
    <definedName name="_DAF14" localSheetId="6">#REF!</definedName>
    <definedName name="_DAF14" localSheetId="9">#REF!</definedName>
    <definedName name="_DAF14" localSheetId="7">#REF!</definedName>
    <definedName name="_DAF14">#REF!</definedName>
    <definedName name="_DAF15" localSheetId="6">#REF!</definedName>
    <definedName name="_DAF15" localSheetId="9">#REF!</definedName>
    <definedName name="_DAF15" localSheetId="7">#REF!</definedName>
    <definedName name="_DAF15">#REF!</definedName>
    <definedName name="_DAF16" localSheetId="6">#REF!</definedName>
    <definedName name="_DAF16" localSheetId="9">#REF!</definedName>
    <definedName name="_DAF16" localSheetId="7">#REF!</definedName>
    <definedName name="_DAF16">#REF!</definedName>
    <definedName name="_DAF17" localSheetId="6">#REF!</definedName>
    <definedName name="_DAF17" localSheetId="9">#REF!</definedName>
    <definedName name="_DAF17" localSheetId="7">#REF!</definedName>
    <definedName name="_DAF17">#REF!</definedName>
    <definedName name="_DAF2" localSheetId="6">#REF!</definedName>
    <definedName name="_DAF2" localSheetId="9">#REF!</definedName>
    <definedName name="_DAF2" localSheetId="7">#REF!</definedName>
    <definedName name="_DAF2">#REF!</definedName>
    <definedName name="_DAF3" localSheetId="6">#REF!</definedName>
    <definedName name="_DAF3" localSheetId="9">#REF!</definedName>
    <definedName name="_DAF3" localSheetId="7">#REF!</definedName>
    <definedName name="_DAF3">#REF!</definedName>
    <definedName name="_DEN1" localSheetId="6">[2]prod03!#REF!</definedName>
    <definedName name="_DEN1" localSheetId="7">[2]prod03!#REF!</definedName>
    <definedName name="_DEN1">[2]prod03!#REF!</definedName>
    <definedName name="_DIL1" localSheetId="6">[2]prod03!#REF!</definedName>
    <definedName name="_DIL1" localSheetId="7">[2]prod03!#REF!</definedName>
    <definedName name="_DIL1">[2]prod03!#REF!</definedName>
    <definedName name="_END1" localSheetId="6">[2]prod03!#REF!</definedName>
    <definedName name="_END1" localSheetId="7">[2]prod03!#REF!</definedName>
    <definedName name="_END1">[2]prod03!#REF!</definedName>
    <definedName name="_Fill" localSheetId="6" hidden="1">#REF!</definedName>
    <definedName name="_Fill" localSheetId="9" hidden="1">#REF!</definedName>
    <definedName name="_Fill" localSheetId="7" hidden="1">#REF!</definedName>
    <definedName name="_Fill" localSheetId="0" hidden="1">#REF!</definedName>
    <definedName name="_Fill" localSheetId="2" hidden="1">#REF!</definedName>
    <definedName name="_Fill" localSheetId="1" hidden="1">#REF!</definedName>
    <definedName name="_Fill" hidden="1">#REF!</definedName>
    <definedName name="_Fill1" localSheetId="6" hidden="1">#REF!</definedName>
    <definedName name="_Fill1" localSheetId="7" hidden="1">#REF!</definedName>
    <definedName name="_Fill1" hidden="1">#REF!</definedName>
    <definedName name="_xlnm._FilterDatabase" localSheetId="4" hidden="1">'HARGA SATUAN'!$A$4:$IU$4</definedName>
    <definedName name="_xlnm._FilterDatabase" localSheetId="8" hidden="1">RAB!$A$11:$X$13</definedName>
    <definedName name="_xlnm._FilterDatabase" localSheetId="0" hidden="1">'REKAP MATERIAL'!$B$10:$H$41</definedName>
    <definedName name="_xlnm._FilterDatabase" localSheetId="2" hidden="1">'REKAP MDU'!$B$14:$K$166</definedName>
    <definedName name="_xlnm._FilterDatabase" localSheetId="1" hidden="1">'REKAP TIANG'!$B$14:$K$36</definedName>
    <definedName name="_gmb1" localSheetId="6">#REF!</definedName>
    <definedName name="_gmb1" localSheetId="7">#REF!</definedName>
    <definedName name="_gmb1" localSheetId="5">#REF!</definedName>
    <definedName name="_gmb1">#REF!</definedName>
    <definedName name="_isi" localSheetId="6" hidden="1">#REF!</definedName>
    <definedName name="_isi" localSheetId="9" hidden="1">#REF!</definedName>
    <definedName name="_isi" localSheetId="7" hidden="1">#REF!</definedName>
    <definedName name="_isi" localSheetId="0" hidden="1">#REF!</definedName>
    <definedName name="_isi" hidden="1">#REF!</definedName>
    <definedName name="_ke2" localSheetId="6" hidden="1">#REF!</definedName>
    <definedName name="_ke2" localSheetId="9" hidden="1">#REF!</definedName>
    <definedName name="_ke2" localSheetId="7" hidden="1">#REF!</definedName>
    <definedName name="_ke2" localSheetId="0" hidden="1">#REF!</definedName>
    <definedName name="_ke2" localSheetId="2" hidden="1">#REF!</definedName>
    <definedName name="_ke2" localSheetId="1" hidden="1">#REF!</definedName>
    <definedName name="_ke2" hidden="1">#REF!</definedName>
    <definedName name="_Key1" localSheetId="6" hidden="1">#REF!</definedName>
    <definedName name="_Key1" localSheetId="9" hidden="1">#REF!</definedName>
    <definedName name="_Key1" localSheetId="7" hidden="1">#REF!</definedName>
    <definedName name="_Key1" localSheetId="0" hidden="1">#REF!</definedName>
    <definedName name="_Key1" localSheetId="2" hidden="1">#REF!</definedName>
    <definedName name="_Key1" localSheetId="1" hidden="1">#REF!</definedName>
    <definedName name="_Key1" hidden="1">#REF!</definedName>
    <definedName name="_Key2" localSheetId="6" hidden="1">#REF!</definedName>
    <definedName name="_Key2" localSheetId="9" hidden="1">#REF!</definedName>
    <definedName name="_Key2" localSheetId="7" hidden="1">#REF!</definedName>
    <definedName name="_Key2" localSheetId="0" hidden="1">#REF!</definedName>
    <definedName name="_Key2" localSheetId="2" hidden="1">#REF!</definedName>
    <definedName name="_Key2" localSheetId="1" hidden="1">#REF!</definedName>
    <definedName name="_Key2" hidden="1">#REF!</definedName>
    <definedName name="_Kunci2" localSheetId="6" hidden="1">#REF!</definedName>
    <definedName name="_Kunci2" localSheetId="9" hidden="1">#REF!</definedName>
    <definedName name="_Kunci2" localSheetId="7" hidden="1">#REF!</definedName>
    <definedName name="_Kunci2" localSheetId="0" hidden="1">#REF!</definedName>
    <definedName name="_Kunci2" localSheetId="2" hidden="1">#REF!</definedName>
    <definedName name="_Kunci2" localSheetId="1" hidden="1">#REF!</definedName>
    <definedName name="_Kunci2" hidden="1">#REF!</definedName>
    <definedName name="_KUP1" localSheetId="6">[2]prod03!#REF!</definedName>
    <definedName name="_KUP1" localSheetId="7">[2]prod03!#REF!</definedName>
    <definedName name="_KUP1">[2]prod03!#REF!</definedName>
    <definedName name="_MAT1" localSheetId="6">[2]prod03!#REF!</definedName>
    <definedName name="_MAT1" localSheetId="7">[2]prod03!#REF!</definedName>
    <definedName name="_MAT1">[2]prod03!#REF!</definedName>
    <definedName name="_mat2" localSheetId="6">#REF!</definedName>
    <definedName name="_mat2" localSheetId="7">#REF!</definedName>
    <definedName name="_mat2" localSheetId="5">#REF!</definedName>
    <definedName name="_mat2">#REF!</definedName>
    <definedName name="_MEI92" localSheetId="6">#REF!</definedName>
    <definedName name="_MEI92" localSheetId="7">#REF!</definedName>
    <definedName name="_MEI92">#REF!</definedName>
    <definedName name="_no23" localSheetId="6">#REF!</definedName>
    <definedName name="_no23" localSheetId="7">#REF!</definedName>
    <definedName name="_no23">#REF!</definedName>
    <definedName name="_no24" localSheetId="6">#REF!</definedName>
    <definedName name="_no24" localSheetId="7">#REF!</definedName>
    <definedName name="_no24">#REF!</definedName>
    <definedName name="_Order1" hidden="1">255</definedName>
    <definedName name="_Order2" hidden="1">255</definedName>
    <definedName name="_P" localSheetId="6">#REF!</definedName>
    <definedName name="_P" localSheetId="9">#REF!</definedName>
    <definedName name="_P" localSheetId="7">#REF!</definedName>
    <definedName name="_P">#REF!</definedName>
    <definedName name="_pot22" localSheetId="6">#REF!</definedName>
    <definedName name="_pot22" localSheetId="7">#REF!</definedName>
    <definedName name="_pot22">#REF!</definedName>
    <definedName name="_pot23" localSheetId="6">#REF!</definedName>
    <definedName name="_pot23" localSheetId="7">#REF!</definedName>
    <definedName name="_pot23">#REF!</definedName>
    <definedName name="_pot24" localSheetId="6">#REF!</definedName>
    <definedName name="_pot24" localSheetId="7">#REF!</definedName>
    <definedName name="_pot24">#REF!</definedName>
    <definedName name="_pot25" localSheetId="6">#REF!</definedName>
    <definedName name="_pot25" localSheetId="7">#REF!</definedName>
    <definedName name="_pot25">#REF!</definedName>
    <definedName name="_pot26" localSheetId="6">#REF!</definedName>
    <definedName name="_pot26" localSheetId="7">#REF!</definedName>
    <definedName name="_pot26">#REF!</definedName>
    <definedName name="_pot27" localSheetId="6">#REF!</definedName>
    <definedName name="_pot27" localSheetId="7">#REF!</definedName>
    <definedName name="_pot27">#REF!</definedName>
    <definedName name="_pot28" localSheetId="6">#REF!</definedName>
    <definedName name="_pot28" localSheetId="7">#REF!</definedName>
    <definedName name="_pot28">#REF!</definedName>
    <definedName name="_pot29" localSheetId="6">#REF!</definedName>
    <definedName name="_pot29" localSheetId="7">#REF!</definedName>
    <definedName name="_pot29">#REF!</definedName>
    <definedName name="_pot30" localSheetId="6">#REF!</definedName>
    <definedName name="_pot30" localSheetId="7">#REF!</definedName>
    <definedName name="_pot30">#REF!</definedName>
    <definedName name="_pot31" localSheetId="6">#REF!</definedName>
    <definedName name="_pot31" localSheetId="7">#REF!</definedName>
    <definedName name="_pot31">#REF!</definedName>
    <definedName name="_pot32" localSheetId="6">#REF!</definedName>
    <definedName name="_pot32" localSheetId="7">#REF!</definedName>
    <definedName name="_pot32">#REF!</definedName>
    <definedName name="_pot322" localSheetId="6">#REF!</definedName>
    <definedName name="_pot322" localSheetId="7">#REF!</definedName>
    <definedName name="_pot322">#REF!</definedName>
    <definedName name="_pot33" localSheetId="6">#REF!</definedName>
    <definedName name="_pot33" localSheetId="7">#REF!</definedName>
    <definedName name="_pot33">#REF!</definedName>
    <definedName name="_pot34" localSheetId="6">#REF!</definedName>
    <definedName name="_pot34" localSheetId="7">#REF!</definedName>
    <definedName name="_pot34">#REF!</definedName>
    <definedName name="_PRSB_A11..B_O1" localSheetId="6">#REF!</definedName>
    <definedName name="_PRSB_A11..B_O1" localSheetId="9">#REF!</definedName>
    <definedName name="_PRSB_A11..B_O1" localSheetId="7">#REF!</definedName>
    <definedName name="_PRSB_A11..B_O1">#REF!</definedName>
    <definedName name="_PRSS1..AD1683_" localSheetId="6">#REF!</definedName>
    <definedName name="_PRSS1..AD1683_" localSheetId="9">#REF!</definedName>
    <definedName name="_PRSS1..AD1683_" localSheetId="7">#REF!</definedName>
    <definedName name="_PRSS1..AD1683_">#REF!</definedName>
    <definedName name="_R" localSheetId="6">#REF!</definedName>
    <definedName name="_R" localSheetId="9">#REF!</definedName>
    <definedName name="_R" localSheetId="7">#REF!</definedName>
    <definedName name="_R">#REF!</definedName>
    <definedName name="_Regression_Int">1</definedName>
    <definedName name="_S" localSheetId="6">#REF!</definedName>
    <definedName name="_S" localSheetId="9">#REF!</definedName>
    <definedName name="_S" localSheetId="7">#REF!</definedName>
    <definedName name="_S">#REF!</definedName>
    <definedName name="_SIN1" localSheetId="6">[2]prod03!#REF!</definedName>
    <definedName name="_SIN1" localSheetId="7">[2]prod03!#REF!</definedName>
    <definedName name="_SIN1">[2]prod03!#REF!</definedName>
    <definedName name="_SMSJM" localSheetId="6" hidden="1">#REF!</definedName>
    <definedName name="_SMSJM" localSheetId="7" hidden="1">#REF!</definedName>
    <definedName name="_SMSJM" localSheetId="5" hidden="1">#REF!</definedName>
    <definedName name="_SMSJM" hidden="1">#REF!</definedName>
    <definedName name="_Sort" localSheetId="6" hidden="1">#REF!</definedName>
    <definedName name="_Sort" localSheetId="9" hidden="1">#REF!</definedName>
    <definedName name="_Sort" localSheetId="7" hidden="1">#REF!</definedName>
    <definedName name="_Sort" localSheetId="0" hidden="1">#REF!</definedName>
    <definedName name="_Sort" localSheetId="2" hidden="1">#REF!</definedName>
    <definedName name="_Sort" localSheetId="1" hidden="1">#REF!</definedName>
    <definedName name="_Sort" hidden="1">#REF!</definedName>
    <definedName name="_Sortir" localSheetId="6" hidden="1">#REF!</definedName>
    <definedName name="_Sortir" localSheetId="9" hidden="1">#REF!</definedName>
    <definedName name="_Sortir" localSheetId="7" hidden="1">#REF!</definedName>
    <definedName name="_Sortir" localSheetId="0" hidden="1">#REF!</definedName>
    <definedName name="_Sortir" localSheetId="2" hidden="1">#REF!</definedName>
    <definedName name="_Sortir" localSheetId="1" hidden="1">#REF!</definedName>
    <definedName name="_Sortir" hidden="1">#REF!</definedName>
    <definedName name="_srot" localSheetId="6" hidden="1">#REF!</definedName>
    <definedName name="_srot" localSheetId="9" hidden="1">#REF!</definedName>
    <definedName name="_srot" localSheetId="7" hidden="1">#REF!</definedName>
    <definedName name="_srot" localSheetId="0" hidden="1">#REF!</definedName>
    <definedName name="_srot" localSheetId="2" hidden="1">#REF!</definedName>
    <definedName name="_srot" localSheetId="1" hidden="1">#REF!</definedName>
    <definedName name="_srot" hidden="1">#REF!</definedName>
    <definedName name="_SUM1" localSheetId="6">[2]prod03!#REF!</definedName>
    <definedName name="_SUM1" localSheetId="7">[2]prod03!#REF!</definedName>
    <definedName name="_SUM1">[2]prod03!#REF!</definedName>
    <definedName name="_TGL1" localSheetId="6">#REF!</definedName>
    <definedName name="_TGL1" localSheetId="7">#REF!</definedName>
    <definedName name="_TGL1" localSheetId="5">#REF!</definedName>
    <definedName name="_TGL1">#REF!</definedName>
    <definedName name="_TGL2" localSheetId="6">#REF!</definedName>
    <definedName name="_TGL2" localSheetId="7">#REF!</definedName>
    <definedName name="_TGL2">#REF!</definedName>
    <definedName name="_tgl22" localSheetId="6">#REF!</definedName>
    <definedName name="_tgl22" localSheetId="7">#REF!</definedName>
    <definedName name="_tgl22">#REF!</definedName>
    <definedName name="_tgl23" localSheetId="6">#REF!</definedName>
    <definedName name="_tgl23" localSheetId="7">#REF!</definedName>
    <definedName name="_tgl23">#REF!</definedName>
    <definedName name="_tgl24" localSheetId="6">#REF!</definedName>
    <definedName name="_tgl24" localSheetId="7">#REF!</definedName>
    <definedName name="_tgl24">#REF!</definedName>
    <definedName name="_tgl25" localSheetId="6">#REF!</definedName>
    <definedName name="_tgl25" localSheetId="7">#REF!</definedName>
    <definedName name="_tgl25">#REF!</definedName>
    <definedName name="_tgl26" localSheetId="6">#REF!</definedName>
    <definedName name="_tgl26" localSheetId="7">#REF!</definedName>
    <definedName name="_tgl26">#REF!</definedName>
    <definedName name="_tgl27" localSheetId="6">#REF!</definedName>
    <definedName name="_tgl27" localSheetId="7">#REF!</definedName>
    <definedName name="_tgl27">#REF!</definedName>
    <definedName name="_tgl28" localSheetId="6">#REF!</definedName>
    <definedName name="_tgl28" localSheetId="7">#REF!</definedName>
    <definedName name="_tgl28">#REF!</definedName>
    <definedName name="_tgl29" localSheetId="6">#REF!</definedName>
    <definedName name="_tgl29" localSheetId="7">#REF!</definedName>
    <definedName name="_tgl29">#REF!</definedName>
    <definedName name="_tgl30" localSheetId="6">#REF!</definedName>
    <definedName name="_tgl30" localSheetId="7">#REF!</definedName>
    <definedName name="_tgl30">#REF!</definedName>
    <definedName name="_tgl31" localSheetId="6">#REF!</definedName>
    <definedName name="_tgl31" localSheetId="7">#REF!</definedName>
    <definedName name="_tgl31">#REF!</definedName>
    <definedName name="_tgl32" localSheetId="6">#REF!</definedName>
    <definedName name="_tgl32" localSheetId="7">#REF!</definedName>
    <definedName name="_tgl32">#REF!</definedName>
    <definedName name="_tgl33" localSheetId="6">#REF!</definedName>
    <definedName name="_tgl33" localSheetId="7">#REF!</definedName>
    <definedName name="_tgl33">#REF!</definedName>
    <definedName name="_tgl34" localSheetId="6">#REF!</definedName>
    <definedName name="_tgl34" localSheetId="7">#REF!</definedName>
    <definedName name="_tgl34">#REF!</definedName>
    <definedName name="_TH1" localSheetId="6" hidden="1">{#N/A,#N/A,FALSE,"M.34"}</definedName>
    <definedName name="_TH1" localSheetId="9" hidden="1">{#N/A,#N/A,FALSE,"M.34"}</definedName>
    <definedName name="_TH1" localSheetId="7" hidden="1">{#N/A,#N/A,FALSE,"M.34"}</definedName>
    <definedName name="_TH1" localSheetId="5" hidden="1">{#N/A,#N/A,FALSE,"M.34"}</definedName>
    <definedName name="_TH1" localSheetId="10" hidden="1">{#N/A,#N/A,FALSE,"M.34"}</definedName>
    <definedName name="_TH1" hidden="1">{#N/A,#N/A,FALSE,"M.34"}</definedName>
    <definedName name="_TH1A" localSheetId="6" hidden="1">{#N/A,#N/A,FALSE,"M.34"}</definedName>
    <definedName name="_TH1A" localSheetId="9" hidden="1">{#N/A,#N/A,FALSE,"M.34"}</definedName>
    <definedName name="_TH1A" localSheetId="7" hidden="1">{#N/A,#N/A,FALSE,"M.34"}</definedName>
    <definedName name="_TH1A" localSheetId="5" hidden="1">{#N/A,#N/A,FALSE,"M.34"}</definedName>
    <definedName name="_TH1A" localSheetId="10" hidden="1">{#N/A,#N/A,FALSE,"M.34"}</definedName>
    <definedName name="_TH1A" hidden="1">{#N/A,#N/A,FALSE,"M.34"}</definedName>
    <definedName name="_th2" localSheetId="6" hidden="1">{#N/A,#N/A,FALSE,"M.42"}</definedName>
    <definedName name="_th2" localSheetId="9" hidden="1">{#N/A,#N/A,FALSE,"M.42"}</definedName>
    <definedName name="_th2" localSheetId="7" hidden="1">{#N/A,#N/A,FALSE,"M.42"}</definedName>
    <definedName name="_th2" localSheetId="5" hidden="1">{#N/A,#N/A,FALSE,"M.42"}</definedName>
    <definedName name="_th2" localSheetId="10" hidden="1">{#N/A,#N/A,FALSE,"M.42"}</definedName>
    <definedName name="_th2" hidden="1">{#N/A,#N/A,FALSE,"M.42"}</definedName>
    <definedName name="_TW1" localSheetId="6">#REF!</definedName>
    <definedName name="_TW1" localSheetId="7">#REF!</definedName>
    <definedName name="_TW1" localSheetId="5">#REF!</definedName>
    <definedName name="_TW1">#REF!</definedName>
    <definedName name="_TW2" localSheetId="6">#REF!</definedName>
    <definedName name="_TW2" localSheetId="9">#REF!</definedName>
    <definedName name="_TW2" localSheetId="7">#REF!</definedName>
    <definedName name="_TW2">#REF!</definedName>
    <definedName name="_WAI1" localSheetId="6">[2]prod03!#REF!</definedName>
    <definedName name="_WAI1" localSheetId="7">[2]prod03!#REF!</definedName>
    <definedName name="_WAI1">[2]prod03!#REF!</definedName>
    <definedName name="_WIL1" localSheetId="6">[2]prod03!#REF!</definedName>
    <definedName name="_WIL1" localSheetId="7">[2]prod03!#REF!</definedName>
    <definedName name="_WIL1">[2]prod03!#REF!</definedName>
    <definedName name="_Z" localSheetId="6">#REF!</definedName>
    <definedName name="_Z" localSheetId="9">#REF!</definedName>
    <definedName name="_Z" localSheetId="7">#REF!</definedName>
    <definedName name="_Z">#REF!</definedName>
    <definedName name="a" localSheetId="6">[15]JAN07!#REF!</definedName>
    <definedName name="a" localSheetId="9">#REF!</definedName>
    <definedName name="a" localSheetId="7">[15]JAN07!#REF!</definedName>
    <definedName name="a">#REF!</definedName>
    <definedName name="a3c" localSheetId="6">#REF!</definedName>
    <definedName name="a3c" localSheetId="7">#REF!</definedName>
    <definedName name="a3c">#REF!</definedName>
    <definedName name="aa" localSheetId="6">#REF!</definedName>
    <definedName name="aa" localSheetId="7">#REF!</definedName>
    <definedName name="AA">#REF!</definedName>
    <definedName name="aaa" localSheetId="6">#REF!</definedName>
    <definedName name="aaa" localSheetId="9">#REF!</definedName>
    <definedName name="aaa" localSheetId="7">#REF!</definedName>
    <definedName name="aaa">#REF!</definedName>
    <definedName name="AAAA" localSheetId="6">#REF!</definedName>
    <definedName name="AAAA" localSheetId="7">#REF!</definedName>
    <definedName name="AAAA">#REF!</definedName>
    <definedName name="AAAAA">[16]x!$H$9:$H$47</definedName>
    <definedName name="aaaaaaaa" localSheetId="6">#REF!</definedName>
    <definedName name="aaaaaaaa" localSheetId="7">#REF!</definedName>
    <definedName name="aaaaaaaa" localSheetId="5">#REF!</definedName>
    <definedName name="aaaaaaaa">#REF!</definedName>
    <definedName name="aaaaaaaaaaaaaa" localSheetId="6" hidden="1">#REF!</definedName>
    <definedName name="aaaaaaaaaaaaaa" localSheetId="7" hidden="1">#REF!</definedName>
    <definedName name="aaaaaaaaaaaaaa" hidden="1">#REF!</definedName>
    <definedName name="AAAB" localSheetId="6">#REF!</definedName>
    <definedName name="AAAB" localSheetId="7">#REF!</definedName>
    <definedName name="AAAB">#REF!</definedName>
    <definedName name="AAAC" localSheetId="6">#REF!</definedName>
    <definedName name="AAAC" localSheetId="7">#REF!</definedName>
    <definedName name="AAAC">#REF!</definedName>
    <definedName name="AAAD" localSheetId="6">#REF!</definedName>
    <definedName name="AAAD" localSheetId="7">#REF!</definedName>
    <definedName name="AAAD">#REF!</definedName>
    <definedName name="AAAE" localSheetId="6">#REF!</definedName>
    <definedName name="AAAE" localSheetId="7">#REF!</definedName>
    <definedName name="AAAE">#REF!</definedName>
    <definedName name="AAAF" localSheetId="6">#REF!</definedName>
    <definedName name="AAAF" localSheetId="7">#REF!</definedName>
    <definedName name="AAAF">#REF!</definedName>
    <definedName name="AAAG" localSheetId="6">#REF!</definedName>
    <definedName name="AAAG" localSheetId="7">#REF!</definedName>
    <definedName name="AAAG">#REF!</definedName>
    <definedName name="AAAH" localSheetId="6">#REF!</definedName>
    <definedName name="AAAH" localSheetId="7">#REF!</definedName>
    <definedName name="AAAH">#REF!</definedName>
    <definedName name="AAAI" localSheetId="6">#REF!</definedName>
    <definedName name="AAAI" localSheetId="7">#REF!</definedName>
    <definedName name="AAAI">#REF!</definedName>
    <definedName name="AAAJ" localSheetId="6">#REF!</definedName>
    <definedName name="AAAJ" localSheetId="7">#REF!</definedName>
    <definedName name="AAAJ">#REF!</definedName>
    <definedName name="AABA" localSheetId="6">#REF!</definedName>
    <definedName name="AABA" localSheetId="7">#REF!</definedName>
    <definedName name="AABA">#REF!</definedName>
    <definedName name="AABB" localSheetId="6">#REF!</definedName>
    <definedName name="AABB" localSheetId="7">#REF!</definedName>
    <definedName name="AABB">#REF!</definedName>
    <definedName name="AABC" localSheetId="6">#REF!</definedName>
    <definedName name="AABC" localSheetId="7">#REF!</definedName>
    <definedName name="AABC">#REF!</definedName>
    <definedName name="AABD" localSheetId="6">#REF!</definedName>
    <definedName name="AABD" localSheetId="7">#REF!</definedName>
    <definedName name="AABD">#REF!</definedName>
    <definedName name="AABE" localSheetId="6">#REF!</definedName>
    <definedName name="AABE" localSheetId="7">#REF!</definedName>
    <definedName name="AABE">#REF!</definedName>
    <definedName name="AABF" localSheetId="6">#REF!</definedName>
    <definedName name="AABF" localSheetId="7">#REF!</definedName>
    <definedName name="AABF">#REF!</definedName>
    <definedName name="AABG" localSheetId="6">#REF!</definedName>
    <definedName name="AABG" localSheetId="7">#REF!</definedName>
    <definedName name="AABG">#REF!</definedName>
    <definedName name="AABH" localSheetId="6">#REF!</definedName>
    <definedName name="AABH" localSheetId="7">#REF!</definedName>
    <definedName name="AABH">#REF!</definedName>
    <definedName name="AABI" localSheetId="6">#REF!</definedName>
    <definedName name="AABI" localSheetId="7">#REF!</definedName>
    <definedName name="AABI">#REF!</definedName>
    <definedName name="AABJ" localSheetId="6">#REF!</definedName>
    <definedName name="AABJ" localSheetId="7">#REF!</definedName>
    <definedName name="AABJ">#REF!</definedName>
    <definedName name="AACA" localSheetId="6">#REF!</definedName>
    <definedName name="AACA" localSheetId="7">#REF!</definedName>
    <definedName name="AACA">#REF!</definedName>
    <definedName name="AACB" localSheetId="6">#REF!</definedName>
    <definedName name="AACB" localSheetId="7">#REF!</definedName>
    <definedName name="AACB">#REF!</definedName>
    <definedName name="AACC" localSheetId="6">#REF!</definedName>
    <definedName name="AACC" localSheetId="7">#REF!</definedName>
    <definedName name="AACC">#REF!</definedName>
    <definedName name="AACD" localSheetId="6">#REF!</definedName>
    <definedName name="AACD" localSheetId="7">#REF!</definedName>
    <definedName name="AACD">#REF!</definedName>
    <definedName name="AACE" localSheetId="6">#REF!</definedName>
    <definedName name="AACE" localSheetId="7">#REF!</definedName>
    <definedName name="AACE">#REF!</definedName>
    <definedName name="AACF" localSheetId="6">#REF!</definedName>
    <definedName name="AACF" localSheetId="7">#REF!</definedName>
    <definedName name="AACF">#REF!</definedName>
    <definedName name="AACG" localSheetId="6">#REF!</definedName>
    <definedName name="AACG" localSheetId="7">#REF!</definedName>
    <definedName name="AACG">#REF!</definedName>
    <definedName name="AACH" localSheetId="6">#REF!</definedName>
    <definedName name="AACH" localSheetId="7">#REF!</definedName>
    <definedName name="AACH">#REF!</definedName>
    <definedName name="AACI" localSheetId="6">#REF!</definedName>
    <definedName name="AACI" localSheetId="7">#REF!</definedName>
    <definedName name="AACI">#REF!</definedName>
    <definedName name="AACJ" localSheetId="6">#REF!</definedName>
    <definedName name="AACJ" localSheetId="7">#REF!</definedName>
    <definedName name="AACJ">#REF!</definedName>
    <definedName name="AADA" localSheetId="6">#REF!</definedName>
    <definedName name="AADA" localSheetId="7">#REF!</definedName>
    <definedName name="AADA">#REF!</definedName>
    <definedName name="AADB" localSheetId="6">#REF!</definedName>
    <definedName name="AADB" localSheetId="7">#REF!</definedName>
    <definedName name="AADB">#REF!</definedName>
    <definedName name="AADC" localSheetId="6">#REF!</definedName>
    <definedName name="AADC" localSheetId="7">#REF!</definedName>
    <definedName name="AADC">#REF!</definedName>
    <definedName name="AADD" localSheetId="6">#REF!</definedName>
    <definedName name="AADD" localSheetId="7">#REF!</definedName>
    <definedName name="AADD">#REF!</definedName>
    <definedName name="AADE" localSheetId="6">#REF!</definedName>
    <definedName name="AADE" localSheetId="7">#REF!</definedName>
    <definedName name="AADE">#REF!</definedName>
    <definedName name="AADF" localSheetId="6">#REF!</definedName>
    <definedName name="AADF" localSheetId="7">#REF!</definedName>
    <definedName name="AADF">#REF!</definedName>
    <definedName name="AADG" localSheetId="6">#REF!</definedName>
    <definedName name="AADG" localSheetId="7">#REF!</definedName>
    <definedName name="AADG">#REF!</definedName>
    <definedName name="AADH" localSheetId="6">#REF!</definedName>
    <definedName name="AADH" localSheetId="7">#REF!</definedName>
    <definedName name="AADH">#REF!</definedName>
    <definedName name="AADI" localSheetId="6">#REF!</definedName>
    <definedName name="AADI" localSheetId="7">#REF!</definedName>
    <definedName name="AADI">#REF!</definedName>
    <definedName name="AADJ" localSheetId="6">#REF!</definedName>
    <definedName name="AADJ" localSheetId="7">#REF!</definedName>
    <definedName name="AADJ">#REF!</definedName>
    <definedName name="AAEA" localSheetId="6">#REF!</definedName>
    <definedName name="AAEA" localSheetId="7">#REF!</definedName>
    <definedName name="AAEA">#REF!</definedName>
    <definedName name="AAEB" localSheetId="6">#REF!</definedName>
    <definedName name="AAEB" localSheetId="7">#REF!</definedName>
    <definedName name="AAEB">#REF!</definedName>
    <definedName name="AAEC" localSheetId="6">#REF!</definedName>
    <definedName name="AAEC" localSheetId="7">#REF!</definedName>
    <definedName name="AAEC">#REF!</definedName>
    <definedName name="AAED" localSheetId="6">#REF!</definedName>
    <definedName name="AAED" localSheetId="7">#REF!</definedName>
    <definedName name="AAED">#REF!</definedName>
    <definedName name="AAEE" localSheetId="6">#REF!</definedName>
    <definedName name="AAEE" localSheetId="7">#REF!</definedName>
    <definedName name="AAEE">#REF!</definedName>
    <definedName name="AAEF" localSheetId="6">#REF!</definedName>
    <definedName name="AAEF" localSheetId="7">#REF!</definedName>
    <definedName name="AAEF">#REF!</definedName>
    <definedName name="AAEG" localSheetId="6">#REF!</definedName>
    <definedName name="AAEG" localSheetId="7">#REF!</definedName>
    <definedName name="AAEG">#REF!</definedName>
    <definedName name="AAEH" localSheetId="6">#REF!</definedName>
    <definedName name="AAEH" localSheetId="7">#REF!</definedName>
    <definedName name="AAEH">#REF!</definedName>
    <definedName name="AAEI" localSheetId="6">#REF!</definedName>
    <definedName name="AAEI" localSheetId="7">#REF!</definedName>
    <definedName name="AAEI">#REF!</definedName>
    <definedName name="AAEJ" localSheetId="6">#REF!</definedName>
    <definedName name="AAEJ" localSheetId="7">#REF!</definedName>
    <definedName name="AAEJ">#REF!</definedName>
    <definedName name="AAFA" localSheetId="6">#REF!</definedName>
    <definedName name="AAFA" localSheetId="7">#REF!</definedName>
    <definedName name="AAFA">#REF!</definedName>
    <definedName name="AAFB" localSheetId="6">#REF!</definedName>
    <definedName name="AAFB" localSheetId="7">#REF!</definedName>
    <definedName name="AAFB">#REF!</definedName>
    <definedName name="AAFC" localSheetId="6">#REF!</definedName>
    <definedName name="AAFC" localSheetId="7">#REF!</definedName>
    <definedName name="AAFC">#REF!</definedName>
    <definedName name="AAFD" localSheetId="6">#REF!</definedName>
    <definedName name="AAFD" localSheetId="7">#REF!</definedName>
    <definedName name="AAFD">#REF!</definedName>
    <definedName name="AAFE" localSheetId="6">#REF!</definedName>
    <definedName name="AAFE" localSheetId="7">#REF!</definedName>
    <definedName name="AAFE">#REF!</definedName>
    <definedName name="AAFF" localSheetId="6">#REF!</definedName>
    <definedName name="AAFF" localSheetId="7">#REF!</definedName>
    <definedName name="AAFF">#REF!</definedName>
    <definedName name="AAFG" localSheetId="6">#REF!</definedName>
    <definedName name="AAFG" localSheetId="7">#REF!</definedName>
    <definedName name="AAFG">#REF!</definedName>
    <definedName name="AAFH" localSheetId="6">#REF!</definedName>
    <definedName name="AAFH" localSheetId="7">#REF!</definedName>
    <definedName name="AAFH">#REF!</definedName>
    <definedName name="AAFI" localSheetId="6">#REF!</definedName>
    <definedName name="AAFI" localSheetId="7">#REF!</definedName>
    <definedName name="AAFI">#REF!</definedName>
    <definedName name="AAFJ" localSheetId="6">#REF!</definedName>
    <definedName name="AAFJ" localSheetId="7">#REF!</definedName>
    <definedName name="AAFJ">#REF!</definedName>
    <definedName name="AAGA" localSheetId="6">#REF!</definedName>
    <definedName name="AAGA" localSheetId="7">#REF!</definedName>
    <definedName name="AAGA">#REF!</definedName>
    <definedName name="AAGB" localSheetId="6">#REF!</definedName>
    <definedName name="AAGB" localSheetId="7">#REF!</definedName>
    <definedName name="AAGB">#REF!</definedName>
    <definedName name="AAGC" localSheetId="6">#REF!</definedName>
    <definedName name="AAGC" localSheetId="7">#REF!</definedName>
    <definedName name="AAGC">#REF!</definedName>
    <definedName name="AAGD" localSheetId="6">#REF!</definedName>
    <definedName name="AAGD" localSheetId="7">#REF!</definedName>
    <definedName name="AAGD">#REF!</definedName>
    <definedName name="AAGE" localSheetId="6">#REF!</definedName>
    <definedName name="AAGE" localSheetId="7">#REF!</definedName>
    <definedName name="AAGE">#REF!</definedName>
    <definedName name="AAGF" localSheetId="6">#REF!</definedName>
    <definedName name="AAGF" localSheetId="7">#REF!</definedName>
    <definedName name="AAGF">#REF!</definedName>
    <definedName name="AAGG" localSheetId="6">#REF!</definedName>
    <definedName name="AAGG" localSheetId="7">#REF!</definedName>
    <definedName name="AAGG">#REF!</definedName>
    <definedName name="AAGH" localSheetId="6">#REF!</definedName>
    <definedName name="AAGH" localSheetId="7">#REF!</definedName>
    <definedName name="AAGH">#REF!</definedName>
    <definedName name="AAGI" localSheetId="6">#REF!</definedName>
    <definedName name="AAGI" localSheetId="7">#REF!</definedName>
    <definedName name="AAGI">#REF!</definedName>
    <definedName name="AAGJ" localSheetId="6">#REF!</definedName>
    <definedName name="AAGJ" localSheetId="7">#REF!</definedName>
    <definedName name="AAGJ">#REF!</definedName>
    <definedName name="AAHA" localSheetId="6">#REF!</definedName>
    <definedName name="AAHA" localSheetId="7">#REF!</definedName>
    <definedName name="AAHA">#REF!</definedName>
    <definedName name="AAHB" localSheetId="6">#REF!</definedName>
    <definedName name="AAHB" localSheetId="7">#REF!</definedName>
    <definedName name="AAHB">#REF!</definedName>
    <definedName name="AAHC" localSheetId="6">#REF!</definedName>
    <definedName name="AAHC" localSheetId="7">#REF!</definedName>
    <definedName name="AAHC">#REF!</definedName>
    <definedName name="AAHD" localSheetId="6">#REF!</definedName>
    <definedName name="AAHD" localSheetId="7">#REF!</definedName>
    <definedName name="AAHD">#REF!</definedName>
    <definedName name="AAHE" localSheetId="6">#REF!</definedName>
    <definedName name="AAHE" localSheetId="7">#REF!</definedName>
    <definedName name="AAHE">#REF!</definedName>
    <definedName name="AAHF" localSheetId="6">#REF!</definedName>
    <definedName name="AAHF" localSheetId="7">#REF!</definedName>
    <definedName name="AAHF">#REF!</definedName>
    <definedName name="AAHG" localSheetId="6">#REF!</definedName>
    <definedName name="AAHG" localSheetId="7">#REF!</definedName>
    <definedName name="AAHG">#REF!</definedName>
    <definedName name="AAHH" localSheetId="6">#REF!</definedName>
    <definedName name="AAHH" localSheetId="7">#REF!</definedName>
    <definedName name="AAHH">#REF!</definedName>
    <definedName name="AAHI" localSheetId="6">#REF!</definedName>
    <definedName name="AAHI" localSheetId="7">#REF!</definedName>
    <definedName name="AAHI">#REF!</definedName>
    <definedName name="AAHJ" localSheetId="6">#REF!</definedName>
    <definedName name="AAHJ" localSheetId="7">#REF!</definedName>
    <definedName name="AAHJ">#REF!</definedName>
    <definedName name="AAIA" localSheetId="6">#REF!</definedName>
    <definedName name="AAIA" localSheetId="7">#REF!</definedName>
    <definedName name="AAIA">#REF!</definedName>
    <definedName name="AAIB" localSheetId="6">#REF!</definedName>
    <definedName name="AAIB" localSheetId="7">#REF!</definedName>
    <definedName name="AAIB">#REF!</definedName>
    <definedName name="AAIC" localSheetId="6">#REF!</definedName>
    <definedName name="AAIC" localSheetId="7">#REF!</definedName>
    <definedName name="AAIC">#REF!</definedName>
    <definedName name="AAID" localSheetId="6">#REF!</definedName>
    <definedName name="AAID" localSheetId="7">#REF!</definedName>
    <definedName name="AAID">#REF!</definedName>
    <definedName name="AAIE" localSheetId="6">#REF!</definedName>
    <definedName name="AAIE" localSheetId="7">#REF!</definedName>
    <definedName name="AAIE">#REF!</definedName>
    <definedName name="AAIF" localSheetId="6">#REF!</definedName>
    <definedName name="AAIF" localSheetId="7">#REF!</definedName>
    <definedName name="AAIF">#REF!</definedName>
    <definedName name="AAIG" localSheetId="6">#REF!</definedName>
    <definedName name="AAIG" localSheetId="7">#REF!</definedName>
    <definedName name="AAIG">#REF!</definedName>
    <definedName name="AAIH" localSheetId="6">#REF!</definedName>
    <definedName name="AAIH" localSheetId="7">#REF!</definedName>
    <definedName name="AAIH">#REF!</definedName>
    <definedName name="AAII" localSheetId="6">#REF!</definedName>
    <definedName name="AAII" localSheetId="7">#REF!</definedName>
    <definedName name="AAII">#REF!</definedName>
    <definedName name="AAIJ" localSheetId="6">#REF!</definedName>
    <definedName name="AAIJ" localSheetId="7">#REF!</definedName>
    <definedName name="AAIJ">#REF!</definedName>
    <definedName name="AAJA" localSheetId="6">#REF!</definedName>
    <definedName name="AAJA" localSheetId="7">#REF!</definedName>
    <definedName name="AAJA">#REF!</definedName>
    <definedName name="AAJB" localSheetId="6">#REF!</definedName>
    <definedName name="AAJB" localSheetId="7">#REF!</definedName>
    <definedName name="AAJB">#REF!</definedName>
    <definedName name="AAJC" localSheetId="6">#REF!</definedName>
    <definedName name="AAJC" localSheetId="7">#REF!</definedName>
    <definedName name="AAJC">#REF!</definedName>
    <definedName name="AAJD" localSheetId="6">#REF!</definedName>
    <definedName name="AAJD" localSheetId="7">#REF!</definedName>
    <definedName name="AAJD">#REF!</definedName>
    <definedName name="AAJE" localSheetId="6">#REF!</definedName>
    <definedName name="AAJE" localSheetId="7">#REF!</definedName>
    <definedName name="AAJE">#REF!</definedName>
    <definedName name="AAJF" localSheetId="6">#REF!</definedName>
    <definedName name="AAJF" localSheetId="7">#REF!</definedName>
    <definedName name="AAJF">#REF!</definedName>
    <definedName name="AAJG" localSheetId="6">#REF!</definedName>
    <definedName name="AAJG" localSheetId="7">#REF!</definedName>
    <definedName name="AAJG">#REF!</definedName>
    <definedName name="AAJH" localSheetId="6">#REF!</definedName>
    <definedName name="AAJH" localSheetId="7">#REF!</definedName>
    <definedName name="AAJH">#REF!</definedName>
    <definedName name="AAJI" localSheetId="6">#REF!</definedName>
    <definedName name="AAJI" localSheetId="7">#REF!</definedName>
    <definedName name="AAJI">#REF!</definedName>
    <definedName name="AAJJ" localSheetId="6">#REF!</definedName>
    <definedName name="AAJJ" localSheetId="7">#REF!</definedName>
    <definedName name="AAJJ">#REF!</definedName>
    <definedName name="AASS">[2]prod03!#REF!</definedName>
    <definedName name="ab" localSheetId="6" hidden="1">{#N/A,#N/A,FALSE,"M.01"}</definedName>
    <definedName name="ab" localSheetId="9" hidden="1">{#N/A,#N/A,FALSE,"M.01"}</definedName>
    <definedName name="ab" localSheetId="7" hidden="1">{#N/A,#N/A,FALSE,"M.01"}</definedName>
    <definedName name="ab" localSheetId="5" hidden="1">{#N/A,#N/A,FALSE,"M.01"}</definedName>
    <definedName name="ab" localSheetId="10" hidden="1">{#N/A,#N/A,FALSE,"M.01"}</definedName>
    <definedName name="ab" hidden="1">{#N/A,#N/A,FALSE,"M.01"}</definedName>
    <definedName name="ABAA" localSheetId="6">#REF!</definedName>
    <definedName name="ABAA" localSheetId="7">#REF!</definedName>
    <definedName name="ABAA" localSheetId="5">#REF!</definedName>
    <definedName name="ABAA">#REF!</definedName>
    <definedName name="ABAB" localSheetId="6">#REF!</definedName>
    <definedName name="ABAB" localSheetId="7">#REF!</definedName>
    <definedName name="ABAB">#REF!</definedName>
    <definedName name="ABAC" localSheetId="6">#REF!</definedName>
    <definedName name="ABAC" localSheetId="7">#REF!</definedName>
    <definedName name="ABAC">#REF!</definedName>
    <definedName name="ABAD" localSheetId="6">#REF!</definedName>
    <definedName name="ABAD" localSheetId="7">#REF!</definedName>
    <definedName name="ABAD">#REF!</definedName>
    <definedName name="ABAE" localSheetId="6">#REF!</definedName>
    <definedName name="ABAE" localSheetId="7">#REF!</definedName>
    <definedName name="ABAE">#REF!</definedName>
    <definedName name="ABAF" localSheetId="6">#REF!</definedName>
    <definedName name="ABAF" localSheetId="7">#REF!</definedName>
    <definedName name="ABAF">#REF!</definedName>
    <definedName name="ABAG" localSheetId="6">#REF!</definedName>
    <definedName name="ABAG" localSheetId="7">#REF!</definedName>
    <definedName name="ABAG">#REF!</definedName>
    <definedName name="ABAH" localSheetId="6">#REF!</definedName>
    <definedName name="ABAH" localSheetId="7">#REF!</definedName>
    <definedName name="ABAH">#REF!</definedName>
    <definedName name="ABAI" localSheetId="6">#REF!</definedName>
    <definedName name="ABAI" localSheetId="7">#REF!</definedName>
    <definedName name="ABAI">#REF!</definedName>
    <definedName name="ABAJ" localSheetId="6">#REF!</definedName>
    <definedName name="ABAJ" localSheetId="7">#REF!</definedName>
    <definedName name="ABAJ">#REF!</definedName>
    <definedName name="ABBA" localSheetId="6">#REF!</definedName>
    <definedName name="ABBA" localSheetId="7">#REF!</definedName>
    <definedName name="ABBA">#REF!</definedName>
    <definedName name="ABBB" localSheetId="6">#REF!</definedName>
    <definedName name="ABBB" localSheetId="7">#REF!</definedName>
    <definedName name="ABBB">#REF!</definedName>
    <definedName name="ABBC" localSheetId="6">#REF!</definedName>
    <definedName name="ABBC" localSheetId="7">#REF!</definedName>
    <definedName name="ABBC">#REF!</definedName>
    <definedName name="ABBD" localSheetId="6">#REF!</definedName>
    <definedName name="ABBD" localSheetId="7">#REF!</definedName>
    <definedName name="ABBD">#REF!</definedName>
    <definedName name="ABBE" localSheetId="6">#REF!</definedName>
    <definedName name="ABBE" localSheetId="7">#REF!</definedName>
    <definedName name="ABBE">#REF!</definedName>
    <definedName name="ABBF" localSheetId="6">#REF!</definedName>
    <definedName name="ABBF" localSheetId="7">#REF!</definedName>
    <definedName name="ABBF">#REF!</definedName>
    <definedName name="ABBG" localSheetId="6">#REF!</definedName>
    <definedName name="ABBG" localSheetId="7">#REF!</definedName>
    <definedName name="ABBG">#REF!</definedName>
    <definedName name="ABBH" localSheetId="6">#REF!</definedName>
    <definedName name="ABBH" localSheetId="7">#REF!</definedName>
    <definedName name="ABBH">#REF!</definedName>
    <definedName name="ABBI" localSheetId="6">#REF!</definedName>
    <definedName name="ABBI" localSheetId="7">#REF!</definedName>
    <definedName name="ABBI">#REF!</definedName>
    <definedName name="ABBJ" localSheetId="6">#REF!</definedName>
    <definedName name="ABBJ" localSheetId="7">#REF!</definedName>
    <definedName name="ABBJ">#REF!</definedName>
    <definedName name="ABC" localSheetId="6">#REF!</definedName>
    <definedName name="ABC" localSheetId="7">#REF!</definedName>
    <definedName name="ABC">#REF!</definedName>
    <definedName name="ABCA" localSheetId="6">#REF!</definedName>
    <definedName name="ABCA" localSheetId="7">#REF!</definedName>
    <definedName name="ABCA">#REF!</definedName>
    <definedName name="ABCB" localSheetId="6">#REF!</definedName>
    <definedName name="ABCB" localSheetId="7">#REF!</definedName>
    <definedName name="ABCB">#REF!</definedName>
    <definedName name="ABCC" localSheetId="6">#REF!</definedName>
    <definedName name="ABCC" localSheetId="7">#REF!</definedName>
    <definedName name="ABCC">#REF!</definedName>
    <definedName name="ABCD">[16]x!$B$100:$B$101</definedName>
    <definedName name="ABCE" localSheetId="6">#REF!</definedName>
    <definedName name="ABCE" localSheetId="7">#REF!</definedName>
    <definedName name="ABCE" localSheetId="5">#REF!</definedName>
    <definedName name="ABCE">#REF!</definedName>
    <definedName name="ABCF" localSheetId="6">#REF!</definedName>
    <definedName name="ABCF" localSheetId="7">#REF!</definedName>
    <definedName name="ABCF">#REF!</definedName>
    <definedName name="ABCG" localSheetId="6">#REF!</definedName>
    <definedName name="ABCG" localSheetId="7">#REF!</definedName>
    <definedName name="ABCG">#REF!</definedName>
    <definedName name="ABCH" localSheetId="6">#REF!</definedName>
    <definedName name="ABCH" localSheetId="7">#REF!</definedName>
    <definedName name="ABCH">#REF!</definedName>
    <definedName name="ABCI" localSheetId="6">#REF!</definedName>
    <definedName name="ABCI" localSheetId="7">#REF!</definedName>
    <definedName name="ABCI">#REF!</definedName>
    <definedName name="ABCJ" localSheetId="6">#REF!</definedName>
    <definedName name="ABCJ" localSheetId="7">#REF!</definedName>
    <definedName name="ABCJ">#REF!</definedName>
    <definedName name="ABDA" localSheetId="6">#REF!</definedName>
    <definedName name="ABDA" localSheetId="7">#REF!</definedName>
    <definedName name="ABDA">#REF!</definedName>
    <definedName name="ABDB" localSheetId="6">#REF!</definedName>
    <definedName name="ABDB" localSheetId="7">#REF!</definedName>
    <definedName name="ABDB">#REF!</definedName>
    <definedName name="ABDC" localSheetId="6">#REF!</definedName>
    <definedName name="ABDC" localSheetId="7">#REF!</definedName>
    <definedName name="ABDC">#REF!</definedName>
    <definedName name="ABDD" localSheetId="6">#REF!</definedName>
    <definedName name="ABDD" localSheetId="7">#REF!</definedName>
    <definedName name="ABDD">#REF!</definedName>
    <definedName name="ABDE" localSheetId="6">#REF!</definedName>
    <definedName name="ABDE" localSheetId="7">#REF!</definedName>
    <definedName name="ABDE">#REF!</definedName>
    <definedName name="ABDF" localSheetId="6">#REF!</definedName>
    <definedName name="ABDF" localSheetId="7">#REF!</definedName>
    <definedName name="ABDF">#REF!</definedName>
    <definedName name="ABDG" localSheetId="6">#REF!</definedName>
    <definedName name="ABDG" localSheetId="7">#REF!</definedName>
    <definedName name="ABDG">#REF!</definedName>
    <definedName name="ABDH" localSheetId="6">#REF!</definedName>
    <definedName name="ABDH" localSheetId="7">#REF!</definedName>
    <definedName name="ABDH">#REF!</definedName>
    <definedName name="ABDI" localSheetId="6">#REF!</definedName>
    <definedName name="ABDI" localSheetId="7">#REF!</definedName>
    <definedName name="ABDI">#REF!</definedName>
    <definedName name="ABDJ" localSheetId="6">#REF!</definedName>
    <definedName name="ABDJ" localSheetId="7">#REF!</definedName>
    <definedName name="ABDJ">#REF!</definedName>
    <definedName name="ABEA" localSheetId="6">#REF!</definedName>
    <definedName name="ABEA" localSheetId="7">#REF!</definedName>
    <definedName name="ABEA">#REF!</definedName>
    <definedName name="ABEB" localSheetId="6">#REF!</definedName>
    <definedName name="ABEB" localSheetId="7">#REF!</definedName>
    <definedName name="ABEB">#REF!</definedName>
    <definedName name="ABEC" localSheetId="6">#REF!</definedName>
    <definedName name="ABEC" localSheetId="7">#REF!</definedName>
    <definedName name="ABEC">#REF!</definedName>
    <definedName name="ABED" localSheetId="6">#REF!</definedName>
    <definedName name="ABED" localSheetId="7">#REF!</definedName>
    <definedName name="ABED">#REF!</definedName>
    <definedName name="ABEE" localSheetId="6">#REF!</definedName>
    <definedName name="ABEE" localSheetId="7">#REF!</definedName>
    <definedName name="ABEE">#REF!</definedName>
    <definedName name="ABEF" localSheetId="6">#REF!</definedName>
    <definedName name="ABEF" localSheetId="7">#REF!</definedName>
    <definedName name="ABEF">#REF!</definedName>
    <definedName name="ABEG" localSheetId="6">#REF!</definedName>
    <definedName name="ABEG" localSheetId="7">#REF!</definedName>
    <definedName name="ABEG">#REF!</definedName>
    <definedName name="ABEH" localSheetId="6">#REF!</definedName>
    <definedName name="ABEH" localSheetId="7">#REF!</definedName>
    <definedName name="ABEH">#REF!</definedName>
    <definedName name="ABEI" localSheetId="6">#REF!</definedName>
    <definedName name="ABEI" localSheetId="7">#REF!</definedName>
    <definedName name="ABEI">#REF!</definedName>
    <definedName name="ABEJ" localSheetId="6">#REF!</definedName>
    <definedName name="ABEJ" localSheetId="7">#REF!</definedName>
    <definedName name="ABEJ">#REF!</definedName>
    <definedName name="ABFA" localSheetId="6">#REF!</definedName>
    <definedName name="ABFA" localSheetId="7">#REF!</definedName>
    <definedName name="ABFA">#REF!</definedName>
    <definedName name="ABFB" localSheetId="6">#REF!</definedName>
    <definedName name="ABFB" localSheetId="7">#REF!</definedName>
    <definedName name="ABFB">#REF!</definedName>
    <definedName name="ABFC" localSheetId="6">#REF!</definedName>
    <definedName name="ABFC" localSheetId="7">#REF!</definedName>
    <definedName name="ABFC">#REF!</definedName>
    <definedName name="ABFD" localSheetId="6">#REF!</definedName>
    <definedName name="ABFD" localSheetId="7">#REF!</definedName>
    <definedName name="ABFD">#REF!</definedName>
    <definedName name="ABFE" localSheetId="6">#REF!</definedName>
    <definedName name="ABFE" localSheetId="7">#REF!</definedName>
    <definedName name="ABFE">#REF!</definedName>
    <definedName name="ABFF" localSheetId="6">#REF!</definedName>
    <definedName name="ABFF" localSheetId="7">#REF!</definedName>
    <definedName name="ABFF">#REF!</definedName>
    <definedName name="ABFG" localSheetId="6">#REF!</definedName>
    <definedName name="ABFG" localSheetId="7">#REF!</definedName>
    <definedName name="ABFG">#REF!</definedName>
    <definedName name="ABFH" localSheetId="6">#REF!</definedName>
    <definedName name="ABFH" localSheetId="7">#REF!</definedName>
    <definedName name="ABFH">#REF!</definedName>
    <definedName name="ABFI" localSheetId="6">#REF!</definedName>
    <definedName name="ABFI" localSheetId="7">#REF!</definedName>
    <definedName name="ABFI">#REF!</definedName>
    <definedName name="ABFJ" localSheetId="6">#REF!</definedName>
    <definedName name="ABFJ" localSheetId="7">#REF!</definedName>
    <definedName name="ABFJ">#REF!</definedName>
    <definedName name="ABGA" localSheetId="6">#REF!</definedName>
    <definedName name="ABGA" localSheetId="7">#REF!</definedName>
    <definedName name="ABGA">#REF!</definedName>
    <definedName name="ABGB" localSheetId="6">#REF!</definedName>
    <definedName name="ABGB" localSheetId="7">#REF!</definedName>
    <definedName name="ABGB">#REF!</definedName>
    <definedName name="ABGC" localSheetId="6">#REF!</definedName>
    <definedName name="ABGC" localSheetId="7">#REF!</definedName>
    <definedName name="ABGC">#REF!</definedName>
    <definedName name="ABGD" localSheetId="6">#REF!</definedName>
    <definedName name="ABGD" localSheetId="7">#REF!</definedName>
    <definedName name="ABGD">#REF!</definedName>
    <definedName name="ABGE" localSheetId="6">#REF!</definedName>
    <definedName name="ABGE" localSheetId="7">#REF!</definedName>
    <definedName name="ABGE">#REF!</definedName>
    <definedName name="ABGF" localSheetId="6">#REF!</definedName>
    <definedName name="ABGF" localSheetId="7">#REF!</definedName>
    <definedName name="ABGF">#REF!</definedName>
    <definedName name="ABGG" localSheetId="6">#REF!</definedName>
    <definedName name="ABGG" localSheetId="7">#REF!</definedName>
    <definedName name="ABGG">#REF!</definedName>
    <definedName name="ABGH" localSheetId="6">#REF!</definedName>
    <definedName name="ABGH" localSheetId="7">#REF!</definedName>
    <definedName name="ABGH">#REF!</definedName>
    <definedName name="ABGI" localSheetId="6">#REF!</definedName>
    <definedName name="ABGI" localSheetId="7">#REF!</definedName>
    <definedName name="ABGI">#REF!</definedName>
    <definedName name="ABGJ" localSheetId="6">#REF!</definedName>
    <definedName name="ABGJ" localSheetId="7">#REF!</definedName>
    <definedName name="ABGJ">#REF!</definedName>
    <definedName name="ABHA" localSheetId="6">#REF!</definedName>
    <definedName name="ABHA" localSheetId="7">#REF!</definedName>
    <definedName name="ABHA">#REF!</definedName>
    <definedName name="ABHB" localSheetId="6">#REF!</definedName>
    <definedName name="ABHB" localSheetId="7">#REF!</definedName>
    <definedName name="ABHB">#REF!</definedName>
    <definedName name="ABHC" localSheetId="6">#REF!</definedName>
    <definedName name="ABHC" localSheetId="7">#REF!</definedName>
    <definedName name="ABHC">#REF!</definedName>
    <definedName name="ABHD" localSheetId="6">#REF!</definedName>
    <definedName name="ABHD" localSheetId="7">#REF!</definedName>
    <definedName name="ABHD">#REF!</definedName>
    <definedName name="ABHE" localSheetId="6">#REF!</definedName>
    <definedName name="ABHE" localSheetId="7">#REF!</definedName>
    <definedName name="ABHE">#REF!</definedName>
    <definedName name="ABHF" localSheetId="6">#REF!</definedName>
    <definedName name="ABHF" localSheetId="7">#REF!</definedName>
    <definedName name="ABHF">#REF!</definedName>
    <definedName name="ABHG" localSheetId="6">#REF!</definedName>
    <definedName name="ABHG" localSheetId="7">#REF!</definedName>
    <definedName name="ABHG">#REF!</definedName>
    <definedName name="ABHH" localSheetId="6">#REF!</definedName>
    <definedName name="ABHH" localSheetId="7">#REF!</definedName>
    <definedName name="ABHH">#REF!</definedName>
    <definedName name="ABHI" localSheetId="6">#REF!</definedName>
    <definedName name="ABHI" localSheetId="7">#REF!</definedName>
    <definedName name="ABHI">#REF!</definedName>
    <definedName name="ABHJ" localSheetId="6">#REF!</definedName>
    <definedName name="ABHJ" localSheetId="7">#REF!</definedName>
    <definedName name="ABHJ">#REF!</definedName>
    <definedName name="ABIA" localSheetId="6">#REF!</definedName>
    <definedName name="ABIA" localSheetId="7">#REF!</definedName>
    <definedName name="ABIA">#REF!</definedName>
    <definedName name="ABIB" localSheetId="6">#REF!</definedName>
    <definedName name="ABIB" localSheetId="7">#REF!</definedName>
    <definedName name="ABIB">#REF!</definedName>
    <definedName name="ABIC" localSheetId="6">#REF!</definedName>
    <definedName name="ABIC" localSheetId="7">#REF!</definedName>
    <definedName name="ABIC">#REF!</definedName>
    <definedName name="ABID" localSheetId="6">#REF!</definedName>
    <definedName name="ABID" localSheetId="7">#REF!</definedName>
    <definedName name="ABID">#REF!</definedName>
    <definedName name="ABIE" localSheetId="6">#REF!</definedName>
    <definedName name="ABIE" localSheetId="7">#REF!</definedName>
    <definedName name="ABIE">#REF!</definedName>
    <definedName name="ABIF" localSheetId="6">#REF!</definedName>
    <definedName name="ABIF" localSheetId="7">#REF!</definedName>
    <definedName name="ABIF">#REF!</definedName>
    <definedName name="ABIG" localSheetId="6">#REF!</definedName>
    <definedName name="ABIG" localSheetId="7">#REF!</definedName>
    <definedName name="ABIG">#REF!</definedName>
    <definedName name="ABIH" localSheetId="6">#REF!</definedName>
    <definedName name="ABIH" localSheetId="7">#REF!</definedName>
    <definedName name="ABIH">#REF!</definedName>
    <definedName name="ABII" localSheetId="6">#REF!</definedName>
    <definedName name="ABII" localSheetId="7">#REF!</definedName>
    <definedName name="ABII">#REF!</definedName>
    <definedName name="ABIJ" localSheetId="6">#REF!</definedName>
    <definedName name="ABIJ" localSheetId="7">#REF!</definedName>
    <definedName name="ABIJ">#REF!</definedName>
    <definedName name="ABJA" localSheetId="6">#REF!</definedName>
    <definedName name="ABJA" localSheetId="7">#REF!</definedName>
    <definedName name="ABJA">#REF!</definedName>
    <definedName name="ABJAD">[17]MEMO!$A$1:$B$65536</definedName>
    <definedName name="ABJB" localSheetId="6">#REF!</definedName>
    <definedName name="ABJB" localSheetId="7">#REF!</definedName>
    <definedName name="ABJB" localSheetId="5">#REF!</definedName>
    <definedName name="ABJB">#REF!</definedName>
    <definedName name="ABJC" localSheetId="6">#REF!</definedName>
    <definedName name="ABJC" localSheetId="7">#REF!</definedName>
    <definedName name="ABJC">#REF!</definedName>
    <definedName name="ABJD" localSheetId="6">#REF!</definedName>
    <definedName name="ABJD" localSheetId="7">#REF!</definedName>
    <definedName name="ABJD">#REF!</definedName>
    <definedName name="ABJE" localSheetId="6">#REF!</definedName>
    <definedName name="ABJE" localSheetId="7">#REF!</definedName>
    <definedName name="ABJE">#REF!</definedName>
    <definedName name="ABJF" localSheetId="6">#REF!</definedName>
    <definedName name="ABJF" localSheetId="7">#REF!</definedName>
    <definedName name="ABJF">#REF!</definedName>
    <definedName name="ABJG" localSheetId="6">#REF!</definedName>
    <definedName name="ABJG" localSheetId="7">#REF!</definedName>
    <definedName name="ABJG">#REF!</definedName>
    <definedName name="ABJH" localSheetId="6">#REF!</definedName>
    <definedName name="ABJH" localSheetId="7">#REF!</definedName>
    <definedName name="ABJH">#REF!</definedName>
    <definedName name="ABJI" localSheetId="6">#REF!</definedName>
    <definedName name="ABJI" localSheetId="7">#REF!</definedName>
    <definedName name="ABJI">#REF!</definedName>
    <definedName name="ABJJ" localSheetId="6">#REF!</definedName>
    <definedName name="ABJJ" localSheetId="7">#REF!</definedName>
    <definedName name="ABJJ">#REF!</definedName>
    <definedName name="ABSW" localSheetId="6">#REF!</definedName>
    <definedName name="ABSW" localSheetId="7">#REF!</definedName>
    <definedName name="ABSW">#REF!</definedName>
    <definedName name="acaa" localSheetId="6">#REF!</definedName>
    <definedName name="acaa" localSheetId="7">#REF!</definedName>
    <definedName name="acaa">#REF!</definedName>
    <definedName name="ACAB" localSheetId="6">#REF!</definedName>
    <definedName name="ACAB" localSheetId="7">#REF!</definedName>
    <definedName name="ACAB">#REF!</definedName>
    <definedName name="ACAC" localSheetId="6">#REF!</definedName>
    <definedName name="ACAC" localSheetId="7">#REF!</definedName>
    <definedName name="ACAC">#REF!</definedName>
    <definedName name="acad" localSheetId="6">#REF!</definedName>
    <definedName name="acad" localSheetId="7">#REF!</definedName>
    <definedName name="acad">#REF!</definedName>
    <definedName name="acae" localSheetId="6">#REF!</definedName>
    <definedName name="acae" localSheetId="7">#REF!</definedName>
    <definedName name="acae">#REF!</definedName>
    <definedName name="acaf" localSheetId="6">#REF!</definedName>
    <definedName name="acaf" localSheetId="7">#REF!</definedName>
    <definedName name="acaf">#REF!</definedName>
    <definedName name="acag" localSheetId="6">#REF!</definedName>
    <definedName name="acag" localSheetId="7">#REF!</definedName>
    <definedName name="acag">#REF!</definedName>
    <definedName name="ACAH" localSheetId="6">#REF!</definedName>
    <definedName name="ACAH" localSheetId="7">#REF!</definedName>
    <definedName name="ACAH">#REF!</definedName>
    <definedName name="ACAI" localSheetId="6">#REF!</definedName>
    <definedName name="ACAI" localSheetId="7">#REF!</definedName>
    <definedName name="ACAI">#REF!</definedName>
    <definedName name="ACAJ" localSheetId="6">#REF!</definedName>
    <definedName name="ACAJ" localSheetId="7">#REF!</definedName>
    <definedName name="ACAJ">#REF!</definedName>
    <definedName name="ACBA" localSheetId="6">#REF!</definedName>
    <definedName name="ACBA" localSheetId="7">#REF!</definedName>
    <definedName name="ACBA">#REF!</definedName>
    <definedName name="ACBB" localSheetId="6">#REF!</definedName>
    <definedName name="ACBB" localSheetId="7">#REF!</definedName>
    <definedName name="ACBB">#REF!</definedName>
    <definedName name="ACBC" localSheetId="6">#REF!</definedName>
    <definedName name="ACBC" localSheetId="7">#REF!</definedName>
    <definedName name="ACBC">#REF!</definedName>
    <definedName name="ACBD" localSheetId="6">#REF!</definedName>
    <definedName name="ACBD" localSheetId="7">#REF!</definedName>
    <definedName name="ACBD">#REF!</definedName>
    <definedName name="acbe" localSheetId="6">#REF!</definedName>
    <definedName name="acbe" localSheetId="7">#REF!</definedName>
    <definedName name="acbe">#REF!</definedName>
    <definedName name="ACBF" localSheetId="6">#REF!</definedName>
    <definedName name="ACBF" localSheetId="7">#REF!</definedName>
    <definedName name="ACBF">#REF!</definedName>
    <definedName name="ACBG" localSheetId="6">#REF!</definedName>
    <definedName name="ACBG" localSheetId="7">#REF!</definedName>
    <definedName name="ACBG">#REF!</definedName>
    <definedName name="ACBH" localSheetId="6">#REF!</definedName>
    <definedName name="ACBH" localSheetId="7">#REF!</definedName>
    <definedName name="ACBH">#REF!</definedName>
    <definedName name="ACBI" localSheetId="6">#REF!</definedName>
    <definedName name="ACBI" localSheetId="7">#REF!</definedName>
    <definedName name="ACBI">#REF!</definedName>
    <definedName name="ACBJ" localSheetId="6">#REF!</definedName>
    <definedName name="ACBJ" localSheetId="7">#REF!</definedName>
    <definedName name="ACBJ">#REF!</definedName>
    <definedName name="ACCA" localSheetId="6">#REF!</definedName>
    <definedName name="ACCA" localSheetId="7">#REF!</definedName>
    <definedName name="ACCA">#REF!</definedName>
    <definedName name="ACCB" localSheetId="6">#REF!</definedName>
    <definedName name="ACCB" localSheetId="7">#REF!</definedName>
    <definedName name="ACCB">#REF!</definedName>
    <definedName name="ACCC" localSheetId="6">#REF!</definedName>
    <definedName name="ACCC" localSheetId="7">#REF!</definedName>
    <definedName name="ACCC">#REF!</definedName>
    <definedName name="ACCD" localSheetId="6">#REF!</definedName>
    <definedName name="ACCD" localSheetId="7">#REF!</definedName>
    <definedName name="ACCD">#REF!</definedName>
    <definedName name="ACCE" localSheetId="6">#REF!</definedName>
    <definedName name="ACCE" localSheetId="7">#REF!</definedName>
    <definedName name="ACCE">#REF!</definedName>
    <definedName name="ACCF" localSheetId="6">#REF!</definedName>
    <definedName name="ACCF" localSheetId="7">#REF!</definedName>
    <definedName name="ACCF">#REF!</definedName>
    <definedName name="ACCG" localSheetId="6">#REF!</definedName>
    <definedName name="ACCG" localSheetId="7">#REF!</definedName>
    <definedName name="ACCG">#REF!</definedName>
    <definedName name="ACCH" localSheetId="6">#REF!</definedName>
    <definedName name="ACCH" localSheetId="7">#REF!</definedName>
    <definedName name="ACCH">#REF!</definedName>
    <definedName name="ACCI" localSheetId="6">#REF!</definedName>
    <definedName name="ACCI" localSheetId="7">#REF!</definedName>
    <definedName name="ACCI">#REF!</definedName>
    <definedName name="ACCJ" localSheetId="6">#REF!</definedName>
    <definedName name="ACCJ" localSheetId="7">#REF!</definedName>
    <definedName name="ACCJ">#REF!</definedName>
    <definedName name="ACDA" localSheetId="6">#REF!</definedName>
    <definedName name="ACDA" localSheetId="7">#REF!</definedName>
    <definedName name="ACDA">#REF!</definedName>
    <definedName name="ACDB" localSheetId="6">#REF!</definedName>
    <definedName name="ACDB" localSheetId="7">#REF!</definedName>
    <definedName name="ACDB">#REF!</definedName>
    <definedName name="ACDC" localSheetId="6">#REF!</definedName>
    <definedName name="ACDC" localSheetId="7">#REF!</definedName>
    <definedName name="ACDC">#REF!</definedName>
    <definedName name="ACDD" localSheetId="6">#REF!</definedName>
    <definedName name="ACDD" localSheetId="7">#REF!</definedName>
    <definedName name="ACDD">#REF!</definedName>
    <definedName name="ACDE" localSheetId="6">#REF!</definedName>
    <definedName name="ACDE" localSheetId="7">#REF!</definedName>
    <definedName name="ACDE">#REF!</definedName>
    <definedName name="ACDF" localSheetId="6">#REF!</definedName>
    <definedName name="ACDF" localSheetId="7">#REF!</definedName>
    <definedName name="ACDF">#REF!</definedName>
    <definedName name="ACDG" localSheetId="6">#REF!</definedName>
    <definedName name="ACDG" localSheetId="7">#REF!</definedName>
    <definedName name="ACDG">#REF!</definedName>
    <definedName name="ACDH" localSheetId="6">#REF!</definedName>
    <definedName name="ACDH" localSheetId="7">#REF!</definedName>
    <definedName name="ACDH">#REF!</definedName>
    <definedName name="ACDI" localSheetId="6">#REF!</definedName>
    <definedName name="ACDI" localSheetId="7">#REF!</definedName>
    <definedName name="ACDI">#REF!</definedName>
    <definedName name="ACDJ" localSheetId="6">#REF!</definedName>
    <definedName name="ACDJ" localSheetId="7">#REF!</definedName>
    <definedName name="ACDJ">#REF!</definedName>
    <definedName name="ACEA" localSheetId="6">#REF!</definedName>
    <definedName name="ACEA" localSheetId="7">#REF!</definedName>
    <definedName name="ACEA">#REF!</definedName>
    <definedName name="ACEB" localSheetId="6">#REF!</definedName>
    <definedName name="ACEB" localSheetId="7">#REF!</definedName>
    <definedName name="ACEB">#REF!</definedName>
    <definedName name="ACEC" localSheetId="6">#REF!</definedName>
    <definedName name="ACEC" localSheetId="7">#REF!</definedName>
    <definedName name="ACEC">#REF!</definedName>
    <definedName name="ACED" localSheetId="6">#REF!</definedName>
    <definedName name="ACED" localSheetId="7">#REF!</definedName>
    <definedName name="ACED">#REF!</definedName>
    <definedName name="ACEE" localSheetId="6">#REF!</definedName>
    <definedName name="ACEE" localSheetId="7">#REF!</definedName>
    <definedName name="ACEE">#REF!</definedName>
    <definedName name="ACEF" localSheetId="6">#REF!</definedName>
    <definedName name="ACEF" localSheetId="7">#REF!</definedName>
    <definedName name="ACEF">#REF!</definedName>
    <definedName name="ACEG" localSheetId="6">#REF!</definedName>
    <definedName name="ACEG" localSheetId="7">#REF!</definedName>
    <definedName name="ACEG">#REF!</definedName>
    <definedName name="ACEH" localSheetId="6">#REF!</definedName>
    <definedName name="ACEH" localSheetId="7">#REF!</definedName>
    <definedName name="ACEH">#REF!</definedName>
    <definedName name="ACEI" localSheetId="6">#REF!</definedName>
    <definedName name="ACEI" localSheetId="7">#REF!</definedName>
    <definedName name="ACEI">#REF!</definedName>
    <definedName name="ACEJ" localSheetId="6">#REF!</definedName>
    <definedName name="ACEJ" localSheetId="7">#REF!</definedName>
    <definedName name="ACEJ">#REF!</definedName>
    <definedName name="ACFA" localSheetId="6">#REF!</definedName>
    <definedName name="ACFA" localSheetId="7">#REF!</definedName>
    <definedName name="ACFA">#REF!</definedName>
    <definedName name="ACFB" localSheetId="6">#REF!</definedName>
    <definedName name="ACFB" localSheetId="7">#REF!</definedName>
    <definedName name="ACFB">#REF!</definedName>
    <definedName name="ACFC" localSheetId="6">#REF!</definedName>
    <definedName name="ACFC" localSheetId="7">#REF!</definedName>
    <definedName name="ACFC">#REF!</definedName>
    <definedName name="ACFD" localSheetId="6">#REF!</definedName>
    <definedName name="ACFD" localSheetId="7">#REF!</definedName>
    <definedName name="ACFD">#REF!</definedName>
    <definedName name="ACFE" localSheetId="6">#REF!</definedName>
    <definedName name="ACFE" localSheetId="7">#REF!</definedName>
    <definedName name="ACFE">#REF!</definedName>
    <definedName name="ACFF" localSheetId="6">#REF!</definedName>
    <definedName name="ACFF" localSheetId="7">#REF!</definedName>
    <definedName name="ACFF">#REF!</definedName>
    <definedName name="ACFG" localSheetId="6">#REF!</definedName>
    <definedName name="ACFG" localSheetId="7">#REF!</definedName>
    <definedName name="ACFG">#REF!</definedName>
    <definedName name="ACFH" localSheetId="6">#REF!</definedName>
    <definedName name="ACFH" localSheetId="7">#REF!</definedName>
    <definedName name="ACFH">#REF!</definedName>
    <definedName name="ACFI" localSheetId="6">#REF!</definedName>
    <definedName name="ACFI" localSheetId="7">#REF!</definedName>
    <definedName name="ACFI">#REF!</definedName>
    <definedName name="ACFJ" localSheetId="6">#REF!</definedName>
    <definedName name="ACFJ" localSheetId="7">#REF!</definedName>
    <definedName name="ACFJ">#REF!</definedName>
    <definedName name="ACGA" localSheetId="6">#REF!</definedName>
    <definedName name="ACGA" localSheetId="7">#REF!</definedName>
    <definedName name="ACGA">#REF!</definedName>
    <definedName name="ACGB" localSheetId="6">#REF!</definedName>
    <definedName name="ACGB" localSheetId="7">#REF!</definedName>
    <definedName name="ACGB">#REF!</definedName>
    <definedName name="ACGC" localSheetId="6">#REF!</definedName>
    <definedName name="ACGC" localSheetId="7">#REF!</definedName>
    <definedName name="ACGC">#REF!</definedName>
    <definedName name="ACGD" localSheetId="6">#REF!</definedName>
    <definedName name="ACGD" localSheetId="7">#REF!</definedName>
    <definedName name="ACGD">#REF!</definedName>
    <definedName name="ACGE" localSheetId="6">#REF!</definedName>
    <definedName name="ACGE" localSheetId="7">#REF!</definedName>
    <definedName name="ACGE">#REF!</definedName>
    <definedName name="ACGF" localSheetId="6">#REF!</definedName>
    <definedName name="ACGF" localSheetId="7">#REF!</definedName>
    <definedName name="ACGF">#REF!</definedName>
    <definedName name="ACGG" localSheetId="6">#REF!</definedName>
    <definedName name="ACGG" localSheetId="7">#REF!</definedName>
    <definedName name="ACGG">#REF!</definedName>
    <definedName name="ACGH" localSheetId="6">#REF!</definedName>
    <definedName name="ACGH" localSheetId="7">#REF!</definedName>
    <definedName name="ACGH">#REF!</definedName>
    <definedName name="ACGI" localSheetId="6">#REF!</definedName>
    <definedName name="ACGI" localSheetId="7">#REF!</definedName>
    <definedName name="ACGI">#REF!</definedName>
    <definedName name="ACGJ" localSheetId="6">#REF!</definedName>
    <definedName name="ACGJ" localSheetId="7">#REF!</definedName>
    <definedName name="ACGJ">#REF!</definedName>
    <definedName name="ACHA" localSheetId="6">#REF!</definedName>
    <definedName name="ACHA" localSheetId="7">#REF!</definedName>
    <definedName name="ACHA">#REF!</definedName>
    <definedName name="ACHB" localSheetId="6">#REF!</definedName>
    <definedName name="ACHB" localSheetId="7">#REF!</definedName>
    <definedName name="ACHB">#REF!</definedName>
    <definedName name="ACHC" localSheetId="6">#REF!</definedName>
    <definedName name="ACHC" localSheetId="7">#REF!</definedName>
    <definedName name="ACHC">#REF!</definedName>
    <definedName name="ACHD" localSheetId="6">#REF!</definedName>
    <definedName name="ACHD" localSheetId="7">#REF!</definedName>
    <definedName name="ACHD">#REF!</definedName>
    <definedName name="ACHE" localSheetId="6">#REF!</definedName>
    <definedName name="ACHE" localSheetId="7">#REF!</definedName>
    <definedName name="ACHE">#REF!</definedName>
    <definedName name="ACHF" localSheetId="6">#REF!</definedName>
    <definedName name="ACHF" localSheetId="7">#REF!</definedName>
    <definedName name="ACHF">#REF!</definedName>
    <definedName name="ACHG" localSheetId="6">#REF!</definedName>
    <definedName name="ACHG" localSheetId="7">#REF!</definedName>
    <definedName name="ACHG">#REF!</definedName>
    <definedName name="ACHH" localSheetId="6">#REF!</definedName>
    <definedName name="ACHH" localSheetId="7">#REF!</definedName>
    <definedName name="ACHH">#REF!</definedName>
    <definedName name="ACHI" localSheetId="6">#REF!</definedName>
    <definedName name="ACHI" localSheetId="7">#REF!</definedName>
    <definedName name="ACHI">#REF!</definedName>
    <definedName name="ACHJ" localSheetId="6">#REF!</definedName>
    <definedName name="ACHJ" localSheetId="7">#REF!</definedName>
    <definedName name="ACHJ">#REF!</definedName>
    <definedName name="ACIA" localSheetId="6">#REF!</definedName>
    <definedName name="ACIA" localSheetId="7">#REF!</definedName>
    <definedName name="ACIA">#REF!</definedName>
    <definedName name="ACIB" localSheetId="6">#REF!</definedName>
    <definedName name="ACIB" localSheetId="7">#REF!</definedName>
    <definedName name="ACIB">#REF!</definedName>
    <definedName name="ACIC" localSheetId="6">#REF!</definedName>
    <definedName name="ACIC" localSheetId="7">#REF!</definedName>
    <definedName name="ACIC">#REF!</definedName>
    <definedName name="ACID" localSheetId="6">#REF!</definedName>
    <definedName name="ACID" localSheetId="7">#REF!</definedName>
    <definedName name="ACID">#REF!</definedName>
    <definedName name="ACIE" localSheetId="6">#REF!</definedName>
    <definedName name="ACIE" localSheetId="7">#REF!</definedName>
    <definedName name="ACIE">#REF!</definedName>
    <definedName name="ACIF" localSheetId="6">#REF!</definedName>
    <definedName name="ACIF" localSheetId="7">#REF!</definedName>
    <definedName name="ACIF">#REF!</definedName>
    <definedName name="ACIG" localSheetId="6">#REF!</definedName>
    <definedName name="ACIG" localSheetId="7">#REF!</definedName>
    <definedName name="ACIG">#REF!</definedName>
    <definedName name="ACIH" localSheetId="6">#REF!</definedName>
    <definedName name="ACIH" localSheetId="7">#REF!</definedName>
    <definedName name="ACIH">#REF!</definedName>
    <definedName name="ACII" localSheetId="6">#REF!</definedName>
    <definedName name="ACII" localSheetId="7">#REF!</definedName>
    <definedName name="ACII">#REF!</definedName>
    <definedName name="ACIJ" localSheetId="6">#REF!</definedName>
    <definedName name="ACIJ" localSheetId="7">#REF!</definedName>
    <definedName name="ACIJ">#REF!</definedName>
    <definedName name="ACJA" localSheetId="6">#REF!</definedName>
    <definedName name="ACJA" localSheetId="7">#REF!</definedName>
    <definedName name="ACJA">#REF!</definedName>
    <definedName name="ACJB" localSheetId="6">#REF!</definedName>
    <definedName name="ACJB" localSheetId="7">#REF!</definedName>
    <definedName name="ACJB">#REF!</definedName>
    <definedName name="ACJC" localSheetId="6">#REF!</definedName>
    <definedName name="ACJC" localSheetId="7">#REF!</definedName>
    <definedName name="ACJC">#REF!</definedName>
    <definedName name="ACJD" localSheetId="6">#REF!</definedName>
    <definedName name="ACJD" localSheetId="7">#REF!</definedName>
    <definedName name="ACJD">#REF!</definedName>
    <definedName name="ACJE" localSheetId="6">#REF!</definedName>
    <definedName name="ACJE" localSheetId="7">#REF!</definedName>
    <definedName name="ACJE">#REF!</definedName>
    <definedName name="ACJF" localSheetId="6">#REF!</definedName>
    <definedName name="ACJF" localSheetId="7">#REF!</definedName>
    <definedName name="ACJF">#REF!</definedName>
    <definedName name="ACJG" localSheetId="6">#REF!</definedName>
    <definedName name="ACJG" localSheetId="7">#REF!</definedName>
    <definedName name="ACJG">#REF!</definedName>
    <definedName name="ACJH" localSheetId="6">#REF!</definedName>
    <definedName name="ACJH" localSheetId="7">#REF!</definedName>
    <definedName name="ACJH">#REF!</definedName>
    <definedName name="ACJI" localSheetId="6">#REF!</definedName>
    <definedName name="ACJI" localSheetId="7">#REF!</definedName>
    <definedName name="ACJI">#REF!</definedName>
    <definedName name="ACJJ" localSheetId="6">#REF!</definedName>
    <definedName name="ACJJ" localSheetId="7">#REF!</definedName>
    <definedName name="ACJJ">#REF!</definedName>
    <definedName name="ad" localSheetId="6">[18]JAN09!#REF!</definedName>
    <definedName name="ad" localSheetId="7">[18]JAN09!#REF!</definedName>
    <definedName name="ad">[18]JAN09!#REF!</definedName>
    <definedName name="ADAA" localSheetId="6">#REF!</definedName>
    <definedName name="ADAA" localSheetId="7">#REF!</definedName>
    <definedName name="ADAA" localSheetId="5">#REF!</definedName>
    <definedName name="ADAA">#REF!</definedName>
    <definedName name="ADAB" localSheetId="6">#REF!</definedName>
    <definedName name="ADAB" localSheetId="7">#REF!</definedName>
    <definedName name="ADAB">#REF!</definedName>
    <definedName name="ADAC" localSheetId="6">#REF!</definedName>
    <definedName name="ADAC" localSheetId="7">#REF!</definedName>
    <definedName name="ADAC">#REF!</definedName>
    <definedName name="ADAD" localSheetId="6">#REF!</definedName>
    <definedName name="ADAD" localSheetId="7">#REF!</definedName>
    <definedName name="ADAD">#REF!</definedName>
    <definedName name="adadd">#REF!</definedName>
    <definedName name="ADAE" localSheetId="6">#REF!</definedName>
    <definedName name="ADAE" localSheetId="7">#REF!</definedName>
    <definedName name="ADAE">#REF!</definedName>
    <definedName name="ADAF" localSheetId="6">#REF!</definedName>
    <definedName name="ADAF" localSheetId="7">#REF!</definedName>
    <definedName name="ADAF">#REF!</definedName>
    <definedName name="ADAG" localSheetId="6">#REF!</definedName>
    <definedName name="ADAG" localSheetId="7">#REF!</definedName>
    <definedName name="ADAG">#REF!</definedName>
    <definedName name="ADAH" localSheetId="6">#REF!</definedName>
    <definedName name="ADAH" localSheetId="7">#REF!</definedName>
    <definedName name="ADAH">#REF!</definedName>
    <definedName name="ADAI" localSheetId="6">#REF!</definedName>
    <definedName name="ADAI" localSheetId="7">#REF!</definedName>
    <definedName name="ADAI">#REF!</definedName>
    <definedName name="ADAJ" localSheetId="6">#REF!</definedName>
    <definedName name="ADAJ" localSheetId="7">#REF!</definedName>
    <definedName name="ADAJ">#REF!</definedName>
    <definedName name="ADBA" localSheetId="6">#REF!</definedName>
    <definedName name="ADBA" localSheetId="7">#REF!</definedName>
    <definedName name="ADBA">#REF!</definedName>
    <definedName name="ADBB" localSheetId="6">#REF!</definedName>
    <definedName name="ADBB" localSheetId="7">#REF!</definedName>
    <definedName name="ADBB">#REF!</definedName>
    <definedName name="ADBC" localSheetId="6">#REF!</definedName>
    <definedName name="ADBC" localSheetId="7">#REF!</definedName>
    <definedName name="ADBC">#REF!</definedName>
    <definedName name="ADBD" localSheetId="6">#REF!</definedName>
    <definedName name="ADBD" localSheetId="7">#REF!</definedName>
    <definedName name="ADBD">#REF!</definedName>
    <definedName name="ADBE" localSheetId="6">#REF!</definedName>
    <definedName name="ADBE" localSheetId="7">#REF!</definedName>
    <definedName name="ADBE">#REF!</definedName>
    <definedName name="ADBF" localSheetId="6">#REF!</definedName>
    <definedName name="ADBF" localSheetId="7">#REF!</definedName>
    <definedName name="ADBF">#REF!</definedName>
    <definedName name="ADBG" localSheetId="6">#REF!</definedName>
    <definedName name="ADBG" localSheetId="7">#REF!</definedName>
    <definedName name="ADBG">#REF!</definedName>
    <definedName name="ADBH" localSheetId="6">#REF!</definedName>
    <definedName name="ADBH" localSheetId="7">#REF!</definedName>
    <definedName name="ADBH">#REF!</definedName>
    <definedName name="ADBI" localSheetId="6">#REF!</definedName>
    <definedName name="ADBI" localSheetId="7">#REF!</definedName>
    <definedName name="ADBI">#REF!</definedName>
    <definedName name="ADBJ" localSheetId="6">#REF!</definedName>
    <definedName name="ADBJ" localSheetId="7">#REF!</definedName>
    <definedName name="ADBJ">#REF!</definedName>
    <definedName name="ADCA" localSheetId="6">#REF!</definedName>
    <definedName name="ADCA" localSheetId="7">#REF!</definedName>
    <definedName name="ADCA">#REF!</definedName>
    <definedName name="ADCJ" localSheetId="6">#REF!</definedName>
    <definedName name="ADCJ" localSheetId="7">#REF!</definedName>
    <definedName name="ADCJ">#REF!</definedName>
    <definedName name="adfasf" localSheetId="6">#REF!</definedName>
    <definedName name="adfasf" localSheetId="7">#REF!</definedName>
    <definedName name="adfasf">#REF!</definedName>
    <definedName name="ADJA" localSheetId="6">#REF!</definedName>
    <definedName name="ADJA" localSheetId="7">#REF!</definedName>
    <definedName name="ADJA">#REF!</definedName>
    <definedName name="ADJB" localSheetId="6">#REF!</definedName>
    <definedName name="ADJB" localSheetId="7">#REF!</definedName>
    <definedName name="ADJB">#REF!</definedName>
    <definedName name="ADJC" localSheetId="6">#REF!</definedName>
    <definedName name="ADJC" localSheetId="7">#REF!</definedName>
    <definedName name="ADJC">#REF!</definedName>
    <definedName name="ADJD" localSheetId="6">#REF!</definedName>
    <definedName name="ADJD" localSheetId="7">#REF!</definedName>
    <definedName name="ADJD">#REF!</definedName>
    <definedName name="ADJE" localSheetId="6">#REF!</definedName>
    <definedName name="ADJE" localSheetId="7">#REF!</definedName>
    <definedName name="ADJE">#REF!</definedName>
    <definedName name="ADJF" localSheetId="6">#REF!</definedName>
    <definedName name="ADJF" localSheetId="7">#REF!</definedName>
    <definedName name="ADJF">#REF!</definedName>
    <definedName name="ADJG" localSheetId="6">#REF!</definedName>
    <definedName name="ADJG" localSheetId="7">#REF!</definedName>
    <definedName name="ADJG">#REF!</definedName>
    <definedName name="ADJH" localSheetId="6">#REF!</definedName>
    <definedName name="ADJH" localSheetId="7">#REF!</definedName>
    <definedName name="ADJH">#REF!</definedName>
    <definedName name="ADJI" localSheetId="6">#REF!</definedName>
    <definedName name="ADJI" localSheetId="7">#REF!</definedName>
    <definedName name="ADJI">#REF!</definedName>
    <definedName name="ADJJ" localSheetId="6">#REF!</definedName>
    <definedName name="ADJJ" localSheetId="7">#REF!</definedName>
    <definedName name="ADJJ">#REF!</definedName>
    <definedName name="AdmProBln" localSheetId="9">'[19]AHS - Personel'!$F$9</definedName>
    <definedName name="AdmProBln">#N/A</definedName>
    <definedName name="aegbn" localSheetId="6">#REF!</definedName>
    <definedName name="aegbn" localSheetId="7">#REF!</definedName>
    <definedName name="aegbn" localSheetId="5">#REF!</definedName>
    <definedName name="aegbn">#REF!</definedName>
    <definedName name="afag">#REF!</definedName>
    <definedName name="afasdf" hidden="1">[5]DExp.Lmb!#REF!</definedName>
    <definedName name="afgggg" localSheetId="6" hidden="1">{#N/A,#N/A,FALSE,"M.43"}</definedName>
    <definedName name="afgggg" localSheetId="9" hidden="1">{#N/A,#N/A,FALSE,"M.43"}</definedName>
    <definedName name="afgggg" localSheetId="7" hidden="1">{#N/A,#N/A,FALSE,"M.43"}</definedName>
    <definedName name="afgggg" localSheetId="5" hidden="1">{#N/A,#N/A,FALSE,"M.43"}</definedName>
    <definedName name="afgggg" localSheetId="10" hidden="1">{#N/A,#N/A,FALSE,"M.43"}</definedName>
    <definedName name="afgggg" hidden="1">{#N/A,#N/A,FALSE,"M.43"}</definedName>
    <definedName name="AJAA" localSheetId="6">#REF!</definedName>
    <definedName name="AJAA" localSheetId="7">#REF!</definedName>
    <definedName name="AJAA" localSheetId="5">#REF!</definedName>
    <definedName name="AJAA">#REF!</definedName>
    <definedName name="AJAB" localSheetId="6">#REF!</definedName>
    <definedName name="AJAB" localSheetId="7">#REF!</definedName>
    <definedName name="AJAB">#REF!</definedName>
    <definedName name="AJAC" localSheetId="6">#REF!</definedName>
    <definedName name="AJAC" localSheetId="7">#REF!</definedName>
    <definedName name="AJAC">#REF!</definedName>
    <definedName name="AJAD" localSheetId="6">#REF!</definedName>
    <definedName name="AJAD" localSheetId="7">#REF!</definedName>
    <definedName name="AJAD">#REF!</definedName>
    <definedName name="AJAE" localSheetId="6">#REF!</definedName>
    <definedName name="AJAE" localSheetId="7">#REF!</definedName>
    <definedName name="AJAE">#REF!</definedName>
    <definedName name="AJAF" localSheetId="6">#REF!</definedName>
    <definedName name="AJAF" localSheetId="7">#REF!</definedName>
    <definedName name="AJAF">#REF!</definedName>
    <definedName name="AJAG" localSheetId="6">#REF!</definedName>
    <definedName name="AJAG" localSheetId="7">#REF!</definedName>
    <definedName name="AJAG">#REF!</definedName>
    <definedName name="AJAH" localSheetId="6">#REF!</definedName>
    <definedName name="AJAH" localSheetId="7">#REF!</definedName>
    <definedName name="AJAH">#REF!</definedName>
    <definedName name="AJAI" localSheetId="6">#REF!</definedName>
    <definedName name="AJAI" localSheetId="7">#REF!</definedName>
    <definedName name="AJAI">#REF!</definedName>
    <definedName name="AJAJ" localSheetId="6">#REF!</definedName>
    <definedName name="AJAJ" localSheetId="7">#REF!</definedName>
    <definedName name="AJAJ">#REF!</definedName>
    <definedName name="AJBA" localSheetId="6">#REF!</definedName>
    <definedName name="AJBA" localSheetId="7">#REF!</definedName>
    <definedName name="AJBA">#REF!</definedName>
    <definedName name="AJBB" localSheetId="6">#REF!</definedName>
    <definedName name="AJBB" localSheetId="7">#REF!</definedName>
    <definedName name="AJBB">#REF!</definedName>
    <definedName name="AJBC" localSheetId="6">#REF!</definedName>
    <definedName name="AJBC" localSheetId="7">#REF!</definedName>
    <definedName name="AJBC">#REF!</definedName>
    <definedName name="AJBD" localSheetId="6">#REF!</definedName>
    <definedName name="AJBD" localSheetId="7">#REF!</definedName>
    <definedName name="AJBD">#REF!</definedName>
    <definedName name="AJBE" localSheetId="6">#REF!</definedName>
    <definedName name="AJBE" localSheetId="7">#REF!</definedName>
    <definedName name="AJBE">#REF!</definedName>
    <definedName name="AJBF" localSheetId="6">#REF!</definedName>
    <definedName name="AJBF" localSheetId="7">#REF!</definedName>
    <definedName name="AJBF">#REF!</definedName>
    <definedName name="AJBG" localSheetId="6">#REF!</definedName>
    <definedName name="AJBG" localSheetId="7">#REF!</definedName>
    <definedName name="AJBG">#REF!</definedName>
    <definedName name="AJBH" localSheetId="6">#REF!</definedName>
    <definedName name="AJBH" localSheetId="7">#REF!</definedName>
    <definedName name="AJBH">#REF!</definedName>
    <definedName name="AJBI" localSheetId="6">#REF!</definedName>
    <definedName name="AJBI" localSheetId="7">#REF!</definedName>
    <definedName name="AJBI">#REF!</definedName>
    <definedName name="AJBJ" localSheetId="6">#REF!</definedName>
    <definedName name="AJBJ" localSheetId="7">#REF!</definedName>
    <definedName name="AJBJ">#REF!</definedName>
    <definedName name="AJCA" localSheetId="6">#REF!</definedName>
    <definedName name="AJCA" localSheetId="7">#REF!</definedName>
    <definedName name="AJCA">#REF!</definedName>
    <definedName name="AJCB" localSheetId="6">#REF!</definedName>
    <definedName name="AJCB" localSheetId="7">#REF!</definedName>
    <definedName name="AJCB">#REF!</definedName>
    <definedName name="AJCC" localSheetId="6">#REF!</definedName>
    <definedName name="AJCC" localSheetId="7">#REF!</definedName>
    <definedName name="AJCC">#REF!</definedName>
    <definedName name="AJCD" localSheetId="6">#REF!</definedName>
    <definedName name="AJCD" localSheetId="7">#REF!</definedName>
    <definedName name="AJCD">#REF!</definedName>
    <definedName name="AJCE" localSheetId="6">#REF!</definedName>
    <definedName name="AJCE" localSheetId="7">#REF!</definedName>
    <definedName name="AJCE">#REF!</definedName>
    <definedName name="AJCF" localSheetId="6">#REF!</definedName>
    <definedName name="AJCF" localSheetId="7">#REF!</definedName>
    <definedName name="AJCF">#REF!</definedName>
    <definedName name="AJCG" localSheetId="6">#REF!</definedName>
    <definedName name="AJCG" localSheetId="7">#REF!</definedName>
    <definedName name="AJCG">#REF!</definedName>
    <definedName name="AJCH" localSheetId="6">#REF!</definedName>
    <definedName name="AJCH" localSheetId="7">#REF!</definedName>
    <definedName name="AJCH">#REF!</definedName>
    <definedName name="AJCI" localSheetId="6">#REF!</definedName>
    <definedName name="AJCI" localSheetId="7">#REF!</definedName>
    <definedName name="AJCI">#REF!</definedName>
    <definedName name="AJCJ" localSheetId="6">#REF!</definedName>
    <definedName name="AJCJ" localSheetId="7">#REF!</definedName>
    <definedName name="AJCJ">#REF!</definedName>
    <definedName name="AJDA" localSheetId="6">#REF!</definedName>
    <definedName name="AJDA" localSheetId="7">#REF!</definedName>
    <definedName name="AJDA">#REF!</definedName>
    <definedName name="AJDB" localSheetId="6">#REF!</definedName>
    <definedName name="AJDB" localSheetId="7">#REF!</definedName>
    <definedName name="AJDB">#REF!</definedName>
    <definedName name="AJDC" localSheetId="6">#REF!</definedName>
    <definedName name="AJDC" localSheetId="7">#REF!</definedName>
    <definedName name="AJDC">#REF!</definedName>
    <definedName name="AJDD" localSheetId="6">#REF!</definedName>
    <definedName name="AJDD" localSheetId="7">#REF!</definedName>
    <definedName name="AJDD">#REF!</definedName>
    <definedName name="AJDE" localSheetId="6">#REF!</definedName>
    <definedName name="AJDE" localSheetId="7">#REF!</definedName>
    <definedName name="AJDE">#REF!</definedName>
    <definedName name="AJDF" localSheetId="6">#REF!</definedName>
    <definedName name="AJDF" localSheetId="7">#REF!</definedName>
    <definedName name="AJDF">#REF!</definedName>
    <definedName name="AJDG" localSheetId="6">#REF!</definedName>
    <definedName name="AJDG" localSheetId="7">#REF!</definedName>
    <definedName name="AJDG">#REF!</definedName>
    <definedName name="AJDH" localSheetId="6">#REF!</definedName>
    <definedName name="AJDH" localSheetId="7">#REF!</definedName>
    <definedName name="AJDH">#REF!</definedName>
    <definedName name="AJDI" localSheetId="6">#REF!</definedName>
    <definedName name="AJDI" localSheetId="7">#REF!</definedName>
    <definedName name="AJDI">#REF!</definedName>
    <definedName name="AJDJ" localSheetId="6">#REF!</definedName>
    <definedName name="AJDJ" localSheetId="7">#REF!</definedName>
    <definedName name="AJDJ">#REF!</definedName>
    <definedName name="AJEA" localSheetId="6">#REF!</definedName>
    <definedName name="AJEA" localSheetId="7">#REF!</definedName>
    <definedName name="AJEA">#REF!</definedName>
    <definedName name="AJEB" localSheetId="6">#REF!</definedName>
    <definedName name="AJEB" localSheetId="7">#REF!</definedName>
    <definedName name="AJEB">#REF!</definedName>
    <definedName name="AJEC" localSheetId="6">#REF!</definedName>
    <definedName name="AJEC" localSheetId="7">#REF!</definedName>
    <definedName name="AJEC">#REF!</definedName>
    <definedName name="AJED" localSheetId="6">#REF!</definedName>
    <definedName name="AJED" localSheetId="7">#REF!</definedName>
    <definedName name="AJED">#REF!</definedName>
    <definedName name="AJEE" localSheetId="6">#REF!</definedName>
    <definedName name="AJEE" localSheetId="7">#REF!</definedName>
    <definedName name="AJEE">#REF!</definedName>
    <definedName name="AJEF" localSheetId="6">#REF!</definedName>
    <definedName name="AJEF" localSheetId="7">#REF!</definedName>
    <definedName name="AJEF">#REF!</definedName>
    <definedName name="AJEG" localSheetId="6">#REF!</definedName>
    <definedName name="AJEG" localSheetId="7">#REF!</definedName>
    <definedName name="AJEG">#REF!</definedName>
    <definedName name="AJEH" localSheetId="6">#REF!</definedName>
    <definedName name="AJEH" localSheetId="7">#REF!</definedName>
    <definedName name="AJEH">#REF!</definedName>
    <definedName name="AJEI" localSheetId="6">#REF!</definedName>
    <definedName name="AJEI" localSheetId="7">#REF!</definedName>
    <definedName name="AJEI">#REF!</definedName>
    <definedName name="AJEJ" localSheetId="6">#REF!</definedName>
    <definedName name="AJEJ" localSheetId="7">#REF!</definedName>
    <definedName name="AJEJ">#REF!</definedName>
    <definedName name="AJFA" localSheetId="6">#REF!</definedName>
    <definedName name="AJFA" localSheetId="7">#REF!</definedName>
    <definedName name="AJFA">#REF!</definedName>
    <definedName name="AJFB" localSheetId="6">#REF!</definedName>
    <definedName name="AJFB" localSheetId="7">#REF!</definedName>
    <definedName name="AJFB">#REF!</definedName>
    <definedName name="AJFC" localSheetId="6">#REF!</definedName>
    <definedName name="AJFC" localSheetId="7">#REF!</definedName>
    <definedName name="AJFC">#REF!</definedName>
    <definedName name="AJFD" localSheetId="6">#REF!</definedName>
    <definedName name="AJFD" localSheetId="7">#REF!</definedName>
    <definedName name="AJFD">#REF!</definedName>
    <definedName name="AJFE" localSheetId="6">#REF!</definedName>
    <definedName name="AJFE" localSheetId="7">#REF!</definedName>
    <definedName name="AJFE">#REF!</definedName>
    <definedName name="AJFF" localSheetId="6">#REF!</definedName>
    <definedName name="AJFF" localSheetId="7">#REF!</definedName>
    <definedName name="AJFF">#REF!</definedName>
    <definedName name="AJFG" localSheetId="6">#REF!</definedName>
    <definedName name="AJFG" localSheetId="7">#REF!</definedName>
    <definedName name="AJFG">#REF!</definedName>
    <definedName name="AJFH" localSheetId="6">#REF!</definedName>
    <definedName name="AJFH" localSheetId="7">#REF!</definedName>
    <definedName name="AJFH">#REF!</definedName>
    <definedName name="AJFI" localSheetId="6">#REF!</definedName>
    <definedName name="AJFI" localSheetId="7">#REF!</definedName>
    <definedName name="AJFI">#REF!</definedName>
    <definedName name="AJFJ" localSheetId="6">#REF!</definedName>
    <definedName name="AJFJ" localSheetId="7">#REF!</definedName>
    <definedName name="AJFJ">#REF!</definedName>
    <definedName name="AJGA" localSheetId="6">#REF!</definedName>
    <definedName name="AJGA" localSheetId="7">#REF!</definedName>
    <definedName name="AJGA">#REF!</definedName>
    <definedName name="AJGB" localSheetId="6">#REF!</definedName>
    <definedName name="AJGB" localSheetId="7">#REF!</definedName>
    <definedName name="AJGB">#REF!</definedName>
    <definedName name="AJGC" localSheetId="6">#REF!</definedName>
    <definedName name="AJGC" localSheetId="7">#REF!</definedName>
    <definedName name="AJGC">#REF!</definedName>
    <definedName name="AJGD" localSheetId="6">#REF!</definedName>
    <definedName name="AJGD" localSheetId="7">#REF!</definedName>
    <definedName name="AJGD">#REF!</definedName>
    <definedName name="AJGE" localSheetId="6">#REF!</definedName>
    <definedName name="AJGE" localSheetId="7">#REF!</definedName>
    <definedName name="AJGE">#REF!</definedName>
    <definedName name="AJGF" localSheetId="6">#REF!</definedName>
    <definedName name="AJGF" localSheetId="7">#REF!</definedName>
    <definedName name="AJGF">#REF!</definedName>
    <definedName name="AJGG" localSheetId="6">#REF!</definedName>
    <definedName name="AJGG" localSheetId="7">#REF!</definedName>
    <definedName name="AJGG">#REF!</definedName>
    <definedName name="AJGH" localSheetId="6">#REF!</definedName>
    <definedName name="AJGH" localSheetId="7">#REF!</definedName>
    <definedName name="AJGH">#REF!</definedName>
    <definedName name="AJGI" localSheetId="6">#REF!</definedName>
    <definedName name="AJGI" localSheetId="7">#REF!</definedName>
    <definedName name="AJGI">#REF!</definedName>
    <definedName name="AJGJ" localSheetId="6">#REF!</definedName>
    <definedName name="AJGJ" localSheetId="7">#REF!</definedName>
    <definedName name="AJGJ">#REF!</definedName>
    <definedName name="AJHA" localSheetId="6">#REF!</definedName>
    <definedName name="AJHA" localSheetId="7">#REF!</definedName>
    <definedName name="AJHA">#REF!</definedName>
    <definedName name="AJHB" localSheetId="6">#REF!</definedName>
    <definedName name="AJHB" localSheetId="7">#REF!</definedName>
    <definedName name="AJHB">#REF!</definedName>
    <definedName name="AJHC" localSheetId="6">#REF!</definedName>
    <definedName name="AJHC" localSheetId="7">#REF!</definedName>
    <definedName name="AJHC">#REF!</definedName>
    <definedName name="AJHD" localSheetId="6">#REF!</definedName>
    <definedName name="AJHD" localSheetId="7">#REF!</definedName>
    <definedName name="AJHD">#REF!</definedName>
    <definedName name="AJHE" localSheetId="6">#REF!</definedName>
    <definedName name="AJHE" localSheetId="7">#REF!</definedName>
    <definedName name="AJHE">#REF!</definedName>
    <definedName name="AJHF" localSheetId="6">#REF!</definedName>
    <definedName name="AJHF" localSheetId="7">#REF!</definedName>
    <definedName name="AJHF">#REF!</definedName>
    <definedName name="AJHG" localSheetId="6">#REF!</definedName>
    <definedName name="AJHG" localSheetId="7">#REF!</definedName>
    <definedName name="AJHG">#REF!</definedName>
    <definedName name="AJHH" localSheetId="6">#REF!</definedName>
    <definedName name="AJHH" localSheetId="7">#REF!</definedName>
    <definedName name="AJHH">#REF!</definedName>
    <definedName name="AJHI" localSheetId="6">#REF!</definedName>
    <definedName name="AJHI" localSheetId="7">#REF!</definedName>
    <definedName name="AJHI">#REF!</definedName>
    <definedName name="AJHJ" localSheetId="6">#REF!</definedName>
    <definedName name="AJHJ" localSheetId="7">#REF!</definedName>
    <definedName name="AJHJ">#REF!</definedName>
    <definedName name="AJI">#REF!</definedName>
    <definedName name="AJIA" localSheetId="6">#REF!</definedName>
    <definedName name="AJIA" localSheetId="7">#REF!</definedName>
    <definedName name="AJIA">#REF!</definedName>
    <definedName name="AJIB" localSheetId="6">#REF!</definedName>
    <definedName name="AJIB" localSheetId="7">#REF!</definedName>
    <definedName name="AJIB">#REF!</definedName>
    <definedName name="AJIC" localSheetId="6">#REF!</definedName>
    <definedName name="AJIC" localSheetId="7">#REF!</definedName>
    <definedName name="AJIC">#REF!</definedName>
    <definedName name="AJID" localSheetId="6">#REF!</definedName>
    <definedName name="AJID" localSheetId="7">#REF!</definedName>
    <definedName name="AJID">#REF!</definedName>
    <definedName name="AJIE" localSheetId="6">#REF!</definedName>
    <definedName name="AJIE" localSheetId="7">#REF!</definedName>
    <definedName name="AJIE">#REF!</definedName>
    <definedName name="AJIF" localSheetId="6">#REF!</definedName>
    <definedName name="AJIF" localSheetId="7">#REF!</definedName>
    <definedName name="AJIF">#REF!</definedName>
    <definedName name="AJIG" localSheetId="6">#REF!</definedName>
    <definedName name="AJIG" localSheetId="7">#REF!</definedName>
    <definedName name="AJIG">#REF!</definedName>
    <definedName name="AJIH" localSheetId="6">#REF!</definedName>
    <definedName name="AJIH" localSheetId="7">#REF!</definedName>
    <definedName name="AJIH">#REF!</definedName>
    <definedName name="AJII" localSheetId="6">#REF!</definedName>
    <definedName name="AJII" localSheetId="7">#REF!</definedName>
    <definedName name="AJII">#REF!</definedName>
    <definedName name="AJIJ" localSheetId="6">#REF!</definedName>
    <definedName name="AJIJ" localSheetId="7">#REF!</definedName>
    <definedName name="AJIJ">#REF!</definedName>
    <definedName name="AJJA" localSheetId="6">#REF!</definedName>
    <definedName name="AJJA" localSheetId="7">#REF!</definedName>
    <definedName name="AJJA">#REF!</definedName>
    <definedName name="AJJB" localSheetId="6">#REF!</definedName>
    <definedName name="AJJB" localSheetId="7">#REF!</definedName>
    <definedName name="AJJB">#REF!</definedName>
    <definedName name="AJJC" localSheetId="6">#REF!</definedName>
    <definedName name="AJJC" localSheetId="7">#REF!</definedName>
    <definedName name="AJJC">#REF!</definedName>
    <definedName name="AJJD" localSheetId="6">#REF!</definedName>
    <definedName name="AJJD" localSheetId="7">#REF!</definedName>
    <definedName name="AJJD">#REF!</definedName>
    <definedName name="AJJE" localSheetId="6">#REF!</definedName>
    <definedName name="AJJE" localSheetId="7">#REF!</definedName>
    <definedName name="AJJE">#REF!</definedName>
    <definedName name="AJJF" localSheetId="6">#REF!</definedName>
    <definedName name="AJJF" localSheetId="7">#REF!</definedName>
    <definedName name="AJJF">#REF!</definedName>
    <definedName name="AJJG" localSheetId="6">#REF!</definedName>
    <definedName name="AJJG" localSheetId="7">#REF!</definedName>
    <definedName name="AJJG">#REF!</definedName>
    <definedName name="AJJH" localSheetId="6">#REF!</definedName>
    <definedName name="AJJH" localSheetId="7">#REF!</definedName>
    <definedName name="AJJH">#REF!</definedName>
    <definedName name="AJJI" localSheetId="6">#REF!</definedName>
    <definedName name="AJJI" localSheetId="7">#REF!</definedName>
    <definedName name="AJJI">#REF!</definedName>
    <definedName name="AkumATFungsi" localSheetId="6">#REF!</definedName>
    <definedName name="AkumATFungsi" localSheetId="7">#REF!</definedName>
    <definedName name="AkumATFungsi">#REF!</definedName>
    <definedName name="AkumATJenis" localSheetId="6">#REF!</definedName>
    <definedName name="AkumATJenis" localSheetId="9">#REF!</definedName>
    <definedName name="AkumATJenis" localSheetId="7">#REF!</definedName>
    <definedName name="AkumATJenis">#REF!</definedName>
    <definedName name="ALAMAT" localSheetId="6">#REF!</definedName>
    <definedName name="ALAMAT" localSheetId="7">#REF!</definedName>
    <definedName name="ALAMAT">#REF!</definedName>
    <definedName name="an" localSheetId="6">[18]JAN09!#REF!</definedName>
    <definedName name="an" localSheetId="7">[18]JAN09!#REF!</definedName>
    <definedName name="an">[18]JAN09!#REF!</definedName>
    <definedName name="analisa" localSheetId="6">#REF!</definedName>
    <definedName name="analisa" localSheetId="7">#REF!</definedName>
    <definedName name="analisa" localSheetId="5">#REF!</definedName>
    <definedName name="analisa">#REF!</definedName>
    <definedName name="AnalisaPenjualan" localSheetId="6">#REF!</definedName>
    <definedName name="AnalisaPenjualan" localSheetId="7">#REF!</definedName>
    <definedName name="AnalisaPenjualan">#REF!</definedName>
    <definedName name="AnalisHari" localSheetId="9">'[19]AHS - Personel'!$G$10</definedName>
    <definedName name="AnalisHari">#N/A</definedName>
    <definedName name="and" localSheetId="6">[20]JAN09!#REF!</definedName>
    <definedName name="and" localSheetId="7">[20]JAN09!#REF!</definedName>
    <definedName name="and">[20]JAN09!#REF!</definedName>
    <definedName name="andrea" localSheetId="6">[18]JAN09!#REF!</definedName>
    <definedName name="andrea" localSheetId="7">[18]JAN09!#REF!</definedName>
    <definedName name="andrea">[18]JAN09!#REF!</definedName>
    <definedName name="APRIL92" localSheetId="6">#REF!</definedName>
    <definedName name="APRIL92" localSheetId="7">#REF!</definedName>
    <definedName name="APRIL92" localSheetId="5">#REF!</definedName>
    <definedName name="APRIL92">#REF!</definedName>
    <definedName name="aqa">#REF!</definedName>
    <definedName name="aqDAD">#REF!</definedName>
    <definedName name="Area_data">[21]Area_Data!$C$7:$Y$29</definedName>
    <definedName name="area_print" localSheetId="6">#REF!</definedName>
    <definedName name="area_print" localSheetId="7">#REF!</definedName>
    <definedName name="area_print" localSheetId="5">#REF!</definedName>
    <definedName name="area_print">#REF!</definedName>
    <definedName name="Area_print_Mi" localSheetId="6">#REF!</definedName>
    <definedName name="Area_print_Mi" localSheetId="7">#REF!</definedName>
    <definedName name="Area_print_Mi">#REF!</definedName>
    <definedName name="area_print1" localSheetId="6">#REF!</definedName>
    <definedName name="area_print1" localSheetId="7">#REF!</definedName>
    <definedName name="area_print1">#REF!</definedName>
    <definedName name="Area_type">OFFSET('[21]Working Page'!$K$8,0,0,COUNTA('[21]Working Page'!$K$8:$K$20),1)</definedName>
    <definedName name="AREATAPRKAP" localSheetId="6">#REF!</definedName>
    <definedName name="AREATAPRKAP" localSheetId="7">#REF!</definedName>
    <definedName name="AREATAPRKAP" localSheetId="5">#REF!</definedName>
    <definedName name="AREATAPRKAP">#REF!</definedName>
    <definedName name="arest" localSheetId="6">#REF!</definedName>
    <definedName name="arest" localSheetId="7">#REF!</definedName>
    <definedName name="arest">#REF!</definedName>
    <definedName name="arus" localSheetId="6">#REF!</definedName>
    <definedName name="arus" localSheetId="7">#REF!</definedName>
    <definedName name="arus">#REF!</definedName>
    <definedName name="ArusKas" localSheetId="6">#REF!</definedName>
    <definedName name="ArusKas" localSheetId="9">#REF!</definedName>
    <definedName name="ArusKas" localSheetId="7">#REF!</definedName>
    <definedName name="ArusKas">#REF!</definedName>
    <definedName name="AS2DocOpenMode" hidden="1">"AS2DocumentBrowse"</definedName>
    <definedName name="ASASA" localSheetId="6">#REF!</definedName>
    <definedName name="ASASA" localSheetId="7">#REF!</definedName>
    <definedName name="ASASA" localSheetId="5">#REF!</definedName>
    <definedName name="ASASA">#REF!</definedName>
    <definedName name="asasdasd" localSheetId="6" hidden="1">{#N/A,#N/A,FALSE,"M.42"}</definedName>
    <definedName name="asasdasd" localSheetId="9" hidden="1">{#N/A,#N/A,FALSE,"M.42"}</definedName>
    <definedName name="asasdasd" localSheetId="7" hidden="1">{#N/A,#N/A,FALSE,"M.42"}</definedName>
    <definedName name="asasdasd" localSheetId="5" hidden="1">{#N/A,#N/A,FALSE,"M.42"}</definedName>
    <definedName name="asasdasd" localSheetId="10" hidden="1">{#N/A,#N/A,FALSE,"M.42"}</definedName>
    <definedName name="asasdasd" hidden="1">{#N/A,#N/A,FALSE,"M.42"}</definedName>
    <definedName name="Asumsi" localSheetId="6">#REF!</definedName>
    <definedName name="Asumsi" localSheetId="9">#REF!</definedName>
    <definedName name="Asumsi" localSheetId="7">#REF!</definedName>
    <definedName name="Asumsi">#REF!</definedName>
    <definedName name="ATFungsi" localSheetId="6">#REF!</definedName>
    <definedName name="ATFungsi" localSheetId="9">#REF!</definedName>
    <definedName name="ATFungsi" localSheetId="7">#REF!</definedName>
    <definedName name="ATFungsi">#REF!</definedName>
    <definedName name="ATJenis" localSheetId="6">#REF!</definedName>
    <definedName name="ATJenis" localSheetId="9">#REF!</definedName>
    <definedName name="ATJenis" localSheetId="7">#REF!</definedName>
    <definedName name="ATJenis">#REF!</definedName>
    <definedName name="aw" localSheetId="6" hidden="1">{#N/A,#N/A,FALSE,"M.42"}</definedName>
    <definedName name="aw" localSheetId="9" hidden="1">{#N/A,#N/A,FALSE,"M.42"}</definedName>
    <definedName name="aw" localSheetId="7" hidden="1">{#N/A,#N/A,FALSE,"M.42"}</definedName>
    <definedName name="aw" localSheetId="5" hidden="1">{#N/A,#N/A,FALSE,"M.42"}</definedName>
    <definedName name="aw" localSheetId="10" hidden="1">{#N/A,#N/A,FALSE,"M.42"}</definedName>
    <definedName name="aw" hidden="1">{#N/A,#N/A,FALSE,"M.42"}</definedName>
    <definedName name="B" localSheetId="6">#REF!</definedName>
    <definedName name="B" localSheetId="7">#REF!</definedName>
    <definedName name="B" localSheetId="5">#REF!</definedName>
    <definedName name="B">#REF!</definedName>
    <definedName name="ba" localSheetId="6">[22]Usulan!#REF!</definedName>
    <definedName name="ba" localSheetId="7">[22]Usulan!#REF!</definedName>
    <definedName name="ba" localSheetId="5">[22]Usulan!#REF!</definedName>
    <definedName name="ba">[22]Usulan!#REF!</definedName>
    <definedName name="baba" localSheetId="6">#REF!</definedName>
    <definedName name="baba" localSheetId="9">#REF!</definedName>
    <definedName name="baba" localSheetId="5">#REF!</definedName>
    <definedName name="baba">#REF!</definedName>
    <definedName name="Bangsri" localSheetId="6" hidden="1">#REF!</definedName>
    <definedName name="Bangsri" localSheetId="9" hidden="1">#REF!</definedName>
    <definedName name="Bangsri" localSheetId="7" hidden="1">#REF!</definedName>
    <definedName name="Bangsri" localSheetId="0" hidden="1">#REF!</definedName>
    <definedName name="Bangsri" localSheetId="2" hidden="1">#REF!</definedName>
    <definedName name="Bangsri" localSheetId="1" hidden="1">#REF!</definedName>
    <definedName name="Bangsri" hidden="1">#REF!</definedName>
    <definedName name="bank" localSheetId="6">#REF!</definedName>
    <definedName name="bank" localSheetId="7">#REF!</definedName>
    <definedName name="bank">#REF!</definedName>
    <definedName name="BAR" localSheetId="6">'[23]FORM-B'!#REF!</definedName>
    <definedName name="BAR" localSheetId="7">'[23]FORM-B'!#REF!</definedName>
    <definedName name="BAR">'[23]FORM-B'!#REF!</definedName>
    <definedName name="BAR_19" localSheetId="6">'[23]FORM-B'!#REF!</definedName>
    <definedName name="BAR_19" localSheetId="7">'[23]FORM-B'!#REF!</definedName>
    <definedName name="BAR_19">'[23]FORM-B'!#REF!</definedName>
    <definedName name="BARU" localSheetId="6">#REF!</definedName>
    <definedName name="BARU" localSheetId="7">#REF!</definedName>
    <definedName name="BARU" localSheetId="5">#REF!</definedName>
    <definedName name="BARU">#REF!</definedName>
    <definedName name="Baru_19" localSheetId="6">'[23]FORM-B'!#REF!</definedName>
    <definedName name="Baru_19" localSheetId="7">'[23]FORM-B'!#REF!</definedName>
    <definedName name="Baru_19" localSheetId="5">'[23]FORM-B'!#REF!</definedName>
    <definedName name="Baru_19">'[23]FORM-B'!#REF!</definedName>
    <definedName name="Bases_of_absorption">OFFSET('[21]Working Page'!$J$8,0,0,COUNTA('[21]Working Page'!$J$8:$J$31),1)</definedName>
    <definedName name="Basis_of_absorption_Area_Overheads">'[21]Regional Overhead Allocation_WJ'!$C$381:$U$404</definedName>
    <definedName name="Basket">[24]Kamus!$D$2:$D$8</definedName>
    <definedName name="Bayar_Tepsco_jpy" localSheetId="6">#REF!</definedName>
    <definedName name="Bayar_Tepsco_jpy" localSheetId="7">#REF!</definedName>
    <definedName name="Bayar_Tepsco_jpy" localSheetId="5">#REF!</definedName>
    <definedName name="Bayar_Tepsco_jpy">#REF!</definedName>
    <definedName name="BBakuTRWI">'[25]BBaku(12C3)'!$B$1:$S$46</definedName>
    <definedName name="BBakuTRWII">'[25]BBaku(12C3)'!$B$47:$S$93</definedName>
    <definedName name="BBakuTRWIII">'[25]BBaku(12C3)'!$B$94:$S$140</definedName>
    <definedName name="BBakuTRWIV">'[25]BBaku(12C3)'!$B$141:$S$187</definedName>
    <definedName name="bbb" localSheetId="6" hidden="1">{#N/A,#N/A,FALSE,"M.41"}</definedName>
    <definedName name="bbb" localSheetId="9" hidden="1">{#N/A,#N/A,FALSE,"M.41"}</definedName>
    <definedName name="bbb" localSheetId="7" hidden="1">{#N/A,#N/A,FALSE,"M.41"}</definedName>
    <definedName name="bbb" localSheetId="5" hidden="1">{#N/A,#N/A,FALSE,"M.41"}</definedName>
    <definedName name="bbb" localSheetId="10" hidden="1">{#N/A,#N/A,FALSE,"M.41"}</definedName>
    <definedName name="bbb" hidden="1">{#N/A,#N/A,FALSE,"M.41"}</definedName>
    <definedName name="BBMJenisTRWI">'[26]BBMJenis(12B1)'!$B$1:$K$38</definedName>
    <definedName name="BBMJenisTRWII">'[26]BBMJenis(12B1)'!$B$40:$K$77</definedName>
    <definedName name="BBMJenisTRWIII">'[26]BBMJenis(12B1)'!$B$79:$K$116</definedName>
    <definedName name="BBMJenisTRWIV">'[26]BBMJenis(12B1)'!$B$118:$K$155</definedName>
    <definedName name="BEBANKDS" localSheetId="6">#REF!</definedName>
    <definedName name="BEBANKDS" localSheetId="7">#REF!</definedName>
    <definedName name="BEBANKDS" localSheetId="5">#REF!</definedName>
    <definedName name="BEBANKDS">#REF!</definedName>
    <definedName name="BEBANSLG" localSheetId="6">#REF!</definedName>
    <definedName name="BEBANSLG" localSheetId="7">#REF!</definedName>
    <definedName name="BEBANSLG">#REF!</definedName>
    <definedName name="BEBANSMG" localSheetId="6">#REF!</definedName>
    <definedName name="BEBANSMG" localSheetId="7">#REF!</definedName>
    <definedName name="BEBANSMG">#REF!</definedName>
    <definedName name="bf" localSheetId="6" hidden="1">{#N/A,#N/A,FALSE,"M.01";#N/A,#N/A,FALSE,"M.01"}</definedName>
    <definedName name="bf" localSheetId="9" hidden="1">{#N/A,#N/A,FALSE,"M.01";#N/A,#N/A,FALSE,"M.01"}</definedName>
    <definedName name="bf" localSheetId="7" hidden="1">{#N/A,#N/A,FALSE,"M.01";#N/A,#N/A,FALSE,"M.01"}</definedName>
    <definedName name="bf" localSheetId="5" hidden="1">{#N/A,#N/A,FALSE,"M.01";#N/A,#N/A,FALSE,"M.01"}</definedName>
    <definedName name="bf" localSheetId="10" hidden="1">{#N/A,#N/A,FALSE,"M.01";#N/A,#N/A,FALSE,"M.01"}</definedName>
    <definedName name="bf" hidden="1">{#N/A,#N/A,FALSE,"M.01";#N/A,#N/A,FALSE,"M.01"}</definedName>
    <definedName name="bg" localSheetId="6" hidden="1">{#N/A,#N/A,FALSE,"M.01";#N/A,#N/A,FALSE,"M.01"}</definedName>
    <definedName name="bg" localSheetId="9" hidden="1">{#N/A,#N/A,FALSE,"M.01";#N/A,#N/A,FALSE,"M.01"}</definedName>
    <definedName name="bg" localSheetId="7" hidden="1">{#N/A,#N/A,FALSE,"M.01";#N/A,#N/A,FALSE,"M.01"}</definedName>
    <definedName name="bg" localSheetId="5" hidden="1">{#N/A,#N/A,FALSE,"M.01";#N/A,#N/A,FALSE,"M.01"}</definedName>
    <definedName name="bg" localSheetId="10" hidden="1">{#N/A,#N/A,FALSE,"M.01";#N/A,#N/A,FALSE,"M.01"}</definedName>
    <definedName name="bg" hidden="1">{#N/A,#N/A,FALSE,"M.01";#N/A,#N/A,FALSE,"M.01"}</definedName>
    <definedName name="BHVHY" localSheetId="6">#REF!</definedName>
    <definedName name="BHVHY" localSheetId="7">#REF!</definedName>
    <definedName name="BHVHY" localSheetId="5">#REF!</definedName>
    <definedName name="BHVHY">#REF!</definedName>
    <definedName name="Biak" localSheetId="6" hidden="1">{#N/A,#N/A,FALSE,"M.31"}</definedName>
    <definedName name="Biak" localSheetId="9" hidden="1">{#N/A,#N/A,FALSE,"M.31"}</definedName>
    <definedName name="Biak" localSheetId="7" hidden="1">{#N/A,#N/A,FALSE,"M.31"}</definedName>
    <definedName name="Biak" localSheetId="5" hidden="1">{#N/A,#N/A,FALSE,"M.31"}</definedName>
    <definedName name="Biak" localSheetId="10" hidden="1">{#N/A,#N/A,FALSE,"M.31"}</definedName>
    <definedName name="Biak" hidden="1">{#N/A,#N/A,FALSE,"M.31"}</definedName>
    <definedName name="BIAYA" localSheetId="6" hidden="1">{#N/A,#N/A,FALSE,"M.01"}</definedName>
    <definedName name="BIAYA" localSheetId="9" hidden="1">{#N/A,#N/A,FALSE,"M.01"}</definedName>
    <definedName name="BIAYA" localSheetId="7" hidden="1">{#N/A,#N/A,FALSE,"M.01"}</definedName>
    <definedName name="BIAYA" localSheetId="5" hidden="1">{#N/A,#N/A,FALSE,"M.01"}</definedName>
    <definedName name="BIAYA" localSheetId="10" hidden="1">{#N/A,#N/A,FALSE,"M.01"}</definedName>
    <definedName name="BIAYA" hidden="1">{#N/A,#N/A,FALSE,"M.01"}</definedName>
    <definedName name="BiInvest" localSheetId="6">#REF!</definedName>
    <definedName name="BiInvest" localSheetId="7">#REF!</definedName>
    <definedName name="BiInvest" localSheetId="5">#REF!</definedName>
    <definedName name="BiInvest">#REF!</definedName>
    <definedName name="BiLuOp">'[25]BiLuOp(14)'!$B$1:$G$49</definedName>
    <definedName name="BIM" localSheetId="6">[2]prod03!#REF!</definedName>
    <definedName name="BIM" localSheetId="7">[2]prod03!#REF!</definedName>
    <definedName name="BIM" localSheetId="5">#REF!</definedName>
    <definedName name="BIM">#REF!</definedName>
    <definedName name="bima3" localSheetId="6" hidden="1">{#N/A,#N/A,FALSE,"M.02"}</definedName>
    <definedName name="bima3" localSheetId="9" hidden="1">{#N/A,#N/A,FALSE,"M.02"}</definedName>
    <definedName name="bima3" localSheetId="7" hidden="1">{#N/A,#N/A,FALSE,"M.02"}</definedName>
    <definedName name="bima3" localSheetId="5" hidden="1">{#N/A,#N/A,FALSE,"M.02"}</definedName>
    <definedName name="bima3" localSheetId="10" hidden="1">{#N/A,#N/A,FALSE,"M.02"}</definedName>
    <definedName name="bima3" hidden="1">{#N/A,#N/A,FALSE,"M.02"}</definedName>
    <definedName name="BiPegUTRWI">'[25]Bipeg-U(12D2)'!$B$1:$G$53</definedName>
    <definedName name="BiPinjamin">'[26]BiPinjamin(15)'!$B$1:$G$49</definedName>
    <definedName name="bjm" localSheetId="6" hidden="1">{#N/A,#N/A,FALSE,"M.02"}</definedName>
    <definedName name="bjm" localSheetId="9" hidden="1">{#N/A,#N/A,FALSE,"M.02"}</definedName>
    <definedName name="bjm" localSheetId="7" hidden="1">{#N/A,#N/A,FALSE,"M.02"}</definedName>
    <definedName name="bjm" localSheetId="5" hidden="1">{#N/A,#N/A,FALSE,"M.02"}</definedName>
    <definedName name="bjm" localSheetId="10" hidden="1">{#N/A,#N/A,FALSE,"M.02"}</definedName>
    <definedName name="bjm" hidden="1">{#N/A,#N/A,FALSE,"M.02"}</definedName>
    <definedName name="bk" localSheetId="6" hidden="1">{#N/A,#N/A,FALSE,"M.32"}</definedName>
    <definedName name="bk" localSheetId="9" hidden="1">{#N/A,#N/A,FALSE,"M.32"}</definedName>
    <definedName name="bk" localSheetId="7" hidden="1">{#N/A,#N/A,FALSE,"M.32"}</definedName>
    <definedName name="bk" localSheetId="5" hidden="1">{#N/A,#N/A,FALSE,"M.32"}</definedName>
    <definedName name="bk" localSheetId="10" hidden="1">{#N/A,#N/A,FALSE,"M.32"}</definedName>
    <definedName name="bk" hidden="1">{#N/A,#N/A,FALSE,"M.32"}</definedName>
    <definedName name="bkimia4v" localSheetId="6">[27]Uraian!#REF!</definedName>
    <definedName name="bkimia4v" localSheetId="7">[27]Uraian!#REF!</definedName>
    <definedName name="bkimia4v">[27]Uraian!#REF!</definedName>
    <definedName name="BlanksRange">'[21]Working Page'!$F$53:$F$85</definedName>
    <definedName name="bn" localSheetId="6">#REF!</definedName>
    <definedName name="bn" localSheetId="7">#REF!</definedName>
    <definedName name="bn" localSheetId="5">#REF!</definedName>
    <definedName name="bn">#REF!</definedName>
    <definedName name="BOLain">'[25]BOLain(12E2)'!$B$1:$G$43</definedName>
    <definedName name="BoLainTRWI">'[25]BOLain(12E2)'!$B$1:$L$44</definedName>
    <definedName name="BoLainTRWII">'[25]BOLain(12E2)'!$B$45:$L$88</definedName>
    <definedName name="BoLainTRWIII">'[25]BOLain(12E2)'!$B$89:$L$132</definedName>
    <definedName name="BoLainTRWIV">'[25]BOLain(12E2)'!$B$133:$L$175</definedName>
    <definedName name="bp">[16]x!$H$9:$H$47</definedName>
    <definedName name="BPegFTRWI">'[25]BPeg-F(12D1)'!$B$1:$H$45</definedName>
    <definedName name="BPegFTRWII">'[25]BPeg-F(12D1)'!$B$47:$H$92</definedName>
    <definedName name="BPegFTRWIII">'[25]BPeg-F(12D1)'!$B$93:$H$138</definedName>
    <definedName name="BPegFTRWIV">'[25]BPeg-F(12D1)'!$B$139:$H$184</definedName>
    <definedName name="BUANG" localSheetId="6" hidden="1">{#N/A,#N/A,FALSE,"M.01";#N/A,#N/A,FALSE,"M.01"}</definedName>
    <definedName name="BUANG" localSheetId="9" hidden="1">{#N/A,#N/A,FALSE,"M.01";#N/A,#N/A,FALSE,"M.01"}</definedName>
    <definedName name="BUANG" localSheetId="7" hidden="1">{#N/A,#N/A,FALSE,"M.01";#N/A,#N/A,FALSE,"M.01"}</definedName>
    <definedName name="BUANG" localSheetId="5" hidden="1">{#N/A,#N/A,FALSE,"M.01";#N/A,#N/A,FALSE,"M.01"}</definedName>
    <definedName name="BUANG" localSheetId="10" hidden="1">{#N/A,#N/A,FALSE,"M.01";#N/A,#N/A,FALSE,"M.01"}</definedName>
    <definedName name="BUANG" hidden="1">{#N/A,#N/A,FALSE,"M.01";#N/A,#N/A,FALSE,"M.01"}</definedName>
    <definedName name="BUANG1" localSheetId="6" hidden="1">{#N/A,#N/A,FALSE,"M.01";#N/A,#N/A,FALSE,"M.01"}</definedName>
    <definedName name="BUANG1" localSheetId="9" hidden="1">{#N/A,#N/A,FALSE,"M.01";#N/A,#N/A,FALSE,"M.01"}</definedName>
    <definedName name="BUANG1" localSheetId="7" hidden="1">{#N/A,#N/A,FALSE,"M.01";#N/A,#N/A,FALSE,"M.01"}</definedName>
    <definedName name="BUANG1" localSheetId="5" hidden="1">{#N/A,#N/A,FALSE,"M.01";#N/A,#N/A,FALSE,"M.01"}</definedName>
    <definedName name="BUANG1" localSheetId="10" hidden="1">{#N/A,#N/A,FALSE,"M.01";#N/A,#N/A,FALSE,"M.01"}</definedName>
    <definedName name="BUANG1" hidden="1">{#N/A,#N/A,FALSE,"M.01";#N/A,#N/A,FALSE,"M.01"}</definedName>
    <definedName name="BukuBesar" localSheetId="6">#REF!</definedName>
    <definedName name="BukuBesar" localSheetId="7">#REF!</definedName>
    <definedName name="BukuBesar" localSheetId="5">#REF!</definedName>
    <definedName name="BukuBesar">#REF!</definedName>
    <definedName name="BULAN" localSheetId="9">[28]MENU1!$D$4:$T$15</definedName>
    <definedName name="BULAN" localSheetId="5">[28]MENU1!$D$4:$T$15</definedName>
    <definedName name="BULAN">[28]MENU1!$D$4:$T$15</definedName>
    <definedName name="Bulan_Ke" localSheetId="9">[29]CashFlow!$H$46</definedName>
    <definedName name="Bulan_Ke">#N/A</definedName>
    <definedName name="Business_Revenue">'[21]Service Mapping'!$C$46:$Y$80</definedName>
    <definedName name="C_" localSheetId="6">#REF!</definedName>
    <definedName name="C_" localSheetId="7">#REF!</definedName>
    <definedName name="C_" localSheetId="5">#REF!</definedName>
    <definedName name="C_">#REF!</definedName>
    <definedName name="Cab_APJ_3" localSheetId="6" hidden="1">{#N/A,#N/A,FALSE,"M.41"}</definedName>
    <definedName name="Cab_APJ_3" localSheetId="9" hidden="1">{#N/A,#N/A,FALSE,"M.41"}</definedName>
    <definedName name="Cab_APJ_3" localSheetId="7" hidden="1">{#N/A,#N/A,FALSE,"M.41"}</definedName>
    <definedName name="Cab_APJ_3" localSheetId="5" hidden="1">{#N/A,#N/A,FALSE,"M.41"}</definedName>
    <definedName name="Cab_APJ_3" localSheetId="10" hidden="1">{#N/A,#N/A,FALSE,"M.41"}</definedName>
    <definedName name="Cab_APJ_3" hidden="1">{#N/A,#N/A,FALSE,"M.41"}</definedName>
    <definedName name="Cab_APJ4" localSheetId="6" hidden="1">{#N/A,#N/A,FALSE,"M.41"}</definedName>
    <definedName name="Cab_APJ4" localSheetId="9" hidden="1">{#N/A,#N/A,FALSE,"M.41"}</definedName>
    <definedName name="Cab_APJ4" localSheetId="7" hidden="1">{#N/A,#N/A,FALSE,"M.41"}</definedName>
    <definedName name="Cab_APJ4" localSheetId="5" hidden="1">{#N/A,#N/A,FALSE,"M.41"}</definedName>
    <definedName name="Cab_APJ4" localSheetId="10" hidden="1">{#N/A,#N/A,FALSE,"M.41"}</definedName>
    <definedName name="Cab_APJ4" hidden="1">{#N/A,#N/A,FALSE,"M.41"}</definedName>
    <definedName name="CAB_BRB1" localSheetId="6" hidden="1">{#N/A,#N/A,FALSE,"M.41"}</definedName>
    <definedName name="CAB_BRB1" localSheetId="9" hidden="1">{#N/A,#N/A,FALSE,"M.41"}</definedName>
    <definedName name="CAB_BRB1" localSheetId="7" hidden="1">{#N/A,#N/A,FALSE,"M.41"}</definedName>
    <definedName name="CAB_BRB1" localSheetId="5" hidden="1">{#N/A,#N/A,FALSE,"M.41"}</definedName>
    <definedName name="CAB_BRB1" localSheetId="10" hidden="1">{#N/A,#N/A,FALSE,"M.41"}</definedName>
    <definedName name="CAB_BRB1" hidden="1">{#N/A,#N/A,FALSE,"M.41"}</definedName>
    <definedName name="CABANG" localSheetId="6">#REF!</definedName>
    <definedName name="CABANG" localSheetId="7">#REF!</definedName>
    <definedName name="CABANG" localSheetId="5">#REF!</definedName>
    <definedName name="CABANG">#REF!</definedName>
    <definedName name="CBJM" localSheetId="6" hidden="1">{#N/A,#N/A,FALSE,"M.01";#N/A,#N/A,FALSE,"M.01"}</definedName>
    <definedName name="CBJM" localSheetId="9" hidden="1">{#N/A,#N/A,FALSE,"M.01";#N/A,#N/A,FALSE,"M.01"}</definedName>
    <definedName name="CBJM" localSheetId="7" hidden="1">{#N/A,#N/A,FALSE,"M.01";#N/A,#N/A,FALSE,"M.01"}</definedName>
    <definedName name="CBJM" localSheetId="5" hidden="1">{#N/A,#N/A,FALSE,"M.01";#N/A,#N/A,FALSE,"M.01"}</definedName>
    <definedName name="CBJM" localSheetId="10" hidden="1">{#N/A,#N/A,FALSE,"M.01";#N/A,#N/A,FALSE,"M.01"}</definedName>
    <definedName name="CBJM" hidden="1">{#N/A,#N/A,FALSE,"M.01";#N/A,#N/A,FALSE,"M.01"}</definedName>
    <definedName name="CBRB" localSheetId="6" hidden="1">{#N/A,#N/A,FALSE,"M.02"}</definedName>
    <definedName name="CBRB" localSheetId="9" hidden="1">{#N/A,#N/A,FALSE,"M.02"}</definedName>
    <definedName name="CBRB" localSheetId="7" hidden="1">{#N/A,#N/A,FALSE,"M.02"}</definedName>
    <definedName name="CBRB" localSheetId="5" hidden="1">{#N/A,#N/A,FALSE,"M.02"}</definedName>
    <definedName name="CBRB" localSheetId="10" hidden="1">{#N/A,#N/A,FALSE,"M.02"}</definedName>
    <definedName name="CBRB" hidden="1">{#N/A,#N/A,FALSE,"M.02"}</definedName>
    <definedName name="CCC" localSheetId="6" hidden="1">#REF!</definedName>
    <definedName name="CCC" localSheetId="9" hidden="1">#REF!</definedName>
    <definedName name="CCC" localSheetId="5" hidden="1">#REF!</definedName>
    <definedName name="CCC" hidden="1">#REF!</definedName>
    <definedName name="cccccccccc" localSheetId="6">#REF!</definedName>
    <definedName name="cccccccccc" localSheetId="7">#REF!</definedName>
    <definedName name="cccccccccc">#REF!</definedName>
    <definedName name="Central_Overhead">'[21]Central Overhead Allocation'!$C$432:$AL$455</definedName>
    <definedName name="cetak" localSheetId="6">#REF!</definedName>
    <definedName name="cetak" localSheetId="7">#REF!</definedName>
    <definedName name="cetak" localSheetId="5">#REF!</definedName>
    <definedName name="cetak">#REF!</definedName>
    <definedName name="Chart1">OFFSET('[21]Working Page'!$C$115,0,0,33-COUNTIF('[21]Working Page'!$C$115:$C$147,"=#N/A"),1)</definedName>
    <definedName name="Chart1_data">OFFSET('[21]Working Page'!$N$115,0,0,33-COUNTIF('[21]Working Page'!$C$115:$C$147,"=#N/A"),1)</definedName>
    <definedName name="Chart2_data">OFFSET('[21]Working Page'!$G$151,0,0,33-COUNTIF('[21]Working Page'!$C$115:$C$147,"=#N/A"),1)</definedName>
    <definedName name="cibinong" localSheetId="6">#REF!</definedName>
    <definedName name="cibinong" localSheetId="7">#REF!</definedName>
    <definedName name="cibinong" localSheetId="5">#REF!</definedName>
    <definedName name="cibinong">#REF!</definedName>
    <definedName name="CITRA" localSheetId="6">#REF!</definedName>
    <definedName name="CITRA" localSheetId="7">#REF!</definedName>
    <definedName name="CITRA">#REF!</definedName>
    <definedName name="CKTB" localSheetId="6" hidden="1">{#N/A,#N/A,FALSE,"M.31"}</definedName>
    <definedName name="CKTB" localSheetId="9" hidden="1">{#N/A,#N/A,FALSE,"M.31"}</definedName>
    <definedName name="CKTB" localSheetId="7" hidden="1">{#N/A,#N/A,FALSE,"M.31"}</definedName>
    <definedName name="CKTB" localSheetId="5" hidden="1">{#N/A,#N/A,FALSE,"M.31"}</definedName>
    <definedName name="CKTB" localSheetId="10" hidden="1">{#N/A,#N/A,FALSE,"M.31"}</definedName>
    <definedName name="CKTB" hidden="1">{#N/A,#N/A,FALSE,"M.31"}</definedName>
    <definedName name="coba" localSheetId="6" hidden="1">{#N/A,#N/A,FALSE,"M.41"}</definedName>
    <definedName name="coba" localSheetId="9" hidden="1">{#N/A,#N/A,FALSE,"M.41"}</definedName>
    <definedName name="coba" localSheetId="7" hidden="1">{#N/A,#N/A,FALSE,"M.41"}</definedName>
    <definedName name="coba" localSheetId="5" hidden="1">{#N/A,#N/A,FALSE,"M.41"}</definedName>
    <definedName name="coba" localSheetId="10" hidden="1">{#N/A,#N/A,FALSE,"M.41"}</definedName>
    <definedName name="coba" hidden="1">{#N/A,#N/A,FALSE,"M.41"}</definedName>
    <definedName name="COLR" localSheetId="6">#REF!</definedName>
    <definedName name="COLR" localSheetId="7">#REF!</definedName>
    <definedName name="COLR" localSheetId="5">#REF!</definedName>
    <definedName name="COLR">#REF!</definedName>
    <definedName name="Contracted_Revenue">'[21]Service Mapping'!$C$46:$Y$79</definedName>
    <definedName name="COPY">'[30]REAL-LR'!$G$17:$G$54</definedName>
    <definedName name="COREALLR" localSheetId="6">#REF!</definedName>
    <definedName name="COREALLR" localSheetId="7">#REF!</definedName>
    <definedName name="COREALLR" localSheetId="5">#REF!</definedName>
    <definedName name="COREALLR">#REF!</definedName>
    <definedName name="COUNTER" localSheetId="6">#REF!</definedName>
    <definedName name="COUNTER" localSheetId="7">#REF!</definedName>
    <definedName name="COUNTER">#REF!</definedName>
    <definedName name="Cover" localSheetId="6">#REF!</definedName>
    <definedName name="Cover" localSheetId="7">#REF!</definedName>
    <definedName name="Cover">#REF!</definedName>
    <definedName name="Crit" localSheetId="9">[29]CashFlow!$I$56:$J$57</definedName>
    <definedName name="Crit">#N/A</definedName>
    <definedName name="_xlnm.Criteria" localSheetId="6">#REF!</definedName>
    <definedName name="_xlnm.Criteria" localSheetId="9">#REF!</definedName>
    <definedName name="_xlnm.Criteria" localSheetId="7">#REF!</definedName>
    <definedName name="_xlnm.Criteria" localSheetId="0">#REF!</definedName>
    <definedName name="_xlnm.Criteria" localSheetId="2">#REF!</definedName>
    <definedName name="_xlnm.Criteria" localSheetId="1">#REF!</definedName>
    <definedName name="_xlnm.Criteria">#REF!</definedName>
    <definedName name="Criteria_MI" localSheetId="6">#REF!</definedName>
    <definedName name="Criteria_MI" localSheetId="9">#REF!</definedName>
    <definedName name="Criteria_MI" localSheetId="7">#REF!</definedName>
    <definedName name="Criteria_MI">#REF!</definedName>
    <definedName name="csa" localSheetId="6">[18]JAN09!#REF!</definedName>
    <definedName name="csa" localSheetId="7">[18]JAN09!#REF!</definedName>
    <definedName name="csa">[18]JAN09!#REF!</definedName>
    <definedName name="csDesignMode">1</definedName>
    <definedName name="Customer_data">'[21]Service Mapping'!$C$85:$Y$119</definedName>
    <definedName name="D" localSheetId="6">#REF!</definedName>
    <definedName name="D" localSheetId="7">#REF!</definedName>
    <definedName name="D" localSheetId="5">#REF!</definedName>
    <definedName name="D">#REF!</definedName>
    <definedName name="DAF13A" localSheetId="6">#REF!</definedName>
    <definedName name="DAF13A" localSheetId="9">#REF!</definedName>
    <definedName name="DAF13A" localSheetId="7">#REF!</definedName>
    <definedName name="DAF13A">#REF!</definedName>
    <definedName name="DAF13B" localSheetId="6">#REF!</definedName>
    <definedName name="DAF13B" localSheetId="9">#REF!</definedName>
    <definedName name="DAF13B" localSheetId="7">#REF!</definedName>
    <definedName name="DAF13B">#REF!</definedName>
    <definedName name="DAF14A" localSheetId="6">#REF!</definedName>
    <definedName name="DAF14A" localSheetId="9">#REF!</definedName>
    <definedName name="DAF14A" localSheetId="7">#REF!</definedName>
    <definedName name="DAF14A">#REF!</definedName>
    <definedName name="DAF14B" localSheetId="6">#REF!</definedName>
    <definedName name="DAF14B" localSheetId="9">#REF!</definedName>
    <definedName name="DAF14B" localSheetId="7">#REF!</definedName>
    <definedName name="DAF14B">#REF!</definedName>
    <definedName name="DAF14C" localSheetId="6">#REF!</definedName>
    <definedName name="DAF14C" localSheetId="9">#REF!</definedName>
    <definedName name="DAF14C" localSheetId="7">#REF!</definedName>
    <definedName name="DAF14C">#REF!</definedName>
    <definedName name="DAF14D" localSheetId="6">#REF!</definedName>
    <definedName name="DAF14D" localSheetId="9">#REF!</definedName>
    <definedName name="DAF14D" localSheetId="7">#REF!</definedName>
    <definedName name="DAF14D">#REF!</definedName>
    <definedName name="DAF14E" localSheetId="6">#REF!</definedName>
    <definedName name="DAF14E" localSheetId="9">#REF!</definedName>
    <definedName name="DAF14E" localSheetId="7">#REF!</definedName>
    <definedName name="DAF14E">#REF!</definedName>
    <definedName name="Dampak" localSheetId="6">#REF!</definedName>
    <definedName name="Dampak" localSheetId="9">#REF!</definedName>
    <definedName name="Dampak" localSheetId="7">#REF!</definedName>
    <definedName name="Dampak">#REF!</definedName>
    <definedName name="danny">#N/A</definedName>
    <definedName name="dasf" localSheetId="6">#REF!</definedName>
    <definedName name="dasf" localSheetId="9">#REF!</definedName>
    <definedName name="dasf" localSheetId="5">#REF!</definedName>
    <definedName name="dasf">#REF!</definedName>
    <definedName name="DATA">[31]item!$C$2:$C$550</definedName>
    <definedName name="DATA309" localSheetId="6">#REF!</definedName>
    <definedName name="DATA309" localSheetId="7">#REF!</definedName>
    <definedName name="DATA309" localSheetId="5">#REF!</definedName>
    <definedName name="DATA309">#REF!</definedName>
    <definedName name="_xlnm.Database" localSheetId="6">#REF!</definedName>
    <definedName name="_xlnm.Database" localSheetId="9">#REF!</definedName>
    <definedName name="_xlnm.Database" localSheetId="7">#REF!</definedName>
    <definedName name="_xlnm.Database" localSheetId="0">#REF!</definedName>
    <definedName name="_xlnm.Database" localSheetId="2">#REF!</definedName>
    <definedName name="_xlnm.Database" localSheetId="1">#REF!</definedName>
    <definedName name="_xlnm.Database">#REF!</definedName>
    <definedName name="Database_MI" localSheetId="6">#REF!</definedName>
    <definedName name="Database_MI" localSheetId="7">#REF!</definedName>
    <definedName name="Database_MI">#REF!</definedName>
    <definedName name="DAWDFAFD" localSheetId="6">[32]Sheet5!#REF!</definedName>
    <definedName name="DAWDFAFD" localSheetId="7">[32]Sheet5!#REF!</definedName>
    <definedName name="DAWDFAFD">[32]Sheet5!#REF!</definedName>
    <definedName name="DBGGNSMG" localSheetId="6">#REF!</definedName>
    <definedName name="DBGGNSMG" localSheetId="7">#REF!</definedName>
    <definedName name="DBGGNSMG" localSheetId="5">#REF!</definedName>
    <definedName name="DBGGNSMG">#REF!</definedName>
    <definedName name="DBSend">[33]Asumsi!$S$10</definedName>
    <definedName name="DBSend_2">[34]Asumsi!$T$4</definedName>
    <definedName name="DBSend_3">[35]Asumsi!$U$4</definedName>
    <definedName name="dc" localSheetId="6">[36]JAN07!#REF!</definedName>
    <definedName name="dc" localSheetId="7">[36]JAN07!#REF!</definedName>
    <definedName name="dc" localSheetId="5">[37]JAN07!#REF!</definedName>
    <definedName name="dc">[37]JAN07!#REF!</definedName>
    <definedName name="dd" localSheetId="6" hidden="1">{#N/A,#N/A,FALSE,"M.42"}</definedName>
    <definedName name="dd" localSheetId="9" hidden="1">{#N/A,#N/A,FALSE,"M.42"}</definedName>
    <definedName name="dd" localSheetId="7" hidden="1">{#N/A,#N/A,FALSE,"M.42"}</definedName>
    <definedName name="dd" localSheetId="5" hidden="1">{#N/A,#N/A,FALSE,"M.42"}</definedName>
    <definedName name="dd" localSheetId="10" hidden="1">{#N/A,#N/A,FALSE,"M.42"}</definedName>
    <definedName name="dd" hidden="1">{#N/A,#N/A,FALSE,"M.42"}</definedName>
    <definedName name="DDD" localSheetId="6" hidden="1">[5]DExp.Lmb!#REF!</definedName>
    <definedName name="DDD" localSheetId="7" hidden="1">[5]DExp.Lmb!#REF!</definedName>
    <definedName name="DDD" hidden="1">[5]DExp.Lmb!#REF!</definedName>
    <definedName name="DEN" localSheetId="6">[2]prod03!#REF!</definedName>
    <definedName name="DEN" localSheetId="7">[2]prod03!#REF!</definedName>
    <definedName name="DEN">[2]prod03!#REF!</definedName>
    <definedName name="DENPASAR">[38]DENPASAR!$A$5:$AG$436</definedName>
    <definedName name="deviasi">[39]DeVIASI!$A$4:$AC$20</definedName>
    <definedName name="dfssfdhn" localSheetId="6" hidden="1">{#N/A,#N/A,FALSE,"M.42"}</definedName>
    <definedName name="dfssfdhn" localSheetId="9" hidden="1">{#N/A,#N/A,FALSE,"M.42"}</definedName>
    <definedName name="dfssfdhn" localSheetId="7" hidden="1">{#N/A,#N/A,FALSE,"M.42"}</definedName>
    <definedName name="dfssfdhn" localSheetId="5" hidden="1">{#N/A,#N/A,FALSE,"M.42"}</definedName>
    <definedName name="dfssfdhn" localSheetId="10" hidden="1">{#N/A,#N/A,FALSE,"M.42"}</definedName>
    <definedName name="dfssfdhn" hidden="1">{#N/A,#N/A,FALSE,"M.42"}</definedName>
    <definedName name="dgx" localSheetId="6" hidden="1">{#N/A,#N/A,FALSE,"M.41"}</definedName>
    <definedName name="dgx" localSheetId="9" hidden="1">{#N/A,#N/A,FALSE,"M.41"}</definedName>
    <definedName name="dgx" localSheetId="7" hidden="1">{#N/A,#N/A,FALSE,"M.41"}</definedName>
    <definedName name="dgx" localSheetId="5" hidden="1">{#N/A,#N/A,FALSE,"M.41"}</definedName>
    <definedName name="dgx" localSheetId="10" hidden="1">{#N/A,#N/A,FALSE,"M.41"}</definedName>
    <definedName name="dgx" hidden="1">{#N/A,#N/A,FALSE,"M.41"}</definedName>
    <definedName name="DIL" localSheetId="6">[2]prod03!#REF!</definedName>
    <definedName name="DIL" localSheetId="7">[2]prod03!#REF!</definedName>
    <definedName name="DIL">[2]prod03!#REF!</definedName>
    <definedName name="DISPATCHER" localSheetId="9">[40]MENU!$H$17:$H$35</definedName>
    <definedName name="DISPATCHER">#N/A</definedName>
    <definedName name="DQDQWDQWDQWD" localSheetId="6">#REF!</definedName>
    <definedName name="DQDQWDQWDQWD" localSheetId="7">#REF!</definedName>
    <definedName name="DQDQWDQWDQWD" localSheetId="5">#REF!</definedName>
    <definedName name="DQDQWDQWDQWD">#REF!</definedName>
    <definedName name="DrafterHari" localSheetId="9">'[19]AHS - Personel'!$G$17</definedName>
    <definedName name="DrafterHari">#N/A</definedName>
    <definedName name="ds" localSheetId="6" hidden="1">{#N/A,#N/A,FALSE,"M.02"}</definedName>
    <definedName name="ds" localSheetId="9" hidden="1">{#N/A,#N/A,FALSE,"M.02"}</definedName>
    <definedName name="ds" localSheetId="7" hidden="1">{#N/A,#N/A,FALSE,"M.02"}</definedName>
    <definedName name="ds" localSheetId="5" hidden="1">{#N/A,#N/A,FALSE,"M.02"}</definedName>
    <definedName name="ds" localSheetId="10" hidden="1">{#N/A,#N/A,FALSE,"M.02"}</definedName>
    <definedName name="ds" hidden="1">{#N/A,#N/A,FALSE,"M.02"}</definedName>
    <definedName name="DSD" localSheetId="6" hidden="1">{#N/A,#N/A,FALSE,"M.31"}</definedName>
    <definedName name="DSD" localSheetId="9" hidden="1">{#N/A,#N/A,FALSE,"M.31"}</definedName>
    <definedName name="DSD" localSheetId="7" hidden="1">{#N/A,#N/A,FALSE,"M.31"}</definedName>
    <definedName name="DSD" localSheetId="5" hidden="1">{#N/A,#N/A,FALSE,"M.31"}</definedName>
    <definedName name="DSD" localSheetId="10" hidden="1">{#N/A,#N/A,FALSE,"M.31"}</definedName>
    <definedName name="DSD" hidden="1">{#N/A,#N/A,FALSE,"M.31"}</definedName>
    <definedName name="dyah" localSheetId="6" hidden="1">{#N/A,#N/A,FALSE,"M.31"}</definedName>
    <definedName name="dyah" localSheetId="9" hidden="1">{#N/A,#N/A,FALSE,"M.31"}</definedName>
    <definedName name="dyah" localSheetId="7" hidden="1">{#N/A,#N/A,FALSE,"M.31"}</definedName>
    <definedName name="dyah" localSheetId="5" hidden="1">{#N/A,#N/A,FALSE,"M.31"}</definedName>
    <definedName name="dyah" localSheetId="10" hidden="1">{#N/A,#N/A,FALSE,"M.31"}</definedName>
    <definedName name="dyah" hidden="1">{#N/A,#N/A,FALSE,"M.31"}</definedName>
    <definedName name="E" localSheetId="6">#REF!</definedName>
    <definedName name="E" localSheetId="7">#REF!</definedName>
    <definedName name="E" localSheetId="5">#REF!</definedName>
    <definedName name="E">#REF!</definedName>
    <definedName name="EHM" localSheetId="6" hidden="1">#REF!</definedName>
    <definedName name="EHM" localSheetId="7" hidden="1">#REF!</definedName>
    <definedName name="EHM" hidden="1">#REF!</definedName>
    <definedName name="Employee_data">'[21]Service Mapping'!$C$125:$Y$159</definedName>
    <definedName name="END" localSheetId="6">[2]prod03!#REF!</definedName>
    <definedName name="END" localSheetId="7">[2]prod03!#REF!</definedName>
    <definedName name="END" localSheetId="5">[2]prod03!#REF!</definedName>
    <definedName name="END">[2]prod03!#REF!</definedName>
    <definedName name="er" localSheetId="6" hidden="1">{#N/A,#N/A,FALSE,"M.41"}</definedName>
    <definedName name="er" localSheetId="9" hidden="1">{#N/A,#N/A,FALSE,"M.41"}</definedName>
    <definedName name="er" localSheetId="7" hidden="1">{#N/A,#N/A,FALSE,"M.41"}</definedName>
    <definedName name="er" localSheetId="5" hidden="1">{#N/A,#N/A,FALSE,"M.41"}</definedName>
    <definedName name="er" localSheetId="10" hidden="1">{#N/A,#N/A,FALSE,"M.41"}</definedName>
    <definedName name="er" hidden="1">{#N/A,#N/A,FALSE,"M.41"}</definedName>
    <definedName name="ew" localSheetId="6" hidden="1">{#N/A,#N/A,FALSE,"M.34"}</definedName>
    <definedName name="ew" localSheetId="9" hidden="1">{#N/A,#N/A,FALSE,"M.34"}</definedName>
    <definedName name="ew" localSheetId="7" hidden="1">{#N/A,#N/A,FALSE,"M.34"}</definedName>
    <definedName name="ew" localSheetId="5" hidden="1">{#N/A,#N/A,FALSE,"M.34"}</definedName>
    <definedName name="ew" localSheetId="10" hidden="1">{#N/A,#N/A,FALSE,"M.34"}</definedName>
    <definedName name="ew" hidden="1">{#N/A,#N/A,FALSE,"M.34"}</definedName>
    <definedName name="ewr" localSheetId="6">#REF!</definedName>
    <definedName name="ewr" localSheetId="7">#REF!</definedName>
    <definedName name="ewr" localSheetId="5">#REF!</definedName>
    <definedName name="ewr">#REF!</definedName>
    <definedName name="ewrt" localSheetId="6" hidden="1">{#N/A,#N/A,FALSE,"M.33"}</definedName>
    <definedName name="ewrt" localSheetId="9" hidden="1">{#N/A,#N/A,FALSE,"M.33"}</definedName>
    <definedName name="ewrt" localSheetId="7" hidden="1">{#N/A,#N/A,FALSE,"M.33"}</definedName>
    <definedName name="ewrt" localSheetId="5" hidden="1">{#N/A,#N/A,FALSE,"M.33"}</definedName>
    <definedName name="ewrt" localSheetId="10" hidden="1">{#N/A,#N/A,FALSE,"M.33"}</definedName>
    <definedName name="ewrt" hidden="1">{#N/A,#N/A,FALSE,"M.33"}</definedName>
    <definedName name="Excel_BuiltIn_Print_Area" localSheetId="6">#REF!</definedName>
    <definedName name="Excel_BuiltIn_Print_Area" localSheetId="7">#REF!</definedName>
    <definedName name="Excel_BuiltIn_Print_Area" localSheetId="5">#REF!</definedName>
    <definedName name="Excel_BuiltIn_Print_Area">#REF!</definedName>
    <definedName name="Excel_BuiltIn_Print_Area_1" localSheetId="6">#REF!</definedName>
    <definedName name="Excel_BuiltIn_Print_Area_1" localSheetId="9">#REF!</definedName>
    <definedName name="Excel_BuiltIn_Print_Area_1" localSheetId="7">#REF!</definedName>
    <definedName name="Excel_BuiltIn_Print_Area_1">#REF!</definedName>
    <definedName name="Excel_BuiltIn_Print_Area_2" localSheetId="6">#REF!</definedName>
    <definedName name="Excel_BuiltIn_Print_Area_2" localSheetId="7">#REF!</definedName>
    <definedName name="Excel_BuiltIn_Print_Area_2">#REF!</definedName>
    <definedName name="Excel_BuiltIn_Print_Area_3" localSheetId="6">#REF!</definedName>
    <definedName name="Excel_BuiltIn_Print_Area_3" localSheetId="9">#REF!</definedName>
    <definedName name="Excel_BuiltIn_Print_Area_3" localSheetId="7">#REF!</definedName>
    <definedName name="Excel_BuiltIn_Print_Area_3">#REF!</definedName>
    <definedName name="Excel_BuiltIn_Print_Area_4" localSheetId="6">#REF!</definedName>
    <definedName name="Excel_BuiltIn_Print_Area_4" localSheetId="9">#REF!</definedName>
    <definedName name="Excel_BuiltIn_Print_Area_4" localSheetId="7">#REF!</definedName>
    <definedName name="Excel_BuiltIn_Print_Area_4">#REF!</definedName>
    <definedName name="Excel_BuiltIn_Print_Area_5" localSheetId="6">#REF!</definedName>
    <definedName name="Excel_BuiltIn_Print_Area_5" localSheetId="9">#REF!</definedName>
    <definedName name="Excel_BuiltIn_Print_Area_5" localSheetId="7">#REF!</definedName>
    <definedName name="Excel_BuiltIn_Print_Area_5">#REF!</definedName>
    <definedName name="Excel_BuiltIn_Print_Area_6" localSheetId="6">#REF!</definedName>
    <definedName name="Excel_BuiltIn_Print_Area_6" localSheetId="9">#REF!</definedName>
    <definedName name="Excel_BuiltIn_Print_Area_6" localSheetId="7">#REF!</definedName>
    <definedName name="Excel_BuiltIn_Print_Area_6">#REF!</definedName>
    <definedName name="Excel_BuiltIn_Print_Area_7" localSheetId="6">#REF!</definedName>
    <definedName name="Excel_BuiltIn_Print_Area_7" localSheetId="9">#REF!</definedName>
    <definedName name="Excel_BuiltIn_Print_Area_7" localSheetId="7">#REF!</definedName>
    <definedName name="Excel_BuiltIn_Print_Area_7">#REF!</definedName>
    <definedName name="Excel_BuiltIn_Print_Area_8" localSheetId="6">#REF!</definedName>
    <definedName name="Excel_BuiltIn_Print_Area_8" localSheetId="9">#REF!</definedName>
    <definedName name="Excel_BuiltIn_Print_Area_8" localSheetId="7">#REF!</definedName>
    <definedName name="Excel_BuiltIn_Print_Area_8">#REF!</definedName>
    <definedName name="Excel_BuiltIn_Print_Titles" localSheetId="6">#REF!</definedName>
    <definedName name="Excel_BuiltIn_Print_Titles" localSheetId="9">#REF!</definedName>
    <definedName name="Excel_BuiltIn_Print_Titles" localSheetId="7">#REF!</definedName>
    <definedName name="Excel_BuiltIn_Print_Titles">#REF!</definedName>
    <definedName name="Excel_BuiltIn_Print_Titles_1" localSheetId="6">#REF!</definedName>
    <definedName name="Excel_BuiltIn_Print_Titles_1" localSheetId="9">#REF!</definedName>
    <definedName name="Excel_BuiltIn_Print_Titles_1" localSheetId="7">#REF!</definedName>
    <definedName name="Excel_BuiltIn_Print_Titles_1">#REF!</definedName>
    <definedName name="Excel_BuiltIn_Print_Titles_19" localSheetId="6">#REF!</definedName>
    <definedName name="Excel_BuiltIn_Print_Titles_19" localSheetId="9">#REF!</definedName>
    <definedName name="Excel_BuiltIn_Print_Titles_19" localSheetId="7">#REF!</definedName>
    <definedName name="Excel_BuiltIn_Print_Titles_19">#REF!</definedName>
    <definedName name="Excel_BuiltIn_Print_Titles_2" localSheetId="6">(#REF!,#REF!)</definedName>
    <definedName name="Excel_BuiltIn_Print_Titles_2" localSheetId="7">(#REF!,#REF!)</definedName>
    <definedName name="Excel_BuiltIn_Print_Titles_2" localSheetId="5">(#REF!,#REF!)</definedName>
    <definedName name="Excel_BuiltIn_Print_Titles_2">(#REF!,#REF!)</definedName>
    <definedName name="Exchange_Rate">'[41]O &amp; M'!$F$2</definedName>
    <definedName name="_xlnm.Extract" localSheetId="6">#REF!</definedName>
    <definedName name="_xlnm.Extract" localSheetId="9">#REF!</definedName>
    <definedName name="_xlnm.Extract" localSheetId="7">#REF!</definedName>
    <definedName name="_xlnm.Extract" localSheetId="0">#REF!</definedName>
    <definedName name="_xlnm.Extract" localSheetId="2">#REF!</definedName>
    <definedName name="_xlnm.Extract" localSheetId="1">#REF!</definedName>
    <definedName name="_xlnm.Extract">#REF!</definedName>
    <definedName name="Extract_MI" localSheetId="6">#REF!</definedName>
    <definedName name="Extract_MI" localSheetId="9">#REF!</definedName>
    <definedName name="Extract_MI" localSheetId="7">#REF!</definedName>
    <definedName name="Extract_MI">#REF!</definedName>
    <definedName name="F" localSheetId="6">#REF!</definedName>
    <definedName name="F" localSheetId="9">#REF!</definedName>
    <definedName name="F" localSheetId="7">#REF!</definedName>
    <definedName name="F">#REF!</definedName>
    <definedName name="FAD" localSheetId="6">#REF!</definedName>
    <definedName name="FAD" localSheetId="9">#REF!</definedName>
    <definedName name="FAD" localSheetId="7">#REF!</definedName>
    <definedName name="FAD">#REF!</definedName>
    <definedName name="FADF" localSheetId="6">#REF!</definedName>
    <definedName name="FADF" localSheetId="9">#REF!</definedName>
    <definedName name="FADF" localSheetId="7">#REF!</definedName>
    <definedName name="FADF">#REF!</definedName>
    <definedName name="FADS" localSheetId="6">#REF!</definedName>
    <definedName name="FADS" localSheetId="9">#REF!</definedName>
    <definedName name="FADS" localSheetId="7">#REF!</definedName>
    <definedName name="FADS">#REF!</definedName>
    <definedName name="FASDF" localSheetId="6">#REF!</definedName>
    <definedName name="FASDF" localSheetId="9">#REF!</definedName>
    <definedName name="FASDF" localSheetId="7">#REF!</definedName>
    <definedName name="FASDF">#REF!</definedName>
    <definedName name="FCO" localSheetId="6">#REF!</definedName>
    <definedName name="FCO" localSheetId="7">#REF!</definedName>
    <definedName name="FCO">#REF!</definedName>
    <definedName name="fdf" localSheetId="6" hidden="1">{#N/A,#N/A,FALSE,"M.31"}</definedName>
    <definedName name="fdf" localSheetId="9" hidden="1">{#N/A,#N/A,FALSE,"M.31"}</definedName>
    <definedName name="fdf" localSheetId="7" hidden="1">{#N/A,#N/A,FALSE,"M.31"}</definedName>
    <definedName name="fdf" localSheetId="5" hidden="1">{#N/A,#N/A,FALSE,"M.31"}</definedName>
    <definedName name="fdf" localSheetId="10" hidden="1">{#N/A,#N/A,FALSE,"M.31"}</definedName>
    <definedName name="fdf" hidden="1">{#N/A,#N/A,FALSE,"M.31"}</definedName>
    <definedName name="FEEDERGGNKDS" localSheetId="6">[15]JAN07!#REF!</definedName>
    <definedName name="FEEDERGGNKDS" localSheetId="7">[15]JAN07!#REF!</definedName>
    <definedName name="FEEDERGGNKDS">[42]JAN07!#REF!</definedName>
    <definedName name="FEEDERGGNSLG" localSheetId="6">[15]JAN07!#REF!</definedName>
    <definedName name="FEEDERGGNSLG" localSheetId="7">[15]JAN07!#REF!</definedName>
    <definedName name="FEEDERGGNSLG">[42]JAN07!#REF!</definedName>
    <definedName name="FEEDERKDS" localSheetId="6">#REF!</definedName>
    <definedName name="FEEDERKDS" localSheetId="7">#REF!</definedName>
    <definedName name="FEEDERKDS" localSheetId="5">#REF!</definedName>
    <definedName name="FEEDERKDS">#REF!</definedName>
    <definedName name="FEEDERSLG" localSheetId="6">#REF!</definedName>
    <definedName name="FEEDERSLG" localSheetId="7">#REF!</definedName>
    <definedName name="FEEDERSLG">#REF!</definedName>
    <definedName name="FEEDERSMG" localSheetId="6">#REF!</definedName>
    <definedName name="FEEDERSMG" localSheetId="7">#REF!</definedName>
    <definedName name="FEEDERSMG">#REF!</definedName>
    <definedName name="ff" localSheetId="6" hidden="1">{#N/A,#N/A,FALSE,"M.01"}</definedName>
    <definedName name="ff" localSheetId="9" hidden="1">{#N/A,#N/A,FALSE,"M.01"}</definedName>
    <definedName name="ff" localSheetId="7" hidden="1">{#N/A,#N/A,FALSE,"M.01"}</definedName>
    <definedName name="ff" localSheetId="5" hidden="1">{#N/A,#N/A,FALSE,"M.01"}</definedName>
    <definedName name="ff" localSheetId="10" hidden="1">{#N/A,#N/A,FALSE,"M.01"}</definedName>
    <definedName name="ff" hidden="1">{#N/A,#N/A,FALSE,"M.01"}</definedName>
    <definedName name="ffe" localSheetId="6">#REF!</definedName>
    <definedName name="ffe" localSheetId="7">#REF!</definedName>
    <definedName name="ffe" localSheetId="5">#REF!</definedName>
    <definedName name="ffe">#REF!</definedName>
    <definedName name="fffff" localSheetId="6">#REF!</definedName>
    <definedName name="fffff" localSheetId="7">#REF!</definedName>
    <definedName name="fffff">#REF!</definedName>
    <definedName name="final" localSheetId="6" hidden="1">{#N/A,#N/A,FALSE,"M.34"}</definedName>
    <definedName name="final" localSheetId="9" hidden="1">{#N/A,#N/A,FALSE,"M.34"}</definedName>
    <definedName name="final" localSheetId="7" hidden="1">{#N/A,#N/A,FALSE,"M.34"}</definedName>
    <definedName name="final" localSheetId="5" hidden="1">{#N/A,#N/A,FALSE,"M.34"}</definedName>
    <definedName name="final" localSheetId="10" hidden="1">{#N/A,#N/A,FALSE,"M.34"}</definedName>
    <definedName name="final" hidden="1">{#N/A,#N/A,FALSE,"M.34"}</definedName>
    <definedName name="FOREX">'[43]Resource Plan (2)'!$H$120</definedName>
    <definedName name="fp">[16]x!$G$9:$G$47</definedName>
    <definedName name="Frekuensi" localSheetId="6">#REF!</definedName>
    <definedName name="Frekuensi" localSheetId="7">#REF!</definedName>
    <definedName name="Frekuensi" localSheetId="5">#REF!</definedName>
    <definedName name="Frekuensi">#REF!</definedName>
    <definedName name="FSDF" localSheetId="6">#REF!</definedName>
    <definedName name="FSDF" localSheetId="7">#REF!</definedName>
    <definedName name="FSDF">#REF!</definedName>
    <definedName name="FXXHBGH" localSheetId="6" hidden="1">#REF!</definedName>
    <definedName name="FXXHBGH" localSheetId="9" hidden="1">#REF!</definedName>
    <definedName name="FXXHBGH" localSheetId="7" hidden="1">#REF!</definedName>
    <definedName name="FXXHBGH" localSheetId="0" hidden="1">#REF!</definedName>
    <definedName name="FXXHBGH" localSheetId="2" hidden="1">#REF!</definedName>
    <definedName name="FXXHBGH" localSheetId="1" hidden="1">#REF!</definedName>
    <definedName name="FXXHBGH" hidden="1">#REF!</definedName>
    <definedName name="G">[44]Smg!$I$1:$I$863</definedName>
    <definedName name="gambar" localSheetId="6">#REF!</definedName>
    <definedName name="gambar" localSheetId="7">#REF!</definedName>
    <definedName name="gambar" localSheetId="5">#REF!</definedName>
    <definedName name="gambar">#REF!</definedName>
    <definedName name="Gambar_2" localSheetId="6" hidden="1">{#N/A,#N/A,FALSE,"M.02"}</definedName>
    <definedName name="Gambar_2" localSheetId="9" hidden="1">{#N/A,#N/A,FALSE,"M.02"}</definedName>
    <definedName name="Gambar_2" localSheetId="7" hidden="1">{#N/A,#N/A,FALSE,"M.02"}</definedName>
    <definedName name="Gambar_2" localSheetId="5" hidden="1">{#N/A,#N/A,FALSE,"M.02"}</definedName>
    <definedName name="Gambar_2" localSheetId="10" hidden="1">{#N/A,#N/A,FALSE,"M.02"}</definedName>
    <definedName name="Gambar_2" hidden="1">{#N/A,#N/A,FALSE,"M.02"}</definedName>
    <definedName name="GANGGUAN" localSheetId="9">[40]MENU!$M$11:$M$124</definedName>
    <definedName name="GANGGUAN">#N/A</definedName>
    <definedName name="GARDU" localSheetId="9">[40]PARAMETER!$A$11:$A$1059</definedName>
    <definedName name="GARDU">#N/A</definedName>
    <definedName name="GARDU1" localSheetId="9">[40]MENU!$A$11:$A$110</definedName>
    <definedName name="GARDU1">#N/A</definedName>
    <definedName name="GBR" localSheetId="10">INDEX([45]KKO!#REF!,MATCH([45]KKO!#REF!:[45]KKO!#REF!,0)*2)</definedName>
    <definedName name="GBR">INDEX(KKO!#REF!,MATCH(KKO!#REF!:KKO!#REF!,0)*2)</definedName>
    <definedName name="gf" localSheetId="6">#REF!</definedName>
    <definedName name="gf" localSheetId="9">#REF!</definedName>
    <definedName name="gf" localSheetId="5">#REF!</definedName>
    <definedName name="gf">#REF!</definedName>
    <definedName name="GFHHG" localSheetId="6">#REF!</definedName>
    <definedName name="GFHHG" localSheetId="7">#REF!</definedName>
    <definedName name="GFHHG">#REF!</definedName>
    <definedName name="GFRKDS" localSheetId="6">#REF!</definedName>
    <definedName name="GFRKDS" localSheetId="7">#REF!</definedName>
    <definedName name="GFRKDS">#REF!</definedName>
    <definedName name="GFRSLG" localSheetId="6">#REF!</definedName>
    <definedName name="GFRSLG" localSheetId="7">#REF!</definedName>
    <definedName name="GFRSLG">#REF!</definedName>
    <definedName name="GFRSMG" localSheetId="6">#REF!</definedName>
    <definedName name="GFRSMG" localSheetId="7">#REF!</definedName>
    <definedName name="GFRSMG">#REF!</definedName>
    <definedName name="gg" localSheetId="6">#REF!</definedName>
    <definedName name="gg" localSheetId="7">#REF!</definedName>
    <definedName name="gg">#REF!</definedName>
    <definedName name="ggg" localSheetId="6">#REF!</definedName>
    <definedName name="ggg" localSheetId="7">#REF!</definedName>
    <definedName name="ggg">#REF!</definedName>
    <definedName name="grafik" localSheetId="6" hidden="1">{#N/A,#N/A,FALSE,"M.41"}</definedName>
    <definedName name="grafik" localSheetId="9" hidden="1">{#N/A,#N/A,FALSE,"M.41"}</definedName>
    <definedName name="grafik" localSheetId="7" hidden="1">{#N/A,#N/A,FALSE,"M.41"}</definedName>
    <definedName name="grafik" localSheetId="5" hidden="1">{#N/A,#N/A,FALSE,"M.41"}</definedName>
    <definedName name="grafik" localSheetId="10" hidden="1">{#N/A,#N/A,FALSE,"M.41"}</definedName>
    <definedName name="grafik" hidden="1">{#N/A,#N/A,FALSE,"M.41"}</definedName>
    <definedName name="GRAIK" localSheetId="6" hidden="1">#REF!</definedName>
    <definedName name="GRAIK" localSheetId="7" hidden="1">#REF!</definedName>
    <definedName name="GRAIK" localSheetId="5" hidden="1">#REF!</definedName>
    <definedName name="GRAIK" hidden="1">#REF!</definedName>
    <definedName name="H" localSheetId="6">#REF!</definedName>
    <definedName name="H" localSheetId="7">#REF!</definedName>
    <definedName name="H">#REF!</definedName>
    <definedName name="harga">[46]RAB!$F$12:$J$175</definedName>
    <definedName name="hari" localSheetId="9">[47]Format!$AA$1:$AG$1</definedName>
    <definedName name="hari" localSheetId="10">[48]Format!$AA$1:$AG$1</definedName>
    <definedName name="hari">[49]Format!$AA$1:$AG$1</definedName>
    <definedName name="HarJaborTRWI" localSheetId="6">#REF!</definedName>
    <definedName name="HarJaborTRWI" localSheetId="7">#REF!</definedName>
    <definedName name="HarJaborTRWI" localSheetId="5">#REF!</definedName>
    <definedName name="HarJaborTRWI">#REF!</definedName>
    <definedName name="HarJaborTRWII" localSheetId="6">#REF!</definedName>
    <definedName name="HarJaborTRWII" localSheetId="7">#REF!</definedName>
    <definedName name="HarJaborTRWII">#REF!</definedName>
    <definedName name="HarJaborTRWIII" localSheetId="6">#REF!</definedName>
    <definedName name="HarJaborTRWIII" localSheetId="9">#REF!</definedName>
    <definedName name="HarJaborTRWIII" localSheetId="7">#REF!</definedName>
    <definedName name="HarJaborTRWIII">#REF!</definedName>
    <definedName name="HarJaborTRWIV" localSheetId="6">#REF!</definedName>
    <definedName name="HarJaborTRWIV" localSheetId="9">#REF!</definedName>
    <definedName name="HarJaborTRWIV" localSheetId="7">#REF!</definedName>
    <definedName name="HarJaborTRWIV">#REF!</definedName>
    <definedName name="HarMatTRWI" localSheetId="6">#REF!</definedName>
    <definedName name="HarMatTRWI" localSheetId="9">#REF!</definedName>
    <definedName name="HarMatTRWI" localSheetId="7">#REF!</definedName>
    <definedName name="HarMatTRWI">#REF!</definedName>
    <definedName name="HarMatTRWII" localSheetId="6">#REF!</definedName>
    <definedName name="HarMatTRWII" localSheetId="9">#REF!</definedName>
    <definedName name="HarMatTRWII" localSheetId="7">#REF!</definedName>
    <definedName name="HarMatTRWII">#REF!</definedName>
    <definedName name="HarMatTRWIII" localSheetId="6">#REF!</definedName>
    <definedName name="HarMatTRWIII" localSheetId="9">#REF!</definedName>
    <definedName name="HarMatTRWIII" localSheetId="7">#REF!</definedName>
    <definedName name="HarMatTRWIII">#REF!</definedName>
    <definedName name="HarMatTRWIV" localSheetId="6">#REF!</definedName>
    <definedName name="HarMatTRWIV" localSheetId="9">#REF!</definedName>
    <definedName name="HarMatTRWIV" localSheetId="7">#REF!</definedName>
    <definedName name="HarMatTRWIV">#REF!</definedName>
    <definedName name="HARTO" localSheetId="6">#REF!</definedName>
    <definedName name="HARTO" localSheetId="7">#REF!</definedName>
    <definedName name="HARTO">#REF!</definedName>
    <definedName name="HB" localSheetId="6">#REF!</definedName>
    <definedName name="HB" localSheetId="7">#REF!</definedName>
    <definedName name="HB">#REF!</definedName>
    <definedName name="HBDUA" localSheetId="6">#REF!</definedName>
    <definedName name="HBDUA" localSheetId="7">#REF!</definedName>
    <definedName name="HBDUA">#REF!</definedName>
    <definedName name="HBsatu" localSheetId="6">#REF!</definedName>
    <definedName name="HBsatu" localSheetId="7">#REF!</definedName>
    <definedName name="HBsatu">#REF!</definedName>
    <definedName name="hh" localSheetId="6" hidden="1">{#N/A,#N/A,FALSE,"M.32"}</definedName>
    <definedName name="hh" localSheetId="9" hidden="1">{#N/A,#N/A,FALSE,"M.32"}</definedName>
    <definedName name="hh" localSheetId="7" hidden="1">{#N/A,#N/A,FALSE,"M.32"}</definedName>
    <definedName name="hh" localSheetId="5" hidden="1">{#N/A,#N/A,FALSE,"M.32"}</definedName>
    <definedName name="hh" localSheetId="10" hidden="1">{#N/A,#N/A,FALSE,"M.32"}</definedName>
    <definedName name="hh" hidden="1">{#N/A,#N/A,FALSE,"M.32"}</definedName>
    <definedName name="hhhhhhhhhhh" localSheetId="6">#REF!</definedName>
    <definedName name="hhhhhhhhhhh" localSheetId="7">#REF!</definedName>
    <definedName name="hhhhhhhhhhh" localSheetId="5">#REF!</definedName>
    <definedName name="hhhhhhhhhhh">#REF!</definedName>
    <definedName name="HMAT">'[50]MATERIAL juni 05'!$A$1:$AH$65536</definedName>
    <definedName name="HMRIEL">'[50]UPDATE 25 JANUARI 2007'!$A:$IV</definedName>
    <definedName name="HOUOUOUO" localSheetId="5" hidden="1">{#N/A,#N/A,FALSE,"M.31"}</definedName>
    <definedName name="HOUOUOUO" localSheetId="10" hidden="1">{#N/A,#N/A,FALSE,"M.31"}</definedName>
    <definedName name="HOUOUOUO" hidden="1">{#N/A,#N/A,FALSE,"M.31"}</definedName>
    <definedName name="HR" localSheetId="6">#REF!</definedName>
    <definedName name="HR" localSheetId="7">#REF!</definedName>
    <definedName name="HR" localSheetId="5">#REF!</definedName>
    <definedName name="HR">#REF!</definedName>
    <definedName name="HSCT3">0.1</definedName>
    <definedName name="i" localSheetId="6">#REF!</definedName>
    <definedName name="i" localSheetId="7">#REF!</definedName>
    <definedName name="i" localSheetId="5">#REF!</definedName>
    <definedName name="i">#REF!</definedName>
    <definedName name="ike" localSheetId="6">#REF!</definedName>
    <definedName name="ike" localSheetId="7">#REF!</definedName>
    <definedName name="ike">#REF!</definedName>
    <definedName name="IkhtBiopTRWI">'[26]IkhtisarBiop(12.0)'!$B$1:$M$49</definedName>
    <definedName name="IkhtBiopTRWII">'[26]IkhtisarBiop(12.0)'!$B$51:$M$99</definedName>
    <definedName name="IkhtBiopTRWIII">'[26]IkhtisarBiop(12.0)'!$B$101:$M$149</definedName>
    <definedName name="IkhtBiopTRWIV">'[26]IkhtisarBiop(12.0)'!$B$151:$M$199</definedName>
    <definedName name="INDEX_KODE" localSheetId="9">[40]MENU!$O$11:$O$124</definedName>
    <definedName name="INDEX_KODE">#N/A</definedName>
    <definedName name="INDEX1" localSheetId="9">[40]MENU!$C$11:$C$110</definedName>
    <definedName name="INDEX1">#N/A</definedName>
    <definedName name="Indikator210" localSheetId="6">#REF!</definedName>
    <definedName name="Indikator210" localSheetId="7">#REF!</definedName>
    <definedName name="Indikator210" localSheetId="5">#REF!</definedName>
    <definedName name="Indikator210">#REF!</definedName>
    <definedName name="Indikator215" localSheetId="6">#REF!</definedName>
    <definedName name="Indikator215" localSheetId="7">#REF!</definedName>
    <definedName name="Indikator215">#REF!</definedName>
    <definedName name="INDUK">[51]DTU!$B$2:$D$48</definedName>
    <definedName name="input" localSheetId="6">'[52]Neraca seAPJ'!#REF!</definedName>
    <definedName name="input" localSheetId="7">'[52]Neraca seAPJ'!#REF!</definedName>
    <definedName name="input" localSheetId="5">'[52]Neraca seAPJ'!#REF!</definedName>
    <definedName name="input">'[52]Neraca seAPJ'!#REF!</definedName>
    <definedName name="INVMlgNew">#N/A</definedName>
    <definedName name="IPP" localSheetId="6">#REF!</definedName>
    <definedName name="IPP" localSheetId="7">#REF!</definedName>
    <definedName name="IPP" localSheetId="5">#REF!</definedName>
    <definedName name="IPP">#REF!</definedName>
    <definedName name="ips" localSheetId="6">[18]JAN09!#REF!</definedName>
    <definedName name="ips" localSheetId="5">[18]JAN09!#REF!</definedName>
    <definedName name="ips">[18]JAN09!#REF!</definedName>
    <definedName name="IS" localSheetId="6">#REF!</definedName>
    <definedName name="IS" localSheetId="7">#REF!</definedName>
    <definedName name="IS" localSheetId="5">#REF!</definedName>
    <definedName name="IS">#REF!</definedName>
    <definedName name="itung" localSheetId="6">#REF!</definedName>
    <definedName name="itung" localSheetId="7">#REF!</definedName>
    <definedName name="itung">#REF!</definedName>
    <definedName name="iujnyhnuh" localSheetId="6">#REF!</definedName>
    <definedName name="iujnyhnuh" localSheetId="7">#REF!</definedName>
    <definedName name="iujnyhnuh">#REF!</definedName>
    <definedName name="j" localSheetId="6">#REF!</definedName>
    <definedName name="j" localSheetId="7">#REF!</definedName>
    <definedName name="j">#REF!</definedName>
    <definedName name="JAJA" localSheetId="6">'[53]W-NAD'!#REF!</definedName>
    <definedName name="JAJA" localSheetId="7">'[53]W-NAD'!#REF!</definedName>
    <definedName name="JAJA">'[53]W-NAD'!#REF!</definedName>
    <definedName name="jamkerja">'[54]D2. ANALISA HS INSHAR'!$D$2</definedName>
    <definedName name="JamKerja01">'[55]E3. ANALISA HS HAR TEK SUTM'!$D$2</definedName>
    <definedName name="jamkerjaentri" localSheetId="6">'[54]D2. ANALISA HS INSHAR'!#REF!</definedName>
    <definedName name="jamkerjaentri" localSheetId="7">'[54]D2. ANALISA HS INSHAR'!#REF!</definedName>
    <definedName name="jamkerjaentri" localSheetId="5">'[54]D2. ANALISA HS INSHAR'!#REF!</definedName>
    <definedName name="jamkerjaentri">'[54]D2. ANALISA HS INSHAR'!#REF!</definedName>
    <definedName name="jamkerjahar">'[55]E6. ANALISA HS HAR'!$D$2</definedName>
    <definedName name="JARDIST" localSheetId="6">#REF!</definedName>
    <definedName name="JARDIST" localSheetId="7">#REF!</definedName>
    <definedName name="JARDIST" localSheetId="5">#REF!</definedName>
    <definedName name="JARDIST">#REF!</definedName>
    <definedName name="jasa">[56]Jasa!$B$1:$F$65536</definedName>
    <definedName name="jasa.">[56]Jasa!$B$1:$F$65536</definedName>
    <definedName name="JBRpst" localSheetId="6" hidden="1">{#N/A,#N/A,FALSE,"M.31"}</definedName>
    <definedName name="JBRpst" localSheetId="9" hidden="1">{#N/A,#N/A,FALSE,"M.31"}</definedName>
    <definedName name="JBRpst" localSheetId="7" hidden="1">{#N/A,#N/A,FALSE,"M.31"}</definedName>
    <definedName name="JBRpst" localSheetId="5" hidden="1">{#N/A,#N/A,FALSE,"M.31"}</definedName>
    <definedName name="JBRpst" localSheetId="10" hidden="1">{#N/A,#N/A,FALSE,"M.31"}</definedName>
    <definedName name="JBRpst" hidden="1">{#N/A,#N/A,FALSE,"M.31"}</definedName>
    <definedName name="jbrpst2" localSheetId="6" hidden="1">{#N/A,#N/A,FALSE,"M.31"}</definedName>
    <definedName name="jbrpst2" localSheetId="9" hidden="1">{#N/A,#N/A,FALSE,"M.31"}</definedName>
    <definedName name="jbrpst2" localSheetId="7" hidden="1">{#N/A,#N/A,FALSE,"M.31"}</definedName>
    <definedName name="jbrpst2" localSheetId="5" hidden="1">{#N/A,#N/A,FALSE,"M.31"}</definedName>
    <definedName name="jbrpst2" localSheetId="10" hidden="1">{#N/A,#N/A,FALSE,"M.31"}</definedName>
    <definedName name="jbrpst2" hidden="1">{#N/A,#N/A,FALSE,"M.31"}</definedName>
    <definedName name="jenis_kontrak">[57]data!$F$2:$F$4</definedName>
    <definedName name="jenis_pph">[57]data!$E$2:$E$7</definedName>
    <definedName name="JHKJ" localSheetId="6">#REF!</definedName>
    <definedName name="JHKJ" localSheetId="7">#REF!</definedName>
    <definedName name="JHKJ" localSheetId="5">#REF!</definedName>
    <definedName name="JHKJ">#REF!</definedName>
    <definedName name="JILHK">#REF!</definedName>
    <definedName name="jj" localSheetId="6" hidden="1">{#N/A,#N/A,FALSE,"M.42"}</definedName>
    <definedName name="jj" localSheetId="9" hidden="1">{#N/A,#N/A,FALSE,"M.42"}</definedName>
    <definedName name="jj" localSheetId="7" hidden="1">{#N/A,#N/A,FALSE,"M.42"}</definedName>
    <definedName name="jj" localSheetId="5" hidden="1">{#N/A,#N/A,FALSE,"M.42"}</definedName>
    <definedName name="jj" localSheetId="10" hidden="1">{#N/A,#N/A,FALSE,"M.42"}</definedName>
    <definedName name="jj" hidden="1">{#N/A,#N/A,FALSE,"M.42"}</definedName>
    <definedName name="jjjj" localSheetId="6">#REF!</definedName>
    <definedName name="jjjj" localSheetId="7">#REF!</definedName>
    <definedName name="jjjj" localSheetId="5">#REF!</definedName>
    <definedName name="jjjj">#REF!</definedName>
    <definedName name="JKLJL" localSheetId="6">#REF!</definedName>
    <definedName name="JKLJL" localSheetId="7">#REF!</definedName>
    <definedName name="JKLJL">#REF!</definedName>
    <definedName name="JP" localSheetId="6">#REF!</definedName>
    <definedName name="JP" localSheetId="9">#REF!</definedName>
    <definedName name="JP" localSheetId="7">#REF!</definedName>
    <definedName name="JP">#REF!</definedName>
    <definedName name="JTR" localSheetId="6">#REF!</definedName>
    <definedName name="JTR" localSheetId="7">#REF!</definedName>
    <definedName name="JTR">#REF!</definedName>
    <definedName name="JualGLangTRWI" localSheetId="6">#REF!</definedName>
    <definedName name="JualGLangTRWI" localSheetId="9">#REF!</definedName>
    <definedName name="JualGLangTRWI" localSheetId="7">#REF!</definedName>
    <definedName name="JualGLangTRWI">#REF!</definedName>
    <definedName name="JualGLangTRWII" localSheetId="6">#REF!</definedName>
    <definedName name="JualGLangTRWII" localSheetId="9">#REF!</definedName>
    <definedName name="JualGLangTRWII" localSheetId="7">#REF!</definedName>
    <definedName name="JualGLangTRWII">#REF!</definedName>
    <definedName name="JualGLangTRWIII" localSheetId="6">#REF!</definedName>
    <definedName name="JualGLangTRWIII" localSheetId="9">#REF!</definedName>
    <definedName name="JualGLangTRWIII" localSheetId="7">#REF!</definedName>
    <definedName name="JualGLangTRWIII">#REF!</definedName>
    <definedName name="JualGLangTRWIV" localSheetId="6">#REF!</definedName>
    <definedName name="JualGLangTRWIV" localSheetId="9">#REF!</definedName>
    <definedName name="JualGLangTRWIV" localSheetId="7">#REF!</definedName>
    <definedName name="JualGLangTRWIV">#REF!</definedName>
    <definedName name="JualGTarifTRWI">'[26]JualGTarif(11A)'!$B$1:$I$59</definedName>
    <definedName name="JualGTarifTRWII">'[26]JualGTarif(11A)'!$B$61:$I$119</definedName>
    <definedName name="JualGTarifTRWIII">'[26]JualGTarif(11A)'!$B$121:$I$178</definedName>
    <definedName name="JualGTarifTRWIV">'[26]JualGTarif(11A)'!$B$180:$I$237</definedName>
    <definedName name="JUMLAH" localSheetId="6">#REF!</definedName>
    <definedName name="JUMLAH" localSheetId="7">#REF!</definedName>
    <definedName name="JUMLAH" localSheetId="5">#REF!</definedName>
    <definedName name="JUMLAH">#REF!</definedName>
    <definedName name="JUNI92" localSheetId="6">#REF!</definedName>
    <definedName name="JUNI92" localSheetId="7">#REF!</definedName>
    <definedName name="JUNI92">#REF!</definedName>
    <definedName name="jus" localSheetId="6" hidden="1">{#N/A,#N/A,FALSE,"M.41"}</definedName>
    <definedName name="jus" localSheetId="9" hidden="1">{#N/A,#N/A,FALSE,"M.41"}</definedName>
    <definedName name="jus" localSheetId="7" hidden="1">{#N/A,#N/A,FALSE,"M.41"}</definedName>
    <definedName name="jus" localSheetId="5" hidden="1">{#N/A,#N/A,FALSE,"M.41"}</definedName>
    <definedName name="jus" localSheetId="10" hidden="1">{#N/A,#N/A,FALSE,"M.41"}</definedName>
    <definedName name="jus" hidden="1">{#N/A,#N/A,FALSE,"M.41"}</definedName>
    <definedName name="Justy2" localSheetId="6" hidden="1">{#N/A,#N/A,FALSE,"M.02"}</definedName>
    <definedName name="Justy2" localSheetId="9" hidden="1">{#N/A,#N/A,FALSE,"M.02"}</definedName>
    <definedName name="Justy2" localSheetId="7" hidden="1">{#N/A,#N/A,FALSE,"M.02"}</definedName>
    <definedName name="Justy2" localSheetId="5" hidden="1">{#N/A,#N/A,FALSE,"M.02"}</definedName>
    <definedName name="Justy2" localSheetId="10" hidden="1">{#N/A,#N/A,FALSE,"M.02"}</definedName>
    <definedName name="Justy2" hidden="1">{#N/A,#N/A,FALSE,"M.02"}</definedName>
    <definedName name="jx" localSheetId="6">#REF!</definedName>
    <definedName name="jx" localSheetId="9">#REF!</definedName>
    <definedName name="jx" localSheetId="5">#REF!</definedName>
    <definedName name="jx">#REF!</definedName>
    <definedName name="JYJYTJ" localSheetId="6">#REF!</definedName>
    <definedName name="JYJYTJ" localSheetId="9">#REF!</definedName>
    <definedName name="JYJYTJ" localSheetId="7">#REF!</definedName>
    <definedName name="JYJYTJ">#REF!</definedName>
    <definedName name="K">#N/A</definedName>
    <definedName name="kal" localSheetId="6">[20]JAN09!#REF!</definedName>
    <definedName name="kal" localSheetId="7">[20]JAN09!#REF!</definedName>
    <definedName name="kal">[20]JAN09!#REF!</definedName>
    <definedName name="KALIKDS" localSheetId="6">[15]JAN07!#REF!</definedName>
    <definedName name="KALIKDS" localSheetId="7">[15]JAN07!#REF!</definedName>
    <definedName name="KALIKDS">[42]JAN07!#REF!</definedName>
    <definedName name="KALISLG" localSheetId="6">[15]JAN07!#REF!</definedName>
    <definedName name="KALISLG" localSheetId="7">[15]JAN07!#REF!</definedName>
    <definedName name="KALISLG">[42]JAN07!#REF!</definedName>
    <definedName name="Kategori" localSheetId="6">#REF!</definedName>
    <definedName name="Kategori" localSheetId="7">#REF!</definedName>
    <definedName name="Kategori" localSheetId="5">#REF!</definedName>
    <definedName name="Kategori">#REF!</definedName>
    <definedName name="KDRpst" localSheetId="6" hidden="1">{#N/A,#N/A,FALSE,"M.31"}</definedName>
    <definedName name="KDRpst" localSheetId="9" hidden="1">{#N/A,#N/A,FALSE,"M.31"}</definedName>
    <definedName name="KDRpst" localSheetId="7" hidden="1">{#N/A,#N/A,FALSE,"M.31"}</definedName>
    <definedName name="KDRpst" localSheetId="5" hidden="1">{#N/A,#N/A,FALSE,"M.31"}</definedName>
    <definedName name="KDRpst" localSheetId="10" hidden="1">{#N/A,#N/A,FALSE,"M.31"}</definedName>
    <definedName name="KDRpst" hidden="1">{#N/A,#N/A,FALSE,"M.31"}</definedName>
    <definedName name="kdrtpst" localSheetId="6" hidden="1">{#N/A,#N/A,FALSE,"M.31"}</definedName>
    <definedName name="kdrtpst" localSheetId="9" hidden="1">{#N/A,#N/A,FALSE,"M.31"}</definedName>
    <definedName name="kdrtpst" localSheetId="7" hidden="1">{#N/A,#N/A,FALSE,"M.31"}</definedName>
    <definedName name="kdrtpst" localSheetId="5" hidden="1">{#N/A,#N/A,FALSE,"M.31"}</definedName>
    <definedName name="kdrtpst" localSheetId="10" hidden="1">{#N/A,#N/A,FALSE,"M.31"}</definedName>
    <definedName name="kdrtpst" hidden="1">{#N/A,#N/A,FALSE,"M.31"}</definedName>
    <definedName name="Kemungkinan" localSheetId="6">#REF!</definedName>
    <definedName name="Kemungkinan" localSheetId="7">#REF!</definedName>
    <definedName name="Kemungkinan" localSheetId="5">#REF!</definedName>
    <definedName name="Kemungkinan">#REF!</definedName>
    <definedName name="kj">#REF!</definedName>
    <definedName name="kjdhgf" localSheetId="6">#REF!</definedName>
    <definedName name="kjdhgf" localSheetId="7">#REF!</definedName>
    <definedName name="kjdhgf">#REF!</definedName>
    <definedName name="kjgjhg" localSheetId="6">#REF!</definedName>
    <definedName name="kjgjhg" localSheetId="7">#REF!</definedName>
    <definedName name="kjgjhg">#REF!</definedName>
    <definedName name="KK" localSheetId="6">[22]Usulan!#REF!</definedName>
    <definedName name="KK" localSheetId="7">[22]Usulan!#REF!</definedName>
    <definedName name="KK">[22]Usulan!#REF!</definedName>
    <definedName name="KODE" localSheetId="6">#REF!</definedName>
    <definedName name="KODE" localSheetId="7">#REF!</definedName>
    <definedName name="KODE" localSheetId="5">#REF!</definedName>
    <definedName name="KODE">#REF!</definedName>
    <definedName name="kode_Cabang" localSheetId="6">#REF!</definedName>
    <definedName name="kode_Cabang" localSheetId="7">#REF!</definedName>
    <definedName name="kode_Cabang">#REF!</definedName>
    <definedName name="KODE_GANGGUAN" localSheetId="9">[40]MENU!$N$11:$N$124</definedName>
    <definedName name="KODE_GANGGUAN">#N/A</definedName>
    <definedName name="kode_Kabupaten" localSheetId="6">#REF!</definedName>
    <definedName name="kode_Kabupaten" localSheetId="7">#REF!</definedName>
    <definedName name="kode_Kabupaten" localSheetId="5">#REF!</definedName>
    <definedName name="kode_Kabupaten">#REF!</definedName>
    <definedName name="Kode_Kecamatan" localSheetId="6">#REF!</definedName>
    <definedName name="Kode_Kecamatan" localSheetId="7">#REF!</definedName>
    <definedName name="Kode_Kecamatan">#REF!</definedName>
    <definedName name="KODE_OUTGOING" localSheetId="9">[40]PARAMETER!$D$11:$D$1059</definedName>
    <definedName name="KODE_OUTGOING">#N/A</definedName>
    <definedName name="KODE1" localSheetId="9">[40]MENU!$B$11:$B$110</definedName>
    <definedName name="KODE1">#N/A</definedName>
    <definedName name="kokp" localSheetId="6">#REF!</definedName>
    <definedName name="kokp" localSheetId="9">#REF!</definedName>
    <definedName name="kokp" localSheetId="5">#REF!</definedName>
    <definedName name="kokp">#REF!</definedName>
    <definedName name="komposisi">[39]KoMposisi!$A$6:$BV$22</definedName>
    <definedName name="KomunikasiBulan" localSheetId="9">'[19]AHS - Non Personel'!$D$22</definedName>
    <definedName name="KomunikasiBulan">#N/A</definedName>
    <definedName name="KomunikasiHari" localSheetId="9">'[19]AHS - Non Personel'!$D$21</definedName>
    <definedName name="KomunikasiHari">#N/A</definedName>
    <definedName name="Kontrol" localSheetId="6">#REF!</definedName>
    <definedName name="Kontrol" localSheetId="7">#REF!</definedName>
    <definedName name="Kontrol" localSheetId="5">#REF!</definedName>
    <definedName name="Kontrol">#REF!</definedName>
    <definedName name="KontrolBukuBesar" localSheetId="6">#REF!</definedName>
    <definedName name="KontrolBukuBesar" localSheetId="7">#REF!</definedName>
    <definedName name="KontrolBukuBesar">#REF!</definedName>
    <definedName name="KontrolPP" localSheetId="6">#REF!</definedName>
    <definedName name="KontrolPP" localSheetId="7">#REF!</definedName>
    <definedName name="KontrolPP">#REF!</definedName>
    <definedName name="koroperator_hari" localSheetId="9">'[19]AHS - Personel'!$G$18</definedName>
    <definedName name="koroperator_hari">#N/A</definedName>
    <definedName name="KorPajak" localSheetId="6">#REF!</definedName>
    <definedName name="KorPajak" localSheetId="7">#REF!</definedName>
    <definedName name="KorPajak" localSheetId="5">#REF!</definedName>
    <definedName name="KorPajak">#REF!</definedName>
    <definedName name="Kost" localSheetId="9">'[19]AHS - Non Personel'!$D$20</definedName>
    <definedName name="Kost">#N/A</definedName>
    <definedName name="KOTA" localSheetId="6">#REF!</definedName>
    <definedName name="KOTA" localSheetId="7">#REF!</definedName>
    <definedName name="KOTA" localSheetId="5">#REF!</definedName>
    <definedName name="KOTA">#REF!</definedName>
    <definedName name="KPP" localSheetId="6">#REF!</definedName>
    <definedName name="KPP" localSheetId="7">#REF!</definedName>
    <definedName name="KPP">#REF!</definedName>
    <definedName name="Kuat" localSheetId="6">#REF!</definedName>
    <definedName name="Kuat" localSheetId="7">#REF!</definedName>
    <definedName name="Kuat">#REF!</definedName>
    <definedName name="Kuat1" localSheetId="6">#REF!</definedName>
    <definedName name="Kuat1" localSheetId="7">#REF!</definedName>
    <definedName name="Kuat1">#REF!</definedName>
    <definedName name="kuh" localSheetId="6" hidden="1">{#N/A,#N/A,FALSE,"M.33"}</definedName>
    <definedName name="kuh" localSheetId="9" hidden="1">{#N/A,#N/A,FALSE,"M.33"}</definedName>
    <definedName name="kuh" localSheetId="7" hidden="1">{#N/A,#N/A,FALSE,"M.33"}</definedName>
    <definedName name="kuh" localSheetId="5" hidden="1">{#N/A,#N/A,FALSE,"M.33"}</definedName>
    <definedName name="kuh" localSheetId="10" hidden="1">{#N/A,#N/A,FALSE,"M.33"}</definedName>
    <definedName name="kuh" hidden="1">{#N/A,#N/A,FALSE,"M.33"}</definedName>
    <definedName name="KUP" localSheetId="6">[2]prod03!#REF!</definedName>
    <definedName name="KUP" localSheetId="7">[2]prod03!#REF!</definedName>
    <definedName name="KUP">[2]prod03!#REF!</definedName>
    <definedName name="Kurs">[58]Cover!$C$5</definedName>
    <definedName name="KursUSD">[59]Asumsi!$E$9</definedName>
    <definedName name="kurva" localSheetId="6">#REF!</definedName>
    <definedName name="kurva" localSheetId="7">#REF!</definedName>
    <definedName name="kurva" localSheetId="5">#REF!</definedName>
    <definedName name="kurva">#REF!</definedName>
    <definedName name="Kutools_PDL0_1" localSheetId="10">INDEX([45]PDL!$B$1:$B$3,IFERROR(MATCH([45]KKO!$D$15,[45]PDL!$A$1:$A$2,),3))</definedName>
    <definedName name="Kutools_PDL0_1">INDEX(PDL!$B$1:$B$3,IFERROR(MATCH(KKO!$D$15,PDL!$A$1:$A$2,),3))</definedName>
    <definedName name="Kutools_PDL1_1" localSheetId="10">INDEX([45]PDL!$D$4:$D$6,IFERROR(MATCH([45]KKO!$D$15,[45]PDL!$C$4:$C$5,),3))</definedName>
    <definedName name="Kutools_PDL1_1">INDEX(PDL!$D$4:$D$6,IFERROR(MATCH(KKO!$D$15,PDL!$C$4:$C$5,),3))</definedName>
    <definedName name="Kutools_PDL10_1" localSheetId="10">INDEX([45]PDL!$V$31:$V$33,IFERROR(MATCH([45]KKO!$K$15,[45]PDL!$U$31:$U$32,),3))</definedName>
    <definedName name="Kutools_PDL10_1">INDEX(PDL!$V$31:$V$33,IFERROR(MATCH(KKO!$K$15,PDL!$U$31:$U$32,),3))</definedName>
    <definedName name="Kutools_PDL2_1" localSheetId="10">INDEX([45]PDL!$F$7:$F$9,IFERROR(MATCH([45]KKO!$K$15,[45]PDL!$E$7:$E$8,),3))</definedName>
    <definedName name="Kutools_PDL2_1">INDEX(PDL!$F$7:$F$9,IFERROR(MATCH(KKO!$K$15,PDL!$E$7:$E$8,),3))</definedName>
    <definedName name="Kutools_PDL3_1" localSheetId="10">INDEX([45]PDL!$H$10:$H$12,IFERROR(MATCH([45]KKO!$D$15,[45]PDL!$G$10:$G$11,),3))</definedName>
    <definedName name="Kutools_PDL3_1">INDEX(PDL!$H$10:$H$12,IFERROR(MATCH(KKO!$D$15,PDL!$G$10:$G$11,),3))</definedName>
    <definedName name="Kutools_PDL4_1" localSheetId="10">INDEX([45]PDL!$J$13:$J$15,IFERROR(MATCH([45]KKO!$D$15,[45]PDL!$I$13:$I$14,),3))</definedName>
    <definedName name="Kutools_PDL4_1">INDEX(PDL!$J$13:$J$15,IFERROR(MATCH(KKO!$D$15,PDL!$I$13:$I$14,),3))</definedName>
    <definedName name="Kutools_PDL5_1" localSheetId="10">INDEX([45]PDL!$L$16:$L$18,IFERROR(MATCH([45]KKO!$K$15,[45]PDL!$K$16:$K$17,),3))</definedName>
    <definedName name="Kutools_PDL5_1">INDEX(PDL!$L$16:$L$18,IFERROR(MATCH(KKO!$K$15,PDL!$K$16:$K$17,),3))</definedName>
    <definedName name="Kutools_PDL6_1" localSheetId="10">INDEX([45]PDL!$N$19:$N$21,IFERROR(MATCH([45]KKO!$D$15,[45]PDL!$M$19:$M$20,),3))</definedName>
    <definedName name="Kutools_PDL6_1">INDEX(PDL!$N$19:$N$21,IFERROR(MATCH(KKO!$D$15,PDL!$M$19:$M$20,),3))</definedName>
    <definedName name="Kutools_PDL7_1" localSheetId="10">INDEX([45]PDL!$P$22:$P$24,IFERROR(MATCH([45]KKO!$D$15,[45]PDL!$O$22:$O$23,),3))</definedName>
    <definedName name="Kutools_PDL7_1">INDEX(PDL!$P$22:$P$24,IFERROR(MATCH(KKO!$D$15,PDL!$O$22:$O$23,),3))</definedName>
    <definedName name="Kutools_PDL8_1" localSheetId="10">INDEX([45]PDL!$R$25:$R$27,IFERROR(MATCH([45]KKO!$D$15,[45]PDL!$Q$25:$Q$26,),3))</definedName>
    <definedName name="Kutools_PDL8_1">INDEX(PDL!$R$25:$R$27,IFERROR(MATCH(KKO!$D$15,PDL!$Q$25:$Q$26,),3))</definedName>
    <definedName name="Kutools_PDL9_1" localSheetId="10">INDEX([45]PDL!$T$28:$T$30,IFERROR(MATCH([45]KKO!$D$15,[45]PDL!$S$28:$S$29,),3))</definedName>
    <definedName name="Kutools_PDL9_1">INDEX(PDL!$T$28:$T$30,IFERROR(MATCH(KKO!$D$15,PDL!$S$28:$S$29,),3))</definedName>
    <definedName name="KWHKDS" localSheetId="6">#REF!</definedName>
    <definedName name="KWHKDS" localSheetId="9">#REF!</definedName>
    <definedName name="KWHKDS" localSheetId="7">#REF!</definedName>
    <definedName name="KWHKDS">#REF!</definedName>
    <definedName name="KWHSLG" localSheetId="6">#REF!</definedName>
    <definedName name="KWHSLG" localSheetId="9">#REF!</definedName>
    <definedName name="KWHSLG" localSheetId="7">#REF!</definedName>
    <definedName name="KWHSLG">#REF!</definedName>
    <definedName name="KWHSMG" localSheetId="6">#REF!</definedName>
    <definedName name="KWHSMG" localSheetId="7">#REF!</definedName>
    <definedName name="KWHSMG">#REF!</definedName>
    <definedName name="l" localSheetId="6">[60]PMT!#REF!</definedName>
    <definedName name="l" localSheetId="7">[60]PMT!#REF!</definedName>
    <definedName name="l">[60]PMT!#REF!</definedName>
    <definedName name="L_19" localSheetId="6">'[61]FORM-B'!#REF!</definedName>
    <definedName name="L_19" localSheetId="7">'[61]FORM-B'!#REF!</definedName>
    <definedName name="L_19">'[61]FORM-B'!#REF!</definedName>
    <definedName name="LabaRugi" localSheetId="6">#REF!</definedName>
    <definedName name="LabaRugi" localSheetId="7">#REF!</definedName>
    <definedName name="LabaRugi" localSheetId="5">#REF!</definedName>
    <definedName name="LabaRugi">#REF!</definedName>
    <definedName name="LabaRugiFungsi">'[26]LabaRugi Fungsi'!$B$1:$J$60</definedName>
    <definedName name="LabaRugiFungsi2004">'[26]LabaRugi Fungsi2004(21B)'!$B$1:$E$46</definedName>
    <definedName name="LabaRugiLainnya">'[26]LabaRugi Lainnya 2005(20)'!$B$1:$G$30</definedName>
    <definedName name="LabaRugiUnsur2004">'[26]LabaRugi Unsur2004(21A)'!$D$1:$G$91</definedName>
    <definedName name="LABARUGIYR">[62]Asumsi!$V$2</definedName>
    <definedName name="LAHTA52101_CTPTKLS_OK" localSheetId="6">#REF!</definedName>
    <definedName name="LAHTA52101_CTPTKLS_OK" localSheetId="7">#REF!</definedName>
    <definedName name="LAHTA52101_CTPTKLS_OK" localSheetId="5">#REF!</definedName>
    <definedName name="LAHTA52101_CTPTKLS_OK">#REF!</definedName>
    <definedName name="LAMAKDS" localSheetId="6">#REF!</definedName>
    <definedName name="LAMAKDS" localSheetId="7">#REF!</definedName>
    <definedName name="LAMAKDS">#REF!</definedName>
    <definedName name="LAMASLG" localSheetId="6">#REF!</definedName>
    <definedName name="LAMASLG" localSheetId="7">#REF!</definedName>
    <definedName name="LAMASLG">#REF!</definedName>
    <definedName name="LAMASMG" localSheetId="6">#REF!</definedName>
    <definedName name="LAMASMG" localSheetId="7">#REF!</definedName>
    <definedName name="LAMASMG">#REF!</definedName>
    <definedName name="LAMP_1" localSheetId="6">#REF!</definedName>
    <definedName name="LAMP_1" localSheetId="7">#REF!</definedName>
    <definedName name="LAMP_1">#REF!</definedName>
    <definedName name="Lamp_10" localSheetId="6">#REF!</definedName>
    <definedName name="Lamp_10" localSheetId="7">#REF!</definedName>
    <definedName name="Lamp_10">#REF!</definedName>
    <definedName name="Lamp_11" localSheetId="6">#REF!</definedName>
    <definedName name="Lamp_11" localSheetId="7">#REF!</definedName>
    <definedName name="Lamp_11">#REF!</definedName>
    <definedName name="Lamp_12" localSheetId="6">#REF!</definedName>
    <definedName name="Lamp_12" localSheetId="7">#REF!</definedName>
    <definedName name="Lamp_12">#REF!</definedName>
    <definedName name="Lamp_13" localSheetId="6">#REF!</definedName>
    <definedName name="Lamp_13" localSheetId="7">#REF!</definedName>
    <definedName name="Lamp_13">#REF!</definedName>
    <definedName name="Lamp_14" localSheetId="6">#REF!</definedName>
    <definedName name="Lamp_14" localSheetId="9">#REF!</definedName>
    <definedName name="Lamp_14" localSheetId="7">#REF!</definedName>
    <definedName name="Lamp_14">#REF!</definedName>
    <definedName name="Lamp_15" localSheetId="6">#REF!</definedName>
    <definedName name="Lamp_15" localSheetId="9">#REF!</definedName>
    <definedName name="Lamp_15" localSheetId="7">#REF!</definedName>
    <definedName name="Lamp_15">#REF!</definedName>
    <definedName name="Lamp_16" localSheetId="6">#REF!</definedName>
    <definedName name="Lamp_16" localSheetId="9">#REF!</definedName>
    <definedName name="Lamp_16" localSheetId="7">#REF!</definedName>
    <definedName name="Lamp_16">#REF!</definedName>
    <definedName name="Lamp_1a" localSheetId="6">#REF!</definedName>
    <definedName name="Lamp_1a" localSheetId="9">#REF!</definedName>
    <definedName name="Lamp_1a" localSheetId="7">#REF!</definedName>
    <definedName name="Lamp_1a">#REF!</definedName>
    <definedName name="Lamp_1b" localSheetId="6">#REF!</definedName>
    <definedName name="Lamp_1b" localSheetId="9">#REF!</definedName>
    <definedName name="Lamp_1b" localSheetId="7">#REF!</definedName>
    <definedName name="Lamp_1b">#REF!</definedName>
    <definedName name="LAMP_2" localSheetId="6">#REF!</definedName>
    <definedName name="LAMP_2" localSheetId="7">#REF!</definedName>
    <definedName name="LAMP_2">#REF!</definedName>
    <definedName name="Lamp_2a" localSheetId="6">#REF!</definedName>
    <definedName name="Lamp_2a" localSheetId="9">#REF!</definedName>
    <definedName name="Lamp_2a" localSheetId="7">#REF!</definedName>
    <definedName name="Lamp_2a">#REF!</definedName>
    <definedName name="Lamp_2b" localSheetId="6">#REF!</definedName>
    <definedName name="Lamp_2b" localSheetId="9">#REF!</definedName>
    <definedName name="Lamp_2b" localSheetId="7">#REF!</definedName>
    <definedName name="Lamp_2b">#REF!</definedName>
    <definedName name="LAMP_3" localSheetId="6">#REF!</definedName>
    <definedName name="LAMP_3" localSheetId="7">#REF!</definedName>
    <definedName name="LAMP_3">#REF!</definedName>
    <definedName name="Lamp_3a" localSheetId="6">#REF!</definedName>
    <definedName name="Lamp_3a" localSheetId="9">#REF!</definedName>
    <definedName name="Lamp_3a" localSheetId="7">#REF!</definedName>
    <definedName name="Lamp_3a">#REF!</definedName>
    <definedName name="Lamp_3b" localSheetId="6">#REF!</definedName>
    <definedName name="Lamp_3b" localSheetId="9">#REF!</definedName>
    <definedName name="Lamp_3b" localSheetId="7">#REF!</definedName>
    <definedName name="Lamp_3b">#REF!</definedName>
    <definedName name="LAMP_4" localSheetId="6">#REF!</definedName>
    <definedName name="LAMP_4" localSheetId="7">#REF!</definedName>
    <definedName name="LAMP_4">#REF!</definedName>
    <definedName name="Lamp_4a" localSheetId="6">#REF!</definedName>
    <definedName name="Lamp_4a" localSheetId="9">#REF!</definedName>
    <definedName name="Lamp_4a" localSheetId="7">#REF!</definedName>
    <definedName name="Lamp_4a">#REF!</definedName>
    <definedName name="Lamp_4b" localSheetId="6">#REF!</definedName>
    <definedName name="Lamp_4b" localSheetId="9">#REF!</definedName>
    <definedName name="Lamp_4b" localSheetId="7">#REF!</definedName>
    <definedName name="Lamp_4b">#REF!</definedName>
    <definedName name="LAMP_5" localSheetId="6">#REF!</definedName>
    <definedName name="LAMP_5" localSheetId="7">#REF!</definedName>
    <definedName name="LAMP_5">#REF!</definedName>
    <definedName name="Lamp_5a" localSheetId="6">#REF!</definedName>
    <definedName name="Lamp_5a" localSheetId="9">#REF!</definedName>
    <definedName name="Lamp_5a" localSheetId="7">#REF!</definedName>
    <definedName name="Lamp_5a">#REF!</definedName>
    <definedName name="Lamp_5b" localSheetId="6">#REF!</definedName>
    <definedName name="Lamp_5b" localSheetId="9">#REF!</definedName>
    <definedName name="Lamp_5b" localSheetId="7">#REF!</definedName>
    <definedName name="Lamp_5b">#REF!</definedName>
    <definedName name="Lamp_6a" localSheetId="6">#REF!</definedName>
    <definedName name="Lamp_6a" localSheetId="9">#REF!</definedName>
    <definedName name="Lamp_6a" localSheetId="7">#REF!</definedName>
    <definedName name="Lamp_6a">#REF!</definedName>
    <definedName name="Lamp_6b" localSheetId="6">#REF!</definedName>
    <definedName name="Lamp_6b" localSheetId="9">#REF!</definedName>
    <definedName name="Lamp_6b" localSheetId="7">#REF!</definedName>
    <definedName name="Lamp_6b">#REF!</definedName>
    <definedName name="LAMP_7" localSheetId="6">#REF!</definedName>
    <definedName name="LAMP_7" localSheetId="7">#REF!</definedName>
    <definedName name="LAMP_7">#REF!</definedName>
    <definedName name="Lamp_7a" localSheetId="6">#REF!</definedName>
    <definedName name="Lamp_7a" localSheetId="9">#REF!</definedName>
    <definedName name="Lamp_7a" localSheetId="7">#REF!</definedName>
    <definedName name="Lamp_7a">#REF!</definedName>
    <definedName name="Lamp_7b" localSheetId="6">#REF!</definedName>
    <definedName name="Lamp_7b" localSheetId="9">#REF!</definedName>
    <definedName name="Lamp_7b" localSheetId="7">#REF!</definedName>
    <definedName name="Lamp_7b">#REF!</definedName>
    <definedName name="Lamp_7c" localSheetId="6">#REF!</definedName>
    <definedName name="Lamp_7c" localSheetId="9">#REF!</definedName>
    <definedName name="Lamp_7c" localSheetId="7">#REF!</definedName>
    <definedName name="Lamp_7c">#REF!</definedName>
    <definedName name="Lamp_8a" localSheetId="6">#REF!</definedName>
    <definedName name="Lamp_8a" localSheetId="9">#REF!</definedName>
    <definedName name="Lamp_8a" localSheetId="7">#REF!</definedName>
    <definedName name="Lamp_8a">#REF!</definedName>
    <definedName name="Lamp_8b" localSheetId="6">#REF!</definedName>
    <definedName name="Lamp_8b" localSheetId="9">#REF!</definedName>
    <definedName name="Lamp_8b" localSheetId="7">#REF!</definedName>
    <definedName name="Lamp_8b">#REF!</definedName>
    <definedName name="Lamp_9" localSheetId="6">#REF!</definedName>
    <definedName name="Lamp_9" localSheetId="9">#REF!</definedName>
    <definedName name="Lamp_9" localSheetId="7">#REF!</definedName>
    <definedName name="Lamp_9">#REF!</definedName>
    <definedName name="LAP_12RB">[63]INPBA!$F$2</definedName>
    <definedName name="LaporanUtama" localSheetId="6">#REF!</definedName>
    <definedName name="LaporanUtama" localSheetId="7">#REF!</definedName>
    <definedName name="LaporanUtama" localSheetId="5">#REF!</definedName>
    <definedName name="LaporanUtama">#REF!</definedName>
    <definedName name="ldkfg" localSheetId="6">#REF!</definedName>
    <definedName name="ldkfg" localSheetId="7">#REF!</definedName>
    <definedName name="ldkfg">#REF!</definedName>
    <definedName name="level2_options">INDIRECT("Areas_"&amp;'[21]Working Page'!$B$47)</definedName>
    <definedName name="Listrik">'[64]AHS - Non Personel'!$D$33</definedName>
    <definedName name="lk" localSheetId="6">[18]JAN09!#REF!</definedName>
    <definedName name="lk" localSheetId="9">[18]JAN09!#REF!</definedName>
    <definedName name="lk" localSheetId="5">[18]JAN09!#REF!</definedName>
    <definedName name="lk">[18]JAN09!#REF!</definedName>
    <definedName name="ll" localSheetId="6">#REF!</definedName>
    <definedName name="ll" localSheetId="9">#REF!</definedName>
    <definedName name="ll" localSheetId="5">#REF!</definedName>
    <definedName name="ll">#REF!</definedName>
    <definedName name="LOPK" localSheetId="6" hidden="1">{#N/A,#N/A,FALSE,"M.02"}</definedName>
    <definedName name="LOPK" localSheetId="9" hidden="1">{#N/A,#N/A,FALSE,"M.02"}</definedName>
    <definedName name="LOPK" localSheetId="7" hidden="1">{#N/A,#N/A,FALSE,"M.02"}</definedName>
    <definedName name="LOPK" localSheetId="5" hidden="1">{#N/A,#N/A,FALSE,"M.02"}</definedName>
    <definedName name="LOPK" localSheetId="10" hidden="1">{#N/A,#N/A,FALSE,"M.02"}</definedName>
    <definedName name="LOPK" hidden="1">{#N/A,#N/A,FALSE,"M.02"}</definedName>
    <definedName name="LP" localSheetId="6">#REF!</definedName>
    <definedName name="LP" localSheetId="7">#REF!</definedName>
    <definedName name="LP" localSheetId="5">#REF!</definedName>
    <definedName name="LP">#REF!</definedName>
    <definedName name="LRFungsi" localSheetId="6">#REF!</definedName>
    <definedName name="LRFungsi" localSheetId="7">#REF!</definedName>
    <definedName name="LRFungsi">#REF!</definedName>
    <definedName name="LRUnsur" localSheetId="6">#REF!</definedName>
    <definedName name="LRUnsur" localSheetId="7">#REF!</definedName>
    <definedName name="LRUnsur">#REF!</definedName>
    <definedName name="M" localSheetId="6">#REF!</definedName>
    <definedName name="M" localSheetId="9">#REF!</definedName>
    <definedName name="M" localSheetId="7">#REF!</definedName>
    <definedName name="M">#REF!</definedName>
    <definedName name="M_19" localSheetId="6">'[61]FORM-B'!#REF!</definedName>
    <definedName name="M_19" localSheetId="7">'[61]FORM-B'!#REF!</definedName>
    <definedName name="M_19">'[61]FORM-B'!#REF!</definedName>
    <definedName name="MANBUNG" localSheetId="6">[32]Sheet5!#REF!</definedName>
    <definedName name="MANBUNG" localSheetId="7">[32]Sheet5!#REF!</definedName>
    <definedName name="MANBUNG">[32]Sheet5!#REF!</definedName>
    <definedName name="ManProBln" localSheetId="9">'[19]AHS - Personel'!$F$8</definedName>
    <definedName name="ManProBln">#N/A</definedName>
    <definedName name="marwan" localSheetId="6" hidden="1">{#N/A,#N/A,FALSE,"M.02"}</definedName>
    <definedName name="marwan" localSheetId="9" hidden="1">{#N/A,#N/A,FALSE,"M.02"}</definedName>
    <definedName name="marwan" localSheetId="7" hidden="1">{#N/A,#N/A,FALSE,"M.02"}</definedName>
    <definedName name="marwan" localSheetId="5" hidden="1">{#N/A,#N/A,FALSE,"M.02"}</definedName>
    <definedName name="marwan" localSheetId="10" hidden="1">{#N/A,#N/A,FALSE,"M.02"}</definedName>
    <definedName name="marwan" hidden="1">{#N/A,#N/A,FALSE,"M.02"}</definedName>
    <definedName name="mat">[56]Mat!$B$1:$L$65536</definedName>
    <definedName name="mat.">[56]Mat!$B$1:$L$65536</definedName>
    <definedName name="mate" localSheetId="6">#REF!</definedName>
    <definedName name="mate" localSheetId="7">#REF!</definedName>
    <definedName name="mate" localSheetId="5">#REF!</definedName>
    <definedName name="mate">#REF!</definedName>
    <definedName name="mbo" localSheetId="6" hidden="1">{#N/A,#N/A,FALSE,"M.34"}</definedName>
    <definedName name="mbo" localSheetId="9" hidden="1">{#N/A,#N/A,FALSE,"M.34"}</definedName>
    <definedName name="mbo" localSheetId="7" hidden="1">{#N/A,#N/A,FALSE,"M.34"}</definedName>
    <definedName name="mbo" localSheetId="5" hidden="1">{#N/A,#N/A,FALSE,"M.34"}</definedName>
    <definedName name="mbo" localSheetId="10" hidden="1">{#N/A,#N/A,FALSE,"M.34"}</definedName>
    <definedName name="mbo" hidden="1">{#N/A,#N/A,FALSE,"M.34"}</definedName>
    <definedName name="mcperiod" localSheetId="6">#REF!</definedName>
    <definedName name="mcperiod" localSheetId="7">#REF!</definedName>
    <definedName name="mcperiod" localSheetId="5">#REF!</definedName>
    <definedName name="mcperiod">#REF!</definedName>
    <definedName name="MD">[65]aruskas!$A$110:$T$180</definedName>
    <definedName name="MD_19">[66]aruskas!$A$110:$T$180</definedName>
    <definedName name="MDNpst" localSheetId="6" hidden="1">{#N/A,#N/A,FALSE,"M.33"}</definedName>
    <definedName name="MDNpst" localSheetId="9" hidden="1">{#N/A,#N/A,FALSE,"M.33"}</definedName>
    <definedName name="MDNpst" localSheetId="7" hidden="1">{#N/A,#N/A,FALSE,"M.33"}</definedName>
    <definedName name="MDNpst" localSheetId="5" hidden="1">{#N/A,#N/A,FALSE,"M.33"}</definedName>
    <definedName name="MDNpst" localSheetId="10" hidden="1">{#N/A,#N/A,FALSE,"M.33"}</definedName>
    <definedName name="MDNpst" hidden="1">{#N/A,#N/A,FALSE,"M.33"}</definedName>
    <definedName name="MENU_GARDU" localSheetId="9">[40]MENU!$D$11:$D$110</definedName>
    <definedName name="MENU_GARDU">#N/A</definedName>
    <definedName name="MENU_PENYULANG" localSheetId="9">[40]MENU!$F$11:$F$40</definedName>
    <definedName name="MENU_PENYULANG">#N/A</definedName>
    <definedName name="mi_print_area" localSheetId="6">#REF!</definedName>
    <definedName name="mi_print_area" localSheetId="7">#REF!</definedName>
    <definedName name="mi_print_area" localSheetId="5">#REF!</definedName>
    <definedName name="mi_print_area">#REF!</definedName>
    <definedName name="MJKpst" localSheetId="6" hidden="1">{#N/A,#N/A,FALSE,"M.34"}</definedName>
    <definedName name="MJKpst" localSheetId="9" hidden="1">{#N/A,#N/A,FALSE,"M.34"}</definedName>
    <definedName name="MJKpst" localSheetId="7" hidden="1">{#N/A,#N/A,FALSE,"M.34"}</definedName>
    <definedName name="MJKpst" localSheetId="5" hidden="1">{#N/A,#N/A,FALSE,"M.34"}</definedName>
    <definedName name="MJKpst" localSheetId="10" hidden="1">{#N/A,#N/A,FALSE,"M.34"}</definedName>
    <definedName name="MJKpst" hidden="1">{#N/A,#N/A,FALSE,"M.34"}</definedName>
    <definedName name="MmExcelLinker_56E02BF7_1622_44A2_A1B4_91C09D796B1E" localSheetId="6">DATA!RAB-PER '[67]Standar Konstruksi'!$G$29:$G$29</definedName>
    <definedName name="MmExcelLinker_56E02BF7_1622_44A2_A1B4_91C09D796B1E" localSheetId="7">KKF!RAB-PER '[67]Standar Konstruksi'!$G$29:$G$29</definedName>
    <definedName name="MmExcelLinker_56E02BF7_1622_44A2_A1B4_91C09D796B1E">#N/A</definedName>
    <definedName name="MRISI" localSheetId="6">#REF!</definedName>
    <definedName name="MRISI" localSheetId="7">#REF!</definedName>
    <definedName name="MRISI" localSheetId="5">#REF!</definedName>
    <definedName name="MRISI">#REF!</definedName>
    <definedName name="MutasiMatPDP" localSheetId="6">#REF!</definedName>
    <definedName name="MutasiMatPDP" localSheetId="9">#REF!</definedName>
    <definedName name="MutasiMatPDP" localSheetId="7">#REF!</definedName>
    <definedName name="MutasiMatPDP">#REF!</definedName>
    <definedName name="NAMA" localSheetId="6">#REF!</definedName>
    <definedName name="NAMA" localSheetId="7">#REF!</definedName>
    <definedName name="NAMA">#REF!</definedName>
    <definedName name="nama_kabupaten" localSheetId="6">#REF!</definedName>
    <definedName name="nama_kabupaten" localSheetId="9">#REF!</definedName>
    <definedName name="nama_kabupaten" localSheetId="7">#REF!</definedName>
    <definedName name="nama_kabupaten">#REF!</definedName>
    <definedName name="NAMA1" localSheetId="6">#REF!</definedName>
    <definedName name="NAMA1" localSheetId="7">#REF!</definedName>
    <definedName name="NAMA1">#REF!</definedName>
    <definedName name="NAMA2" localSheetId="6">#REF!</definedName>
    <definedName name="NAMA2" localSheetId="7">#REF!</definedName>
    <definedName name="NAMA2">#REF!</definedName>
    <definedName name="NAMABARU" localSheetId="6">#REF!</definedName>
    <definedName name="NAMABARU" localSheetId="7">#REF!</definedName>
    <definedName name="NAMABARU">#REF!</definedName>
    <definedName name="NamaWil">[68]Cover!$B$7</definedName>
    <definedName name="NEGO" localSheetId="6">[22]Usulan!#REF!</definedName>
    <definedName name="NEGO" localSheetId="7">[22]Usulan!#REF!</definedName>
    <definedName name="NEGO" localSheetId="5">[22]Usulan!#REF!</definedName>
    <definedName name="NEGO">[22]Usulan!#REF!</definedName>
    <definedName name="neraca" localSheetId="6">#REF!</definedName>
    <definedName name="neraca" localSheetId="7">#REF!</definedName>
    <definedName name="neraca" localSheetId="5">#REF!</definedName>
    <definedName name="neraca">#REF!</definedName>
    <definedName name="neracareal" localSheetId="6">#REF!</definedName>
    <definedName name="neracareal" localSheetId="7">#REF!</definedName>
    <definedName name="neracareal">#REF!</definedName>
    <definedName name="netmargim" localSheetId="6">#REF!</definedName>
    <definedName name="netmargim" localSheetId="7">#REF!</definedName>
    <definedName name="netmargim">#REF!</definedName>
    <definedName name="nmcabang" localSheetId="6">#REF!</definedName>
    <definedName name="nmcabang" localSheetId="7">#REF!</definedName>
    <definedName name="nmcabang">#REF!</definedName>
    <definedName name="no">[16]x!$A$9:$A$47</definedName>
    <definedName name="NO_KODE" localSheetId="6">#N/A</definedName>
    <definedName name="NO_KODE" localSheetId="9">[40]MENU!#REF!</definedName>
    <definedName name="NO_KODE" localSheetId="7">#N/A</definedName>
    <definedName name="NO_KODE">#N/A</definedName>
    <definedName name="NoBlanksRange">OFFSET('[21]Working Page'!$G$53,0,0,SUMPRODUCT(--(TRIM('[21]Working Page'!$G$53:$G$85)&lt;&gt;"")),1)</definedName>
    <definedName name="nop">[16]x!$A$100:$A$101</definedName>
    <definedName name="o" localSheetId="6">#REF!</definedName>
    <definedName name="o" localSheetId="7">#REF!</definedName>
    <definedName name="o" localSheetId="5">#REF!</definedName>
    <definedName name="o">#REF!</definedName>
    <definedName name="ob_1_phasa" localSheetId="6">#REF!</definedName>
    <definedName name="ob_1_phasa" localSheetId="7">#REF!</definedName>
    <definedName name="ob_1_phasa">#REF!</definedName>
    <definedName name="OCGHSE" localSheetId="6">#REF!</definedName>
    <definedName name="OCGHSE" localSheetId="7">#REF!</definedName>
    <definedName name="OCGHSE">#REF!</definedName>
    <definedName name="OCRKDS" localSheetId="6">#REF!</definedName>
    <definedName name="OCRKDS" localSheetId="7">#REF!</definedName>
    <definedName name="OCRKDS">#REF!</definedName>
    <definedName name="OCRSLG" localSheetId="6">#REF!</definedName>
    <definedName name="OCRSLG" localSheetId="7">#REF!</definedName>
    <definedName name="OCRSLG">#REF!</definedName>
    <definedName name="OCRSMG" localSheetId="6">#REF!</definedName>
    <definedName name="OCRSMG" localSheetId="7">#REF!</definedName>
    <definedName name="OCRSMG">#REF!</definedName>
    <definedName name="ok">#REF!</definedName>
    <definedName name="okl">#REF!</definedName>
    <definedName name="oo" localSheetId="6">#REF!</definedName>
    <definedName name="oo" localSheetId="7">#REF!</definedName>
    <definedName name="oo">#REF!</definedName>
    <definedName name="opi">#REF!</definedName>
    <definedName name="Opr_Hari" localSheetId="9">'[19]AHS - Personel'!$G$19</definedName>
    <definedName name="Opr_Hari">#N/A</definedName>
    <definedName name="opv">[69]Valuation!$I$53</definedName>
    <definedName name="OUTGOING" localSheetId="9">[40]PARAMETER!$B$11:$B$1059</definedName>
    <definedName name="OUTGOING">#N/A</definedName>
    <definedName name="P" localSheetId="6">#REF!</definedName>
    <definedName name="P" localSheetId="7">#REF!</definedName>
    <definedName name="P" localSheetId="5">#REF!</definedName>
    <definedName name="P">#REF!</definedName>
    <definedName name="Panah" localSheetId="6">#REF!</definedName>
    <definedName name="Panah" localSheetId="7">#REF!</definedName>
    <definedName name="Panah">#REF!</definedName>
    <definedName name="PasPst" localSheetId="6" hidden="1">{#N/A,#N/A,FALSE,"M.33"}</definedName>
    <definedName name="PasPst" localSheetId="9" hidden="1">{#N/A,#N/A,FALSE,"M.33"}</definedName>
    <definedName name="PasPst" localSheetId="7" hidden="1">{#N/A,#N/A,FALSE,"M.33"}</definedName>
    <definedName name="PasPst" localSheetId="5" hidden="1">{#N/A,#N/A,FALSE,"M.33"}</definedName>
    <definedName name="PasPst" localSheetId="10" hidden="1">{#N/A,#N/A,FALSE,"M.33"}</definedName>
    <definedName name="PasPst" hidden="1">{#N/A,#N/A,FALSE,"M.33"}</definedName>
    <definedName name="PDPKons" localSheetId="6">#REF!</definedName>
    <definedName name="PDPKons" localSheetId="7">#REF!</definedName>
    <definedName name="PDPKons" localSheetId="5">#REF!</definedName>
    <definedName name="PDPKons">#REF!</definedName>
    <definedName name="PDPMaterial" localSheetId="6">#REF!</definedName>
    <definedName name="PDPMaterial" localSheetId="9">#REF!</definedName>
    <definedName name="PDPMaterial" localSheetId="7">#REF!</definedName>
    <definedName name="PDPMaterial">#REF!</definedName>
    <definedName name="PDPPembDimuka" localSheetId="6">#REF!</definedName>
    <definedName name="PDPPembDimuka" localSheetId="9">#REF!</definedName>
    <definedName name="PDPPembDimuka" localSheetId="7">#REF!</definedName>
    <definedName name="PDPPembDimuka">#REF!</definedName>
    <definedName name="pe">[16]x!$B$100:$B$101</definedName>
    <definedName name="PembelianiTRWI">'[26]PembelianiTL(12A1'!$B$1:$S$55</definedName>
    <definedName name="PembelianiTRWII">'[26]PembelianiTL(12A1'!$B$56:$S$110</definedName>
    <definedName name="PembelianiTRWIII">'[26]PembelianiTL(12A1'!$B$111:$S$165</definedName>
    <definedName name="PembelianiTRWIV">'[26]PembelianiTL(12A1'!$B$166:$S$220</definedName>
    <definedName name="PemeABSW" localSheetId="6">#REF!</definedName>
    <definedName name="PemeABSW" localSheetId="7">#REF!</definedName>
    <definedName name="PemeABSW" localSheetId="5">#REF!</definedName>
    <definedName name="PemeABSW">#REF!</definedName>
    <definedName name="pemel09" localSheetId="6">#REF!</definedName>
    <definedName name="pemel09" localSheetId="7">#REF!</definedName>
    <definedName name="pemel09">#REF!</definedName>
    <definedName name="PendaLuOp">'[25]PendaLuOp(13)'!$B$1:$G$58</definedName>
    <definedName name="PendOpLain">'[26]PendOpLain(11B)'!$B$1:$G$33</definedName>
    <definedName name="Pendukung" localSheetId="6" hidden="1">{#N/A,#N/A,FALSE,"M.41"}</definedName>
    <definedName name="Pendukung" localSheetId="9" hidden="1">{#N/A,#N/A,FALSE,"M.41"}</definedName>
    <definedName name="Pendukung" localSheetId="7" hidden="1">{#N/A,#N/A,FALSE,"M.41"}</definedName>
    <definedName name="Pendukung" localSheetId="5" hidden="1">{#N/A,#N/A,FALSE,"M.41"}</definedName>
    <definedName name="Pendukung" localSheetId="10" hidden="1">{#N/A,#N/A,FALSE,"M.41"}</definedName>
    <definedName name="Pendukung" hidden="1">{#N/A,#N/A,FALSE,"M.41"}</definedName>
    <definedName name="PenjTLTRWI">'[25]PenjTL(18)'!$B$1:$J$39</definedName>
    <definedName name="PenjTLTRWII">'[25]PenjTL(18)'!$B$41:$J$79</definedName>
    <definedName name="PenjTLTRWIII">'[25]PenjTL(18)'!$B$81:$J$119</definedName>
    <definedName name="PenjTLTRWIV">'[25]PenjTL(18)'!$B$121:$J$159</definedName>
    <definedName name="PENYULANG">[70]TABEL!$A$2:$A$81</definedName>
    <definedName name="period" localSheetId="6">#REF!</definedName>
    <definedName name="period" localSheetId="7">#REF!</definedName>
    <definedName name="period" localSheetId="5">#REF!</definedName>
    <definedName name="period">#REF!</definedName>
    <definedName name="pict" localSheetId="10">[45]KKO!#REF!</definedName>
    <definedName name="pict">KKO!#REF!</definedName>
    <definedName name="PLG_DAYA__200KVA" localSheetId="6">#REF!</definedName>
    <definedName name="PLG_DAYA__200KVA" localSheetId="7">#REF!</definedName>
    <definedName name="PLG_DAYA__200KVA" localSheetId="10">#REF!</definedName>
    <definedName name="PLG_DAYA__200KVA">#REF!</definedName>
    <definedName name="PLG_DAYA_33_197KVA" localSheetId="6">#REF!</definedName>
    <definedName name="PLG_DAYA_33_197KVA" localSheetId="7">#REF!</definedName>
    <definedName name="PLG_DAYA_33_197KVA">#REF!</definedName>
    <definedName name="PLN">#N/A</definedName>
    <definedName name="PMT">[60]PMT!$D$12:$D$55</definedName>
    <definedName name="poi" localSheetId="6">[18]JAN09!#REF!</definedName>
    <definedName name="poi" localSheetId="9">[18]JAN09!#REF!</definedName>
    <definedName name="poi" localSheetId="5">[18]JAN09!#REF!</definedName>
    <definedName name="poi">[18]JAN09!#REF!</definedName>
    <definedName name="POPUI" localSheetId="5">#REF!</definedName>
    <definedName name="POPUI">#REF!</definedName>
    <definedName name="pos_anggaran">[57]data!$G$2:$G$54</definedName>
    <definedName name="Potensi215" localSheetId="6">#REF!</definedName>
    <definedName name="Potensi215" localSheetId="7">#REF!</definedName>
    <definedName name="Potensi215" localSheetId="5">#REF!</definedName>
    <definedName name="Potensi215">#REF!</definedName>
    <definedName name="PP" localSheetId="6">#REF!</definedName>
    <definedName name="PP" localSheetId="7">#REF!</definedName>
    <definedName name="PP">#REF!</definedName>
    <definedName name="print" localSheetId="6">#REF!</definedName>
    <definedName name="print" localSheetId="7">#REF!</definedName>
    <definedName name="print">#REF!</definedName>
    <definedName name="PRINT_AR01" localSheetId="6">[32]Sheet5!#REF!</definedName>
    <definedName name="PRINT_AR01" localSheetId="7">[32]Sheet5!#REF!</definedName>
    <definedName name="PRINT_AR01">[32]Sheet5!#REF!</definedName>
    <definedName name="_xlnm.Print_Area" localSheetId="4">'HARGA SATUAN'!$A$1:$E$1564</definedName>
    <definedName name="_xlnm.Print_Area" localSheetId="7">KKF!$A$1:$T$39</definedName>
    <definedName name="_xlnm.Print_Area" localSheetId="5">KKO!$A$2:$Q$9</definedName>
    <definedName name="_xlnm.Print_Area" localSheetId="11">PETA!$A$1:$W$55</definedName>
    <definedName name="_xlnm.Print_Area" localSheetId="8">RAB!$A$1:$K$99</definedName>
    <definedName name="_xlnm.Print_Area" localSheetId="0">'REKAP MATERIAL'!$A$1:$H$41</definedName>
    <definedName name="_xlnm.Print_Area" localSheetId="2">'REKAP MDU'!$A$1:$K$182</definedName>
    <definedName name="_xlnm.Print_Area" localSheetId="1">'REKAP TIANG'!$A$1:$K$52</definedName>
    <definedName name="_xlnm.Print_Area" localSheetId="10">SLD!$A$1:$AF$70</definedName>
    <definedName name="_xlnm.Print_Area">#REF!</definedName>
    <definedName name="PRINT_AREA_MI" localSheetId="6">#REF!</definedName>
    <definedName name="PRINT_AREA_MI" localSheetId="7">#REF!</definedName>
    <definedName name="PRINT_AREA_MI">#REF!</definedName>
    <definedName name="Print_area1" localSheetId="6">#REF!</definedName>
    <definedName name="Print_area1" localSheetId="7">#REF!</definedName>
    <definedName name="Print_area1">#REF!</definedName>
    <definedName name="PRINT_TITLE" localSheetId="6">#REF!</definedName>
    <definedName name="PRINT_TITLE" localSheetId="7">#REF!</definedName>
    <definedName name="PRINT_TITLE">#REF!</definedName>
    <definedName name="_xlnm.Print_Titles" localSheetId="4">'HARGA SATUAN'!#REF!</definedName>
    <definedName name="_xlnm.Print_Titles" localSheetId="7">#REF!</definedName>
    <definedName name="_xlnm.Print_Titles" localSheetId="8">RAB!$1:$13</definedName>
    <definedName name="_xlnm.Print_Titles" localSheetId="0">'REKAP MATERIAL'!$1:$9</definedName>
    <definedName name="_xlnm.Print_Titles" localSheetId="2">'REKAP MDU'!$1:$13</definedName>
    <definedName name="_xlnm.Print_Titles" localSheetId="1">'REKAP TIANG'!$1:$13</definedName>
    <definedName name="_xlnm.Print_Titles">#REF!</definedName>
    <definedName name="PRINT_TITLES_MI" localSheetId="6">#REF!</definedName>
    <definedName name="PRINT_TITLES_MI" localSheetId="7">#REF!</definedName>
    <definedName name="PRINT_TITLES_MI">#REF!</definedName>
    <definedName name="PRINT_TITLES_MI_19" localSheetId="6">#REF!</definedName>
    <definedName name="PRINT_TITLES_MI_19" localSheetId="7">#REF!</definedName>
    <definedName name="PRINT_TITLES_MI_19">#REF!</definedName>
    <definedName name="PRINT2" localSheetId="6">[32]Sheet5!#REF!</definedName>
    <definedName name="PRINT2" localSheetId="7">[32]Sheet5!#REF!</definedName>
    <definedName name="PRINT2">[32]Sheet5!#REF!</definedName>
    <definedName name="ProduksiTRWI">'[26]ProduksiTL(12B2)'!$B$1:$W$38</definedName>
    <definedName name="ProduksiTRWII">'[26]ProduksiTL(12B2)'!$B$41:$W$78</definedName>
    <definedName name="ProduksiTRWIII">'[26]ProduksiTL(12B2)'!$B$81:$W$118</definedName>
    <definedName name="ProduksiTRWIV">'[26]ProduksiTL(12B2)'!$B$121:$W$158</definedName>
    <definedName name="ProgGISBln" localSheetId="9">'[19]AHS - Personel'!$F$11</definedName>
    <definedName name="ProgGISBln">#N/A</definedName>
    <definedName name="ProgGISHari" localSheetId="9">'[19]AHS - Personel'!$G$11</definedName>
    <definedName name="ProgGISHari">#N/A</definedName>
    <definedName name="PROYEK" localSheetId="6">#REF!</definedName>
    <definedName name="PROYEK" localSheetId="7">#REF!</definedName>
    <definedName name="PROYEK" localSheetId="5">#REF!</definedName>
    <definedName name="PROYEK">#REF!</definedName>
    <definedName name="PSRpst" localSheetId="6" hidden="1">{#N/A,#N/A,FALSE,"M.31"}</definedName>
    <definedName name="PSRpst" localSheetId="9" hidden="1">{#N/A,#N/A,FALSE,"M.31"}</definedName>
    <definedName name="PSRpst" localSheetId="7" hidden="1">{#N/A,#N/A,FALSE,"M.31"}</definedName>
    <definedName name="PSRpst" localSheetId="5" hidden="1">{#N/A,#N/A,FALSE,"M.31"}</definedName>
    <definedName name="PSRpst" localSheetId="10" hidden="1">{#N/A,#N/A,FALSE,"M.31"}</definedName>
    <definedName name="PSRpst" hidden="1">{#N/A,#N/A,FALSE,"M.31"}</definedName>
    <definedName name="PT_PLN_PERSERO" localSheetId="6">#REF!</definedName>
    <definedName name="PT_PLN_PERSERO" localSheetId="7">#REF!</definedName>
    <definedName name="PT_PLN_PERSERO" localSheetId="5">#REF!</definedName>
    <definedName name="PT_PLN_PERSERO">#REF!</definedName>
    <definedName name="PTKU" localSheetId="6">#REF!</definedName>
    <definedName name="PTKU" localSheetId="7">#REF!</definedName>
    <definedName name="PTKU">#REF!</definedName>
    <definedName name="PUIUU">#REF!</definedName>
    <definedName name="PUR" localSheetId="6">[71]JURNAL!#REF!</definedName>
    <definedName name="PUR" localSheetId="7">[71]JURNAL!#REF!</definedName>
    <definedName name="PUR">[71]JURNAL!#REF!</definedName>
    <definedName name="PWI" localSheetId="6">#REF!</definedName>
    <definedName name="PWI" localSheetId="7">#REF!</definedName>
    <definedName name="PWI" localSheetId="5">#REF!</definedName>
    <definedName name="PWI">#REF!</definedName>
    <definedName name="q" localSheetId="6">#REF!</definedName>
    <definedName name="q" localSheetId="7">#REF!</definedName>
    <definedName name="q">#REF!</definedName>
    <definedName name="QRYTRY" localSheetId="6">#REF!</definedName>
    <definedName name="QRYTRY" localSheetId="9">#REF!</definedName>
    <definedName name="QRYTRY" localSheetId="7">#REF!</definedName>
    <definedName name="QRYTRY">#REF!</definedName>
    <definedName name="qw" localSheetId="6" hidden="1">{#N/A,#N/A,FALSE,"M.32"}</definedName>
    <definedName name="qw" localSheetId="9" hidden="1">{#N/A,#N/A,FALSE,"M.32"}</definedName>
    <definedName name="qw" localSheetId="7" hidden="1">{#N/A,#N/A,FALSE,"M.32"}</definedName>
    <definedName name="qw" localSheetId="5" hidden="1">{#N/A,#N/A,FALSE,"M.32"}</definedName>
    <definedName name="qw" localSheetId="10" hidden="1">{#N/A,#N/A,FALSE,"M.32"}</definedName>
    <definedName name="qw" hidden="1">{#N/A,#N/A,FALSE,"M.32"}</definedName>
    <definedName name="RAB" localSheetId="6">#REF!</definedName>
    <definedName name="RAB" localSheetId="7">#REF!</definedName>
    <definedName name="RAB" localSheetId="5">#REF!</definedName>
    <definedName name="RAB">#REF!</definedName>
    <definedName name="rafi" localSheetId="6">[18]JAN09!#REF!</definedName>
    <definedName name="rafi" localSheetId="7">[18]JAN09!#REF!</definedName>
    <definedName name="rafi" localSheetId="5">[18]JAN09!#REF!</definedName>
    <definedName name="rafi">[18]JAN09!#REF!</definedName>
    <definedName name="raja" localSheetId="6">[18]JAN09!#REF!</definedName>
    <definedName name="raja" localSheetId="7">[18]JAN09!#REF!</definedName>
    <definedName name="raja">[18]JAN09!#REF!</definedName>
    <definedName name="RANGE" localSheetId="6">#REF!</definedName>
    <definedName name="RANGE" localSheetId="7">#REF!</definedName>
    <definedName name="RANGE" localSheetId="5">#REF!</definedName>
    <definedName name="RANGE">#REF!</definedName>
    <definedName name="RAO" localSheetId="6">#REF!</definedName>
    <definedName name="RAO" localSheetId="7">#REF!</definedName>
    <definedName name="RAO">#REF!</definedName>
    <definedName name="Rate_of_absorption_CJ_C2A_options">OFFSET('[21]Central Overhead Allocation'!$C$281,0,0,COUNTA('[21]Central Overhead Allocation'!$C$281:$C$297),3)</definedName>
    <definedName name="Rate_of_absorption_EJ_C2A_options">OFFSET('[21]Central Overhead Allocation'!$C$183,0,0,COUNTA('[21]Central Overhead Allocation'!$C$183:$C$199),7)</definedName>
    <definedName name="Rate_of_absorption_JKT_C2A_options">OFFSET('[21]Central Overhead Allocation'!$C$330,0,0,COUNTA('[21]Central Overhead Allocation'!$C$330:$C$346),4)</definedName>
    <definedName name="Rate_of_absorption_Region_options">OFFSET('[21]Central Overhead Allocation'!$C$53,0,0,COUNTA('[21]Central Overhead Allocation'!$C$53:$C$69),8)</definedName>
    <definedName name="Rate_of_Absorption_WJ_A2IS_Options" localSheetId="6">OFFSET('[21]Regional Overhead Allocation_WJ'!#REF!,0,0,COUNTA('[21]Regional Overhead Allocation_WJ'!#REF!),35)</definedName>
    <definedName name="Rate_of_Absorption_WJ_A2IS_Options" localSheetId="9">OFFSET('[21]Regional Overhead Allocation_WJ'!#REF!,0,0,COUNTA('[21]Regional Overhead Allocation_WJ'!#REF!),35)</definedName>
    <definedName name="Rate_of_Absorption_WJ_A2IS_Options" localSheetId="7">OFFSET('[21]Regional Overhead Allocation_WJ'!#REF!,0,0,COUNTA('[21]Regional Overhead Allocation_WJ'!#REF!),35)</definedName>
    <definedName name="Rate_of_Absorption_WJ_A2IS_Options" localSheetId="5">OFFSET('[21]Regional Overhead Allocation_WJ'!#REF!,0,0,COUNTA('[21]Regional Overhead Allocation_WJ'!#REF!),35)</definedName>
    <definedName name="Rate_of_Absorption_WJ_A2IS_Options">OFFSET('[21]Regional Overhead Allocation_WJ'!#REF!,0,0,COUNTA('[21]Regional Overhead Allocation_WJ'!#REF!),35)</definedName>
    <definedName name="Rate_of_absorption_WJ_C2A_options">OFFSET('[21]Central Overhead Allocation'!$C$232,0,0,COUNTA('[21]Central Overhead Allocation'!$C$232:$C$248),14)</definedName>
    <definedName name="Rate_of_absorption_WS_C2A_Options">OFFSET('[21]Central Overhead Allocation'!$C$134,0,0,COUNTA('[21]Central Overhead Allocation'!$C$134:$C$150),3)</definedName>
    <definedName name="rcps" localSheetId="6">[18]JAN09!#REF!</definedName>
    <definedName name="rcps" localSheetId="9">[18]JAN09!#REF!</definedName>
    <definedName name="rcps" localSheetId="5">[18]JAN09!#REF!</definedName>
    <definedName name="rcps">[18]JAN09!#REF!</definedName>
    <definedName name="re" localSheetId="6" hidden="1">{#N/A,#N/A,FALSE,"M.42"}</definedName>
    <definedName name="re" localSheetId="9" hidden="1">{#N/A,#N/A,FALSE,"M.42"}</definedName>
    <definedName name="re" localSheetId="7" hidden="1">{#N/A,#N/A,FALSE,"M.42"}</definedName>
    <definedName name="re" localSheetId="5" hidden="1">{#N/A,#N/A,FALSE,"M.42"}</definedName>
    <definedName name="re" localSheetId="10" hidden="1">{#N/A,#N/A,FALSE,"M.42"}</definedName>
    <definedName name="re" hidden="1">{#N/A,#N/A,FALSE,"M.42"}</definedName>
    <definedName name="REC">'[71]BB PUSAT'!$A$1:$C$65536</definedName>
    <definedName name="Regions">OFFSET('[21]Working Page'!$B$8,0,0,COUNTA('[21]Working Page'!$B$8:$B$20),1)</definedName>
    <definedName name="REKAP" localSheetId="6">#REF!</definedName>
    <definedName name="REKAP" localSheetId="7">#REF!</definedName>
    <definedName name="REKAP" localSheetId="5">#REF!</definedName>
    <definedName name="REKAP">#REF!</definedName>
    <definedName name="RELE" localSheetId="9">[40]MENU!$J$17:$J$24</definedName>
    <definedName name="RELE">#N/A</definedName>
    <definedName name="rencana" localSheetId="6">#REF!</definedName>
    <definedName name="rencana" localSheetId="7">#REF!</definedName>
    <definedName name="rencana" localSheetId="5">#REF!</definedName>
    <definedName name="rencana">#REF!</definedName>
    <definedName name="resagging" localSheetId="6">#REF!</definedName>
    <definedName name="resagging" localSheetId="7">#REF!</definedName>
    <definedName name="resagging">#REF!</definedName>
    <definedName name="ResetDataOption_Click">#N/A</definedName>
    <definedName name="RingkasanPokok" localSheetId="6">#REF!</definedName>
    <definedName name="RingkasanPokok" localSheetId="7">#REF!</definedName>
    <definedName name="RingkasanPokok" localSheetId="5">#REF!</definedName>
    <definedName name="RingkasanPokok">#REF!</definedName>
    <definedName name="ROK" localSheetId="6" hidden="1">{#N/A,#N/A,FALSE,"M.31"}</definedName>
    <definedName name="ROK" localSheetId="9" hidden="1">{#N/A,#N/A,FALSE,"M.31"}</definedName>
    <definedName name="ROK" localSheetId="7" hidden="1">{#N/A,#N/A,FALSE,"M.31"}</definedName>
    <definedName name="ROK" localSheetId="5" hidden="1">{#N/A,#N/A,FALSE,"M.31"}</definedName>
    <definedName name="ROK" localSheetId="10" hidden="1">{#N/A,#N/A,FALSE,"M.31"}</definedName>
    <definedName name="ROK" hidden="1">{#N/A,#N/A,FALSE,"M.31"}</definedName>
    <definedName name="ROW" localSheetId="6">#REF!</definedName>
    <definedName name="ROW" localSheetId="7">#REF!</definedName>
    <definedName name="ROW" localSheetId="5">#REF!</definedName>
    <definedName name="ROW">#REF!</definedName>
    <definedName name="rr" localSheetId="6">#REF!</definedName>
    <definedName name="rr" localSheetId="7">#REF!</definedName>
    <definedName name="rr">#REF!</definedName>
    <definedName name="rt" localSheetId="6" hidden="1">{#N/A,#N/A,FALSE,"M.43"}</definedName>
    <definedName name="rt" localSheetId="9" hidden="1">{#N/A,#N/A,FALSE,"M.43"}</definedName>
    <definedName name="rt" localSheetId="7" hidden="1">{#N/A,#N/A,FALSE,"M.43"}</definedName>
    <definedName name="rt" localSheetId="5" hidden="1">{#N/A,#N/A,FALSE,"M.43"}</definedName>
    <definedName name="rt" localSheetId="10" hidden="1">{#N/A,#N/A,FALSE,"M.43"}</definedName>
    <definedName name="rt" hidden="1">{#N/A,#N/A,FALSE,"M.43"}</definedName>
    <definedName name="RTYHRTY" localSheetId="6">#REF!</definedName>
    <definedName name="RTYHRTY" localSheetId="9">#REF!</definedName>
    <definedName name="RTYHRTY" localSheetId="7">#REF!</definedName>
    <definedName name="RTYHRTY">#REF!</definedName>
    <definedName name="rtyu" localSheetId="6">[72]JAN07!#REF!</definedName>
    <definedName name="rtyu" localSheetId="7">[72]JAN07!#REF!</definedName>
    <definedName name="rtyu">[73]JAN07!#REF!</definedName>
    <definedName name="S" localSheetId="9">#REF!</definedName>
    <definedName name="S" localSheetId="7">{#N/A,#N/A,FALSE,"M.31"}</definedName>
    <definedName name="S">#REF!</definedName>
    <definedName name="S1___5" localSheetId="6">#REF!</definedName>
    <definedName name="S1___5" localSheetId="9">#REF!</definedName>
    <definedName name="S1___5" localSheetId="7">#REF!</definedName>
    <definedName name="S1___5">#REF!</definedName>
    <definedName name="sa" localSheetId="6" hidden="1">{#N/A,#N/A,FALSE,"M.31"}</definedName>
    <definedName name="sa" localSheetId="9" hidden="1">{#N/A,#N/A,FALSE,"M.31"}</definedName>
    <definedName name="sa" localSheetId="7" hidden="1">{#N/A,#N/A,FALSE,"M.31"}</definedName>
    <definedName name="sa" localSheetId="5" hidden="1">{#N/A,#N/A,FALSE,"M.31"}</definedName>
    <definedName name="sa" localSheetId="10" hidden="1">{#N/A,#N/A,FALSE,"M.31"}</definedName>
    <definedName name="sa" hidden="1">{#N/A,#N/A,FALSE,"M.31"}</definedName>
    <definedName name="salah" localSheetId="6">#REF!</definedName>
    <definedName name="salah" localSheetId="7">#REF!</definedName>
    <definedName name="salah" localSheetId="5">#REF!</definedName>
    <definedName name="salah">#REF!</definedName>
    <definedName name="Salary">[21]Salary!$D$7:$AJ$38</definedName>
    <definedName name="SALATIGA" localSheetId="6">#REF!</definedName>
    <definedName name="SALATIGA" localSheetId="9">#REF!</definedName>
    <definedName name="SALATIGA" localSheetId="7">#REF!</definedName>
    <definedName name="SALATIGA">#REF!</definedName>
    <definedName name="SALVAGE" comment="RINGAN">[74]PICKUP!$D$12</definedName>
    <definedName name="SAPBEXwbID" hidden="1">"41NCAAE5PJZ8D7N0HEXL0B90R"</definedName>
    <definedName name="sasa" localSheetId="6">[18]JAN09!#REF!</definedName>
    <definedName name="sasa" localSheetId="7">[18]JAN09!#REF!</definedName>
    <definedName name="sasa" localSheetId="5">[18]JAN09!#REF!</definedName>
    <definedName name="sasa">[18]JAN09!#REF!</definedName>
    <definedName name="SATUAN" localSheetId="9">'[75]Rekap PMG.'!$A$10:$E$51</definedName>
    <definedName name="SATUAN">'[75]Rekap PMG.'!$A$10:$E$51</definedName>
    <definedName name="sbak1a" localSheetId="6">#REF!</definedName>
    <definedName name="sbak1a" localSheetId="7">#REF!</definedName>
    <definedName name="sbak1a" localSheetId="5">#REF!</definedName>
    <definedName name="sbak1a">#REF!</definedName>
    <definedName name="sbak1b" localSheetId="6">#REF!</definedName>
    <definedName name="sbak1b" localSheetId="7">#REF!</definedName>
    <definedName name="sbak1b">#REF!</definedName>
    <definedName name="SBBpst" localSheetId="6" hidden="1">{#N/A,#N/A,FALSE,"M.34"}</definedName>
    <definedName name="SBBpst" localSheetId="9" hidden="1">{#N/A,#N/A,FALSE,"M.34"}</definedName>
    <definedName name="SBBpst" localSheetId="7" hidden="1">{#N/A,#N/A,FALSE,"M.34"}</definedName>
    <definedName name="SBBpst" localSheetId="5" hidden="1">{#N/A,#N/A,FALSE,"M.34"}</definedName>
    <definedName name="SBBpst" localSheetId="10" hidden="1">{#N/A,#N/A,FALSE,"M.34"}</definedName>
    <definedName name="SBBpst" hidden="1">{#N/A,#N/A,FALSE,"M.34"}</definedName>
    <definedName name="scdc">[76]x!$G$9:$G$47</definedName>
    <definedName name="SD" localSheetId="6">#REF!</definedName>
    <definedName name="SD" localSheetId="7">#REF!</definedName>
    <definedName name="SD" localSheetId="5">#REF!</definedName>
    <definedName name="SD">#REF!</definedName>
    <definedName name="sdc">[51]DTU!$B$2:$D$48</definedName>
    <definedName name="sdffA" localSheetId="6">[18]JAN09!#REF!</definedName>
    <definedName name="sdffA" localSheetId="7">[18]JAN09!#REF!</definedName>
    <definedName name="sdffA" localSheetId="5">[18]JAN09!#REF!</definedName>
    <definedName name="sdffA">[18]JAN09!#REF!</definedName>
    <definedName name="sds">'[77]master rab'!$B$1:$H$65536</definedName>
    <definedName name="seapj">'[52]Neraca seAPJ'!$O$6:$AJ$23</definedName>
    <definedName name="SEBABKDS" localSheetId="6">#REF!</definedName>
    <definedName name="SEBABKDS" localSheetId="7">#REF!</definedName>
    <definedName name="SEBABKDS" localSheetId="5">#REF!</definedName>
    <definedName name="SEBABKDS">#REF!</definedName>
    <definedName name="SEBABSLG" localSheetId="6">#REF!</definedName>
    <definedName name="SEBABSLG" localSheetId="7">#REF!</definedName>
    <definedName name="SEBABSLG">#REF!</definedName>
    <definedName name="SEBABSMG" localSheetId="6">#REF!</definedName>
    <definedName name="SEBABSMG" localSheetId="7">#REF!</definedName>
    <definedName name="SEBABSMG">#REF!</definedName>
    <definedName name="SEBUTAN" localSheetId="9">[40]MENU!$J$11:$J$13</definedName>
    <definedName name="SEBUTAN">#N/A</definedName>
    <definedName name="sejut">[78]LAIN2!$Z$7</definedName>
    <definedName name="SEKAT" localSheetId="6">#REF!</definedName>
    <definedName name="SEKAT" localSheetId="7">#REF!</definedName>
    <definedName name="SEKAT" localSheetId="5">#REF!</definedName>
    <definedName name="SEKAT">#REF!</definedName>
    <definedName name="semarang1" localSheetId="6">#REF!</definedName>
    <definedName name="semarang1" localSheetId="7">#REF!</definedName>
    <definedName name="semarang1">#REF!</definedName>
    <definedName name="serat">[78]LAIN2!$Z$5</definedName>
    <definedName name="serib">[78]LAIN2!$Z$6</definedName>
    <definedName name="Service_Mapping">'[21]Service Mapping'!$C$6:$Y$39</definedName>
    <definedName name="sewadetektorkabel_har">'[64]AHS - Non Personel'!$D$31</definedName>
    <definedName name="SewaDisTRWI">'[26]SewaPemb(12A2)'!$B$1:$T$36</definedName>
    <definedName name="SewaDisTRWII">'[26]SewaPemb(12A2)'!$B$39:$T$75</definedName>
    <definedName name="SewaDisTRWIII">'[26]SewaPemb(12A2)'!$B$77:$T$113</definedName>
    <definedName name="SewaDisTRWIV">'[26]SewaPemb(12A2)'!$B$115:$T$151</definedName>
    <definedName name="sewaGPS">'[64]AHS - Non Personel'!$D$27</definedName>
    <definedName name="SewaKantorBulan">'[64]AHS - Non Personel'!$D$23</definedName>
    <definedName name="SewaKomHari" localSheetId="9">'[19]AHS - Non Personel'!$D$15</definedName>
    <definedName name="SewaKomHari">#N/A</definedName>
    <definedName name="SewaLaptopBln" localSheetId="9">'[19]AHS - Non Personel'!$D$12</definedName>
    <definedName name="SewaLaptopBln">#N/A</definedName>
    <definedName name="SewaMejaKursi">'[64]AHS - Non Personel'!$D$32</definedName>
    <definedName name="SewaMobil" localSheetId="9">'[19]AHS - Non Personel'!$D$8</definedName>
    <definedName name="SewaMobil">#N/A</definedName>
    <definedName name="sewamobilbak_hari">'[64]AHS - Non Personel'!$D$29</definedName>
    <definedName name="SewaMotorBln" localSheetId="9">'[19]AHS - Non Personel'!$D$10</definedName>
    <definedName name="SewaMotorBln">#N/A</definedName>
    <definedName name="SewaMotorHari" localSheetId="9">'[19]AHS - Non Personel'!$D$11</definedName>
    <definedName name="SewaMotorHari">#N/A</definedName>
    <definedName name="SewaRumahBulan">'[64]AHS - Non Personel'!$D$24</definedName>
    <definedName name="SF" localSheetId="6">#REF!</definedName>
    <definedName name="SF" localSheetId="9">#REF!</definedName>
    <definedName name="SF" localSheetId="7">#REF!</definedName>
    <definedName name="SF">#REF!</definedName>
    <definedName name="sgi" localSheetId="6" hidden="1">{#N/A,#N/A,FALSE,"M.01"}</definedName>
    <definedName name="sgi" localSheetId="9" hidden="1">{#N/A,#N/A,FALSE,"M.01"}</definedName>
    <definedName name="sgi" localSheetId="7" hidden="1">{#N/A,#N/A,FALSE,"M.01"}</definedName>
    <definedName name="sgi" localSheetId="5" hidden="1">{#N/A,#N/A,FALSE,"M.01"}</definedName>
    <definedName name="sgi" localSheetId="10" hidden="1">{#N/A,#N/A,FALSE,"M.01"}</definedName>
    <definedName name="sgi" hidden="1">{#N/A,#N/A,FALSE,"M.01"}</definedName>
    <definedName name="SIN" localSheetId="6">[2]prod03!#REF!</definedName>
    <definedName name="SIN" localSheetId="7">[2]prod03!#REF!</definedName>
    <definedName name="SIN">[2]prod03!#REF!</definedName>
    <definedName name="Single" localSheetId="6" hidden="1">{#N/A,#N/A,FALSE,"M.42"}</definedName>
    <definedName name="Single" localSheetId="9" hidden="1">{#N/A,#N/A,FALSE,"M.42"}</definedName>
    <definedName name="Single" localSheetId="7" hidden="1">{#N/A,#N/A,FALSE,"M.42"}</definedName>
    <definedName name="Single" localSheetId="5" hidden="1">{#N/A,#N/A,FALSE,"M.42"}</definedName>
    <definedName name="Single" localSheetId="10" hidden="1">{#N/A,#N/A,FALSE,"M.42"}</definedName>
    <definedName name="Single" hidden="1">{#N/A,#N/A,FALSE,"M.42"}</definedName>
    <definedName name="sls">[79]Sensitivitas!$D$26</definedName>
    <definedName name="SMG" localSheetId="6">#REF!</definedName>
    <definedName name="SMG" localSheetId="7">#REF!</definedName>
    <definedName name="SMG" localSheetId="5">#REF!</definedName>
    <definedName name="SMG">#REF!</definedName>
    <definedName name="smu" localSheetId="6">#REF!</definedName>
    <definedName name="smu" localSheetId="7">#REF!</definedName>
    <definedName name="smu">#REF!</definedName>
    <definedName name="SPD" localSheetId="6">#REF!</definedName>
    <definedName name="SPD" localSheetId="7">#REF!</definedName>
    <definedName name="SPD">#REF!</definedName>
    <definedName name="SPK" localSheetId="6">#REF!</definedName>
    <definedName name="SPK" localSheetId="9">#REF!</definedName>
    <definedName name="SPK" localSheetId="7">#REF!</definedName>
    <definedName name="SPK">#REF!</definedName>
    <definedName name="SREWA" localSheetId="6">#REF!</definedName>
    <definedName name="SREWA" localSheetId="7">#REF!</definedName>
    <definedName name="SREWA">#REF!</definedName>
    <definedName name="ssSasS">[2]prod03!#REF!</definedName>
    <definedName name="Stand" localSheetId="6">#REF!</definedName>
    <definedName name="Stand" localSheetId="9">#REF!</definedName>
    <definedName name="Stand" localSheetId="7">#REF!</definedName>
    <definedName name="Stand">#REF!</definedName>
    <definedName name="STATUS_REMOTE" localSheetId="9">[40]PARAMETER!$C$11:$C$1059</definedName>
    <definedName name="STATUS_REMOTE">#N/A</definedName>
    <definedName name="std">[80]HB2!$A$1:$L$65536</definedName>
    <definedName name="stdpln">'[81]HB BARU'!$A$1:$J$780</definedName>
    <definedName name="stok">[71]DTstok!$A$1:$B$65536</definedName>
    <definedName name="STPDari" localSheetId="6">#REF!</definedName>
    <definedName name="STPDari" localSheetId="9">#REF!</definedName>
    <definedName name="STPDari" localSheetId="7">#REF!</definedName>
    <definedName name="STPDari">#REF!</definedName>
    <definedName name="sujono">'[82]master rab'!$B$1:$H$65536</definedName>
    <definedName name="SUM" localSheetId="6">[2]prod03!#REF!</definedName>
    <definedName name="SUM" localSheetId="7">[2]prod03!#REF!</definedName>
    <definedName name="SUM" localSheetId="5">[2]prod03!#REF!</definedName>
    <definedName name="SUM">[2]prod03!#REF!</definedName>
    <definedName name="sumber">[83]SuMBER!$N$3:$FO$21</definedName>
    <definedName name="surat" localSheetId="6">#REF!</definedName>
    <definedName name="surat" localSheetId="7">#REF!</definedName>
    <definedName name="surat" localSheetId="5">#REF!</definedName>
    <definedName name="surat">#REF!</definedName>
    <definedName name="Surveyor_hari" localSheetId="9">'[19]AHS - Personel'!$G$21</definedName>
    <definedName name="Surveyor_hari">#N/A</definedName>
    <definedName name="SUTM" localSheetId="6" hidden="1">{#N/A,#N/A,FALSE,"M.32"}</definedName>
    <definedName name="SUTM" localSheetId="9" hidden="1">{#N/A,#N/A,FALSE,"M.32"}</definedName>
    <definedName name="SUTM" localSheetId="7" hidden="1">{#N/A,#N/A,FALSE,"M.32"}</definedName>
    <definedName name="SUTM" localSheetId="5" hidden="1">{#N/A,#N/A,FALSE,"M.32"}</definedName>
    <definedName name="SUTM" localSheetId="10" hidden="1">{#N/A,#N/A,FALSE,"M.32"}</definedName>
    <definedName name="SUTM" hidden="1">{#N/A,#N/A,FALSE,"M.32"}</definedName>
    <definedName name="sutrisno" localSheetId="6">#REF!</definedName>
    <definedName name="sutrisno" localSheetId="7">#REF!</definedName>
    <definedName name="sutrisno" localSheetId="5">#REF!</definedName>
    <definedName name="sutrisno">#REF!</definedName>
    <definedName name="sw" localSheetId="6" hidden="1">{#N/A,#N/A,FALSE,"M.01"}</definedName>
    <definedName name="sw" localSheetId="9" hidden="1">{#N/A,#N/A,FALSE,"M.01"}</definedName>
    <definedName name="sw" localSheetId="7" hidden="1">{#N/A,#N/A,FALSE,"M.01"}</definedName>
    <definedName name="sw" localSheetId="5" hidden="1">{#N/A,#N/A,FALSE,"M.01"}</definedName>
    <definedName name="sw" localSheetId="10" hidden="1">{#N/A,#N/A,FALSE,"M.01"}</definedName>
    <definedName name="sw" hidden="1">{#N/A,#N/A,FALSE,"M.01"}</definedName>
    <definedName name="swed" localSheetId="6">[72]JAN07!#REF!</definedName>
    <definedName name="swed" localSheetId="7">[72]JAN07!#REF!</definedName>
    <definedName name="swed">[73]JAN07!#REF!</definedName>
    <definedName name="SWG" localSheetId="6">#REF!</definedName>
    <definedName name="SWG" localSheetId="7">#REF!</definedName>
    <definedName name="SWG" localSheetId="5">#REF!</definedName>
    <definedName name="SWG">#REF!</definedName>
    <definedName name="sx" localSheetId="6" hidden="1">{#N/A,#N/A,FALSE,"M.34"}</definedName>
    <definedName name="sx" localSheetId="9" hidden="1">{#N/A,#N/A,FALSE,"M.34"}</definedName>
    <definedName name="sx" localSheetId="7" hidden="1">{#N/A,#N/A,FALSE,"M.34"}</definedName>
    <definedName name="sx" localSheetId="5" hidden="1">{#N/A,#N/A,FALSE,"M.34"}</definedName>
    <definedName name="sx" localSheetId="10" hidden="1">{#N/A,#N/A,FALSE,"M.34"}</definedName>
    <definedName name="sx" hidden="1">{#N/A,#N/A,FALSE,"M.34"}</definedName>
    <definedName name="T" localSheetId="6">#REF!</definedName>
    <definedName name="T" localSheetId="7">#REF!</definedName>
    <definedName name="T" localSheetId="5">#REF!</definedName>
    <definedName name="T">#REF!</definedName>
    <definedName name="Tabel" localSheetId="9">[29]CashFlow!$A$8:$J$37</definedName>
    <definedName name="Tabel">#N/A</definedName>
    <definedName name="tabel_BUlan" localSheetId="6">#REF!</definedName>
    <definedName name="tabel_BUlan" localSheetId="7">#REF!</definedName>
    <definedName name="tabel_BUlan" localSheetId="5">#REF!</definedName>
    <definedName name="tabel_BUlan">#REF!</definedName>
    <definedName name="Tabel_Cabang" localSheetId="6">#REF!</definedName>
    <definedName name="Tabel_Cabang" localSheetId="7">#REF!</definedName>
    <definedName name="Tabel_Cabang">#REF!</definedName>
    <definedName name="Tabel_Wilayah">[84]Sheet1!$E$2</definedName>
    <definedName name="Tabel4" localSheetId="6">#REF!</definedName>
    <definedName name="Tabel4" localSheetId="7">#REF!</definedName>
    <definedName name="Tabel4" localSheetId="5">#REF!</definedName>
    <definedName name="Tabel4">#REF!</definedName>
    <definedName name="Table1">'[21]Working Page'!$C$92:$AK$101</definedName>
    <definedName name="Table2">'[21]Working Page'!$C$114:$N$147</definedName>
    <definedName name="Tahun" localSheetId="9">[85]bantu!$M$5:$X$5</definedName>
    <definedName name="Tahun" localSheetId="10">[86]bantu!$M$5:$X$5</definedName>
    <definedName name="Tahun">[87]bantu!$M$5:$X$5</definedName>
    <definedName name="Taksonomi" localSheetId="6">#REF!</definedName>
    <definedName name="Taksonomi" localSheetId="7">#REF!</definedName>
    <definedName name="Taksonomi" localSheetId="5">#REF!</definedName>
    <definedName name="Taksonomi">#REF!</definedName>
    <definedName name="TambahAT" localSheetId="6">#REF!</definedName>
    <definedName name="TambahAT" localSheetId="7">#REF!</definedName>
    <definedName name="TambahAT">#REF!</definedName>
    <definedName name="TAMPILKAN">[63]INPBA!$F$2</definedName>
    <definedName name="TANGGALKDS" localSheetId="6">#REF!</definedName>
    <definedName name="TANGGALKDS" localSheetId="7">#REF!</definedName>
    <definedName name="TANGGALKDS" localSheetId="5">#REF!</definedName>
    <definedName name="TANGGALKDS">#REF!</definedName>
    <definedName name="TANGGALSLG" localSheetId="6">#REF!</definedName>
    <definedName name="TANGGALSLG" localSheetId="7">#REF!</definedName>
    <definedName name="TANGGALSLG">#REF!</definedName>
    <definedName name="TANGGALSMG" localSheetId="6">#REF!</definedName>
    <definedName name="TANGGALSMG" localSheetId="7">#REF!</definedName>
    <definedName name="TANGGALSMG">#REF!</definedName>
    <definedName name="TARGET_USAHA" localSheetId="6">#REF!</definedName>
    <definedName name="TARGET_USAHA" localSheetId="7">#REF!</definedName>
    <definedName name="TARGET_USAHA">#REF!</definedName>
    <definedName name="TaxTV">10%</definedName>
    <definedName name="TaxXL">5%</definedName>
    <definedName name="TechBulan" localSheetId="9">'[19]AHS - Personel'!$F$15</definedName>
    <definedName name="TechBulan">#N/A</definedName>
    <definedName name="TechHari" localSheetId="9">'[19]AHS - Personel'!$G$15</definedName>
    <definedName name="TechHari">#N/A</definedName>
    <definedName name="TERBILANG" localSheetId="6">#REF!</definedName>
    <definedName name="TERBILANG" localSheetId="7">#REF!</definedName>
    <definedName name="TERBILANG" localSheetId="5">#REF!</definedName>
    <definedName name="TERBILANG">#REF!</definedName>
    <definedName name="TERIMA" localSheetId="6">#REF!</definedName>
    <definedName name="TERIMA" localSheetId="7">#REF!</definedName>
    <definedName name="TERIMA">#REF!</definedName>
    <definedName name="TesterHari" localSheetId="9">'[19]AHS - Personel'!$G$14</definedName>
    <definedName name="TesterHari">#N/A</definedName>
    <definedName name="TextRefCopyRangeCount" hidden="1">1</definedName>
    <definedName name="TIARA" localSheetId="6">[18]JAN09!#REF!</definedName>
    <definedName name="TIARA" localSheetId="9">[18]JAN09!#REF!</definedName>
    <definedName name="TIARA" localSheetId="7">[18]JAN09!#REF!</definedName>
    <definedName name="TIARA">[18]JAN09!#REF!</definedName>
    <definedName name="Tiket" localSheetId="9">'[19]AHS - Non Personel'!$D$7</definedName>
    <definedName name="Tiket">#N/A</definedName>
    <definedName name="Tipe" localSheetId="6">#REF!</definedName>
    <definedName name="Tipe" localSheetId="7">#REF!</definedName>
    <definedName name="Tipe" localSheetId="5">#REF!</definedName>
    <definedName name="Tipe">#REF!</definedName>
    <definedName name="TOOLS" localSheetId="6">#REF!</definedName>
    <definedName name="TOOLS" localSheetId="7">#REF!</definedName>
    <definedName name="TOOLS">#REF!</definedName>
    <definedName name="ToolsMigrasi" localSheetId="6">#N/A</definedName>
    <definedName name="ToolsMigrasi" localSheetId="9">'[19]Analisa Struktur Data'!#REF!</definedName>
    <definedName name="ToolsMigrasi" localSheetId="7">#N/A</definedName>
    <definedName name="ToolsMigrasi">#N/A</definedName>
    <definedName name="tril">[78]LAIN2!$Z$10</definedName>
    <definedName name="trp">[16]x!$B$9:$B$47</definedName>
    <definedName name="TRWE" localSheetId="6">#REF!</definedName>
    <definedName name="TRWE" localSheetId="7">#REF!</definedName>
    <definedName name="TRWE" localSheetId="5">#REF!</definedName>
    <definedName name="TRWE">#REF!</definedName>
    <definedName name="TV">[69]Valuation!$I$61</definedName>
    <definedName name="UBADF" localSheetId="6">#REF!</definedName>
    <definedName name="UBADF" localSheetId="7">#REF!</definedName>
    <definedName name="UBADF" localSheetId="5">#REF!</definedName>
    <definedName name="UBADF">#REF!</definedName>
    <definedName name="ufd">#REF!</definedName>
    <definedName name="UFRKDS" localSheetId="6">#REF!</definedName>
    <definedName name="UFRKDS" localSheetId="7">#REF!</definedName>
    <definedName name="UFRKDS">#REF!</definedName>
    <definedName name="UFRSLG" localSheetId="6">#REF!</definedName>
    <definedName name="UFRSLG" localSheetId="7">#REF!</definedName>
    <definedName name="UFRSLG">#REF!</definedName>
    <definedName name="UFRSMG" localSheetId="6">#REF!</definedName>
    <definedName name="UFRSMG" localSheetId="7">#REF!</definedName>
    <definedName name="UFRSMG">#REF!</definedName>
    <definedName name="UI" localSheetId="6" hidden="1">{#N/A,#N/A,FALSE,"M.33"}</definedName>
    <definedName name="UI" localSheetId="9" hidden="1">{#N/A,#N/A,FALSE,"M.33"}</definedName>
    <definedName name="UI" localSheetId="7" hidden="1">{#N/A,#N/A,FALSE,"M.33"}</definedName>
    <definedName name="UI" localSheetId="5" hidden="1">{#N/A,#N/A,FALSE,"M.33"}</definedName>
    <definedName name="UI" localSheetId="10" hidden="1">{#N/A,#N/A,FALSE,"M.33"}</definedName>
    <definedName name="UI" hidden="1">{#N/A,#N/A,FALSE,"M.33"}</definedName>
    <definedName name="uii" localSheetId="6" hidden="1">{#N/A,#N/A,FALSE,"M.33"}</definedName>
    <definedName name="uii" localSheetId="9" hidden="1">{#N/A,#N/A,FALSE,"M.33"}</definedName>
    <definedName name="uii" localSheetId="7" hidden="1">{#N/A,#N/A,FALSE,"M.33"}</definedName>
    <definedName name="uii" localSheetId="5" hidden="1">{#N/A,#N/A,FALSE,"M.33"}</definedName>
    <definedName name="uii" localSheetId="10" hidden="1">{#N/A,#N/A,FALSE,"M.33"}</definedName>
    <definedName name="uii" hidden="1">{#N/A,#N/A,FALSE,"M.33"}</definedName>
    <definedName name="ULANG" localSheetId="6">#REF!</definedName>
    <definedName name="ULANG" localSheetId="7">#REF!</definedName>
    <definedName name="ULANG" localSheetId="5">#REF!</definedName>
    <definedName name="ULANG">#REF!</definedName>
    <definedName name="UnitBina">[24]Kamus!$L$1</definedName>
    <definedName name="UOUO" localSheetId="6">#REF!</definedName>
    <definedName name="UOUO" localSheetId="7">#REF!</definedName>
    <definedName name="UOUO" localSheetId="5">#REF!</definedName>
    <definedName name="UOUO">#REF!</definedName>
    <definedName name="UPAH">'[88]Rekap PMG.'!$A$54:$F$61</definedName>
    <definedName name="URAIAN" localSheetId="6">#REF!</definedName>
    <definedName name="URAIAN" localSheetId="7">#REF!</definedName>
    <definedName name="URAIAN" localSheetId="5">#REF!</definedName>
    <definedName name="URAIAN">#REF!</definedName>
    <definedName name="usul" localSheetId="6">[89]Usulan!#REF!</definedName>
    <definedName name="usul" localSheetId="7">[89]Usulan!#REF!</definedName>
    <definedName name="usul" localSheetId="5">[89]Usulan!#REF!</definedName>
    <definedName name="usul">[89]Usulan!#REF!</definedName>
    <definedName name="Utik" localSheetId="6">#REF!</definedName>
    <definedName name="Utik" localSheetId="7">#REF!</definedName>
    <definedName name="Utik" localSheetId="5">#REF!</definedName>
    <definedName name="Utik">#REF!</definedName>
    <definedName name="UTIK2" localSheetId="6">#REF!</definedName>
    <definedName name="UTIK2" localSheetId="7">#REF!</definedName>
    <definedName name="UTIK2">#REF!</definedName>
    <definedName name="UTYUE" localSheetId="6">#REF!</definedName>
    <definedName name="UTYUE" localSheetId="7">#REF!</definedName>
    <definedName name="UTYUE">#REF!</definedName>
    <definedName name="uu" localSheetId="6">#REF!</definedName>
    <definedName name="uu" localSheetId="7">#REF!</definedName>
    <definedName name="uu">#REF!</definedName>
    <definedName name="vg" localSheetId="6" hidden="1">{#N/A,#N/A,FALSE,"M.33"}</definedName>
    <definedName name="vg" localSheetId="9" hidden="1">{#N/A,#N/A,FALSE,"M.33"}</definedName>
    <definedName name="vg" localSheetId="7" hidden="1">{#N/A,#N/A,FALSE,"M.33"}</definedName>
    <definedName name="vg" localSheetId="5" hidden="1">{#N/A,#N/A,FALSE,"M.33"}</definedName>
    <definedName name="vg" localSheetId="10" hidden="1">{#N/A,#N/A,FALSE,"M.33"}</definedName>
    <definedName name="vg" hidden="1">{#N/A,#N/A,FALSE,"M.33"}</definedName>
    <definedName name="vvvvvvvvvv" localSheetId="6">#REF!</definedName>
    <definedName name="vvvvvvvvvv" localSheetId="7">#REF!</definedName>
    <definedName name="vvvvvvvvvv" localSheetId="5">#REF!</definedName>
    <definedName name="vvvvvvvvvv">#REF!</definedName>
    <definedName name="w" localSheetId="6">#REF!</definedName>
    <definedName name="w" localSheetId="7">#REF!</definedName>
    <definedName name="w">#REF!</definedName>
    <definedName name="WAI" localSheetId="6">[2]prod03!#REF!</definedName>
    <definedName name="WAI" localSheetId="7">[2]prod03!#REF!</definedName>
    <definedName name="WAI">[2]prod03!#REF!</definedName>
    <definedName name="WATES" localSheetId="6">[20]JAN09!#REF!</definedName>
    <definedName name="WATES" localSheetId="7">[20]JAN09!#REF!</definedName>
    <definedName name="WATES">[20]JAN09!#REF!</definedName>
    <definedName name="we" localSheetId="6">#REF!</definedName>
    <definedName name="we" localSheetId="7">#REF!</definedName>
    <definedName name="we" localSheetId="5">#REF!</definedName>
    <definedName name="we">#REF!</definedName>
    <definedName name="weqw" localSheetId="6" hidden="1">#REF!</definedName>
    <definedName name="weqw" localSheetId="9" hidden="1">#REF!</definedName>
    <definedName name="weqw" localSheetId="7" hidden="1">#REF!</definedName>
    <definedName name="weqw" localSheetId="0" hidden="1">#REF!</definedName>
    <definedName name="weqw" localSheetId="2" hidden="1">#REF!</definedName>
    <definedName name="weqw" localSheetId="1" hidden="1">#REF!</definedName>
    <definedName name="weqw" hidden="1">#REF!</definedName>
    <definedName name="WER" localSheetId="6">#REF!</definedName>
    <definedName name="WER" localSheetId="7">#REF!</definedName>
    <definedName name="WER">#REF!</definedName>
    <definedName name="WIL" localSheetId="6" hidden="1">{#N/A,#N/A,FALSE,"M.01";#N/A,#N/A,FALSE,"M.01"}</definedName>
    <definedName name="WIL" localSheetId="9" hidden="1">{#N/A,#N/A,FALSE,"M.01";#N/A,#N/A,FALSE,"M.01"}</definedName>
    <definedName name="WIL" localSheetId="7" hidden="1">{#N/A,#N/A,FALSE,"M.01";#N/A,#N/A,FALSE,"M.01"}</definedName>
    <definedName name="WIL" localSheetId="5" hidden="1">{#N/A,#N/A,FALSE,"M.01";#N/A,#N/A,FALSE,"M.01"}</definedName>
    <definedName name="WIL" localSheetId="10" hidden="1">{#N/A,#N/A,FALSE,"M.01";#N/A,#N/A,FALSE,"M.01"}</definedName>
    <definedName name="WIL" hidden="1">{#N/A,#N/A,FALSE,"M.01";#N/A,#N/A,FALSE,"M.01"}</definedName>
    <definedName name="WILAYAH">[24]Kamus!$A$2:$A$29</definedName>
    <definedName name="wonosari" localSheetId="6">#REF!</definedName>
    <definedName name="wonosari" localSheetId="7">#REF!</definedName>
    <definedName name="wonosari" localSheetId="5">#REF!</definedName>
    <definedName name="wonosari">#REF!</definedName>
    <definedName name="wq" localSheetId="6" hidden="1">{#N/A,#N/A,FALSE,"M.33"}</definedName>
    <definedName name="wq" localSheetId="9" hidden="1">{#N/A,#N/A,FALSE,"M.33"}</definedName>
    <definedName name="wq" localSheetId="7" hidden="1">{#N/A,#N/A,FALSE,"M.33"}</definedName>
    <definedName name="wq" localSheetId="5" hidden="1">{#N/A,#N/A,FALSE,"M.33"}</definedName>
    <definedName name="wq" localSheetId="10" hidden="1">{#N/A,#N/A,FALSE,"M.33"}</definedName>
    <definedName name="wq" hidden="1">{#N/A,#N/A,FALSE,"M.33"}</definedName>
    <definedName name="wqwdfasfgSEherh" localSheetId="6">#REF!</definedName>
    <definedName name="wqwdfasfgSEherh" localSheetId="7">#REF!</definedName>
    <definedName name="wqwdfasfgSEherh" localSheetId="5">#REF!</definedName>
    <definedName name="wqwdfasfgSEherh">#REF!</definedName>
    <definedName name="wrmn" localSheetId="6" hidden="1">{#N/A,#N/A,FALSE,"M.43"}</definedName>
    <definedName name="wrmn" localSheetId="9" hidden="1">{#N/A,#N/A,FALSE,"M.43"}</definedName>
    <definedName name="wrmn" localSheetId="7" hidden="1">{#N/A,#N/A,FALSE,"M.43"}</definedName>
    <definedName name="wrmn" localSheetId="5" hidden="1">{#N/A,#N/A,FALSE,"M.43"}</definedName>
    <definedName name="wrmn" localSheetId="10" hidden="1">{#N/A,#N/A,FALSE,"M.43"}</definedName>
    <definedName name="wrmn" hidden="1">{#N/A,#N/A,FALSE,"M.43"}</definedName>
    <definedName name="wrn.M.01" localSheetId="6" hidden="1">{#N/A,#N/A,FALSE,"M.01"}</definedName>
    <definedName name="wrn.M.01" localSheetId="9" hidden="1">{#N/A,#N/A,FALSE,"M.01"}</definedName>
    <definedName name="wrn.M.01" localSheetId="7" hidden="1">{#N/A,#N/A,FALSE,"M.01"}</definedName>
    <definedName name="wrn.M.01" localSheetId="5" hidden="1">{#N/A,#N/A,FALSE,"M.01"}</definedName>
    <definedName name="wrn.M.01" localSheetId="10" hidden="1">{#N/A,#N/A,FALSE,"M.01"}</definedName>
    <definedName name="wrn.M.01" hidden="1">{#N/A,#N/A,FALSE,"M.01"}</definedName>
    <definedName name="wrn.M.01." localSheetId="6" hidden="1">{#N/A,#N/A,FALSE,"M.01"}</definedName>
    <definedName name="wrn.M.01." localSheetId="9" hidden="1">{#N/A,#N/A,FALSE,"M.01"}</definedName>
    <definedName name="wrn.M.01." localSheetId="7" hidden="1">{#N/A,#N/A,FALSE,"M.01"}</definedName>
    <definedName name="wrn.M.01." localSheetId="5" hidden="1">{#N/A,#N/A,FALSE,"M.01"}</definedName>
    <definedName name="wrn.M.01." localSheetId="10" hidden="1">{#N/A,#N/A,FALSE,"M.01"}</definedName>
    <definedName name="wrn.M.01." hidden="1">{#N/A,#N/A,FALSE,"M.01"}</definedName>
    <definedName name="wrn.M.01D." localSheetId="6" hidden="1">{#N/A,#N/A,FALSE,"M.01";#N/A,#N/A,FALSE,"M.01"}</definedName>
    <definedName name="wrn.M.01D." localSheetId="9" hidden="1">{#N/A,#N/A,FALSE,"M.01";#N/A,#N/A,FALSE,"M.01"}</definedName>
    <definedName name="wrn.M.01D." localSheetId="7" hidden="1">{#N/A,#N/A,FALSE,"M.01";#N/A,#N/A,FALSE,"M.01"}</definedName>
    <definedName name="wrn.M.01D." localSheetId="5" hidden="1">{#N/A,#N/A,FALSE,"M.01";#N/A,#N/A,FALSE,"M.01"}</definedName>
    <definedName name="wrn.M.01D." localSheetId="10" hidden="1">{#N/A,#N/A,FALSE,"M.01";#N/A,#N/A,FALSE,"M.01"}</definedName>
    <definedName name="wrn.M.01D." hidden="1">{#N/A,#N/A,FALSE,"M.01";#N/A,#N/A,FALSE,"M.01"}</definedName>
    <definedName name="wrn.M.02" localSheetId="6" hidden="1">{#N/A,#N/A,FALSE,"M.01"}</definedName>
    <definedName name="wrn.M.02" localSheetId="9" hidden="1">{#N/A,#N/A,FALSE,"M.01"}</definedName>
    <definedName name="wrn.M.02" localSheetId="7" hidden="1">{#N/A,#N/A,FALSE,"M.01"}</definedName>
    <definedName name="wrn.M.02" localSheetId="5" hidden="1">{#N/A,#N/A,FALSE,"M.01"}</definedName>
    <definedName name="wrn.M.02" localSheetId="10" hidden="1">{#N/A,#N/A,FALSE,"M.01"}</definedName>
    <definedName name="wrn.M.02" hidden="1">{#N/A,#N/A,FALSE,"M.01"}</definedName>
    <definedName name="wrn.M.02." localSheetId="6" hidden="1">{#N/A,#N/A,FALSE,"M.02"}</definedName>
    <definedName name="wrn.M.02." localSheetId="9" hidden="1">{#N/A,#N/A,FALSE,"M.02"}</definedName>
    <definedName name="wrn.M.02." localSheetId="7" hidden="1">{#N/A,#N/A,FALSE,"M.02"}</definedName>
    <definedName name="wrn.M.02." localSheetId="5" hidden="1">{#N/A,#N/A,FALSE,"M.02"}</definedName>
    <definedName name="wrn.M.02." localSheetId="10" hidden="1">{#N/A,#N/A,FALSE,"M.02"}</definedName>
    <definedName name="wrn.M.02." hidden="1">{#N/A,#N/A,FALSE,"M.02"}</definedName>
    <definedName name="wrn.M.07." localSheetId="6" hidden="1">{#N/A,#N/A,FALSE,"M.01"}</definedName>
    <definedName name="wrn.M.07." localSheetId="9" hidden="1">{#N/A,#N/A,FALSE,"M.01"}</definedName>
    <definedName name="wrn.M.07." localSheetId="7" hidden="1">{#N/A,#N/A,FALSE,"M.01"}</definedName>
    <definedName name="wrn.M.07." localSheetId="5" hidden="1">{#N/A,#N/A,FALSE,"M.01"}</definedName>
    <definedName name="wrn.M.07." localSheetId="10" hidden="1">{#N/A,#N/A,FALSE,"M.01"}</definedName>
    <definedName name="wrn.M.07." hidden="1">{#N/A,#N/A,FALSE,"M.01"}</definedName>
    <definedName name="wrn.M.31." localSheetId="6" hidden="1">{#N/A,#N/A,FALSE,"M.31"}</definedName>
    <definedName name="wrn.M.31." localSheetId="9" hidden="1">{#N/A,#N/A,FALSE,"M.31"}</definedName>
    <definedName name="wrn.M.31." localSheetId="7" hidden="1">{#N/A,#N/A,FALSE,"M.31"}</definedName>
    <definedName name="wrn.M.31." localSheetId="5" hidden="1">{#N/A,#N/A,FALSE,"M.31"}</definedName>
    <definedName name="wrn.M.31." localSheetId="10" hidden="1">{#N/A,#N/A,FALSE,"M.31"}</definedName>
    <definedName name="wrn.M.31." hidden="1">{#N/A,#N/A,FALSE,"M.31"}</definedName>
    <definedName name="wrn.M.32" localSheetId="6" hidden="1">{#N/A,#N/A,FALSE,"M.31"}</definedName>
    <definedName name="wrn.M.32" localSheetId="9" hidden="1">{#N/A,#N/A,FALSE,"M.31"}</definedName>
    <definedName name="wrn.M.32" localSheetId="7" hidden="1">{#N/A,#N/A,FALSE,"M.31"}</definedName>
    <definedName name="wrn.M.32" localSheetId="5" hidden="1">{#N/A,#N/A,FALSE,"M.31"}</definedName>
    <definedName name="wrn.M.32" localSheetId="10" hidden="1">{#N/A,#N/A,FALSE,"M.31"}</definedName>
    <definedName name="wrn.M.32" hidden="1">{#N/A,#N/A,FALSE,"M.31"}</definedName>
    <definedName name="wrn.M.32." localSheetId="6" hidden="1">{#N/A,#N/A,FALSE,"M.32"}</definedName>
    <definedName name="wrn.M.32." localSheetId="9" hidden="1">{#N/A,#N/A,FALSE,"M.32"}</definedName>
    <definedName name="wrn.M.32." localSheetId="7" hidden="1">{#N/A,#N/A,FALSE,"M.32"}</definedName>
    <definedName name="wrn.M.32." localSheetId="5" hidden="1">{#N/A,#N/A,FALSE,"M.32"}</definedName>
    <definedName name="wrn.M.32." localSheetId="10" hidden="1">{#N/A,#N/A,FALSE,"M.32"}</definedName>
    <definedName name="wrn.M.32." hidden="1">{#N/A,#N/A,FALSE,"M.32"}</definedName>
    <definedName name="wrn.M.32.1" localSheetId="6" hidden="1">{#N/A,#N/A,FALSE,"M.32"}</definedName>
    <definedName name="wrn.M.32.1" localSheetId="9" hidden="1">{#N/A,#N/A,FALSE,"M.32"}</definedName>
    <definedName name="wrn.M.32.1" localSheetId="7" hidden="1">{#N/A,#N/A,FALSE,"M.32"}</definedName>
    <definedName name="wrn.M.32.1" localSheetId="5" hidden="1">{#N/A,#N/A,FALSE,"M.32"}</definedName>
    <definedName name="wrn.M.32.1" localSheetId="10" hidden="1">{#N/A,#N/A,FALSE,"M.32"}</definedName>
    <definedName name="wrn.M.32.1" hidden="1">{#N/A,#N/A,FALSE,"M.32"}</definedName>
    <definedName name="wrn.M.33" localSheetId="6" hidden="1">{#N/A,#N/A,FALSE,"M.33"}</definedName>
    <definedName name="wrn.M.33" localSheetId="9" hidden="1">{#N/A,#N/A,FALSE,"M.33"}</definedName>
    <definedName name="wrn.M.33" localSheetId="7" hidden="1">{#N/A,#N/A,FALSE,"M.33"}</definedName>
    <definedName name="wrn.M.33" localSheetId="5" hidden="1">{#N/A,#N/A,FALSE,"M.33"}</definedName>
    <definedName name="wrn.M.33" localSheetId="10" hidden="1">{#N/A,#N/A,FALSE,"M.33"}</definedName>
    <definedName name="wrn.M.33" hidden="1">{#N/A,#N/A,FALSE,"M.33"}</definedName>
    <definedName name="wrn.M.33." localSheetId="6" hidden="1">{#N/A,#N/A,FALSE,"M.33"}</definedName>
    <definedName name="wrn.M.33." localSheetId="9" hidden="1">{#N/A,#N/A,FALSE,"M.33"}</definedName>
    <definedName name="wrn.M.33." localSheetId="7" hidden="1">{#N/A,#N/A,FALSE,"M.33"}</definedName>
    <definedName name="wrn.M.33." localSheetId="5" hidden="1">{#N/A,#N/A,FALSE,"M.33"}</definedName>
    <definedName name="wrn.M.33." localSheetId="10" hidden="1">{#N/A,#N/A,FALSE,"M.33"}</definedName>
    <definedName name="wrn.M.33." hidden="1">{#N/A,#N/A,FALSE,"M.33"}</definedName>
    <definedName name="wrn.M.333" localSheetId="6" hidden="1">{#N/A,#N/A,FALSE,"M.32"}</definedName>
    <definedName name="wrn.M.333" localSheetId="9" hidden="1">{#N/A,#N/A,FALSE,"M.32"}</definedName>
    <definedName name="wrn.M.333" localSheetId="7" hidden="1">{#N/A,#N/A,FALSE,"M.32"}</definedName>
    <definedName name="wrn.M.333" localSheetId="5" hidden="1">{#N/A,#N/A,FALSE,"M.32"}</definedName>
    <definedName name="wrn.M.333" localSheetId="10" hidden="1">{#N/A,#N/A,FALSE,"M.32"}</definedName>
    <definedName name="wrn.M.333" hidden="1">{#N/A,#N/A,FALSE,"M.32"}</definedName>
    <definedName name="wrn.M.34." localSheetId="6" hidden="1">{#N/A,#N/A,FALSE,"M.34"}</definedName>
    <definedName name="wrn.M.34." localSheetId="9" hidden="1">{#N/A,#N/A,FALSE,"M.34"}</definedName>
    <definedName name="wrn.M.34." localSheetId="7" hidden="1">{#N/A,#N/A,FALSE,"M.34"}</definedName>
    <definedName name="wrn.M.34." localSheetId="5" hidden="1">{#N/A,#N/A,FALSE,"M.34"}</definedName>
    <definedName name="wrn.M.34." localSheetId="10" hidden="1">{#N/A,#N/A,FALSE,"M.34"}</definedName>
    <definedName name="wrn.M.34." hidden="1">{#N/A,#N/A,FALSE,"M.34"}</definedName>
    <definedName name="wrn.M.34.1" localSheetId="6" hidden="1">{#N/A,#N/A,FALSE,"M.34"}</definedName>
    <definedName name="wrn.M.34.1" localSheetId="9" hidden="1">{#N/A,#N/A,FALSE,"M.34"}</definedName>
    <definedName name="wrn.M.34.1" localSheetId="7" hidden="1">{#N/A,#N/A,FALSE,"M.34"}</definedName>
    <definedName name="wrn.M.34.1" localSheetId="5" hidden="1">{#N/A,#N/A,FALSE,"M.34"}</definedName>
    <definedName name="wrn.M.34.1" localSheetId="10" hidden="1">{#N/A,#N/A,FALSE,"M.34"}</definedName>
    <definedName name="wrn.M.34.1" hidden="1">{#N/A,#N/A,FALSE,"M.34"}</definedName>
    <definedName name="wrn.m.35." localSheetId="6" hidden="1">{#N/A,#N/A,FALSE,"M.34"}</definedName>
    <definedName name="wrn.m.35." localSheetId="9" hidden="1">{#N/A,#N/A,FALSE,"M.34"}</definedName>
    <definedName name="wrn.m.35." localSheetId="7" hidden="1">{#N/A,#N/A,FALSE,"M.34"}</definedName>
    <definedName name="wrn.m.35." localSheetId="5" hidden="1">{#N/A,#N/A,FALSE,"M.34"}</definedName>
    <definedName name="wrn.m.35." localSheetId="10" hidden="1">{#N/A,#N/A,FALSE,"M.34"}</definedName>
    <definedName name="wrn.m.35." hidden="1">{#N/A,#N/A,FALSE,"M.34"}</definedName>
    <definedName name="wrn.M.4." localSheetId="6" hidden="1">{#N/A,#N/A,FALSE,"M.42"}</definedName>
    <definedName name="wrn.M.4." localSheetId="9" hidden="1">{#N/A,#N/A,FALSE,"M.42"}</definedName>
    <definedName name="wrn.M.4." localSheetId="7" hidden="1">{#N/A,#N/A,FALSE,"M.42"}</definedName>
    <definedName name="wrn.M.4." localSheetId="5" hidden="1">{#N/A,#N/A,FALSE,"M.42"}</definedName>
    <definedName name="wrn.M.4." localSheetId="10" hidden="1">{#N/A,#N/A,FALSE,"M.42"}</definedName>
    <definedName name="wrn.M.4." hidden="1">{#N/A,#N/A,FALSE,"M.42"}</definedName>
    <definedName name="wrn.M.41." localSheetId="6" hidden="1">{#N/A,#N/A,FALSE,"M.41"}</definedName>
    <definedName name="wrn.M.41." localSheetId="9" hidden="1">{#N/A,#N/A,FALSE,"M.41"}</definedName>
    <definedName name="wrn.M.41." localSheetId="7" hidden="1">{#N/A,#N/A,FALSE,"M.41"}</definedName>
    <definedName name="wrn.M.41." localSheetId="5" hidden="1">{#N/A,#N/A,FALSE,"M.41"}</definedName>
    <definedName name="wrn.M.41." localSheetId="10" hidden="1">{#N/A,#N/A,FALSE,"M.41"}</definedName>
    <definedName name="wrn.M.41." hidden="1">{#N/A,#N/A,FALSE,"M.41"}</definedName>
    <definedName name="wrn.M.42." localSheetId="6" hidden="1">{#N/A,#N/A,FALSE,"M.42"}</definedName>
    <definedName name="wrn.M.42." localSheetId="9" hidden="1">{#N/A,#N/A,FALSE,"M.42"}</definedName>
    <definedName name="wrn.M.42." localSheetId="7" hidden="1">{#N/A,#N/A,FALSE,"M.42"}</definedName>
    <definedName name="wrn.M.42." localSheetId="5" hidden="1">{#N/A,#N/A,FALSE,"M.42"}</definedName>
    <definedName name="wrn.M.42." localSheetId="10" hidden="1">{#N/A,#N/A,FALSE,"M.42"}</definedName>
    <definedName name="wrn.M.42." hidden="1">{#N/A,#N/A,FALSE,"M.42"}</definedName>
    <definedName name="wrn.M.43" localSheetId="6" hidden="1">{#N/A,#N/A,FALSE,"M.43"}</definedName>
    <definedName name="wrn.M.43" localSheetId="9" hidden="1">{#N/A,#N/A,FALSE,"M.43"}</definedName>
    <definedName name="wrn.M.43" localSheetId="7" hidden="1">{#N/A,#N/A,FALSE,"M.43"}</definedName>
    <definedName name="wrn.M.43" localSheetId="5" hidden="1">{#N/A,#N/A,FALSE,"M.43"}</definedName>
    <definedName name="wrn.M.43" localSheetId="10" hidden="1">{#N/A,#N/A,FALSE,"M.43"}</definedName>
    <definedName name="wrn.M.43" hidden="1">{#N/A,#N/A,FALSE,"M.43"}</definedName>
    <definedName name="wrn.M.43." localSheetId="6" hidden="1">{#N/A,#N/A,FALSE,"M.43"}</definedName>
    <definedName name="wrn.M.43." localSheetId="9" hidden="1">{#N/A,#N/A,FALSE,"M.43"}</definedName>
    <definedName name="wrn.M.43." localSheetId="7" hidden="1">{#N/A,#N/A,FALSE,"M.43"}</definedName>
    <definedName name="wrn.M.43." localSheetId="5" hidden="1">{#N/A,#N/A,FALSE,"M.43"}</definedName>
    <definedName name="wrn.M.43." localSheetId="10" hidden="1">{#N/A,#N/A,FALSE,"M.43"}</definedName>
    <definedName name="wrn.M.43." hidden="1">{#N/A,#N/A,FALSE,"M.43"}</definedName>
    <definedName name="wrn.n.99" localSheetId="6" hidden="1">{#N/A,#N/A,FALSE,"M.43"}</definedName>
    <definedName name="wrn.n.99" localSheetId="9" hidden="1">{#N/A,#N/A,FALSE,"M.43"}</definedName>
    <definedName name="wrn.n.99" localSheetId="7" hidden="1">{#N/A,#N/A,FALSE,"M.43"}</definedName>
    <definedName name="wrn.n.99" localSheetId="5" hidden="1">{#N/A,#N/A,FALSE,"M.43"}</definedName>
    <definedName name="wrn.n.99" localSheetId="10" hidden="1">{#N/A,#N/A,FALSE,"M.43"}</definedName>
    <definedName name="wrn.n.99" hidden="1">{#N/A,#N/A,FALSE,"M.43"}</definedName>
    <definedName name="www" localSheetId="6" hidden="1">{#N/A,#N/A,FALSE,"M.34"}</definedName>
    <definedName name="www" localSheetId="9" hidden="1">{#N/A,#N/A,FALSE,"M.34"}</definedName>
    <definedName name="www" localSheetId="7" hidden="1">{#N/A,#N/A,FALSE,"M.34"}</definedName>
    <definedName name="www" localSheetId="5" hidden="1">{#N/A,#N/A,FALSE,"M.34"}</definedName>
    <definedName name="www" localSheetId="10" hidden="1">{#N/A,#N/A,FALSE,"M.34"}</definedName>
    <definedName name="www" hidden="1">{#N/A,#N/A,FALSE,"M.34"}</definedName>
    <definedName name="x" localSheetId="6">[72]JAN07!#REF!</definedName>
    <definedName name="x" localSheetId="7">[72]JAN07!#REF!</definedName>
    <definedName name="x">[73]JAN07!#REF!</definedName>
    <definedName name="X_19" localSheetId="6">#REF!</definedName>
    <definedName name="X_19" localSheetId="7">#REF!</definedName>
    <definedName name="X_19" localSheetId="5">#REF!</definedName>
    <definedName name="X_19">#REF!</definedName>
    <definedName name="xs" localSheetId="6">[72]JAN07!#REF!</definedName>
    <definedName name="xs" localSheetId="7">[72]JAN07!#REF!</definedName>
    <definedName name="xs" localSheetId="5">[73]JAN07!#REF!</definedName>
    <definedName name="xs">[73]JAN07!#REF!</definedName>
    <definedName name="XXXX" localSheetId="6">#REF!</definedName>
    <definedName name="XXXX" localSheetId="9">#REF!</definedName>
    <definedName name="XXXX" localSheetId="5">#REF!</definedName>
    <definedName name="XXXX">#REF!</definedName>
    <definedName name="y" localSheetId="6">#REF!</definedName>
    <definedName name="y">#REF!</definedName>
    <definedName name="YERYY" localSheetId="6">#REF!</definedName>
    <definedName name="YERYY" localSheetId="7">#REF!</definedName>
    <definedName name="YERYY">#REF!</definedName>
    <definedName name="YK">#REF!</definedName>
    <definedName name="yy" localSheetId="6">#REF!</definedName>
    <definedName name="yy" localSheetId="7">#REF!</definedName>
    <definedName name="yy">#REF!</definedName>
    <definedName name="Z" localSheetId="6">#REF!</definedName>
    <definedName name="Z" localSheetId="7">#REF!</definedName>
    <definedName name="Z">#REF!</definedName>
    <definedName name="ZAz">#REF!</definedName>
    <definedName name="zone_saisie">('[90]Submission Form'!$A$4:$C$5,'[90]Submission Form'!$D$7,'[90]Submission Form'!$D$10:$D$11,'[90]Submission Form'!$D$17:$D$26,'[90]Submission Form'!$D$33)</definedName>
    <definedName name="zz">'[65]Hal-1'!$M$33:$M$33</definedName>
    <definedName name="zz_19">'[66]Hal-1'!$M$33:$M$33</definedName>
    <definedName name="zzz">[65]aruskas!$A$110:$T$180</definedName>
    <definedName name="zzz_19">[66]aruskas!$A$110:$T$180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7" i="54" l="1"/>
  <c r="F40" i="11"/>
  <c r="F39" i="11"/>
  <c r="F38" i="11"/>
  <c r="F37" i="11"/>
  <c r="F36" i="11"/>
  <c r="D35" i="11" l="1"/>
  <c r="H35" i="11" s="1"/>
  <c r="E35" i="11"/>
  <c r="G35" i="11"/>
  <c r="D36" i="11"/>
  <c r="J36" i="11" s="1"/>
  <c r="E36" i="11"/>
  <c r="G36" i="11"/>
  <c r="D37" i="11"/>
  <c r="H37" i="11" s="1"/>
  <c r="E37" i="11"/>
  <c r="G37" i="11"/>
  <c r="D38" i="11"/>
  <c r="H38" i="11" s="1"/>
  <c r="E38" i="11"/>
  <c r="G38" i="11"/>
  <c r="I38" i="11" s="1"/>
  <c r="D39" i="11"/>
  <c r="J39" i="11" s="1"/>
  <c r="E39" i="11"/>
  <c r="G39" i="11"/>
  <c r="D40" i="11"/>
  <c r="E40" i="11"/>
  <c r="G40" i="11"/>
  <c r="D41" i="11"/>
  <c r="J41" i="11" s="1"/>
  <c r="E41" i="11"/>
  <c r="G41" i="11"/>
  <c r="F43" i="11"/>
  <c r="F44" i="11" s="1"/>
  <c r="J40" i="11" l="1"/>
  <c r="J38" i="11"/>
  <c r="K38" i="11" s="1"/>
  <c r="J37" i="11"/>
  <c r="I39" i="11"/>
  <c r="I35" i="11"/>
  <c r="H41" i="11"/>
  <c r="H39" i="11"/>
  <c r="I37" i="11"/>
  <c r="I36" i="11"/>
  <c r="J35" i="11"/>
  <c r="I41" i="11"/>
  <c r="H40" i="11"/>
  <c r="H36" i="11"/>
  <c r="K36" i="11" s="1"/>
  <c r="I40" i="11"/>
  <c r="F74" i="11"/>
  <c r="F72" i="11"/>
  <c r="F71" i="11"/>
  <c r="G70" i="11"/>
  <c r="G71" i="11"/>
  <c r="G72" i="11"/>
  <c r="G73" i="11"/>
  <c r="G74" i="11"/>
  <c r="G75" i="11"/>
  <c r="G76" i="11"/>
  <c r="D70" i="11"/>
  <c r="H70" i="11" s="1"/>
  <c r="E70" i="11"/>
  <c r="J71" i="11"/>
  <c r="E71" i="11"/>
  <c r="D72" i="11"/>
  <c r="I72" i="11" s="1"/>
  <c r="E72" i="11"/>
  <c r="E73" i="11"/>
  <c r="D74" i="11"/>
  <c r="H74" i="11" s="1"/>
  <c r="E74" i="11"/>
  <c r="D75" i="11"/>
  <c r="J75" i="11" s="1"/>
  <c r="E75" i="11"/>
  <c r="D76" i="11"/>
  <c r="J76" i="11" s="1"/>
  <c r="E76" i="11"/>
  <c r="K39" i="11" l="1"/>
  <c r="K35" i="11"/>
  <c r="K37" i="11"/>
  <c r="K41" i="11"/>
  <c r="K40" i="11"/>
  <c r="H73" i="11"/>
  <c r="I71" i="11"/>
  <c r="I75" i="11"/>
  <c r="H72" i="11"/>
  <c r="J70" i="11"/>
  <c r="J74" i="11"/>
  <c r="I76" i="11"/>
  <c r="H76" i="11"/>
  <c r="H75" i="11"/>
  <c r="I74" i="11"/>
  <c r="J73" i="11"/>
  <c r="H71" i="11"/>
  <c r="I70" i="11"/>
  <c r="I73" i="11"/>
  <c r="K73" i="11" s="1"/>
  <c r="J72" i="11"/>
  <c r="K72" i="11" l="1"/>
  <c r="K71" i="11"/>
  <c r="K70" i="11"/>
  <c r="K75" i="11"/>
  <c r="K74" i="11"/>
  <c r="K76" i="11"/>
  <c r="D77" i="11" l="1"/>
  <c r="H77" i="11" s="1"/>
  <c r="E77" i="11"/>
  <c r="G77" i="11"/>
  <c r="D78" i="11"/>
  <c r="H78" i="11" s="1"/>
  <c r="E78" i="11"/>
  <c r="G78" i="11"/>
  <c r="F17" i="11"/>
  <c r="I78" i="11" l="1"/>
  <c r="J77" i="11"/>
  <c r="J78" i="11"/>
  <c r="I77" i="11"/>
  <c r="F61" i="11"/>
  <c r="F62" i="11" s="1"/>
  <c r="F55" i="11"/>
  <c r="F59" i="11" s="1"/>
  <c r="F53" i="11"/>
  <c r="F52" i="11"/>
  <c r="F51" i="11"/>
  <c r="F50" i="11"/>
  <c r="F49" i="11"/>
  <c r="F48" i="11"/>
  <c r="D46" i="11"/>
  <c r="H46" i="11" s="1"/>
  <c r="E46" i="11"/>
  <c r="G46" i="11"/>
  <c r="D47" i="11"/>
  <c r="J47" i="11" s="1"/>
  <c r="E47" i="11"/>
  <c r="G47" i="11"/>
  <c r="D48" i="11"/>
  <c r="H48" i="11" s="1"/>
  <c r="E48" i="11"/>
  <c r="G48" i="11"/>
  <c r="D49" i="11"/>
  <c r="J49" i="11" s="1"/>
  <c r="E49" i="11"/>
  <c r="G49" i="11"/>
  <c r="D50" i="11"/>
  <c r="J50" i="11" s="1"/>
  <c r="E50" i="11"/>
  <c r="G50" i="11"/>
  <c r="D51" i="11"/>
  <c r="J51" i="11" s="1"/>
  <c r="E51" i="11"/>
  <c r="G51" i="11"/>
  <c r="D52" i="11"/>
  <c r="J52" i="11" s="1"/>
  <c r="E52" i="11"/>
  <c r="G52" i="11"/>
  <c r="D53" i="11"/>
  <c r="H53" i="11" s="1"/>
  <c r="E53" i="11"/>
  <c r="G53" i="11"/>
  <c r="D54" i="11"/>
  <c r="J54" i="11" s="1"/>
  <c r="E54" i="11"/>
  <c r="G54" i="11"/>
  <c r="D55" i="11"/>
  <c r="J55" i="11" s="1"/>
  <c r="E55" i="11"/>
  <c r="G55" i="11"/>
  <c r="D56" i="11"/>
  <c r="H56" i="11" s="1"/>
  <c r="E56" i="11"/>
  <c r="G56" i="11"/>
  <c r="D57" i="11"/>
  <c r="J57" i="11" s="1"/>
  <c r="E57" i="11"/>
  <c r="G57" i="11"/>
  <c r="D58" i="11"/>
  <c r="J58" i="11" s="1"/>
  <c r="E58" i="11"/>
  <c r="G58" i="11"/>
  <c r="D59" i="11"/>
  <c r="E59" i="11"/>
  <c r="G59" i="11"/>
  <c r="D60" i="11"/>
  <c r="J60" i="11" s="1"/>
  <c r="E60" i="11"/>
  <c r="G60" i="11"/>
  <c r="D61" i="11"/>
  <c r="H61" i="11" s="1"/>
  <c r="E61" i="11"/>
  <c r="G61" i="11"/>
  <c r="D62" i="11"/>
  <c r="J62" i="11" s="1"/>
  <c r="E62" i="11"/>
  <c r="G62" i="11"/>
  <c r="D63" i="11"/>
  <c r="J63" i="11" s="1"/>
  <c r="E63" i="11"/>
  <c r="G63" i="11"/>
  <c r="D64" i="11"/>
  <c r="H64" i="11" s="1"/>
  <c r="E64" i="11"/>
  <c r="G64" i="11"/>
  <c r="D65" i="11"/>
  <c r="H65" i="11" s="1"/>
  <c r="E65" i="11"/>
  <c r="G65" i="11"/>
  <c r="D66" i="11"/>
  <c r="H66" i="11" s="1"/>
  <c r="E66" i="11"/>
  <c r="G66" i="11"/>
  <c r="D67" i="11"/>
  <c r="J67" i="11" s="1"/>
  <c r="E67" i="11"/>
  <c r="G67" i="11"/>
  <c r="D68" i="11"/>
  <c r="J68" i="11" s="1"/>
  <c r="E68" i="11"/>
  <c r="G68" i="11"/>
  <c r="C6" i="62"/>
  <c r="D15" i="11"/>
  <c r="J15" i="11" s="1"/>
  <c r="E15" i="11"/>
  <c r="G15" i="11"/>
  <c r="D16" i="11"/>
  <c r="J16" i="11" s="1"/>
  <c r="E16" i="11"/>
  <c r="G16" i="11"/>
  <c r="D17" i="11"/>
  <c r="E17" i="11"/>
  <c r="G17" i="11"/>
  <c r="D19" i="11"/>
  <c r="H19" i="11" s="1"/>
  <c r="E19" i="11"/>
  <c r="G19" i="11"/>
  <c r="F33" i="11"/>
  <c r="F32" i="11"/>
  <c r="F31" i="11"/>
  <c r="F30" i="11"/>
  <c r="F29" i="11"/>
  <c r="F26" i="11"/>
  <c r="F25" i="11"/>
  <c r="F24" i="11"/>
  <c r="F23" i="11"/>
  <c r="F22" i="11"/>
  <c r="D20" i="11"/>
  <c r="J20" i="11" s="1"/>
  <c r="E20" i="11"/>
  <c r="G20" i="11"/>
  <c r="D21" i="11"/>
  <c r="J21" i="11" s="1"/>
  <c r="E21" i="11"/>
  <c r="G21" i="11"/>
  <c r="D22" i="11"/>
  <c r="H22" i="11" s="1"/>
  <c r="E22" i="11"/>
  <c r="G22" i="11"/>
  <c r="D23" i="11"/>
  <c r="H23" i="11" s="1"/>
  <c r="E23" i="11"/>
  <c r="G23" i="11"/>
  <c r="D24" i="11"/>
  <c r="J24" i="11" s="1"/>
  <c r="E24" i="11"/>
  <c r="G24" i="11"/>
  <c r="D25" i="11"/>
  <c r="J25" i="11" s="1"/>
  <c r="E25" i="11"/>
  <c r="G25" i="11"/>
  <c r="D26" i="11"/>
  <c r="H26" i="11" s="1"/>
  <c r="E26" i="11"/>
  <c r="G26" i="11"/>
  <c r="D27" i="11"/>
  <c r="H27" i="11" s="1"/>
  <c r="E27" i="11"/>
  <c r="G27" i="11"/>
  <c r="D28" i="11"/>
  <c r="J28" i="11" s="1"/>
  <c r="E28" i="11"/>
  <c r="G28" i="11"/>
  <c r="D29" i="11"/>
  <c r="J29" i="11" s="1"/>
  <c r="E29" i="11"/>
  <c r="G29" i="11"/>
  <c r="D30" i="11"/>
  <c r="H30" i="11" s="1"/>
  <c r="E30" i="11"/>
  <c r="G30" i="11"/>
  <c r="D31" i="11"/>
  <c r="H31" i="11" s="1"/>
  <c r="E31" i="11"/>
  <c r="G31" i="11"/>
  <c r="D32" i="11"/>
  <c r="J32" i="11" s="1"/>
  <c r="E32" i="11"/>
  <c r="G32" i="11"/>
  <c r="D33" i="11"/>
  <c r="E33" i="11"/>
  <c r="G33" i="11"/>
  <c r="D34" i="11"/>
  <c r="H34" i="11" s="1"/>
  <c r="E34" i="11"/>
  <c r="G34" i="11"/>
  <c r="D42" i="11"/>
  <c r="H42" i="11" s="1"/>
  <c r="E42" i="11"/>
  <c r="G42" i="11"/>
  <c r="D43" i="11"/>
  <c r="J43" i="11" s="1"/>
  <c r="E43" i="11"/>
  <c r="G43" i="11"/>
  <c r="I44" i="11"/>
  <c r="D45" i="11"/>
  <c r="J45" i="11" s="1"/>
  <c r="E45" i="11"/>
  <c r="G45" i="11"/>
  <c r="G69" i="11"/>
  <c r="D69" i="11"/>
  <c r="I69" i="11" s="1"/>
  <c r="E69" i="11"/>
  <c r="K78" i="11" l="1"/>
  <c r="K77" i="11"/>
  <c r="F63" i="11"/>
  <c r="F56" i="11"/>
  <c r="I56" i="11" s="1"/>
  <c r="F64" i="11"/>
  <c r="I64" i="11" s="1"/>
  <c r="F65" i="11"/>
  <c r="J65" i="11" s="1"/>
  <c r="F57" i="11"/>
  <c r="I57" i="11" s="1"/>
  <c r="F58" i="11"/>
  <c r="I58" i="11" s="1"/>
  <c r="I62" i="11"/>
  <c r="J46" i="11"/>
  <c r="I54" i="11"/>
  <c r="I50" i="11"/>
  <c r="H49" i="11"/>
  <c r="J48" i="11"/>
  <c r="I46" i="11"/>
  <c r="J59" i="11"/>
  <c r="I67" i="11"/>
  <c r="I65" i="11"/>
  <c r="H62" i="11"/>
  <c r="I61" i="11"/>
  <c r="I60" i="11"/>
  <c r="H58" i="11"/>
  <c r="H54" i="11"/>
  <c r="I53" i="11"/>
  <c r="I52" i="11"/>
  <c r="I49" i="11"/>
  <c r="I48" i="11"/>
  <c r="J64" i="11"/>
  <c r="J61" i="11"/>
  <c r="H60" i="11"/>
  <c r="I59" i="11"/>
  <c r="H57" i="11"/>
  <c r="J56" i="11"/>
  <c r="J53" i="11"/>
  <c r="H52" i="11"/>
  <c r="I51" i="11"/>
  <c r="H67" i="11"/>
  <c r="I66" i="11"/>
  <c r="H50" i="11"/>
  <c r="I63" i="11"/>
  <c r="I55" i="11"/>
  <c r="I47" i="11"/>
  <c r="H68" i="11"/>
  <c r="J66" i="11"/>
  <c r="H63" i="11"/>
  <c r="H59" i="11"/>
  <c r="H55" i="11"/>
  <c r="H51" i="11"/>
  <c r="H47" i="11"/>
  <c r="I68" i="11"/>
  <c r="I15" i="11"/>
  <c r="H15" i="11"/>
  <c r="I16" i="11"/>
  <c r="H16" i="11"/>
  <c r="J19" i="11"/>
  <c r="I19" i="11"/>
  <c r="J17" i="11"/>
  <c r="I17" i="11"/>
  <c r="H17" i="11"/>
  <c r="I24" i="11"/>
  <c r="J26" i="11"/>
  <c r="I20" i="11"/>
  <c r="J42" i="11"/>
  <c r="J34" i="11"/>
  <c r="I28" i="11"/>
  <c r="J27" i="11"/>
  <c r="J30" i="11"/>
  <c r="J23" i="11"/>
  <c r="J22" i="11"/>
  <c r="H20" i="11"/>
  <c r="I32" i="11"/>
  <c r="H24" i="11"/>
  <c r="H28" i="11"/>
  <c r="I43" i="11"/>
  <c r="H43" i="11"/>
  <c r="J31" i="11"/>
  <c r="I42" i="11"/>
  <c r="J33" i="11"/>
  <c r="I31" i="11"/>
  <c r="I27" i="11"/>
  <c r="I23" i="11"/>
  <c r="H32" i="11"/>
  <c r="I34" i="11"/>
  <c r="I33" i="11"/>
  <c r="I30" i="11"/>
  <c r="I29" i="11"/>
  <c r="I26" i="11"/>
  <c r="I25" i="11"/>
  <c r="I22" i="11"/>
  <c r="I21" i="11"/>
  <c r="I45" i="11"/>
  <c r="H44" i="11"/>
  <c r="H33" i="11"/>
  <c r="H29" i="11"/>
  <c r="H25" i="11"/>
  <c r="H21" i="11"/>
  <c r="J44" i="11"/>
  <c r="H45" i="11"/>
  <c r="H69" i="11"/>
  <c r="J69" i="11"/>
  <c r="D16" i="60"/>
  <c r="K58" i="11" l="1"/>
  <c r="K57" i="11"/>
  <c r="K49" i="11"/>
  <c r="K60" i="11"/>
  <c r="K59" i="11"/>
  <c r="K48" i="11"/>
  <c r="K53" i="11"/>
  <c r="K62" i="11"/>
  <c r="K63" i="11"/>
  <c r="K52" i="11"/>
  <c r="K46" i="11"/>
  <c r="K51" i="11"/>
  <c r="K66" i="11"/>
  <c r="K50" i="11"/>
  <c r="K56" i="11"/>
  <c r="K61" i="11"/>
  <c r="K54" i="11"/>
  <c r="K65" i="11"/>
  <c r="K64" i="11"/>
  <c r="K67" i="11"/>
  <c r="K47" i="11"/>
  <c r="K55" i="11"/>
  <c r="K68" i="11"/>
  <c r="K15" i="11"/>
  <c r="K16" i="11"/>
  <c r="K26" i="11"/>
  <c r="K19" i="11"/>
  <c r="K31" i="11"/>
  <c r="K17" i="11"/>
  <c r="K42" i="11"/>
  <c r="K24" i="11"/>
  <c r="K34" i="11"/>
  <c r="K20" i="11"/>
  <c r="K30" i="11"/>
  <c r="K25" i="11"/>
  <c r="K28" i="11"/>
  <c r="K22" i="11"/>
  <c r="K27" i="11"/>
  <c r="K43" i="11"/>
  <c r="K33" i="11"/>
  <c r="K23" i="11"/>
  <c r="K21" i="11"/>
  <c r="K32" i="11"/>
  <c r="K45" i="11"/>
  <c r="K29" i="11"/>
  <c r="K44" i="11"/>
  <c r="K69" i="11"/>
  <c r="G6" i="11" l="1"/>
  <c r="D14" i="11" l="1"/>
  <c r="J14" i="11" s="1"/>
  <c r="E14" i="11"/>
  <c r="G14" i="11"/>
  <c r="K19" i="60"/>
  <c r="D19" i="60"/>
  <c r="H14" i="11" l="1"/>
  <c r="I14" i="11"/>
  <c r="K14" i="11" l="1"/>
  <c r="W48" i="64" l="1"/>
  <c r="I1486" i="10"/>
  <c r="I1487" i="10"/>
  <c r="I1488" i="10"/>
  <c r="I1489" i="10"/>
  <c r="I1490" i="10"/>
  <c r="I1491" i="10"/>
  <c r="I1492" i="10"/>
  <c r="I1493" i="10"/>
  <c r="I1494" i="10"/>
  <c r="G1038" i="10"/>
  <c r="G1037" i="10"/>
  <c r="F8" i="10"/>
  <c r="T7" i="54" l="1"/>
  <c r="K6" i="60" l="1"/>
  <c r="D22" i="59" l="1"/>
  <c r="K8" i="60" s="1"/>
  <c r="D19" i="59"/>
  <c r="D8" i="60" s="1"/>
  <c r="D18" i="59"/>
  <c r="D7" i="60" s="1"/>
  <c r="D21" i="59"/>
  <c r="K7" i="60" s="1"/>
  <c r="K18" i="60"/>
  <c r="K17" i="60"/>
  <c r="D17" i="60"/>
  <c r="D18" i="60"/>
  <c r="D20" i="60" s="1"/>
  <c r="K9" i="60" l="1"/>
  <c r="K16" i="60" s="1"/>
  <c r="D6" i="60"/>
  <c r="D9" i="60" s="1"/>
  <c r="K20" i="60" l="1"/>
  <c r="D5" i="60" l="1"/>
  <c r="K5" i="60" s="1"/>
  <c r="F3" i="54" l="1"/>
  <c r="D8" i="59" l="1"/>
  <c r="C8" i="54" l="1"/>
  <c r="D9" i="59"/>
  <c r="K7" i="54" s="1"/>
  <c r="H8" i="54" l="1"/>
  <c r="I8" i="54"/>
  <c r="H7" i="54"/>
  <c r="I7" i="54"/>
  <c r="A15" i="11" l="1"/>
  <c r="D79" i="11" l="1"/>
  <c r="I88" i="10"/>
  <c r="I92" i="10"/>
  <c r="I100" i="10"/>
  <c r="I104" i="10"/>
  <c r="I108" i="10"/>
  <c r="C1" i="39"/>
  <c r="C1" i="29"/>
  <c r="C3" i="29"/>
  <c r="C2" i="39"/>
  <c r="C3" i="39"/>
  <c r="I1455" i="10"/>
  <c r="I1456" i="10"/>
  <c r="I1457" i="10"/>
  <c r="I1458" i="10"/>
  <c r="I1459" i="10"/>
  <c r="I1460" i="10"/>
  <c r="I1461" i="10"/>
  <c r="I1462" i="10"/>
  <c r="I1463" i="10"/>
  <c r="I1464" i="10"/>
  <c r="I1465" i="10"/>
  <c r="I1466" i="10"/>
  <c r="I1467" i="10"/>
  <c r="I1468" i="10"/>
  <c r="I1469" i="10"/>
  <c r="I1470" i="10"/>
  <c r="I1471" i="10"/>
  <c r="I1472" i="10"/>
  <c r="I1473" i="10"/>
  <c r="I1474" i="10"/>
  <c r="I1475" i="10"/>
  <c r="I1476" i="10"/>
  <c r="I1477" i="10"/>
  <c r="I1478" i="10"/>
  <c r="I1479" i="10"/>
  <c r="I1480" i="10"/>
  <c r="I1481" i="10"/>
  <c r="I1482" i="10"/>
  <c r="I1483" i="10"/>
  <c r="I1484" i="10"/>
  <c r="I1485" i="10"/>
  <c r="T8" i="54"/>
  <c r="B8" i="54"/>
  <c r="B9" i="54" s="1"/>
  <c r="B10" i="54" s="1"/>
  <c r="B11" i="54" s="1"/>
  <c r="B12" i="54" s="1"/>
  <c r="B13" i="54" s="1"/>
  <c r="B14" i="54" s="1"/>
  <c r="B15" i="54" s="1"/>
  <c r="B16" i="54" s="1"/>
  <c r="B17" i="54" s="1"/>
  <c r="B18" i="54" s="1"/>
  <c r="B19" i="54" s="1"/>
  <c r="B20" i="54" s="1"/>
  <c r="B21" i="54" s="1"/>
  <c r="B22" i="54" s="1"/>
  <c r="B23" i="54" s="1"/>
  <c r="B24" i="54" s="1"/>
  <c r="B25" i="54" s="1"/>
  <c r="B26" i="54" s="1"/>
  <c r="B27" i="54" s="1"/>
  <c r="B28" i="54" s="1"/>
  <c r="B29" i="54" s="1"/>
  <c r="B30" i="54" s="1"/>
  <c r="A8" i="54"/>
  <c r="O8" i="54" s="1"/>
  <c r="E79" i="11"/>
  <c r="D80" i="11"/>
  <c r="H80" i="11" s="1"/>
  <c r="E80" i="11"/>
  <c r="O107" i="10"/>
  <c r="P107" i="10" s="1"/>
  <c r="J107" i="10"/>
  <c r="L107" i="10" s="1"/>
  <c r="I1433" i="10"/>
  <c r="I1421" i="10"/>
  <c r="I1416" i="10"/>
  <c r="I1406" i="10"/>
  <c r="I1405" i="10"/>
  <c r="I1432" i="10"/>
  <c r="I1407" i="10"/>
  <c r="I1431" i="10"/>
  <c r="I1418" i="10"/>
  <c r="I1430" i="10"/>
  <c r="I1422" i="10"/>
  <c r="I1409" i="10"/>
  <c r="J8" i="10"/>
  <c r="K8" i="10"/>
  <c r="M8" i="10" s="1"/>
  <c r="O8" i="10"/>
  <c r="P8" i="10" s="1"/>
  <c r="J9" i="10"/>
  <c r="K9" i="10"/>
  <c r="M9" i="10" s="1"/>
  <c r="O9" i="10"/>
  <c r="P9" i="10" s="1"/>
  <c r="J10" i="10"/>
  <c r="L10" i="10" s="1"/>
  <c r="K10" i="10"/>
  <c r="O10" i="10"/>
  <c r="J11" i="10"/>
  <c r="K11" i="10"/>
  <c r="M11" i="10" s="1"/>
  <c r="O11" i="10"/>
  <c r="P11" i="10" s="1"/>
  <c r="J12" i="10"/>
  <c r="K12" i="10"/>
  <c r="M12" i="10" s="1"/>
  <c r="O12" i="10"/>
  <c r="P12" i="10" s="1"/>
  <c r="J13" i="10"/>
  <c r="K13" i="10"/>
  <c r="M13" i="10" s="1"/>
  <c r="O13" i="10"/>
  <c r="J14" i="10"/>
  <c r="K14" i="10"/>
  <c r="M14" i="10" s="1"/>
  <c r="O14" i="10"/>
  <c r="P14" i="10" s="1"/>
  <c r="J15" i="10"/>
  <c r="K15" i="10"/>
  <c r="M15" i="10" s="1"/>
  <c r="O15" i="10"/>
  <c r="P15" i="10" s="1"/>
  <c r="J16" i="10"/>
  <c r="K16" i="10"/>
  <c r="M16" i="10" s="1"/>
  <c r="O16" i="10"/>
  <c r="P16" i="10" s="1"/>
  <c r="J17" i="10"/>
  <c r="L17" i="10" s="1"/>
  <c r="K17" i="10"/>
  <c r="O17" i="10"/>
  <c r="P17" i="10" s="1"/>
  <c r="J18" i="10"/>
  <c r="K18" i="10"/>
  <c r="M18" i="10" s="1"/>
  <c r="O18" i="10"/>
  <c r="P18" i="10" s="1"/>
  <c r="J19" i="10"/>
  <c r="K19" i="10"/>
  <c r="M19" i="10" s="1"/>
  <c r="O19" i="10"/>
  <c r="P19" i="10" s="1"/>
  <c r="J20" i="10"/>
  <c r="K20" i="10"/>
  <c r="M20" i="10" s="1"/>
  <c r="O20" i="10"/>
  <c r="P20" i="10" s="1"/>
  <c r="J21" i="10"/>
  <c r="K21" i="10"/>
  <c r="M21" i="10" s="1"/>
  <c r="O21" i="10"/>
  <c r="P21" i="10" s="1"/>
  <c r="J22" i="10"/>
  <c r="K22" i="10"/>
  <c r="M22" i="10" s="1"/>
  <c r="O22" i="10"/>
  <c r="P22" i="10" s="1"/>
  <c r="J23" i="10"/>
  <c r="K23" i="10"/>
  <c r="M23" i="10" s="1"/>
  <c r="O23" i="10"/>
  <c r="P23" i="10" s="1"/>
  <c r="J24" i="10"/>
  <c r="K24" i="10"/>
  <c r="M24" i="10" s="1"/>
  <c r="O24" i="10"/>
  <c r="P24" i="10" s="1"/>
  <c r="J25" i="10"/>
  <c r="K25" i="10"/>
  <c r="M25" i="10" s="1"/>
  <c r="O25" i="10"/>
  <c r="P25" i="10" s="1"/>
  <c r="J26" i="10"/>
  <c r="K26" i="10"/>
  <c r="M26" i="10" s="1"/>
  <c r="O26" i="10"/>
  <c r="P26" i="10" s="1"/>
  <c r="J27" i="10"/>
  <c r="K27" i="10"/>
  <c r="M27" i="10" s="1"/>
  <c r="O27" i="10"/>
  <c r="P27" i="10" s="1"/>
  <c r="J28" i="10"/>
  <c r="K28" i="10"/>
  <c r="M28" i="10" s="1"/>
  <c r="O28" i="10"/>
  <c r="P28" i="10" s="1"/>
  <c r="J29" i="10"/>
  <c r="K29" i="10"/>
  <c r="M29" i="10" s="1"/>
  <c r="O29" i="10"/>
  <c r="P29" i="10" s="1"/>
  <c r="J30" i="10"/>
  <c r="K30" i="10"/>
  <c r="M30" i="10" s="1"/>
  <c r="O30" i="10"/>
  <c r="P30" i="10" s="1"/>
  <c r="J31" i="10"/>
  <c r="K31" i="10"/>
  <c r="M31" i="10" s="1"/>
  <c r="O31" i="10"/>
  <c r="P31" i="10" s="1"/>
  <c r="J32" i="10"/>
  <c r="L32" i="10" s="1"/>
  <c r="K32" i="10"/>
  <c r="O32" i="10"/>
  <c r="P32" i="10" s="1"/>
  <c r="J33" i="10"/>
  <c r="L33" i="10" s="1"/>
  <c r="K33" i="10"/>
  <c r="O33" i="10"/>
  <c r="P33" i="10" s="1"/>
  <c r="J34" i="10"/>
  <c r="L34" i="10" s="1"/>
  <c r="K34" i="10"/>
  <c r="O34" i="10"/>
  <c r="P34" i="10" s="1"/>
  <c r="J35" i="10"/>
  <c r="L35" i="10" s="1"/>
  <c r="K35" i="10"/>
  <c r="O35" i="10"/>
  <c r="P35" i="10" s="1"/>
  <c r="J36" i="10"/>
  <c r="L36" i="10" s="1"/>
  <c r="K36" i="10"/>
  <c r="O36" i="10"/>
  <c r="P36" i="10" s="1"/>
  <c r="J37" i="10"/>
  <c r="L37" i="10" s="1"/>
  <c r="K37" i="10"/>
  <c r="O37" i="10"/>
  <c r="P37" i="10" s="1"/>
  <c r="J38" i="10"/>
  <c r="K38" i="10"/>
  <c r="O38" i="10"/>
  <c r="P38" i="10" s="1"/>
  <c r="J39" i="10"/>
  <c r="K39" i="10"/>
  <c r="O39" i="10"/>
  <c r="P39" i="10" s="1"/>
  <c r="J40" i="10"/>
  <c r="K40" i="10"/>
  <c r="O40" i="10"/>
  <c r="P40" i="10" s="1"/>
  <c r="J41" i="10"/>
  <c r="K41" i="10"/>
  <c r="O41" i="10"/>
  <c r="P41" i="10" s="1"/>
  <c r="J42" i="10"/>
  <c r="K42" i="10"/>
  <c r="O42" i="10"/>
  <c r="P42" i="10" s="1"/>
  <c r="J43" i="10"/>
  <c r="K43" i="10"/>
  <c r="O43" i="10"/>
  <c r="P43" i="10" s="1"/>
  <c r="J44" i="10"/>
  <c r="K44" i="10"/>
  <c r="O44" i="10"/>
  <c r="P44" i="10" s="1"/>
  <c r="J45" i="10"/>
  <c r="K45" i="10"/>
  <c r="O45" i="10"/>
  <c r="P45" i="10" s="1"/>
  <c r="J46" i="10"/>
  <c r="K46" i="10"/>
  <c r="M46" i="10" s="1"/>
  <c r="O46" i="10"/>
  <c r="P46" i="10" s="1"/>
  <c r="J47" i="10"/>
  <c r="K47" i="10"/>
  <c r="M47" i="10" s="1"/>
  <c r="O47" i="10"/>
  <c r="P47" i="10" s="1"/>
  <c r="J48" i="10"/>
  <c r="K48" i="10"/>
  <c r="M48" i="10" s="1"/>
  <c r="O48" i="10"/>
  <c r="P48" i="10" s="1"/>
  <c r="J49" i="10"/>
  <c r="K49" i="10"/>
  <c r="M49" i="10" s="1"/>
  <c r="O49" i="10"/>
  <c r="P49" i="10" s="1"/>
  <c r="J50" i="10"/>
  <c r="K50" i="10"/>
  <c r="M50" i="10" s="1"/>
  <c r="O50" i="10"/>
  <c r="P50" i="10" s="1"/>
  <c r="J51" i="10"/>
  <c r="K51" i="10"/>
  <c r="M51" i="10" s="1"/>
  <c r="O51" i="10"/>
  <c r="P51" i="10" s="1"/>
  <c r="J52" i="10"/>
  <c r="K52" i="10"/>
  <c r="M52" i="10" s="1"/>
  <c r="O52" i="10"/>
  <c r="P52" i="10" s="1"/>
  <c r="J53" i="10"/>
  <c r="K53" i="10"/>
  <c r="M53" i="10" s="1"/>
  <c r="O53" i="10"/>
  <c r="P53" i="10" s="1"/>
  <c r="J54" i="10"/>
  <c r="K54" i="10"/>
  <c r="M54" i="10" s="1"/>
  <c r="O54" i="10"/>
  <c r="P54" i="10" s="1"/>
  <c r="J55" i="10"/>
  <c r="K55" i="10"/>
  <c r="M55" i="10" s="1"/>
  <c r="O55" i="10"/>
  <c r="P55" i="10" s="1"/>
  <c r="J56" i="10"/>
  <c r="K56" i="10"/>
  <c r="M56" i="10" s="1"/>
  <c r="O56" i="10"/>
  <c r="P56" i="10" s="1"/>
  <c r="J57" i="10"/>
  <c r="K57" i="10"/>
  <c r="M57" i="10" s="1"/>
  <c r="O57" i="10"/>
  <c r="P57" i="10" s="1"/>
  <c r="J58" i="10"/>
  <c r="K58" i="10"/>
  <c r="M58" i="10" s="1"/>
  <c r="O58" i="10"/>
  <c r="P58" i="10" s="1"/>
  <c r="J59" i="10"/>
  <c r="K59" i="10"/>
  <c r="M59" i="10" s="1"/>
  <c r="O59" i="10"/>
  <c r="P59" i="10" s="1"/>
  <c r="J60" i="10"/>
  <c r="K60" i="10"/>
  <c r="M60" i="10" s="1"/>
  <c r="O60" i="10"/>
  <c r="P60" i="10" s="1"/>
  <c r="J61" i="10"/>
  <c r="K61" i="10"/>
  <c r="M61" i="10" s="1"/>
  <c r="O61" i="10"/>
  <c r="P61" i="10" s="1"/>
  <c r="J62" i="10"/>
  <c r="K62" i="10"/>
  <c r="M62" i="10" s="1"/>
  <c r="O62" i="10"/>
  <c r="P62" i="10" s="1"/>
  <c r="J63" i="10"/>
  <c r="K63" i="10"/>
  <c r="M63" i="10" s="1"/>
  <c r="O63" i="10"/>
  <c r="P63" i="10" s="1"/>
  <c r="J64" i="10"/>
  <c r="K64" i="10"/>
  <c r="M64" i="10" s="1"/>
  <c r="O64" i="10"/>
  <c r="P64" i="10" s="1"/>
  <c r="J65" i="10"/>
  <c r="K65" i="10"/>
  <c r="M65" i="10" s="1"/>
  <c r="O65" i="10"/>
  <c r="P65" i="10" s="1"/>
  <c r="J66" i="10"/>
  <c r="K66" i="10"/>
  <c r="M66" i="10" s="1"/>
  <c r="O66" i="10"/>
  <c r="P66" i="10" s="1"/>
  <c r="J67" i="10"/>
  <c r="K67" i="10"/>
  <c r="M67" i="10" s="1"/>
  <c r="O67" i="10"/>
  <c r="P67" i="10" s="1"/>
  <c r="J68" i="10"/>
  <c r="K68" i="10"/>
  <c r="M68" i="10" s="1"/>
  <c r="O68" i="10"/>
  <c r="P68" i="10" s="1"/>
  <c r="J69" i="10"/>
  <c r="K69" i="10"/>
  <c r="M69" i="10" s="1"/>
  <c r="O69" i="10"/>
  <c r="P69" i="10" s="1"/>
  <c r="J70" i="10"/>
  <c r="K70" i="10"/>
  <c r="M70" i="10" s="1"/>
  <c r="O70" i="10"/>
  <c r="P70" i="10" s="1"/>
  <c r="J71" i="10"/>
  <c r="K71" i="10"/>
  <c r="M71" i="10" s="1"/>
  <c r="O71" i="10"/>
  <c r="P71" i="10" s="1"/>
  <c r="J72" i="10"/>
  <c r="K72" i="10"/>
  <c r="M72" i="10" s="1"/>
  <c r="O72" i="10"/>
  <c r="P72" i="10" s="1"/>
  <c r="J73" i="10"/>
  <c r="K73" i="10"/>
  <c r="M73" i="10" s="1"/>
  <c r="O73" i="10"/>
  <c r="P73" i="10" s="1"/>
  <c r="J74" i="10"/>
  <c r="K74" i="10"/>
  <c r="M74" i="10" s="1"/>
  <c r="O74" i="10"/>
  <c r="P74" i="10" s="1"/>
  <c r="J75" i="10"/>
  <c r="K75" i="10"/>
  <c r="M75" i="10" s="1"/>
  <c r="O75" i="10"/>
  <c r="P75" i="10" s="1"/>
  <c r="J76" i="10"/>
  <c r="K76" i="10"/>
  <c r="M76" i="10" s="1"/>
  <c r="O76" i="10"/>
  <c r="P76" i="10" s="1"/>
  <c r="J77" i="10"/>
  <c r="K77" i="10"/>
  <c r="M77" i="10" s="1"/>
  <c r="O77" i="10"/>
  <c r="P77" i="10" s="1"/>
  <c r="J78" i="10"/>
  <c r="K78" i="10"/>
  <c r="M78" i="10" s="1"/>
  <c r="O78" i="10"/>
  <c r="P78" i="10" s="1"/>
  <c r="J79" i="10"/>
  <c r="K79" i="10"/>
  <c r="M79" i="10" s="1"/>
  <c r="O79" i="10"/>
  <c r="P79" i="10" s="1"/>
  <c r="J80" i="10"/>
  <c r="M80" i="10"/>
  <c r="O80" i="10"/>
  <c r="J81" i="10"/>
  <c r="M81" i="10"/>
  <c r="O81" i="10"/>
  <c r="P81" i="10" s="1"/>
  <c r="J82" i="10"/>
  <c r="M82" i="10"/>
  <c r="O82" i="10"/>
  <c r="P82" i="10" s="1"/>
  <c r="J83" i="10"/>
  <c r="M83" i="10"/>
  <c r="O83" i="10"/>
  <c r="P83" i="10" s="1"/>
  <c r="J84" i="10"/>
  <c r="M84" i="10"/>
  <c r="O84" i="10"/>
  <c r="P84" i="10" s="1"/>
  <c r="J85" i="10"/>
  <c r="M85" i="10"/>
  <c r="O85" i="10"/>
  <c r="P85" i="10" s="1"/>
  <c r="J86" i="10"/>
  <c r="M86" i="10"/>
  <c r="O86" i="10"/>
  <c r="P86" i="10" s="1"/>
  <c r="J87" i="10"/>
  <c r="M87" i="10"/>
  <c r="O87" i="10"/>
  <c r="P87" i="10" s="1"/>
  <c r="J88" i="10"/>
  <c r="M88" i="10"/>
  <c r="O88" i="10"/>
  <c r="P88" i="10" s="1"/>
  <c r="J89" i="10"/>
  <c r="M89" i="10"/>
  <c r="O89" i="10"/>
  <c r="P89" i="10" s="1"/>
  <c r="J90" i="10"/>
  <c r="M90" i="10"/>
  <c r="O90" i="10"/>
  <c r="P90" i="10" s="1"/>
  <c r="J91" i="10"/>
  <c r="M91" i="10"/>
  <c r="O91" i="10"/>
  <c r="P91" i="10" s="1"/>
  <c r="J92" i="10"/>
  <c r="M92" i="10"/>
  <c r="O92" i="10"/>
  <c r="P92" i="10" s="1"/>
  <c r="J93" i="10"/>
  <c r="M93" i="10"/>
  <c r="O93" i="10"/>
  <c r="P93" i="10" s="1"/>
  <c r="J94" i="10"/>
  <c r="M94" i="10"/>
  <c r="O94" i="10"/>
  <c r="P94" i="10" s="1"/>
  <c r="J95" i="10"/>
  <c r="M95" i="10"/>
  <c r="O95" i="10"/>
  <c r="P95" i="10" s="1"/>
  <c r="J96" i="10"/>
  <c r="M96" i="10"/>
  <c r="O96" i="10"/>
  <c r="P96" i="10" s="1"/>
  <c r="J97" i="10"/>
  <c r="O97" i="10"/>
  <c r="P97" i="10"/>
  <c r="J98" i="10"/>
  <c r="O98" i="10"/>
  <c r="P98" i="10" s="1"/>
  <c r="J99" i="10"/>
  <c r="O99" i="10"/>
  <c r="P99" i="10" s="1"/>
  <c r="J100" i="10"/>
  <c r="O100" i="10"/>
  <c r="P100" i="10" s="1"/>
  <c r="J101" i="10"/>
  <c r="O101" i="10"/>
  <c r="P101" i="10" s="1"/>
  <c r="J102" i="10"/>
  <c r="O102" i="10"/>
  <c r="P102" i="10" s="1"/>
  <c r="J103" i="10"/>
  <c r="O103" i="10"/>
  <c r="P103" i="10" s="1"/>
  <c r="J104" i="10"/>
  <c r="O104" i="10"/>
  <c r="P104" i="10" s="1"/>
  <c r="J105" i="10"/>
  <c r="L105" i="10" s="1"/>
  <c r="O105" i="10"/>
  <c r="P105" i="10" s="1"/>
  <c r="J106" i="10"/>
  <c r="L106" i="10" s="1"/>
  <c r="O106" i="10"/>
  <c r="P106" i="10" s="1"/>
  <c r="J108" i="10"/>
  <c r="O108" i="10"/>
  <c r="P108" i="10" s="1"/>
  <c r="J109" i="10"/>
  <c r="K109" i="10"/>
  <c r="O109" i="10"/>
  <c r="P109" i="10" s="1"/>
  <c r="J110" i="10"/>
  <c r="L110" i="10" s="1"/>
  <c r="K110" i="10"/>
  <c r="O110" i="10"/>
  <c r="P110" i="10" s="1"/>
  <c r="J111" i="10"/>
  <c r="K111" i="10"/>
  <c r="O111" i="10"/>
  <c r="P111" i="10" s="1"/>
  <c r="J112" i="10"/>
  <c r="K112" i="10"/>
  <c r="O112" i="10"/>
  <c r="P112" i="10" s="1"/>
  <c r="J113" i="10"/>
  <c r="K113" i="10"/>
  <c r="M113" i="10" s="1"/>
  <c r="O113" i="10"/>
  <c r="P113" i="10" s="1"/>
  <c r="J114" i="10"/>
  <c r="K114" i="10"/>
  <c r="M114" i="10" s="1"/>
  <c r="O114" i="10"/>
  <c r="P114" i="10" s="1"/>
  <c r="J115" i="10"/>
  <c r="K115" i="10"/>
  <c r="O115" i="10"/>
  <c r="P115" i="10" s="1"/>
  <c r="J116" i="10"/>
  <c r="K116" i="10"/>
  <c r="M116" i="10" s="1"/>
  <c r="O116" i="10"/>
  <c r="P116" i="10" s="1"/>
  <c r="J117" i="10"/>
  <c r="K117" i="10"/>
  <c r="M117" i="10" s="1"/>
  <c r="O117" i="10"/>
  <c r="P117" i="10" s="1"/>
  <c r="J118" i="10"/>
  <c r="K118" i="10"/>
  <c r="O118" i="10"/>
  <c r="P118" i="10" s="1"/>
  <c r="J119" i="10"/>
  <c r="K119" i="10"/>
  <c r="O119" i="10"/>
  <c r="P119" i="10" s="1"/>
  <c r="J120" i="10"/>
  <c r="K120" i="10"/>
  <c r="O120" i="10"/>
  <c r="P120" i="10" s="1"/>
  <c r="J121" i="10"/>
  <c r="K121" i="10"/>
  <c r="M121" i="10" s="1"/>
  <c r="O121" i="10"/>
  <c r="P121" i="10" s="1"/>
  <c r="J122" i="10"/>
  <c r="L122" i="10" s="1"/>
  <c r="K122" i="10"/>
  <c r="M122" i="10" s="1"/>
  <c r="O122" i="10"/>
  <c r="P122" i="10"/>
  <c r="J123" i="10"/>
  <c r="K123" i="10"/>
  <c r="M123" i="10" s="1"/>
  <c r="O123" i="10"/>
  <c r="P123" i="10" s="1"/>
  <c r="J124" i="10"/>
  <c r="K124" i="10"/>
  <c r="M124" i="10" s="1"/>
  <c r="O124" i="10"/>
  <c r="P124" i="10" s="1"/>
  <c r="J125" i="10"/>
  <c r="L125" i="10" s="1"/>
  <c r="N125" i="10" s="1"/>
  <c r="K125" i="10"/>
  <c r="M125" i="10" s="1"/>
  <c r="O125" i="10"/>
  <c r="P125" i="10" s="1"/>
  <c r="J126" i="10"/>
  <c r="K126" i="10"/>
  <c r="O126" i="10"/>
  <c r="P126" i="10" s="1"/>
  <c r="J127" i="10"/>
  <c r="K127" i="10"/>
  <c r="O127" i="10"/>
  <c r="P127" i="10" s="1"/>
  <c r="J128" i="10"/>
  <c r="K128" i="10"/>
  <c r="O128" i="10"/>
  <c r="P128" i="10" s="1"/>
  <c r="J129" i="10"/>
  <c r="K129" i="10"/>
  <c r="O129" i="10"/>
  <c r="P129" i="10" s="1"/>
  <c r="J130" i="10"/>
  <c r="L130" i="10" s="1"/>
  <c r="K130" i="10"/>
  <c r="O130" i="10"/>
  <c r="P130" i="10" s="1"/>
  <c r="J131" i="10"/>
  <c r="K131" i="10"/>
  <c r="O131" i="10"/>
  <c r="P131" i="10" s="1"/>
  <c r="J132" i="10"/>
  <c r="K132" i="10"/>
  <c r="M132" i="10" s="1"/>
  <c r="O132" i="10"/>
  <c r="P132" i="10" s="1"/>
  <c r="J133" i="10"/>
  <c r="K133" i="10"/>
  <c r="M133" i="10" s="1"/>
  <c r="O133" i="10"/>
  <c r="P133" i="10" s="1"/>
  <c r="J134" i="10"/>
  <c r="K134" i="10"/>
  <c r="M134" i="10" s="1"/>
  <c r="O134" i="10"/>
  <c r="P134" i="10" s="1"/>
  <c r="J135" i="10"/>
  <c r="K135" i="10"/>
  <c r="M135" i="10" s="1"/>
  <c r="O135" i="10"/>
  <c r="P135" i="10"/>
  <c r="J136" i="10"/>
  <c r="K136" i="10"/>
  <c r="M136" i="10" s="1"/>
  <c r="O136" i="10"/>
  <c r="P136" i="10" s="1"/>
  <c r="J137" i="10"/>
  <c r="K137" i="10"/>
  <c r="M137" i="10" s="1"/>
  <c r="O137" i="10"/>
  <c r="P137" i="10" s="1"/>
  <c r="J138" i="10"/>
  <c r="K138" i="10"/>
  <c r="M138" i="10" s="1"/>
  <c r="O138" i="10"/>
  <c r="P138" i="10" s="1"/>
  <c r="J139" i="10"/>
  <c r="K139" i="10"/>
  <c r="M139" i="10" s="1"/>
  <c r="O139" i="10"/>
  <c r="P139" i="10" s="1"/>
  <c r="J140" i="10"/>
  <c r="K140" i="10"/>
  <c r="O140" i="10"/>
  <c r="P140" i="10" s="1"/>
  <c r="J141" i="10"/>
  <c r="K141" i="10"/>
  <c r="O141" i="10"/>
  <c r="P141" i="10" s="1"/>
  <c r="J142" i="10"/>
  <c r="K142" i="10"/>
  <c r="O142" i="10"/>
  <c r="P142" i="10" s="1"/>
  <c r="J143" i="10"/>
  <c r="K143" i="10"/>
  <c r="M143" i="10" s="1"/>
  <c r="O143" i="10"/>
  <c r="P143" i="10" s="1"/>
  <c r="J144" i="10"/>
  <c r="K144" i="10"/>
  <c r="O144" i="10"/>
  <c r="P144" i="10" s="1"/>
  <c r="J145" i="10"/>
  <c r="K145" i="10"/>
  <c r="O145" i="10"/>
  <c r="P145" i="10" s="1"/>
  <c r="J146" i="10"/>
  <c r="K146" i="10"/>
  <c r="O146" i="10"/>
  <c r="P146" i="10" s="1"/>
  <c r="J147" i="10"/>
  <c r="K147" i="10"/>
  <c r="O147" i="10"/>
  <c r="P147" i="10"/>
  <c r="J148" i="10"/>
  <c r="K148" i="10"/>
  <c r="O148" i="10"/>
  <c r="P148" i="10" s="1"/>
  <c r="J149" i="10"/>
  <c r="L149" i="10" s="1"/>
  <c r="K149" i="10"/>
  <c r="O149" i="10"/>
  <c r="P149" i="10" s="1"/>
  <c r="J150" i="10"/>
  <c r="L150" i="10" s="1"/>
  <c r="K150" i="10"/>
  <c r="O150" i="10"/>
  <c r="P150" i="10" s="1"/>
  <c r="J151" i="10"/>
  <c r="K151" i="10"/>
  <c r="O151" i="10"/>
  <c r="P151" i="10"/>
  <c r="J152" i="10"/>
  <c r="L152" i="10" s="1"/>
  <c r="K152" i="10"/>
  <c r="O152" i="10"/>
  <c r="P152" i="10" s="1"/>
  <c r="J153" i="10"/>
  <c r="L153" i="10" s="1"/>
  <c r="K153" i="10"/>
  <c r="O153" i="10"/>
  <c r="P153" i="10" s="1"/>
  <c r="J154" i="10"/>
  <c r="L154" i="10" s="1"/>
  <c r="K154" i="10"/>
  <c r="O154" i="10"/>
  <c r="P154" i="10" s="1"/>
  <c r="J155" i="10"/>
  <c r="L155" i="10" s="1"/>
  <c r="K155" i="10"/>
  <c r="O155" i="10"/>
  <c r="P155" i="10"/>
  <c r="J156" i="10"/>
  <c r="L156" i="10" s="1"/>
  <c r="K156" i="10"/>
  <c r="O156" i="10"/>
  <c r="P156" i="10" s="1"/>
  <c r="J157" i="10"/>
  <c r="L157" i="10" s="1"/>
  <c r="K157" i="10"/>
  <c r="O157" i="10"/>
  <c r="P157" i="10" s="1"/>
  <c r="J158" i="10"/>
  <c r="L158" i="10" s="1"/>
  <c r="K158" i="10"/>
  <c r="O158" i="10"/>
  <c r="P158" i="10" s="1"/>
  <c r="J159" i="10"/>
  <c r="L159" i="10" s="1"/>
  <c r="K159" i="10"/>
  <c r="O159" i="10"/>
  <c r="P159" i="10"/>
  <c r="J160" i="10"/>
  <c r="L160" i="10" s="1"/>
  <c r="K160" i="10"/>
  <c r="O160" i="10"/>
  <c r="P160" i="10" s="1"/>
  <c r="J161" i="10"/>
  <c r="L161" i="10" s="1"/>
  <c r="K161" i="10"/>
  <c r="O161" i="10"/>
  <c r="P161" i="10" s="1"/>
  <c r="J162" i="10"/>
  <c r="L162" i="10" s="1"/>
  <c r="K162" i="10"/>
  <c r="O162" i="10"/>
  <c r="P162" i="10" s="1"/>
  <c r="J163" i="10"/>
  <c r="L163" i="10" s="1"/>
  <c r="K163" i="10"/>
  <c r="O163" i="10"/>
  <c r="P163" i="10"/>
  <c r="J164" i="10"/>
  <c r="L164" i="10" s="1"/>
  <c r="K164" i="10"/>
  <c r="O164" i="10"/>
  <c r="P164" i="10" s="1"/>
  <c r="J165" i="10"/>
  <c r="L165" i="10" s="1"/>
  <c r="K165" i="10"/>
  <c r="O165" i="10"/>
  <c r="P165" i="10" s="1"/>
  <c r="J166" i="10"/>
  <c r="L166" i="10" s="1"/>
  <c r="K166" i="10"/>
  <c r="O166" i="10"/>
  <c r="P166" i="10" s="1"/>
  <c r="J167" i="10"/>
  <c r="L167" i="10" s="1"/>
  <c r="K167" i="10"/>
  <c r="O167" i="10"/>
  <c r="P167" i="10" s="1"/>
  <c r="J168" i="10"/>
  <c r="L168" i="10" s="1"/>
  <c r="K168" i="10"/>
  <c r="O168" i="10"/>
  <c r="P168" i="10" s="1"/>
  <c r="J169" i="10"/>
  <c r="L169" i="10" s="1"/>
  <c r="K169" i="10"/>
  <c r="O169" i="10"/>
  <c r="P169" i="10" s="1"/>
  <c r="J170" i="10"/>
  <c r="L170" i="10" s="1"/>
  <c r="K170" i="10"/>
  <c r="O170" i="10"/>
  <c r="P170" i="10" s="1"/>
  <c r="J171" i="10"/>
  <c r="K171" i="10"/>
  <c r="O171" i="10"/>
  <c r="P171" i="10" s="1"/>
  <c r="J172" i="10"/>
  <c r="K172" i="10"/>
  <c r="O172" i="10"/>
  <c r="P172" i="10" s="1"/>
  <c r="J173" i="10"/>
  <c r="L173" i="10" s="1"/>
  <c r="K173" i="10"/>
  <c r="O173" i="10"/>
  <c r="P173" i="10" s="1"/>
  <c r="J174" i="10"/>
  <c r="L174" i="10" s="1"/>
  <c r="K174" i="10"/>
  <c r="O174" i="10"/>
  <c r="P174" i="10" s="1"/>
  <c r="J175" i="10"/>
  <c r="L175" i="10" s="1"/>
  <c r="K175" i="10"/>
  <c r="O175" i="10"/>
  <c r="P175" i="10" s="1"/>
  <c r="J176" i="10"/>
  <c r="K176" i="10"/>
  <c r="O176" i="10"/>
  <c r="P176" i="10" s="1"/>
  <c r="J177" i="10"/>
  <c r="K177" i="10"/>
  <c r="O177" i="10"/>
  <c r="P177" i="10" s="1"/>
  <c r="J178" i="10"/>
  <c r="L178" i="10" s="1"/>
  <c r="K178" i="10"/>
  <c r="O178" i="10"/>
  <c r="P178" i="10" s="1"/>
  <c r="J179" i="10"/>
  <c r="L179" i="10" s="1"/>
  <c r="K179" i="10"/>
  <c r="O179" i="10"/>
  <c r="P179" i="10" s="1"/>
  <c r="J180" i="10"/>
  <c r="L180" i="10" s="1"/>
  <c r="K180" i="10"/>
  <c r="O180" i="10"/>
  <c r="P180" i="10" s="1"/>
  <c r="J181" i="10"/>
  <c r="K181" i="10"/>
  <c r="O181" i="10"/>
  <c r="P181" i="10" s="1"/>
  <c r="J182" i="10"/>
  <c r="K182" i="10"/>
  <c r="O182" i="10"/>
  <c r="P182" i="10" s="1"/>
  <c r="J183" i="10"/>
  <c r="K183" i="10"/>
  <c r="O183" i="10"/>
  <c r="P183" i="10" s="1"/>
  <c r="J184" i="10"/>
  <c r="L184" i="10"/>
  <c r="K184" i="10"/>
  <c r="O184" i="10"/>
  <c r="J185" i="10"/>
  <c r="L185" i="10"/>
  <c r="K185" i="10"/>
  <c r="O185" i="10"/>
  <c r="P185" i="10" s="1"/>
  <c r="J186" i="10"/>
  <c r="K186" i="10"/>
  <c r="M186" i="10" s="1"/>
  <c r="O186" i="10"/>
  <c r="P186" i="10" s="1"/>
  <c r="J187" i="10"/>
  <c r="K187" i="10"/>
  <c r="M187" i="10" s="1"/>
  <c r="O187" i="10"/>
  <c r="P187" i="10" s="1"/>
  <c r="J188" i="10"/>
  <c r="K188" i="10"/>
  <c r="O188" i="10"/>
  <c r="J189" i="10"/>
  <c r="K189" i="10"/>
  <c r="O189" i="10"/>
  <c r="J190" i="10"/>
  <c r="L190" i="10" s="1"/>
  <c r="K190" i="10"/>
  <c r="O190" i="10"/>
  <c r="J191" i="10"/>
  <c r="L191" i="10" s="1"/>
  <c r="K191" i="10"/>
  <c r="O191" i="10"/>
  <c r="J192" i="10"/>
  <c r="K192" i="10"/>
  <c r="O192" i="10"/>
  <c r="J193" i="10"/>
  <c r="K193" i="10"/>
  <c r="O193" i="10"/>
  <c r="J194" i="10"/>
  <c r="L194" i="10" s="1"/>
  <c r="K194" i="10"/>
  <c r="O194" i="10"/>
  <c r="J195" i="10"/>
  <c r="L195" i="10" s="1"/>
  <c r="K195" i="10"/>
  <c r="O195" i="10"/>
  <c r="J196" i="10"/>
  <c r="L196" i="10" s="1"/>
  <c r="K196" i="10"/>
  <c r="O196" i="10"/>
  <c r="P196" i="10" s="1"/>
  <c r="J197" i="10"/>
  <c r="L197" i="10" s="1"/>
  <c r="K197" i="10"/>
  <c r="O197" i="10"/>
  <c r="P197" i="10" s="1"/>
  <c r="J198" i="10"/>
  <c r="L198" i="10" s="1"/>
  <c r="K198" i="10"/>
  <c r="O198" i="10"/>
  <c r="J199" i="10"/>
  <c r="L199" i="10" s="1"/>
  <c r="K199" i="10"/>
  <c r="O199" i="10"/>
  <c r="J200" i="10"/>
  <c r="K200" i="10"/>
  <c r="O200" i="10"/>
  <c r="J201" i="10"/>
  <c r="K201" i="10"/>
  <c r="O201" i="10"/>
  <c r="J202" i="10"/>
  <c r="K202" i="10"/>
  <c r="O202" i="10"/>
  <c r="J203" i="10"/>
  <c r="K203" i="10"/>
  <c r="O203" i="10"/>
  <c r="J204" i="10"/>
  <c r="K204" i="10"/>
  <c r="O204" i="10"/>
  <c r="J205" i="10"/>
  <c r="K205" i="10"/>
  <c r="O205" i="10"/>
  <c r="J206" i="10"/>
  <c r="K206" i="10"/>
  <c r="O206" i="10"/>
  <c r="J207" i="10"/>
  <c r="K207" i="10"/>
  <c r="O207" i="10"/>
  <c r="J208" i="10"/>
  <c r="K208" i="10"/>
  <c r="O208" i="10"/>
  <c r="J209" i="10"/>
  <c r="K209" i="10"/>
  <c r="O209" i="10"/>
  <c r="J210" i="10"/>
  <c r="K210" i="10"/>
  <c r="M210" i="10" s="1"/>
  <c r="O210" i="10"/>
  <c r="P210" i="10" s="1"/>
  <c r="J211" i="10"/>
  <c r="K211" i="10"/>
  <c r="O211" i="10"/>
  <c r="P211" i="10" s="1"/>
  <c r="J212" i="10"/>
  <c r="K212" i="10"/>
  <c r="M212" i="10" s="1"/>
  <c r="O212" i="10"/>
  <c r="P212" i="10" s="1"/>
  <c r="J213" i="10"/>
  <c r="K213" i="10"/>
  <c r="M213" i="10" s="1"/>
  <c r="O213" i="10"/>
  <c r="P213" i="10" s="1"/>
  <c r="J214" i="10"/>
  <c r="K214" i="10"/>
  <c r="M214" i="10" s="1"/>
  <c r="O214" i="10"/>
  <c r="P214" i="10" s="1"/>
  <c r="J215" i="10"/>
  <c r="K215" i="10"/>
  <c r="M215" i="10" s="1"/>
  <c r="O215" i="10"/>
  <c r="P215" i="10" s="1"/>
  <c r="J216" i="10"/>
  <c r="K216" i="10"/>
  <c r="M216" i="10" s="1"/>
  <c r="O216" i="10"/>
  <c r="P216" i="10" s="1"/>
  <c r="J217" i="10"/>
  <c r="K217" i="10"/>
  <c r="M217" i="10" s="1"/>
  <c r="O217" i="10"/>
  <c r="P217" i="10" s="1"/>
  <c r="J218" i="10"/>
  <c r="K218" i="10"/>
  <c r="M218" i="10" s="1"/>
  <c r="O218" i="10"/>
  <c r="P218" i="10" s="1"/>
  <c r="J219" i="10"/>
  <c r="K219" i="10"/>
  <c r="M219" i="10" s="1"/>
  <c r="O219" i="10"/>
  <c r="P219" i="10" s="1"/>
  <c r="J220" i="10"/>
  <c r="K220" i="10"/>
  <c r="M220" i="10" s="1"/>
  <c r="O220" i="10"/>
  <c r="P220" i="10" s="1"/>
  <c r="J221" i="10"/>
  <c r="K221" i="10"/>
  <c r="M221" i="10" s="1"/>
  <c r="O221" i="10"/>
  <c r="P221" i="10" s="1"/>
  <c r="J222" i="10"/>
  <c r="K222" i="10"/>
  <c r="O222" i="10"/>
  <c r="P222" i="10" s="1"/>
  <c r="J223" i="10"/>
  <c r="K223" i="10"/>
  <c r="O223" i="10"/>
  <c r="P223" i="10" s="1"/>
  <c r="J224" i="10"/>
  <c r="K224" i="10"/>
  <c r="M224" i="10" s="1"/>
  <c r="O224" i="10"/>
  <c r="P224" i="10" s="1"/>
  <c r="J225" i="10"/>
  <c r="K225" i="10"/>
  <c r="O225" i="10"/>
  <c r="P225" i="10" s="1"/>
  <c r="J226" i="10"/>
  <c r="K226" i="10"/>
  <c r="M226" i="10" s="1"/>
  <c r="O226" i="10"/>
  <c r="P226" i="10" s="1"/>
  <c r="J227" i="10"/>
  <c r="K227" i="10"/>
  <c r="O227" i="10"/>
  <c r="P227" i="10" s="1"/>
  <c r="J228" i="10"/>
  <c r="K228" i="10"/>
  <c r="O228" i="10"/>
  <c r="P228" i="10" s="1"/>
  <c r="J229" i="10"/>
  <c r="K229" i="10"/>
  <c r="O229" i="10"/>
  <c r="P229" i="10" s="1"/>
  <c r="J230" i="10"/>
  <c r="K230" i="10"/>
  <c r="O230" i="10"/>
  <c r="P230" i="10" s="1"/>
  <c r="J231" i="10"/>
  <c r="K231" i="10"/>
  <c r="O231" i="10"/>
  <c r="P231" i="10" s="1"/>
  <c r="J232" i="10"/>
  <c r="K232" i="10"/>
  <c r="O232" i="10"/>
  <c r="P232" i="10" s="1"/>
  <c r="J233" i="10"/>
  <c r="K233" i="10"/>
  <c r="O233" i="10"/>
  <c r="P233" i="10" s="1"/>
  <c r="J234" i="10"/>
  <c r="K234" i="10"/>
  <c r="O234" i="10"/>
  <c r="P234" i="10" s="1"/>
  <c r="J235" i="10"/>
  <c r="K235" i="10"/>
  <c r="O235" i="10"/>
  <c r="P235" i="10" s="1"/>
  <c r="J236" i="10"/>
  <c r="K236" i="10"/>
  <c r="O236" i="10"/>
  <c r="P236" i="10" s="1"/>
  <c r="J237" i="10"/>
  <c r="K237" i="10"/>
  <c r="O237" i="10"/>
  <c r="P237" i="10" s="1"/>
  <c r="J238" i="10"/>
  <c r="L238" i="10" s="1"/>
  <c r="K238" i="10"/>
  <c r="O238" i="10"/>
  <c r="P238" i="10" s="1"/>
  <c r="J239" i="10"/>
  <c r="L239" i="10" s="1"/>
  <c r="K239" i="10"/>
  <c r="O239" i="10"/>
  <c r="P239" i="10" s="1"/>
  <c r="J240" i="10"/>
  <c r="K240" i="10"/>
  <c r="O240" i="10"/>
  <c r="P240" i="10" s="1"/>
  <c r="J241" i="10"/>
  <c r="K241" i="10"/>
  <c r="O241" i="10"/>
  <c r="P241" i="10" s="1"/>
  <c r="J242" i="10"/>
  <c r="K242" i="10"/>
  <c r="O242" i="10"/>
  <c r="P242" i="10" s="1"/>
  <c r="J243" i="10"/>
  <c r="K243" i="10"/>
  <c r="O243" i="10"/>
  <c r="P243" i="10" s="1"/>
  <c r="J244" i="10"/>
  <c r="K244" i="10"/>
  <c r="O244" i="10"/>
  <c r="P244" i="10"/>
  <c r="J245" i="10"/>
  <c r="K245" i="10"/>
  <c r="O245" i="10"/>
  <c r="P245" i="10" s="1"/>
  <c r="J246" i="10"/>
  <c r="K246" i="10"/>
  <c r="O246" i="10"/>
  <c r="P246" i="10" s="1"/>
  <c r="J247" i="10"/>
  <c r="K247" i="10"/>
  <c r="O247" i="10"/>
  <c r="P247" i="10" s="1"/>
  <c r="J248" i="10"/>
  <c r="K248" i="10"/>
  <c r="O248" i="10"/>
  <c r="P248" i="10" s="1"/>
  <c r="J249" i="10"/>
  <c r="K249" i="10"/>
  <c r="O249" i="10"/>
  <c r="P249" i="10" s="1"/>
  <c r="J250" i="10"/>
  <c r="L250" i="10" s="1"/>
  <c r="K250" i="10"/>
  <c r="O250" i="10"/>
  <c r="P250" i="10" s="1"/>
  <c r="J251" i="10"/>
  <c r="L251" i="10" s="1"/>
  <c r="K251" i="10"/>
  <c r="O251" i="10"/>
  <c r="P251" i="10" s="1"/>
  <c r="J252" i="10"/>
  <c r="L252" i="10" s="1"/>
  <c r="K252" i="10"/>
  <c r="O252" i="10"/>
  <c r="P252" i="10" s="1"/>
  <c r="J253" i="10"/>
  <c r="L253" i="10" s="1"/>
  <c r="K253" i="10"/>
  <c r="O253" i="10"/>
  <c r="P253" i="10" s="1"/>
  <c r="J254" i="10"/>
  <c r="L254" i="10" s="1"/>
  <c r="K254" i="10"/>
  <c r="O254" i="10"/>
  <c r="P254" i="10" s="1"/>
  <c r="J255" i="10"/>
  <c r="L255" i="10" s="1"/>
  <c r="K255" i="10"/>
  <c r="O255" i="10"/>
  <c r="P255" i="10" s="1"/>
  <c r="J256" i="10"/>
  <c r="K256" i="10"/>
  <c r="O256" i="10"/>
  <c r="P256" i="10" s="1"/>
  <c r="J257" i="10"/>
  <c r="K257" i="10"/>
  <c r="O257" i="10"/>
  <c r="P257" i="10" s="1"/>
  <c r="J258" i="10"/>
  <c r="K258" i="10"/>
  <c r="O258" i="10"/>
  <c r="P258" i="10" s="1"/>
  <c r="J259" i="10"/>
  <c r="K259" i="10"/>
  <c r="O259" i="10"/>
  <c r="P259" i="10" s="1"/>
  <c r="J260" i="10"/>
  <c r="K260" i="10"/>
  <c r="O260" i="10"/>
  <c r="P260" i="10" s="1"/>
  <c r="J261" i="10"/>
  <c r="K261" i="10"/>
  <c r="O261" i="10"/>
  <c r="P261" i="10" s="1"/>
  <c r="J262" i="10"/>
  <c r="L262" i="10"/>
  <c r="K262" i="10"/>
  <c r="O262" i="10"/>
  <c r="P262" i="10" s="1"/>
  <c r="J263" i="10"/>
  <c r="L263" i="10" s="1"/>
  <c r="K263" i="10"/>
  <c r="O263" i="10"/>
  <c r="P263" i="10" s="1"/>
  <c r="J264" i="10"/>
  <c r="L264" i="10" s="1"/>
  <c r="K264" i="10"/>
  <c r="O264" i="10"/>
  <c r="P264" i="10" s="1"/>
  <c r="J265" i="10"/>
  <c r="L265" i="10" s="1"/>
  <c r="K265" i="10"/>
  <c r="O265" i="10"/>
  <c r="P265" i="10" s="1"/>
  <c r="J266" i="10"/>
  <c r="L266" i="10" s="1"/>
  <c r="K266" i="10"/>
  <c r="O266" i="10"/>
  <c r="P266" i="10" s="1"/>
  <c r="J267" i="10"/>
  <c r="L267" i="10" s="1"/>
  <c r="K267" i="10"/>
  <c r="O267" i="10"/>
  <c r="P267" i="10" s="1"/>
  <c r="J268" i="10"/>
  <c r="K268" i="10"/>
  <c r="O268" i="10"/>
  <c r="P268" i="10" s="1"/>
  <c r="J269" i="10"/>
  <c r="K269" i="10"/>
  <c r="O269" i="10"/>
  <c r="P269" i="10" s="1"/>
  <c r="J270" i="10"/>
  <c r="K270" i="10"/>
  <c r="O270" i="10"/>
  <c r="P270" i="10" s="1"/>
  <c r="J271" i="10"/>
  <c r="K271" i="10"/>
  <c r="O271" i="10"/>
  <c r="P271" i="10" s="1"/>
  <c r="J272" i="10"/>
  <c r="K272" i="10"/>
  <c r="O272" i="10"/>
  <c r="P272" i="10" s="1"/>
  <c r="J273" i="10"/>
  <c r="L273" i="10" s="1"/>
  <c r="K273" i="10"/>
  <c r="O273" i="10"/>
  <c r="P273" i="10" s="1"/>
  <c r="J274" i="10"/>
  <c r="L274" i="10" s="1"/>
  <c r="K274" i="10"/>
  <c r="O274" i="10"/>
  <c r="P274" i="10" s="1"/>
  <c r="J275" i="10"/>
  <c r="L275" i="10" s="1"/>
  <c r="K275" i="10"/>
  <c r="O275" i="10"/>
  <c r="P275" i="10" s="1"/>
  <c r="J276" i="10"/>
  <c r="L276" i="10"/>
  <c r="K276" i="10"/>
  <c r="O276" i="10"/>
  <c r="P276" i="10" s="1"/>
  <c r="J277" i="10"/>
  <c r="L277" i="10" s="1"/>
  <c r="K277" i="10"/>
  <c r="O277" i="10"/>
  <c r="P277" i="10" s="1"/>
  <c r="J278" i="10"/>
  <c r="L278" i="10" s="1"/>
  <c r="K278" i="10"/>
  <c r="O278" i="10"/>
  <c r="P278" i="10" s="1"/>
  <c r="J279" i="10"/>
  <c r="L279" i="10" s="1"/>
  <c r="K279" i="10"/>
  <c r="O279" i="10"/>
  <c r="P279" i="10" s="1"/>
  <c r="J280" i="10"/>
  <c r="L280" i="10" s="1"/>
  <c r="K280" i="10"/>
  <c r="O280" i="10"/>
  <c r="P280" i="10" s="1"/>
  <c r="J281" i="10"/>
  <c r="L281" i="10" s="1"/>
  <c r="K281" i="10"/>
  <c r="O281" i="10"/>
  <c r="P281" i="10" s="1"/>
  <c r="J282" i="10"/>
  <c r="L282" i="10" s="1"/>
  <c r="K282" i="10"/>
  <c r="O282" i="10"/>
  <c r="P282" i="10" s="1"/>
  <c r="J283" i="10"/>
  <c r="L283" i="10" s="1"/>
  <c r="K283" i="10"/>
  <c r="O283" i="10"/>
  <c r="P283" i="10" s="1"/>
  <c r="J284" i="10"/>
  <c r="L284" i="10"/>
  <c r="K284" i="10"/>
  <c r="O284" i="10"/>
  <c r="P284" i="10" s="1"/>
  <c r="J285" i="10"/>
  <c r="L285" i="10" s="1"/>
  <c r="K285" i="10"/>
  <c r="O285" i="10"/>
  <c r="P285" i="10" s="1"/>
  <c r="J286" i="10"/>
  <c r="L286" i="10" s="1"/>
  <c r="K286" i="10"/>
  <c r="O286" i="10"/>
  <c r="P286" i="10" s="1"/>
  <c r="J287" i="10"/>
  <c r="L287" i="10" s="1"/>
  <c r="K287" i="10"/>
  <c r="O287" i="10"/>
  <c r="P287" i="10" s="1"/>
  <c r="J288" i="10"/>
  <c r="L288" i="10" s="1"/>
  <c r="K288" i="10"/>
  <c r="O288" i="10"/>
  <c r="P288" i="10" s="1"/>
  <c r="J289" i="10"/>
  <c r="L289" i="10" s="1"/>
  <c r="K289" i="10"/>
  <c r="O289" i="10"/>
  <c r="P289" i="10" s="1"/>
  <c r="J290" i="10"/>
  <c r="L290" i="10" s="1"/>
  <c r="K290" i="10"/>
  <c r="O290" i="10"/>
  <c r="P290" i="10" s="1"/>
  <c r="J291" i="10"/>
  <c r="L291" i="10" s="1"/>
  <c r="K291" i="10"/>
  <c r="O291" i="10"/>
  <c r="P291" i="10" s="1"/>
  <c r="J292" i="10"/>
  <c r="L292" i="10"/>
  <c r="K292" i="10"/>
  <c r="O292" i="10"/>
  <c r="P292" i="10" s="1"/>
  <c r="J293" i="10"/>
  <c r="L293" i="10" s="1"/>
  <c r="K293" i="10"/>
  <c r="O293" i="10"/>
  <c r="P293" i="10" s="1"/>
  <c r="J294" i="10"/>
  <c r="L294" i="10" s="1"/>
  <c r="K294" i="10"/>
  <c r="O294" i="10"/>
  <c r="P294" i="10" s="1"/>
  <c r="J295" i="10"/>
  <c r="L295" i="10" s="1"/>
  <c r="K295" i="10"/>
  <c r="O295" i="10"/>
  <c r="P295" i="10" s="1"/>
  <c r="J296" i="10"/>
  <c r="L296" i="10" s="1"/>
  <c r="K296" i="10"/>
  <c r="O296" i="10"/>
  <c r="P296" i="10" s="1"/>
  <c r="J297" i="10"/>
  <c r="L297" i="10" s="1"/>
  <c r="K297" i="10"/>
  <c r="O297" i="10"/>
  <c r="P297" i="10" s="1"/>
  <c r="J298" i="10"/>
  <c r="L298" i="10" s="1"/>
  <c r="K298" i="10"/>
  <c r="O298" i="10"/>
  <c r="P298" i="10" s="1"/>
  <c r="J299" i="10"/>
  <c r="L299" i="10" s="1"/>
  <c r="K299" i="10"/>
  <c r="O299" i="10"/>
  <c r="P299" i="10" s="1"/>
  <c r="J300" i="10"/>
  <c r="L300" i="10"/>
  <c r="K300" i="10"/>
  <c r="O300" i="10"/>
  <c r="P300" i="10" s="1"/>
  <c r="J301" i="10"/>
  <c r="L301" i="10" s="1"/>
  <c r="K301" i="10"/>
  <c r="O301" i="10"/>
  <c r="P301" i="10" s="1"/>
  <c r="J302" i="10"/>
  <c r="L302" i="10" s="1"/>
  <c r="K302" i="10"/>
  <c r="O302" i="10"/>
  <c r="P302" i="10" s="1"/>
  <c r="J303" i="10"/>
  <c r="L303" i="10" s="1"/>
  <c r="K303" i="10"/>
  <c r="O303" i="10"/>
  <c r="P303" i="10" s="1"/>
  <c r="J304" i="10"/>
  <c r="L304" i="10" s="1"/>
  <c r="K304" i="10"/>
  <c r="O304" i="10"/>
  <c r="P304" i="10" s="1"/>
  <c r="J305" i="10"/>
  <c r="L305" i="10" s="1"/>
  <c r="K305" i="10"/>
  <c r="O305" i="10"/>
  <c r="P305" i="10" s="1"/>
  <c r="J306" i="10"/>
  <c r="L306" i="10" s="1"/>
  <c r="K306" i="10"/>
  <c r="O306" i="10"/>
  <c r="P306" i="10" s="1"/>
  <c r="J307" i="10"/>
  <c r="L307" i="10" s="1"/>
  <c r="K307" i="10"/>
  <c r="O307" i="10"/>
  <c r="P307" i="10" s="1"/>
  <c r="J308" i="10"/>
  <c r="L308" i="10"/>
  <c r="K308" i="10"/>
  <c r="O308" i="10"/>
  <c r="P308" i="10" s="1"/>
  <c r="J309" i="10"/>
  <c r="L309" i="10" s="1"/>
  <c r="K309" i="10"/>
  <c r="O309" i="10"/>
  <c r="P309" i="10" s="1"/>
  <c r="J310" i="10"/>
  <c r="L310" i="10" s="1"/>
  <c r="K310" i="10"/>
  <c r="O310" i="10"/>
  <c r="P310" i="10" s="1"/>
  <c r="J311" i="10"/>
  <c r="L311" i="10" s="1"/>
  <c r="K311" i="10"/>
  <c r="O311" i="10"/>
  <c r="P311" i="10" s="1"/>
  <c r="J312" i="10"/>
  <c r="L312" i="10" s="1"/>
  <c r="K312" i="10"/>
  <c r="O312" i="10"/>
  <c r="P312" i="10" s="1"/>
  <c r="J313" i="10"/>
  <c r="L313" i="10" s="1"/>
  <c r="K313" i="10"/>
  <c r="O313" i="10"/>
  <c r="P313" i="10" s="1"/>
  <c r="J314" i="10"/>
  <c r="L314" i="10" s="1"/>
  <c r="K314" i="10"/>
  <c r="O314" i="10"/>
  <c r="P314" i="10" s="1"/>
  <c r="J315" i="10"/>
  <c r="L315" i="10" s="1"/>
  <c r="K315" i="10"/>
  <c r="O315" i="10"/>
  <c r="P315" i="10" s="1"/>
  <c r="J316" i="10"/>
  <c r="L316" i="10"/>
  <c r="K316" i="10"/>
  <c r="O316" i="10"/>
  <c r="P316" i="10" s="1"/>
  <c r="J317" i="10"/>
  <c r="L317" i="10" s="1"/>
  <c r="K317" i="10"/>
  <c r="O317" i="10"/>
  <c r="P317" i="10" s="1"/>
  <c r="J318" i="10"/>
  <c r="L318" i="10" s="1"/>
  <c r="K318" i="10"/>
  <c r="O318" i="10"/>
  <c r="P318" i="10" s="1"/>
  <c r="J319" i="10"/>
  <c r="L319" i="10" s="1"/>
  <c r="K319" i="10"/>
  <c r="O319" i="10"/>
  <c r="P319" i="10" s="1"/>
  <c r="J320" i="10"/>
  <c r="L320" i="10" s="1"/>
  <c r="K320" i="10"/>
  <c r="O320" i="10"/>
  <c r="P320" i="10" s="1"/>
  <c r="J321" i="10"/>
  <c r="L321" i="10" s="1"/>
  <c r="K321" i="10"/>
  <c r="O321" i="10"/>
  <c r="P321" i="10" s="1"/>
  <c r="J322" i="10"/>
  <c r="L322" i="10" s="1"/>
  <c r="K322" i="10"/>
  <c r="O322" i="10"/>
  <c r="P322" i="10" s="1"/>
  <c r="J323" i="10"/>
  <c r="L323" i="10" s="1"/>
  <c r="K323" i="10"/>
  <c r="O323" i="10"/>
  <c r="P323" i="10" s="1"/>
  <c r="J324" i="10"/>
  <c r="L324" i="10"/>
  <c r="K324" i="10"/>
  <c r="O324" i="10"/>
  <c r="P324" i="10" s="1"/>
  <c r="J325" i="10"/>
  <c r="L325" i="10" s="1"/>
  <c r="K325" i="10"/>
  <c r="O325" i="10"/>
  <c r="P325" i="10" s="1"/>
  <c r="J326" i="10"/>
  <c r="L326" i="10" s="1"/>
  <c r="K326" i="10"/>
  <c r="O326" i="10"/>
  <c r="P326" i="10" s="1"/>
  <c r="J327" i="10"/>
  <c r="L327" i="10" s="1"/>
  <c r="K327" i="10"/>
  <c r="O327" i="10"/>
  <c r="P327" i="10" s="1"/>
  <c r="J328" i="10"/>
  <c r="L328" i="10" s="1"/>
  <c r="K328" i="10"/>
  <c r="O328" i="10"/>
  <c r="P328" i="10" s="1"/>
  <c r="J329" i="10"/>
  <c r="L329" i="10" s="1"/>
  <c r="K329" i="10"/>
  <c r="O329" i="10"/>
  <c r="P329" i="10" s="1"/>
  <c r="J330" i="10"/>
  <c r="L330" i="10" s="1"/>
  <c r="K330" i="10"/>
  <c r="O330" i="10"/>
  <c r="P330" i="10" s="1"/>
  <c r="J331" i="10"/>
  <c r="L331" i="10" s="1"/>
  <c r="K331" i="10"/>
  <c r="O331" i="10"/>
  <c r="P331" i="10" s="1"/>
  <c r="J332" i="10"/>
  <c r="L332" i="10"/>
  <c r="K332" i="10"/>
  <c r="O332" i="10"/>
  <c r="P332" i="10" s="1"/>
  <c r="J333" i="10"/>
  <c r="L333" i="10" s="1"/>
  <c r="K333" i="10"/>
  <c r="O333" i="10"/>
  <c r="P333" i="10" s="1"/>
  <c r="J334" i="10"/>
  <c r="L334" i="10" s="1"/>
  <c r="K334" i="10"/>
  <c r="O334" i="10"/>
  <c r="P334" i="10" s="1"/>
  <c r="J335" i="10"/>
  <c r="L335" i="10" s="1"/>
  <c r="K335" i="10"/>
  <c r="O335" i="10"/>
  <c r="P335" i="10" s="1"/>
  <c r="J336" i="10"/>
  <c r="L336" i="10" s="1"/>
  <c r="K336" i="10"/>
  <c r="O336" i="10"/>
  <c r="P336" i="10" s="1"/>
  <c r="J337" i="10"/>
  <c r="L337" i="10" s="1"/>
  <c r="K337" i="10"/>
  <c r="O337" i="10"/>
  <c r="P337" i="10" s="1"/>
  <c r="J338" i="10"/>
  <c r="L338" i="10" s="1"/>
  <c r="K338" i="10"/>
  <c r="O338" i="10"/>
  <c r="P338" i="10" s="1"/>
  <c r="J339" i="10"/>
  <c r="L339" i="10" s="1"/>
  <c r="K339" i="10"/>
  <c r="O339" i="10"/>
  <c r="P339" i="10" s="1"/>
  <c r="J340" i="10"/>
  <c r="L340" i="10"/>
  <c r="K340" i="10"/>
  <c r="O340" i="10"/>
  <c r="P340" i="10" s="1"/>
  <c r="J341" i="10"/>
  <c r="L341" i="10" s="1"/>
  <c r="K341" i="10"/>
  <c r="O341" i="10"/>
  <c r="P341" i="10" s="1"/>
  <c r="J342" i="10"/>
  <c r="L342" i="10" s="1"/>
  <c r="K342" i="10"/>
  <c r="O342" i="10"/>
  <c r="P342" i="10" s="1"/>
  <c r="J343" i="10"/>
  <c r="L343" i="10" s="1"/>
  <c r="K343" i="10"/>
  <c r="O343" i="10"/>
  <c r="P343" i="10"/>
  <c r="J344" i="10"/>
  <c r="L344" i="10" s="1"/>
  <c r="K344" i="10"/>
  <c r="O344" i="10"/>
  <c r="P344" i="10" s="1"/>
  <c r="J345" i="10"/>
  <c r="L345" i="10" s="1"/>
  <c r="K345" i="10"/>
  <c r="O345" i="10"/>
  <c r="P345" i="10" s="1"/>
  <c r="J346" i="10"/>
  <c r="L346" i="10" s="1"/>
  <c r="K346" i="10"/>
  <c r="O346" i="10"/>
  <c r="P346" i="10" s="1"/>
  <c r="J347" i="10"/>
  <c r="L347" i="10" s="1"/>
  <c r="K347" i="10"/>
  <c r="O347" i="10"/>
  <c r="P347" i="10"/>
  <c r="J348" i="10"/>
  <c r="L348" i="10" s="1"/>
  <c r="K348" i="10"/>
  <c r="O348" i="10"/>
  <c r="P348" i="10" s="1"/>
  <c r="J349" i="10"/>
  <c r="L349" i="10" s="1"/>
  <c r="K349" i="10"/>
  <c r="O349" i="10"/>
  <c r="P349" i="10" s="1"/>
  <c r="J350" i="10"/>
  <c r="L350" i="10" s="1"/>
  <c r="K350" i="10"/>
  <c r="O350" i="10"/>
  <c r="P350" i="10" s="1"/>
  <c r="J351" i="10"/>
  <c r="L351" i="10" s="1"/>
  <c r="K351" i="10"/>
  <c r="O351" i="10"/>
  <c r="P351" i="10"/>
  <c r="J352" i="10"/>
  <c r="L352" i="10" s="1"/>
  <c r="K352" i="10"/>
  <c r="O352" i="10"/>
  <c r="P352" i="10" s="1"/>
  <c r="J353" i="10"/>
  <c r="L353" i="10" s="1"/>
  <c r="K353" i="10"/>
  <c r="O353" i="10"/>
  <c r="P353" i="10" s="1"/>
  <c r="J354" i="10"/>
  <c r="L354" i="10" s="1"/>
  <c r="K354" i="10"/>
  <c r="O354" i="10"/>
  <c r="P354" i="10" s="1"/>
  <c r="J355" i="10"/>
  <c r="L355" i="10" s="1"/>
  <c r="K355" i="10"/>
  <c r="O355" i="10"/>
  <c r="P355" i="10"/>
  <c r="J356" i="10"/>
  <c r="L356" i="10" s="1"/>
  <c r="K356" i="10"/>
  <c r="O356" i="10"/>
  <c r="P356" i="10" s="1"/>
  <c r="J357" i="10"/>
  <c r="L357" i="10" s="1"/>
  <c r="K357" i="10"/>
  <c r="O357" i="10"/>
  <c r="P357" i="10" s="1"/>
  <c r="J358" i="10"/>
  <c r="L358" i="10" s="1"/>
  <c r="K358" i="10"/>
  <c r="O358" i="10"/>
  <c r="P358" i="10" s="1"/>
  <c r="J359" i="10"/>
  <c r="L359" i="10" s="1"/>
  <c r="K359" i="10"/>
  <c r="O359" i="10"/>
  <c r="P359" i="10"/>
  <c r="J360" i="10"/>
  <c r="L360" i="10" s="1"/>
  <c r="K360" i="10"/>
  <c r="O360" i="10"/>
  <c r="P360" i="10" s="1"/>
  <c r="J361" i="10"/>
  <c r="L361" i="10" s="1"/>
  <c r="K361" i="10"/>
  <c r="O361" i="10"/>
  <c r="P361" i="10" s="1"/>
  <c r="J362" i="10"/>
  <c r="L362" i="10" s="1"/>
  <c r="K362" i="10"/>
  <c r="O362" i="10"/>
  <c r="P362" i="10" s="1"/>
  <c r="J363" i="10"/>
  <c r="L363" i="10" s="1"/>
  <c r="K363" i="10"/>
  <c r="O363" i="10"/>
  <c r="P363" i="10"/>
  <c r="J364" i="10"/>
  <c r="L364" i="10" s="1"/>
  <c r="K364" i="10"/>
  <c r="O364" i="10"/>
  <c r="P364" i="10" s="1"/>
  <c r="J365" i="10"/>
  <c r="L365" i="10" s="1"/>
  <c r="K365" i="10"/>
  <c r="O365" i="10"/>
  <c r="P365" i="10" s="1"/>
  <c r="J366" i="10"/>
  <c r="L366" i="10" s="1"/>
  <c r="K366" i="10"/>
  <c r="O366" i="10"/>
  <c r="P366" i="10" s="1"/>
  <c r="J367" i="10"/>
  <c r="L367" i="10" s="1"/>
  <c r="K367" i="10"/>
  <c r="O367" i="10"/>
  <c r="P367" i="10"/>
  <c r="J368" i="10"/>
  <c r="L368" i="10" s="1"/>
  <c r="K368" i="10"/>
  <c r="O368" i="10"/>
  <c r="P368" i="10" s="1"/>
  <c r="J369" i="10"/>
  <c r="L369" i="10" s="1"/>
  <c r="K369" i="10"/>
  <c r="O369" i="10"/>
  <c r="P369" i="10" s="1"/>
  <c r="J370" i="10"/>
  <c r="L370" i="10" s="1"/>
  <c r="K370" i="10"/>
  <c r="O370" i="10"/>
  <c r="P370" i="10" s="1"/>
  <c r="J371" i="10"/>
  <c r="L371" i="10" s="1"/>
  <c r="K371" i="10"/>
  <c r="O371" i="10"/>
  <c r="P371" i="10"/>
  <c r="J372" i="10"/>
  <c r="L372" i="10" s="1"/>
  <c r="K372" i="10"/>
  <c r="O372" i="10"/>
  <c r="P372" i="10" s="1"/>
  <c r="J373" i="10"/>
  <c r="L373" i="10" s="1"/>
  <c r="K373" i="10"/>
  <c r="O373" i="10"/>
  <c r="P373" i="10" s="1"/>
  <c r="J374" i="10"/>
  <c r="L374" i="10" s="1"/>
  <c r="K374" i="10"/>
  <c r="O374" i="10"/>
  <c r="P374" i="10" s="1"/>
  <c r="J375" i="10"/>
  <c r="L375" i="10" s="1"/>
  <c r="K375" i="10"/>
  <c r="O375" i="10"/>
  <c r="P375" i="10"/>
  <c r="J376" i="10"/>
  <c r="L376" i="10" s="1"/>
  <c r="K376" i="10"/>
  <c r="O376" i="10"/>
  <c r="P376" i="10" s="1"/>
  <c r="J377" i="10"/>
  <c r="L377" i="10" s="1"/>
  <c r="K377" i="10"/>
  <c r="O377" i="10"/>
  <c r="P377" i="10" s="1"/>
  <c r="J378" i="10"/>
  <c r="L378" i="10" s="1"/>
  <c r="K378" i="10"/>
  <c r="O378" i="10"/>
  <c r="P378" i="10" s="1"/>
  <c r="J379" i="10"/>
  <c r="L379" i="10" s="1"/>
  <c r="K379" i="10"/>
  <c r="O379" i="10"/>
  <c r="P379" i="10" s="1"/>
  <c r="J380" i="10"/>
  <c r="L380" i="10" s="1"/>
  <c r="K380" i="10"/>
  <c r="O380" i="10"/>
  <c r="P380" i="10" s="1"/>
  <c r="J381" i="10"/>
  <c r="L381" i="10" s="1"/>
  <c r="K381" i="10"/>
  <c r="O381" i="10"/>
  <c r="P381" i="10" s="1"/>
  <c r="J382" i="10"/>
  <c r="L382" i="10" s="1"/>
  <c r="K382" i="10"/>
  <c r="O382" i="10"/>
  <c r="P382" i="10" s="1"/>
  <c r="J383" i="10"/>
  <c r="L383" i="10" s="1"/>
  <c r="K383" i="10"/>
  <c r="O383" i="10"/>
  <c r="P383" i="10" s="1"/>
  <c r="J384" i="10"/>
  <c r="L384" i="10" s="1"/>
  <c r="K384" i="10"/>
  <c r="O384" i="10"/>
  <c r="P384" i="10" s="1"/>
  <c r="J385" i="10"/>
  <c r="L385" i="10" s="1"/>
  <c r="K385" i="10"/>
  <c r="O385" i="10"/>
  <c r="P385" i="10" s="1"/>
  <c r="J386" i="10"/>
  <c r="L386" i="10" s="1"/>
  <c r="K386" i="10"/>
  <c r="O386" i="10"/>
  <c r="P386" i="10" s="1"/>
  <c r="J387" i="10"/>
  <c r="L387" i="10" s="1"/>
  <c r="K387" i="10"/>
  <c r="O387" i="10"/>
  <c r="P387" i="10" s="1"/>
  <c r="J388" i="10"/>
  <c r="L388" i="10" s="1"/>
  <c r="K388" i="10"/>
  <c r="O388" i="10"/>
  <c r="P388" i="10" s="1"/>
  <c r="J389" i="10"/>
  <c r="L389" i="10" s="1"/>
  <c r="K389" i="10"/>
  <c r="O389" i="10"/>
  <c r="P389" i="10" s="1"/>
  <c r="J390" i="10"/>
  <c r="L390" i="10" s="1"/>
  <c r="K390" i="10"/>
  <c r="O390" i="10"/>
  <c r="P390" i="10" s="1"/>
  <c r="J391" i="10"/>
  <c r="L391" i="10" s="1"/>
  <c r="K391" i="10"/>
  <c r="O391" i="10"/>
  <c r="P391" i="10" s="1"/>
  <c r="J392" i="10"/>
  <c r="L392" i="10" s="1"/>
  <c r="K392" i="10"/>
  <c r="O392" i="10"/>
  <c r="P392" i="10" s="1"/>
  <c r="J393" i="10"/>
  <c r="L393" i="10" s="1"/>
  <c r="K393" i="10"/>
  <c r="O393" i="10"/>
  <c r="P393" i="10" s="1"/>
  <c r="J394" i="10"/>
  <c r="L394" i="10" s="1"/>
  <c r="K394" i="10"/>
  <c r="O394" i="10"/>
  <c r="P394" i="10" s="1"/>
  <c r="J395" i="10"/>
  <c r="L395" i="10" s="1"/>
  <c r="K395" i="10"/>
  <c r="O395" i="10"/>
  <c r="P395" i="10" s="1"/>
  <c r="J396" i="10"/>
  <c r="L396" i="10" s="1"/>
  <c r="K396" i="10"/>
  <c r="O396" i="10"/>
  <c r="P396" i="10" s="1"/>
  <c r="J397" i="10"/>
  <c r="L397" i="10" s="1"/>
  <c r="K397" i="10"/>
  <c r="O397" i="10"/>
  <c r="P397" i="10" s="1"/>
  <c r="J398" i="10"/>
  <c r="L398" i="10" s="1"/>
  <c r="K398" i="10"/>
  <c r="O398" i="10"/>
  <c r="P398" i="10" s="1"/>
  <c r="J399" i="10"/>
  <c r="L399" i="10" s="1"/>
  <c r="K399" i="10"/>
  <c r="O399" i="10"/>
  <c r="P399" i="10" s="1"/>
  <c r="J400" i="10"/>
  <c r="L400" i="10" s="1"/>
  <c r="K400" i="10"/>
  <c r="O400" i="10"/>
  <c r="P400" i="10" s="1"/>
  <c r="J401" i="10"/>
  <c r="L401" i="10" s="1"/>
  <c r="K401" i="10"/>
  <c r="O401" i="10"/>
  <c r="P401" i="10" s="1"/>
  <c r="J402" i="10"/>
  <c r="L402" i="10" s="1"/>
  <c r="K402" i="10"/>
  <c r="O402" i="10"/>
  <c r="P402" i="10" s="1"/>
  <c r="J403" i="10"/>
  <c r="L403" i="10" s="1"/>
  <c r="K403" i="10"/>
  <c r="O403" i="10"/>
  <c r="P403" i="10" s="1"/>
  <c r="J404" i="10"/>
  <c r="L404" i="10" s="1"/>
  <c r="K404" i="10"/>
  <c r="O404" i="10"/>
  <c r="P404" i="10" s="1"/>
  <c r="J405" i="10"/>
  <c r="L405" i="10" s="1"/>
  <c r="K405" i="10"/>
  <c r="O405" i="10"/>
  <c r="P405" i="10" s="1"/>
  <c r="J406" i="10"/>
  <c r="L406" i="10" s="1"/>
  <c r="K406" i="10"/>
  <c r="O406" i="10"/>
  <c r="P406" i="10" s="1"/>
  <c r="J407" i="10"/>
  <c r="L407" i="10" s="1"/>
  <c r="K407" i="10"/>
  <c r="O407" i="10"/>
  <c r="P407" i="10" s="1"/>
  <c r="J408" i="10"/>
  <c r="L408" i="10" s="1"/>
  <c r="K408" i="10"/>
  <c r="O408" i="10"/>
  <c r="P408" i="10" s="1"/>
  <c r="J409" i="10"/>
  <c r="L409" i="10" s="1"/>
  <c r="K409" i="10"/>
  <c r="O409" i="10"/>
  <c r="P409" i="10" s="1"/>
  <c r="J410" i="10"/>
  <c r="L410" i="10" s="1"/>
  <c r="K410" i="10"/>
  <c r="O410" i="10"/>
  <c r="P410" i="10" s="1"/>
  <c r="J411" i="10"/>
  <c r="L411" i="10" s="1"/>
  <c r="K411" i="10"/>
  <c r="O411" i="10"/>
  <c r="P411" i="10" s="1"/>
  <c r="J412" i="10"/>
  <c r="L412" i="10" s="1"/>
  <c r="K412" i="10"/>
  <c r="O412" i="10"/>
  <c r="P412" i="10" s="1"/>
  <c r="J413" i="10"/>
  <c r="L413" i="10" s="1"/>
  <c r="K413" i="10"/>
  <c r="O413" i="10"/>
  <c r="P413" i="10" s="1"/>
  <c r="J414" i="10"/>
  <c r="L414" i="10" s="1"/>
  <c r="K414" i="10"/>
  <c r="O414" i="10"/>
  <c r="P414" i="10" s="1"/>
  <c r="J415" i="10"/>
  <c r="L415" i="10" s="1"/>
  <c r="K415" i="10"/>
  <c r="O415" i="10"/>
  <c r="P415" i="10" s="1"/>
  <c r="J416" i="10"/>
  <c r="L416" i="10" s="1"/>
  <c r="K416" i="10"/>
  <c r="O416" i="10"/>
  <c r="P416" i="10" s="1"/>
  <c r="J417" i="10"/>
  <c r="L417" i="10" s="1"/>
  <c r="K417" i="10"/>
  <c r="O417" i="10"/>
  <c r="P417" i="10" s="1"/>
  <c r="J418" i="10"/>
  <c r="L418" i="10" s="1"/>
  <c r="K418" i="10"/>
  <c r="O418" i="10"/>
  <c r="P418" i="10" s="1"/>
  <c r="J419" i="10"/>
  <c r="L419" i="10" s="1"/>
  <c r="K419" i="10"/>
  <c r="O419" i="10"/>
  <c r="P419" i="10" s="1"/>
  <c r="J420" i="10"/>
  <c r="L420" i="10" s="1"/>
  <c r="K420" i="10"/>
  <c r="O420" i="10"/>
  <c r="P420" i="10" s="1"/>
  <c r="J421" i="10"/>
  <c r="L421" i="10" s="1"/>
  <c r="K421" i="10"/>
  <c r="O421" i="10"/>
  <c r="P421" i="10" s="1"/>
  <c r="J422" i="10"/>
  <c r="L422" i="10" s="1"/>
  <c r="K422" i="10"/>
  <c r="O422" i="10"/>
  <c r="P422" i="10" s="1"/>
  <c r="J423" i="10"/>
  <c r="L423" i="10" s="1"/>
  <c r="K423" i="10"/>
  <c r="O423" i="10"/>
  <c r="P423" i="10" s="1"/>
  <c r="J424" i="10"/>
  <c r="L424" i="10" s="1"/>
  <c r="K424" i="10"/>
  <c r="O424" i="10"/>
  <c r="P424" i="10" s="1"/>
  <c r="J425" i="10"/>
  <c r="L425" i="10" s="1"/>
  <c r="K425" i="10"/>
  <c r="O425" i="10"/>
  <c r="P425" i="10" s="1"/>
  <c r="J426" i="10"/>
  <c r="L426" i="10" s="1"/>
  <c r="K426" i="10"/>
  <c r="O426" i="10"/>
  <c r="P426" i="10" s="1"/>
  <c r="J427" i="10"/>
  <c r="L427" i="10" s="1"/>
  <c r="K427" i="10"/>
  <c r="O427" i="10"/>
  <c r="P427" i="10" s="1"/>
  <c r="J428" i="10"/>
  <c r="L428" i="10" s="1"/>
  <c r="K428" i="10"/>
  <c r="O428" i="10"/>
  <c r="P428" i="10" s="1"/>
  <c r="J429" i="10"/>
  <c r="L429" i="10" s="1"/>
  <c r="K429" i="10"/>
  <c r="O429" i="10"/>
  <c r="P429" i="10" s="1"/>
  <c r="J430" i="10"/>
  <c r="L430" i="10" s="1"/>
  <c r="K430" i="10"/>
  <c r="O430" i="10"/>
  <c r="P430" i="10" s="1"/>
  <c r="J431" i="10"/>
  <c r="L431" i="10" s="1"/>
  <c r="K431" i="10"/>
  <c r="O431" i="10"/>
  <c r="P431" i="10" s="1"/>
  <c r="J432" i="10"/>
  <c r="L432" i="10" s="1"/>
  <c r="K432" i="10"/>
  <c r="O432" i="10"/>
  <c r="P432" i="10" s="1"/>
  <c r="J433" i="10"/>
  <c r="L433" i="10" s="1"/>
  <c r="K433" i="10"/>
  <c r="O433" i="10"/>
  <c r="P433" i="10" s="1"/>
  <c r="J434" i="10"/>
  <c r="L434" i="10" s="1"/>
  <c r="K434" i="10"/>
  <c r="O434" i="10"/>
  <c r="P434" i="10" s="1"/>
  <c r="J435" i="10"/>
  <c r="L435" i="10" s="1"/>
  <c r="K435" i="10"/>
  <c r="O435" i="10"/>
  <c r="P435" i="10"/>
  <c r="J436" i="10"/>
  <c r="L436" i="10" s="1"/>
  <c r="K436" i="10"/>
  <c r="O436" i="10"/>
  <c r="P436" i="10" s="1"/>
  <c r="J437" i="10"/>
  <c r="L437" i="10" s="1"/>
  <c r="K437" i="10"/>
  <c r="O437" i="10"/>
  <c r="P437" i="10" s="1"/>
  <c r="J438" i="10"/>
  <c r="L438" i="10" s="1"/>
  <c r="K438" i="10"/>
  <c r="O438" i="10"/>
  <c r="P438" i="10" s="1"/>
  <c r="J439" i="10"/>
  <c r="L439" i="10" s="1"/>
  <c r="K439" i="10"/>
  <c r="O439" i="10"/>
  <c r="P439" i="10"/>
  <c r="J440" i="10"/>
  <c r="L440" i="10" s="1"/>
  <c r="K440" i="10"/>
  <c r="O440" i="10"/>
  <c r="P440" i="10" s="1"/>
  <c r="J441" i="10"/>
  <c r="L441" i="10" s="1"/>
  <c r="K441" i="10"/>
  <c r="O441" i="10"/>
  <c r="P441" i="10" s="1"/>
  <c r="J442" i="10"/>
  <c r="L442" i="10" s="1"/>
  <c r="K442" i="10"/>
  <c r="O442" i="10"/>
  <c r="P442" i="10" s="1"/>
  <c r="J443" i="10"/>
  <c r="L443" i="10" s="1"/>
  <c r="K443" i="10"/>
  <c r="O443" i="10"/>
  <c r="P443" i="10" s="1"/>
  <c r="J444" i="10"/>
  <c r="L444" i="10" s="1"/>
  <c r="K444" i="10"/>
  <c r="O444" i="10"/>
  <c r="P444" i="10" s="1"/>
  <c r="J445" i="10"/>
  <c r="L445" i="10" s="1"/>
  <c r="K445" i="10"/>
  <c r="O445" i="10"/>
  <c r="P445" i="10"/>
  <c r="J446" i="10"/>
  <c r="L446" i="10" s="1"/>
  <c r="K446" i="10"/>
  <c r="O446" i="10"/>
  <c r="P446" i="10" s="1"/>
  <c r="J447" i="10"/>
  <c r="L447" i="10" s="1"/>
  <c r="K447" i="10"/>
  <c r="O447" i="10"/>
  <c r="P447" i="10" s="1"/>
  <c r="J448" i="10"/>
  <c r="L448" i="10" s="1"/>
  <c r="K448" i="10"/>
  <c r="O448" i="10"/>
  <c r="P448" i="10" s="1"/>
  <c r="J449" i="10"/>
  <c r="L449" i="10" s="1"/>
  <c r="K449" i="10"/>
  <c r="O449" i="10"/>
  <c r="P449" i="10"/>
  <c r="J450" i="10"/>
  <c r="L450" i="10" s="1"/>
  <c r="K450" i="10"/>
  <c r="O450" i="10"/>
  <c r="P450" i="10" s="1"/>
  <c r="J451" i="10"/>
  <c r="L451" i="10" s="1"/>
  <c r="K451" i="10"/>
  <c r="O451" i="10"/>
  <c r="P451" i="10" s="1"/>
  <c r="J452" i="10"/>
  <c r="L452" i="10" s="1"/>
  <c r="K452" i="10"/>
  <c r="O452" i="10"/>
  <c r="P452" i="10" s="1"/>
  <c r="J453" i="10"/>
  <c r="L453" i="10" s="1"/>
  <c r="K453" i="10"/>
  <c r="O453" i="10"/>
  <c r="P453" i="10" s="1"/>
  <c r="J454" i="10"/>
  <c r="L454" i="10" s="1"/>
  <c r="K454" i="10"/>
  <c r="O454" i="10"/>
  <c r="P454" i="10" s="1"/>
  <c r="J455" i="10"/>
  <c r="L455" i="10" s="1"/>
  <c r="K455" i="10"/>
  <c r="O455" i="10"/>
  <c r="P455" i="10"/>
  <c r="J456" i="10"/>
  <c r="L456" i="10" s="1"/>
  <c r="K456" i="10"/>
  <c r="O456" i="10"/>
  <c r="P456" i="10" s="1"/>
  <c r="J457" i="10"/>
  <c r="L457" i="10" s="1"/>
  <c r="K457" i="10"/>
  <c r="O457" i="10"/>
  <c r="P457" i="10" s="1"/>
  <c r="J458" i="10"/>
  <c r="L458" i="10" s="1"/>
  <c r="K458" i="10"/>
  <c r="O458" i="10"/>
  <c r="P458" i="10" s="1"/>
  <c r="J459" i="10"/>
  <c r="L459" i="10" s="1"/>
  <c r="K459" i="10"/>
  <c r="O459" i="10"/>
  <c r="P459" i="10" s="1"/>
  <c r="J460" i="10"/>
  <c r="L460" i="10" s="1"/>
  <c r="K460" i="10"/>
  <c r="O460" i="10"/>
  <c r="P460" i="10" s="1"/>
  <c r="J461" i="10"/>
  <c r="L461" i="10" s="1"/>
  <c r="K461" i="10"/>
  <c r="O461" i="10"/>
  <c r="P461" i="10"/>
  <c r="J462" i="10"/>
  <c r="L462" i="10" s="1"/>
  <c r="K462" i="10"/>
  <c r="O462" i="10"/>
  <c r="P462" i="10" s="1"/>
  <c r="J463" i="10"/>
  <c r="L463" i="10" s="1"/>
  <c r="K463" i="10"/>
  <c r="O463" i="10"/>
  <c r="P463" i="10" s="1"/>
  <c r="J464" i="10"/>
  <c r="L464" i="10" s="1"/>
  <c r="K464" i="10"/>
  <c r="O464" i="10"/>
  <c r="P464" i="10" s="1"/>
  <c r="J465" i="10"/>
  <c r="L465" i="10" s="1"/>
  <c r="K465" i="10"/>
  <c r="O465" i="10"/>
  <c r="P465" i="10"/>
  <c r="J466" i="10"/>
  <c r="L466" i="10" s="1"/>
  <c r="K466" i="10"/>
  <c r="O466" i="10"/>
  <c r="P466" i="10" s="1"/>
  <c r="J467" i="10"/>
  <c r="L467" i="10" s="1"/>
  <c r="K467" i="10"/>
  <c r="O467" i="10"/>
  <c r="P467" i="10" s="1"/>
  <c r="J468" i="10"/>
  <c r="L468" i="10" s="1"/>
  <c r="K468" i="10"/>
  <c r="O468" i="10"/>
  <c r="P468" i="10" s="1"/>
  <c r="J469" i="10"/>
  <c r="L469" i="10" s="1"/>
  <c r="K469" i="10"/>
  <c r="O469" i="10"/>
  <c r="P469" i="10" s="1"/>
  <c r="J470" i="10"/>
  <c r="L470" i="10" s="1"/>
  <c r="K470" i="10"/>
  <c r="O470" i="10"/>
  <c r="P470" i="10" s="1"/>
  <c r="J471" i="10"/>
  <c r="L471" i="10" s="1"/>
  <c r="K471" i="10"/>
  <c r="O471" i="10"/>
  <c r="P471" i="10"/>
  <c r="J472" i="10"/>
  <c r="L472" i="10" s="1"/>
  <c r="K472" i="10"/>
  <c r="O472" i="10"/>
  <c r="P472" i="10" s="1"/>
  <c r="J473" i="10"/>
  <c r="L473" i="10" s="1"/>
  <c r="K473" i="10"/>
  <c r="O473" i="10"/>
  <c r="P473" i="10" s="1"/>
  <c r="J474" i="10"/>
  <c r="L474" i="10" s="1"/>
  <c r="K474" i="10"/>
  <c r="O474" i="10"/>
  <c r="P474" i="10" s="1"/>
  <c r="J475" i="10"/>
  <c r="L475" i="10" s="1"/>
  <c r="K475" i="10"/>
  <c r="O475" i="10"/>
  <c r="P475" i="10" s="1"/>
  <c r="J476" i="10"/>
  <c r="L476" i="10" s="1"/>
  <c r="K476" i="10"/>
  <c r="O476" i="10"/>
  <c r="P476" i="10" s="1"/>
  <c r="J477" i="10"/>
  <c r="L477" i="10" s="1"/>
  <c r="K477" i="10"/>
  <c r="O477" i="10"/>
  <c r="P477" i="10" s="1"/>
  <c r="J478" i="10"/>
  <c r="L478" i="10" s="1"/>
  <c r="K478" i="10"/>
  <c r="O478" i="10"/>
  <c r="P478" i="10" s="1"/>
  <c r="J479" i="10"/>
  <c r="L479" i="10" s="1"/>
  <c r="K479" i="10"/>
  <c r="O479" i="10"/>
  <c r="P479" i="10"/>
  <c r="J480" i="10"/>
  <c r="L480" i="10" s="1"/>
  <c r="K480" i="10"/>
  <c r="O480" i="10"/>
  <c r="P480" i="10" s="1"/>
  <c r="J481" i="10"/>
  <c r="L481" i="10" s="1"/>
  <c r="K481" i="10"/>
  <c r="O481" i="10"/>
  <c r="P481" i="10" s="1"/>
  <c r="J482" i="10"/>
  <c r="L482" i="10" s="1"/>
  <c r="K482" i="10"/>
  <c r="O482" i="10"/>
  <c r="P482" i="10" s="1"/>
  <c r="J483" i="10"/>
  <c r="L483" i="10" s="1"/>
  <c r="K483" i="10"/>
  <c r="O483" i="10"/>
  <c r="P483" i="10" s="1"/>
  <c r="J484" i="10"/>
  <c r="L484" i="10" s="1"/>
  <c r="K484" i="10"/>
  <c r="O484" i="10"/>
  <c r="P484" i="10" s="1"/>
  <c r="J485" i="10"/>
  <c r="L485" i="10" s="1"/>
  <c r="K485" i="10"/>
  <c r="O485" i="10"/>
  <c r="P485" i="10"/>
  <c r="J486" i="10"/>
  <c r="L486" i="10" s="1"/>
  <c r="K486" i="10"/>
  <c r="O486" i="10"/>
  <c r="P486" i="10" s="1"/>
  <c r="J487" i="10"/>
  <c r="L487" i="10" s="1"/>
  <c r="K487" i="10"/>
  <c r="O487" i="10"/>
  <c r="P487" i="10" s="1"/>
  <c r="J488" i="10"/>
  <c r="L488" i="10" s="1"/>
  <c r="K488" i="10"/>
  <c r="O488" i="10"/>
  <c r="P488" i="10" s="1"/>
  <c r="J489" i="10"/>
  <c r="L489" i="10" s="1"/>
  <c r="K489" i="10"/>
  <c r="O489" i="10"/>
  <c r="P489" i="10"/>
  <c r="J490" i="10"/>
  <c r="L490" i="10" s="1"/>
  <c r="K490" i="10"/>
  <c r="O490" i="10"/>
  <c r="P490" i="10" s="1"/>
  <c r="J491" i="10"/>
  <c r="L491" i="10" s="1"/>
  <c r="K491" i="10"/>
  <c r="O491" i="10"/>
  <c r="P491" i="10" s="1"/>
  <c r="J492" i="10"/>
  <c r="L492" i="10" s="1"/>
  <c r="K492" i="10"/>
  <c r="O492" i="10"/>
  <c r="P492" i="10" s="1"/>
  <c r="J493" i="10"/>
  <c r="L493" i="10" s="1"/>
  <c r="K493" i="10"/>
  <c r="O493" i="10"/>
  <c r="P493" i="10"/>
  <c r="J494" i="10"/>
  <c r="L494" i="10" s="1"/>
  <c r="K494" i="10"/>
  <c r="O494" i="10"/>
  <c r="P494" i="10" s="1"/>
  <c r="J495" i="10"/>
  <c r="L495" i="10" s="1"/>
  <c r="K495" i="10"/>
  <c r="O495" i="10"/>
  <c r="P495" i="10" s="1"/>
  <c r="J496" i="10"/>
  <c r="L496" i="10" s="1"/>
  <c r="K496" i="10"/>
  <c r="O496" i="10"/>
  <c r="P496" i="10" s="1"/>
  <c r="J497" i="10"/>
  <c r="L497" i="10" s="1"/>
  <c r="K497" i="10"/>
  <c r="O497" i="10"/>
  <c r="P497" i="10"/>
  <c r="J498" i="10"/>
  <c r="L498" i="10" s="1"/>
  <c r="K498" i="10"/>
  <c r="O498" i="10"/>
  <c r="P498" i="10" s="1"/>
  <c r="J499" i="10"/>
  <c r="L499" i="10" s="1"/>
  <c r="K499" i="10"/>
  <c r="O499" i="10"/>
  <c r="P499" i="10" s="1"/>
  <c r="J500" i="10"/>
  <c r="L500" i="10" s="1"/>
  <c r="K500" i="10"/>
  <c r="O500" i="10"/>
  <c r="P500" i="10" s="1"/>
  <c r="J501" i="10"/>
  <c r="L501" i="10" s="1"/>
  <c r="K501" i="10"/>
  <c r="O501" i="10"/>
  <c r="P501" i="10"/>
  <c r="J502" i="10"/>
  <c r="L502" i="10" s="1"/>
  <c r="K502" i="10"/>
  <c r="O502" i="10"/>
  <c r="P502" i="10" s="1"/>
  <c r="J503" i="10"/>
  <c r="L503" i="10" s="1"/>
  <c r="K503" i="10"/>
  <c r="O503" i="10"/>
  <c r="P503" i="10" s="1"/>
  <c r="J504" i="10"/>
  <c r="L504" i="10" s="1"/>
  <c r="K504" i="10"/>
  <c r="O504" i="10"/>
  <c r="P504" i="10" s="1"/>
  <c r="J505" i="10"/>
  <c r="L505" i="10" s="1"/>
  <c r="K505" i="10"/>
  <c r="O505" i="10"/>
  <c r="P505" i="10"/>
  <c r="J506" i="10"/>
  <c r="L506" i="10" s="1"/>
  <c r="K506" i="10"/>
  <c r="O506" i="10"/>
  <c r="P506" i="10" s="1"/>
  <c r="J507" i="10"/>
  <c r="L507" i="10" s="1"/>
  <c r="K507" i="10"/>
  <c r="O507" i="10"/>
  <c r="P507" i="10" s="1"/>
  <c r="J508" i="10"/>
  <c r="L508" i="10" s="1"/>
  <c r="K508" i="10"/>
  <c r="O508" i="10"/>
  <c r="P508" i="10" s="1"/>
  <c r="J509" i="10"/>
  <c r="L509" i="10" s="1"/>
  <c r="K509" i="10"/>
  <c r="O509" i="10"/>
  <c r="P509" i="10"/>
  <c r="J510" i="10"/>
  <c r="L510" i="10" s="1"/>
  <c r="K510" i="10"/>
  <c r="O510" i="10"/>
  <c r="P510" i="10" s="1"/>
  <c r="J511" i="10"/>
  <c r="L511" i="10" s="1"/>
  <c r="K511" i="10"/>
  <c r="O511" i="10"/>
  <c r="P511" i="10" s="1"/>
  <c r="J512" i="10"/>
  <c r="L512" i="10" s="1"/>
  <c r="K512" i="10"/>
  <c r="O512" i="10"/>
  <c r="P512" i="10" s="1"/>
  <c r="J513" i="10"/>
  <c r="L513" i="10" s="1"/>
  <c r="K513" i="10"/>
  <c r="O513" i="10"/>
  <c r="P513" i="10"/>
  <c r="J514" i="10"/>
  <c r="L514" i="10" s="1"/>
  <c r="K514" i="10"/>
  <c r="O514" i="10"/>
  <c r="P514" i="10" s="1"/>
  <c r="J515" i="10"/>
  <c r="L515" i="10" s="1"/>
  <c r="K515" i="10"/>
  <c r="O515" i="10"/>
  <c r="P515" i="10" s="1"/>
  <c r="J516" i="10"/>
  <c r="L516" i="10" s="1"/>
  <c r="K516" i="10"/>
  <c r="O516" i="10"/>
  <c r="P516" i="10" s="1"/>
  <c r="J517" i="10"/>
  <c r="L517" i="10" s="1"/>
  <c r="K517" i="10"/>
  <c r="O517" i="10"/>
  <c r="P517" i="10"/>
  <c r="J518" i="10"/>
  <c r="L518" i="10" s="1"/>
  <c r="K518" i="10"/>
  <c r="O518" i="10"/>
  <c r="P518" i="10" s="1"/>
  <c r="J519" i="10"/>
  <c r="L519" i="10" s="1"/>
  <c r="K519" i="10"/>
  <c r="O519" i="10"/>
  <c r="P519" i="10" s="1"/>
  <c r="J520" i="10"/>
  <c r="L520" i="10" s="1"/>
  <c r="K520" i="10"/>
  <c r="O520" i="10"/>
  <c r="P520" i="10" s="1"/>
  <c r="J521" i="10"/>
  <c r="L521" i="10" s="1"/>
  <c r="K521" i="10"/>
  <c r="O521" i="10"/>
  <c r="P521" i="10"/>
  <c r="J522" i="10"/>
  <c r="L522" i="10" s="1"/>
  <c r="K522" i="10"/>
  <c r="O522" i="10"/>
  <c r="P522" i="10" s="1"/>
  <c r="J523" i="10"/>
  <c r="L523" i="10" s="1"/>
  <c r="K523" i="10"/>
  <c r="O523" i="10"/>
  <c r="P523" i="10" s="1"/>
  <c r="J524" i="10"/>
  <c r="L524" i="10" s="1"/>
  <c r="K524" i="10"/>
  <c r="O524" i="10"/>
  <c r="P524" i="10" s="1"/>
  <c r="J525" i="10"/>
  <c r="L525" i="10" s="1"/>
  <c r="K525" i="10"/>
  <c r="O525" i="10"/>
  <c r="P525" i="10" s="1"/>
  <c r="J526" i="10"/>
  <c r="L526" i="10" s="1"/>
  <c r="K526" i="10"/>
  <c r="O526" i="10"/>
  <c r="P526" i="10" s="1"/>
  <c r="J527" i="10"/>
  <c r="L527" i="10" s="1"/>
  <c r="K527" i="10"/>
  <c r="O527" i="10"/>
  <c r="P527" i="10" s="1"/>
  <c r="J528" i="10"/>
  <c r="L528" i="10"/>
  <c r="K528" i="10"/>
  <c r="O528" i="10"/>
  <c r="P528" i="10" s="1"/>
  <c r="J529" i="10"/>
  <c r="L529" i="10" s="1"/>
  <c r="K529" i="10"/>
  <c r="O529" i="10"/>
  <c r="P529" i="10" s="1"/>
  <c r="J530" i="10"/>
  <c r="L530" i="10" s="1"/>
  <c r="K530" i="10"/>
  <c r="O530" i="10"/>
  <c r="P530" i="10" s="1"/>
  <c r="J531" i="10"/>
  <c r="L531" i="10" s="1"/>
  <c r="K531" i="10"/>
  <c r="O531" i="10"/>
  <c r="P531" i="10" s="1"/>
  <c r="J532" i="10"/>
  <c r="L532" i="10" s="1"/>
  <c r="K532" i="10"/>
  <c r="O532" i="10"/>
  <c r="P532" i="10" s="1"/>
  <c r="J533" i="10"/>
  <c r="L533" i="10" s="1"/>
  <c r="K533" i="10"/>
  <c r="O533" i="10"/>
  <c r="P533" i="10"/>
  <c r="J534" i="10"/>
  <c r="L534" i="10" s="1"/>
  <c r="K534" i="10"/>
  <c r="O534" i="10"/>
  <c r="P534" i="10" s="1"/>
  <c r="J535" i="10"/>
  <c r="L535" i="10" s="1"/>
  <c r="K535" i="10"/>
  <c r="O535" i="10"/>
  <c r="P535" i="10" s="1"/>
  <c r="J536" i="10"/>
  <c r="L536" i="10" s="1"/>
  <c r="K536" i="10"/>
  <c r="O536" i="10"/>
  <c r="P536" i="10" s="1"/>
  <c r="J537" i="10"/>
  <c r="L537" i="10" s="1"/>
  <c r="K537" i="10"/>
  <c r="O537" i="10"/>
  <c r="P537" i="10" s="1"/>
  <c r="J538" i="10"/>
  <c r="L538" i="10" s="1"/>
  <c r="K538" i="10"/>
  <c r="O538" i="10"/>
  <c r="P538" i="10" s="1"/>
  <c r="J539" i="10"/>
  <c r="L539" i="10" s="1"/>
  <c r="K539" i="10"/>
  <c r="O539" i="10"/>
  <c r="P539" i="10" s="1"/>
  <c r="J540" i="10"/>
  <c r="L540" i="10" s="1"/>
  <c r="K540" i="10"/>
  <c r="O540" i="10"/>
  <c r="P540" i="10" s="1"/>
  <c r="J541" i="10"/>
  <c r="L541" i="10" s="1"/>
  <c r="K541" i="10"/>
  <c r="O541" i="10"/>
  <c r="P541" i="10" s="1"/>
  <c r="J542" i="10"/>
  <c r="L542" i="10" s="1"/>
  <c r="K542" i="10"/>
  <c r="O542" i="10"/>
  <c r="P542" i="10" s="1"/>
  <c r="J543" i="10"/>
  <c r="L543" i="10" s="1"/>
  <c r="K543" i="10"/>
  <c r="O543" i="10"/>
  <c r="P543" i="10" s="1"/>
  <c r="J544" i="10"/>
  <c r="L544" i="10" s="1"/>
  <c r="K544" i="10"/>
  <c r="O544" i="10"/>
  <c r="P544" i="10" s="1"/>
  <c r="J545" i="10"/>
  <c r="L545" i="10" s="1"/>
  <c r="K545" i="10"/>
  <c r="O545" i="10"/>
  <c r="P545" i="10" s="1"/>
  <c r="J546" i="10"/>
  <c r="L546" i="10" s="1"/>
  <c r="K546" i="10"/>
  <c r="O546" i="10"/>
  <c r="P546" i="10" s="1"/>
  <c r="J547" i="10"/>
  <c r="L547" i="10" s="1"/>
  <c r="K547" i="10"/>
  <c r="O547" i="10"/>
  <c r="P547" i="10" s="1"/>
  <c r="J548" i="10"/>
  <c r="L548" i="10" s="1"/>
  <c r="K548" i="10"/>
  <c r="O548" i="10"/>
  <c r="P548" i="10" s="1"/>
  <c r="J549" i="10"/>
  <c r="L549" i="10" s="1"/>
  <c r="K549" i="10"/>
  <c r="O549" i="10"/>
  <c r="P549" i="10" s="1"/>
  <c r="J550" i="10"/>
  <c r="L550" i="10" s="1"/>
  <c r="K550" i="10"/>
  <c r="O550" i="10"/>
  <c r="P550" i="10" s="1"/>
  <c r="J551" i="10"/>
  <c r="L551" i="10" s="1"/>
  <c r="K551" i="10"/>
  <c r="O551" i="10"/>
  <c r="P551" i="10" s="1"/>
  <c r="J552" i="10"/>
  <c r="L552" i="10" s="1"/>
  <c r="K552" i="10"/>
  <c r="O552" i="10"/>
  <c r="P552" i="10" s="1"/>
  <c r="J553" i="10"/>
  <c r="L553" i="10" s="1"/>
  <c r="K553" i="10"/>
  <c r="O553" i="10"/>
  <c r="P553" i="10" s="1"/>
  <c r="J554" i="10"/>
  <c r="L554" i="10" s="1"/>
  <c r="K554" i="10"/>
  <c r="O554" i="10"/>
  <c r="P554" i="10" s="1"/>
  <c r="J555" i="10"/>
  <c r="L555" i="10" s="1"/>
  <c r="K555" i="10"/>
  <c r="O555" i="10"/>
  <c r="P555" i="10" s="1"/>
  <c r="J556" i="10"/>
  <c r="L556" i="10" s="1"/>
  <c r="K556" i="10"/>
  <c r="O556" i="10"/>
  <c r="P556" i="10" s="1"/>
  <c r="J557" i="10"/>
  <c r="L557" i="10" s="1"/>
  <c r="K557" i="10"/>
  <c r="O557" i="10"/>
  <c r="P557" i="10" s="1"/>
  <c r="J558" i="10"/>
  <c r="L558" i="10" s="1"/>
  <c r="K558" i="10"/>
  <c r="O558" i="10"/>
  <c r="P558" i="10" s="1"/>
  <c r="J559" i="10"/>
  <c r="L559" i="10" s="1"/>
  <c r="K559" i="10"/>
  <c r="O559" i="10"/>
  <c r="P559" i="10" s="1"/>
  <c r="J560" i="10"/>
  <c r="L560" i="10" s="1"/>
  <c r="K560" i="10"/>
  <c r="O560" i="10"/>
  <c r="P560" i="10" s="1"/>
  <c r="J561" i="10"/>
  <c r="L561" i="10" s="1"/>
  <c r="K561" i="10"/>
  <c r="O561" i="10"/>
  <c r="P561" i="10" s="1"/>
  <c r="J562" i="10"/>
  <c r="L562" i="10" s="1"/>
  <c r="K562" i="10"/>
  <c r="O562" i="10"/>
  <c r="P562" i="10" s="1"/>
  <c r="J563" i="10"/>
  <c r="L563" i="10" s="1"/>
  <c r="K563" i="10"/>
  <c r="O563" i="10"/>
  <c r="P563" i="10" s="1"/>
  <c r="J564" i="10"/>
  <c r="L564" i="10" s="1"/>
  <c r="K564" i="10"/>
  <c r="O564" i="10"/>
  <c r="P564" i="10" s="1"/>
  <c r="J565" i="10"/>
  <c r="L565" i="10" s="1"/>
  <c r="K565" i="10"/>
  <c r="O565" i="10"/>
  <c r="P565" i="10" s="1"/>
  <c r="J566" i="10"/>
  <c r="L566" i="10" s="1"/>
  <c r="K566" i="10"/>
  <c r="O566" i="10"/>
  <c r="P566" i="10" s="1"/>
  <c r="J567" i="10"/>
  <c r="L567" i="10" s="1"/>
  <c r="K567" i="10"/>
  <c r="O567" i="10"/>
  <c r="P567" i="10" s="1"/>
  <c r="J568" i="10"/>
  <c r="L568" i="10" s="1"/>
  <c r="K568" i="10"/>
  <c r="O568" i="10"/>
  <c r="P568" i="10" s="1"/>
  <c r="J569" i="10"/>
  <c r="L569" i="10" s="1"/>
  <c r="K569" i="10"/>
  <c r="O569" i="10"/>
  <c r="P569" i="10" s="1"/>
  <c r="J570" i="10"/>
  <c r="L570" i="10" s="1"/>
  <c r="K570" i="10"/>
  <c r="O570" i="10"/>
  <c r="P570" i="10" s="1"/>
  <c r="J571" i="10"/>
  <c r="L571" i="10" s="1"/>
  <c r="K571" i="10"/>
  <c r="O571" i="10"/>
  <c r="P571" i="10" s="1"/>
  <c r="J572" i="10"/>
  <c r="L572" i="10" s="1"/>
  <c r="K572" i="10"/>
  <c r="O572" i="10"/>
  <c r="P572" i="10" s="1"/>
  <c r="J573" i="10"/>
  <c r="L573" i="10" s="1"/>
  <c r="K573" i="10"/>
  <c r="O573" i="10"/>
  <c r="P573" i="10" s="1"/>
  <c r="J574" i="10"/>
  <c r="L574" i="10" s="1"/>
  <c r="K574" i="10"/>
  <c r="O574" i="10"/>
  <c r="P574" i="10" s="1"/>
  <c r="J575" i="10"/>
  <c r="L575" i="10" s="1"/>
  <c r="K575" i="10"/>
  <c r="O575" i="10"/>
  <c r="P575" i="10" s="1"/>
  <c r="J576" i="10"/>
  <c r="L576" i="10" s="1"/>
  <c r="K576" i="10"/>
  <c r="O576" i="10"/>
  <c r="P576" i="10" s="1"/>
  <c r="J577" i="10"/>
  <c r="L577" i="10" s="1"/>
  <c r="K577" i="10"/>
  <c r="O577" i="10"/>
  <c r="P577" i="10"/>
  <c r="J578" i="10"/>
  <c r="L578" i="10" s="1"/>
  <c r="K578" i="10"/>
  <c r="O578" i="10"/>
  <c r="P578" i="10" s="1"/>
  <c r="J579" i="10"/>
  <c r="L579" i="10" s="1"/>
  <c r="K579" i="10"/>
  <c r="O579" i="10"/>
  <c r="P579" i="10" s="1"/>
  <c r="J580" i="10"/>
  <c r="L580" i="10"/>
  <c r="K580" i="10"/>
  <c r="O580" i="10"/>
  <c r="P580" i="10" s="1"/>
  <c r="J581" i="10"/>
  <c r="L581" i="10"/>
  <c r="K581" i="10"/>
  <c r="O581" i="10"/>
  <c r="P581" i="10" s="1"/>
  <c r="J582" i="10"/>
  <c r="L582" i="10" s="1"/>
  <c r="K582" i="10"/>
  <c r="O582" i="10"/>
  <c r="P582" i="10" s="1"/>
  <c r="J583" i="10"/>
  <c r="L583" i="10" s="1"/>
  <c r="K583" i="10"/>
  <c r="O583" i="10"/>
  <c r="P583" i="10" s="1"/>
  <c r="J584" i="10"/>
  <c r="L584" i="10" s="1"/>
  <c r="K584" i="10"/>
  <c r="O584" i="10"/>
  <c r="P584" i="10" s="1"/>
  <c r="J585" i="10"/>
  <c r="L585" i="10" s="1"/>
  <c r="K585" i="10"/>
  <c r="O585" i="10"/>
  <c r="P585" i="10" s="1"/>
  <c r="J586" i="10"/>
  <c r="L586" i="10" s="1"/>
  <c r="K586" i="10"/>
  <c r="O586" i="10"/>
  <c r="P586" i="10" s="1"/>
  <c r="J587" i="10"/>
  <c r="L587" i="10" s="1"/>
  <c r="K587" i="10"/>
  <c r="O587" i="10"/>
  <c r="P587" i="10" s="1"/>
  <c r="J588" i="10"/>
  <c r="L588" i="10" s="1"/>
  <c r="K588" i="10"/>
  <c r="O588" i="10"/>
  <c r="P588" i="10" s="1"/>
  <c r="J589" i="10"/>
  <c r="L589" i="10" s="1"/>
  <c r="K589" i="10"/>
  <c r="O589" i="10"/>
  <c r="P589" i="10" s="1"/>
  <c r="J590" i="10"/>
  <c r="L590" i="10" s="1"/>
  <c r="K590" i="10"/>
  <c r="O590" i="10"/>
  <c r="P590" i="10" s="1"/>
  <c r="J591" i="10"/>
  <c r="L591" i="10" s="1"/>
  <c r="K591" i="10"/>
  <c r="O591" i="10"/>
  <c r="P591" i="10" s="1"/>
  <c r="J592" i="10"/>
  <c r="L592" i="10" s="1"/>
  <c r="K592" i="10"/>
  <c r="O592" i="10"/>
  <c r="P592" i="10" s="1"/>
  <c r="J593" i="10"/>
  <c r="L593" i="10" s="1"/>
  <c r="K593" i="10"/>
  <c r="O593" i="10"/>
  <c r="P593" i="10" s="1"/>
  <c r="J594" i="10"/>
  <c r="L594" i="10" s="1"/>
  <c r="K594" i="10"/>
  <c r="O594" i="10"/>
  <c r="P594" i="10" s="1"/>
  <c r="J595" i="10"/>
  <c r="L595" i="10" s="1"/>
  <c r="K595" i="10"/>
  <c r="O595" i="10"/>
  <c r="P595" i="10" s="1"/>
  <c r="J596" i="10"/>
  <c r="L596" i="10" s="1"/>
  <c r="K596" i="10"/>
  <c r="O596" i="10"/>
  <c r="P596" i="10" s="1"/>
  <c r="J597" i="10"/>
  <c r="L597" i="10" s="1"/>
  <c r="K597" i="10"/>
  <c r="O597" i="10"/>
  <c r="P597" i="10" s="1"/>
  <c r="J598" i="10"/>
  <c r="L598" i="10" s="1"/>
  <c r="K598" i="10"/>
  <c r="O598" i="10"/>
  <c r="P598" i="10" s="1"/>
  <c r="J599" i="10"/>
  <c r="L599" i="10" s="1"/>
  <c r="K599" i="10"/>
  <c r="O599" i="10"/>
  <c r="P599" i="10" s="1"/>
  <c r="J600" i="10"/>
  <c r="L600" i="10" s="1"/>
  <c r="K600" i="10"/>
  <c r="O600" i="10"/>
  <c r="P600" i="10" s="1"/>
  <c r="J601" i="10"/>
  <c r="L601" i="10" s="1"/>
  <c r="K601" i="10"/>
  <c r="O601" i="10"/>
  <c r="P601" i="10" s="1"/>
  <c r="J602" i="10"/>
  <c r="L602" i="10" s="1"/>
  <c r="K602" i="10"/>
  <c r="O602" i="10"/>
  <c r="P602" i="10" s="1"/>
  <c r="J603" i="10"/>
  <c r="L603" i="10" s="1"/>
  <c r="K603" i="10"/>
  <c r="O603" i="10"/>
  <c r="P603" i="10" s="1"/>
  <c r="J604" i="10"/>
  <c r="L604" i="10" s="1"/>
  <c r="K604" i="10"/>
  <c r="O604" i="10"/>
  <c r="P604" i="10" s="1"/>
  <c r="J605" i="10"/>
  <c r="L605" i="10" s="1"/>
  <c r="K605" i="10"/>
  <c r="O605" i="10"/>
  <c r="P605" i="10" s="1"/>
  <c r="J606" i="10"/>
  <c r="L606" i="10" s="1"/>
  <c r="K606" i="10"/>
  <c r="O606" i="10"/>
  <c r="P606" i="10" s="1"/>
  <c r="J607" i="10"/>
  <c r="L607" i="10" s="1"/>
  <c r="K607" i="10"/>
  <c r="O607" i="10"/>
  <c r="P607" i="10" s="1"/>
  <c r="J608" i="10"/>
  <c r="L608" i="10" s="1"/>
  <c r="K608" i="10"/>
  <c r="O608" i="10"/>
  <c r="P608" i="10" s="1"/>
  <c r="J609" i="10"/>
  <c r="L609" i="10" s="1"/>
  <c r="K609" i="10"/>
  <c r="O609" i="10"/>
  <c r="P609" i="10" s="1"/>
  <c r="J610" i="10"/>
  <c r="L610" i="10" s="1"/>
  <c r="K610" i="10"/>
  <c r="O610" i="10"/>
  <c r="P610" i="10" s="1"/>
  <c r="J611" i="10"/>
  <c r="L611" i="10" s="1"/>
  <c r="K611" i="10"/>
  <c r="O611" i="10"/>
  <c r="P611" i="10" s="1"/>
  <c r="J612" i="10"/>
  <c r="L612" i="10" s="1"/>
  <c r="K612" i="10"/>
  <c r="O612" i="10"/>
  <c r="P612" i="10" s="1"/>
  <c r="J613" i="10"/>
  <c r="L613" i="10" s="1"/>
  <c r="K613" i="10"/>
  <c r="O613" i="10"/>
  <c r="P613" i="10" s="1"/>
  <c r="J614" i="10"/>
  <c r="L614" i="10" s="1"/>
  <c r="K614" i="10"/>
  <c r="O614" i="10"/>
  <c r="P614" i="10" s="1"/>
  <c r="J615" i="10"/>
  <c r="L615" i="10" s="1"/>
  <c r="K615" i="10"/>
  <c r="O615" i="10"/>
  <c r="P615" i="10" s="1"/>
  <c r="J616" i="10"/>
  <c r="L616" i="10" s="1"/>
  <c r="K616" i="10"/>
  <c r="O616" i="10"/>
  <c r="P616" i="10" s="1"/>
  <c r="J617" i="10"/>
  <c r="L617" i="10" s="1"/>
  <c r="K617" i="10"/>
  <c r="O617" i="10"/>
  <c r="P617" i="10" s="1"/>
  <c r="J618" i="10"/>
  <c r="L618" i="10" s="1"/>
  <c r="K618" i="10"/>
  <c r="O618" i="10"/>
  <c r="P618" i="10" s="1"/>
  <c r="J619" i="10"/>
  <c r="L619" i="10" s="1"/>
  <c r="K619" i="10"/>
  <c r="O619" i="10"/>
  <c r="P619" i="10" s="1"/>
  <c r="J620" i="10"/>
  <c r="L620" i="10" s="1"/>
  <c r="K620" i="10"/>
  <c r="O620" i="10"/>
  <c r="P620" i="10" s="1"/>
  <c r="J621" i="10"/>
  <c r="L621" i="10" s="1"/>
  <c r="K621" i="10"/>
  <c r="O621" i="10"/>
  <c r="P621" i="10" s="1"/>
  <c r="J622" i="10"/>
  <c r="L622" i="10" s="1"/>
  <c r="K622" i="10"/>
  <c r="O622" i="10"/>
  <c r="P622" i="10"/>
  <c r="J623" i="10"/>
  <c r="L623" i="10" s="1"/>
  <c r="K623" i="10"/>
  <c r="O623" i="10"/>
  <c r="P623" i="10" s="1"/>
  <c r="J624" i="10"/>
  <c r="L624" i="10" s="1"/>
  <c r="K624" i="10"/>
  <c r="O624" i="10"/>
  <c r="P624" i="10" s="1"/>
  <c r="J625" i="10"/>
  <c r="L625" i="10" s="1"/>
  <c r="K625" i="10"/>
  <c r="O625" i="10"/>
  <c r="P625" i="10" s="1"/>
  <c r="J626" i="10"/>
  <c r="L626" i="10" s="1"/>
  <c r="K626" i="10"/>
  <c r="O626" i="10"/>
  <c r="P626" i="10" s="1"/>
  <c r="J627" i="10"/>
  <c r="L627" i="10" s="1"/>
  <c r="K627" i="10"/>
  <c r="O627" i="10"/>
  <c r="P627" i="10" s="1"/>
  <c r="J628" i="10"/>
  <c r="L628" i="10" s="1"/>
  <c r="K628" i="10"/>
  <c r="O628" i="10"/>
  <c r="P628" i="10" s="1"/>
  <c r="J629" i="10"/>
  <c r="L629" i="10" s="1"/>
  <c r="K629" i="10"/>
  <c r="O629" i="10"/>
  <c r="P629" i="10" s="1"/>
  <c r="J630" i="10"/>
  <c r="L630" i="10" s="1"/>
  <c r="K630" i="10"/>
  <c r="O630" i="10"/>
  <c r="P630" i="10" s="1"/>
  <c r="J631" i="10"/>
  <c r="L631" i="10" s="1"/>
  <c r="K631" i="10"/>
  <c r="O631" i="10"/>
  <c r="P631" i="10" s="1"/>
  <c r="J632" i="10"/>
  <c r="L632" i="10" s="1"/>
  <c r="K632" i="10"/>
  <c r="O632" i="10"/>
  <c r="P632" i="10" s="1"/>
  <c r="J633" i="10"/>
  <c r="L633" i="10" s="1"/>
  <c r="K633" i="10"/>
  <c r="M633" i="10" s="1"/>
  <c r="O633" i="10"/>
  <c r="P633" i="10" s="1"/>
  <c r="J634" i="10"/>
  <c r="L634" i="10" s="1"/>
  <c r="K634" i="10"/>
  <c r="M634" i="10" s="1"/>
  <c r="O634" i="10"/>
  <c r="P634" i="10" s="1"/>
  <c r="J635" i="10"/>
  <c r="L635" i="10" s="1"/>
  <c r="K635" i="10"/>
  <c r="M635" i="10" s="1"/>
  <c r="O635" i="10"/>
  <c r="P635" i="10" s="1"/>
  <c r="J636" i="10"/>
  <c r="L636" i="10" s="1"/>
  <c r="K636" i="10"/>
  <c r="M636" i="10" s="1"/>
  <c r="N636" i="10" s="1"/>
  <c r="O636" i="10"/>
  <c r="P636" i="10" s="1"/>
  <c r="J637" i="10"/>
  <c r="L637" i="10" s="1"/>
  <c r="N637" i="10" s="1"/>
  <c r="K637" i="10"/>
  <c r="M637" i="10" s="1"/>
  <c r="O637" i="10"/>
  <c r="P637" i="10" s="1"/>
  <c r="J638" i="10"/>
  <c r="L638" i="10" s="1"/>
  <c r="K638" i="10"/>
  <c r="M638" i="10" s="1"/>
  <c r="O638" i="10"/>
  <c r="P638" i="10" s="1"/>
  <c r="J639" i="10"/>
  <c r="L639" i="10" s="1"/>
  <c r="K639" i="10"/>
  <c r="O639" i="10"/>
  <c r="P639" i="10" s="1"/>
  <c r="J640" i="10"/>
  <c r="L640" i="10" s="1"/>
  <c r="K640" i="10"/>
  <c r="O640" i="10"/>
  <c r="P640" i="10" s="1"/>
  <c r="J641" i="10"/>
  <c r="L641" i="10" s="1"/>
  <c r="K641" i="10"/>
  <c r="O641" i="10"/>
  <c r="P641" i="10" s="1"/>
  <c r="J642" i="10"/>
  <c r="L642" i="10" s="1"/>
  <c r="K642" i="10"/>
  <c r="O642" i="10"/>
  <c r="P642" i="10" s="1"/>
  <c r="J643" i="10"/>
  <c r="L643" i="10" s="1"/>
  <c r="K643" i="10"/>
  <c r="O643" i="10"/>
  <c r="P643" i="10" s="1"/>
  <c r="J644" i="10"/>
  <c r="L644" i="10" s="1"/>
  <c r="K644" i="10"/>
  <c r="O644" i="10"/>
  <c r="P644" i="10" s="1"/>
  <c r="J645" i="10"/>
  <c r="L645" i="10" s="1"/>
  <c r="K645" i="10"/>
  <c r="M645" i="10" s="1"/>
  <c r="O645" i="10"/>
  <c r="P645" i="10" s="1"/>
  <c r="J646" i="10"/>
  <c r="L646" i="10" s="1"/>
  <c r="K646" i="10"/>
  <c r="M646" i="10" s="1"/>
  <c r="O646" i="10"/>
  <c r="P646" i="10" s="1"/>
  <c r="J647" i="10"/>
  <c r="L647" i="10" s="1"/>
  <c r="K647" i="10"/>
  <c r="M647" i="10" s="1"/>
  <c r="O647" i="10"/>
  <c r="P647" i="10" s="1"/>
  <c r="J648" i="10"/>
  <c r="L648" i="10" s="1"/>
  <c r="K648" i="10"/>
  <c r="M648" i="10" s="1"/>
  <c r="O648" i="10"/>
  <c r="P648" i="10" s="1"/>
  <c r="J649" i="10"/>
  <c r="L649" i="10" s="1"/>
  <c r="K649" i="10"/>
  <c r="M649" i="10" s="1"/>
  <c r="O649" i="10"/>
  <c r="P649" i="10" s="1"/>
  <c r="J650" i="10"/>
  <c r="L650" i="10" s="1"/>
  <c r="K650" i="10"/>
  <c r="M650" i="10" s="1"/>
  <c r="O650" i="10"/>
  <c r="P650" i="10" s="1"/>
  <c r="J651" i="10"/>
  <c r="L651" i="10" s="1"/>
  <c r="K651" i="10"/>
  <c r="M651" i="10" s="1"/>
  <c r="O651" i="10"/>
  <c r="P651" i="10" s="1"/>
  <c r="J652" i="10"/>
  <c r="L652" i="10" s="1"/>
  <c r="N652" i="10" s="1"/>
  <c r="K652" i="10"/>
  <c r="M652" i="10" s="1"/>
  <c r="O652" i="10"/>
  <c r="P652" i="10" s="1"/>
  <c r="J653" i="10"/>
  <c r="L653" i="10" s="1"/>
  <c r="K653" i="10"/>
  <c r="O653" i="10"/>
  <c r="P653" i="10" s="1"/>
  <c r="J654" i="10"/>
  <c r="L654" i="10" s="1"/>
  <c r="K654" i="10"/>
  <c r="M654" i="10" s="1"/>
  <c r="O654" i="10"/>
  <c r="P654" i="10" s="1"/>
  <c r="J655" i="10"/>
  <c r="L655" i="10" s="1"/>
  <c r="K655" i="10"/>
  <c r="M655" i="10" s="1"/>
  <c r="O655" i="10"/>
  <c r="P655" i="10" s="1"/>
  <c r="J656" i="10"/>
  <c r="L656" i="10" s="1"/>
  <c r="K656" i="10"/>
  <c r="M656" i="10" s="1"/>
  <c r="O656" i="10"/>
  <c r="P656" i="10" s="1"/>
  <c r="J657" i="10"/>
  <c r="L657" i="10" s="1"/>
  <c r="K657" i="10"/>
  <c r="M657" i="10" s="1"/>
  <c r="O657" i="10"/>
  <c r="P657" i="10" s="1"/>
  <c r="J658" i="10"/>
  <c r="L658" i="10" s="1"/>
  <c r="K658" i="10"/>
  <c r="M658" i="10"/>
  <c r="O658" i="10"/>
  <c r="P658" i="10" s="1"/>
  <c r="J659" i="10"/>
  <c r="L659" i="10" s="1"/>
  <c r="N659" i="10" s="1"/>
  <c r="K659" i="10"/>
  <c r="M659" i="10" s="1"/>
  <c r="O659" i="10"/>
  <c r="P659" i="10" s="1"/>
  <c r="J660" i="10"/>
  <c r="L660" i="10" s="1"/>
  <c r="K660" i="10"/>
  <c r="M660" i="10" s="1"/>
  <c r="O660" i="10"/>
  <c r="P660" i="10" s="1"/>
  <c r="J661" i="10"/>
  <c r="L661" i="10" s="1"/>
  <c r="K661" i="10"/>
  <c r="M661" i="10" s="1"/>
  <c r="O661" i="10"/>
  <c r="P661" i="10" s="1"/>
  <c r="J662" i="10"/>
  <c r="L662" i="10" s="1"/>
  <c r="K662" i="10"/>
  <c r="M662" i="10" s="1"/>
  <c r="O662" i="10"/>
  <c r="P662" i="10" s="1"/>
  <c r="J663" i="10"/>
  <c r="L663" i="10" s="1"/>
  <c r="K663" i="10"/>
  <c r="M663" i="10" s="1"/>
  <c r="O663" i="10"/>
  <c r="P663" i="10" s="1"/>
  <c r="J664" i="10"/>
  <c r="L664" i="10" s="1"/>
  <c r="K664" i="10"/>
  <c r="M664" i="10" s="1"/>
  <c r="O664" i="10"/>
  <c r="P664" i="10" s="1"/>
  <c r="J665" i="10"/>
  <c r="L665" i="10" s="1"/>
  <c r="N665" i="10" s="1"/>
  <c r="K665" i="10"/>
  <c r="M665" i="10" s="1"/>
  <c r="O665" i="10"/>
  <c r="P665" i="10" s="1"/>
  <c r="J666" i="10"/>
  <c r="L666" i="10" s="1"/>
  <c r="K666" i="10"/>
  <c r="M666" i="10" s="1"/>
  <c r="O666" i="10"/>
  <c r="P666" i="10" s="1"/>
  <c r="J667" i="10"/>
  <c r="L667" i="10" s="1"/>
  <c r="K667" i="10"/>
  <c r="M667" i="10" s="1"/>
  <c r="O667" i="10"/>
  <c r="P667" i="10" s="1"/>
  <c r="J668" i="10"/>
  <c r="L668" i="10" s="1"/>
  <c r="K668" i="10"/>
  <c r="M668" i="10" s="1"/>
  <c r="O668" i="10"/>
  <c r="P668" i="10" s="1"/>
  <c r="J669" i="10"/>
  <c r="L669" i="10" s="1"/>
  <c r="K669" i="10"/>
  <c r="M669" i="10" s="1"/>
  <c r="O669" i="10"/>
  <c r="P669" i="10" s="1"/>
  <c r="J670" i="10"/>
  <c r="L670" i="10" s="1"/>
  <c r="K670" i="10"/>
  <c r="M670" i="10" s="1"/>
  <c r="O670" i="10"/>
  <c r="P670" i="10" s="1"/>
  <c r="J671" i="10"/>
  <c r="L671" i="10" s="1"/>
  <c r="K671" i="10"/>
  <c r="M671" i="10" s="1"/>
  <c r="O671" i="10"/>
  <c r="P671" i="10" s="1"/>
  <c r="J672" i="10"/>
  <c r="L672" i="10" s="1"/>
  <c r="K672" i="10"/>
  <c r="M672" i="10" s="1"/>
  <c r="O672" i="10"/>
  <c r="P672" i="10" s="1"/>
  <c r="J673" i="10"/>
  <c r="L673" i="10" s="1"/>
  <c r="K673" i="10"/>
  <c r="M673" i="10" s="1"/>
  <c r="O673" i="10"/>
  <c r="P673" i="10" s="1"/>
  <c r="J674" i="10"/>
  <c r="L674" i="10" s="1"/>
  <c r="K674" i="10"/>
  <c r="M674" i="10" s="1"/>
  <c r="O674" i="10"/>
  <c r="P674" i="10" s="1"/>
  <c r="J675" i="10"/>
  <c r="L675" i="10" s="1"/>
  <c r="K675" i="10"/>
  <c r="M675" i="10" s="1"/>
  <c r="O675" i="10"/>
  <c r="P675" i="10" s="1"/>
  <c r="J676" i="10"/>
  <c r="L676" i="10" s="1"/>
  <c r="K676" i="10"/>
  <c r="M676" i="10" s="1"/>
  <c r="O676" i="10"/>
  <c r="P676" i="10" s="1"/>
  <c r="J677" i="10"/>
  <c r="L677" i="10" s="1"/>
  <c r="K677" i="10"/>
  <c r="M677" i="10" s="1"/>
  <c r="O677" i="10"/>
  <c r="P677" i="10" s="1"/>
  <c r="J678" i="10"/>
  <c r="L678" i="10" s="1"/>
  <c r="K678" i="10"/>
  <c r="M678" i="10" s="1"/>
  <c r="O678" i="10"/>
  <c r="P678" i="10" s="1"/>
  <c r="J679" i="10"/>
  <c r="L679" i="10" s="1"/>
  <c r="K679" i="10"/>
  <c r="M679" i="10" s="1"/>
  <c r="O679" i="10"/>
  <c r="P679" i="10"/>
  <c r="J680" i="10"/>
  <c r="L680" i="10" s="1"/>
  <c r="K680" i="10"/>
  <c r="M680" i="10" s="1"/>
  <c r="O680" i="10"/>
  <c r="P680" i="10" s="1"/>
  <c r="J681" i="10"/>
  <c r="L681" i="10" s="1"/>
  <c r="K681" i="10"/>
  <c r="M681" i="10" s="1"/>
  <c r="O681" i="10"/>
  <c r="P681" i="10" s="1"/>
  <c r="J682" i="10"/>
  <c r="L682" i="10" s="1"/>
  <c r="K682" i="10"/>
  <c r="M682" i="10" s="1"/>
  <c r="O682" i="10"/>
  <c r="P682" i="10" s="1"/>
  <c r="J683" i="10"/>
  <c r="L683" i="10" s="1"/>
  <c r="K683" i="10"/>
  <c r="M683" i="10" s="1"/>
  <c r="O683" i="10"/>
  <c r="P683" i="10" s="1"/>
  <c r="J684" i="10"/>
  <c r="L684" i="10" s="1"/>
  <c r="K684" i="10"/>
  <c r="M684" i="10" s="1"/>
  <c r="O684" i="10"/>
  <c r="P684" i="10" s="1"/>
  <c r="J685" i="10"/>
  <c r="L685" i="10" s="1"/>
  <c r="N685" i="10" s="1"/>
  <c r="K685" i="10"/>
  <c r="M685" i="10" s="1"/>
  <c r="O685" i="10"/>
  <c r="P685" i="10" s="1"/>
  <c r="J686" i="10"/>
  <c r="L686" i="10" s="1"/>
  <c r="K686" i="10"/>
  <c r="M686" i="10" s="1"/>
  <c r="O686" i="10"/>
  <c r="P686" i="10" s="1"/>
  <c r="J687" i="10"/>
  <c r="L687" i="10" s="1"/>
  <c r="K687" i="10"/>
  <c r="M687" i="10" s="1"/>
  <c r="O687" i="10"/>
  <c r="P687" i="10" s="1"/>
  <c r="J688" i="10"/>
  <c r="L688" i="10" s="1"/>
  <c r="K688" i="10"/>
  <c r="M688" i="10" s="1"/>
  <c r="O688" i="10"/>
  <c r="P688" i="10" s="1"/>
  <c r="J689" i="10"/>
  <c r="L689" i="10" s="1"/>
  <c r="K689" i="10"/>
  <c r="M689" i="10" s="1"/>
  <c r="O689" i="10"/>
  <c r="P689" i="10" s="1"/>
  <c r="J690" i="10"/>
  <c r="L690" i="10" s="1"/>
  <c r="K690" i="10"/>
  <c r="M690" i="10" s="1"/>
  <c r="O690" i="10"/>
  <c r="P690" i="10" s="1"/>
  <c r="J691" i="10"/>
  <c r="L691" i="10" s="1"/>
  <c r="K691" i="10"/>
  <c r="M691" i="10" s="1"/>
  <c r="O691" i="10"/>
  <c r="P691" i="10" s="1"/>
  <c r="J692" i="10"/>
  <c r="L692" i="10" s="1"/>
  <c r="K692" i="10"/>
  <c r="M692" i="10" s="1"/>
  <c r="O692" i="10"/>
  <c r="P692" i="10" s="1"/>
  <c r="J693" i="10"/>
  <c r="L693" i="10" s="1"/>
  <c r="K693" i="10"/>
  <c r="M693" i="10" s="1"/>
  <c r="O693" i="10"/>
  <c r="P693" i="10" s="1"/>
  <c r="J694" i="10"/>
  <c r="L694" i="10" s="1"/>
  <c r="K694" i="10"/>
  <c r="M694" i="10" s="1"/>
  <c r="O694" i="10"/>
  <c r="P694" i="10" s="1"/>
  <c r="J695" i="10"/>
  <c r="L695" i="10" s="1"/>
  <c r="K695" i="10"/>
  <c r="M695" i="10" s="1"/>
  <c r="O695" i="10"/>
  <c r="P695" i="10" s="1"/>
  <c r="J696" i="10"/>
  <c r="L696" i="10" s="1"/>
  <c r="K696" i="10"/>
  <c r="M696" i="10" s="1"/>
  <c r="O696" i="10"/>
  <c r="P696" i="10" s="1"/>
  <c r="J697" i="10"/>
  <c r="L697" i="10" s="1"/>
  <c r="K697" i="10"/>
  <c r="M697" i="10" s="1"/>
  <c r="O697" i="10"/>
  <c r="P697" i="10" s="1"/>
  <c r="J698" i="10"/>
  <c r="L698" i="10" s="1"/>
  <c r="K698" i="10"/>
  <c r="M698" i="10" s="1"/>
  <c r="O698" i="10"/>
  <c r="P698" i="10" s="1"/>
  <c r="J699" i="10"/>
  <c r="L699" i="10" s="1"/>
  <c r="K699" i="10"/>
  <c r="M699" i="10" s="1"/>
  <c r="O699" i="10"/>
  <c r="P699" i="10" s="1"/>
  <c r="J700" i="10"/>
  <c r="L700" i="10" s="1"/>
  <c r="K700" i="10"/>
  <c r="M700" i="10" s="1"/>
  <c r="O700" i="10"/>
  <c r="P700" i="10" s="1"/>
  <c r="J701" i="10"/>
  <c r="L701" i="10"/>
  <c r="K701" i="10"/>
  <c r="M701" i="10" s="1"/>
  <c r="O701" i="10"/>
  <c r="P701" i="10" s="1"/>
  <c r="J702" i="10"/>
  <c r="L702" i="10" s="1"/>
  <c r="K702" i="10"/>
  <c r="M702" i="10" s="1"/>
  <c r="O702" i="10"/>
  <c r="P702" i="10" s="1"/>
  <c r="J703" i="10"/>
  <c r="L703" i="10" s="1"/>
  <c r="K703" i="10"/>
  <c r="M703" i="10"/>
  <c r="O703" i="10"/>
  <c r="P703" i="10" s="1"/>
  <c r="J704" i="10"/>
  <c r="L704" i="10" s="1"/>
  <c r="N704" i="10" s="1"/>
  <c r="K704" i="10"/>
  <c r="M704" i="10" s="1"/>
  <c r="O704" i="10"/>
  <c r="P704" i="10" s="1"/>
  <c r="J705" i="10"/>
  <c r="L705" i="10" s="1"/>
  <c r="K705" i="10"/>
  <c r="M705" i="10" s="1"/>
  <c r="O705" i="10"/>
  <c r="P705" i="10" s="1"/>
  <c r="J706" i="10"/>
  <c r="L706" i="10" s="1"/>
  <c r="N706" i="10" s="1"/>
  <c r="K706" i="10"/>
  <c r="M706" i="10" s="1"/>
  <c r="O706" i="10"/>
  <c r="P706" i="10" s="1"/>
  <c r="J707" i="10"/>
  <c r="L707" i="10" s="1"/>
  <c r="K707" i="10"/>
  <c r="M707" i="10" s="1"/>
  <c r="O707" i="10"/>
  <c r="P707" i="10" s="1"/>
  <c r="J708" i="10"/>
  <c r="L708" i="10" s="1"/>
  <c r="K708" i="10"/>
  <c r="M708" i="10" s="1"/>
  <c r="O708" i="10"/>
  <c r="P708" i="10" s="1"/>
  <c r="J709" i="10"/>
  <c r="L709" i="10" s="1"/>
  <c r="K709" i="10"/>
  <c r="M709" i="10" s="1"/>
  <c r="O709" i="10"/>
  <c r="P709" i="10" s="1"/>
  <c r="J710" i="10"/>
  <c r="L710" i="10" s="1"/>
  <c r="K710" i="10"/>
  <c r="M710" i="10" s="1"/>
  <c r="O710" i="10"/>
  <c r="P710" i="10" s="1"/>
  <c r="J711" i="10"/>
  <c r="L711" i="10" s="1"/>
  <c r="K711" i="10"/>
  <c r="M711" i="10" s="1"/>
  <c r="O711" i="10"/>
  <c r="P711" i="10" s="1"/>
  <c r="J712" i="10"/>
  <c r="L712" i="10" s="1"/>
  <c r="K712" i="10"/>
  <c r="M712" i="10" s="1"/>
  <c r="O712" i="10"/>
  <c r="P712" i="10" s="1"/>
  <c r="J713" i="10"/>
  <c r="L713" i="10" s="1"/>
  <c r="K713" i="10"/>
  <c r="M713" i="10" s="1"/>
  <c r="O713" i="10"/>
  <c r="P713" i="10" s="1"/>
  <c r="J714" i="10"/>
  <c r="L714" i="10" s="1"/>
  <c r="K714" i="10"/>
  <c r="M714" i="10" s="1"/>
  <c r="O714" i="10"/>
  <c r="P714" i="10" s="1"/>
  <c r="J715" i="10"/>
  <c r="L715" i="10" s="1"/>
  <c r="K715" i="10"/>
  <c r="M715" i="10" s="1"/>
  <c r="O715" i="10"/>
  <c r="P715" i="10" s="1"/>
  <c r="J716" i="10"/>
  <c r="L716" i="10" s="1"/>
  <c r="K716" i="10"/>
  <c r="M716" i="10" s="1"/>
  <c r="O716" i="10"/>
  <c r="P716" i="10" s="1"/>
  <c r="J717" i="10"/>
  <c r="L717" i="10" s="1"/>
  <c r="K717" i="10"/>
  <c r="M717" i="10" s="1"/>
  <c r="O717" i="10"/>
  <c r="P717" i="10" s="1"/>
  <c r="J718" i="10"/>
  <c r="L718" i="10" s="1"/>
  <c r="K718" i="10"/>
  <c r="M718" i="10" s="1"/>
  <c r="O718" i="10"/>
  <c r="P718" i="10" s="1"/>
  <c r="J719" i="10"/>
  <c r="L719" i="10" s="1"/>
  <c r="K719" i="10"/>
  <c r="M719" i="10" s="1"/>
  <c r="O719" i="10"/>
  <c r="P719" i="10" s="1"/>
  <c r="J720" i="10"/>
  <c r="L720" i="10" s="1"/>
  <c r="K720" i="10"/>
  <c r="M720" i="10" s="1"/>
  <c r="O720" i="10"/>
  <c r="P720" i="10" s="1"/>
  <c r="J721" i="10"/>
  <c r="L721" i="10" s="1"/>
  <c r="K721" i="10"/>
  <c r="M721" i="10" s="1"/>
  <c r="O721" i="10"/>
  <c r="P721" i="10" s="1"/>
  <c r="J722" i="10"/>
  <c r="L722" i="10" s="1"/>
  <c r="K722" i="10"/>
  <c r="M722" i="10" s="1"/>
  <c r="N722" i="10" s="1"/>
  <c r="O722" i="10"/>
  <c r="P722" i="10" s="1"/>
  <c r="J723" i="10"/>
  <c r="L723" i="10" s="1"/>
  <c r="K723" i="10"/>
  <c r="M723" i="10" s="1"/>
  <c r="O723" i="10"/>
  <c r="P723" i="10" s="1"/>
  <c r="J724" i="10"/>
  <c r="L724" i="10" s="1"/>
  <c r="K724" i="10"/>
  <c r="M724" i="10" s="1"/>
  <c r="O724" i="10"/>
  <c r="P724" i="10" s="1"/>
  <c r="J725" i="10"/>
  <c r="L725" i="10" s="1"/>
  <c r="K725" i="10"/>
  <c r="M725" i="10" s="1"/>
  <c r="O725" i="10"/>
  <c r="P725" i="10" s="1"/>
  <c r="J726" i="10"/>
  <c r="L726" i="10" s="1"/>
  <c r="K726" i="10"/>
  <c r="M726" i="10" s="1"/>
  <c r="O726" i="10"/>
  <c r="P726" i="10" s="1"/>
  <c r="J727" i="10"/>
  <c r="L727" i="10" s="1"/>
  <c r="K727" i="10"/>
  <c r="M727" i="10" s="1"/>
  <c r="O727" i="10"/>
  <c r="P727" i="10" s="1"/>
  <c r="J728" i="10"/>
  <c r="L728" i="10" s="1"/>
  <c r="K728" i="10"/>
  <c r="M728" i="10" s="1"/>
  <c r="O728" i="10"/>
  <c r="P728" i="10" s="1"/>
  <c r="J729" i="10"/>
  <c r="L729" i="10" s="1"/>
  <c r="K729" i="10"/>
  <c r="M729" i="10" s="1"/>
  <c r="O729" i="10"/>
  <c r="P729" i="10" s="1"/>
  <c r="J730" i="10"/>
  <c r="L730" i="10" s="1"/>
  <c r="K730" i="10"/>
  <c r="M730" i="10" s="1"/>
  <c r="O730" i="10"/>
  <c r="P730" i="10" s="1"/>
  <c r="J731" i="10"/>
  <c r="L731" i="10" s="1"/>
  <c r="K731" i="10"/>
  <c r="M731" i="10" s="1"/>
  <c r="O731" i="10"/>
  <c r="P731" i="10" s="1"/>
  <c r="J732" i="10"/>
  <c r="L732" i="10" s="1"/>
  <c r="K732" i="10"/>
  <c r="M732" i="10" s="1"/>
  <c r="O732" i="10"/>
  <c r="P732" i="10" s="1"/>
  <c r="J733" i="10"/>
  <c r="L733" i="10" s="1"/>
  <c r="K733" i="10"/>
  <c r="M733" i="10" s="1"/>
  <c r="O733" i="10"/>
  <c r="P733" i="10" s="1"/>
  <c r="J734" i="10"/>
  <c r="L734" i="10" s="1"/>
  <c r="K734" i="10"/>
  <c r="M734" i="10" s="1"/>
  <c r="O734" i="10"/>
  <c r="P734" i="10" s="1"/>
  <c r="J735" i="10"/>
  <c r="L735" i="10" s="1"/>
  <c r="K735" i="10"/>
  <c r="M735" i="10" s="1"/>
  <c r="O735" i="10"/>
  <c r="P735" i="10" s="1"/>
  <c r="J736" i="10"/>
  <c r="L736" i="10" s="1"/>
  <c r="K736" i="10"/>
  <c r="M736" i="10" s="1"/>
  <c r="O736" i="10"/>
  <c r="P736" i="10" s="1"/>
  <c r="J737" i="10"/>
  <c r="L737" i="10" s="1"/>
  <c r="K737" i="10"/>
  <c r="M737" i="10" s="1"/>
  <c r="O737" i="10"/>
  <c r="P737" i="10" s="1"/>
  <c r="J738" i="10"/>
  <c r="L738" i="10" s="1"/>
  <c r="K738" i="10"/>
  <c r="M738" i="10" s="1"/>
  <c r="O738" i="10"/>
  <c r="P738" i="10" s="1"/>
  <c r="J739" i="10"/>
  <c r="L739" i="10" s="1"/>
  <c r="K739" i="10"/>
  <c r="M739" i="10" s="1"/>
  <c r="O739" i="10"/>
  <c r="P739" i="10" s="1"/>
  <c r="J740" i="10"/>
  <c r="L740" i="10" s="1"/>
  <c r="K740" i="10"/>
  <c r="M740" i="10" s="1"/>
  <c r="O740" i="10"/>
  <c r="P740" i="10" s="1"/>
  <c r="J741" i="10"/>
  <c r="L741" i="10" s="1"/>
  <c r="K741" i="10"/>
  <c r="M741" i="10" s="1"/>
  <c r="O741" i="10"/>
  <c r="P741" i="10" s="1"/>
  <c r="J742" i="10"/>
  <c r="L742" i="10" s="1"/>
  <c r="K742" i="10"/>
  <c r="M742" i="10" s="1"/>
  <c r="O742" i="10"/>
  <c r="P742" i="10" s="1"/>
  <c r="J743" i="10"/>
  <c r="L743" i="10" s="1"/>
  <c r="K743" i="10"/>
  <c r="M743" i="10" s="1"/>
  <c r="O743" i="10"/>
  <c r="P743" i="10" s="1"/>
  <c r="J744" i="10"/>
  <c r="L744" i="10" s="1"/>
  <c r="K744" i="10"/>
  <c r="M744" i="10" s="1"/>
  <c r="O744" i="10"/>
  <c r="P744" i="10" s="1"/>
  <c r="J745" i="10"/>
  <c r="L745" i="10" s="1"/>
  <c r="N745" i="10" s="1"/>
  <c r="K745" i="10"/>
  <c r="M745" i="10" s="1"/>
  <c r="O745" i="10"/>
  <c r="P745" i="10" s="1"/>
  <c r="J746" i="10"/>
  <c r="L746" i="10" s="1"/>
  <c r="K746" i="10"/>
  <c r="M746" i="10" s="1"/>
  <c r="O746" i="10"/>
  <c r="P746" i="10" s="1"/>
  <c r="J747" i="10"/>
  <c r="L747" i="10" s="1"/>
  <c r="K747" i="10"/>
  <c r="M747" i="10" s="1"/>
  <c r="O747" i="10"/>
  <c r="P747" i="10" s="1"/>
  <c r="J748" i="10"/>
  <c r="L748" i="10" s="1"/>
  <c r="K748" i="10"/>
  <c r="M748" i="10" s="1"/>
  <c r="O748" i="10"/>
  <c r="P748" i="10" s="1"/>
  <c r="J749" i="10"/>
  <c r="L749" i="10" s="1"/>
  <c r="K749" i="10"/>
  <c r="M749" i="10" s="1"/>
  <c r="O749" i="10"/>
  <c r="P749" i="10" s="1"/>
  <c r="J750" i="10"/>
  <c r="L750" i="10" s="1"/>
  <c r="K750" i="10"/>
  <c r="M750" i="10" s="1"/>
  <c r="O750" i="10"/>
  <c r="P750" i="10" s="1"/>
  <c r="J751" i="10"/>
  <c r="L751" i="10" s="1"/>
  <c r="K751" i="10"/>
  <c r="M751" i="10" s="1"/>
  <c r="O751" i="10"/>
  <c r="P751" i="10" s="1"/>
  <c r="J752" i="10"/>
  <c r="L752" i="10" s="1"/>
  <c r="K752" i="10"/>
  <c r="M752" i="10" s="1"/>
  <c r="O752" i="10"/>
  <c r="P752" i="10" s="1"/>
  <c r="J753" i="10"/>
  <c r="L753" i="10" s="1"/>
  <c r="K753" i="10"/>
  <c r="M753" i="10" s="1"/>
  <c r="O753" i="10"/>
  <c r="P753" i="10" s="1"/>
  <c r="J754" i="10"/>
  <c r="L754" i="10" s="1"/>
  <c r="K754" i="10"/>
  <c r="M754" i="10" s="1"/>
  <c r="O754" i="10"/>
  <c r="P754" i="10" s="1"/>
  <c r="J755" i="10"/>
  <c r="L755" i="10" s="1"/>
  <c r="K755" i="10"/>
  <c r="M755" i="10" s="1"/>
  <c r="O755" i="10"/>
  <c r="P755" i="10" s="1"/>
  <c r="J756" i="10"/>
  <c r="L756" i="10" s="1"/>
  <c r="K756" i="10"/>
  <c r="M756" i="10" s="1"/>
  <c r="O756" i="10"/>
  <c r="P756" i="10" s="1"/>
  <c r="J757" i="10"/>
  <c r="L757" i="10" s="1"/>
  <c r="N757" i="10" s="1"/>
  <c r="K757" i="10"/>
  <c r="M757" i="10" s="1"/>
  <c r="O757" i="10"/>
  <c r="P757" i="10" s="1"/>
  <c r="J758" i="10"/>
  <c r="L758" i="10" s="1"/>
  <c r="K758" i="10"/>
  <c r="M758" i="10" s="1"/>
  <c r="O758" i="10"/>
  <c r="P758" i="10" s="1"/>
  <c r="J759" i="10"/>
  <c r="L759" i="10" s="1"/>
  <c r="K759" i="10"/>
  <c r="M759" i="10" s="1"/>
  <c r="O759" i="10"/>
  <c r="P759" i="10" s="1"/>
  <c r="J760" i="10"/>
  <c r="L760" i="10" s="1"/>
  <c r="K760" i="10"/>
  <c r="M760" i="10" s="1"/>
  <c r="O760" i="10"/>
  <c r="P760" i="10" s="1"/>
  <c r="J761" i="10"/>
  <c r="L761" i="10" s="1"/>
  <c r="N761" i="10" s="1"/>
  <c r="K761" i="10"/>
  <c r="M761" i="10" s="1"/>
  <c r="O761" i="10"/>
  <c r="P761" i="10" s="1"/>
  <c r="J762" i="10"/>
  <c r="L762" i="10" s="1"/>
  <c r="K762" i="10"/>
  <c r="M762" i="10" s="1"/>
  <c r="O762" i="10"/>
  <c r="P762" i="10" s="1"/>
  <c r="J763" i="10"/>
  <c r="L763" i="10" s="1"/>
  <c r="K763" i="10"/>
  <c r="M763" i="10" s="1"/>
  <c r="O763" i="10"/>
  <c r="P763" i="10" s="1"/>
  <c r="J764" i="10"/>
  <c r="L764" i="10" s="1"/>
  <c r="K764" i="10"/>
  <c r="M764" i="10" s="1"/>
  <c r="O764" i="10"/>
  <c r="P764" i="10" s="1"/>
  <c r="J765" i="10"/>
  <c r="L765" i="10" s="1"/>
  <c r="N765" i="10" s="1"/>
  <c r="K765" i="10"/>
  <c r="M765" i="10" s="1"/>
  <c r="O765" i="10"/>
  <c r="P765" i="10" s="1"/>
  <c r="J766" i="10"/>
  <c r="L766" i="10" s="1"/>
  <c r="K766" i="10"/>
  <c r="M766" i="10" s="1"/>
  <c r="O766" i="10"/>
  <c r="P766" i="10" s="1"/>
  <c r="J767" i="10"/>
  <c r="L767" i="10" s="1"/>
  <c r="K767" i="10"/>
  <c r="M767" i="10" s="1"/>
  <c r="O767" i="10"/>
  <c r="P767" i="10" s="1"/>
  <c r="J768" i="10"/>
  <c r="L768" i="10" s="1"/>
  <c r="K768" i="10"/>
  <c r="M768" i="10" s="1"/>
  <c r="O768" i="10"/>
  <c r="P768" i="10" s="1"/>
  <c r="J769" i="10"/>
  <c r="L769" i="10" s="1"/>
  <c r="K769" i="10"/>
  <c r="M769" i="10" s="1"/>
  <c r="O769" i="10"/>
  <c r="P769" i="10" s="1"/>
  <c r="J770" i="10"/>
  <c r="L770" i="10"/>
  <c r="K770" i="10"/>
  <c r="M770" i="10" s="1"/>
  <c r="O770" i="10"/>
  <c r="P770" i="10" s="1"/>
  <c r="J771" i="10"/>
  <c r="L771" i="10" s="1"/>
  <c r="K771" i="10"/>
  <c r="M771" i="10" s="1"/>
  <c r="O771" i="10"/>
  <c r="P771" i="10" s="1"/>
  <c r="J772" i="10"/>
  <c r="L772" i="10" s="1"/>
  <c r="K772" i="10"/>
  <c r="M772" i="10" s="1"/>
  <c r="O772" i="10"/>
  <c r="P772" i="10" s="1"/>
  <c r="J773" i="10"/>
  <c r="L773" i="10" s="1"/>
  <c r="K773" i="10"/>
  <c r="M773" i="10" s="1"/>
  <c r="O773" i="10"/>
  <c r="P773" i="10" s="1"/>
  <c r="J774" i="10"/>
  <c r="L774" i="10" s="1"/>
  <c r="K774" i="10"/>
  <c r="M774" i="10" s="1"/>
  <c r="O774" i="10"/>
  <c r="P774" i="10" s="1"/>
  <c r="J775" i="10"/>
  <c r="L775" i="10" s="1"/>
  <c r="K775" i="10"/>
  <c r="M775" i="10" s="1"/>
  <c r="O775" i="10"/>
  <c r="P775" i="10" s="1"/>
  <c r="J776" i="10"/>
  <c r="L776" i="10" s="1"/>
  <c r="K776" i="10"/>
  <c r="M776" i="10" s="1"/>
  <c r="O776" i="10"/>
  <c r="P776" i="10" s="1"/>
  <c r="J777" i="10"/>
  <c r="L777" i="10" s="1"/>
  <c r="K777" i="10"/>
  <c r="M777" i="10"/>
  <c r="O777" i="10"/>
  <c r="P777" i="10" s="1"/>
  <c r="J778" i="10"/>
  <c r="L778" i="10" s="1"/>
  <c r="K778" i="10"/>
  <c r="M778" i="10" s="1"/>
  <c r="O778" i="10"/>
  <c r="P778" i="10" s="1"/>
  <c r="J779" i="10"/>
  <c r="L779" i="10" s="1"/>
  <c r="K779" i="10"/>
  <c r="M779" i="10" s="1"/>
  <c r="O779" i="10"/>
  <c r="P779" i="10" s="1"/>
  <c r="J780" i="10"/>
  <c r="L780" i="10" s="1"/>
  <c r="K780" i="10"/>
  <c r="M780" i="10" s="1"/>
  <c r="O780" i="10"/>
  <c r="P780" i="10" s="1"/>
  <c r="J781" i="10"/>
  <c r="L781" i="10" s="1"/>
  <c r="K781" i="10"/>
  <c r="M781" i="10" s="1"/>
  <c r="O781" i="10"/>
  <c r="P781" i="10" s="1"/>
  <c r="J782" i="10"/>
  <c r="L782" i="10" s="1"/>
  <c r="K782" i="10"/>
  <c r="M782" i="10" s="1"/>
  <c r="O782" i="10"/>
  <c r="P782" i="10" s="1"/>
  <c r="J783" i="10"/>
  <c r="L783" i="10" s="1"/>
  <c r="K783" i="10"/>
  <c r="M783" i="10" s="1"/>
  <c r="O783" i="10"/>
  <c r="P783" i="10" s="1"/>
  <c r="J784" i="10"/>
  <c r="L784" i="10" s="1"/>
  <c r="K784" i="10"/>
  <c r="M784" i="10" s="1"/>
  <c r="O784" i="10"/>
  <c r="P784" i="10" s="1"/>
  <c r="J785" i="10"/>
  <c r="L785" i="10" s="1"/>
  <c r="K785" i="10"/>
  <c r="M785" i="10" s="1"/>
  <c r="O785" i="10"/>
  <c r="P785" i="10" s="1"/>
  <c r="J786" i="10"/>
  <c r="L786" i="10" s="1"/>
  <c r="K786" i="10"/>
  <c r="M786" i="10" s="1"/>
  <c r="O786" i="10"/>
  <c r="P786" i="10" s="1"/>
  <c r="J787" i="10"/>
  <c r="L787" i="10" s="1"/>
  <c r="K787" i="10"/>
  <c r="M787" i="10" s="1"/>
  <c r="O787" i="10"/>
  <c r="P787" i="10" s="1"/>
  <c r="J788" i="10"/>
  <c r="L788" i="10" s="1"/>
  <c r="K788" i="10"/>
  <c r="M788" i="10" s="1"/>
  <c r="O788" i="10"/>
  <c r="P788" i="10" s="1"/>
  <c r="J789" i="10"/>
  <c r="L789" i="10" s="1"/>
  <c r="K789" i="10"/>
  <c r="M789" i="10" s="1"/>
  <c r="O789" i="10"/>
  <c r="P789" i="10" s="1"/>
  <c r="J790" i="10"/>
  <c r="L790" i="10" s="1"/>
  <c r="K790" i="10"/>
  <c r="M790" i="10" s="1"/>
  <c r="O790" i="10"/>
  <c r="P790" i="10" s="1"/>
  <c r="J791" i="10"/>
  <c r="L791" i="10" s="1"/>
  <c r="N791" i="10" s="1"/>
  <c r="K791" i="10"/>
  <c r="M791" i="10" s="1"/>
  <c r="O791" i="10"/>
  <c r="P791" i="10" s="1"/>
  <c r="J792" i="10"/>
  <c r="L792" i="10" s="1"/>
  <c r="K792" i="10"/>
  <c r="M792" i="10"/>
  <c r="O792" i="10"/>
  <c r="P792" i="10" s="1"/>
  <c r="J793" i="10"/>
  <c r="L793" i="10" s="1"/>
  <c r="K793" i="10"/>
  <c r="M793" i="10" s="1"/>
  <c r="O793" i="10"/>
  <c r="P793" i="10"/>
  <c r="J794" i="10"/>
  <c r="L794" i="10" s="1"/>
  <c r="K794" i="10"/>
  <c r="M794" i="10" s="1"/>
  <c r="O794" i="10"/>
  <c r="P794" i="10" s="1"/>
  <c r="J795" i="10"/>
  <c r="L795" i="10"/>
  <c r="K795" i="10"/>
  <c r="M795" i="10" s="1"/>
  <c r="O795" i="10"/>
  <c r="P795" i="10" s="1"/>
  <c r="J796" i="10"/>
  <c r="L796" i="10" s="1"/>
  <c r="K796" i="10"/>
  <c r="M796" i="10" s="1"/>
  <c r="O796" i="10"/>
  <c r="P796" i="10" s="1"/>
  <c r="J797" i="10"/>
  <c r="L797" i="10" s="1"/>
  <c r="K797" i="10"/>
  <c r="M797" i="10" s="1"/>
  <c r="O797" i="10"/>
  <c r="P797" i="10" s="1"/>
  <c r="J798" i="10"/>
  <c r="L798" i="10" s="1"/>
  <c r="K798" i="10"/>
  <c r="M798" i="10" s="1"/>
  <c r="O798" i="10"/>
  <c r="P798" i="10" s="1"/>
  <c r="J799" i="10"/>
  <c r="L799" i="10" s="1"/>
  <c r="N799" i="10" s="1"/>
  <c r="K799" i="10"/>
  <c r="M799" i="10" s="1"/>
  <c r="O799" i="10"/>
  <c r="P799" i="10" s="1"/>
  <c r="J800" i="10"/>
  <c r="L800" i="10" s="1"/>
  <c r="K800" i="10"/>
  <c r="M800" i="10" s="1"/>
  <c r="O800" i="10"/>
  <c r="P800" i="10"/>
  <c r="J801" i="10"/>
  <c r="L801" i="10" s="1"/>
  <c r="K801" i="10"/>
  <c r="M801" i="10" s="1"/>
  <c r="O801" i="10"/>
  <c r="P801" i="10" s="1"/>
  <c r="J802" i="10"/>
  <c r="L802" i="10" s="1"/>
  <c r="K802" i="10"/>
  <c r="M802" i="10" s="1"/>
  <c r="O802" i="10"/>
  <c r="P802" i="10" s="1"/>
  <c r="J803" i="10"/>
  <c r="L803" i="10" s="1"/>
  <c r="K803" i="10"/>
  <c r="M803" i="10" s="1"/>
  <c r="O803" i="10"/>
  <c r="P803" i="10" s="1"/>
  <c r="J804" i="10"/>
  <c r="L804" i="10" s="1"/>
  <c r="K804" i="10"/>
  <c r="M804" i="10" s="1"/>
  <c r="O804" i="10"/>
  <c r="P804" i="10" s="1"/>
  <c r="J805" i="10"/>
  <c r="L805" i="10" s="1"/>
  <c r="K805" i="10"/>
  <c r="M805" i="10" s="1"/>
  <c r="O805" i="10"/>
  <c r="P805" i="10" s="1"/>
  <c r="J806" i="10"/>
  <c r="L806" i="10" s="1"/>
  <c r="N806" i="10" s="1"/>
  <c r="K806" i="10"/>
  <c r="M806" i="10" s="1"/>
  <c r="O806" i="10"/>
  <c r="P806" i="10" s="1"/>
  <c r="J807" i="10"/>
  <c r="L807" i="10" s="1"/>
  <c r="N807" i="10" s="1"/>
  <c r="K807" i="10"/>
  <c r="M807" i="10" s="1"/>
  <c r="O807" i="10"/>
  <c r="P807" i="10" s="1"/>
  <c r="J808" i="10"/>
  <c r="L808" i="10" s="1"/>
  <c r="K808" i="10"/>
  <c r="M808" i="10" s="1"/>
  <c r="O808" i="10"/>
  <c r="P808" i="10" s="1"/>
  <c r="J809" i="10"/>
  <c r="L809" i="10" s="1"/>
  <c r="K809" i="10"/>
  <c r="M809" i="10"/>
  <c r="O809" i="10"/>
  <c r="P809" i="10" s="1"/>
  <c r="J810" i="10"/>
  <c r="L810" i="10" s="1"/>
  <c r="N810" i="10" s="1"/>
  <c r="K810" i="10"/>
  <c r="M810" i="10" s="1"/>
  <c r="O810" i="10"/>
  <c r="P810" i="10" s="1"/>
  <c r="J811" i="10"/>
  <c r="L811" i="10" s="1"/>
  <c r="K811" i="10"/>
  <c r="M811" i="10" s="1"/>
  <c r="O811" i="10"/>
  <c r="P811" i="10" s="1"/>
  <c r="J812" i="10"/>
  <c r="L812" i="10" s="1"/>
  <c r="K812" i="10"/>
  <c r="M812" i="10" s="1"/>
  <c r="O812" i="10"/>
  <c r="P812" i="10" s="1"/>
  <c r="J813" i="10"/>
  <c r="L813" i="10" s="1"/>
  <c r="K813" i="10"/>
  <c r="M813" i="10" s="1"/>
  <c r="O813" i="10"/>
  <c r="P813" i="10" s="1"/>
  <c r="J814" i="10"/>
  <c r="L814" i="10" s="1"/>
  <c r="K814" i="10"/>
  <c r="M814" i="10" s="1"/>
  <c r="O814" i="10"/>
  <c r="P814" i="10" s="1"/>
  <c r="J815" i="10"/>
  <c r="L815" i="10" s="1"/>
  <c r="K815" i="10"/>
  <c r="M815" i="10" s="1"/>
  <c r="O815" i="10"/>
  <c r="P815" i="10" s="1"/>
  <c r="J816" i="10"/>
  <c r="L816" i="10" s="1"/>
  <c r="K816" i="10"/>
  <c r="M816" i="10" s="1"/>
  <c r="O816" i="10"/>
  <c r="P816" i="10" s="1"/>
  <c r="J817" i="10"/>
  <c r="L817" i="10" s="1"/>
  <c r="K817" i="10"/>
  <c r="M817" i="10" s="1"/>
  <c r="O817" i="10"/>
  <c r="P817" i="10" s="1"/>
  <c r="J818" i="10"/>
  <c r="L818" i="10" s="1"/>
  <c r="K818" i="10"/>
  <c r="M818" i="10" s="1"/>
  <c r="O818" i="10"/>
  <c r="P818" i="10" s="1"/>
  <c r="J819" i="10"/>
  <c r="L819" i="10" s="1"/>
  <c r="K819" i="10"/>
  <c r="M819" i="10" s="1"/>
  <c r="O819" i="10"/>
  <c r="P819" i="10" s="1"/>
  <c r="J820" i="10"/>
  <c r="L820" i="10" s="1"/>
  <c r="K820" i="10"/>
  <c r="M820" i="10" s="1"/>
  <c r="O820" i="10"/>
  <c r="P820" i="10" s="1"/>
  <c r="J821" i="10"/>
  <c r="L821" i="10" s="1"/>
  <c r="K821" i="10"/>
  <c r="M821" i="10" s="1"/>
  <c r="O821" i="10"/>
  <c r="P821" i="10" s="1"/>
  <c r="J822" i="10"/>
  <c r="L822" i="10" s="1"/>
  <c r="K822" i="10"/>
  <c r="M822" i="10" s="1"/>
  <c r="O822" i="10"/>
  <c r="P822" i="10" s="1"/>
  <c r="J823" i="10"/>
  <c r="L823" i="10" s="1"/>
  <c r="K823" i="10"/>
  <c r="M823" i="10" s="1"/>
  <c r="O823" i="10"/>
  <c r="P823" i="10" s="1"/>
  <c r="J824" i="10"/>
  <c r="L824" i="10" s="1"/>
  <c r="K824" i="10"/>
  <c r="M824" i="10" s="1"/>
  <c r="O824" i="10"/>
  <c r="P824" i="10" s="1"/>
  <c r="J825" i="10"/>
  <c r="L825" i="10" s="1"/>
  <c r="K825" i="10"/>
  <c r="M825" i="10" s="1"/>
  <c r="O825" i="10"/>
  <c r="P825" i="10" s="1"/>
  <c r="J826" i="10"/>
  <c r="L826" i="10" s="1"/>
  <c r="K826" i="10"/>
  <c r="M826" i="10" s="1"/>
  <c r="O826" i="10"/>
  <c r="P826" i="10" s="1"/>
  <c r="J827" i="10"/>
  <c r="L827" i="10" s="1"/>
  <c r="K827" i="10"/>
  <c r="M827" i="10" s="1"/>
  <c r="O827" i="10"/>
  <c r="P827" i="10" s="1"/>
  <c r="J828" i="10"/>
  <c r="L828" i="10"/>
  <c r="K828" i="10"/>
  <c r="M828" i="10" s="1"/>
  <c r="O828" i="10"/>
  <c r="P828" i="10" s="1"/>
  <c r="J829" i="10"/>
  <c r="L829" i="10" s="1"/>
  <c r="K829" i="10"/>
  <c r="M829" i="10" s="1"/>
  <c r="O829" i="10"/>
  <c r="P829" i="10" s="1"/>
  <c r="J830" i="10"/>
  <c r="L830" i="10" s="1"/>
  <c r="K830" i="10"/>
  <c r="M830" i="10" s="1"/>
  <c r="O830" i="10"/>
  <c r="P830" i="10" s="1"/>
  <c r="J831" i="10"/>
  <c r="L831" i="10" s="1"/>
  <c r="K831" i="10"/>
  <c r="M831" i="10" s="1"/>
  <c r="O831" i="10"/>
  <c r="P831" i="10" s="1"/>
  <c r="J832" i="10"/>
  <c r="L832" i="10" s="1"/>
  <c r="K832" i="10"/>
  <c r="M832" i="10" s="1"/>
  <c r="O832" i="10"/>
  <c r="P832" i="10" s="1"/>
  <c r="J833" i="10"/>
  <c r="L833" i="10" s="1"/>
  <c r="K833" i="10"/>
  <c r="M833" i="10" s="1"/>
  <c r="O833" i="10"/>
  <c r="P833" i="10" s="1"/>
  <c r="J834" i="10"/>
  <c r="L834" i="10" s="1"/>
  <c r="K834" i="10"/>
  <c r="M834" i="10" s="1"/>
  <c r="O834" i="10"/>
  <c r="P834" i="10" s="1"/>
  <c r="J835" i="10"/>
  <c r="L835" i="10" s="1"/>
  <c r="K835" i="10"/>
  <c r="M835" i="10" s="1"/>
  <c r="O835" i="10"/>
  <c r="P835" i="10" s="1"/>
  <c r="J836" i="10"/>
  <c r="L836" i="10" s="1"/>
  <c r="K836" i="10"/>
  <c r="M836" i="10" s="1"/>
  <c r="O836" i="10"/>
  <c r="P836" i="10" s="1"/>
  <c r="J837" i="10"/>
  <c r="L837" i="10" s="1"/>
  <c r="N837" i="10" s="1"/>
  <c r="K837" i="10"/>
  <c r="M837" i="10" s="1"/>
  <c r="O837" i="10"/>
  <c r="P837" i="10" s="1"/>
  <c r="J838" i="10"/>
  <c r="L838" i="10" s="1"/>
  <c r="K838" i="10"/>
  <c r="M838" i="10" s="1"/>
  <c r="O838" i="10"/>
  <c r="P838" i="10"/>
  <c r="J839" i="10"/>
  <c r="L839" i="10" s="1"/>
  <c r="K839" i="10"/>
  <c r="M839" i="10" s="1"/>
  <c r="O839" i="10"/>
  <c r="P839" i="10" s="1"/>
  <c r="J840" i="10"/>
  <c r="L840" i="10" s="1"/>
  <c r="K840" i="10"/>
  <c r="M840" i="10" s="1"/>
  <c r="O840" i="10"/>
  <c r="P840" i="10" s="1"/>
  <c r="J841" i="10"/>
  <c r="L841" i="10" s="1"/>
  <c r="K841" i="10"/>
  <c r="M841" i="10" s="1"/>
  <c r="O841" i="10"/>
  <c r="P841" i="10" s="1"/>
  <c r="J842" i="10"/>
  <c r="L842" i="10" s="1"/>
  <c r="K842" i="10"/>
  <c r="M842" i="10" s="1"/>
  <c r="O842" i="10"/>
  <c r="P842" i="10" s="1"/>
  <c r="J843" i="10"/>
  <c r="L843" i="10" s="1"/>
  <c r="K843" i="10"/>
  <c r="M843" i="10" s="1"/>
  <c r="O843" i="10"/>
  <c r="P843" i="10" s="1"/>
  <c r="J844" i="10"/>
  <c r="L844" i="10" s="1"/>
  <c r="K844" i="10"/>
  <c r="M844" i="10" s="1"/>
  <c r="O844" i="10"/>
  <c r="P844" i="10" s="1"/>
  <c r="J845" i="10"/>
  <c r="L845" i="10" s="1"/>
  <c r="K845" i="10"/>
  <c r="M845" i="10" s="1"/>
  <c r="O845" i="10"/>
  <c r="P845" i="10" s="1"/>
  <c r="J846" i="10"/>
  <c r="L846" i="10" s="1"/>
  <c r="N846" i="10" s="1"/>
  <c r="K846" i="10"/>
  <c r="M846" i="10" s="1"/>
  <c r="O846" i="10"/>
  <c r="P846" i="10" s="1"/>
  <c r="J847" i="10"/>
  <c r="L847" i="10" s="1"/>
  <c r="K847" i="10"/>
  <c r="M847" i="10" s="1"/>
  <c r="O847" i="10"/>
  <c r="P847" i="10" s="1"/>
  <c r="J848" i="10"/>
  <c r="L848" i="10" s="1"/>
  <c r="K848" i="10"/>
  <c r="M848" i="10"/>
  <c r="O848" i="10"/>
  <c r="P848" i="10" s="1"/>
  <c r="J849" i="10"/>
  <c r="L849" i="10" s="1"/>
  <c r="K849" i="10"/>
  <c r="M849" i="10" s="1"/>
  <c r="O849" i="10"/>
  <c r="P849" i="10" s="1"/>
  <c r="J850" i="10"/>
  <c r="L850" i="10" s="1"/>
  <c r="K850" i="10"/>
  <c r="M850" i="10" s="1"/>
  <c r="O850" i="10"/>
  <c r="P850" i="10" s="1"/>
  <c r="J851" i="10"/>
  <c r="L851" i="10" s="1"/>
  <c r="K851" i="10"/>
  <c r="M851" i="10" s="1"/>
  <c r="O851" i="10"/>
  <c r="P851" i="10" s="1"/>
  <c r="J852" i="10"/>
  <c r="L852" i="10" s="1"/>
  <c r="K852" i="10"/>
  <c r="M852" i="10" s="1"/>
  <c r="O852" i="10"/>
  <c r="P852" i="10" s="1"/>
  <c r="J853" i="10"/>
  <c r="L853" i="10" s="1"/>
  <c r="K853" i="10"/>
  <c r="M853" i="10" s="1"/>
  <c r="O853" i="10"/>
  <c r="P853" i="10" s="1"/>
  <c r="J854" i="10"/>
  <c r="L854" i="10" s="1"/>
  <c r="N854" i="10" s="1"/>
  <c r="K854" i="10"/>
  <c r="M854" i="10" s="1"/>
  <c r="O854" i="10"/>
  <c r="P854" i="10" s="1"/>
  <c r="J855" i="10"/>
  <c r="L855" i="10" s="1"/>
  <c r="K855" i="10"/>
  <c r="M855" i="10" s="1"/>
  <c r="O855" i="10"/>
  <c r="P855" i="10"/>
  <c r="J856" i="10"/>
  <c r="L856" i="10" s="1"/>
  <c r="K856" i="10"/>
  <c r="M856" i="10" s="1"/>
  <c r="O856" i="10"/>
  <c r="P856" i="10" s="1"/>
  <c r="J857" i="10"/>
  <c r="L857" i="10" s="1"/>
  <c r="K857" i="10"/>
  <c r="M857" i="10" s="1"/>
  <c r="O857" i="10"/>
  <c r="P857" i="10" s="1"/>
  <c r="J858" i="10"/>
  <c r="L858" i="10" s="1"/>
  <c r="K858" i="10"/>
  <c r="M858" i="10" s="1"/>
  <c r="O858" i="10"/>
  <c r="P858" i="10" s="1"/>
  <c r="J859" i="10"/>
  <c r="L859" i="10" s="1"/>
  <c r="K859" i="10"/>
  <c r="M859" i="10" s="1"/>
  <c r="O859" i="10"/>
  <c r="P859" i="10" s="1"/>
  <c r="J860" i="10"/>
  <c r="L860" i="10" s="1"/>
  <c r="K860" i="10"/>
  <c r="M860" i="10" s="1"/>
  <c r="O860" i="10"/>
  <c r="P860" i="10" s="1"/>
  <c r="J861" i="10"/>
  <c r="L861" i="10"/>
  <c r="K861" i="10"/>
  <c r="M861" i="10" s="1"/>
  <c r="O861" i="10"/>
  <c r="P861" i="10" s="1"/>
  <c r="J862" i="10"/>
  <c r="L862" i="10" s="1"/>
  <c r="K862" i="10"/>
  <c r="M862" i="10" s="1"/>
  <c r="O862" i="10"/>
  <c r="P862" i="10" s="1"/>
  <c r="J863" i="10"/>
  <c r="L863" i="10" s="1"/>
  <c r="K863" i="10"/>
  <c r="M863" i="10" s="1"/>
  <c r="O863" i="10"/>
  <c r="P863" i="10" s="1"/>
  <c r="J864" i="10"/>
  <c r="L864" i="10" s="1"/>
  <c r="K864" i="10"/>
  <c r="M864" i="10" s="1"/>
  <c r="O864" i="10"/>
  <c r="P864" i="10" s="1"/>
  <c r="J865" i="10"/>
  <c r="L865" i="10" s="1"/>
  <c r="K865" i="10"/>
  <c r="M865" i="10" s="1"/>
  <c r="O865" i="10"/>
  <c r="P865" i="10" s="1"/>
  <c r="J866" i="10"/>
  <c r="L866" i="10" s="1"/>
  <c r="K866" i="10"/>
  <c r="M866" i="10" s="1"/>
  <c r="O866" i="10"/>
  <c r="P866" i="10" s="1"/>
  <c r="J867" i="10"/>
  <c r="L867" i="10" s="1"/>
  <c r="K867" i="10"/>
  <c r="M867" i="10" s="1"/>
  <c r="O867" i="10"/>
  <c r="P867" i="10" s="1"/>
  <c r="J868" i="10"/>
  <c r="L868" i="10" s="1"/>
  <c r="K868" i="10"/>
  <c r="M868" i="10" s="1"/>
  <c r="O868" i="10"/>
  <c r="P868" i="10" s="1"/>
  <c r="J869" i="10"/>
  <c r="L869" i="10" s="1"/>
  <c r="K869" i="10"/>
  <c r="M869" i="10" s="1"/>
  <c r="O869" i="10"/>
  <c r="P869" i="10" s="1"/>
  <c r="J870" i="10"/>
  <c r="L870" i="10" s="1"/>
  <c r="K870" i="10"/>
  <c r="M870" i="10" s="1"/>
  <c r="O870" i="10"/>
  <c r="P870" i="10" s="1"/>
  <c r="J871" i="10"/>
  <c r="L871" i="10" s="1"/>
  <c r="K871" i="10"/>
  <c r="M871" i="10" s="1"/>
  <c r="O871" i="10"/>
  <c r="P871" i="10" s="1"/>
  <c r="J872" i="10"/>
  <c r="L872" i="10" s="1"/>
  <c r="K872" i="10"/>
  <c r="M872" i="10" s="1"/>
  <c r="O872" i="10"/>
  <c r="P872" i="10" s="1"/>
  <c r="J873" i="10"/>
  <c r="L873" i="10" s="1"/>
  <c r="K873" i="10"/>
  <c r="M873" i="10" s="1"/>
  <c r="O873" i="10"/>
  <c r="P873" i="10" s="1"/>
  <c r="J874" i="10"/>
  <c r="L874" i="10" s="1"/>
  <c r="K874" i="10"/>
  <c r="M874" i="10" s="1"/>
  <c r="O874" i="10"/>
  <c r="P874" i="10" s="1"/>
  <c r="J875" i="10"/>
  <c r="L875" i="10" s="1"/>
  <c r="K875" i="10"/>
  <c r="M875" i="10" s="1"/>
  <c r="O875" i="10"/>
  <c r="P875" i="10" s="1"/>
  <c r="J876" i="10"/>
  <c r="L876" i="10" s="1"/>
  <c r="K876" i="10"/>
  <c r="M876" i="10" s="1"/>
  <c r="O876" i="10"/>
  <c r="P876" i="10" s="1"/>
  <c r="J877" i="10"/>
  <c r="L877" i="10" s="1"/>
  <c r="K877" i="10"/>
  <c r="M877" i="10" s="1"/>
  <c r="O877" i="10"/>
  <c r="P877" i="10" s="1"/>
  <c r="J878" i="10"/>
  <c r="L878" i="10" s="1"/>
  <c r="K878" i="10"/>
  <c r="M878" i="10" s="1"/>
  <c r="O878" i="10"/>
  <c r="P878" i="10" s="1"/>
  <c r="J879" i="10"/>
  <c r="L879" i="10" s="1"/>
  <c r="K879" i="10"/>
  <c r="M879" i="10" s="1"/>
  <c r="O879" i="10"/>
  <c r="P879" i="10" s="1"/>
  <c r="J880" i="10"/>
  <c r="L880" i="10" s="1"/>
  <c r="K880" i="10"/>
  <c r="M880" i="10" s="1"/>
  <c r="O880" i="10"/>
  <c r="P880" i="10" s="1"/>
  <c r="J881" i="10"/>
  <c r="L881" i="10" s="1"/>
  <c r="K881" i="10"/>
  <c r="M881" i="10" s="1"/>
  <c r="O881" i="10"/>
  <c r="P881" i="10" s="1"/>
  <c r="J882" i="10"/>
  <c r="L882" i="10" s="1"/>
  <c r="K882" i="10"/>
  <c r="M882" i="10" s="1"/>
  <c r="O882" i="10"/>
  <c r="P882" i="10" s="1"/>
  <c r="J883" i="10"/>
  <c r="L883" i="10" s="1"/>
  <c r="K883" i="10"/>
  <c r="M883" i="10" s="1"/>
  <c r="O883" i="10"/>
  <c r="P883" i="10" s="1"/>
  <c r="J884" i="10"/>
  <c r="L884" i="10" s="1"/>
  <c r="K884" i="10"/>
  <c r="M884" i="10"/>
  <c r="O884" i="10"/>
  <c r="P884" i="10" s="1"/>
  <c r="J885" i="10"/>
  <c r="L885" i="10" s="1"/>
  <c r="K885" i="10"/>
  <c r="M885" i="10" s="1"/>
  <c r="O885" i="10"/>
  <c r="P885" i="10" s="1"/>
  <c r="J886" i="10"/>
  <c r="L886" i="10" s="1"/>
  <c r="K886" i="10"/>
  <c r="M886" i="10" s="1"/>
  <c r="O886" i="10"/>
  <c r="P886" i="10" s="1"/>
  <c r="J887" i="10"/>
  <c r="L887" i="10" s="1"/>
  <c r="K887" i="10"/>
  <c r="M887" i="10" s="1"/>
  <c r="O887" i="10"/>
  <c r="P887" i="10" s="1"/>
  <c r="J888" i="10"/>
  <c r="L888" i="10" s="1"/>
  <c r="K888" i="10"/>
  <c r="M888" i="10" s="1"/>
  <c r="O888" i="10"/>
  <c r="P888" i="10" s="1"/>
  <c r="J889" i="10"/>
  <c r="L889" i="10" s="1"/>
  <c r="K889" i="10"/>
  <c r="M889" i="10" s="1"/>
  <c r="O889" i="10"/>
  <c r="P889" i="10" s="1"/>
  <c r="J890" i="10"/>
  <c r="L890" i="10" s="1"/>
  <c r="K890" i="10"/>
  <c r="M890" i="10" s="1"/>
  <c r="O890" i="10"/>
  <c r="P890" i="10" s="1"/>
  <c r="J891" i="10"/>
  <c r="L891" i="10" s="1"/>
  <c r="K891" i="10"/>
  <c r="M891" i="10" s="1"/>
  <c r="O891" i="10"/>
  <c r="P891" i="10" s="1"/>
  <c r="J892" i="10"/>
  <c r="L892" i="10" s="1"/>
  <c r="K892" i="10"/>
  <c r="M892" i="10" s="1"/>
  <c r="O892" i="10"/>
  <c r="P892" i="10" s="1"/>
  <c r="J893" i="10"/>
  <c r="L893" i="10" s="1"/>
  <c r="K893" i="10"/>
  <c r="M893" i="10" s="1"/>
  <c r="O893" i="10"/>
  <c r="P893" i="10" s="1"/>
  <c r="J894" i="10"/>
  <c r="L894" i="10" s="1"/>
  <c r="K894" i="10"/>
  <c r="M894" i="10" s="1"/>
  <c r="O894" i="10"/>
  <c r="P894" i="10" s="1"/>
  <c r="J895" i="10"/>
  <c r="L895" i="10" s="1"/>
  <c r="K895" i="10"/>
  <c r="M895" i="10" s="1"/>
  <c r="O895" i="10"/>
  <c r="P895" i="10" s="1"/>
  <c r="J896" i="10"/>
  <c r="L896" i="10" s="1"/>
  <c r="K896" i="10"/>
  <c r="M896" i="10" s="1"/>
  <c r="O896" i="10"/>
  <c r="P896" i="10" s="1"/>
  <c r="J897" i="10"/>
  <c r="L897" i="10" s="1"/>
  <c r="K897" i="10"/>
  <c r="M897" i="10" s="1"/>
  <c r="O897" i="10"/>
  <c r="P897" i="10" s="1"/>
  <c r="J898" i="10"/>
  <c r="L898" i="10" s="1"/>
  <c r="N898" i="10" s="1"/>
  <c r="K898" i="10"/>
  <c r="M898" i="10" s="1"/>
  <c r="O898" i="10"/>
  <c r="P898" i="10" s="1"/>
  <c r="J899" i="10"/>
  <c r="L899" i="10" s="1"/>
  <c r="K899" i="10"/>
  <c r="M899" i="10" s="1"/>
  <c r="O899" i="10"/>
  <c r="P899" i="10" s="1"/>
  <c r="J900" i="10"/>
  <c r="L900" i="10" s="1"/>
  <c r="N900" i="10" s="1"/>
  <c r="K900" i="10"/>
  <c r="M900" i="10" s="1"/>
  <c r="O900" i="10"/>
  <c r="P900" i="10" s="1"/>
  <c r="J901" i="10"/>
  <c r="L901" i="10" s="1"/>
  <c r="K901" i="10"/>
  <c r="M901" i="10" s="1"/>
  <c r="O901" i="10"/>
  <c r="P901" i="10" s="1"/>
  <c r="J902" i="10"/>
  <c r="L902" i="10" s="1"/>
  <c r="K902" i="10"/>
  <c r="M902" i="10" s="1"/>
  <c r="O902" i="10"/>
  <c r="P902" i="10" s="1"/>
  <c r="J903" i="10"/>
  <c r="L903" i="10" s="1"/>
  <c r="K903" i="10"/>
  <c r="M903" i="10" s="1"/>
  <c r="O903" i="10"/>
  <c r="P903" i="10" s="1"/>
  <c r="J904" i="10"/>
  <c r="L904" i="10" s="1"/>
  <c r="K904" i="10"/>
  <c r="M904" i="10" s="1"/>
  <c r="O904" i="10"/>
  <c r="P904" i="10" s="1"/>
  <c r="J905" i="10"/>
  <c r="L905" i="10" s="1"/>
  <c r="K905" i="10"/>
  <c r="M905" i="10" s="1"/>
  <c r="O905" i="10"/>
  <c r="P905" i="10" s="1"/>
  <c r="J906" i="10"/>
  <c r="L906" i="10" s="1"/>
  <c r="K906" i="10"/>
  <c r="M906" i="10" s="1"/>
  <c r="O906" i="10"/>
  <c r="P906" i="10" s="1"/>
  <c r="J907" i="10"/>
  <c r="L907" i="10" s="1"/>
  <c r="K907" i="10"/>
  <c r="M907" i="10"/>
  <c r="O907" i="10"/>
  <c r="P907" i="10" s="1"/>
  <c r="J908" i="10"/>
  <c r="L908" i="10" s="1"/>
  <c r="K908" i="10"/>
  <c r="M908" i="10" s="1"/>
  <c r="O908" i="10"/>
  <c r="P908" i="10"/>
  <c r="J909" i="10"/>
  <c r="L909" i="10" s="1"/>
  <c r="K909" i="10"/>
  <c r="M909" i="10" s="1"/>
  <c r="O909" i="10"/>
  <c r="P909" i="10" s="1"/>
  <c r="J910" i="10"/>
  <c r="L910" i="10"/>
  <c r="K910" i="10"/>
  <c r="M910" i="10" s="1"/>
  <c r="O910" i="10"/>
  <c r="P910" i="10" s="1"/>
  <c r="J911" i="10"/>
  <c r="L911" i="10" s="1"/>
  <c r="K911" i="10"/>
  <c r="M911" i="10"/>
  <c r="O911" i="10"/>
  <c r="P911" i="10" s="1"/>
  <c r="J912" i="10"/>
  <c r="L912" i="10" s="1"/>
  <c r="K912" i="10"/>
  <c r="M912" i="10" s="1"/>
  <c r="O912" i="10"/>
  <c r="P912" i="10"/>
  <c r="J913" i="10"/>
  <c r="L913" i="10" s="1"/>
  <c r="K913" i="10"/>
  <c r="M913" i="10" s="1"/>
  <c r="O913" i="10"/>
  <c r="P913" i="10" s="1"/>
  <c r="J914" i="10"/>
  <c r="L914" i="10" s="1"/>
  <c r="K914" i="10"/>
  <c r="M914" i="10" s="1"/>
  <c r="O914" i="10"/>
  <c r="P914" i="10" s="1"/>
  <c r="J915" i="10"/>
  <c r="L915" i="10" s="1"/>
  <c r="K915" i="10"/>
  <c r="M915" i="10" s="1"/>
  <c r="O915" i="10"/>
  <c r="P915" i="10" s="1"/>
  <c r="J916" i="10"/>
  <c r="L916" i="10" s="1"/>
  <c r="K916" i="10"/>
  <c r="M916" i="10" s="1"/>
  <c r="O916" i="10"/>
  <c r="P916" i="10" s="1"/>
  <c r="J917" i="10"/>
  <c r="L917" i="10" s="1"/>
  <c r="K917" i="10"/>
  <c r="M917" i="10" s="1"/>
  <c r="O917" i="10"/>
  <c r="P917" i="10" s="1"/>
  <c r="J918" i="10"/>
  <c r="L918" i="10" s="1"/>
  <c r="K918" i="10"/>
  <c r="M918" i="10" s="1"/>
  <c r="O918" i="10"/>
  <c r="P918" i="10" s="1"/>
  <c r="J919" i="10"/>
  <c r="L919" i="10" s="1"/>
  <c r="K919" i="10"/>
  <c r="M919" i="10" s="1"/>
  <c r="O919" i="10"/>
  <c r="P919" i="10"/>
  <c r="J920" i="10"/>
  <c r="L920" i="10" s="1"/>
  <c r="K920" i="10"/>
  <c r="M920" i="10" s="1"/>
  <c r="O920" i="10"/>
  <c r="P920" i="10" s="1"/>
  <c r="J921" i="10"/>
  <c r="L921" i="10" s="1"/>
  <c r="K921" i="10"/>
  <c r="M921" i="10" s="1"/>
  <c r="O921" i="10"/>
  <c r="P921" i="10" s="1"/>
  <c r="J922" i="10"/>
  <c r="L922" i="10" s="1"/>
  <c r="K922" i="10"/>
  <c r="M922" i="10" s="1"/>
  <c r="O922" i="10"/>
  <c r="P922" i="10" s="1"/>
  <c r="J923" i="10"/>
  <c r="L923" i="10" s="1"/>
  <c r="K923" i="10"/>
  <c r="M923" i="10" s="1"/>
  <c r="O923" i="10"/>
  <c r="P923" i="10" s="1"/>
  <c r="J924" i="10"/>
  <c r="L924" i="10" s="1"/>
  <c r="K924" i="10"/>
  <c r="M924" i="10" s="1"/>
  <c r="O924" i="10"/>
  <c r="P924" i="10" s="1"/>
  <c r="J925" i="10"/>
  <c r="L925" i="10" s="1"/>
  <c r="K925" i="10"/>
  <c r="M925" i="10" s="1"/>
  <c r="O925" i="10"/>
  <c r="P925" i="10" s="1"/>
  <c r="J926" i="10"/>
  <c r="L926" i="10" s="1"/>
  <c r="K926" i="10"/>
  <c r="M926" i="10" s="1"/>
  <c r="O926" i="10"/>
  <c r="P926" i="10"/>
  <c r="J927" i="10"/>
  <c r="L927" i="10" s="1"/>
  <c r="K927" i="10"/>
  <c r="M927" i="10" s="1"/>
  <c r="O927" i="10"/>
  <c r="P927" i="10" s="1"/>
  <c r="J928" i="10"/>
  <c r="L928" i="10" s="1"/>
  <c r="K928" i="10"/>
  <c r="M928" i="10" s="1"/>
  <c r="O928" i="10"/>
  <c r="P928" i="10" s="1"/>
  <c r="J929" i="10"/>
  <c r="L929" i="10" s="1"/>
  <c r="K929" i="10"/>
  <c r="M929" i="10" s="1"/>
  <c r="O929" i="10"/>
  <c r="P929" i="10" s="1"/>
  <c r="J930" i="10"/>
  <c r="L930" i="10" s="1"/>
  <c r="K930" i="10"/>
  <c r="M930" i="10" s="1"/>
  <c r="O930" i="10"/>
  <c r="P930" i="10" s="1"/>
  <c r="J931" i="10"/>
  <c r="L931" i="10"/>
  <c r="K931" i="10"/>
  <c r="M931" i="10" s="1"/>
  <c r="O931" i="10"/>
  <c r="P931" i="10" s="1"/>
  <c r="J932" i="10"/>
  <c r="L932" i="10" s="1"/>
  <c r="K932" i="10"/>
  <c r="M932" i="10" s="1"/>
  <c r="O932" i="10"/>
  <c r="P932" i="10" s="1"/>
  <c r="J933" i="10"/>
  <c r="L933" i="10" s="1"/>
  <c r="K933" i="10"/>
  <c r="M933" i="10" s="1"/>
  <c r="O933" i="10"/>
  <c r="P933" i="10"/>
  <c r="J934" i="10"/>
  <c r="L934" i="10" s="1"/>
  <c r="K934" i="10"/>
  <c r="M934" i="10" s="1"/>
  <c r="O934" i="10"/>
  <c r="P934" i="10" s="1"/>
  <c r="J935" i="10"/>
  <c r="L935" i="10" s="1"/>
  <c r="K935" i="10"/>
  <c r="M935" i="10" s="1"/>
  <c r="O935" i="10"/>
  <c r="P935" i="10" s="1"/>
  <c r="J936" i="10"/>
  <c r="L936" i="10" s="1"/>
  <c r="K936" i="10"/>
  <c r="M936" i="10"/>
  <c r="O936" i="10"/>
  <c r="P936" i="10" s="1"/>
  <c r="J937" i="10"/>
  <c r="L937" i="10" s="1"/>
  <c r="K937" i="10"/>
  <c r="M937" i="10" s="1"/>
  <c r="O937" i="10"/>
  <c r="P937" i="10" s="1"/>
  <c r="J938" i="10"/>
  <c r="L938" i="10" s="1"/>
  <c r="K938" i="10"/>
  <c r="M938" i="10" s="1"/>
  <c r="O938" i="10"/>
  <c r="P938" i="10" s="1"/>
  <c r="J939" i="10"/>
  <c r="L939" i="10"/>
  <c r="K939" i="10"/>
  <c r="M939" i="10" s="1"/>
  <c r="O939" i="10"/>
  <c r="P939" i="10" s="1"/>
  <c r="J940" i="10"/>
  <c r="L940" i="10" s="1"/>
  <c r="K940" i="10"/>
  <c r="M940" i="10" s="1"/>
  <c r="O940" i="10"/>
  <c r="P940" i="10" s="1"/>
  <c r="J941" i="10"/>
  <c r="L941" i="10" s="1"/>
  <c r="K941" i="10"/>
  <c r="M941" i="10" s="1"/>
  <c r="O941" i="10"/>
  <c r="P941" i="10"/>
  <c r="J942" i="10"/>
  <c r="L942" i="10" s="1"/>
  <c r="K942" i="10"/>
  <c r="M942" i="10" s="1"/>
  <c r="O942" i="10"/>
  <c r="P942" i="10" s="1"/>
  <c r="J943" i="10"/>
  <c r="L943" i="10" s="1"/>
  <c r="K943" i="10"/>
  <c r="M943" i="10" s="1"/>
  <c r="O943" i="10"/>
  <c r="P943" i="10" s="1"/>
  <c r="J944" i="10"/>
  <c r="L944" i="10" s="1"/>
  <c r="K944" i="10"/>
  <c r="M944" i="10" s="1"/>
  <c r="O944" i="10"/>
  <c r="P944" i="10" s="1"/>
  <c r="J945" i="10"/>
  <c r="L945" i="10" s="1"/>
  <c r="K945" i="10"/>
  <c r="M945" i="10" s="1"/>
  <c r="O945" i="10"/>
  <c r="P945" i="10" s="1"/>
  <c r="J946" i="10"/>
  <c r="L946" i="10" s="1"/>
  <c r="K946" i="10"/>
  <c r="M946" i="10" s="1"/>
  <c r="O946" i="10"/>
  <c r="P946" i="10" s="1"/>
  <c r="J947" i="10"/>
  <c r="L947" i="10" s="1"/>
  <c r="K947" i="10"/>
  <c r="M947" i="10" s="1"/>
  <c r="O947" i="10"/>
  <c r="P947" i="10" s="1"/>
  <c r="J948" i="10"/>
  <c r="L948" i="10" s="1"/>
  <c r="K948" i="10"/>
  <c r="M948" i="10" s="1"/>
  <c r="O948" i="10"/>
  <c r="P948" i="10" s="1"/>
  <c r="J949" i="10"/>
  <c r="L949" i="10" s="1"/>
  <c r="N949" i="10" s="1"/>
  <c r="K949" i="10"/>
  <c r="M949" i="10" s="1"/>
  <c r="O949" i="10"/>
  <c r="P949" i="10" s="1"/>
  <c r="J950" i="10"/>
  <c r="L950" i="10" s="1"/>
  <c r="K950" i="10"/>
  <c r="M950" i="10" s="1"/>
  <c r="O950" i="10"/>
  <c r="P950" i="10" s="1"/>
  <c r="J951" i="10"/>
  <c r="L951" i="10" s="1"/>
  <c r="K951" i="10"/>
  <c r="M951" i="10" s="1"/>
  <c r="O951" i="10"/>
  <c r="P951" i="10" s="1"/>
  <c r="J952" i="10"/>
  <c r="L952" i="10" s="1"/>
  <c r="K952" i="10"/>
  <c r="M952" i="10" s="1"/>
  <c r="O952" i="10"/>
  <c r="P952" i="10" s="1"/>
  <c r="J953" i="10"/>
  <c r="L953" i="10" s="1"/>
  <c r="K953" i="10"/>
  <c r="M953" i="10" s="1"/>
  <c r="O953" i="10"/>
  <c r="P953" i="10" s="1"/>
  <c r="J954" i="10"/>
  <c r="L954" i="10" s="1"/>
  <c r="K954" i="10"/>
  <c r="M954" i="10" s="1"/>
  <c r="O954" i="10"/>
  <c r="P954" i="10" s="1"/>
  <c r="J955" i="10"/>
  <c r="L955" i="10" s="1"/>
  <c r="K955" i="10"/>
  <c r="M955" i="10"/>
  <c r="O955" i="10"/>
  <c r="P955" i="10" s="1"/>
  <c r="J956" i="10"/>
  <c r="L956" i="10" s="1"/>
  <c r="K956" i="10"/>
  <c r="M956" i="10" s="1"/>
  <c r="O956" i="10"/>
  <c r="P956" i="10" s="1"/>
  <c r="J957" i="10"/>
  <c r="L957" i="10" s="1"/>
  <c r="K957" i="10"/>
  <c r="M957" i="10" s="1"/>
  <c r="O957" i="10"/>
  <c r="P957" i="10" s="1"/>
  <c r="J958" i="10"/>
  <c r="L958" i="10" s="1"/>
  <c r="K958" i="10"/>
  <c r="M958" i="10" s="1"/>
  <c r="O958" i="10"/>
  <c r="P958" i="10" s="1"/>
  <c r="J959" i="10"/>
  <c r="L959" i="10" s="1"/>
  <c r="K959" i="10"/>
  <c r="M959" i="10" s="1"/>
  <c r="O959" i="10"/>
  <c r="P959" i="10" s="1"/>
  <c r="J960" i="10"/>
  <c r="L960" i="10" s="1"/>
  <c r="K960" i="10"/>
  <c r="M960" i="10" s="1"/>
  <c r="O960" i="10"/>
  <c r="P960" i="10" s="1"/>
  <c r="J961" i="10"/>
  <c r="L961" i="10" s="1"/>
  <c r="K961" i="10"/>
  <c r="M961" i="10" s="1"/>
  <c r="O961" i="10"/>
  <c r="P961" i="10" s="1"/>
  <c r="J962" i="10"/>
  <c r="L962" i="10" s="1"/>
  <c r="K962" i="10"/>
  <c r="M962" i="10" s="1"/>
  <c r="O962" i="10"/>
  <c r="P962" i="10" s="1"/>
  <c r="J963" i="10"/>
  <c r="L963" i="10" s="1"/>
  <c r="K963" i="10"/>
  <c r="M963" i="10" s="1"/>
  <c r="O963" i="10"/>
  <c r="P963" i="10" s="1"/>
  <c r="J964" i="10"/>
  <c r="L964" i="10" s="1"/>
  <c r="K964" i="10"/>
  <c r="M964" i="10" s="1"/>
  <c r="O964" i="10"/>
  <c r="P964" i="10" s="1"/>
  <c r="J965" i="10"/>
  <c r="L965" i="10" s="1"/>
  <c r="K965" i="10"/>
  <c r="M965" i="10" s="1"/>
  <c r="O965" i="10"/>
  <c r="P965" i="10" s="1"/>
  <c r="J966" i="10"/>
  <c r="L966" i="10" s="1"/>
  <c r="K966" i="10"/>
  <c r="M966" i="10" s="1"/>
  <c r="O966" i="10"/>
  <c r="P966" i="10" s="1"/>
  <c r="J967" i="10"/>
  <c r="L967" i="10" s="1"/>
  <c r="K967" i="10"/>
  <c r="M967" i="10" s="1"/>
  <c r="O967" i="10"/>
  <c r="P967" i="10" s="1"/>
  <c r="J968" i="10"/>
  <c r="L968" i="10" s="1"/>
  <c r="K968" i="10"/>
  <c r="M968" i="10" s="1"/>
  <c r="O968" i="10"/>
  <c r="P968" i="10" s="1"/>
  <c r="J969" i="10"/>
  <c r="L969" i="10" s="1"/>
  <c r="K969" i="10"/>
  <c r="M969" i="10" s="1"/>
  <c r="O969" i="10"/>
  <c r="P969" i="10" s="1"/>
  <c r="J970" i="10"/>
  <c r="L970" i="10" s="1"/>
  <c r="K970" i="10"/>
  <c r="M970" i="10" s="1"/>
  <c r="O970" i="10"/>
  <c r="P970" i="10" s="1"/>
  <c r="J971" i="10"/>
  <c r="L971" i="10" s="1"/>
  <c r="K971" i="10"/>
  <c r="M971" i="10" s="1"/>
  <c r="O971" i="10"/>
  <c r="P971" i="10" s="1"/>
  <c r="J972" i="10"/>
  <c r="L972" i="10" s="1"/>
  <c r="K972" i="10"/>
  <c r="M972" i="10" s="1"/>
  <c r="O972" i="10"/>
  <c r="P972" i="10" s="1"/>
  <c r="J973" i="10"/>
  <c r="L973" i="10" s="1"/>
  <c r="K973" i="10"/>
  <c r="M973" i="10" s="1"/>
  <c r="O973" i="10"/>
  <c r="P973" i="10" s="1"/>
  <c r="J974" i="10"/>
  <c r="L974" i="10" s="1"/>
  <c r="K974" i="10"/>
  <c r="M974" i="10" s="1"/>
  <c r="O974" i="10"/>
  <c r="P974" i="10" s="1"/>
  <c r="J975" i="10"/>
  <c r="L975" i="10" s="1"/>
  <c r="K975" i="10"/>
  <c r="M975" i="10" s="1"/>
  <c r="O975" i="10"/>
  <c r="P975" i="10" s="1"/>
  <c r="J976" i="10"/>
  <c r="L976" i="10" s="1"/>
  <c r="K976" i="10"/>
  <c r="M976" i="10" s="1"/>
  <c r="O976" i="10"/>
  <c r="P976" i="10" s="1"/>
  <c r="J977" i="10"/>
  <c r="L977" i="10" s="1"/>
  <c r="K977" i="10"/>
  <c r="M977" i="10" s="1"/>
  <c r="O977" i="10"/>
  <c r="P977" i="10" s="1"/>
  <c r="J978" i="10"/>
  <c r="L978" i="10" s="1"/>
  <c r="K978" i="10"/>
  <c r="M978" i="10" s="1"/>
  <c r="O978" i="10"/>
  <c r="P978" i="10" s="1"/>
  <c r="J979" i="10"/>
  <c r="L979" i="10" s="1"/>
  <c r="K979" i="10"/>
  <c r="M979" i="10"/>
  <c r="O979" i="10"/>
  <c r="P979" i="10" s="1"/>
  <c r="J980" i="10"/>
  <c r="L980" i="10" s="1"/>
  <c r="K980" i="10"/>
  <c r="M980" i="10" s="1"/>
  <c r="O980" i="10"/>
  <c r="P980" i="10" s="1"/>
  <c r="J981" i="10"/>
  <c r="L981" i="10" s="1"/>
  <c r="K981" i="10"/>
  <c r="M981" i="10" s="1"/>
  <c r="O981" i="10"/>
  <c r="P981" i="10" s="1"/>
  <c r="J982" i="10"/>
  <c r="L982" i="10" s="1"/>
  <c r="K982" i="10"/>
  <c r="M982" i="10" s="1"/>
  <c r="O982" i="10"/>
  <c r="P982" i="10" s="1"/>
  <c r="J983" i="10"/>
  <c r="L983" i="10" s="1"/>
  <c r="K983" i="10"/>
  <c r="M983" i="10"/>
  <c r="O983" i="10"/>
  <c r="P983" i="10" s="1"/>
  <c r="J984" i="10"/>
  <c r="L984" i="10" s="1"/>
  <c r="K984" i="10"/>
  <c r="M984" i="10" s="1"/>
  <c r="O984" i="10"/>
  <c r="P984" i="10" s="1"/>
  <c r="J985" i="10"/>
  <c r="L985" i="10" s="1"/>
  <c r="K985" i="10"/>
  <c r="M985" i="10" s="1"/>
  <c r="O985" i="10"/>
  <c r="P985" i="10" s="1"/>
  <c r="J986" i="10"/>
  <c r="L986" i="10" s="1"/>
  <c r="K986" i="10"/>
  <c r="M986" i="10" s="1"/>
  <c r="O986" i="10"/>
  <c r="P986" i="10" s="1"/>
  <c r="J987" i="10"/>
  <c r="L987" i="10" s="1"/>
  <c r="K987" i="10"/>
  <c r="M987" i="10"/>
  <c r="O987" i="10"/>
  <c r="P987" i="10" s="1"/>
  <c r="J988" i="10"/>
  <c r="L988" i="10" s="1"/>
  <c r="K988" i="10"/>
  <c r="M988" i="10" s="1"/>
  <c r="O988" i="10"/>
  <c r="P988" i="10" s="1"/>
  <c r="J989" i="10"/>
  <c r="L989" i="10" s="1"/>
  <c r="K989" i="10"/>
  <c r="M989" i="10" s="1"/>
  <c r="O989" i="10"/>
  <c r="P989" i="10" s="1"/>
  <c r="J990" i="10"/>
  <c r="L990" i="10" s="1"/>
  <c r="K990" i="10"/>
  <c r="M990" i="10" s="1"/>
  <c r="O990" i="10"/>
  <c r="P990" i="10" s="1"/>
  <c r="J991" i="10"/>
  <c r="L991" i="10" s="1"/>
  <c r="K991" i="10"/>
  <c r="M991" i="10" s="1"/>
  <c r="O991" i="10"/>
  <c r="P991" i="10" s="1"/>
  <c r="J992" i="10"/>
  <c r="L992" i="10" s="1"/>
  <c r="K992" i="10"/>
  <c r="M992" i="10" s="1"/>
  <c r="O992" i="10"/>
  <c r="P992" i="10" s="1"/>
  <c r="J993" i="10"/>
  <c r="L993" i="10" s="1"/>
  <c r="K993" i="10"/>
  <c r="M993" i="10" s="1"/>
  <c r="O993" i="10"/>
  <c r="P993" i="10" s="1"/>
  <c r="J994" i="10"/>
  <c r="L994" i="10" s="1"/>
  <c r="K994" i="10"/>
  <c r="M994" i="10" s="1"/>
  <c r="O994" i="10"/>
  <c r="P994" i="10" s="1"/>
  <c r="J995" i="10"/>
  <c r="L995" i="10" s="1"/>
  <c r="K995" i="10"/>
  <c r="M995" i="10" s="1"/>
  <c r="O995" i="10"/>
  <c r="P995" i="10" s="1"/>
  <c r="J996" i="10"/>
  <c r="L996" i="10" s="1"/>
  <c r="K996" i="10"/>
  <c r="M996" i="10" s="1"/>
  <c r="O996" i="10"/>
  <c r="P996" i="10" s="1"/>
  <c r="J997" i="10"/>
  <c r="L997" i="10" s="1"/>
  <c r="K997" i="10"/>
  <c r="M997" i="10" s="1"/>
  <c r="O997" i="10"/>
  <c r="P997" i="10" s="1"/>
  <c r="J998" i="10"/>
  <c r="L998" i="10" s="1"/>
  <c r="K998" i="10"/>
  <c r="M998" i="10" s="1"/>
  <c r="O998" i="10"/>
  <c r="P998" i="10" s="1"/>
  <c r="J999" i="10"/>
  <c r="L999" i="10" s="1"/>
  <c r="K999" i="10"/>
  <c r="M999" i="10" s="1"/>
  <c r="O999" i="10"/>
  <c r="P999" i="10" s="1"/>
  <c r="J1000" i="10"/>
  <c r="L1000" i="10" s="1"/>
  <c r="K1000" i="10"/>
  <c r="M1000" i="10" s="1"/>
  <c r="N1000" i="10" s="1"/>
  <c r="O1000" i="10"/>
  <c r="P1000" i="10" s="1"/>
  <c r="J1001" i="10"/>
  <c r="L1001" i="10" s="1"/>
  <c r="K1001" i="10"/>
  <c r="M1001" i="10" s="1"/>
  <c r="O1001" i="10"/>
  <c r="P1001" i="10" s="1"/>
  <c r="J1002" i="10"/>
  <c r="L1002" i="10" s="1"/>
  <c r="K1002" i="10"/>
  <c r="M1002" i="10" s="1"/>
  <c r="O1002" i="10"/>
  <c r="P1002" i="10" s="1"/>
  <c r="J1003" i="10"/>
  <c r="L1003" i="10" s="1"/>
  <c r="K1003" i="10"/>
  <c r="M1003" i="10" s="1"/>
  <c r="O1003" i="10"/>
  <c r="P1003" i="10" s="1"/>
  <c r="J1004" i="10"/>
  <c r="L1004" i="10" s="1"/>
  <c r="K1004" i="10"/>
  <c r="M1004" i="10" s="1"/>
  <c r="O1004" i="10"/>
  <c r="P1004" i="10"/>
  <c r="J1005" i="10"/>
  <c r="L1005" i="10" s="1"/>
  <c r="K1005" i="10"/>
  <c r="M1005" i="10" s="1"/>
  <c r="O1005" i="10"/>
  <c r="P1005" i="10" s="1"/>
  <c r="J1006" i="10"/>
  <c r="L1006" i="10" s="1"/>
  <c r="K1006" i="10"/>
  <c r="M1006" i="10" s="1"/>
  <c r="O1006" i="10"/>
  <c r="P1006" i="10" s="1"/>
  <c r="J1007" i="10"/>
  <c r="L1007" i="10" s="1"/>
  <c r="K1007" i="10"/>
  <c r="M1007" i="10" s="1"/>
  <c r="O1007" i="10"/>
  <c r="P1007" i="10" s="1"/>
  <c r="J1008" i="10"/>
  <c r="L1008" i="10" s="1"/>
  <c r="K1008" i="10"/>
  <c r="M1008" i="10" s="1"/>
  <c r="O1008" i="10"/>
  <c r="P1008" i="10" s="1"/>
  <c r="J1009" i="10"/>
  <c r="L1009" i="10" s="1"/>
  <c r="K1009" i="10"/>
  <c r="M1009" i="10" s="1"/>
  <c r="O1009" i="10"/>
  <c r="P1009" i="10" s="1"/>
  <c r="J1010" i="10"/>
  <c r="L1010" i="10" s="1"/>
  <c r="K1010" i="10"/>
  <c r="M1010" i="10" s="1"/>
  <c r="O1010" i="10"/>
  <c r="P1010" i="10" s="1"/>
  <c r="J1011" i="10"/>
  <c r="L1011" i="10" s="1"/>
  <c r="K1011" i="10"/>
  <c r="M1011" i="10" s="1"/>
  <c r="O1011" i="10"/>
  <c r="P1011" i="10" s="1"/>
  <c r="J1012" i="10"/>
  <c r="L1012" i="10" s="1"/>
  <c r="K1012" i="10"/>
  <c r="M1012" i="10"/>
  <c r="O1012" i="10"/>
  <c r="P1012" i="10" s="1"/>
  <c r="J1013" i="10"/>
  <c r="L1013" i="10" s="1"/>
  <c r="K1013" i="10"/>
  <c r="M1013" i="10" s="1"/>
  <c r="O1013" i="10"/>
  <c r="P1013" i="10" s="1"/>
  <c r="J1014" i="10"/>
  <c r="L1014" i="10" s="1"/>
  <c r="K1014" i="10"/>
  <c r="M1014" i="10"/>
  <c r="O1014" i="10"/>
  <c r="P1014" i="10" s="1"/>
  <c r="J1015" i="10"/>
  <c r="L1015" i="10" s="1"/>
  <c r="K1015" i="10"/>
  <c r="M1015" i="10" s="1"/>
  <c r="O1015" i="10"/>
  <c r="P1015" i="10" s="1"/>
  <c r="J1016" i="10"/>
  <c r="L1016" i="10" s="1"/>
  <c r="K1016" i="10"/>
  <c r="M1016" i="10" s="1"/>
  <c r="O1016" i="10"/>
  <c r="P1016" i="10" s="1"/>
  <c r="J1017" i="10"/>
  <c r="L1017" i="10" s="1"/>
  <c r="K1017" i="10"/>
  <c r="M1017" i="10" s="1"/>
  <c r="O1017" i="10"/>
  <c r="P1017" i="10" s="1"/>
  <c r="J1018" i="10"/>
  <c r="L1018" i="10" s="1"/>
  <c r="K1018" i="10"/>
  <c r="M1018" i="10" s="1"/>
  <c r="O1018" i="10"/>
  <c r="P1018" i="10" s="1"/>
  <c r="J1019" i="10"/>
  <c r="L1019" i="10" s="1"/>
  <c r="K1019" i="10"/>
  <c r="M1019" i="10" s="1"/>
  <c r="O1019" i="10"/>
  <c r="P1019" i="10" s="1"/>
  <c r="J1020" i="10"/>
  <c r="L1020" i="10" s="1"/>
  <c r="K1020" i="10"/>
  <c r="M1020" i="10" s="1"/>
  <c r="O1020" i="10"/>
  <c r="P1020" i="10" s="1"/>
  <c r="J1021" i="10"/>
  <c r="L1021" i="10" s="1"/>
  <c r="K1021" i="10"/>
  <c r="M1021" i="10" s="1"/>
  <c r="O1021" i="10"/>
  <c r="P1021" i="10" s="1"/>
  <c r="J1022" i="10"/>
  <c r="L1022" i="10" s="1"/>
  <c r="K1022" i="10"/>
  <c r="M1022" i="10" s="1"/>
  <c r="O1022" i="10"/>
  <c r="P1022" i="10" s="1"/>
  <c r="J1023" i="10"/>
  <c r="L1023" i="10" s="1"/>
  <c r="K1023" i="10"/>
  <c r="M1023" i="10"/>
  <c r="O1023" i="10"/>
  <c r="P1023" i="10" s="1"/>
  <c r="J1024" i="10"/>
  <c r="L1024" i="10" s="1"/>
  <c r="K1024" i="10"/>
  <c r="M1024" i="10" s="1"/>
  <c r="O1024" i="10"/>
  <c r="P1024" i="10" s="1"/>
  <c r="J1025" i="10"/>
  <c r="L1025" i="10" s="1"/>
  <c r="K1025" i="10"/>
  <c r="M1025" i="10" s="1"/>
  <c r="O1025" i="10"/>
  <c r="P1025" i="10" s="1"/>
  <c r="J1026" i="10"/>
  <c r="L1026" i="10" s="1"/>
  <c r="K1026" i="10"/>
  <c r="M1026" i="10" s="1"/>
  <c r="O1026" i="10"/>
  <c r="P1026" i="10" s="1"/>
  <c r="J1027" i="10"/>
  <c r="L1027" i="10" s="1"/>
  <c r="K1027" i="10"/>
  <c r="M1027" i="10"/>
  <c r="O1027" i="10"/>
  <c r="P1027" i="10" s="1"/>
  <c r="J1028" i="10"/>
  <c r="L1028" i="10" s="1"/>
  <c r="K1028" i="10"/>
  <c r="M1028" i="10" s="1"/>
  <c r="O1028" i="10"/>
  <c r="P1028" i="10" s="1"/>
  <c r="J1029" i="10"/>
  <c r="L1029" i="10" s="1"/>
  <c r="K1029" i="10"/>
  <c r="M1029" i="10" s="1"/>
  <c r="O1029" i="10"/>
  <c r="P1029" i="10" s="1"/>
  <c r="J1030" i="10"/>
  <c r="L1030" i="10" s="1"/>
  <c r="K1030" i="10"/>
  <c r="M1030" i="10" s="1"/>
  <c r="O1030" i="10"/>
  <c r="P1030" i="10"/>
  <c r="J1031" i="10"/>
  <c r="L1031" i="10" s="1"/>
  <c r="K1031" i="10"/>
  <c r="M1031" i="10" s="1"/>
  <c r="O1031" i="10"/>
  <c r="P1031" i="10" s="1"/>
  <c r="J1032" i="10"/>
  <c r="L1032" i="10" s="1"/>
  <c r="K1032" i="10"/>
  <c r="M1032" i="10" s="1"/>
  <c r="O1032" i="10"/>
  <c r="P1032" i="10"/>
  <c r="J1033" i="10"/>
  <c r="L1033" i="10" s="1"/>
  <c r="K1033" i="10"/>
  <c r="M1033" i="10" s="1"/>
  <c r="O1033" i="10"/>
  <c r="P1033" i="10" s="1"/>
  <c r="J1034" i="10"/>
  <c r="L1034" i="10"/>
  <c r="K1034" i="10"/>
  <c r="M1034" i="10" s="1"/>
  <c r="O1034" i="10"/>
  <c r="P1034" i="10" s="1"/>
  <c r="J1035" i="10"/>
  <c r="L1035" i="10" s="1"/>
  <c r="K1035" i="10"/>
  <c r="M1035" i="10"/>
  <c r="O1035" i="10"/>
  <c r="P1035" i="10" s="1"/>
  <c r="J1036" i="10"/>
  <c r="L1036" i="10" s="1"/>
  <c r="K1036" i="10"/>
  <c r="M1036" i="10" s="1"/>
  <c r="O1036" i="10"/>
  <c r="P1036" i="10" s="1"/>
  <c r="J1037" i="10"/>
  <c r="L1037" i="10" s="1"/>
  <c r="K1037" i="10"/>
  <c r="M1037" i="10" s="1"/>
  <c r="O1037" i="10"/>
  <c r="P1037" i="10" s="1"/>
  <c r="J1038" i="10"/>
  <c r="L1038" i="10" s="1"/>
  <c r="K1038" i="10"/>
  <c r="M1038" i="10" s="1"/>
  <c r="O1038" i="10"/>
  <c r="P1038" i="10" s="1"/>
  <c r="J1039" i="10"/>
  <c r="L1039" i="10"/>
  <c r="K1039" i="10"/>
  <c r="M1039" i="10" s="1"/>
  <c r="O1039" i="10"/>
  <c r="P1039" i="10" s="1"/>
  <c r="J1040" i="10"/>
  <c r="L1040" i="10" s="1"/>
  <c r="K1040" i="10"/>
  <c r="M1040" i="10"/>
  <c r="O1040" i="10"/>
  <c r="P1040" i="10" s="1"/>
  <c r="J1041" i="10"/>
  <c r="L1041" i="10" s="1"/>
  <c r="K1041" i="10"/>
  <c r="M1041" i="10" s="1"/>
  <c r="O1041" i="10"/>
  <c r="P1041" i="10"/>
  <c r="J1042" i="10"/>
  <c r="L1042" i="10" s="1"/>
  <c r="K1042" i="10"/>
  <c r="M1042" i="10" s="1"/>
  <c r="O1042" i="10"/>
  <c r="P1042" i="10" s="1"/>
  <c r="J1043" i="10"/>
  <c r="L1043" i="10"/>
  <c r="K1043" i="10"/>
  <c r="M1043" i="10" s="1"/>
  <c r="O1043" i="10"/>
  <c r="P1043" i="10" s="1"/>
  <c r="J1044" i="10"/>
  <c r="L1044" i="10" s="1"/>
  <c r="K1044" i="10"/>
  <c r="M1044" i="10" s="1"/>
  <c r="O1044" i="10"/>
  <c r="P1044" i="10" s="1"/>
  <c r="J1045" i="10"/>
  <c r="L1045" i="10" s="1"/>
  <c r="K1045" i="10"/>
  <c r="M1045" i="10" s="1"/>
  <c r="O1045" i="10"/>
  <c r="P1045" i="10" s="1"/>
  <c r="J1046" i="10"/>
  <c r="L1046" i="10" s="1"/>
  <c r="K1046" i="10"/>
  <c r="M1046" i="10" s="1"/>
  <c r="O1046" i="10"/>
  <c r="P1046" i="10" s="1"/>
  <c r="J1047" i="10"/>
  <c r="L1047" i="10" s="1"/>
  <c r="K1047" i="10"/>
  <c r="M1047" i="10" s="1"/>
  <c r="O1047" i="10"/>
  <c r="P1047" i="10" s="1"/>
  <c r="J1048" i="10"/>
  <c r="L1048" i="10" s="1"/>
  <c r="K1048" i="10"/>
  <c r="M1048" i="10" s="1"/>
  <c r="O1048" i="10"/>
  <c r="P1048" i="10" s="1"/>
  <c r="J1049" i="10"/>
  <c r="L1049" i="10" s="1"/>
  <c r="K1049" i="10"/>
  <c r="M1049" i="10" s="1"/>
  <c r="O1049" i="10"/>
  <c r="P1049" i="10" s="1"/>
  <c r="J1050" i="10"/>
  <c r="L1050" i="10" s="1"/>
  <c r="K1050" i="10"/>
  <c r="M1050" i="10" s="1"/>
  <c r="O1050" i="10"/>
  <c r="P1050" i="10" s="1"/>
  <c r="J1051" i="10"/>
  <c r="L1051" i="10" s="1"/>
  <c r="K1051" i="10"/>
  <c r="M1051" i="10" s="1"/>
  <c r="O1051" i="10"/>
  <c r="P1051" i="10" s="1"/>
  <c r="J1052" i="10"/>
  <c r="L1052" i="10" s="1"/>
  <c r="K1052" i="10"/>
  <c r="M1052" i="10" s="1"/>
  <c r="O1052" i="10"/>
  <c r="P1052" i="10" s="1"/>
  <c r="J1053" i="10"/>
  <c r="L1053" i="10" s="1"/>
  <c r="K1053" i="10"/>
  <c r="M1053" i="10" s="1"/>
  <c r="O1053" i="10"/>
  <c r="P1053" i="10" s="1"/>
  <c r="J1054" i="10"/>
  <c r="L1054" i="10" s="1"/>
  <c r="K1054" i="10"/>
  <c r="M1054" i="10" s="1"/>
  <c r="O1054" i="10"/>
  <c r="P1054" i="10" s="1"/>
  <c r="J1055" i="10"/>
  <c r="L1055" i="10" s="1"/>
  <c r="K1055" i="10"/>
  <c r="M1055" i="10" s="1"/>
  <c r="O1055" i="10"/>
  <c r="P1055" i="10" s="1"/>
  <c r="J1056" i="10"/>
  <c r="L1056" i="10" s="1"/>
  <c r="K1056" i="10"/>
  <c r="M1056" i="10" s="1"/>
  <c r="O1056" i="10"/>
  <c r="P1056" i="10" s="1"/>
  <c r="J1057" i="10"/>
  <c r="L1057" i="10" s="1"/>
  <c r="N1057" i="10" s="1"/>
  <c r="K1057" i="10"/>
  <c r="M1057" i="10" s="1"/>
  <c r="O1057" i="10"/>
  <c r="P1057" i="10" s="1"/>
  <c r="J1058" i="10"/>
  <c r="L1058" i="10" s="1"/>
  <c r="K1058" i="10"/>
  <c r="M1058" i="10" s="1"/>
  <c r="O1058" i="10"/>
  <c r="P1058" i="10" s="1"/>
  <c r="J1059" i="10"/>
  <c r="L1059" i="10" s="1"/>
  <c r="K1059" i="10"/>
  <c r="M1059" i="10" s="1"/>
  <c r="O1059" i="10"/>
  <c r="P1059" i="10" s="1"/>
  <c r="J1060" i="10"/>
  <c r="L1060" i="10" s="1"/>
  <c r="K1060" i="10"/>
  <c r="M1060" i="10" s="1"/>
  <c r="O1060" i="10"/>
  <c r="P1060" i="10" s="1"/>
  <c r="J1061" i="10"/>
  <c r="L1061" i="10" s="1"/>
  <c r="K1061" i="10"/>
  <c r="M1061" i="10" s="1"/>
  <c r="O1061" i="10"/>
  <c r="P1061" i="10" s="1"/>
  <c r="J1062" i="10"/>
  <c r="L1062" i="10" s="1"/>
  <c r="K1062" i="10"/>
  <c r="M1062" i="10" s="1"/>
  <c r="O1062" i="10"/>
  <c r="P1062" i="10" s="1"/>
  <c r="J1063" i="10"/>
  <c r="L1063" i="10" s="1"/>
  <c r="K1063" i="10"/>
  <c r="M1063" i="10" s="1"/>
  <c r="O1063" i="10"/>
  <c r="P1063" i="10" s="1"/>
  <c r="J1064" i="10"/>
  <c r="L1064" i="10" s="1"/>
  <c r="K1064" i="10"/>
  <c r="M1064" i="10" s="1"/>
  <c r="O1064" i="10"/>
  <c r="P1064" i="10" s="1"/>
  <c r="J1065" i="10"/>
  <c r="L1065" i="10" s="1"/>
  <c r="K1065" i="10"/>
  <c r="M1065" i="10" s="1"/>
  <c r="O1065" i="10"/>
  <c r="P1065" i="10" s="1"/>
  <c r="J1066" i="10"/>
  <c r="L1066" i="10" s="1"/>
  <c r="K1066" i="10"/>
  <c r="M1066" i="10" s="1"/>
  <c r="O1066" i="10"/>
  <c r="P1066" i="10" s="1"/>
  <c r="J1067" i="10"/>
  <c r="L1067" i="10" s="1"/>
  <c r="K1067" i="10"/>
  <c r="M1067" i="10" s="1"/>
  <c r="O1067" i="10"/>
  <c r="P1067" i="10" s="1"/>
  <c r="J1068" i="10"/>
  <c r="L1068" i="10" s="1"/>
  <c r="K1068" i="10"/>
  <c r="M1068" i="10" s="1"/>
  <c r="O1068" i="10"/>
  <c r="P1068" i="10" s="1"/>
  <c r="J1069" i="10"/>
  <c r="L1069" i="10" s="1"/>
  <c r="K1069" i="10"/>
  <c r="M1069" i="10" s="1"/>
  <c r="O1069" i="10"/>
  <c r="P1069" i="10" s="1"/>
  <c r="J1070" i="10"/>
  <c r="L1070" i="10" s="1"/>
  <c r="K1070" i="10"/>
  <c r="M1070" i="10" s="1"/>
  <c r="O1070" i="10"/>
  <c r="P1070" i="10" s="1"/>
  <c r="J1071" i="10"/>
  <c r="L1071" i="10" s="1"/>
  <c r="K1071" i="10"/>
  <c r="M1071" i="10" s="1"/>
  <c r="O1071" i="10"/>
  <c r="P1071" i="10" s="1"/>
  <c r="J1072" i="10"/>
  <c r="L1072" i="10" s="1"/>
  <c r="K1072" i="10"/>
  <c r="M1072" i="10" s="1"/>
  <c r="O1072" i="10"/>
  <c r="P1072" i="10" s="1"/>
  <c r="J1073" i="10"/>
  <c r="L1073" i="10" s="1"/>
  <c r="K1073" i="10"/>
  <c r="M1073" i="10" s="1"/>
  <c r="O1073" i="10"/>
  <c r="P1073" i="10" s="1"/>
  <c r="J1074" i="10"/>
  <c r="L1074" i="10" s="1"/>
  <c r="K1074" i="10"/>
  <c r="M1074" i="10" s="1"/>
  <c r="O1074" i="10"/>
  <c r="P1074" i="10" s="1"/>
  <c r="J1075" i="10"/>
  <c r="L1075" i="10" s="1"/>
  <c r="K1075" i="10"/>
  <c r="M1075" i="10" s="1"/>
  <c r="O1075" i="10"/>
  <c r="P1075" i="10" s="1"/>
  <c r="J1076" i="10"/>
  <c r="L1076" i="10" s="1"/>
  <c r="K1076" i="10"/>
  <c r="M1076" i="10" s="1"/>
  <c r="O1076" i="10"/>
  <c r="P1076" i="10" s="1"/>
  <c r="J1077" i="10"/>
  <c r="L1077" i="10" s="1"/>
  <c r="K1077" i="10"/>
  <c r="M1077" i="10" s="1"/>
  <c r="O1077" i="10"/>
  <c r="P1077" i="10" s="1"/>
  <c r="J1078" i="10"/>
  <c r="L1078" i="10" s="1"/>
  <c r="K1078" i="10"/>
  <c r="M1078" i="10" s="1"/>
  <c r="O1078" i="10"/>
  <c r="P1078" i="10" s="1"/>
  <c r="J1079" i="10"/>
  <c r="L1079" i="10" s="1"/>
  <c r="K1079" i="10"/>
  <c r="M1079" i="10" s="1"/>
  <c r="O1079" i="10"/>
  <c r="P1079" i="10" s="1"/>
  <c r="J1080" i="10"/>
  <c r="L1080" i="10" s="1"/>
  <c r="K1080" i="10"/>
  <c r="M1080" i="10" s="1"/>
  <c r="O1080" i="10"/>
  <c r="P1080" i="10" s="1"/>
  <c r="J1081" i="10"/>
  <c r="L1081" i="10" s="1"/>
  <c r="K1081" i="10"/>
  <c r="M1081" i="10" s="1"/>
  <c r="O1081" i="10"/>
  <c r="P1081" i="10" s="1"/>
  <c r="J1082" i="10"/>
  <c r="L1082" i="10" s="1"/>
  <c r="K1082" i="10"/>
  <c r="M1082" i="10" s="1"/>
  <c r="O1082" i="10"/>
  <c r="P1082" i="10" s="1"/>
  <c r="J1083" i="10"/>
  <c r="L1083" i="10" s="1"/>
  <c r="K1083" i="10"/>
  <c r="M1083" i="10" s="1"/>
  <c r="N1083" i="10" s="1"/>
  <c r="O1083" i="10"/>
  <c r="P1083" i="10" s="1"/>
  <c r="J1084" i="10"/>
  <c r="L1084" i="10" s="1"/>
  <c r="K1084" i="10"/>
  <c r="M1084" i="10" s="1"/>
  <c r="O1084" i="10"/>
  <c r="P1084" i="10" s="1"/>
  <c r="J1085" i="10"/>
  <c r="L1085" i="10" s="1"/>
  <c r="K1085" i="10"/>
  <c r="M1085" i="10" s="1"/>
  <c r="O1085" i="10"/>
  <c r="P1085" i="10" s="1"/>
  <c r="J1086" i="10"/>
  <c r="L1086" i="10" s="1"/>
  <c r="K1086" i="10"/>
  <c r="M1086" i="10" s="1"/>
  <c r="O1086" i="10"/>
  <c r="P1086" i="10" s="1"/>
  <c r="J1087" i="10"/>
  <c r="L1087" i="10" s="1"/>
  <c r="K1087" i="10"/>
  <c r="M1087" i="10" s="1"/>
  <c r="O1087" i="10"/>
  <c r="P1087" i="10" s="1"/>
  <c r="J1088" i="10"/>
  <c r="L1088" i="10" s="1"/>
  <c r="N1088" i="10" s="1"/>
  <c r="K1088" i="10"/>
  <c r="M1088" i="10" s="1"/>
  <c r="O1088" i="10"/>
  <c r="P1088" i="10" s="1"/>
  <c r="J1089" i="10"/>
  <c r="L1089" i="10" s="1"/>
  <c r="K1089" i="10"/>
  <c r="M1089" i="10" s="1"/>
  <c r="O1089" i="10"/>
  <c r="P1089" i="10" s="1"/>
  <c r="J1090" i="10"/>
  <c r="L1090" i="10" s="1"/>
  <c r="K1090" i="10"/>
  <c r="M1090" i="10" s="1"/>
  <c r="O1090" i="10"/>
  <c r="P1090" i="10" s="1"/>
  <c r="J1091" i="10"/>
  <c r="L1091" i="10" s="1"/>
  <c r="K1091" i="10"/>
  <c r="M1091" i="10"/>
  <c r="O1091" i="10"/>
  <c r="P1091" i="10" s="1"/>
  <c r="J1092" i="10"/>
  <c r="L1092" i="10" s="1"/>
  <c r="K1092" i="10"/>
  <c r="M1092" i="10" s="1"/>
  <c r="O1092" i="10"/>
  <c r="P1092" i="10" s="1"/>
  <c r="J1093" i="10"/>
  <c r="L1093" i="10" s="1"/>
  <c r="K1093" i="10"/>
  <c r="M1093" i="10" s="1"/>
  <c r="N1093" i="10" s="1"/>
  <c r="O1093" i="10"/>
  <c r="P1093" i="10" s="1"/>
  <c r="J1094" i="10"/>
  <c r="L1094" i="10" s="1"/>
  <c r="K1094" i="10"/>
  <c r="M1094" i="10" s="1"/>
  <c r="O1094" i="10"/>
  <c r="P1094" i="10" s="1"/>
  <c r="J1095" i="10"/>
  <c r="L1095" i="10" s="1"/>
  <c r="K1095" i="10"/>
  <c r="M1095" i="10" s="1"/>
  <c r="O1095" i="10"/>
  <c r="P1095" i="10" s="1"/>
  <c r="J1096" i="10"/>
  <c r="L1096" i="10" s="1"/>
  <c r="K1096" i="10"/>
  <c r="M1096" i="10" s="1"/>
  <c r="O1096" i="10"/>
  <c r="P1096" i="10"/>
  <c r="J1097" i="10"/>
  <c r="L1097" i="10" s="1"/>
  <c r="K1097" i="10"/>
  <c r="M1097" i="10" s="1"/>
  <c r="O1097" i="10"/>
  <c r="P1097" i="10" s="1"/>
  <c r="J1098" i="10"/>
  <c r="L1098" i="10" s="1"/>
  <c r="K1098" i="10"/>
  <c r="M1098" i="10" s="1"/>
  <c r="O1098" i="10"/>
  <c r="P1098" i="10" s="1"/>
  <c r="J1099" i="10"/>
  <c r="L1099" i="10" s="1"/>
  <c r="K1099" i="10"/>
  <c r="M1099" i="10" s="1"/>
  <c r="O1099" i="10"/>
  <c r="P1099" i="10" s="1"/>
  <c r="J1100" i="10"/>
  <c r="L1100" i="10" s="1"/>
  <c r="K1100" i="10"/>
  <c r="M1100" i="10" s="1"/>
  <c r="O1100" i="10"/>
  <c r="P1100" i="10" s="1"/>
  <c r="J1101" i="10"/>
  <c r="L1101" i="10" s="1"/>
  <c r="K1101" i="10"/>
  <c r="M1101" i="10"/>
  <c r="N1101" i="10" s="1"/>
  <c r="O1101" i="10"/>
  <c r="P1101" i="10" s="1"/>
  <c r="J1102" i="10"/>
  <c r="L1102" i="10" s="1"/>
  <c r="K1102" i="10"/>
  <c r="M1102" i="10" s="1"/>
  <c r="N1102" i="10" s="1"/>
  <c r="O1102" i="10"/>
  <c r="P1102" i="10" s="1"/>
  <c r="J1103" i="10"/>
  <c r="L1103" i="10" s="1"/>
  <c r="K1103" i="10"/>
  <c r="M1103" i="10" s="1"/>
  <c r="O1103" i="10"/>
  <c r="P1103" i="10" s="1"/>
  <c r="J1104" i="10"/>
  <c r="L1104" i="10" s="1"/>
  <c r="K1104" i="10"/>
  <c r="M1104" i="10" s="1"/>
  <c r="O1104" i="10"/>
  <c r="P1104" i="10" s="1"/>
  <c r="J1105" i="10"/>
  <c r="L1105" i="10" s="1"/>
  <c r="K1105" i="10"/>
  <c r="M1105" i="10" s="1"/>
  <c r="O1105" i="10"/>
  <c r="P1105" i="10" s="1"/>
  <c r="J1106" i="10"/>
  <c r="L1106" i="10" s="1"/>
  <c r="K1106" i="10"/>
  <c r="M1106" i="10" s="1"/>
  <c r="O1106" i="10"/>
  <c r="P1106" i="10"/>
  <c r="J1107" i="10"/>
  <c r="L1107" i="10" s="1"/>
  <c r="K1107" i="10"/>
  <c r="M1107" i="10" s="1"/>
  <c r="O1107" i="10"/>
  <c r="P1107" i="10" s="1"/>
  <c r="J1108" i="10"/>
  <c r="L1108" i="10" s="1"/>
  <c r="K1108" i="10"/>
  <c r="M1108" i="10" s="1"/>
  <c r="O1108" i="10"/>
  <c r="P1108" i="10" s="1"/>
  <c r="J1109" i="10"/>
  <c r="L1109" i="10" s="1"/>
  <c r="K1109" i="10"/>
  <c r="M1109" i="10" s="1"/>
  <c r="O1109" i="10"/>
  <c r="P1109" i="10" s="1"/>
  <c r="J1110" i="10"/>
  <c r="L1110" i="10" s="1"/>
  <c r="K1110" i="10"/>
  <c r="M1110" i="10" s="1"/>
  <c r="O1110" i="10"/>
  <c r="P1110" i="10" s="1"/>
  <c r="J1111" i="10"/>
  <c r="L1111" i="10" s="1"/>
  <c r="K1111" i="10"/>
  <c r="M1111" i="10" s="1"/>
  <c r="O1111" i="10"/>
  <c r="P1111" i="10" s="1"/>
  <c r="J1112" i="10"/>
  <c r="L1112" i="10" s="1"/>
  <c r="K1112" i="10"/>
  <c r="M1112" i="10" s="1"/>
  <c r="O1112" i="10"/>
  <c r="P1112" i="10" s="1"/>
  <c r="J1113" i="10"/>
  <c r="L1113" i="10" s="1"/>
  <c r="K1113" i="10"/>
  <c r="M1113" i="10" s="1"/>
  <c r="O1113" i="10"/>
  <c r="P1113" i="10" s="1"/>
  <c r="J1114" i="10"/>
  <c r="L1114" i="10" s="1"/>
  <c r="K1114" i="10"/>
  <c r="M1114" i="10" s="1"/>
  <c r="O1114" i="10"/>
  <c r="P1114" i="10" s="1"/>
  <c r="J1115" i="10"/>
  <c r="L1115" i="10" s="1"/>
  <c r="K1115" i="10"/>
  <c r="M1115" i="10" s="1"/>
  <c r="O1115" i="10"/>
  <c r="P1115" i="10" s="1"/>
  <c r="J1116" i="10"/>
  <c r="L1116" i="10" s="1"/>
  <c r="K1116" i="10"/>
  <c r="M1116" i="10"/>
  <c r="O1116" i="10"/>
  <c r="P1116" i="10" s="1"/>
  <c r="J1117" i="10"/>
  <c r="L1117" i="10" s="1"/>
  <c r="K1117" i="10"/>
  <c r="M1117" i="10" s="1"/>
  <c r="O1117" i="10"/>
  <c r="P1117" i="10" s="1"/>
  <c r="J1118" i="10"/>
  <c r="L1118" i="10" s="1"/>
  <c r="K1118" i="10"/>
  <c r="M1118" i="10" s="1"/>
  <c r="O1118" i="10"/>
  <c r="P1118" i="10" s="1"/>
  <c r="J1119" i="10"/>
  <c r="L1119" i="10" s="1"/>
  <c r="N1119" i="10" s="1"/>
  <c r="K1119" i="10"/>
  <c r="M1119" i="10" s="1"/>
  <c r="O1119" i="10"/>
  <c r="P1119" i="10" s="1"/>
  <c r="J1120" i="10"/>
  <c r="L1120" i="10"/>
  <c r="K1120" i="10"/>
  <c r="M1120" i="10" s="1"/>
  <c r="O1120" i="10"/>
  <c r="P1120" i="10" s="1"/>
  <c r="J1121" i="10"/>
  <c r="L1121" i="10" s="1"/>
  <c r="K1121" i="10"/>
  <c r="M1121" i="10"/>
  <c r="O1121" i="10"/>
  <c r="P1121" i="10" s="1"/>
  <c r="J1122" i="10"/>
  <c r="L1122" i="10" s="1"/>
  <c r="N1122" i="10" s="1"/>
  <c r="K1122" i="10"/>
  <c r="M1122" i="10" s="1"/>
  <c r="O1122" i="10"/>
  <c r="P1122" i="10" s="1"/>
  <c r="J1123" i="10"/>
  <c r="L1123" i="10" s="1"/>
  <c r="K1123" i="10"/>
  <c r="M1123" i="10" s="1"/>
  <c r="O1123" i="10"/>
  <c r="P1123" i="10" s="1"/>
  <c r="J1124" i="10"/>
  <c r="L1124" i="10" s="1"/>
  <c r="K1124" i="10"/>
  <c r="M1124" i="10" s="1"/>
  <c r="O1124" i="10"/>
  <c r="P1124" i="10" s="1"/>
  <c r="J1125" i="10"/>
  <c r="L1125" i="10" s="1"/>
  <c r="K1125" i="10"/>
  <c r="M1125" i="10" s="1"/>
  <c r="O1125" i="10"/>
  <c r="P1125" i="10" s="1"/>
  <c r="J1126" i="10"/>
  <c r="L1126" i="10" s="1"/>
  <c r="K1126" i="10"/>
  <c r="M1126" i="10" s="1"/>
  <c r="O1126" i="10"/>
  <c r="P1126" i="10" s="1"/>
  <c r="J1127" i="10"/>
  <c r="L1127" i="10" s="1"/>
  <c r="K1127" i="10"/>
  <c r="M1127" i="10" s="1"/>
  <c r="O1127" i="10"/>
  <c r="P1127" i="10" s="1"/>
  <c r="J1128" i="10"/>
  <c r="L1128" i="10" s="1"/>
  <c r="K1128" i="10"/>
  <c r="M1128" i="10" s="1"/>
  <c r="O1128" i="10"/>
  <c r="P1128" i="10" s="1"/>
  <c r="J1129" i="10"/>
  <c r="L1129" i="10" s="1"/>
  <c r="K1129" i="10"/>
  <c r="M1129" i="10" s="1"/>
  <c r="O1129" i="10"/>
  <c r="P1129" i="10" s="1"/>
  <c r="J1130" i="10"/>
  <c r="L1130" i="10" s="1"/>
  <c r="K1130" i="10"/>
  <c r="M1130" i="10" s="1"/>
  <c r="O1130" i="10"/>
  <c r="P1130" i="10" s="1"/>
  <c r="J1131" i="10"/>
  <c r="L1131" i="10" s="1"/>
  <c r="K1131" i="10"/>
  <c r="M1131" i="10" s="1"/>
  <c r="O1131" i="10"/>
  <c r="P1131" i="10" s="1"/>
  <c r="J1132" i="10"/>
  <c r="L1132" i="10" s="1"/>
  <c r="K1132" i="10"/>
  <c r="M1132" i="10" s="1"/>
  <c r="O1132" i="10"/>
  <c r="P1132" i="10" s="1"/>
  <c r="J1133" i="10"/>
  <c r="L1133" i="10" s="1"/>
  <c r="K1133" i="10"/>
  <c r="M1133" i="10" s="1"/>
  <c r="O1133" i="10"/>
  <c r="P1133" i="10" s="1"/>
  <c r="J1134" i="10"/>
  <c r="L1134" i="10" s="1"/>
  <c r="K1134" i="10"/>
  <c r="M1134" i="10" s="1"/>
  <c r="O1134" i="10"/>
  <c r="P1134" i="10" s="1"/>
  <c r="J1135" i="10"/>
  <c r="L1135" i="10" s="1"/>
  <c r="K1135" i="10"/>
  <c r="M1135" i="10" s="1"/>
  <c r="O1135" i="10"/>
  <c r="P1135" i="10" s="1"/>
  <c r="J1136" i="10"/>
  <c r="L1136" i="10" s="1"/>
  <c r="K1136" i="10"/>
  <c r="M1136" i="10" s="1"/>
  <c r="O1136" i="10"/>
  <c r="P1136" i="10" s="1"/>
  <c r="J1137" i="10"/>
  <c r="L1137" i="10" s="1"/>
  <c r="K1137" i="10"/>
  <c r="M1137" i="10" s="1"/>
  <c r="O1137" i="10"/>
  <c r="P1137" i="10" s="1"/>
  <c r="J1138" i="10"/>
  <c r="L1138" i="10" s="1"/>
  <c r="K1138" i="10"/>
  <c r="M1138" i="10" s="1"/>
  <c r="O1138" i="10"/>
  <c r="P1138" i="10" s="1"/>
  <c r="J1139" i="10"/>
  <c r="L1139" i="10" s="1"/>
  <c r="K1139" i="10"/>
  <c r="M1139" i="10" s="1"/>
  <c r="O1139" i="10"/>
  <c r="P1139" i="10" s="1"/>
  <c r="J1140" i="10"/>
  <c r="L1140" i="10" s="1"/>
  <c r="K1140" i="10"/>
  <c r="M1140" i="10" s="1"/>
  <c r="O1140" i="10"/>
  <c r="P1140" i="10" s="1"/>
  <c r="J1141" i="10"/>
  <c r="L1141" i="10" s="1"/>
  <c r="K1141" i="10"/>
  <c r="M1141" i="10" s="1"/>
  <c r="O1141" i="10"/>
  <c r="P1141" i="10" s="1"/>
  <c r="J1142" i="10"/>
  <c r="L1142" i="10" s="1"/>
  <c r="K1142" i="10"/>
  <c r="M1142" i="10" s="1"/>
  <c r="O1142" i="10"/>
  <c r="P1142" i="10" s="1"/>
  <c r="J1143" i="10"/>
  <c r="L1143" i="10" s="1"/>
  <c r="K1143" i="10"/>
  <c r="M1143" i="10" s="1"/>
  <c r="O1143" i="10"/>
  <c r="P1143" i="10" s="1"/>
  <c r="J1144" i="10"/>
  <c r="L1144" i="10" s="1"/>
  <c r="K1144" i="10"/>
  <c r="M1144" i="10" s="1"/>
  <c r="O1144" i="10"/>
  <c r="P1144" i="10" s="1"/>
  <c r="J1145" i="10"/>
  <c r="L1145" i="10" s="1"/>
  <c r="K1145" i="10"/>
  <c r="M1145" i="10" s="1"/>
  <c r="O1145" i="10"/>
  <c r="P1145" i="10" s="1"/>
  <c r="J1146" i="10"/>
  <c r="L1146" i="10" s="1"/>
  <c r="K1146" i="10"/>
  <c r="M1146" i="10" s="1"/>
  <c r="O1146" i="10"/>
  <c r="P1146" i="10" s="1"/>
  <c r="J1147" i="10"/>
  <c r="L1147" i="10" s="1"/>
  <c r="K1147" i="10"/>
  <c r="M1147" i="10" s="1"/>
  <c r="O1147" i="10"/>
  <c r="P1147" i="10" s="1"/>
  <c r="J1148" i="10"/>
  <c r="L1148" i="10" s="1"/>
  <c r="K1148" i="10"/>
  <c r="M1148" i="10" s="1"/>
  <c r="O1148" i="10"/>
  <c r="P1148" i="10" s="1"/>
  <c r="J1149" i="10"/>
  <c r="L1149" i="10" s="1"/>
  <c r="K1149" i="10"/>
  <c r="M1149" i="10" s="1"/>
  <c r="O1149" i="10"/>
  <c r="P1149" i="10" s="1"/>
  <c r="J1150" i="10"/>
  <c r="L1150" i="10"/>
  <c r="K1150" i="10"/>
  <c r="M1150" i="10" s="1"/>
  <c r="O1150" i="10"/>
  <c r="P1150" i="10" s="1"/>
  <c r="J1151" i="10"/>
  <c r="L1151" i="10" s="1"/>
  <c r="K1151" i="10"/>
  <c r="M1151" i="10" s="1"/>
  <c r="O1151" i="10"/>
  <c r="P1151" i="10" s="1"/>
  <c r="J1152" i="10"/>
  <c r="L1152" i="10" s="1"/>
  <c r="K1152" i="10"/>
  <c r="M1152" i="10" s="1"/>
  <c r="O1152" i="10"/>
  <c r="P1152" i="10" s="1"/>
  <c r="J1153" i="10"/>
  <c r="L1153" i="10" s="1"/>
  <c r="K1153" i="10"/>
  <c r="M1153" i="10" s="1"/>
  <c r="O1153" i="10"/>
  <c r="P1153" i="10" s="1"/>
  <c r="J1154" i="10"/>
  <c r="L1154" i="10" s="1"/>
  <c r="K1154" i="10"/>
  <c r="M1154" i="10" s="1"/>
  <c r="O1154" i="10"/>
  <c r="P1154" i="10" s="1"/>
  <c r="J1155" i="10"/>
  <c r="L1155" i="10" s="1"/>
  <c r="K1155" i="10"/>
  <c r="M1155" i="10" s="1"/>
  <c r="O1155" i="10"/>
  <c r="P1155" i="10"/>
  <c r="J1156" i="10"/>
  <c r="L1156" i="10" s="1"/>
  <c r="K1156" i="10"/>
  <c r="M1156" i="10" s="1"/>
  <c r="O1156" i="10"/>
  <c r="P1156" i="10" s="1"/>
  <c r="J1157" i="10"/>
  <c r="L1157" i="10" s="1"/>
  <c r="K1157" i="10"/>
  <c r="M1157" i="10" s="1"/>
  <c r="O1157" i="10"/>
  <c r="P1157" i="10" s="1"/>
  <c r="J1158" i="10"/>
  <c r="L1158" i="10" s="1"/>
  <c r="K1158" i="10"/>
  <c r="M1158" i="10" s="1"/>
  <c r="O1158" i="10"/>
  <c r="P1158" i="10" s="1"/>
  <c r="J1159" i="10"/>
  <c r="L1159" i="10" s="1"/>
  <c r="K1159" i="10"/>
  <c r="M1159" i="10" s="1"/>
  <c r="O1159" i="10"/>
  <c r="P1159" i="10" s="1"/>
  <c r="J1160" i="10"/>
  <c r="L1160" i="10" s="1"/>
  <c r="K1160" i="10"/>
  <c r="M1160" i="10" s="1"/>
  <c r="O1160" i="10"/>
  <c r="P1160" i="10" s="1"/>
  <c r="J1161" i="10"/>
  <c r="L1161" i="10" s="1"/>
  <c r="K1161" i="10"/>
  <c r="M1161" i="10" s="1"/>
  <c r="O1161" i="10"/>
  <c r="P1161" i="10" s="1"/>
  <c r="J1162" i="10"/>
  <c r="L1162" i="10" s="1"/>
  <c r="K1162" i="10"/>
  <c r="M1162" i="10" s="1"/>
  <c r="O1162" i="10"/>
  <c r="P1162" i="10" s="1"/>
  <c r="J1163" i="10"/>
  <c r="L1163" i="10" s="1"/>
  <c r="K1163" i="10"/>
  <c r="M1163" i="10" s="1"/>
  <c r="O1163" i="10"/>
  <c r="P1163" i="10" s="1"/>
  <c r="J1164" i="10"/>
  <c r="L1164" i="10" s="1"/>
  <c r="K1164" i="10"/>
  <c r="M1164" i="10" s="1"/>
  <c r="O1164" i="10"/>
  <c r="P1164" i="10" s="1"/>
  <c r="J1165" i="10"/>
  <c r="L1165" i="10" s="1"/>
  <c r="K1165" i="10"/>
  <c r="M1165" i="10" s="1"/>
  <c r="O1165" i="10"/>
  <c r="P1165" i="10" s="1"/>
  <c r="J1166" i="10"/>
  <c r="L1166" i="10" s="1"/>
  <c r="K1166" i="10"/>
  <c r="M1166" i="10"/>
  <c r="O1166" i="10"/>
  <c r="P1166" i="10" s="1"/>
  <c r="J1167" i="10"/>
  <c r="L1167" i="10" s="1"/>
  <c r="K1167" i="10"/>
  <c r="M1167" i="10" s="1"/>
  <c r="N1167" i="10" s="1"/>
  <c r="O1167" i="10"/>
  <c r="P1167" i="10" s="1"/>
  <c r="J1168" i="10"/>
  <c r="L1168" i="10" s="1"/>
  <c r="K1168" i="10"/>
  <c r="M1168" i="10" s="1"/>
  <c r="O1168" i="10"/>
  <c r="P1168" i="10" s="1"/>
  <c r="J1169" i="10"/>
  <c r="L1169" i="10" s="1"/>
  <c r="K1169" i="10"/>
  <c r="M1169" i="10" s="1"/>
  <c r="O1169" i="10"/>
  <c r="P1169" i="10" s="1"/>
  <c r="J1170" i="10"/>
  <c r="L1170" i="10" s="1"/>
  <c r="K1170" i="10"/>
  <c r="M1170" i="10" s="1"/>
  <c r="O1170" i="10"/>
  <c r="P1170" i="10" s="1"/>
  <c r="J1171" i="10"/>
  <c r="L1171" i="10" s="1"/>
  <c r="K1171" i="10"/>
  <c r="M1171" i="10" s="1"/>
  <c r="O1171" i="10"/>
  <c r="P1171" i="10"/>
  <c r="J1172" i="10"/>
  <c r="L1172" i="10" s="1"/>
  <c r="K1172" i="10"/>
  <c r="M1172" i="10" s="1"/>
  <c r="O1172" i="10"/>
  <c r="P1172" i="10" s="1"/>
  <c r="J1173" i="10"/>
  <c r="L1173" i="10" s="1"/>
  <c r="K1173" i="10"/>
  <c r="M1173" i="10" s="1"/>
  <c r="O1173" i="10"/>
  <c r="P1173" i="10" s="1"/>
  <c r="J1174" i="10"/>
  <c r="L1174" i="10" s="1"/>
  <c r="K1174" i="10"/>
  <c r="M1174" i="10" s="1"/>
  <c r="O1174" i="10"/>
  <c r="P1174" i="10" s="1"/>
  <c r="J1175" i="10"/>
  <c r="L1175" i="10" s="1"/>
  <c r="K1175" i="10"/>
  <c r="M1175" i="10" s="1"/>
  <c r="O1175" i="10"/>
  <c r="P1175" i="10" s="1"/>
  <c r="J1176" i="10"/>
  <c r="L1176" i="10" s="1"/>
  <c r="K1176" i="10"/>
  <c r="M1176" i="10"/>
  <c r="O1176" i="10"/>
  <c r="P1176" i="10" s="1"/>
  <c r="J1177" i="10"/>
  <c r="L1177" i="10" s="1"/>
  <c r="K1177" i="10"/>
  <c r="M1177" i="10" s="1"/>
  <c r="O1177" i="10"/>
  <c r="P1177" i="10" s="1"/>
  <c r="J1178" i="10"/>
  <c r="L1178" i="10" s="1"/>
  <c r="K1178" i="10"/>
  <c r="M1178" i="10" s="1"/>
  <c r="O1178" i="10"/>
  <c r="P1178" i="10" s="1"/>
  <c r="J1179" i="10"/>
  <c r="L1179" i="10"/>
  <c r="K1179" i="10"/>
  <c r="M1179" i="10" s="1"/>
  <c r="O1179" i="10"/>
  <c r="P1179" i="10" s="1"/>
  <c r="J1180" i="10"/>
  <c r="L1180" i="10" s="1"/>
  <c r="K1180" i="10"/>
  <c r="M1180" i="10" s="1"/>
  <c r="O1180" i="10"/>
  <c r="P1180" i="10" s="1"/>
  <c r="J1181" i="10"/>
  <c r="L1181" i="10" s="1"/>
  <c r="K1181" i="10"/>
  <c r="M1181" i="10" s="1"/>
  <c r="O1181" i="10"/>
  <c r="P1181" i="10"/>
  <c r="J1182" i="10"/>
  <c r="L1182" i="10" s="1"/>
  <c r="K1182" i="10"/>
  <c r="M1182" i="10" s="1"/>
  <c r="O1182" i="10"/>
  <c r="P1182" i="10" s="1"/>
  <c r="J1183" i="10"/>
  <c r="L1183" i="10" s="1"/>
  <c r="K1183" i="10"/>
  <c r="M1183" i="10" s="1"/>
  <c r="O1183" i="10"/>
  <c r="P1183" i="10" s="1"/>
  <c r="J1184" i="10"/>
  <c r="L1184" i="10" s="1"/>
  <c r="K1184" i="10"/>
  <c r="M1184" i="10" s="1"/>
  <c r="O1184" i="10"/>
  <c r="P1184" i="10" s="1"/>
  <c r="J1185" i="10"/>
  <c r="L1185" i="10" s="1"/>
  <c r="K1185" i="10"/>
  <c r="M1185" i="10" s="1"/>
  <c r="O1185" i="10"/>
  <c r="P1185" i="10" s="1"/>
  <c r="J1186" i="10"/>
  <c r="L1186" i="10" s="1"/>
  <c r="K1186" i="10"/>
  <c r="M1186" i="10" s="1"/>
  <c r="O1186" i="10"/>
  <c r="P1186" i="10" s="1"/>
  <c r="J1187" i="10"/>
  <c r="L1187" i="10" s="1"/>
  <c r="K1187" i="10"/>
  <c r="M1187" i="10" s="1"/>
  <c r="O1187" i="10"/>
  <c r="P1187" i="10" s="1"/>
  <c r="J1188" i="10"/>
  <c r="L1188" i="10" s="1"/>
  <c r="K1188" i="10"/>
  <c r="M1188" i="10"/>
  <c r="O1188" i="10"/>
  <c r="P1188" i="10" s="1"/>
  <c r="J1189" i="10"/>
  <c r="L1189" i="10" s="1"/>
  <c r="K1189" i="10"/>
  <c r="M1189" i="10" s="1"/>
  <c r="O1189" i="10"/>
  <c r="P1189" i="10" s="1"/>
  <c r="J1190" i="10"/>
  <c r="L1190" i="10" s="1"/>
  <c r="K1190" i="10"/>
  <c r="M1190" i="10" s="1"/>
  <c r="O1190" i="10"/>
  <c r="P1190" i="10" s="1"/>
  <c r="J1191" i="10"/>
  <c r="L1191" i="10"/>
  <c r="K1191" i="10"/>
  <c r="M1191" i="10" s="1"/>
  <c r="O1191" i="10"/>
  <c r="P1191" i="10" s="1"/>
  <c r="J1192" i="10"/>
  <c r="L1192" i="10" s="1"/>
  <c r="K1192" i="10"/>
  <c r="M1192" i="10"/>
  <c r="O1192" i="10"/>
  <c r="P1192" i="10" s="1"/>
  <c r="J1193" i="10"/>
  <c r="L1193" i="10" s="1"/>
  <c r="K1193" i="10"/>
  <c r="M1193" i="10" s="1"/>
  <c r="O1193" i="10"/>
  <c r="P1193" i="10" s="1"/>
  <c r="J1194" i="10"/>
  <c r="L1194" i="10" s="1"/>
  <c r="K1194" i="10"/>
  <c r="M1194" i="10"/>
  <c r="O1194" i="10"/>
  <c r="P1194" i="10" s="1"/>
  <c r="J1195" i="10"/>
  <c r="L1195" i="10" s="1"/>
  <c r="K1195" i="10"/>
  <c r="M1195" i="10" s="1"/>
  <c r="O1195" i="10"/>
  <c r="P1195" i="10" s="1"/>
  <c r="J1196" i="10"/>
  <c r="L1196" i="10" s="1"/>
  <c r="K1196" i="10"/>
  <c r="M1196" i="10" s="1"/>
  <c r="O1196" i="10"/>
  <c r="P1196" i="10" s="1"/>
  <c r="J1197" i="10"/>
  <c r="L1197" i="10" s="1"/>
  <c r="K1197" i="10"/>
  <c r="M1197" i="10" s="1"/>
  <c r="O1197" i="10"/>
  <c r="P1197" i="10"/>
  <c r="J1198" i="10"/>
  <c r="L1198" i="10" s="1"/>
  <c r="K1198" i="10"/>
  <c r="M1198" i="10" s="1"/>
  <c r="O1198" i="10"/>
  <c r="P1198" i="10" s="1"/>
  <c r="J1199" i="10"/>
  <c r="L1199" i="10" s="1"/>
  <c r="K1199" i="10"/>
  <c r="M1199" i="10" s="1"/>
  <c r="O1199" i="10"/>
  <c r="P1199" i="10" s="1"/>
  <c r="J1200" i="10"/>
  <c r="L1200" i="10" s="1"/>
  <c r="K1200" i="10"/>
  <c r="M1200" i="10" s="1"/>
  <c r="O1200" i="10"/>
  <c r="P1200" i="10" s="1"/>
  <c r="J1201" i="10"/>
  <c r="L1201" i="10" s="1"/>
  <c r="K1201" i="10"/>
  <c r="M1201" i="10" s="1"/>
  <c r="O1201" i="10"/>
  <c r="P1201" i="10" s="1"/>
  <c r="J1202" i="10"/>
  <c r="L1202" i="10"/>
  <c r="K1202" i="10"/>
  <c r="M1202" i="10" s="1"/>
  <c r="O1202" i="10"/>
  <c r="P1202" i="10" s="1"/>
  <c r="J1203" i="10"/>
  <c r="L1203" i="10" s="1"/>
  <c r="K1203" i="10"/>
  <c r="M1203" i="10" s="1"/>
  <c r="O1203" i="10"/>
  <c r="P1203" i="10" s="1"/>
  <c r="J1204" i="10"/>
  <c r="L1204" i="10" s="1"/>
  <c r="K1204" i="10"/>
  <c r="M1204" i="10" s="1"/>
  <c r="O1204" i="10"/>
  <c r="P1204" i="10" s="1"/>
  <c r="J1205" i="10"/>
  <c r="L1205" i="10" s="1"/>
  <c r="K1205" i="10"/>
  <c r="M1205" i="10" s="1"/>
  <c r="O1205" i="10"/>
  <c r="P1205" i="10" s="1"/>
  <c r="J1206" i="10"/>
  <c r="L1206" i="10" s="1"/>
  <c r="K1206" i="10"/>
  <c r="M1206" i="10" s="1"/>
  <c r="O1206" i="10"/>
  <c r="P1206" i="10" s="1"/>
  <c r="J1207" i="10"/>
  <c r="L1207" i="10" s="1"/>
  <c r="K1207" i="10"/>
  <c r="M1207" i="10" s="1"/>
  <c r="O1207" i="10"/>
  <c r="P1207" i="10" s="1"/>
  <c r="J1208" i="10"/>
  <c r="L1208" i="10" s="1"/>
  <c r="K1208" i="10"/>
  <c r="M1208" i="10" s="1"/>
  <c r="O1208" i="10"/>
  <c r="P1208" i="10" s="1"/>
  <c r="J1209" i="10"/>
  <c r="L1209" i="10" s="1"/>
  <c r="K1209" i="10"/>
  <c r="M1209" i="10" s="1"/>
  <c r="O1209" i="10"/>
  <c r="P1209" i="10" s="1"/>
  <c r="J1210" i="10"/>
  <c r="L1210" i="10" s="1"/>
  <c r="K1210" i="10"/>
  <c r="M1210" i="10" s="1"/>
  <c r="O1210" i="10"/>
  <c r="P1210" i="10" s="1"/>
  <c r="J1211" i="10"/>
  <c r="L1211" i="10" s="1"/>
  <c r="K1211" i="10"/>
  <c r="M1211" i="10" s="1"/>
  <c r="O1211" i="10"/>
  <c r="P1211" i="10" s="1"/>
  <c r="J1212" i="10"/>
  <c r="L1212" i="10" s="1"/>
  <c r="K1212" i="10"/>
  <c r="M1212" i="10" s="1"/>
  <c r="N1212" i="10" s="1"/>
  <c r="O1212" i="10"/>
  <c r="P1212" i="10" s="1"/>
  <c r="J1213" i="10"/>
  <c r="L1213" i="10" s="1"/>
  <c r="K1213" i="10"/>
  <c r="M1213" i="10" s="1"/>
  <c r="O1213" i="10"/>
  <c r="P1213" i="10" s="1"/>
  <c r="J1214" i="10"/>
  <c r="L1214" i="10" s="1"/>
  <c r="K1214" i="10"/>
  <c r="M1214" i="10" s="1"/>
  <c r="O1214" i="10"/>
  <c r="P1214" i="10" s="1"/>
  <c r="J1215" i="10"/>
  <c r="L1215" i="10" s="1"/>
  <c r="N1215" i="10" s="1"/>
  <c r="K1215" i="10"/>
  <c r="M1215" i="10" s="1"/>
  <c r="O1215" i="10"/>
  <c r="P1215" i="10" s="1"/>
  <c r="J1216" i="10"/>
  <c r="L1216" i="10" s="1"/>
  <c r="K1216" i="10"/>
  <c r="M1216" i="10" s="1"/>
  <c r="O1216" i="10"/>
  <c r="P1216" i="10" s="1"/>
  <c r="J1217" i="10"/>
  <c r="L1217" i="10" s="1"/>
  <c r="K1217" i="10"/>
  <c r="M1217" i="10" s="1"/>
  <c r="O1217" i="10"/>
  <c r="P1217" i="10" s="1"/>
  <c r="J1218" i="10"/>
  <c r="L1218" i="10" s="1"/>
  <c r="K1218" i="10"/>
  <c r="M1218" i="10" s="1"/>
  <c r="O1218" i="10"/>
  <c r="P1218" i="10" s="1"/>
  <c r="J1219" i="10"/>
  <c r="L1219" i="10" s="1"/>
  <c r="K1219" i="10"/>
  <c r="M1219" i="10" s="1"/>
  <c r="O1219" i="10"/>
  <c r="P1219" i="10" s="1"/>
  <c r="J1220" i="10"/>
  <c r="L1220" i="10" s="1"/>
  <c r="N1220" i="10" s="1"/>
  <c r="K1220" i="10"/>
  <c r="M1220" i="10" s="1"/>
  <c r="O1220" i="10"/>
  <c r="P1220" i="10" s="1"/>
  <c r="J1221" i="10"/>
  <c r="L1221" i="10" s="1"/>
  <c r="K1221" i="10"/>
  <c r="M1221" i="10"/>
  <c r="O1221" i="10"/>
  <c r="P1221" i="10" s="1"/>
  <c r="J1222" i="10"/>
  <c r="L1222" i="10" s="1"/>
  <c r="K1222" i="10"/>
  <c r="M1222" i="10" s="1"/>
  <c r="O1222" i="10"/>
  <c r="P1222" i="10" s="1"/>
  <c r="J1223" i="10"/>
  <c r="L1223" i="10" s="1"/>
  <c r="K1223" i="10"/>
  <c r="M1223" i="10"/>
  <c r="O1223" i="10"/>
  <c r="P1223" i="10" s="1"/>
  <c r="J1224" i="10"/>
  <c r="L1224" i="10" s="1"/>
  <c r="K1224" i="10"/>
  <c r="M1224" i="10" s="1"/>
  <c r="O1224" i="10"/>
  <c r="P1224" i="10" s="1"/>
  <c r="J1225" i="10"/>
  <c r="L1225" i="10" s="1"/>
  <c r="K1225" i="10"/>
  <c r="M1225" i="10" s="1"/>
  <c r="O1225" i="10"/>
  <c r="P1225" i="10" s="1"/>
  <c r="J1226" i="10"/>
  <c r="L1226" i="10" s="1"/>
  <c r="K1226" i="10"/>
  <c r="M1226" i="10"/>
  <c r="O1226" i="10"/>
  <c r="P1226" i="10" s="1"/>
  <c r="J1227" i="10"/>
  <c r="L1227" i="10" s="1"/>
  <c r="N1227" i="10" s="1"/>
  <c r="K1227" i="10"/>
  <c r="M1227" i="10" s="1"/>
  <c r="O1227" i="10"/>
  <c r="P1227" i="10" s="1"/>
  <c r="J1228" i="10"/>
  <c r="L1228" i="10" s="1"/>
  <c r="K1228" i="10"/>
  <c r="M1228" i="10"/>
  <c r="N1228" i="10" s="1"/>
  <c r="O1228" i="10"/>
  <c r="P1228" i="10" s="1"/>
  <c r="J1229" i="10"/>
  <c r="L1229" i="10" s="1"/>
  <c r="N1229" i="10" s="1"/>
  <c r="K1229" i="10"/>
  <c r="M1229" i="10" s="1"/>
  <c r="O1229" i="10"/>
  <c r="P1229" i="10" s="1"/>
  <c r="J1230" i="10"/>
  <c r="L1230" i="10" s="1"/>
  <c r="K1230" i="10"/>
  <c r="M1230" i="10" s="1"/>
  <c r="O1230" i="10"/>
  <c r="P1230" i="10" s="1"/>
  <c r="J1231" i="10"/>
  <c r="L1231" i="10" s="1"/>
  <c r="K1231" i="10"/>
  <c r="M1231" i="10" s="1"/>
  <c r="O1231" i="10"/>
  <c r="P1231" i="10"/>
  <c r="J1232" i="10"/>
  <c r="L1232" i="10" s="1"/>
  <c r="K1232" i="10"/>
  <c r="M1232" i="10" s="1"/>
  <c r="O1232" i="10"/>
  <c r="P1232" i="10" s="1"/>
  <c r="J1233" i="10"/>
  <c r="L1233" i="10" s="1"/>
  <c r="K1233" i="10"/>
  <c r="M1233" i="10" s="1"/>
  <c r="O1233" i="10"/>
  <c r="P1233" i="10" s="1"/>
  <c r="J1234" i="10"/>
  <c r="L1234" i="10" s="1"/>
  <c r="N1234" i="10" s="1"/>
  <c r="K1234" i="10"/>
  <c r="M1234" i="10" s="1"/>
  <c r="O1234" i="10"/>
  <c r="P1234" i="10" s="1"/>
  <c r="J1235" i="10"/>
  <c r="L1235" i="10" s="1"/>
  <c r="N1235" i="10" s="1"/>
  <c r="K1235" i="10"/>
  <c r="M1235" i="10"/>
  <c r="O1235" i="10"/>
  <c r="P1235" i="10" s="1"/>
  <c r="J1236" i="10"/>
  <c r="L1236" i="10" s="1"/>
  <c r="K1236" i="10"/>
  <c r="M1236" i="10" s="1"/>
  <c r="O1236" i="10"/>
  <c r="P1236" i="10" s="1"/>
  <c r="J1237" i="10"/>
  <c r="L1237" i="10" s="1"/>
  <c r="K1237" i="10"/>
  <c r="M1237" i="10"/>
  <c r="O1237" i="10"/>
  <c r="P1237" i="10" s="1"/>
  <c r="J1238" i="10"/>
  <c r="L1238" i="10" s="1"/>
  <c r="K1238" i="10"/>
  <c r="M1238" i="10" s="1"/>
  <c r="O1238" i="10"/>
  <c r="P1238" i="10" s="1"/>
  <c r="J1239" i="10"/>
  <c r="L1239" i="10" s="1"/>
  <c r="K1239" i="10"/>
  <c r="M1239" i="10" s="1"/>
  <c r="O1239" i="10"/>
  <c r="P1239" i="10" s="1"/>
  <c r="J1240" i="10"/>
  <c r="L1240" i="10" s="1"/>
  <c r="K1240" i="10"/>
  <c r="M1240" i="10" s="1"/>
  <c r="O1240" i="10"/>
  <c r="P1240" i="10"/>
  <c r="J1241" i="10"/>
  <c r="L1241" i="10" s="1"/>
  <c r="K1241" i="10"/>
  <c r="M1241" i="10" s="1"/>
  <c r="N1241" i="10" s="1"/>
  <c r="O1241" i="10"/>
  <c r="P1241" i="10" s="1"/>
  <c r="J1242" i="10"/>
  <c r="L1242" i="10" s="1"/>
  <c r="N1242" i="10" s="1"/>
  <c r="K1242" i="10"/>
  <c r="M1242" i="10" s="1"/>
  <c r="O1242" i="10"/>
  <c r="P1242" i="10" s="1"/>
  <c r="J1243" i="10"/>
  <c r="L1243" i="10" s="1"/>
  <c r="K1243" i="10"/>
  <c r="M1243" i="10"/>
  <c r="O1243" i="10"/>
  <c r="P1243" i="10" s="1"/>
  <c r="J1244" i="10"/>
  <c r="L1244" i="10" s="1"/>
  <c r="K1244" i="10"/>
  <c r="M1244" i="10" s="1"/>
  <c r="O1244" i="10"/>
  <c r="P1244" i="10" s="1"/>
  <c r="J1245" i="10"/>
  <c r="L1245" i="10" s="1"/>
  <c r="K1245" i="10"/>
  <c r="M1245" i="10"/>
  <c r="O1245" i="10"/>
  <c r="P1245" i="10" s="1"/>
  <c r="J1246" i="10"/>
  <c r="L1246" i="10" s="1"/>
  <c r="N1246" i="10" s="1"/>
  <c r="K1246" i="10"/>
  <c r="M1246" i="10" s="1"/>
  <c r="O1246" i="10"/>
  <c r="P1246" i="10" s="1"/>
  <c r="J1247" i="10"/>
  <c r="L1247" i="10" s="1"/>
  <c r="K1247" i="10"/>
  <c r="M1247" i="10"/>
  <c r="N1247" i="10" s="1"/>
  <c r="O1247" i="10"/>
  <c r="P1247" i="10" s="1"/>
  <c r="J1248" i="10"/>
  <c r="L1248" i="10" s="1"/>
  <c r="K1248" i="10"/>
  <c r="M1248" i="10" s="1"/>
  <c r="O1248" i="10"/>
  <c r="P1248" i="10" s="1"/>
  <c r="J1249" i="10"/>
  <c r="L1249" i="10" s="1"/>
  <c r="K1249" i="10"/>
  <c r="M1249" i="10" s="1"/>
  <c r="O1249" i="10"/>
  <c r="P1249" i="10" s="1"/>
  <c r="J1250" i="10"/>
  <c r="L1250" i="10"/>
  <c r="K1250" i="10"/>
  <c r="M1250" i="10" s="1"/>
  <c r="O1250" i="10"/>
  <c r="P1250" i="10" s="1"/>
  <c r="J1251" i="10"/>
  <c r="L1251" i="10" s="1"/>
  <c r="K1251" i="10"/>
  <c r="M1251" i="10" s="1"/>
  <c r="O1251" i="10"/>
  <c r="P1251" i="10"/>
  <c r="J1252" i="10"/>
  <c r="L1252" i="10" s="1"/>
  <c r="K1252" i="10"/>
  <c r="M1252" i="10" s="1"/>
  <c r="O1252" i="10"/>
  <c r="P1252" i="10" s="1"/>
  <c r="J1253" i="10"/>
  <c r="L1253" i="10" s="1"/>
  <c r="N1253" i="10" s="1"/>
  <c r="K1253" i="10"/>
  <c r="M1253" i="10" s="1"/>
  <c r="O1253" i="10"/>
  <c r="P1253" i="10" s="1"/>
  <c r="J1254" i="10"/>
  <c r="L1254" i="10" s="1"/>
  <c r="K1254" i="10"/>
  <c r="M1254" i="10" s="1"/>
  <c r="O1254" i="10"/>
  <c r="P1254" i="10" s="1"/>
  <c r="J1255" i="10"/>
  <c r="L1255" i="10" s="1"/>
  <c r="K1255" i="10"/>
  <c r="M1255" i="10" s="1"/>
  <c r="O1255" i="10"/>
  <c r="P1255" i="10" s="1"/>
  <c r="J1256" i="10"/>
  <c r="L1256" i="10" s="1"/>
  <c r="K1256" i="10"/>
  <c r="M1256" i="10" s="1"/>
  <c r="O1256" i="10"/>
  <c r="P1256" i="10" s="1"/>
  <c r="J1257" i="10"/>
  <c r="L1257" i="10"/>
  <c r="K1257" i="10"/>
  <c r="M1257" i="10" s="1"/>
  <c r="O1257" i="10"/>
  <c r="P1257" i="10" s="1"/>
  <c r="J1258" i="10"/>
  <c r="L1258" i="10" s="1"/>
  <c r="K1258" i="10"/>
  <c r="M1258" i="10" s="1"/>
  <c r="O1258" i="10"/>
  <c r="P1258" i="10" s="1"/>
  <c r="J1259" i="10"/>
  <c r="L1259" i="10" s="1"/>
  <c r="K1259" i="10"/>
  <c r="M1259" i="10" s="1"/>
  <c r="O1259" i="10"/>
  <c r="P1259" i="10"/>
  <c r="J1260" i="10"/>
  <c r="L1260" i="10" s="1"/>
  <c r="K1260" i="10"/>
  <c r="M1260" i="10" s="1"/>
  <c r="O1260" i="10"/>
  <c r="P1260" i="10" s="1"/>
  <c r="J1261" i="10"/>
  <c r="L1261" i="10" s="1"/>
  <c r="N1261" i="10" s="1"/>
  <c r="K1261" i="10"/>
  <c r="M1261" i="10" s="1"/>
  <c r="O1261" i="10"/>
  <c r="P1261" i="10" s="1"/>
  <c r="J1262" i="10"/>
  <c r="L1262" i="10" s="1"/>
  <c r="K1262" i="10"/>
  <c r="M1262" i="10" s="1"/>
  <c r="O1262" i="10"/>
  <c r="P1262" i="10" s="1"/>
  <c r="J1263" i="10"/>
  <c r="L1263" i="10" s="1"/>
  <c r="K1263" i="10"/>
  <c r="M1263" i="10" s="1"/>
  <c r="O1263" i="10"/>
  <c r="P1263" i="10" s="1"/>
  <c r="J1264" i="10"/>
  <c r="L1264" i="10" s="1"/>
  <c r="K1264" i="10"/>
  <c r="M1264" i="10" s="1"/>
  <c r="O1264" i="10"/>
  <c r="P1264" i="10" s="1"/>
  <c r="J1265" i="10"/>
  <c r="L1265" i="10" s="1"/>
  <c r="K1265" i="10"/>
  <c r="M1265" i="10" s="1"/>
  <c r="O1265" i="10"/>
  <c r="P1265" i="10" s="1"/>
  <c r="J1266" i="10"/>
  <c r="L1266" i="10" s="1"/>
  <c r="K1266" i="10"/>
  <c r="M1266" i="10" s="1"/>
  <c r="O1266" i="10"/>
  <c r="P1266" i="10"/>
  <c r="J1267" i="10"/>
  <c r="L1267" i="10" s="1"/>
  <c r="K1267" i="10"/>
  <c r="M1267" i="10" s="1"/>
  <c r="N1267" i="10" s="1"/>
  <c r="O1267" i="10"/>
  <c r="P1267" i="10" s="1"/>
  <c r="J1268" i="10"/>
  <c r="L1268" i="10" s="1"/>
  <c r="K1268" i="10"/>
  <c r="M1268" i="10" s="1"/>
  <c r="O1268" i="10"/>
  <c r="P1268" i="10"/>
  <c r="J1269" i="10"/>
  <c r="L1269" i="10" s="1"/>
  <c r="K1269" i="10"/>
  <c r="M1269" i="10" s="1"/>
  <c r="N1269" i="10" s="1"/>
  <c r="O1269" i="10"/>
  <c r="P1269" i="10" s="1"/>
  <c r="J1270" i="10"/>
  <c r="L1270" i="10" s="1"/>
  <c r="K1270" i="10"/>
  <c r="M1270" i="10" s="1"/>
  <c r="O1270" i="10"/>
  <c r="P1270" i="10" s="1"/>
  <c r="J1271" i="10"/>
  <c r="L1271" i="10" s="1"/>
  <c r="K1271" i="10"/>
  <c r="M1271" i="10"/>
  <c r="O1271" i="10"/>
  <c r="P1271" i="10" s="1"/>
  <c r="J1272" i="10"/>
  <c r="L1272" i="10" s="1"/>
  <c r="K1272" i="10"/>
  <c r="M1272" i="10" s="1"/>
  <c r="O1272" i="10"/>
  <c r="P1272" i="10" s="1"/>
  <c r="J1273" i="10"/>
  <c r="L1273" i="10" s="1"/>
  <c r="K1273" i="10"/>
  <c r="M1273" i="10" s="1"/>
  <c r="O1273" i="10"/>
  <c r="P1273" i="10" s="1"/>
  <c r="J1274" i="10"/>
  <c r="L1274" i="10" s="1"/>
  <c r="K1274" i="10"/>
  <c r="M1274" i="10"/>
  <c r="O1274" i="10"/>
  <c r="P1274" i="10" s="1"/>
  <c r="J1275" i="10"/>
  <c r="L1275" i="10" s="1"/>
  <c r="K1275" i="10"/>
  <c r="M1275" i="10" s="1"/>
  <c r="O1275" i="10"/>
  <c r="P1275" i="10" s="1"/>
  <c r="J1276" i="10"/>
  <c r="L1276" i="10" s="1"/>
  <c r="K1276" i="10"/>
  <c r="M1276" i="10"/>
  <c r="O1276" i="10"/>
  <c r="P1276" i="10" s="1"/>
  <c r="J1277" i="10"/>
  <c r="L1277" i="10" s="1"/>
  <c r="N1277" i="10" s="1"/>
  <c r="K1277" i="10"/>
  <c r="M1277" i="10" s="1"/>
  <c r="O1277" i="10"/>
  <c r="P1277" i="10" s="1"/>
  <c r="J1278" i="10"/>
  <c r="L1278" i="10" s="1"/>
  <c r="K1278" i="10"/>
  <c r="M1278" i="10"/>
  <c r="N1278" i="10" s="1"/>
  <c r="O1278" i="10"/>
  <c r="P1278" i="10" s="1"/>
  <c r="J1279" i="10"/>
  <c r="L1279" i="10" s="1"/>
  <c r="N1279" i="10" s="1"/>
  <c r="K1279" i="10"/>
  <c r="M1279" i="10" s="1"/>
  <c r="O1279" i="10"/>
  <c r="P1279" i="10" s="1"/>
  <c r="J1280" i="10"/>
  <c r="L1280" i="10" s="1"/>
  <c r="K1280" i="10"/>
  <c r="M1280" i="10" s="1"/>
  <c r="O1280" i="10"/>
  <c r="P1280" i="10" s="1"/>
  <c r="J1281" i="10"/>
  <c r="L1281" i="10"/>
  <c r="K1281" i="10"/>
  <c r="M1281" i="10" s="1"/>
  <c r="O1281" i="10"/>
  <c r="P1281" i="10" s="1"/>
  <c r="J1282" i="10"/>
  <c r="L1282" i="10" s="1"/>
  <c r="K1282" i="10"/>
  <c r="M1282" i="10" s="1"/>
  <c r="O1282" i="10"/>
  <c r="P1282" i="10" s="1"/>
  <c r="J1283" i="10"/>
  <c r="L1283" i="10" s="1"/>
  <c r="K1283" i="10"/>
  <c r="M1283" i="10" s="1"/>
  <c r="O1283" i="10"/>
  <c r="P1283" i="10" s="1"/>
  <c r="J1284" i="10"/>
  <c r="L1284" i="10" s="1"/>
  <c r="K1284" i="10"/>
  <c r="M1284" i="10" s="1"/>
  <c r="N1284" i="10" s="1"/>
  <c r="O1284" i="10"/>
  <c r="P1284" i="10" s="1"/>
  <c r="J1285" i="10"/>
  <c r="L1285" i="10" s="1"/>
  <c r="N1285" i="10" s="1"/>
  <c r="K1285" i="10"/>
  <c r="M1285" i="10" s="1"/>
  <c r="O1285" i="10"/>
  <c r="P1285" i="10" s="1"/>
  <c r="J1286" i="10"/>
  <c r="L1286" i="10" s="1"/>
  <c r="K1286" i="10"/>
  <c r="M1286" i="10" s="1"/>
  <c r="O1286" i="10"/>
  <c r="P1286" i="10" s="1"/>
  <c r="J1287" i="10"/>
  <c r="L1287" i="10"/>
  <c r="K1287" i="10"/>
  <c r="M1287" i="10" s="1"/>
  <c r="O1287" i="10"/>
  <c r="P1287" i="10" s="1"/>
  <c r="J1288" i="10"/>
  <c r="L1288" i="10"/>
  <c r="K1288" i="10"/>
  <c r="M1288" i="10" s="1"/>
  <c r="O1288" i="10"/>
  <c r="P1288" i="10" s="1"/>
  <c r="J1289" i="10"/>
  <c r="L1289" i="10" s="1"/>
  <c r="K1289" i="10"/>
  <c r="M1289" i="10" s="1"/>
  <c r="O1289" i="10"/>
  <c r="P1289" i="10" s="1"/>
  <c r="J1290" i="10"/>
  <c r="L1290" i="10" s="1"/>
  <c r="K1290" i="10"/>
  <c r="M1290" i="10" s="1"/>
  <c r="O1290" i="10"/>
  <c r="P1290" i="10" s="1"/>
  <c r="J1291" i="10"/>
  <c r="L1291" i="10" s="1"/>
  <c r="K1291" i="10"/>
  <c r="M1291" i="10" s="1"/>
  <c r="O1291" i="10"/>
  <c r="P1291" i="10" s="1"/>
  <c r="J1292" i="10"/>
  <c r="L1292" i="10" s="1"/>
  <c r="K1292" i="10"/>
  <c r="M1292" i="10" s="1"/>
  <c r="O1292" i="10"/>
  <c r="P1292" i="10" s="1"/>
  <c r="J1293" i="10"/>
  <c r="L1293" i="10" s="1"/>
  <c r="K1293" i="10"/>
  <c r="M1293" i="10" s="1"/>
  <c r="O1293" i="10"/>
  <c r="P1293" i="10" s="1"/>
  <c r="J1294" i="10"/>
  <c r="L1294" i="10" s="1"/>
  <c r="K1294" i="10"/>
  <c r="M1294" i="10" s="1"/>
  <c r="O1294" i="10"/>
  <c r="P1294" i="10" s="1"/>
  <c r="J1295" i="10"/>
  <c r="L1295" i="10" s="1"/>
  <c r="K1295" i="10"/>
  <c r="M1295" i="10" s="1"/>
  <c r="O1295" i="10"/>
  <c r="P1295" i="10" s="1"/>
  <c r="J1296" i="10"/>
  <c r="L1296" i="10" s="1"/>
  <c r="K1296" i="10"/>
  <c r="M1296" i="10" s="1"/>
  <c r="O1296" i="10"/>
  <c r="P1296" i="10" s="1"/>
  <c r="J1297" i="10"/>
  <c r="L1297" i="10" s="1"/>
  <c r="K1297" i="10"/>
  <c r="M1297" i="10" s="1"/>
  <c r="O1297" i="10"/>
  <c r="P1297" i="10" s="1"/>
  <c r="J1298" i="10"/>
  <c r="L1298" i="10" s="1"/>
  <c r="K1298" i="10"/>
  <c r="M1298" i="10" s="1"/>
  <c r="O1298" i="10"/>
  <c r="P1298" i="10" s="1"/>
  <c r="J1299" i="10"/>
  <c r="L1299" i="10" s="1"/>
  <c r="K1299" i="10"/>
  <c r="M1299" i="10" s="1"/>
  <c r="O1299" i="10"/>
  <c r="P1299" i="10" s="1"/>
  <c r="J1300" i="10"/>
  <c r="L1300" i="10" s="1"/>
  <c r="N1300" i="10" s="1"/>
  <c r="K1300" i="10"/>
  <c r="M1300" i="10" s="1"/>
  <c r="O1300" i="10"/>
  <c r="P1300" i="10" s="1"/>
  <c r="J1301" i="10"/>
  <c r="L1301" i="10" s="1"/>
  <c r="K1301" i="10"/>
  <c r="M1301" i="10" s="1"/>
  <c r="O1301" i="10"/>
  <c r="P1301" i="10" s="1"/>
  <c r="J1302" i="10"/>
  <c r="L1302" i="10" s="1"/>
  <c r="K1302" i="10"/>
  <c r="M1302" i="10" s="1"/>
  <c r="O1302" i="10"/>
  <c r="P1302" i="10"/>
  <c r="J1303" i="10"/>
  <c r="L1303" i="10" s="1"/>
  <c r="K1303" i="10"/>
  <c r="M1303" i="10" s="1"/>
  <c r="N1303" i="10" s="1"/>
  <c r="O1303" i="10"/>
  <c r="P1303" i="10" s="1"/>
  <c r="J1304" i="10"/>
  <c r="L1304" i="10" s="1"/>
  <c r="N1304" i="10" s="1"/>
  <c r="K1304" i="10"/>
  <c r="M1304" i="10" s="1"/>
  <c r="O1304" i="10"/>
  <c r="P1304" i="10" s="1"/>
  <c r="J1305" i="10"/>
  <c r="L1305" i="10" s="1"/>
  <c r="K1305" i="10"/>
  <c r="M1305" i="10" s="1"/>
  <c r="O1305" i="10"/>
  <c r="P1305" i="10" s="1"/>
  <c r="J1306" i="10"/>
  <c r="L1306" i="10"/>
  <c r="K1306" i="10"/>
  <c r="M1306" i="10" s="1"/>
  <c r="O1306" i="10"/>
  <c r="P1306" i="10" s="1"/>
  <c r="J1307" i="10"/>
  <c r="L1307" i="10" s="1"/>
  <c r="K1307" i="10"/>
  <c r="M1307" i="10" s="1"/>
  <c r="O1307" i="10"/>
  <c r="P1307" i="10" s="1"/>
  <c r="J1308" i="10"/>
  <c r="L1308" i="10" s="1"/>
  <c r="N1308" i="10" s="1"/>
  <c r="K1308" i="10"/>
  <c r="M1308" i="10" s="1"/>
  <c r="O1308" i="10"/>
  <c r="P1308" i="10" s="1"/>
  <c r="J1309" i="10"/>
  <c r="L1309" i="10" s="1"/>
  <c r="K1309" i="10"/>
  <c r="M1309" i="10" s="1"/>
  <c r="O1309" i="10"/>
  <c r="P1309" i="10" s="1"/>
  <c r="J1310" i="10"/>
  <c r="L1310" i="10" s="1"/>
  <c r="K1310" i="10"/>
  <c r="M1310" i="10" s="1"/>
  <c r="O1310" i="10"/>
  <c r="P1310" i="10" s="1"/>
  <c r="J1311" i="10"/>
  <c r="L1311" i="10" s="1"/>
  <c r="K1311" i="10"/>
  <c r="M1311" i="10" s="1"/>
  <c r="O1311" i="10"/>
  <c r="P1311" i="10" s="1"/>
  <c r="J1312" i="10"/>
  <c r="L1312" i="10"/>
  <c r="K1312" i="10"/>
  <c r="M1312" i="10" s="1"/>
  <c r="O1312" i="10"/>
  <c r="P1312" i="10" s="1"/>
  <c r="J1313" i="10"/>
  <c r="L1313" i="10" s="1"/>
  <c r="K1313" i="10"/>
  <c r="M1313" i="10" s="1"/>
  <c r="N1313" i="10" s="1"/>
  <c r="O1313" i="10"/>
  <c r="P1313" i="10" s="1"/>
  <c r="J1314" i="10"/>
  <c r="L1314" i="10" s="1"/>
  <c r="K1314" i="10"/>
  <c r="M1314" i="10" s="1"/>
  <c r="O1314" i="10"/>
  <c r="P1314" i="10"/>
  <c r="J1315" i="10"/>
  <c r="L1315" i="10" s="1"/>
  <c r="K1315" i="10"/>
  <c r="M1315" i="10" s="1"/>
  <c r="N1315" i="10" s="1"/>
  <c r="O1315" i="10"/>
  <c r="P1315" i="10" s="1"/>
  <c r="J1316" i="10"/>
  <c r="L1316" i="10" s="1"/>
  <c r="K1316" i="10"/>
  <c r="M1316" i="10" s="1"/>
  <c r="O1316" i="10"/>
  <c r="P1316" i="10"/>
  <c r="J1317" i="10"/>
  <c r="L1317" i="10" s="1"/>
  <c r="K1317" i="10"/>
  <c r="M1317" i="10" s="1"/>
  <c r="O1317" i="10"/>
  <c r="P1317" i="10" s="1"/>
  <c r="J1318" i="10"/>
  <c r="L1318" i="10" s="1"/>
  <c r="K1318" i="10"/>
  <c r="M1318" i="10" s="1"/>
  <c r="O1318" i="10"/>
  <c r="P1318" i="10" s="1"/>
  <c r="J1319" i="10"/>
  <c r="L1319" i="10" s="1"/>
  <c r="K1319" i="10"/>
  <c r="M1319" i="10" s="1"/>
  <c r="O1319" i="10"/>
  <c r="P1319" i="10" s="1"/>
  <c r="J1320" i="10"/>
  <c r="L1320" i="10" s="1"/>
  <c r="K1320" i="10"/>
  <c r="M1320" i="10" s="1"/>
  <c r="O1320" i="10"/>
  <c r="P1320" i="10" s="1"/>
  <c r="J1321" i="10"/>
  <c r="L1321" i="10" s="1"/>
  <c r="K1321" i="10"/>
  <c r="M1321" i="10" s="1"/>
  <c r="O1321" i="10"/>
  <c r="P1321" i="10" s="1"/>
  <c r="J1322" i="10"/>
  <c r="L1322" i="10" s="1"/>
  <c r="K1322" i="10"/>
  <c r="M1322" i="10" s="1"/>
  <c r="O1322" i="10"/>
  <c r="P1322" i="10" s="1"/>
  <c r="J1323" i="10"/>
  <c r="L1323" i="10" s="1"/>
  <c r="K1323" i="10"/>
  <c r="M1323" i="10" s="1"/>
  <c r="O1323" i="10"/>
  <c r="P1323" i="10" s="1"/>
  <c r="J1324" i="10"/>
  <c r="L1324" i="10" s="1"/>
  <c r="K1324" i="10"/>
  <c r="M1324" i="10" s="1"/>
  <c r="O1324" i="10"/>
  <c r="P1324" i="10" s="1"/>
  <c r="J1325" i="10"/>
  <c r="L1325" i="10" s="1"/>
  <c r="K1325" i="10"/>
  <c r="M1325" i="10"/>
  <c r="O1325" i="10"/>
  <c r="P1325" i="10" s="1"/>
  <c r="J1326" i="10"/>
  <c r="L1326" i="10" s="1"/>
  <c r="K1326" i="10"/>
  <c r="M1326" i="10" s="1"/>
  <c r="O1326" i="10"/>
  <c r="P1326" i="10" s="1"/>
  <c r="J1327" i="10"/>
  <c r="L1327" i="10" s="1"/>
  <c r="K1327" i="10"/>
  <c r="M1327" i="10" s="1"/>
  <c r="N1327" i="10" s="1"/>
  <c r="O1327" i="10"/>
  <c r="P1327" i="10" s="1"/>
  <c r="J1328" i="10"/>
  <c r="L1328" i="10" s="1"/>
  <c r="K1328" i="10"/>
  <c r="M1328" i="10" s="1"/>
  <c r="O1328" i="10"/>
  <c r="P1328" i="10" s="1"/>
  <c r="J1329" i="10"/>
  <c r="L1329" i="10" s="1"/>
  <c r="N1329" i="10" s="1"/>
  <c r="K1329" i="10"/>
  <c r="M1329" i="10" s="1"/>
  <c r="O1329" i="10"/>
  <c r="P1329" i="10" s="1"/>
  <c r="J1330" i="10"/>
  <c r="L1330" i="10" s="1"/>
  <c r="K1330" i="10"/>
  <c r="M1330" i="10" s="1"/>
  <c r="O1330" i="10"/>
  <c r="P1330" i="10" s="1"/>
  <c r="J1331" i="10"/>
  <c r="L1331" i="10"/>
  <c r="N1331" i="10" s="1"/>
  <c r="K1331" i="10"/>
  <c r="M1331" i="10" s="1"/>
  <c r="O1331" i="10"/>
  <c r="P1331" i="10" s="1"/>
  <c r="J1332" i="10"/>
  <c r="L1332" i="10" s="1"/>
  <c r="K1332" i="10"/>
  <c r="M1332" i="10" s="1"/>
  <c r="O1332" i="10"/>
  <c r="P1332" i="10" s="1"/>
  <c r="J1333" i="10"/>
  <c r="L1333" i="10" s="1"/>
  <c r="K1333" i="10"/>
  <c r="M1333" i="10" s="1"/>
  <c r="O1333" i="10"/>
  <c r="P1333" i="10" s="1"/>
  <c r="J1334" i="10"/>
  <c r="L1334" i="10" s="1"/>
  <c r="K1334" i="10"/>
  <c r="M1334" i="10" s="1"/>
  <c r="N1334" i="10" s="1"/>
  <c r="O1334" i="10"/>
  <c r="P1334" i="10" s="1"/>
  <c r="J1335" i="10"/>
  <c r="L1335" i="10" s="1"/>
  <c r="N1335" i="10" s="1"/>
  <c r="K1335" i="10"/>
  <c r="M1335" i="10" s="1"/>
  <c r="O1335" i="10"/>
  <c r="P1335" i="10" s="1"/>
  <c r="J1336" i="10"/>
  <c r="L1336" i="10" s="1"/>
  <c r="K1336" i="10"/>
  <c r="M1336" i="10" s="1"/>
  <c r="N1336" i="10" s="1"/>
  <c r="O1336" i="10"/>
  <c r="P1336" i="10" s="1"/>
  <c r="J1337" i="10"/>
  <c r="L1337" i="10" s="1"/>
  <c r="K1337" i="10"/>
  <c r="M1337" i="10" s="1"/>
  <c r="O1337" i="10"/>
  <c r="P1337" i="10" s="1"/>
  <c r="J1338" i="10"/>
  <c r="L1338" i="10" s="1"/>
  <c r="K1338" i="10"/>
  <c r="M1338" i="10" s="1"/>
  <c r="O1338" i="10"/>
  <c r="P1338" i="10" s="1"/>
  <c r="J1339" i="10"/>
  <c r="L1339" i="10" s="1"/>
  <c r="K1339" i="10"/>
  <c r="M1339" i="10" s="1"/>
  <c r="O1339" i="10"/>
  <c r="P1339" i="10" s="1"/>
  <c r="J1340" i="10"/>
  <c r="L1340" i="10" s="1"/>
  <c r="K1340" i="10"/>
  <c r="M1340" i="10" s="1"/>
  <c r="O1340" i="10"/>
  <c r="P1340" i="10" s="1"/>
  <c r="J1341" i="10"/>
  <c r="L1341" i="10" s="1"/>
  <c r="K1341" i="10"/>
  <c r="M1341" i="10" s="1"/>
  <c r="O1341" i="10"/>
  <c r="P1341" i="10" s="1"/>
  <c r="J1342" i="10"/>
  <c r="L1342" i="10" s="1"/>
  <c r="K1342" i="10"/>
  <c r="M1342" i="10" s="1"/>
  <c r="O1342" i="10"/>
  <c r="P1342" i="10" s="1"/>
  <c r="J1343" i="10"/>
  <c r="L1343" i="10" s="1"/>
  <c r="K1343" i="10"/>
  <c r="M1343" i="10" s="1"/>
  <c r="O1343" i="10"/>
  <c r="P1343" i="10" s="1"/>
  <c r="J1344" i="10"/>
  <c r="L1344" i="10" s="1"/>
  <c r="K1344" i="10"/>
  <c r="M1344" i="10" s="1"/>
  <c r="O1344" i="10"/>
  <c r="P1344" i="10" s="1"/>
  <c r="J1345" i="10"/>
  <c r="L1345" i="10" s="1"/>
  <c r="K1345" i="10"/>
  <c r="M1345" i="10" s="1"/>
  <c r="O1345" i="10"/>
  <c r="P1345" i="10" s="1"/>
  <c r="J1346" i="10"/>
  <c r="L1346" i="10" s="1"/>
  <c r="K1346" i="10"/>
  <c r="M1346" i="10"/>
  <c r="O1346" i="10"/>
  <c r="P1346" i="10" s="1"/>
  <c r="J1347" i="10"/>
  <c r="L1347" i="10" s="1"/>
  <c r="N1347" i="10" s="1"/>
  <c r="K1347" i="10"/>
  <c r="M1347" i="10" s="1"/>
  <c r="O1347" i="10"/>
  <c r="P1347" i="10" s="1"/>
  <c r="J1348" i="10"/>
  <c r="L1348" i="10" s="1"/>
  <c r="K1348" i="10"/>
  <c r="M1348" i="10" s="1"/>
  <c r="N1348" i="10" s="1"/>
  <c r="O1348" i="10"/>
  <c r="P1348" i="10" s="1"/>
  <c r="J1349" i="10"/>
  <c r="L1349" i="10" s="1"/>
  <c r="K1349" i="10"/>
  <c r="M1349" i="10" s="1"/>
  <c r="O1349" i="10"/>
  <c r="P1349" i="10" s="1"/>
  <c r="J1350" i="10"/>
  <c r="L1350" i="10" s="1"/>
  <c r="K1350" i="10"/>
  <c r="M1350" i="10" s="1"/>
  <c r="O1350" i="10"/>
  <c r="P1350" i="10" s="1"/>
  <c r="J1351" i="10"/>
  <c r="L1351" i="10" s="1"/>
  <c r="K1351" i="10"/>
  <c r="M1351" i="10" s="1"/>
  <c r="O1351" i="10"/>
  <c r="P1351" i="10" s="1"/>
  <c r="J1352" i="10"/>
  <c r="L1352" i="10" s="1"/>
  <c r="K1352" i="10"/>
  <c r="M1352" i="10"/>
  <c r="O1352" i="10"/>
  <c r="P1352" i="10" s="1"/>
  <c r="J1353" i="10"/>
  <c r="L1353" i="10" s="1"/>
  <c r="K1353" i="10"/>
  <c r="M1353" i="10" s="1"/>
  <c r="O1353" i="10"/>
  <c r="P1353" i="10"/>
  <c r="J1354" i="10"/>
  <c r="L1354" i="10" s="1"/>
  <c r="K1354" i="10"/>
  <c r="M1354" i="10" s="1"/>
  <c r="O1354" i="10"/>
  <c r="P1354" i="10" s="1"/>
  <c r="J1355" i="10"/>
  <c r="L1355" i="10" s="1"/>
  <c r="K1355" i="10"/>
  <c r="M1355" i="10" s="1"/>
  <c r="O1355" i="10"/>
  <c r="P1355" i="10" s="1"/>
  <c r="J1356" i="10"/>
  <c r="L1356" i="10" s="1"/>
  <c r="N1356" i="10" s="1"/>
  <c r="K1356" i="10"/>
  <c r="M1356" i="10" s="1"/>
  <c r="O1356" i="10"/>
  <c r="P1356" i="10" s="1"/>
  <c r="J1357" i="10"/>
  <c r="L1357" i="10" s="1"/>
  <c r="K1357" i="10"/>
  <c r="M1357" i="10" s="1"/>
  <c r="O1357" i="10"/>
  <c r="P1357" i="10" s="1"/>
  <c r="J1358" i="10"/>
  <c r="L1358" i="10" s="1"/>
  <c r="K1358" i="10"/>
  <c r="M1358" i="10" s="1"/>
  <c r="O1358" i="10"/>
  <c r="P1358" i="10" s="1"/>
  <c r="J1359" i="10"/>
  <c r="L1359" i="10" s="1"/>
  <c r="K1359" i="10"/>
  <c r="M1359" i="10" s="1"/>
  <c r="O1359" i="10"/>
  <c r="P1359" i="10" s="1"/>
  <c r="J1360" i="10"/>
  <c r="L1360" i="10"/>
  <c r="N1360" i="10" s="1"/>
  <c r="K1360" i="10"/>
  <c r="M1360" i="10" s="1"/>
  <c r="O1360" i="10"/>
  <c r="P1360" i="10" s="1"/>
  <c r="J1361" i="10"/>
  <c r="L1361" i="10" s="1"/>
  <c r="K1361" i="10"/>
  <c r="M1361" i="10" s="1"/>
  <c r="N1361" i="10" s="1"/>
  <c r="O1361" i="10"/>
  <c r="P1361" i="10" s="1"/>
  <c r="J1362" i="10"/>
  <c r="L1362" i="10" s="1"/>
  <c r="K1362" i="10"/>
  <c r="M1362" i="10" s="1"/>
  <c r="O1362" i="10"/>
  <c r="P1362" i="10" s="1"/>
  <c r="J1363" i="10"/>
  <c r="L1363" i="10" s="1"/>
  <c r="K1363" i="10"/>
  <c r="M1363" i="10" s="1"/>
  <c r="N1363" i="10" s="1"/>
  <c r="O1363" i="10"/>
  <c r="P1363" i="10" s="1"/>
  <c r="J1364" i="10"/>
  <c r="L1364" i="10" s="1"/>
  <c r="K1364" i="10"/>
  <c r="M1364" i="10" s="1"/>
  <c r="O1364" i="10"/>
  <c r="P1364" i="10" s="1"/>
  <c r="J1365" i="10"/>
  <c r="L1365" i="10" s="1"/>
  <c r="K1365" i="10"/>
  <c r="M1365" i="10" s="1"/>
  <c r="N1365" i="10" s="1"/>
  <c r="O1365" i="10"/>
  <c r="P1365" i="10" s="1"/>
  <c r="J1366" i="10"/>
  <c r="L1366" i="10" s="1"/>
  <c r="K1366" i="10"/>
  <c r="M1366" i="10" s="1"/>
  <c r="O1366" i="10"/>
  <c r="P1366" i="10" s="1"/>
  <c r="J1367" i="10"/>
  <c r="L1367" i="10" s="1"/>
  <c r="K1367" i="10"/>
  <c r="M1367" i="10" s="1"/>
  <c r="N1367" i="10" s="1"/>
  <c r="O1367" i="10"/>
  <c r="P1367" i="10" s="1"/>
  <c r="J1368" i="10"/>
  <c r="L1368" i="10" s="1"/>
  <c r="K1368" i="10"/>
  <c r="M1368" i="10" s="1"/>
  <c r="O1368" i="10"/>
  <c r="P1368" i="10" s="1"/>
  <c r="J1369" i="10"/>
  <c r="L1369" i="10" s="1"/>
  <c r="K1369" i="10"/>
  <c r="M1369" i="10" s="1"/>
  <c r="O1369" i="10"/>
  <c r="P1369" i="10" s="1"/>
  <c r="J1370" i="10"/>
  <c r="L1370" i="10" s="1"/>
  <c r="K1370" i="10"/>
  <c r="M1370" i="10" s="1"/>
  <c r="O1370" i="10"/>
  <c r="P1370" i="10" s="1"/>
  <c r="J1371" i="10"/>
  <c r="L1371" i="10" s="1"/>
  <c r="K1371" i="10"/>
  <c r="M1371" i="10" s="1"/>
  <c r="O1371" i="10"/>
  <c r="P1371" i="10" s="1"/>
  <c r="J1372" i="10"/>
  <c r="L1372" i="10" s="1"/>
  <c r="K1372" i="10"/>
  <c r="M1372" i="10" s="1"/>
  <c r="O1372" i="10"/>
  <c r="P1372" i="10" s="1"/>
  <c r="J1373" i="10"/>
  <c r="L1373" i="10" s="1"/>
  <c r="K1373" i="10"/>
  <c r="M1373" i="10" s="1"/>
  <c r="O1373" i="10"/>
  <c r="P1373" i="10" s="1"/>
  <c r="J1374" i="10"/>
  <c r="L1374" i="10" s="1"/>
  <c r="K1374" i="10"/>
  <c r="M1374" i="10"/>
  <c r="O1374" i="10"/>
  <c r="P1374" i="10" s="1"/>
  <c r="J1375" i="10"/>
  <c r="L1375" i="10" s="1"/>
  <c r="N1375" i="10" s="1"/>
  <c r="K1375" i="10"/>
  <c r="M1375" i="10" s="1"/>
  <c r="O1375" i="10"/>
  <c r="P1375" i="10" s="1"/>
  <c r="J1376" i="10"/>
  <c r="L1376" i="10" s="1"/>
  <c r="K1376" i="10"/>
  <c r="M1376" i="10" s="1"/>
  <c r="O1376" i="10"/>
  <c r="P1376" i="10" s="1"/>
  <c r="J1377" i="10"/>
  <c r="L1377" i="10" s="1"/>
  <c r="K1377" i="10"/>
  <c r="M1377" i="10" s="1"/>
  <c r="O1377" i="10"/>
  <c r="P1377" i="10" s="1"/>
  <c r="J1378" i="10"/>
  <c r="L1378" i="10"/>
  <c r="K1378" i="10"/>
  <c r="M1378" i="10" s="1"/>
  <c r="O1378" i="10"/>
  <c r="P1378" i="10" s="1"/>
  <c r="J1379" i="10"/>
  <c r="L1379" i="10" s="1"/>
  <c r="K1379" i="10"/>
  <c r="M1379" i="10" s="1"/>
  <c r="O1379" i="10"/>
  <c r="P1379" i="10" s="1"/>
  <c r="J1380" i="10"/>
  <c r="L1380" i="10" s="1"/>
  <c r="K1380" i="10"/>
  <c r="M1380" i="10" s="1"/>
  <c r="O1380" i="10"/>
  <c r="P1380" i="10" s="1"/>
  <c r="J1381" i="10"/>
  <c r="L1381" i="10" s="1"/>
  <c r="K1381" i="10"/>
  <c r="M1381" i="10" s="1"/>
  <c r="O1381" i="10"/>
  <c r="P1381" i="10" s="1"/>
  <c r="J1382" i="10"/>
  <c r="L1382" i="10" s="1"/>
  <c r="K1382" i="10"/>
  <c r="M1382" i="10" s="1"/>
  <c r="O1382" i="10"/>
  <c r="P1382" i="10" s="1"/>
  <c r="J1383" i="10"/>
  <c r="L1383" i="10" s="1"/>
  <c r="K1383" i="10"/>
  <c r="M1383" i="10" s="1"/>
  <c r="O1383" i="10"/>
  <c r="P1383" i="10" s="1"/>
  <c r="J1384" i="10"/>
  <c r="L1384" i="10" s="1"/>
  <c r="K1384" i="10"/>
  <c r="M1384" i="10" s="1"/>
  <c r="O1384" i="10"/>
  <c r="P1384" i="10" s="1"/>
  <c r="J1385" i="10"/>
  <c r="L1385" i="10" s="1"/>
  <c r="K1385" i="10"/>
  <c r="M1385" i="10" s="1"/>
  <c r="O1385" i="10"/>
  <c r="P1385" i="10" s="1"/>
  <c r="J1386" i="10"/>
  <c r="L1386" i="10" s="1"/>
  <c r="K1386" i="10"/>
  <c r="M1386" i="10" s="1"/>
  <c r="O1386" i="10"/>
  <c r="P1386" i="10" s="1"/>
  <c r="J1387" i="10"/>
  <c r="L1387" i="10" s="1"/>
  <c r="K1387" i="10"/>
  <c r="M1387" i="10" s="1"/>
  <c r="O1387" i="10"/>
  <c r="P1387" i="10" s="1"/>
  <c r="J1388" i="10"/>
  <c r="L1388" i="10" s="1"/>
  <c r="K1388" i="10"/>
  <c r="M1388" i="10" s="1"/>
  <c r="O1388" i="10"/>
  <c r="P1388" i="10" s="1"/>
  <c r="J1389" i="10"/>
  <c r="L1389" i="10" s="1"/>
  <c r="K1389" i="10"/>
  <c r="M1389" i="10" s="1"/>
  <c r="O1389" i="10"/>
  <c r="P1389" i="10" s="1"/>
  <c r="J1390" i="10"/>
  <c r="L1390" i="10" s="1"/>
  <c r="K1390" i="10"/>
  <c r="M1390" i="10" s="1"/>
  <c r="O1390" i="10"/>
  <c r="P1390" i="10" s="1"/>
  <c r="J1391" i="10"/>
  <c r="L1391" i="10" s="1"/>
  <c r="K1391" i="10"/>
  <c r="M1391" i="10" s="1"/>
  <c r="O1391" i="10"/>
  <c r="P1391" i="10" s="1"/>
  <c r="J1392" i="10"/>
  <c r="L1392" i="10" s="1"/>
  <c r="K1392" i="10"/>
  <c r="M1392" i="10" s="1"/>
  <c r="O1392" i="10"/>
  <c r="P1392" i="10" s="1"/>
  <c r="J1393" i="10"/>
  <c r="L1393" i="10" s="1"/>
  <c r="K1393" i="10"/>
  <c r="M1393" i="10" s="1"/>
  <c r="O1393" i="10"/>
  <c r="P1393" i="10" s="1"/>
  <c r="J1394" i="10"/>
  <c r="L1394" i="10" s="1"/>
  <c r="K1394" i="10"/>
  <c r="M1394" i="10"/>
  <c r="N1394" i="10" s="1"/>
  <c r="O1394" i="10"/>
  <c r="P1394" i="10" s="1"/>
  <c r="J1395" i="10"/>
  <c r="L1395" i="10" s="1"/>
  <c r="K1395" i="10"/>
  <c r="M1395" i="10" s="1"/>
  <c r="O1395" i="10"/>
  <c r="P1395" i="10" s="1"/>
  <c r="J1396" i="10"/>
  <c r="L1396" i="10" s="1"/>
  <c r="K1396" i="10"/>
  <c r="M1396" i="10" s="1"/>
  <c r="O1396" i="10"/>
  <c r="P1396" i="10" s="1"/>
  <c r="J1397" i="10"/>
  <c r="L1397" i="10" s="1"/>
  <c r="K1397" i="10"/>
  <c r="M1397" i="10" s="1"/>
  <c r="O1397" i="10"/>
  <c r="P1397" i="10" s="1"/>
  <c r="J1398" i="10"/>
  <c r="L1398" i="10" s="1"/>
  <c r="K1398" i="10"/>
  <c r="M1398" i="10" s="1"/>
  <c r="O1398" i="10"/>
  <c r="P1398" i="10" s="1"/>
  <c r="J1399" i="10"/>
  <c r="L1399" i="10" s="1"/>
  <c r="N1399" i="10" s="1"/>
  <c r="K1399" i="10"/>
  <c r="M1399" i="10" s="1"/>
  <c r="O1399" i="10"/>
  <c r="P1399" i="10" s="1"/>
  <c r="J1400" i="10"/>
  <c r="L1400" i="10" s="1"/>
  <c r="K1400" i="10"/>
  <c r="M1400" i="10" s="1"/>
  <c r="O1400" i="10"/>
  <c r="P1400" i="10" s="1"/>
  <c r="J1401" i="10"/>
  <c r="L1401" i="10" s="1"/>
  <c r="K1401" i="10"/>
  <c r="M1401" i="10" s="1"/>
  <c r="O1401" i="10"/>
  <c r="P1401" i="10" s="1"/>
  <c r="J1402" i="10"/>
  <c r="L1402" i="10" s="1"/>
  <c r="K1402" i="10"/>
  <c r="M1402" i="10" s="1"/>
  <c r="O1402" i="10"/>
  <c r="P1402" i="10" s="1"/>
  <c r="J1403" i="10"/>
  <c r="L1403" i="10" s="1"/>
  <c r="N1403" i="10" s="1"/>
  <c r="K1403" i="10"/>
  <c r="M1403" i="10" s="1"/>
  <c r="O1403" i="10"/>
  <c r="P1403" i="10" s="1"/>
  <c r="J1404" i="10"/>
  <c r="L1404" i="10" s="1"/>
  <c r="K1404" i="10"/>
  <c r="M1404" i="10" s="1"/>
  <c r="O1404" i="10"/>
  <c r="P1404" i="10" s="1"/>
  <c r="J1405" i="10"/>
  <c r="L1405" i="10" s="1"/>
  <c r="K1405" i="10"/>
  <c r="O1405" i="10"/>
  <c r="P1405" i="10" s="1"/>
  <c r="J1406" i="10"/>
  <c r="L1406" i="10" s="1"/>
  <c r="K1406" i="10"/>
  <c r="M1406" i="10" s="1"/>
  <c r="O1406" i="10"/>
  <c r="P1406" i="10" s="1"/>
  <c r="J1407" i="10"/>
  <c r="L1407" i="10" s="1"/>
  <c r="K1407" i="10"/>
  <c r="M1407" i="10" s="1"/>
  <c r="O1407" i="10"/>
  <c r="P1407" i="10" s="1"/>
  <c r="J1408" i="10"/>
  <c r="L1408" i="10" s="1"/>
  <c r="K1408" i="10"/>
  <c r="M1408" i="10" s="1"/>
  <c r="O1408" i="10"/>
  <c r="P1408" i="10" s="1"/>
  <c r="J1409" i="10"/>
  <c r="L1409" i="10" s="1"/>
  <c r="K1409" i="10"/>
  <c r="M1409" i="10" s="1"/>
  <c r="O1409" i="10"/>
  <c r="P1409" i="10" s="1"/>
  <c r="J1410" i="10"/>
  <c r="L1410" i="10" s="1"/>
  <c r="K1410" i="10"/>
  <c r="M1410" i="10" s="1"/>
  <c r="O1410" i="10"/>
  <c r="P1410" i="10" s="1"/>
  <c r="J1411" i="10"/>
  <c r="L1411" i="10" s="1"/>
  <c r="K1411" i="10"/>
  <c r="M1411" i="10" s="1"/>
  <c r="O1411" i="10"/>
  <c r="P1411" i="10" s="1"/>
  <c r="J1412" i="10"/>
  <c r="L1412" i="10" s="1"/>
  <c r="K1412" i="10"/>
  <c r="M1412" i="10" s="1"/>
  <c r="O1412" i="10"/>
  <c r="P1412" i="10" s="1"/>
  <c r="J1413" i="10"/>
  <c r="L1413" i="10" s="1"/>
  <c r="K1413" i="10"/>
  <c r="O1413" i="10"/>
  <c r="P1413" i="10" s="1"/>
  <c r="J1414" i="10"/>
  <c r="L1414" i="10" s="1"/>
  <c r="K1414" i="10"/>
  <c r="M1414" i="10" s="1"/>
  <c r="O1414" i="10"/>
  <c r="P1414" i="10" s="1"/>
  <c r="J1415" i="10"/>
  <c r="L1415" i="10" s="1"/>
  <c r="K1415" i="10"/>
  <c r="M1415" i="10"/>
  <c r="O1415" i="10"/>
  <c r="P1415" i="10" s="1"/>
  <c r="J1416" i="10"/>
  <c r="L1416" i="10" s="1"/>
  <c r="K1416" i="10"/>
  <c r="M1416" i="10" s="1"/>
  <c r="O1416" i="10"/>
  <c r="P1416" i="10" s="1"/>
  <c r="J1417" i="10"/>
  <c r="L1417" i="10" s="1"/>
  <c r="K1417" i="10"/>
  <c r="O1417" i="10"/>
  <c r="P1417" i="10" s="1"/>
  <c r="J1418" i="10"/>
  <c r="L1418" i="10" s="1"/>
  <c r="K1418" i="10"/>
  <c r="O1418" i="10"/>
  <c r="P1418" i="10" s="1"/>
  <c r="J1419" i="10"/>
  <c r="L1419" i="10" s="1"/>
  <c r="N1419" i="10" s="1"/>
  <c r="K1419" i="10"/>
  <c r="M1419" i="10" s="1"/>
  <c r="O1419" i="10"/>
  <c r="P1419" i="10" s="1"/>
  <c r="J1420" i="10"/>
  <c r="L1420" i="10" s="1"/>
  <c r="K1420" i="10"/>
  <c r="M1420" i="10" s="1"/>
  <c r="O1420" i="10"/>
  <c r="P1420" i="10" s="1"/>
  <c r="J1421" i="10"/>
  <c r="L1421" i="10" s="1"/>
  <c r="K1421" i="10"/>
  <c r="M1421" i="10" s="1"/>
  <c r="O1421" i="10"/>
  <c r="P1421" i="10" s="1"/>
  <c r="J1422" i="10"/>
  <c r="L1422" i="10" s="1"/>
  <c r="K1422" i="10"/>
  <c r="O1422" i="10"/>
  <c r="P1422" i="10" s="1"/>
  <c r="J1423" i="10"/>
  <c r="L1423" i="10" s="1"/>
  <c r="K1423" i="10"/>
  <c r="M1423" i="10" s="1"/>
  <c r="O1423" i="10"/>
  <c r="P1423" i="10" s="1"/>
  <c r="J1424" i="10"/>
  <c r="L1424" i="10" s="1"/>
  <c r="K1424" i="10"/>
  <c r="M1424" i="10" s="1"/>
  <c r="O1424" i="10"/>
  <c r="P1424" i="10" s="1"/>
  <c r="J1425" i="10"/>
  <c r="L1425" i="10" s="1"/>
  <c r="K1425" i="10"/>
  <c r="M1425" i="10" s="1"/>
  <c r="O1425" i="10"/>
  <c r="P1425" i="10" s="1"/>
  <c r="J1426" i="10"/>
  <c r="L1426" i="10" s="1"/>
  <c r="K1426" i="10"/>
  <c r="M1426" i="10" s="1"/>
  <c r="O1426" i="10"/>
  <c r="P1426" i="10" s="1"/>
  <c r="J1427" i="10"/>
  <c r="L1427" i="10" s="1"/>
  <c r="K1427" i="10"/>
  <c r="O1427" i="10"/>
  <c r="P1427" i="10" s="1"/>
  <c r="J1428" i="10"/>
  <c r="L1428" i="10" s="1"/>
  <c r="K1428" i="10"/>
  <c r="M1428" i="10" s="1"/>
  <c r="O1428" i="10"/>
  <c r="P1428" i="10" s="1"/>
  <c r="J1429" i="10"/>
  <c r="L1429" i="10" s="1"/>
  <c r="K1429" i="10"/>
  <c r="M1429" i="10" s="1"/>
  <c r="O1429" i="10"/>
  <c r="P1429" i="10" s="1"/>
  <c r="J1430" i="10"/>
  <c r="L1430" i="10" s="1"/>
  <c r="K1430" i="10"/>
  <c r="M1430" i="10"/>
  <c r="O1430" i="10"/>
  <c r="P1430" i="10" s="1"/>
  <c r="J1431" i="10"/>
  <c r="L1431" i="10" s="1"/>
  <c r="K1431" i="10"/>
  <c r="O1431" i="10"/>
  <c r="P1431" i="10" s="1"/>
  <c r="J1432" i="10"/>
  <c r="L1432" i="10" s="1"/>
  <c r="K1432" i="10"/>
  <c r="O1432" i="10"/>
  <c r="P1432" i="10"/>
  <c r="J1433" i="10"/>
  <c r="L1433" i="10" s="1"/>
  <c r="K1433" i="10"/>
  <c r="M1433" i="10" s="1"/>
  <c r="O1433" i="10"/>
  <c r="P1433" i="10" s="1"/>
  <c r="J1434" i="10"/>
  <c r="L1434" i="10" s="1"/>
  <c r="K1434" i="10"/>
  <c r="M1434" i="10" s="1"/>
  <c r="O1434" i="10"/>
  <c r="P1434" i="10" s="1"/>
  <c r="J1435" i="10"/>
  <c r="L1435" i="10" s="1"/>
  <c r="K1435" i="10"/>
  <c r="O1435" i="10"/>
  <c r="P1435" i="10" s="1"/>
  <c r="J1436" i="10"/>
  <c r="L1436" i="10" s="1"/>
  <c r="K1436" i="10"/>
  <c r="M1436" i="10" s="1"/>
  <c r="O1436" i="10"/>
  <c r="P1436" i="10" s="1"/>
  <c r="J1437" i="10"/>
  <c r="L1437" i="10" s="1"/>
  <c r="K1437" i="10"/>
  <c r="M1437" i="10" s="1"/>
  <c r="O1437" i="10"/>
  <c r="P1437" i="10" s="1"/>
  <c r="J1438" i="10"/>
  <c r="L1438" i="10" s="1"/>
  <c r="K1438" i="10"/>
  <c r="O1438" i="10"/>
  <c r="P1438" i="10" s="1"/>
  <c r="J1439" i="10"/>
  <c r="L1439" i="10" s="1"/>
  <c r="K1439" i="10"/>
  <c r="M1439" i="10" s="1"/>
  <c r="O1439" i="10"/>
  <c r="P1439" i="10" s="1"/>
  <c r="J1440" i="10"/>
  <c r="L1440" i="10" s="1"/>
  <c r="K1440" i="10"/>
  <c r="M1440" i="10" s="1"/>
  <c r="O1440" i="10"/>
  <c r="P1440" i="10" s="1"/>
  <c r="J1441" i="10"/>
  <c r="L1441" i="10" s="1"/>
  <c r="K1441" i="10"/>
  <c r="M1441" i="10" s="1"/>
  <c r="O1441" i="10"/>
  <c r="P1441" i="10" s="1"/>
  <c r="J1442" i="10"/>
  <c r="L1442" i="10" s="1"/>
  <c r="K1442" i="10"/>
  <c r="M1442" i="10" s="1"/>
  <c r="O1442" i="10"/>
  <c r="P1442" i="10" s="1"/>
  <c r="J1443" i="10"/>
  <c r="L1443" i="10" s="1"/>
  <c r="K1443" i="10"/>
  <c r="M1443" i="10" s="1"/>
  <c r="O1443" i="10"/>
  <c r="P1443" i="10" s="1"/>
  <c r="J1444" i="10"/>
  <c r="L1444" i="10" s="1"/>
  <c r="K1444" i="10"/>
  <c r="M1444" i="10" s="1"/>
  <c r="O1444" i="10"/>
  <c r="P1444" i="10" s="1"/>
  <c r="J1445" i="10"/>
  <c r="L1445" i="10" s="1"/>
  <c r="K1445" i="10"/>
  <c r="M1445" i="10" s="1"/>
  <c r="O1445" i="10"/>
  <c r="P1445" i="10" s="1"/>
  <c r="J1446" i="10"/>
  <c r="L1446" i="10" s="1"/>
  <c r="K1446" i="10"/>
  <c r="M1446" i="10" s="1"/>
  <c r="O1446" i="10"/>
  <c r="P1446" i="10" s="1"/>
  <c r="J1447" i="10"/>
  <c r="L1447" i="10" s="1"/>
  <c r="K1447" i="10"/>
  <c r="M1447" i="10" s="1"/>
  <c r="O1447" i="10"/>
  <c r="P1447" i="10" s="1"/>
  <c r="J1448" i="10"/>
  <c r="L1448" i="10" s="1"/>
  <c r="K1448" i="10"/>
  <c r="M1448" i="10" s="1"/>
  <c r="O1448" i="10"/>
  <c r="P1448" i="10" s="1"/>
  <c r="J1449" i="10"/>
  <c r="L1449" i="10" s="1"/>
  <c r="N1449" i="10" s="1"/>
  <c r="K1449" i="10"/>
  <c r="M1449" i="10" s="1"/>
  <c r="O1449" i="10"/>
  <c r="P1449" i="10" s="1"/>
  <c r="J1450" i="10"/>
  <c r="L1450" i="10" s="1"/>
  <c r="K1450" i="10"/>
  <c r="M1450" i="10" s="1"/>
  <c r="O1450" i="10"/>
  <c r="P1450" i="10" s="1"/>
  <c r="J1451" i="10"/>
  <c r="L1451" i="10" s="1"/>
  <c r="K1451" i="10"/>
  <c r="O1451" i="10"/>
  <c r="P1451" i="10" s="1"/>
  <c r="J1452" i="10"/>
  <c r="L1452" i="10" s="1"/>
  <c r="K1452" i="10"/>
  <c r="O1452" i="10"/>
  <c r="P1452" i="10" s="1"/>
  <c r="J1453" i="10"/>
  <c r="L1453" i="10" s="1"/>
  <c r="K1453" i="10"/>
  <c r="O1453" i="10"/>
  <c r="P1453" i="10" s="1"/>
  <c r="J1454" i="10"/>
  <c r="L1454" i="10" s="1"/>
  <c r="K1454" i="10"/>
  <c r="M1454" i="10" s="1"/>
  <c r="O1454" i="10"/>
  <c r="P1454" i="10" s="1"/>
  <c r="N1046" i="10"/>
  <c r="N1054" i="10"/>
  <c r="N739" i="10"/>
  <c r="N1113" i="10"/>
  <c r="N874" i="10"/>
  <c r="N1073" i="10"/>
  <c r="N122" i="10"/>
  <c r="N886" i="10"/>
  <c r="N857" i="10"/>
  <c r="N1081" i="10"/>
  <c r="N1070" i="10"/>
  <c r="N828" i="10"/>
  <c r="N700" i="10"/>
  <c r="N1130" i="10"/>
  <c r="N775" i="10"/>
  <c r="N1050" i="10"/>
  <c r="N971" i="10"/>
  <c r="N897" i="10"/>
  <c r="N889" i="10"/>
  <c r="N873" i="10"/>
  <c r="N905" i="10"/>
  <c r="N890" i="10"/>
  <c r="N865" i="10"/>
  <c r="N699" i="10"/>
  <c r="N983" i="10"/>
  <c r="N967" i="10"/>
  <c r="N965" i="10"/>
  <c r="N960" i="10"/>
  <c r="N944" i="10"/>
  <c r="N676" i="10"/>
  <c r="N824" i="10"/>
  <c r="N822" i="10"/>
  <c r="N723" i="10"/>
  <c r="N984" i="10"/>
  <c r="N973" i="10"/>
  <c r="N968" i="10"/>
  <c r="N963" i="10"/>
  <c r="N962" i="10"/>
  <c r="N956" i="10"/>
  <c r="N954" i="10"/>
  <c r="N751" i="10"/>
  <c r="N669" i="10"/>
  <c r="N661" i="10"/>
  <c r="N698" i="10"/>
  <c r="N1143" i="10"/>
  <c r="N966" i="10"/>
  <c r="N912" i="10"/>
  <c r="N1132" i="10"/>
  <c r="N1124" i="10"/>
  <c r="N1020" i="10"/>
  <c r="N970" i="10"/>
  <c r="N958" i="10"/>
  <c r="N952" i="10"/>
  <c r="N928" i="10"/>
  <c r="N863" i="10"/>
  <c r="N855" i="10"/>
  <c r="N838" i="10"/>
  <c r="N831" i="10"/>
  <c r="N815" i="10"/>
  <c r="N798" i="10"/>
  <c r="N664" i="10"/>
  <c r="N986" i="10"/>
  <c r="N922" i="10"/>
  <c r="N921" i="10"/>
  <c r="N908" i="10"/>
  <c r="N892" i="10"/>
  <c r="N884" i="10"/>
  <c r="N876" i="10"/>
  <c r="N868" i="10"/>
  <c r="N763" i="10"/>
  <c r="N645" i="10"/>
  <c r="N633" i="10"/>
  <c r="N993" i="10"/>
  <c r="N964" i="10"/>
  <c r="N941" i="10"/>
  <c r="N1072" i="10"/>
  <c r="N1040" i="10"/>
  <c r="N940" i="10"/>
  <c r="N1085" i="10"/>
  <c r="N1077" i="10"/>
  <c r="N1053" i="10"/>
  <c r="N1045" i="10"/>
  <c r="N989" i="10"/>
  <c r="N977" i="10"/>
  <c r="N945" i="10"/>
  <c r="N937" i="10"/>
  <c r="N893" i="10"/>
  <c r="N877" i="10"/>
  <c r="N845" i="10"/>
  <c r="N813" i="10"/>
  <c r="N925" i="10"/>
  <c r="N911" i="10"/>
  <c r="N909" i="10"/>
  <c r="N896" i="10"/>
  <c r="N880" i="10"/>
  <c r="N856" i="10"/>
  <c r="N840" i="10"/>
  <c r="N820" i="10"/>
  <c r="N712" i="10"/>
  <c r="N701" i="10"/>
  <c r="N689" i="10"/>
  <c r="N681" i="10"/>
  <c r="N693" i="10"/>
  <c r="N677" i="10"/>
  <c r="N668" i="10"/>
  <c r="N657" i="10"/>
  <c r="N649" i="10"/>
  <c r="L207" i="10"/>
  <c r="P184" i="10"/>
  <c r="O7" i="10"/>
  <c r="P188" i="10"/>
  <c r="G9" i="39"/>
  <c r="G6" i="39"/>
  <c r="C2" i="41"/>
  <c r="J7" i="10"/>
  <c r="L232" i="10" s="1"/>
  <c r="L112" i="10"/>
  <c r="K7" i="10"/>
  <c r="M7" i="10" s="1"/>
  <c r="L172" i="10"/>
  <c r="L201" i="10"/>
  <c r="L177" i="10"/>
  <c r="L202" i="10"/>
  <c r="L109" i="10"/>
  <c r="L171" i="10"/>
  <c r="L127" i="10"/>
  <c r="E36" i="39"/>
  <c r="D36" i="39"/>
  <c r="G36" i="39"/>
  <c r="J15" i="39"/>
  <c r="I15" i="39"/>
  <c r="H15" i="39"/>
  <c r="G15" i="39"/>
  <c r="J14" i="39"/>
  <c r="I14" i="39"/>
  <c r="H14" i="39"/>
  <c r="G14" i="39"/>
  <c r="G7" i="29"/>
  <c r="F7" i="10"/>
  <c r="I7" i="10"/>
  <c r="I630" i="10"/>
  <c r="I628" i="10"/>
  <c r="I624" i="10"/>
  <c r="I620" i="10"/>
  <c r="I616" i="10"/>
  <c r="I612" i="10"/>
  <c r="I608" i="10"/>
  <c r="I604" i="10"/>
  <c r="I600" i="10"/>
  <c r="I596" i="10"/>
  <c r="I592" i="10"/>
  <c r="I588" i="10"/>
  <c r="I585" i="10"/>
  <c r="I627" i="10"/>
  <c r="I623" i="10"/>
  <c r="I619" i="10"/>
  <c r="I615" i="10"/>
  <c r="I611" i="10"/>
  <c r="I607" i="10"/>
  <c r="I603" i="10"/>
  <c r="I599" i="10"/>
  <c r="I595" i="10"/>
  <c r="I591" i="10"/>
  <c r="I584" i="10"/>
  <c r="I583" i="10"/>
  <c r="I626" i="10"/>
  <c r="I622" i="10"/>
  <c r="I618" i="10"/>
  <c r="I614" i="10"/>
  <c r="I610" i="10"/>
  <c r="I606" i="10"/>
  <c r="I602" i="10"/>
  <c r="I598" i="10"/>
  <c r="I594" i="10"/>
  <c r="I590" i="10"/>
  <c r="I587" i="10"/>
  <c r="I629" i="10"/>
  <c r="I625" i="10"/>
  <c r="I621" i="10"/>
  <c r="I617" i="10"/>
  <c r="I613" i="10"/>
  <c r="I609" i="10"/>
  <c r="I605" i="10"/>
  <c r="I601" i="10"/>
  <c r="I597" i="10"/>
  <c r="I593" i="10"/>
  <c r="I589" i="10"/>
  <c r="I586" i="10"/>
  <c r="I810" i="10"/>
  <c r="I809" i="10"/>
  <c r="I806" i="10"/>
  <c r="I808" i="10"/>
  <c r="I811" i="10"/>
  <c r="I807" i="10"/>
  <c r="I763" i="10"/>
  <c r="I777" i="10"/>
  <c r="I801" i="10"/>
  <c r="I761" i="10"/>
  <c r="I759" i="10"/>
  <c r="I755" i="10"/>
  <c r="I756" i="10"/>
  <c r="I754" i="10"/>
  <c r="I757" i="10"/>
  <c r="I758" i="10"/>
  <c r="I762" i="10"/>
  <c r="I760" i="10"/>
  <c r="I535" i="10"/>
  <c r="I303" i="10"/>
  <c r="I382" i="10"/>
  <c r="I289" i="10"/>
  <c r="I296" i="10"/>
  <c r="I195" i="10"/>
  <c r="I284" i="10"/>
  <c r="I283" i="10"/>
  <c r="I119" i="10"/>
  <c r="I120" i="10"/>
  <c r="I118" i="10"/>
  <c r="I1356" i="10"/>
  <c r="I1357" i="10"/>
  <c r="I962" i="10"/>
  <c r="I963" i="10"/>
  <c r="I202" i="10"/>
  <c r="I59" i="10"/>
  <c r="I75" i="10"/>
  <c r="I73" i="10"/>
  <c r="I71" i="10"/>
  <c r="I69" i="10"/>
  <c r="I67" i="10"/>
  <c r="I65" i="10"/>
  <c r="I63" i="10"/>
  <c r="I61" i="10"/>
  <c r="I74" i="10"/>
  <c r="I72" i="10"/>
  <c r="I70" i="10"/>
  <c r="I68" i="10"/>
  <c r="I66" i="10"/>
  <c r="I64" i="10"/>
  <c r="I62" i="10"/>
  <c r="I56" i="10"/>
  <c r="I54" i="10"/>
  <c r="I52" i="10"/>
  <c r="I50" i="10"/>
  <c r="I48" i="10"/>
  <c r="I46" i="10"/>
  <c r="I44" i="10"/>
  <c r="I42" i="10"/>
  <c r="I40" i="10"/>
  <c r="I57" i="10"/>
  <c r="I55" i="10"/>
  <c r="I53" i="10"/>
  <c r="I51" i="10"/>
  <c r="I49" i="10"/>
  <c r="I47" i="10"/>
  <c r="I45" i="10"/>
  <c r="I43" i="10"/>
  <c r="I41" i="10"/>
  <c r="I39" i="10"/>
  <c r="I16" i="10"/>
  <c r="B43" i="39"/>
  <c r="I1315" i="10"/>
  <c r="I933" i="10"/>
  <c r="I867" i="10"/>
  <c r="I1237" i="10"/>
  <c r="I1279" i="10"/>
  <c r="I1438" i="10"/>
  <c r="I1436" i="10"/>
  <c r="I1434" i="10"/>
  <c r="I1439" i="10"/>
  <c r="I1437" i="10"/>
  <c r="I1435" i="10"/>
  <c r="H15" i="29"/>
  <c r="I15" i="29"/>
  <c r="J15" i="29"/>
  <c r="J14" i="29"/>
  <c r="I14" i="29"/>
  <c r="H14" i="29"/>
  <c r="G14" i="29"/>
  <c r="G15" i="29"/>
  <c r="C2" i="29"/>
  <c r="N1464" i="10"/>
  <c r="N1463" i="10"/>
  <c r="G80" i="11"/>
  <c r="I14" i="10"/>
  <c r="I29" i="10"/>
  <c r="I80" i="10"/>
  <c r="I96" i="10"/>
  <c r="I113" i="10"/>
  <c r="I132" i="10"/>
  <c r="I148" i="10"/>
  <c r="I161" i="10"/>
  <c r="I201" i="10"/>
  <c r="I251" i="10"/>
  <c r="I267" i="10"/>
  <c r="I301" i="10"/>
  <c r="I317" i="10"/>
  <c r="I333" i="10"/>
  <c r="I349" i="10"/>
  <c r="I365" i="10"/>
  <c r="I381" i="10"/>
  <c r="I398" i="10"/>
  <c r="I414" i="10"/>
  <c r="I430" i="10"/>
  <c r="I446" i="10"/>
  <c r="I462" i="10"/>
  <c r="I478" i="10"/>
  <c r="I494" i="10"/>
  <c r="I510" i="10"/>
  <c r="I526" i="10"/>
  <c r="I543" i="10"/>
  <c r="I559" i="10"/>
  <c r="I575" i="10"/>
  <c r="I582" i="10"/>
  <c r="I646" i="10"/>
  <c r="I661" i="10"/>
  <c r="I677" i="10"/>
  <c r="I693" i="10"/>
  <c r="I709" i="10"/>
  <c r="I725" i="10"/>
  <c r="I741" i="10"/>
  <c r="I767" i="10"/>
  <c r="I783" i="10"/>
  <c r="I799" i="10"/>
  <c r="I819" i="10"/>
  <c r="I835" i="10"/>
  <c r="I851" i="10"/>
  <c r="I868" i="10"/>
  <c r="I876" i="10"/>
  <c r="I888" i="10"/>
  <c r="I904" i="10"/>
  <c r="I920" i="10"/>
  <c r="I937" i="10"/>
  <c r="I957" i="10"/>
  <c r="I975" i="10"/>
  <c r="I991" i="10"/>
  <c r="I1006" i="10"/>
  <c r="I1020" i="10"/>
  <c r="I1036" i="10"/>
  <c r="I1052" i="10"/>
  <c r="I38" i="10"/>
  <c r="I94" i="10"/>
  <c r="I116" i="10"/>
  <c r="I141" i="10"/>
  <c r="I159" i="10"/>
  <c r="I199" i="10"/>
  <c r="I215" i="10"/>
  <c r="I233" i="10"/>
  <c r="I270" i="10"/>
  <c r="I294" i="10"/>
  <c r="I315" i="10"/>
  <c r="I336" i="10"/>
  <c r="I358" i="10"/>
  <c r="I379" i="10"/>
  <c r="I401" i="10"/>
  <c r="I423" i="10"/>
  <c r="I444" i="10"/>
  <c r="I465" i="10"/>
  <c r="I487" i="10"/>
  <c r="I508" i="10"/>
  <c r="I529" i="10"/>
  <c r="I552" i="10"/>
  <c r="I573" i="10"/>
  <c r="I633" i="10"/>
  <c r="I655" i="10"/>
  <c r="I675" i="10"/>
  <c r="I696" i="10"/>
  <c r="I718" i="10"/>
  <c r="I739" i="10"/>
  <c r="I770" i="10"/>
  <c r="I792" i="10"/>
  <c r="I817" i="10"/>
  <c r="I838" i="10"/>
  <c r="I860" i="10"/>
  <c r="I891" i="10"/>
  <c r="I913" i="10"/>
  <c r="I935" i="10"/>
  <c r="I944" i="10"/>
  <c r="I968" i="10"/>
  <c r="I989" i="10"/>
  <c r="I1009" i="10"/>
  <c r="I1029" i="10"/>
  <c r="I1050" i="10"/>
  <c r="I1068" i="10"/>
  <c r="I1084" i="10"/>
  <c r="I1100" i="10"/>
  <c r="I1116" i="10"/>
  <c r="I1132" i="10"/>
  <c r="I1148" i="10"/>
  <c r="I1164" i="10"/>
  <c r="I1180" i="10"/>
  <c r="I1196" i="10"/>
  <c r="I1212" i="10"/>
  <c r="I1232" i="10"/>
  <c r="I1249" i="10"/>
  <c r="I1265" i="10"/>
  <c r="I1282" i="10"/>
  <c r="I1298" i="10"/>
  <c r="I1314" i="10"/>
  <c r="I1331" i="10"/>
  <c r="I1347" i="10"/>
  <c r="I1365" i="10"/>
  <c r="I1381" i="10"/>
  <c r="I1397" i="10"/>
  <c r="I1449" i="10"/>
  <c r="I1151" i="10"/>
  <c r="I1199" i="10"/>
  <c r="I1231" i="10"/>
  <c r="I1264" i="10"/>
  <c r="I1293" i="10"/>
  <c r="I1322" i="10"/>
  <c r="I1346" i="10"/>
  <c r="I1372" i="10"/>
  <c r="I24" i="10"/>
  <c r="I81" i="10"/>
  <c r="I102" i="10"/>
  <c r="I133" i="10"/>
  <c r="I188" i="10"/>
  <c r="I210" i="10"/>
  <c r="I244" i="10"/>
  <c r="I262" i="10"/>
  <c r="I285" i="10"/>
  <c r="I307" i="10"/>
  <c r="I328" i="10"/>
  <c r="I350" i="10"/>
  <c r="I376" i="10"/>
  <c r="I399" i="10"/>
  <c r="I431" i="10"/>
  <c r="I463" i="10"/>
  <c r="I20" i="10"/>
  <c r="I77" i="10"/>
  <c r="I98" i="10"/>
  <c r="I123" i="10"/>
  <c r="I145" i="10"/>
  <c r="I163" i="10"/>
  <c r="I179" i="10"/>
  <c r="I204" i="10"/>
  <c r="I218" i="10"/>
  <c r="I237" i="10"/>
  <c r="I253" i="10"/>
  <c r="I274" i="10"/>
  <c r="I319" i="10"/>
  <c r="I340" i="10"/>
  <c r="I362" i="10"/>
  <c r="I384" i="10"/>
  <c r="I405" i="10"/>
  <c r="I427" i="10"/>
  <c r="I448" i="10"/>
  <c r="I469" i="10"/>
  <c r="I491" i="10"/>
  <c r="I512" i="10"/>
  <c r="I533" i="10"/>
  <c r="I556" i="10"/>
  <c r="I577" i="10"/>
  <c r="I637" i="10"/>
  <c r="I659" i="10"/>
  <c r="I679" i="10"/>
  <c r="I700" i="10"/>
  <c r="I722" i="10"/>
  <c r="I743" i="10"/>
  <c r="I774" i="10"/>
  <c r="I796" i="10"/>
  <c r="I821" i="10"/>
  <c r="I842" i="10"/>
  <c r="I864" i="10"/>
  <c r="I895" i="10"/>
  <c r="I917" i="10"/>
  <c r="I939" i="10"/>
  <c r="I948" i="10"/>
  <c r="I972" i="10"/>
  <c r="I993" i="10"/>
  <c r="I1012" i="10"/>
  <c r="I1038" i="10"/>
  <c r="I1059" i="10"/>
  <c r="I1075" i="10"/>
  <c r="I1091" i="10"/>
  <c r="I1107" i="10"/>
  <c r="I1123" i="10"/>
  <c r="I1143" i="10"/>
  <c r="I1163" i="10"/>
  <c r="I1187" i="10"/>
  <c r="I1227" i="10"/>
  <c r="I1260" i="10"/>
  <c r="I1297" i="10"/>
  <c r="I1338" i="10"/>
  <c r="I1387" i="10"/>
  <c r="I371" i="10"/>
  <c r="I18" i="10"/>
  <c r="I142" i="10"/>
  <c r="I200" i="10"/>
  <c r="I272" i="10"/>
  <c r="I359" i="10"/>
  <c r="I445" i="10"/>
  <c r="I495" i="10"/>
  <c r="I538" i="10"/>
  <c r="I581" i="10"/>
  <c r="I662" i="10"/>
  <c r="I704" i="10"/>
  <c r="I747" i="10"/>
  <c r="I800" i="10"/>
  <c r="I846" i="10"/>
  <c r="I878" i="10"/>
  <c r="I921" i="10"/>
  <c r="I952" i="10"/>
  <c r="I997" i="10"/>
  <c r="I1037" i="10"/>
  <c r="I1074" i="10"/>
  <c r="I1106" i="10"/>
  <c r="I1138" i="10"/>
  <c r="I1170" i="10"/>
  <c r="I17" i="10"/>
  <c r="I37" i="10"/>
  <c r="I117" i="10"/>
  <c r="I140" i="10"/>
  <c r="I157" i="10"/>
  <c r="I176" i="10"/>
  <c r="I194" i="10"/>
  <c r="I197" i="10"/>
  <c r="I216" i="10"/>
  <c r="I232" i="10"/>
  <c r="I249" i="10"/>
  <c r="I271" i="10"/>
  <c r="I293" i="10"/>
  <c r="I313" i="10"/>
  <c r="I337" i="10"/>
  <c r="I357" i="10"/>
  <c r="I377" i="10"/>
  <c r="I402" i="10"/>
  <c r="I422" i="10"/>
  <c r="I442" i="10"/>
  <c r="I466" i="10"/>
  <c r="I486" i="10"/>
  <c r="I506" i="10"/>
  <c r="I530" i="10"/>
  <c r="I551" i="10"/>
  <c r="I571" i="10"/>
  <c r="I634" i="10"/>
  <c r="I654" i="10"/>
  <c r="I673" i="10"/>
  <c r="I697" i="10"/>
  <c r="I717" i="10"/>
  <c r="I737" i="10"/>
  <c r="I771" i="10"/>
  <c r="I791" i="10"/>
  <c r="I815" i="10"/>
  <c r="I839" i="10"/>
  <c r="I859" i="10"/>
  <c r="I892" i="10"/>
  <c r="I912" i="10"/>
  <c r="I932" i="10"/>
  <c r="I945" i="10"/>
  <c r="I967" i="10"/>
  <c r="I987" i="10"/>
  <c r="I1010" i="10"/>
  <c r="I1028" i="10"/>
  <c r="I1048" i="10"/>
  <c r="I22" i="10"/>
  <c r="I83" i="10"/>
  <c r="I111" i="10"/>
  <c r="I146" i="10"/>
  <c r="I170" i="10"/>
  <c r="I189" i="10"/>
  <c r="I205" i="10"/>
  <c r="I225" i="10"/>
  <c r="I276" i="10"/>
  <c r="I305" i="10"/>
  <c r="I331" i="10"/>
  <c r="I363" i="10"/>
  <c r="I391" i="10"/>
  <c r="I417" i="10"/>
  <c r="I449" i="10"/>
  <c r="I476" i="10"/>
  <c r="I503" i="10"/>
  <c r="I536" i="10"/>
  <c r="I562" i="10"/>
  <c r="I660" i="10"/>
  <c r="I686" i="10"/>
  <c r="I712" i="10"/>
  <c r="I744" i="10"/>
  <c r="I781" i="10"/>
  <c r="I812" i="10"/>
  <c r="I844" i="10"/>
  <c r="I871" i="10"/>
  <c r="I886" i="10"/>
  <c r="I918" i="10"/>
  <c r="I960" i="10"/>
  <c r="I994" i="10"/>
  <c r="I1018" i="10"/>
  <c r="I1045" i="10"/>
  <c r="I1072" i="10"/>
  <c r="I1092" i="10"/>
  <c r="I1112" i="10"/>
  <c r="I1136" i="10"/>
  <c r="I1156" i="10"/>
  <c r="I1176" i="10"/>
  <c r="I1200" i="10"/>
  <c r="I1224" i="10"/>
  <c r="I1245" i="10"/>
  <c r="I1269" i="10"/>
  <c r="I1290" i="10"/>
  <c r="I1310" i="10"/>
  <c r="I1335" i="10"/>
  <c r="I1355" i="10"/>
  <c r="I1377" i="10"/>
  <c r="I1033" i="10"/>
  <c r="I1191" i="10"/>
  <c r="I1240" i="10"/>
  <c r="I1276" i="10"/>
  <c r="I1313" i="10"/>
  <c r="I1354" i="10"/>
  <c r="I1384" i="10"/>
  <c r="I15" i="10"/>
  <c r="I60" i="10"/>
  <c r="I143" i="10"/>
  <c r="I167" i="10"/>
  <c r="I192" i="10"/>
  <c r="I203" i="10"/>
  <c r="I222" i="10"/>
  <c r="I248" i="10"/>
  <c r="I273" i="10"/>
  <c r="I302" i="10"/>
  <c r="I334" i="10"/>
  <c r="I360" i="10"/>
  <c r="I393" i="10"/>
  <c r="I436" i="10"/>
  <c r="I12" i="10"/>
  <c r="I36" i="10"/>
  <c r="I103" i="10"/>
  <c r="I134" i="10"/>
  <c r="I158" i="10"/>
  <c r="I185" i="10"/>
  <c r="I241" i="10"/>
  <c r="I264" i="10"/>
  <c r="I292" i="10"/>
  <c r="I324" i="10"/>
  <c r="I351" i="10"/>
  <c r="I378" i="10"/>
  <c r="I411" i="10"/>
  <c r="I437" i="10"/>
  <c r="I464" i="10"/>
  <c r="I496" i="10"/>
  <c r="I523" i="10"/>
  <c r="I550" i="10"/>
  <c r="I648" i="10"/>
  <c r="I674" i="10"/>
  <c r="I706" i="10"/>
  <c r="I732" i="10"/>
  <c r="I769" i="10"/>
  <c r="I832" i="10"/>
  <c r="I858" i="10"/>
  <c r="I879" i="10"/>
  <c r="I906" i="10"/>
  <c r="I934" i="10"/>
  <c r="I954" i="10"/>
  <c r="I982" i="10"/>
  <c r="I1008" i="10"/>
  <c r="I1043" i="10"/>
  <c r="I1067" i="10"/>
  <c r="I1087" i="10"/>
  <c r="I1111" i="10"/>
  <c r="I1135" i="10"/>
  <c r="I1159" i="10"/>
  <c r="I1195" i="10"/>
  <c r="I1244" i="10"/>
  <c r="I1289" i="10"/>
  <c r="I1350" i="10"/>
  <c r="I1404" i="10"/>
  <c r="I409" i="10"/>
  <c r="I95" i="10"/>
  <c r="I295" i="10"/>
  <c r="I403" i="10"/>
  <c r="I484" i="10"/>
  <c r="I549" i="10"/>
  <c r="I641" i="10"/>
  <c r="I694" i="10"/>
  <c r="I768" i="10"/>
  <c r="I825" i="10"/>
  <c r="I931" i="10"/>
  <c r="I976" i="10"/>
  <c r="I1026" i="10"/>
  <c r="I1082" i="10"/>
  <c r="I1122" i="10"/>
  <c r="I1162" i="10"/>
  <c r="I1202" i="10"/>
  <c r="I1234" i="10"/>
  <c r="I1267" i="10"/>
  <c r="I1300" i="10"/>
  <c r="I1333" i="10"/>
  <c r="I1367" i="10"/>
  <c r="I856" i="10"/>
  <c r="I1035" i="10"/>
  <c r="I1105" i="10"/>
  <c r="I1169" i="10"/>
  <c r="I1225" i="10"/>
  <c r="I1283" i="10"/>
  <c r="I1348" i="10"/>
  <c r="I1450" i="10"/>
  <c r="I720" i="10"/>
  <c r="I852" i="10"/>
  <c r="I915" i="10"/>
  <c r="I970" i="10"/>
  <c r="I1070" i="10"/>
  <c r="I1126" i="10"/>
  <c r="I1190" i="10"/>
  <c r="I1239" i="10"/>
  <c r="I1304" i="10"/>
  <c r="I1379" i="10"/>
  <c r="I101" i="10"/>
  <c r="I182" i="10"/>
  <c r="I239" i="10"/>
  <c r="I322" i="10"/>
  <c r="I408" i="10"/>
  <c r="I477" i="10"/>
  <c r="I520" i="10"/>
  <c r="I564" i="10"/>
  <c r="I645" i="10"/>
  <c r="I687" i="10"/>
  <c r="I730" i="10"/>
  <c r="I782" i="10"/>
  <c r="I829" i="10"/>
  <c r="I873" i="10"/>
  <c r="I903" i="10"/>
  <c r="I980" i="10"/>
  <c r="I1019" i="10"/>
  <c r="I1061" i="10"/>
  <c r="I1093" i="10"/>
  <c r="I1125" i="10"/>
  <c r="I1157" i="10"/>
  <c r="I1189" i="10"/>
  <c r="I1221" i="10"/>
  <c r="I1254" i="10"/>
  <c r="I1287" i="10"/>
  <c r="I1320" i="10"/>
  <c r="I1352" i="10"/>
  <c r="I1386" i="10"/>
  <c r="I1402" i="10"/>
  <c r="I1454" i="10"/>
  <c r="I112" i="10"/>
  <c r="I191" i="10"/>
  <c r="I247" i="10"/>
  <c r="I332" i="10"/>
  <c r="I419" i="10"/>
  <c r="I483" i="10"/>
  <c r="I525" i="10"/>
  <c r="I569" i="10"/>
  <c r="I651" i="10"/>
  <c r="I692" i="10"/>
  <c r="I735" i="10"/>
  <c r="I798" i="10"/>
  <c r="I845" i="10"/>
  <c r="I898" i="10"/>
  <c r="I974" i="10"/>
  <c r="I1046" i="10"/>
  <c r="I1113" i="10"/>
  <c r="I1177" i="10"/>
  <c r="I1250" i="10"/>
  <c r="I1324" i="10"/>
  <c r="I1382" i="10"/>
  <c r="I1398" i="10"/>
  <c r="I106" i="10"/>
  <c r="I187" i="10"/>
  <c r="I327" i="10"/>
  <c r="I413" i="10"/>
  <c r="I479" i="10"/>
  <c r="I521" i="10"/>
  <c r="I576" i="10"/>
  <c r="I657" i="10"/>
  <c r="I710" i="10"/>
  <c r="I784" i="10"/>
  <c r="I862" i="10"/>
  <c r="I958" i="10"/>
  <c r="I1031" i="10"/>
  <c r="I1094" i="10"/>
  <c r="I1166" i="10"/>
  <c r="I1247" i="10"/>
  <c r="I1312" i="10"/>
  <c r="I1371" i="10"/>
  <c r="I1447" i="10"/>
  <c r="I11" i="10"/>
  <c r="I33" i="10"/>
  <c r="I109" i="10"/>
  <c r="I136" i="10"/>
  <c r="I153" i="10"/>
  <c r="I172" i="10"/>
  <c r="I190" i="10"/>
  <c r="I211" i="10"/>
  <c r="I228" i="10"/>
  <c r="I246" i="10"/>
  <c r="I263" i="10"/>
  <c r="I288" i="10"/>
  <c r="I309" i="10"/>
  <c r="I329" i="10"/>
  <c r="I353" i="10"/>
  <c r="I373" i="10"/>
  <c r="I394" i="10"/>
  <c r="I418" i="10"/>
  <c r="I438" i="10"/>
  <c r="I458" i="10"/>
  <c r="I482" i="10"/>
  <c r="I502" i="10"/>
  <c r="I522" i="10"/>
  <c r="I547" i="10"/>
  <c r="I567" i="10"/>
  <c r="I650" i="10"/>
  <c r="I669" i="10"/>
  <c r="I689" i="10"/>
  <c r="I713" i="10"/>
  <c r="I733" i="10"/>
  <c r="I753" i="10"/>
  <c r="I787" i="10"/>
  <c r="I805" i="10"/>
  <c r="I831" i="10"/>
  <c r="I855" i="10"/>
  <c r="I874" i="10"/>
  <c r="I884" i="10"/>
  <c r="I908" i="10"/>
  <c r="I928" i="10"/>
  <c r="I961" i="10"/>
  <c r="I983" i="10"/>
  <c r="I1002" i="10"/>
  <c r="I1024" i="10"/>
  <c r="I1044" i="10"/>
  <c r="I78" i="10"/>
  <c r="I105" i="10"/>
  <c r="I135" i="10"/>
  <c r="I164" i="10"/>
  <c r="I186" i="10"/>
  <c r="I220" i="10"/>
  <c r="I242" i="10"/>
  <c r="I265" i="10"/>
  <c r="I299" i="10"/>
  <c r="I326" i="10"/>
  <c r="I352" i="10"/>
  <c r="I385" i="10"/>
  <c r="I412" i="10"/>
  <c r="I439" i="10"/>
  <c r="I471" i="10"/>
  <c r="I497" i="10"/>
  <c r="I524" i="10"/>
  <c r="I557" i="10"/>
  <c r="I649" i="10"/>
  <c r="I680" i="10"/>
  <c r="I707" i="10"/>
  <c r="I734" i="10"/>
  <c r="I776" i="10"/>
  <c r="I833" i="10"/>
  <c r="I865" i="10"/>
  <c r="I881" i="10"/>
  <c r="I907" i="10"/>
  <c r="I940" i="10"/>
  <c r="I955" i="10"/>
  <c r="I984" i="10"/>
  <c r="I1013" i="10"/>
  <c r="I1039" i="10"/>
  <c r="I1064" i="10"/>
  <c r="I1088" i="10"/>
  <c r="I1108" i="10"/>
  <c r="I1128" i="10"/>
  <c r="I1152" i="10"/>
  <c r="I1172" i="10"/>
  <c r="I1192" i="10"/>
  <c r="I1216" i="10"/>
  <c r="I1241" i="10"/>
  <c r="I1261" i="10"/>
  <c r="I1286" i="10"/>
  <c r="I1306" i="10"/>
  <c r="I1327" i="10"/>
  <c r="I1351" i="10"/>
  <c r="I1373" i="10"/>
  <c r="I1392" i="10"/>
  <c r="I1453" i="10"/>
  <c r="I1183" i="10"/>
  <c r="I1223" i="10"/>
  <c r="I1272" i="10"/>
  <c r="I1305" i="10"/>
  <c r="I1342" i="10"/>
  <c r="I1380" i="10"/>
  <c r="I1400" i="10"/>
  <c r="I35" i="10"/>
  <c r="I97" i="10"/>
  <c r="I138" i="10"/>
  <c r="I162" i="10"/>
  <c r="I183" i="10"/>
  <c r="I196" i="10"/>
  <c r="I217" i="10"/>
  <c r="I240" i="10"/>
  <c r="I268" i="10"/>
  <c r="I297" i="10"/>
  <c r="I323" i="10"/>
  <c r="I355" i="10"/>
  <c r="I388" i="10"/>
  <c r="I420" i="10"/>
  <c r="I31" i="10"/>
  <c r="I93" i="10"/>
  <c r="I129" i="10"/>
  <c r="I152" i="10"/>
  <c r="I212" i="10"/>
  <c r="I231" i="10"/>
  <c r="I258" i="10"/>
  <c r="I286" i="10"/>
  <c r="I314" i="10"/>
  <c r="I346" i="10"/>
  <c r="I372" i="10"/>
  <c r="I400" i="10"/>
  <c r="I432" i="10"/>
  <c r="I459" i="10"/>
  <c r="I485" i="10"/>
  <c r="I517" i="10"/>
  <c r="I545" i="10"/>
  <c r="I572" i="10"/>
  <c r="I643" i="10"/>
  <c r="I668" i="10"/>
  <c r="I695" i="10"/>
  <c r="I727" i="10"/>
  <c r="I764" i="10"/>
  <c r="I790" i="10"/>
  <c r="I826" i="10"/>
  <c r="I853" i="10"/>
  <c r="I875" i="10"/>
  <c r="I901" i="10"/>
  <c r="I927" i="10"/>
  <c r="I943" i="10"/>
  <c r="I977" i="10"/>
  <c r="I1003" i="10"/>
  <c r="I1027" i="10"/>
  <c r="I1063" i="10"/>
  <c r="I1083" i="10"/>
  <c r="I1103" i="10"/>
  <c r="I1131" i="10"/>
  <c r="I1155" i="10"/>
  <c r="I1179" i="10"/>
  <c r="I1235" i="10"/>
  <c r="I1281" i="10"/>
  <c r="I1326" i="10"/>
  <c r="I1396" i="10"/>
  <c r="I122" i="10"/>
  <c r="I58" i="10"/>
  <c r="I177" i="10"/>
  <c r="I250" i="10"/>
  <c r="I380" i="10"/>
  <c r="I473" i="10"/>
  <c r="I527" i="10"/>
  <c r="I631" i="10"/>
  <c r="I683" i="10"/>
  <c r="I736" i="10"/>
  <c r="I814" i="10"/>
  <c r="I869" i="10"/>
  <c r="I910" i="10"/>
  <c r="I965" i="10"/>
  <c r="I1015" i="10"/>
  <c r="I1066" i="10"/>
  <c r="I1114" i="10"/>
  <c r="I1154" i="10"/>
  <c r="I1194" i="10"/>
  <c r="I1226" i="10"/>
  <c r="I1259" i="10"/>
  <c r="I1292" i="10"/>
  <c r="I1325" i="10"/>
  <c r="I1359" i="10"/>
  <c r="I1390" i="10"/>
  <c r="I930" i="10"/>
  <c r="I1014" i="10"/>
  <c r="I1089" i="10"/>
  <c r="I1153" i="10"/>
  <c r="I1209" i="10"/>
  <c r="I1274" i="10"/>
  <c r="I1332" i="10"/>
  <c r="I25" i="10"/>
  <c r="I184" i="10"/>
  <c r="I243" i="10"/>
  <c r="I279" i="10"/>
  <c r="I325" i="10"/>
  <c r="I369" i="10"/>
  <c r="I410" i="10"/>
  <c r="I454" i="10"/>
  <c r="I498" i="10"/>
  <c r="I539" i="10"/>
  <c r="I665" i="10"/>
  <c r="I705" i="10"/>
  <c r="I749" i="10"/>
  <c r="I802" i="10"/>
  <c r="I847" i="10"/>
  <c r="I880" i="10"/>
  <c r="I924" i="10"/>
  <c r="I953" i="10"/>
  <c r="I999" i="10"/>
  <c r="I1040" i="10"/>
  <c r="I32" i="10"/>
  <c r="I130" i="10"/>
  <c r="I181" i="10"/>
  <c r="I213" i="10"/>
  <c r="I260" i="10"/>
  <c r="I320" i="10"/>
  <c r="I374" i="10"/>
  <c r="I433" i="10"/>
  <c r="I492" i="10"/>
  <c r="I546" i="10"/>
  <c r="I644" i="10"/>
  <c r="I702" i="10"/>
  <c r="I765" i="10"/>
  <c r="I828" i="10"/>
  <c r="I929" i="10"/>
  <c r="I978" i="10"/>
  <c r="I1034" i="10"/>
  <c r="I1080" i="10"/>
  <c r="I1124" i="10"/>
  <c r="I1168" i="10"/>
  <c r="I1208" i="10"/>
  <c r="I1257" i="10"/>
  <c r="I1302" i="10"/>
  <c r="I1343" i="10"/>
  <c r="I1388" i="10"/>
  <c r="I1445" i="10"/>
  <c r="I1215" i="10"/>
  <c r="I1301" i="10"/>
  <c r="I1368" i="10"/>
  <c r="I30" i="10"/>
  <c r="I127" i="10"/>
  <c r="I178" i="10"/>
  <c r="I257" i="10"/>
  <c r="I318" i="10"/>
  <c r="I383" i="10"/>
  <c r="I452" i="10"/>
  <c r="I87" i="10"/>
  <c r="I150" i="10"/>
  <c r="I193" i="10"/>
  <c r="I227" i="10"/>
  <c r="I280" i="10"/>
  <c r="I335" i="10"/>
  <c r="I395" i="10"/>
  <c r="I453" i="10"/>
  <c r="I507" i="10"/>
  <c r="I566" i="10"/>
  <c r="I663" i="10"/>
  <c r="I716" i="10"/>
  <c r="I785" i="10"/>
  <c r="I848" i="10"/>
  <c r="I890" i="10"/>
  <c r="I998" i="10"/>
  <c r="I1054" i="10"/>
  <c r="I1099" i="10"/>
  <c r="I1147" i="10"/>
  <c r="I1211" i="10"/>
  <c r="I1318" i="10"/>
  <c r="I441" i="10"/>
  <c r="I234" i="10"/>
  <c r="I461" i="10"/>
  <c r="I570" i="10"/>
  <c r="I726" i="10"/>
  <c r="I857" i="10"/>
  <c r="I1058" i="10"/>
  <c r="I1146" i="10"/>
  <c r="I1218" i="10"/>
  <c r="I1284" i="10"/>
  <c r="I1349" i="10"/>
  <c r="I1451" i="10"/>
  <c r="I996" i="10"/>
  <c r="I1137" i="10"/>
  <c r="I1258" i="10"/>
  <c r="I1442" i="10"/>
  <c r="I773" i="10"/>
  <c r="I947" i="10"/>
  <c r="I1086" i="10"/>
  <c r="I1158" i="10"/>
  <c r="I1230" i="10"/>
  <c r="I1329" i="10"/>
  <c r="I79" i="10"/>
  <c r="I277" i="10"/>
  <c r="I387" i="10"/>
  <c r="I488" i="10"/>
  <c r="I542" i="10"/>
  <c r="I635" i="10"/>
  <c r="I698" i="10"/>
  <c r="I751" i="10"/>
  <c r="I818" i="10"/>
  <c r="I925" i="10"/>
  <c r="I969" i="10"/>
  <c r="I1030" i="10"/>
  <c r="I1077" i="10"/>
  <c r="I1117" i="10"/>
  <c r="I1165" i="10"/>
  <c r="I1205" i="10"/>
  <c r="I1246" i="10"/>
  <c r="I1295" i="10"/>
  <c r="I1336" i="10"/>
  <c r="I1378" i="10"/>
  <c r="I90" i="10"/>
  <c r="I290" i="10"/>
  <c r="I397" i="10"/>
  <c r="I493" i="10"/>
  <c r="I548" i="10"/>
  <c r="I640" i="10"/>
  <c r="I703" i="10"/>
  <c r="I766" i="10"/>
  <c r="I834" i="10"/>
  <c r="I919" i="10"/>
  <c r="I1005" i="10"/>
  <c r="I1097" i="10"/>
  <c r="I1193" i="10"/>
  <c r="I1291" i="10"/>
  <c r="I1366" i="10"/>
  <c r="I226" i="10"/>
  <c r="I348" i="10"/>
  <c r="I456" i="10"/>
  <c r="I511" i="10"/>
  <c r="I688" i="10"/>
  <c r="I752" i="10"/>
  <c r="I883" i="10"/>
  <c r="I1078" i="10"/>
  <c r="I1182" i="10"/>
  <c r="I1288" i="10"/>
  <c r="I1353" i="10"/>
  <c r="I21" i="10"/>
  <c r="I144" i="10"/>
  <c r="I180" i="10"/>
  <c r="I206" i="10"/>
  <c r="I236" i="10"/>
  <c r="I275" i="10"/>
  <c r="I321" i="10"/>
  <c r="I361" i="10"/>
  <c r="I406" i="10"/>
  <c r="I450" i="10"/>
  <c r="I490" i="10"/>
  <c r="I534" i="10"/>
  <c r="I579" i="10"/>
  <c r="I658" i="10"/>
  <c r="I701" i="10"/>
  <c r="I745" i="10"/>
  <c r="I795" i="10"/>
  <c r="I843" i="10"/>
  <c r="I916" i="10"/>
  <c r="I949" i="10"/>
  <c r="I995" i="10"/>
  <c r="I1032" i="10"/>
  <c r="I27" i="10"/>
  <c r="I125" i="10"/>
  <c r="I174" i="10"/>
  <c r="I254" i="10"/>
  <c r="I310" i="10"/>
  <c r="I368" i="10"/>
  <c r="I428" i="10"/>
  <c r="I481" i="10"/>
  <c r="I541" i="10"/>
  <c r="I639" i="10"/>
  <c r="I691" i="10"/>
  <c r="I750" i="10"/>
  <c r="I822" i="10"/>
  <c r="I923" i="10"/>
  <c r="I973" i="10"/>
  <c r="I1023" i="10"/>
  <c r="I1076" i="10"/>
  <c r="I1120" i="10"/>
  <c r="I1160" i="10"/>
  <c r="I1204" i="10"/>
  <c r="I1253" i="10"/>
  <c r="I1294" i="10"/>
  <c r="I1339" i="10"/>
  <c r="I1385" i="10"/>
  <c r="I1441" i="10"/>
  <c r="I1207" i="10"/>
  <c r="I1285" i="10"/>
  <c r="I1360" i="10"/>
  <c r="I19" i="10"/>
  <c r="I114" i="10"/>
  <c r="I208" i="10"/>
  <c r="I252" i="10"/>
  <c r="I312" i="10"/>
  <c r="I366" i="10"/>
  <c r="I447" i="10"/>
  <c r="I82" i="10"/>
  <c r="I139" i="10"/>
  <c r="I224" i="10"/>
  <c r="I269" i="10"/>
  <c r="I330" i="10"/>
  <c r="I389" i="10"/>
  <c r="I443" i="10"/>
  <c r="I501" i="10"/>
  <c r="I561" i="10"/>
  <c r="I653" i="10"/>
  <c r="I711" i="10"/>
  <c r="I780" i="10"/>
  <c r="I837" i="10"/>
  <c r="I885" i="10"/>
  <c r="I988" i="10"/>
  <c r="I1049" i="10"/>
  <c r="I1095" i="10"/>
  <c r="I1139" i="10"/>
  <c r="I1203" i="10"/>
  <c r="I1309" i="10"/>
  <c r="I425" i="10"/>
  <c r="I424" i="10"/>
  <c r="I560" i="10"/>
  <c r="I715" i="10"/>
  <c r="I836" i="10"/>
  <c r="I1047" i="10"/>
  <c r="I1130" i="10"/>
  <c r="I1210" i="10"/>
  <c r="I1275" i="10"/>
  <c r="I1341" i="10"/>
  <c r="I1443" i="10"/>
  <c r="I964" i="10"/>
  <c r="I1121" i="10"/>
  <c r="I1242" i="10"/>
  <c r="I1374" i="10"/>
  <c r="I678" i="10"/>
  <c r="I1042" i="10"/>
  <c r="I1142" i="10"/>
  <c r="I1214" i="10"/>
  <c r="I1280" i="10"/>
  <c r="I23" i="10"/>
  <c r="I166" i="10"/>
  <c r="I256" i="10"/>
  <c r="I364" i="10"/>
  <c r="I467" i="10"/>
  <c r="I531" i="10"/>
  <c r="I676" i="10"/>
  <c r="I740" i="10"/>
  <c r="I861" i="10"/>
  <c r="I914" i="10"/>
  <c r="I956" i="10"/>
  <c r="I1069" i="10"/>
  <c r="I1109" i="10"/>
  <c r="I1149" i="10"/>
  <c r="I1197" i="10"/>
  <c r="I1238" i="10"/>
  <c r="I1278" i="10"/>
  <c r="I1328" i="10"/>
  <c r="I1370" i="10"/>
  <c r="I34" i="10"/>
  <c r="I175" i="10"/>
  <c r="I266" i="10"/>
  <c r="I375" i="10"/>
  <c r="I472" i="10"/>
  <c r="I537" i="10"/>
  <c r="I682" i="10"/>
  <c r="I746" i="10"/>
  <c r="I824" i="10"/>
  <c r="I887" i="10"/>
  <c r="I985" i="10"/>
  <c r="I1081" i="10"/>
  <c r="I1161" i="10"/>
  <c r="I1266" i="10"/>
  <c r="I1358" i="10"/>
  <c r="I131" i="10"/>
  <c r="I209" i="10"/>
  <c r="I306" i="10"/>
  <c r="I435" i="10"/>
  <c r="I500" i="10"/>
  <c r="I565" i="10"/>
  <c r="I667" i="10"/>
  <c r="I742" i="10"/>
  <c r="I830" i="10"/>
  <c r="I981" i="10"/>
  <c r="I1062" i="10"/>
  <c r="I1150" i="10"/>
  <c r="I1271" i="10"/>
  <c r="I1337" i="10"/>
  <c r="I8" i="10"/>
  <c r="I84" i="10"/>
  <c r="I128" i="10"/>
  <c r="I169" i="10"/>
  <c r="I223" i="10"/>
  <c r="I259" i="10"/>
  <c r="I345" i="10"/>
  <c r="I390" i="10"/>
  <c r="I434" i="10"/>
  <c r="I474" i="10"/>
  <c r="I518" i="10"/>
  <c r="I563" i="10"/>
  <c r="I642" i="10"/>
  <c r="I685" i="10"/>
  <c r="I729" i="10"/>
  <c r="I779" i="10"/>
  <c r="I827" i="10"/>
  <c r="I872" i="10"/>
  <c r="I900" i="10"/>
  <c r="I979" i="10"/>
  <c r="I1016" i="10"/>
  <c r="I99" i="10"/>
  <c r="I154" i="10"/>
  <c r="I238" i="10"/>
  <c r="I287" i="10"/>
  <c r="I347" i="10"/>
  <c r="I407" i="10"/>
  <c r="I460" i="10"/>
  <c r="I519" i="10"/>
  <c r="I578" i="10"/>
  <c r="I670" i="10"/>
  <c r="I728" i="10"/>
  <c r="I797" i="10"/>
  <c r="I854" i="10"/>
  <c r="I902" i="10"/>
  <c r="I950" i="10"/>
  <c r="I1004" i="10"/>
  <c r="I1060" i="10"/>
  <c r="I1104" i="10"/>
  <c r="I1144" i="10"/>
  <c r="I1188" i="10"/>
  <c r="I1236" i="10"/>
  <c r="I1277" i="10"/>
  <c r="I1323" i="10"/>
  <c r="I1369" i="10"/>
  <c r="I1395" i="10"/>
  <c r="I1167" i="10"/>
  <c r="I1256" i="10"/>
  <c r="I1334" i="10"/>
  <c r="I1452" i="10"/>
  <c r="I91" i="10"/>
  <c r="I156" i="10"/>
  <c r="I235" i="10"/>
  <c r="I291" i="10"/>
  <c r="I344" i="10"/>
  <c r="I415" i="10"/>
  <c r="I26" i="10"/>
  <c r="I115" i="10"/>
  <c r="I173" i="10"/>
  <c r="I308" i="10"/>
  <c r="I367" i="10"/>
  <c r="I421" i="10"/>
  <c r="I480" i="10"/>
  <c r="I540" i="10"/>
  <c r="I632" i="10"/>
  <c r="I690" i="10"/>
  <c r="I748" i="10"/>
  <c r="I816" i="10"/>
  <c r="I922" i="10"/>
  <c r="I966" i="10"/>
  <c r="I1022" i="10"/>
  <c r="I1079" i="10"/>
  <c r="I1119" i="10"/>
  <c r="I1175" i="10"/>
  <c r="I1268" i="10"/>
  <c r="I1376" i="10"/>
  <c r="I1448" i="10"/>
  <c r="I160" i="10"/>
  <c r="I338" i="10"/>
  <c r="I516" i="10"/>
  <c r="I672" i="10"/>
  <c r="I789" i="10"/>
  <c r="I899" i="10"/>
  <c r="I1007" i="10"/>
  <c r="I1098" i="10"/>
  <c r="I1186" i="10"/>
  <c r="I1251" i="10"/>
  <c r="I1317" i="10"/>
  <c r="I1383" i="10"/>
  <c r="I1399" i="10"/>
  <c r="I909" i="10"/>
  <c r="I1073" i="10"/>
  <c r="I1201" i="10"/>
  <c r="I1316" i="10"/>
  <c r="I554" i="10"/>
  <c r="I841" i="10"/>
  <c r="I926" i="10"/>
  <c r="I1021" i="10"/>
  <c r="I1118" i="10"/>
  <c r="I1206" i="10"/>
  <c r="I1263" i="10"/>
  <c r="I1363" i="10"/>
  <c r="I10" i="10"/>
  <c r="I147" i="10"/>
  <c r="I221" i="10"/>
  <c r="I343" i="10"/>
  <c r="I451" i="10"/>
  <c r="I509" i="10"/>
  <c r="I574" i="10"/>
  <c r="I666" i="10"/>
  <c r="I719" i="10"/>
  <c r="I793" i="10"/>
  <c r="I850" i="10"/>
  <c r="I893" i="10"/>
  <c r="I946" i="10"/>
  <c r="I1001" i="10"/>
  <c r="I1051" i="10"/>
  <c r="I1101" i="10"/>
  <c r="I1141" i="10"/>
  <c r="I1181" i="10"/>
  <c r="I1229" i="10"/>
  <c r="I1270" i="10"/>
  <c r="I1311" i="10"/>
  <c r="I1362" i="10"/>
  <c r="I13" i="10"/>
  <c r="I155" i="10"/>
  <c r="I229" i="10"/>
  <c r="I354" i="10"/>
  <c r="I457" i="10"/>
  <c r="I515" i="10"/>
  <c r="I580" i="10"/>
  <c r="I671" i="10"/>
  <c r="I724" i="10"/>
  <c r="I813" i="10"/>
  <c r="I951" i="10"/>
  <c r="I1065" i="10"/>
  <c r="I1145" i="10"/>
  <c r="I1233" i="10"/>
  <c r="I1340" i="10"/>
  <c r="I85" i="10"/>
  <c r="I282" i="10"/>
  <c r="I392" i="10"/>
  <c r="I489" i="10"/>
  <c r="I544" i="10"/>
  <c r="I647" i="10"/>
  <c r="I731" i="10"/>
  <c r="I820" i="10"/>
  <c r="I938" i="10"/>
  <c r="I1053" i="10"/>
  <c r="I1134" i="10"/>
  <c r="I1222" i="10"/>
  <c r="I1321" i="10"/>
  <c r="I1394" i="10"/>
  <c r="B173" i="29"/>
  <c r="I76" i="10"/>
  <c r="I124" i="10"/>
  <c r="I165" i="10"/>
  <c r="I219" i="10"/>
  <c r="I255" i="10"/>
  <c r="I298" i="10"/>
  <c r="I341" i="10"/>
  <c r="I386" i="10"/>
  <c r="I426" i="10"/>
  <c r="I470" i="10"/>
  <c r="I514" i="10"/>
  <c r="I555" i="10"/>
  <c r="I638" i="10"/>
  <c r="I681" i="10"/>
  <c r="I721" i="10"/>
  <c r="I775" i="10"/>
  <c r="I823" i="10"/>
  <c r="I863" i="10"/>
  <c r="I896" i="10"/>
  <c r="I941" i="10"/>
  <c r="I971" i="10"/>
  <c r="I1056" i="10"/>
  <c r="I89" i="10"/>
  <c r="I151" i="10"/>
  <c r="I281" i="10"/>
  <c r="I342" i="10"/>
  <c r="I396" i="10"/>
  <c r="I455" i="10"/>
  <c r="I513" i="10"/>
  <c r="I568" i="10"/>
  <c r="I664" i="10"/>
  <c r="I723" i="10"/>
  <c r="I786" i="10"/>
  <c r="I849" i="10"/>
  <c r="I897" i="10"/>
  <c r="I1000" i="10"/>
  <c r="I1055" i="10"/>
  <c r="I1096" i="10"/>
  <c r="I1140" i="10"/>
  <c r="I1184" i="10"/>
  <c r="I1228" i="10"/>
  <c r="I1273" i="10"/>
  <c r="I1319" i="10"/>
  <c r="I1361" i="10"/>
  <c r="I1401" i="10"/>
  <c r="I1127" i="10"/>
  <c r="I1248" i="10"/>
  <c r="I1330" i="10"/>
  <c r="I1391" i="10"/>
  <c r="I1444" i="10"/>
  <c r="I86" i="10"/>
  <c r="I149" i="10"/>
  <c r="I230" i="10"/>
  <c r="I278" i="10"/>
  <c r="I339" i="10"/>
  <c r="I404" i="10"/>
  <c r="I110" i="10"/>
  <c r="I168" i="10"/>
  <c r="I198" i="10"/>
  <c r="I245" i="10"/>
  <c r="I304" i="10"/>
  <c r="I356" i="10"/>
  <c r="I416" i="10"/>
  <c r="I475" i="10"/>
  <c r="I528" i="10"/>
  <c r="I684" i="10"/>
  <c r="I738" i="10"/>
  <c r="I804" i="10"/>
  <c r="I870" i="10"/>
  <c r="I911" i="10"/>
  <c r="I959" i="10"/>
  <c r="I1017" i="10"/>
  <c r="I1071" i="10"/>
  <c r="I1115" i="10"/>
  <c r="I1171" i="10"/>
  <c r="I1252" i="10"/>
  <c r="I1364" i="10"/>
  <c r="I1440" i="10"/>
  <c r="I121" i="10"/>
  <c r="I316" i="10"/>
  <c r="I505" i="10"/>
  <c r="I652" i="10"/>
  <c r="I778" i="10"/>
  <c r="I889" i="10"/>
  <c r="I986" i="10"/>
  <c r="I1090" i="10"/>
  <c r="I1178" i="10"/>
  <c r="I1243" i="10"/>
  <c r="I1308" i="10"/>
  <c r="I1375" i="10"/>
  <c r="I877" i="10"/>
  <c r="I1057" i="10"/>
  <c r="I1185" i="10"/>
  <c r="I1299" i="10"/>
  <c r="I803" i="10"/>
  <c r="I894" i="10"/>
  <c r="I992" i="10"/>
  <c r="I1102" i="10"/>
  <c r="I1174" i="10"/>
  <c r="I1255" i="10"/>
  <c r="I1345" i="10"/>
  <c r="I126" i="10"/>
  <c r="I207" i="10"/>
  <c r="I300" i="10"/>
  <c r="I429" i="10"/>
  <c r="I499" i="10"/>
  <c r="I553" i="10"/>
  <c r="I656" i="10"/>
  <c r="I708" i="10"/>
  <c r="I772" i="10"/>
  <c r="I840" i="10"/>
  <c r="I882" i="10"/>
  <c r="I936" i="10"/>
  <c r="I990" i="10"/>
  <c r="I1041" i="10"/>
  <c r="I1085" i="10"/>
  <c r="I1133" i="10"/>
  <c r="I1173" i="10"/>
  <c r="I1213" i="10"/>
  <c r="I1262" i="10"/>
  <c r="I1303" i="10"/>
  <c r="I1344" i="10"/>
  <c r="I1393" i="10"/>
  <c r="I1446" i="10"/>
  <c r="I137" i="10"/>
  <c r="I214" i="10"/>
  <c r="I311" i="10"/>
  <c r="I440" i="10"/>
  <c r="I504" i="10"/>
  <c r="I558" i="10"/>
  <c r="I714" i="10"/>
  <c r="I788" i="10"/>
  <c r="I866" i="10"/>
  <c r="I942" i="10"/>
  <c r="I1025" i="10"/>
  <c r="I1129" i="10"/>
  <c r="I1217" i="10"/>
  <c r="I1307" i="10"/>
  <c r="I1389" i="10"/>
  <c r="I28" i="10"/>
  <c r="I171" i="10"/>
  <c r="I261" i="10"/>
  <c r="I370" i="10"/>
  <c r="I468" i="10"/>
  <c r="I532" i="10"/>
  <c r="I636" i="10"/>
  <c r="I699" i="10"/>
  <c r="I794" i="10"/>
  <c r="I905" i="10"/>
  <c r="I1011" i="10"/>
  <c r="I1110" i="10"/>
  <c r="I1198" i="10"/>
  <c r="I1296" i="10"/>
  <c r="I1403" i="10"/>
  <c r="B87" i="11"/>
  <c r="I1220" i="10"/>
  <c r="I1219" i="10"/>
  <c r="I9" i="10"/>
  <c r="P191" i="10"/>
  <c r="P189" i="10"/>
  <c r="P193" i="10"/>
  <c r="P190" i="10"/>
  <c r="P7" i="10"/>
  <c r="P192" i="10"/>
  <c r="P195" i="10"/>
  <c r="P194" i="10"/>
  <c r="L237" i="10"/>
  <c r="L31" i="10"/>
  <c r="N31" i="10" s="1"/>
  <c r="L128" i="10"/>
  <c r="L108" i="10"/>
  <c r="L111" i="10"/>
  <c r="L204" i="10"/>
  <c r="L203" i="10"/>
  <c r="L126" i="10"/>
  <c r="L123" i="10"/>
  <c r="N123" i="10" s="1"/>
  <c r="L200" i="10"/>
  <c r="L176" i="10"/>
  <c r="L205" i="10"/>
  <c r="L224" i="10"/>
  <c r="N224" i="10" s="1"/>
  <c r="I1429" i="10"/>
  <c r="I1412" i="10"/>
  <c r="I1417" i="10"/>
  <c r="I1415" i="10"/>
  <c r="I1427" i="10"/>
  <c r="I1410" i="10"/>
  <c r="I1413" i="10"/>
  <c r="I1426" i="10"/>
  <c r="I1423" i="10"/>
  <c r="I1428" i="10"/>
  <c r="I1424" i="10"/>
  <c r="I1425" i="10"/>
  <c r="G6" i="29"/>
  <c r="G7" i="39"/>
  <c r="G9" i="29"/>
  <c r="N1098" i="10"/>
  <c r="N1080" i="10"/>
  <c r="N1016" i="10"/>
  <c r="N1008" i="10"/>
  <c r="L172" i="29"/>
  <c r="B171" i="29" s="1"/>
  <c r="L42" i="39"/>
  <c r="B41" i="39" s="1"/>
  <c r="L206" i="10"/>
  <c r="L129" i="10"/>
  <c r="L247" i="10"/>
  <c r="N1226" i="10"/>
  <c r="N1192" i="10"/>
  <c r="N1155" i="10"/>
  <c r="N1131" i="10"/>
  <c r="N1099" i="10"/>
  <c r="N1059" i="10"/>
  <c r="G8" i="39"/>
  <c r="I107" i="10"/>
  <c r="I1408" i="10"/>
  <c r="I1411" i="10"/>
  <c r="I1414" i="10"/>
  <c r="M120" i="10"/>
  <c r="M141" i="10"/>
  <c r="M229" i="10"/>
  <c r="M228" i="10"/>
  <c r="M145" i="10"/>
  <c r="M227" i="10"/>
  <c r="M1417" i="10"/>
  <c r="M1405" i="10"/>
  <c r="M1427" i="10"/>
  <c r="M146" i="10"/>
  <c r="M223" i="10"/>
  <c r="M144" i="10"/>
  <c r="M140" i="10"/>
  <c r="M243" i="10"/>
  <c r="M271" i="10"/>
  <c r="M142" i="10"/>
  <c r="M197" i="10"/>
  <c r="N197" i="10" s="1"/>
  <c r="M230" i="10"/>
  <c r="M192" i="10"/>
  <c r="M119" i="10"/>
  <c r="M1432" i="10"/>
  <c r="M118" i="10"/>
  <c r="M1413" i="10"/>
  <c r="M222" i="10"/>
  <c r="M225" i="10"/>
  <c r="P80" i="10"/>
  <c r="N1298" i="10"/>
  <c r="N1051" i="10"/>
  <c r="N1043" i="10"/>
  <c r="N1096" i="10"/>
  <c r="P13" i="10"/>
  <c r="G8" i="29"/>
  <c r="K14" i="29"/>
  <c r="N1359" i="10"/>
  <c r="N1209" i="10"/>
  <c r="N1208" i="10"/>
  <c r="N1060" i="10"/>
  <c r="N1003" i="10"/>
  <c r="N1370" i="10"/>
  <c r="N1091" i="10"/>
  <c r="N1052" i="10"/>
  <c r="N1021" i="10"/>
  <c r="N976" i="10"/>
  <c r="N961" i="10"/>
  <c r="N1292" i="10"/>
  <c r="N1213" i="10"/>
  <c r="N1199" i="10"/>
  <c r="N1177" i="10"/>
  <c r="N1175" i="10"/>
  <c r="N1108" i="10"/>
  <c r="N1029" i="10"/>
  <c r="N969" i="10"/>
  <c r="N946" i="10"/>
  <c r="N939" i="10"/>
  <c r="N923" i="10"/>
  <c r="N916" i="10"/>
  <c r="N887" i="10"/>
  <c r="N867" i="10"/>
  <c r="N835" i="10"/>
  <c r="N870" i="10"/>
  <c r="N869" i="10"/>
  <c r="N819" i="10"/>
  <c r="N811" i="10"/>
  <c r="N771" i="10"/>
  <c r="N767" i="10"/>
  <c r="N759" i="10"/>
  <c r="N755" i="10"/>
  <c r="N747" i="10"/>
  <c r="N743" i="10"/>
  <c r="N735" i="10"/>
  <c r="N731" i="10"/>
  <c r="N727" i="10"/>
  <c r="N719" i="10"/>
  <c r="N715" i="10"/>
  <c r="N913" i="10"/>
  <c r="N910" i="10"/>
  <c r="N906" i="10"/>
  <c r="N902" i="10"/>
  <c r="N901" i="10"/>
  <c r="N894" i="10"/>
  <c r="N882" i="10"/>
  <c r="N861" i="10"/>
  <c r="N850" i="10"/>
  <c r="N849" i="10"/>
  <c r="N844" i="10"/>
  <c r="N830" i="10"/>
  <c r="N829" i="10"/>
  <c r="N826" i="10"/>
  <c r="N934" i="10"/>
  <c r="N933" i="10"/>
  <c r="N932" i="10"/>
  <c r="N931" i="10"/>
  <c r="N930" i="10"/>
  <c r="N929" i="10"/>
  <c r="N839" i="10"/>
  <c r="N814" i="10"/>
  <c r="N695" i="10"/>
  <c r="N687" i="10"/>
  <c r="N683" i="10"/>
  <c r="N675" i="10"/>
  <c r="N671" i="10"/>
  <c r="N667" i="10"/>
  <c r="N663" i="10"/>
  <c r="N655" i="10"/>
  <c r="N651" i="10"/>
  <c r="N647" i="10"/>
  <c r="N1210" i="10"/>
  <c r="N1306" i="10"/>
  <c r="P202" i="10"/>
  <c r="N1262" i="10"/>
  <c r="N1252" i="10"/>
  <c r="N1245" i="10"/>
  <c r="N1238" i="10"/>
  <c r="L70" i="10"/>
  <c r="N70" i="10" s="1"/>
  <c r="L9" i="10"/>
  <c r="N1386" i="10"/>
  <c r="N1346" i="10"/>
  <c r="N1326" i="10"/>
  <c r="N1276" i="10"/>
  <c r="N1260" i="10"/>
  <c r="N1218" i="10"/>
  <c r="N1185" i="10"/>
  <c r="N1139" i="10"/>
  <c r="N1454" i="10"/>
  <c r="N1319" i="10"/>
  <c r="L86" i="10"/>
  <c r="N86" i="10" s="1"/>
  <c r="L45" i="10"/>
  <c r="L29" i="10"/>
  <c r="N29" i="10" s="1"/>
  <c r="L117" i="10"/>
  <c r="N117" i="10" s="1"/>
  <c r="L91" i="10"/>
  <c r="N91" i="10" s="1"/>
  <c r="N1237" i="10"/>
  <c r="N1211" i="10"/>
  <c r="N1164" i="10"/>
  <c r="N1145" i="10"/>
  <c r="N1144" i="10"/>
  <c r="N1041" i="10"/>
  <c r="N972" i="10"/>
  <c r="N851" i="10"/>
  <c r="N842" i="10"/>
  <c r="N1318" i="10"/>
  <c r="N1268" i="10"/>
  <c r="N1254" i="10"/>
  <c r="N1163" i="10"/>
  <c r="N1111" i="10"/>
  <c r="N1086" i="10"/>
  <c r="N1048" i="10"/>
  <c r="N1012" i="10"/>
  <c r="N903" i="10"/>
  <c r="N871" i="10"/>
  <c r="N862" i="10"/>
  <c r="N860" i="10"/>
  <c r="N827" i="10"/>
  <c r="N818" i="10"/>
  <c r="N817" i="10"/>
  <c r="N812" i="10"/>
  <c r="N1112" i="10"/>
  <c r="N1079" i="10"/>
  <c r="N947" i="10"/>
  <c r="N918" i="10"/>
  <c r="N917" i="10"/>
  <c r="N915" i="10"/>
  <c r="N885" i="10"/>
  <c r="N883" i="10"/>
  <c r="N864" i="10"/>
  <c r="N843" i="10"/>
  <c r="N834" i="10"/>
  <c r="N833" i="10"/>
  <c r="N802" i="10"/>
  <c r="N794" i="10"/>
  <c r="N790" i="10"/>
  <c r="N786" i="10"/>
  <c r="N782" i="10"/>
  <c r="N778" i="10"/>
  <c r="N774" i="10"/>
  <c r="N770" i="10"/>
  <c r="N766" i="10"/>
  <c r="N1103" i="10"/>
  <c r="N1097" i="10"/>
  <c r="N1092" i="10"/>
  <c r="N1084" i="10"/>
  <c r="N694" i="10"/>
  <c r="N682" i="10"/>
  <c r="N678" i="10"/>
  <c r="N670" i="10"/>
  <c r="N666" i="10"/>
  <c r="N662" i="10"/>
  <c r="N650" i="10"/>
  <c r="N646" i="10"/>
  <c r="N1011" i="10"/>
  <c r="N1009" i="10"/>
  <c r="N1005" i="10"/>
  <c r="N1001" i="10"/>
  <c r="N998" i="10"/>
  <c r="N990" i="10"/>
  <c r="N980" i="10"/>
  <c r="N975" i="10"/>
  <c r="N974" i="10"/>
  <c r="N959" i="10"/>
  <c r="N943" i="10"/>
  <c r="N936" i="10"/>
  <c r="N927" i="10"/>
  <c r="N920" i="10"/>
  <c r="N904" i="10"/>
  <c r="N895" i="10"/>
  <c r="N872" i="10"/>
  <c r="N852" i="10"/>
  <c r="N848" i="10"/>
  <c r="N841" i="10"/>
  <c r="N836" i="10"/>
  <c r="N832" i="10"/>
  <c r="N825" i="10"/>
  <c r="N821" i="10"/>
  <c r="N816" i="10"/>
  <c r="N805" i="10"/>
  <c r="N804" i="10"/>
  <c r="N801" i="10"/>
  <c r="N800" i="10"/>
  <c r="N797" i="10"/>
  <c r="N796" i="10"/>
  <c r="N793" i="10"/>
  <c r="N792" i="10"/>
  <c r="N789" i="10"/>
  <c r="N788" i="10"/>
  <c r="N785" i="10"/>
  <c r="N784" i="10"/>
  <c r="N781" i="10"/>
  <c r="N780" i="10"/>
  <c r="N777" i="10"/>
  <c r="N776" i="10"/>
  <c r="N773" i="10"/>
  <c r="N772" i="10"/>
  <c r="N769" i="10"/>
  <c r="N768" i="10"/>
  <c r="N764" i="10"/>
  <c r="N760" i="10"/>
  <c r="N756" i="10"/>
  <c r="N752" i="10"/>
  <c r="N748" i="10"/>
  <c r="N744" i="10"/>
  <c r="N740" i="10"/>
  <c r="N736" i="10"/>
  <c r="N732" i="10"/>
  <c r="N728" i="10"/>
  <c r="N724" i="10"/>
  <c r="N720" i="10"/>
  <c r="N710" i="10"/>
  <c r="N746" i="10"/>
  <c r="N730" i="10"/>
  <c r="N726" i="10"/>
  <c r="N718" i="10"/>
  <c r="N714" i="10"/>
  <c r="N707" i="10"/>
  <c r="N705" i="10"/>
  <c r="N697" i="10"/>
  <c r="N696" i="10"/>
  <c r="N692" i="10"/>
  <c r="N688" i="10"/>
  <c r="N684" i="10"/>
  <c r="N672" i="10"/>
  <c r="N660" i="10"/>
  <c r="N656" i="10"/>
  <c r="N648" i="10"/>
  <c r="N634" i="10"/>
  <c r="N1312" i="10"/>
  <c r="N1296" i="10"/>
  <c r="N1168" i="10"/>
  <c r="N1158" i="10"/>
  <c r="N1157" i="10"/>
  <c r="N1141" i="10"/>
  <c r="N1140" i="10"/>
  <c r="N1137" i="10"/>
  <c r="N1136" i="10"/>
  <c r="N1135" i="10"/>
  <c r="N1134" i="10"/>
  <c r="N1133" i="10"/>
  <c r="N1090" i="10"/>
  <c r="N1071" i="10"/>
  <c r="N1056" i="10"/>
  <c r="N997" i="10"/>
  <c r="N1214" i="10"/>
  <c r="N1207" i="10"/>
  <c r="N1186" i="10"/>
  <c r="N1166" i="10"/>
  <c r="L80" i="10"/>
  <c r="N80" i="10" s="1"/>
  <c r="L208" i="10"/>
  <c r="L257" i="10"/>
  <c r="L242" i="10"/>
  <c r="L186" i="10"/>
  <c r="N186" i="10" s="1"/>
  <c r="L246" i="10"/>
  <c r="L269" i="10"/>
  <c r="L256" i="10"/>
  <c r="L240" i="10"/>
  <c r="L137" i="10"/>
  <c r="N137" i="10" s="1"/>
  <c r="L93" i="10"/>
  <c r="N93" i="10" s="1"/>
  <c r="L90" i="10"/>
  <c r="N90" i="10" s="1"/>
  <c r="L85" i="10"/>
  <c r="N85" i="10" s="1"/>
  <c r="L217" i="10"/>
  <c r="N217" i="10" s="1"/>
  <c r="L233" i="10"/>
  <c r="L135" i="10"/>
  <c r="N135" i="10" s="1"/>
  <c r="L120" i="10"/>
  <c r="N120" i="10" s="1"/>
  <c r="L225" i="10"/>
  <c r="N225" i="10" s="1"/>
  <c r="L241" i="10"/>
  <c r="L268" i="10"/>
  <c r="L146" i="10"/>
  <c r="L222" i="10"/>
  <c r="N222" i="10" s="1"/>
  <c r="L235" i="10"/>
  <c r="L181" i="10"/>
  <c r="L141" i="10"/>
  <c r="N141" i="10" s="1"/>
  <c r="L228" i="10"/>
  <c r="N228" i="10" s="1"/>
  <c r="N1270" i="10"/>
  <c r="N1407" i="10"/>
  <c r="N1121" i="10"/>
  <c r="N1297" i="10"/>
  <c r="N1173" i="10"/>
  <c r="N1272" i="10"/>
  <c r="N1223" i="10"/>
  <c r="N1129" i="10"/>
  <c r="N1128" i="10"/>
  <c r="N1109" i="10"/>
  <c r="N1064" i="10"/>
  <c r="N1049" i="10"/>
  <c r="N1325" i="10"/>
  <c r="N1294" i="10"/>
  <c r="N1293" i="10"/>
  <c r="N1236" i="10"/>
  <c r="N1216" i="10"/>
  <c r="N1204" i="10"/>
  <c r="N1171" i="10"/>
  <c r="N1138" i="10"/>
  <c r="N1125" i="10"/>
  <c r="N1110" i="10"/>
  <c r="N1076" i="10"/>
  <c r="N1063" i="10"/>
  <c r="N1002" i="10"/>
  <c r="N1302" i="10"/>
  <c r="N1257" i="10"/>
  <c r="N1249" i="10"/>
  <c r="N1240" i="10"/>
  <c r="N1174" i="10"/>
  <c r="N1160" i="10"/>
  <c r="N1159" i="10"/>
  <c r="N1115" i="10"/>
  <c r="N1035" i="10"/>
  <c r="N1034" i="10"/>
  <c r="N994" i="10"/>
  <c r="P10" i="10"/>
  <c r="P203" i="10"/>
  <c r="P198" i="10"/>
  <c r="P201" i="10"/>
  <c r="M1452" i="10"/>
  <c r="N1452" i="10" s="1"/>
  <c r="M98" i="10"/>
  <c r="M606" i="10"/>
  <c r="N606" i="10" s="1"/>
  <c r="M183" i="10"/>
  <c r="M99" i="10"/>
  <c r="M314" i="10"/>
  <c r="N314" i="10" s="1"/>
  <c r="M639" i="10"/>
  <c r="N639" i="10" s="1"/>
  <c r="M598" i="10"/>
  <c r="N598" i="10" s="1"/>
  <c r="M193" i="10"/>
  <c r="M106" i="10"/>
  <c r="N106" i="10" s="1"/>
  <c r="M260" i="10"/>
  <c r="M102" i="10"/>
  <c r="M1422" i="10"/>
  <c r="N1422" i="10" s="1"/>
  <c r="M1431" i="10"/>
  <c r="N1431" i="10" s="1"/>
  <c r="M315" i="10"/>
  <c r="N315" i="10" s="1"/>
  <c r="M105" i="10"/>
  <c r="N105" i="10" s="1"/>
  <c r="M100" i="10"/>
  <c r="M1438" i="10"/>
  <c r="M272" i="10"/>
  <c r="M607" i="10"/>
  <c r="M188" i="10"/>
  <c r="M103" i="10"/>
  <c r="M361" i="10"/>
  <c r="N361" i="10" s="1"/>
  <c r="M597" i="10"/>
  <c r="N597" i="10" s="1"/>
  <c r="M108" i="10"/>
  <c r="N108" i="10" s="1"/>
  <c r="M1418" i="10"/>
  <c r="N1418" i="10" s="1"/>
  <c r="M360" i="10"/>
  <c r="N360" i="10" s="1"/>
  <c r="M104" i="10"/>
  <c r="M97" i="10"/>
  <c r="M556" i="10"/>
  <c r="N556" i="10" s="1"/>
  <c r="M147" i="10"/>
  <c r="M259" i="10"/>
  <c r="M245" i="10"/>
  <c r="M1451" i="10"/>
  <c r="N1451" i="10" s="1"/>
  <c r="M101" i="10"/>
  <c r="M107" i="10"/>
  <c r="N107" i="10" s="1"/>
  <c r="M273" i="10"/>
  <c r="N273" i="10" s="1"/>
  <c r="M557" i="10"/>
  <c r="N557" i="10"/>
  <c r="M198" i="10"/>
  <c r="N198" i="10" s="1"/>
  <c r="M1435" i="10"/>
  <c r="M244" i="10"/>
  <c r="M231" i="10"/>
  <c r="N1374" i="10" l="1"/>
  <c r="N907" i="10"/>
  <c r="L7" i="10"/>
  <c r="N1427" i="10"/>
  <c r="N1408" i="10"/>
  <c r="N1391" i="10"/>
  <c r="N1387" i="10"/>
  <c r="N1383" i="10"/>
  <c r="N1358" i="10"/>
  <c r="N1324" i="10"/>
  <c r="N1320" i="10"/>
  <c r="N1311" i="10"/>
  <c r="N1310" i="10"/>
  <c r="N1305" i="10"/>
  <c r="N1290" i="10"/>
  <c r="N1231" i="10"/>
  <c r="N1013" i="10"/>
  <c r="L249" i="10"/>
  <c r="N7" i="10"/>
  <c r="N1353" i="10"/>
  <c r="N1248" i="10"/>
  <c r="N1195" i="10"/>
  <c r="N1189" i="10"/>
  <c r="K15" i="29"/>
  <c r="K14" i="39"/>
  <c r="K15" i="39"/>
  <c r="N1448" i="10"/>
  <c r="N1444" i="10"/>
  <c r="N1377" i="10"/>
  <c r="N1354" i="10"/>
  <c r="N1351" i="10"/>
  <c r="N1341" i="10"/>
  <c r="N1340" i="10"/>
  <c r="N1317" i="10"/>
  <c r="N1301" i="10"/>
  <c r="N1291" i="10"/>
  <c r="N1286" i="10"/>
  <c r="N1280" i="10"/>
  <c r="N1266" i="10"/>
  <c r="N1256" i="10"/>
  <c r="N1230" i="10"/>
  <c r="N1069" i="10"/>
  <c r="L272" i="10"/>
  <c r="N272" i="10" s="1"/>
  <c r="L119" i="10"/>
  <c r="N119" i="10" s="1"/>
  <c r="L79" i="10"/>
  <c r="N79" i="10" s="1"/>
  <c r="L49" i="10"/>
  <c r="N49" i="10" s="1"/>
  <c r="L48" i="10"/>
  <c r="N48" i="10" s="1"/>
  <c r="N1183" i="10"/>
  <c r="N1156" i="10"/>
  <c r="N1114" i="10"/>
  <c r="N1104" i="10"/>
  <c r="N1037" i="10"/>
  <c r="N1026" i="10"/>
  <c r="N1007" i="10"/>
  <c r="N919" i="10"/>
  <c r="N888" i="10"/>
  <c r="N853" i="10"/>
  <c r="N823" i="10"/>
  <c r="N711" i="10"/>
  <c r="N691" i="10"/>
  <c r="N674" i="10"/>
  <c r="L151" i="10"/>
  <c r="L145" i="10"/>
  <c r="N145" i="10" s="1"/>
  <c r="L101" i="10"/>
  <c r="N101" i="10" s="1"/>
  <c r="L99" i="10"/>
  <c r="N99" i="10" s="1"/>
  <c r="A9" i="54"/>
  <c r="P205" i="10"/>
  <c r="L142" i="10"/>
  <c r="N142" i="10" s="1"/>
  <c r="L138" i="10"/>
  <c r="N138" i="10" s="1"/>
  <c r="L65" i="10"/>
  <c r="N65" i="10" s="1"/>
  <c r="L64" i="10"/>
  <c r="N64" i="10" s="1"/>
  <c r="N1180" i="10"/>
  <c r="N1169" i="10"/>
  <c r="N1153" i="10"/>
  <c r="N1149" i="10"/>
  <c r="N1107" i="10"/>
  <c r="N1106" i="10"/>
  <c r="N1032" i="10"/>
  <c r="N926" i="10"/>
  <c r="N891" i="10"/>
  <c r="N808" i="10"/>
  <c r="N716" i="10"/>
  <c r="L148" i="10"/>
  <c r="L102" i="10"/>
  <c r="N102" i="10" s="1"/>
  <c r="N1362" i="10"/>
  <c r="N1357" i="10"/>
  <c r="N1349" i="10"/>
  <c r="N1332" i="10"/>
  <c r="N1316" i="10"/>
  <c r="N1309" i="10"/>
  <c r="N1258" i="10"/>
  <c r="G79" i="11"/>
  <c r="N1411" i="10"/>
  <c r="N1409" i="10"/>
  <c r="N1406" i="10"/>
  <c r="N1376" i="10"/>
  <c r="N1368" i="10"/>
  <c r="N1355" i="10"/>
  <c r="N1350" i="10"/>
  <c r="N1342" i="10"/>
  <c r="N1323" i="10"/>
  <c r="N1321" i="10"/>
  <c r="N1259" i="10"/>
  <c r="N1430" i="10"/>
  <c r="N1390" i="10"/>
  <c r="N1352" i="10"/>
  <c r="N1344" i="10"/>
  <c r="N1337" i="10"/>
  <c r="N1307" i="10"/>
  <c r="N146" i="10"/>
  <c r="N1433" i="10"/>
  <c r="N1425" i="10"/>
  <c r="N1378" i="10"/>
  <c r="N1339" i="10"/>
  <c r="N1314" i="10"/>
  <c r="N1282" i="10"/>
  <c r="N1322" i="10"/>
  <c r="N1299" i="10"/>
  <c r="N1295" i="10"/>
  <c r="N1275" i="10"/>
  <c r="N1274" i="10"/>
  <c r="N1265" i="10"/>
  <c r="N1255" i="10"/>
  <c r="N1243" i="10"/>
  <c r="N1233" i="10"/>
  <c r="N1232" i="10"/>
  <c r="N1222" i="10"/>
  <c r="N1221" i="10"/>
  <c r="N1197" i="10"/>
  <c r="N1194" i="10"/>
  <c r="N1191" i="10"/>
  <c r="N1182" i="10"/>
  <c r="N1148" i="10"/>
  <c r="N1146" i="10"/>
  <c r="N1142" i="10"/>
  <c r="N1127" i="10"/>
  <c r="N1126" i="10"/>
  <c r="N1123" i="10"/>
  <c r="N1120" i="10"/>
  <c r="N1095" i="10"/>
  <c r="N1068" i="10"/>
  <c r="N1017" i="10"/>
  <c r="N955" i="10"/>
  <c r="N858" i="10"/>
  <c r="N1042" i="10"/>
  <c r="N1039" i="10"/>
  <c r="N1033" i="10"/>
  <c r="N1217" i="10"/>
  <c r="N1206" i="10"/>
  <c r="N1200" i="10"/>
  <c r="N1190" i="10"/>
  <c r="N1165" i="10"/>
  <c r="N1151" i="10"/>
  <c r="N1150" i="10"/>
  <c r="N1100" i="10"/>
  <c r="N1082" i="10"/>
  <c r="N1078" i="10"/>
  <c r="N1055" i="10"/>
  <c r="N1047" i="10"/>
  <c r="N1028" i="10"/>
  <c r="N1024" i="10"/>
  <c r="N981" i="10"/>
  <c r="N1281" i="10"/>
  <c r="N1263" i="10"/>
  <c r="N1251" i="10"/>
  <c r="N1250" i="10"/>
  <c r="N1239" i="10"/>
  <c r="N1203" i="10"/>
  <c r="N1202" i="10"/>
  <c r="N1193" i="10"/>
  <c r="N1188" i="10"/>
  <c r="N1187" i="10"/>
  <c r="N1184" i="10"/>
  <c r="N1170" i="10"/>
  <c r="N1154" i="10"/>
  <c r="N1117" i="10"/>
  <c r="N1116" i="10"/>
  <c r="N1105" i="10"/>
  <c r="N1094" i="10"/>
  <c r="N1089" i="10"/>
  <c r="N1067" i="10"/>
  <c r="N1065" i="10"/>
  <c r="N1062" i="10"/>
  <c r="N1061" i="10"/>
  <c r="N1030" i="10"/>
  <c r="N1027" i="10"/>
  <c r="N1023" i="10"/>
  <c r="N1022" i="10"/>
  <c r="N1019" i="10"/>
  <c r="N1014" i="10"/>
  <c r="N1010" i="10"/>
  <c r="N999" i="10"/>
  <c r="N996" i="10"/>
  <c r="N995" i="10"/>
  <c r="N992" i="10"/>
  <c r="N991" i="10"/>
  <c r="N987" i="10"/>
  <c r="N979" i="10"/>
  <c r="N978" i="10"/>
  <c r="N957" i="10"/>
  <c r="N953" i="10"/>
  <c r="N950" i="10"/>
  <c r="N938" i="10"/>
  <c r="N935" i="10"/>
  <c r="N899" i="10"/>
  <c r="N879" i="10"/>
  <c r="N859" i="10"/>
  <c r="N809" i="10"/>
  <c r="N762" i="10"/>
  <c r="N758" i="10"/>
  <c r="N754" i="10"/>
  <c r="N750" i="10"/>
  <c r="N742" i="10"/>
  <c r="N738" i="10"/>
  <c r="N734" i="10"/>
  <c r="N709" i="10"/>
  <c r="N708" i="10"/>
  <c r="N703" i="10"/>
  <c r="N690" i="10"/>
  <c r="N686" i="10"/>
  <c r="N680" i="10"/>
  <c r="N679" i="10"/>
  <c r="N673" i="10"/>
  <c r="N658" i="10"/>
  <c r="N654" i="10"/>
  <c r="N881" i="10"/>
  <c r="N847" i="10"/>
  <c r="N787" i="10"/>
  <c r="N733" i="10"/>
  <c r="P206" i="10"/>
  <c r="L103" i="10"/>
  <c r="N103" i="10" s="1"/>
  <c r="L100" i="10"/>
  <c r="N100" i="10" s="1"/>
  <c r="L261" i="10"/>
  <c r="L216" i="10"/>
  <c r="N216" i="10" s="1"/>
  <c r="P208" i="10"/>
  <c r="P207" i="10"/>
  <c r="L192" i="10"/>
  <c r="N192" i="10" s="1"/>
  <c r="L104" i="10"/>
  <c r="N104" i="10" s="1"/>
  <c r="L97" i="10"/>
  <c r="N97" i="10" s="1"/>
  <c r="P209" i="10"/>
  <c r="L193" i="10"/>
  <c r="N193" i="10" s="1"/>
  <c r="L189" i="10"/>
  <c r="L98" i="10"/>
  <c r="N98" i="10" s="1"/>
  <c r="L78" i="10"/>
  <c r="N78" i="10" s="1"/>
  <c r="L259" i="10"/>
  <c r="N259" i="10" s="1"/>
  <c r="L13" i="10"/>
  <c r="N13" i="10" s="1"/>
  <c r="L231" i="10"/>
  <c r="N231" i="10" s="1"/>
  <c r="L11" i="10"/>
  <c r="N11" i="10" s="1"/>
  <c r="L18" i="10"/>
  <c r="N18" i="10" s="1"/>
  <c r="L260" i="10"/>
  <c r="N260" i="10" s="1"/>
  <c r="L52" i="10"/>
  <c r="N52" i="10" s="1"/>
  <c r="L12" i="10"/>
  <c r="N12" i="10" s="1"/>
  <c r="L218" i="10"/>
  <c r="N218" i="10" s="1"/>
  <c r="L121" i="10"/>
  <c r="N121" i="10" s="1"/>
  <c r="L38" i="10"/>
  <c r="L66" i="10"/>
  <c r="N66" i="10" s="1"/>
  <c r="L72" i="10"/>
  <c r="N72" i="10" s="1"/>
  <c r="L59" i="10"/>
  <c r="N59" i="10" s="1"/>
  <c r="L26" i="10"/>
  <c r="N26" i="10" s="1"/>
  <c r="L21" i="10"/>
  <c r="N21" i="10" s="1"/>
  <c r="L67" i="10"/>
  <c r="N67" i="10" s="1"/>
  <c r="L40" i="10"/>
  <c r="L47" i="10"/>
  <c r="N47" i="10" s="1"/>
  <c r="L44" i="10"/>
  <c r="L62" i="10"/>
  <c r="N62" i="10" s="1"/>
  <c r="L69" i="10"/>
  <c r="N69" i="10" s="1"/>
  <c r="L57" i="10"/>
  <c r="N57" i="10" s="1"/>
  <c r="L24" i="10"/>
  <c r="N24" i="10" s="1"/>
  <c r="L15" i="10"/>
  <c r="N15" i="10" s="1"/>
  <c r="L71" i="10"/>
  <c r="N71" i="10" s="1"/>
  <c r="L27" i="10"/>
  <c r="N27" i="10" s="1"/>
  <c r="L234" i="10"/>
  <c r="L53" i="10"/>
  <c r="N53" i="10" s="1"/>
  <c r="L28" i="10"/>
  <c r="N28" i="10" s="1"/>
  <c r="L51" i="10"/>
  <c r="N51" i="10" s="1"/>
  <c r="L54" i="10"/>
  <c r="N54" i="10" s="1"/>
  <c r="L68" i="10"/>
  <c r="N68" i="10" s="1"/>
  <c r="L23" i="10"/>
  <c r="N23" i="10" s="1"/>
  <c r="L87" i="10"/>
  <c r="N87" i="10" s="1"/>
  <c r="L221" i="10"/>
  <c r="N221" i="10" s="1"/>
  <c r="P200" i="10"/>
  <c r="L114" i="10"/>
  <c r="N114" i="10" s="1"/>
  <c r="L230" i="10"/>
  <c r="N230" i="10" s="1"/>
  <c r="L213" i="10"/>
  <c r="N213" i="10" s="1"/>
  <c r="L116" i="10"/>
  <c r="N116" i="10" s="1"/>
  <c r="L76" i="10"/>
  <c r="N76" i="10" s="1"/>
  <c r="L229" i="10"/>
  <c r="N229" i="10" s="1"/>
  <c r="L131" i="10"/>
  <c r="L25" i="10"/>
  <c r="N25" i="10" s="1"/>
  <c r="L92" i="10"/>
  <c r="N92" i="10" s="1"/>
  <c r="L60" i="10"/>
  <c r="N60" i="10" s="1"/>
  <c r="L14" i="10"/>
  <c r="N14" i="10" s="1"/>
  <c r="N1389" i="10"/>
  <c r="N1181" i="10"/>
  <c r="L73" i="10"/>
  <c r="N73" i="10" s="1"/>
  <c r="L81" i="10"/>
  <c r="N81" i="10" s="1"/>
  <c r="L219" i="10"/>
  <c r="N219" i="10" s="1"/>
  <c r="L58" i="10"/>
  <c r="N58" i="10" s="1"/>
  <c r="L133" i="10"/>
  <c r="N133" i="10" s="1"/>
  <c r="L8" i="10"/>
  <c r="L143" i="10"/>
  <c r="N143" i="10" s="1"/>
  <c r="L96" i="10"/>
  <c r="N96" i="10" s="1"/>
  <c r="L95" i="10"/>
  <c r="N95" i="10" s="1"/>
  <c r="L182" i="10"/>
  <c r="L89" i="10"/>
  <c r="N89" i="10" s="1"/>
  <c r="L82" i="10"/>
  <c r="N82" i="10" s="1"/>
  <c r="L42" i="10"/>
  <c r="L43" i="10"/>
  <c r="L41" i="10"/>
  <c r="L20" i="10"/>
  <c r="N20" i="10" s="1"/>
  <c r="L56" i="10"/>
  <c r="N56" i="10" s="1"/>
  <c r="L211" i="10"/>
  <c r="L19" i="10"/>
  <c r="N19" i="10" s="1"/>
  <c r="L22" i="10"/>
  <c r="N22" i="10" s="1"/>
  <c r="L50" i="10"/>
  <c r="N50" i="10" s="1"/>
  <c r="N1373" i="10"/>
  <c r="N1205" i="10"/>
  <c r="N1179" i="10"/>
  <c r="N1162" i="10"/>
  <c r="L258" i="10"/>
  <c r="L88" i="10"/>
  <c r="N88" i="10" s="1"/>
  <c r="L132" i="10"/>
  <c r="N132" i="10" s="1"/>
  <c r="L115" i="10"/>
  <c r="L214" i="10"/>
  <c r="N214" i="10" s="1"/>
  <c r="L61" i="10"/>
  <c r="N61" i="10" s="1"/>
  <c r="L46" i="10"/>
  <c r="N46" i="10" s="1"/>
  <c r="P199" i="10"/>
  <c r="L227" i="10"/>
  <c r="N227" i="10" s="1"/>
  <c r="L113" i="10"/>
  <c r="N113" i="10" s="1"/>
  <c r="L209" i="10"/>
  <c r="L94" i="10"/>
  <c r="N94" i="10" s="1"/>
  <c r="L140" i="10"/>
  <c r="N140" i="10" s="1"/>
  <c r="L139" i="10"/>
  <c r="N139" i="10" s="1"/>
  <c r="N607" i="10"/>
  <c r="L84" i="10"/>
  <c r="N84" i="10" s="1"/>
  <c r="L136" i="10"/>
  <c r="N136" i="10" s="1"/>
  <c r="L83" i="10"/>
  <c r="N83" i="10" s="1"/>
  <c r="L77" i="10"/>
  <c r="N77" i="10" s="1"/>
  <c r="L74" i="10"/>
  <c r="N74" i="10" s="1"/>
  <c r="L210" i="10"/>
  <c r="N210" i="10" s="1"/>
  <c r="L134" i="10"/>
  <c r="N134" i="10" s="1"/>
  <c r="L187" i="10"/>
  <c r="N187" i="10" s="1"/>
  <c r="L243" i="10"/>
  <c r="N243" i="10" s="1"/>
  <c r="L220" i="10"/>
  <c r="N220" i="10" s="1"/>
  <c r="L75" i="10"/>
  <c r="N75" i="10" s="1"/>
  <c r="L118" i="10"/>
  <c r="N118" i="10" s="1"/>
  <c r="L212" i="10"/>
  <c r="N212" i="10" s="1"/>
  <c r="L124" i="10"/>
  <c r="N124" i="10" s="1"/>
  <c r="L226" i="10"/>
  <c r="N226" i="10" s="1"/>
  <c r="L30" i="10"/>
  <c r="N30" i="10" s="1"/>
  <c r="L16" i="10"/>
  <c r="N16" i="10" s="1"/>
  <c r="L55" i="10"/>
  <c r="N55" i="10" s="1"/>
  <c r="L248" i="10"/>
  <c r="L63" i="10"/>
  <c r="N63" i="10" s="1"/>
  <c r="L39" i="10"/>
  <c r="N1432" i="10"/>
  <c r="N1372" i="10"/>
  <c r="N1178" i="10"/>
  <c r="N1450" i="10"/>
  <c r="N1446" i="10"/>
  <c r="N1442" i="10"/>
  <c r="N1437" i="10"/>
  <c r="N1428" i="10"/>
  <c r="N1426" i="10"/>
  <c r="N1423" i="10"/>
  <c r="N1421" i="10"/>
  <c r="N1416" i="10"/>
  <c r="N1414" i="10"/>
  <c r="N1412" i="10"/>
  <c r="N1410" i="10"/>
  <c r="N1405" i="10"/>
  <c r="N1401" i="10"/>
  <c r="N1395" i="10"/>
  <c r="N1392" i="10"/>
  <c r="N1385" i="10"/>
  <c r="N1381" i="10"/>
  <c r="N1379" i="10"/>
  <c r="N1343" i="10"/>
  <c r="N1330" i="10"/>
  <c r="N1289" i="10"/>
  <c r="N1288" i="10"/>
  <c r="N1287" i="10"/>
  <c r="N1273" i="10"/>
  <c r="N1264" i="10"/>
  <c r="N1219" i="10"/>
  <c r="N1201" i="10"/>
  <c r="N1152" i="10"/>
  <c r="N1147" i="10"/>
  <c r="N1075" i="10"/>
  <c r="N1074" i="10"/>
  <c r="N1044" i="10"/>
  <c r="N1004" i="10"/>
  <c r="N1434" i="10"/>
  <c r="N1424" i="10"/>
  <c r="N1417" i="10"/>
  <c r="N1415" i="10"/>
  <c r="N1413" i="10"/>
  <c r="N1369" i="10"/>
  <c r="N1366" i="10"/>
  <c r="N1364" i="10"/>
  <c r="N1328" i="10"/>
  <c r="N1283" i="10"/>
  <c r="N1271" i="10"/>
  <c r="N1244" i="10"/>
  <c r="N1176" i="10"/>
  <c r="L223" i="10"/>
  <c r="N223" i="10" s="1"/>
  <c r="N1440" i="10"/>
  <c r="N1429" i="10"/>
  <c r="N1397" i="10"/>
  <c r="N1380" i="10"/>
  <c r="N1371" i="10"/>
  <c r="N1172" i="10"/>
  <c r="N985" i="10"/>
  <c r="N1161" i="10"/>
  <c r="N1038" i="10"/>
  <c r="N1025" i="10"/>
  <c r="N1018" i="10"/>
  <c r="N988" i="10"/>
  <c r="N948" i="10"/>
  <c r="N783" i="10"/>
  <c r="N982" i="10"/>
  <c r="N951" i="10"/>
  <c r="N924" i="10"/>
  <c r="N866" i="10"/>
  <c r="N779" i="10"/>
  <c r="N729" i="10"/>
  <c r="N717" i="10"/>
  <c r="N875" i="10"/>
  <c r="N803" i="10"/>
  <c r="N749" i="10"/>
  <c r="N702" i="10"/>
  <c r="N638" i="10"/>
  <c r="L245" i="10"/>
  <c r="N245" i="10" s="1"/>
  <c r="L244" i="10"/>
  <c r="N244" i="10" s="1"/>
  <c r="L270" i="10"/>
  <c r="L236" i="10"/>
  <c r="N725" i="10"/>
  <c r="N713" i="10"/>
  <c r="L271" i="10"/>
  <c r="N271" i="10" s="1"/>
  <c r="C310" i="29"/>
  <c r="D310" i="29" s="1"/>
  <c r="E310" i="29" s="1"/>
  <c r="C294" i="29"/>
  <c r="D294" i="29" s="1"/>
  <c r="E294" i="29" s="1"/>
  <c r="N1447" i="10"/>
  <c r="N1443" i="10"/>
  <c r="N1439" i="10"/>
  <c r="N1438" i="10"/>
  <c r="N1402" i="10"/>
  <c r="N1398" i="10"/>
  <c r="N1396" i="10"/>
  <c r="N1393" i="10"/>
  <c r="N1382" i="10"/>
  <c r="C276" i="29"/>
  <c r="D276" i="29" s="1"/>
  <c r="F276" i="29" s="1"/>
  <c r="C306" i="29"/>
  <c r="D306" i="29" s="1"/>
  <c r="F306" i="29" s="1"/>
  <c r="N1435" i="10"/>
  <c r="C274" i="29"/>
  <c r="D274" i="29" s="1"/>
  <c r="E274" i="29" s="1"/>
  <c r="C313" i="29"/>
  <c r="D313" i="29" s="1"/>
  <c r="C232" i="29"/>
  <c r="D232" i="29" s="1"/>
  <c r="E232" i="29" s="1"/>
  <c r="C229" i="29"/>
  <c r="D229" i="29" s="1"/>
  <c r="E229" i="29" s="1"/>
  <c r="C292" i="29"/>
  <c r="D292" i="29" s="1"/>
  <c r="E292" i="29" s="1"/>
  <c r="C256" i="29"/>
  <c r="D256" i="29" s="1"/>
  <c r="E256" i="29" s="1"/>
  <c r="C288" i="29"/>
  <c r="D288" i="29" s="1"/>
  <c r="F288" i="29" s="1"/>
  <c r="C321" i="29"/>
  <c r="D321" i="29" s="1"/>
  <c r="F321" i="29" s="1"/>
  <c r="C285" i="29"/>
  <c r="D285" i="29" s="1"/>
  <c r="F285" i="29" s="1"/>
  <c r="C247" i="29"/>
  <c r="D247" i="29" s="1"/>
  <c r="F247" i="29" s="1"/>
  <c r="C233" i="29"/>
  <c r="D233" i="29" s="1"/>
  <c r="E233" i="29" s="1"/>
  <c r="C303" i="29"/>
  <c r="D303" i="29" s="1"/>
  <c r="E303" i="29" s="1"/>
  <c r="C300" i="29"/>
  <c r="D300" i="29" s="1"/>
  <c r="F300" i="29" s="1"/>
  <c r="C271" i="29"/>
  <c r="D271" i="29" s="1"/>
  <c r="E271" i="29" s="1"/>
  <c r="C239" i="29"/>
  <c r="D239" i="29" s="1"/>
  <c r="C249" i="29"/>
  <c r="D249" i="29" s="1"/>
  <c r="E249" i="29" s="1"/>
  <c r="C280" i="29"/>
  <c r="D280" i="29" s="1"/>
  <c r="F280" i="29" s="1"/>
  <c r="C308" i="29"/>
  <c r="D308" i="29" s="1"/>
  <c r="E308" i="29" s="1"/>
  <c r="C311" i="29"/>
  <c r="D311" i="29" s="1"/>
  <c r="F311" i="29" s="1"/>
  <c r="C281" i="29"/>
  <c r="D281" i="29" s="1"/>
  <c r="F281" i="29" s="1"/>
  <c r="C244" i="29"/>
  <c r="D244" i="29" s="1"/>
  <c r="E244" i="29" s="1"/>
  <c r="C273" i="29"/>
  <c r="D273" i="29" s="1"/>
  <c r="F273" i="29" s="1"/>
  <c r="C304" i="29"/>
  <c r="D304" i="29" s="1"/>
  <c r="E304" i="29" s="1"/>
  <c r="C240" i="29"/>
  <c r="D240" i="29" s="1"/>
  <c r="E240" i="29" s="1"/>
  <c r="C254" i="29"/>
  <c r="D254" i="29" s="1"/>
  <c r="E254" i="29" s="1"/>
  <c r="C245" i="29"/>
  <c r="D245" i="29" s="1"/>
  <c r="F245" i="29" s="1"/>
  <c r="C260" i="29"/>
  <c r="D260" i="29" s="1"/>
  <c r="F260" i="29" s="1"/>
  <c r="C283" i="29"/>
  <c r="D283" i="29" s="1"/>
  <c r="E283" i="29" s="1"/>
  <c r="C279" i="29"/>
  <c r="D279" i="29" s="1"/>
  <c r="E279" i="29" s="1"/>
  <c r="C289" i="29"/>
  <c r="D289" i="29" s="1"/>
  <c r="E289" i="29" s="1"/>
  <c r="C305" i="29"/>
  <c r="D305" i="29" s="1"/>
  <c r="E305" i="29" s="1"/>
  <c r="C309" i="29"/>
  <c r="D309" i="29" s="1"/>
  <c r="F309" i="29" s="1"/>
  <c r="C227" i="29"/>
  <c r="D227" i="29" s="1"/>
  <c r="F227" i="29" s="1"/>
  <c r="C284" i="29"/>
  <c r="D284" i="29" s="1"/>
  <c r="E284" i="29" s="1"/>
  <c r="C265" i="29"/>
  <c r="D265" i="29" s="1"/>
  <c r="F265" i="29" s="1"/>
  <c r="C318" i="29"/>
  <c r="D318" i="29" s="1"/>
  <c r="E318" i="29" s="1"/>
  <c r="C267" i="29"/>
  <c r="D267" i="29" s="1"/>
  <c r="F267" i="29" s="1"/>
  <c r="C266" i="29"/>
  <c r="D266" i="29" s="1"/>
  <c r="E266" i="29" s="1"/>
  <c r="C282" i="29"/>
  <c r="D282" i="29" s="1"/>
  <c r="F282" i="29" s="1"/>
  <c r="C290" i="29"/>
  <c r="D290" i="29" s="1"/>
  <c r="E290" i="29" s="1"/>
  <c r="C243" i="29"/>
  <c r="D243" i="29" s="1"/>
  <c r="F243" i="29" s="1"/>
  <c r="C268" i="29"/>
  <c r="D268" i="29" s="1"/>
  <c r="F268" i="29" s="1"/>
  <c r="C234" i="29"/>
  <c r="D234" i="29" s="1"/>
  <c r="E234" i="29" s="1"/>
  <c r="C253" i="29"/>
  <c r="D253" i="29" s="1"/>
  <c r="E253" i="29" s="1"/>
  <c r="C277" i="29"/>
  <c r="D277" i="29" s="1"/>
  <c r="F277" i="29" s="1"/>
  <c r="C302" i="29"/>
  <c r="D302" i="29" s="1"/>
  <c r="E302" i="29" s="1"/>
  <c r="C286" i="29"/>
  <c r="D286" i="29" s="1"/>
  <c r="E286" i="29" s="1"/>
  <c r="C315" i="29"/>
  <c r="D315" i="29" s="1"/>
  <c r="E315" i="29" s="1"/>
  <c r="C314" i="29"/>
  <c r="D314" i="29" s="1"/>
  <c r="E314" i="29" s="1"/>
  <c r="N9" i="10"/>
  <c r="C228" i="29"/>
  <c r="D228" i="29" s="1"/>
  <c r="E228" i="29" s="1"/>
  <c r="C252" i="29"/>
  <c r="D252" i="29" s="1"/>
  <c r="F252" i="29" s="1"/>
  <c r="C296" i="29"/>
  <c r="D296" i="29" s="1"/>
  <c r="C299" i="29"/>
  <c r="D299" i="29" s="1"/>
  <c r="F299" i="29" s="1"/>
  <c r="C316" i="29"/>
  <c r="D316" i="29" s="1"/>
  <c r="E316" i="29" s="1"/>
  <c r="C275" i="29"/>
  <c r="D275" i="29" s="1"/>
  <c r="E275" i="29" s="1"/>
  <c r="C317" i="29"/>
  <c r="D317" i="29" s="1"/>
  <c r="E317" i="29" s="1"/>
  <c r="C250" i="29"/>
  <c r="D250" i="29" s="1"/>
  <c r="E250" i="29" s="1"/>
  <c r="C261" i="29"/>
  <c r="D261" i="29" s="1"/>
  <c r="F261" i="29" s="1"/>
  <c r="C278" i="29"/>
  <c r="D278" i="29" s="1"/>
  <c r="E278" i="29" s="1"/>
  <c r="C235" i="29"/>
  <c r="D235" i="29" s="1"/>
  <c r="E235" i="29" s="1"/>
  <c r="C264" i="29"/>
  <c r="D264" i="29" s="1"/>
  <c r="F264" i="29" s="1"/>
  <c r="C270" i="29"/>
  <c r="D270" i="29" s="1"/>
  <c r="E270" i="29" s="1"/>
  <c r="C287" i="29"/>
  <c r="D287" i="29" s="1"/>
  <c r="E287" i="29" s="1"/>
  <c r="C236" i="29"/>
  <c r="D236" i="29" s="1"/>
  <c r="F236" i="29" s="1"/>
  <c r="C298" i="29"/>
  <c r="D298" i="29" s="1"/>
  <c r="E298" i="29" s="1"/>
  <c r="C293" i="29"/>
  <c r="D293" i="29" s="1"/>
  <c r="E293" i="29" s="1"/>
  <c r="C263" i="29"/>
  <c r="D263" i="29" s="1"/>
  <c r="E263" i="29" s="1"/>
  <c r="C246" i="29"/>
  <c r="D246" i="29" s="1"/>
  <c r="E246" i="29" s="1"/>
  <c r="C251" i="29"/>
  <c r="D251" i="29" s="1"/>
  <c r="F251" i="29" s="1"/>
  <c r="N1445" i="10"/>
  <c r="N1441" i="10"/>
  <c r="N1436" i="10"/>
  <c r="N1420" i="10"/>
  <c r="N1404" i="10"/>
  <c r="N1400" i="10"/>
  <c r="N1388" i="10"/>
  <c r="N1384" i="10"/>
  <c r="N1345" i="10"/>
  <c r="N1333" i="10"/>
  <c r="N1224" i="10"/>
  <c r="N1338" i="10"/>
  <c r="N1225" i="10"/>
  <c r="N1198" i="10"/>
  <c r="N1196" i="10"/>
  <c r="N1118" i="10"/>
  <c r="N1066" i="10"/>
  <c r="N1036" i="10"/>
  <c r="N1031" i="10"/>
  <c r="N1015" i="10"/>
  <c r="N1087" i="10"/>
  <c r="N1058" i="10"/>
  <c r="N914" i="10"/>
  <c r="N1006" i="10"/>
  <c r="N942" i="10"/>
  <c r="N878" i="10"/>
  <c r="N795" i="10"/>
  <c r="N737" i="10"/>
  <c r="N753" i="10"/>
  <c r="N741" i="10"/>
  <c r="N635" i="10"/>
  <c r="N721" i="10"/>
  <c r="L215" i="10"/>
  <c r="N215" i="10" s="1"/>
  <c r="L144" i="10"/>
  <c r="C324" i="29" s="1"/>
  <c r="D324" i="29" s="1"/>
  <c r="L147" i="10"/>
  <c r="N147" i="10" s="1"/>
  <c r="P204" i="10"/>
  <c r="C75" i="39" s="1"/>
  <c r="D75" i="39" s="1"/>
  <c r="E75" i="39" s="1"/>
  <c r="L188" i="10"/>
  <c r="N188" i="10" s="1"/>
  <c r="L183" i="10"/>
  <c r="N183" i="10" s="1"/>
  <c r="B31" i="54"/>
  <c r="B32" i="54"/>
  <c r="D8" i="54"/>
  <c r="C9" i="54"/>
  <c r="J36" i="39"/>
  <c r="I36" i="39"/>
  <c r="H36" i="39"/>
  <c r="J80" i="11"/>
  <c r="I80" i="11"/>
  <c r="A10" i="54" l="1"/>
  <c r="O9" i="54"/>
  <c r="C323" i="29"/>
  <c r="D323" i="29" s="1"/>
  <c r="E323" i="29" s="1"/>
  <c r="C61" i="39"/>
  <c r="D61" i="39" s="1"/>
  <c r="E61" i="39" s="1"/>
  <c r="C322" i="29"/>
  <c r="D322" i="29" s="1"/>
  <c r="E322" i="29" s="1"/>
  <c r="C59" i="39"/>
  <c r="D59" i="39" s="1"/>
  <c r="E59" i="39" s="1"/>
  <c r="C57" i="39"/>
  <c r="D57" i="39" s="1"/>
  <c r="E57" i="39" s="1"/>
  <c r="C60" i="39"/>
  <c r="D60" i="39" s="1"/>
  <c r="E60" i="39" s="1"/>
  <c r="C58" i="39"/>
  <c r="D58" i="39" s="1"/>
  <c r="C343" i="29"/>
  <c r="D343" i="29" s="1"/>
  <c r="E343" i="29" s="1"/>
  <c r="C237" i="29"/>
  <c r="D237" i="29" s="1"/>
  <c r="C242" i="29"/>
  <c r="D242" i="29" s="1"/>
  <c r="C272" i="29"/>
  <c r="D272" i="29" s="1"/>
  <c r="C307" i="29"/>
  <c r="D307" i="29" s="1"/>
  <c r="C258" i="29"/>
  <c r="D258" i="29" s="1"/>
  <c r="C312" i="29"/>
  <c r="D312" i="29" s="1"/>
  <c r="E312" i="29" s="1"/>
  <c r="C241" i="29"/>
  <c r="D241" i="29" s="1"/>
  <c r="C248" i="29"/>
  <c r="D248" i="29" s="1"/>
  <c r="C295" i="29"/>
  <c r="D295" i="29" s="1"/>
  <c r="C297" i="29"/>
  <c r="D297" i="29" s="1"/>
  <c r="C231" i="29"/>
  <c r="D231" i="29" s="1"/>
  <c r="C319" i="29"/>
  <c r="D319" i="29" s="1"/>
  <c r="N8" i="10"/>
  <c r="C269" i="29"/>
  <c r="D269" i="29" s="1"/>
  <c r="C224" i="29"/>
  <c r="D224" i="29" s="1"/>
  <c r="E224" i="29" s="1"/>
  <c r="C255" i="29"/>
  <c r="D255" i="29" s="1"/>
  <c r="C238" i="29"/>
  <c r="D238" i="29" s="1"/>
  <c r="C257" i="29"/>
  <c r="D257" i="29" s="1"/>
  <c r="C291" i="29"/>
  <c r="D291" i="29" s="1"/>
  <c r="C225" i="29"/>
  <c r="D225" i="29" s="1"/>
  <c r="C259" i="29"/>
  <c r="D259" i="29" s="1"/>
  <c r="C226" i="29"/>
  <c r="D226" i="29" s="1"/>
  <c r="C301" i="29"/>
  <c r="D301" i="29" s="1"/>
  <c r="C262" i="29"/>
  <c r="D262" i="29" s="1"/>
  <c r="C230" i="29"/>
  <c r="D230" i="29" s="1"/>
  <c r="C320" i="29"/>
  <c r="D320" i="29" s="1"/>
  <c r="F229" i="29"/>
  <c r="F254" i="29"/>
  <c r="E313" i="29"/>
  <c r="E296" i="29"/>
  <c r="E321" i="29"/>
  <c r="E280" i="29"/>
  <c r="E288" i="29"/>
  <c r="E306" i="29"/>
  <c r="E267" i="29"/>
  <c r="F287" i="29"/>
  <c r="E243" i="29"/>
  <c r="F234" i="29"/>
  <c r="E247" i="29"/>
  <c r="E300" i="29"/>
  <c r="F302" i="29"/>
  <c r="E311" i="29"/>
  <c r="F284" i="29"/>
  <c r="F310" i="29"/>
  <c r="F266" i="29"/>
  <c r="E245" i="29"/>
  <c r="F274" i="29"/>
  <c r="F244" i="29"/>
  <c r="E285" i="29"/>
  <c r="E324" i="29"/>
  <c r="F289" i="29"/>
  <c r="E299" i="29"/>
  <c r="F303" i="29"/>
  <c r="E239" i="29"/>
  <c r="E268" i="29"/>
  <c r="E277" i="29"/>
  <c r="E273" i="29"/>
  <c r="E236" i="29"/>
  <c r="F308" i="29"/>
  <c r="E227" i="29"/>
  <c r="E265" i="29"/>
  <c r="F279" i="29"/>
  <c r="F246" i="29"/>
  <c r="F293" i="29"/>
  <c r="F253" i="29"/>
  <c r="E264" i="29"/>
  <c r="F286" i="29"/>
  <c r="E261" i="29"/>
  <c r="E260" i="29"/>
  <c r="F270" i="29"/>
  <c r="F249" i="29"/>
  <c r="F304" i="29"/>
  <c r="F305" i="29"/>
  <c r="E282" i="29"/>
  <c r="E276" i="29"/>
  <c r="F256" i="29"/>
  <c r="E251" i="29"/>
  <c r="F250" i="29"/>
  <c r="F263" i="29"/>
  <c r="F275" i="29"/>
  <c r="F298" i="29"/>
  <c r="E309" i="29"/>
  <c r="F240" i="29"/>
  <c r="F283" i="29"/>
  <c r="F271" i="29"/>
  <c r="F278" i="29"/>
  <c r="E252" i="29"/>
  <c r="E281" i="29"/>
  <c r="F232" i="29"/>
  <c r="C352" i="29"/>
  <c r="D352" i="29" s="1"/>
  <c r="C334" i="29"/>
  <c r="D334" i="29" s="1"/>
  <c r="E334" i="29" s="1"/>
  <c r="C341" i="29"/>
  <c r="D341" i="29" s="1"/>
  <c r="C353" i="29"/>
  <c r="D353" i="29" s="1"/>
  <c r="C328" i="29"/>
  <c r="D328" i="29" s="1"/>
  <c r="E328" i="29" s="1"/>
  <c r="C365" i="29"/>
  <c r="D365" i="29" s="1"/>
  <c r="E365" i="29" s="1"/>
  <c r="C350" i="29"/>
  <c r="D350" i="29" s="1"/>
  <c r="C326" i="29"/>
  <c r="D326" i="29" s="1"/>
  <c r="C337" i="29"/>
  <c r="D337" i="29" s="1"/>
  <c r="E337" i="29" s="1"/>
  <c r="C62" i="39"/>
  <c r="D62" i="39" s="1"/>
  <c r="C65" i="39"/>
  <c r="D65" i="39" s="1"/>
  <c r="E65" i="39" s="1"/>
  <c r="C331" i="29"/>
  <c r="D331" i="29" s="1"/>
  <c r="E331" i="29" s="1"/>
  <c r="C364" i="29"/>
  <c r="D364" i="29" s="1"/>
  <c r="C714" i="41"/>
  <c r="D714" i="41" s="1"/>
  <c r="E714" i="41" s="1"/>
  <c r="C339" i="29"/>
  <c r="D339" i="29" s="1"/>
  <c r="C329" i="29"/>
  <c r="D329" i="29" s="1"/>
  <c r="C373" i="29"/>
  <c r="D373" i="29" s="1"/>
  <c r="E373" i="29" s="1"/>
  <c r="C369" i="29"/>
  <c r="D369" i="29" s="1"/>
  <c r="E369" i="29" s="1"/>
  <c r="C372" i="29"/>
  <c r="D372" i="29" s="1"/>
  <c r="E372" i="29" s="1"/>
  <c r="C67" i="39"/>
  <c r="D67" i="39" s="1"/>
  <c r="E67" i="39" s="1"/>
  <c r="C73" i="39"/>
  <c r="D73" i="39" s="1"/>
  <c r="E73" i="39" s="1"/>
  <c r="N144" i="10"/>
  <c r="C363" i="29"/>
  <c r="D363" i="29" s="1"/>
  <c r="E363" i="29" s="1"/>
  <c r="C346" i="29"/>
  <c r="D346" i="29" s="1"/>
  <c r="E346" i="29" s="1"/>
  <c r="C358" i="29"/>
  <c r="D358" i="29" s="1"/>
  <c r="C371" i="29"/>
  <c r="D371" i="29" s="1"/>
  <c r="E371" i="29" s="1"/>
  <c r="C351" i="29"/>
  <c r="D351" i="29" s="1"/>
  <c r="C340" i="29"/>
  <c r="D340" i="29" s="1"/>
  <c r="C359" i="29"/>
  <c r="D359" i="29" s="1"/>
  <c r="C330" i="29"/>
  <c r="D330" i="29" s="1"/>
  <c r="E330" i="29" s="1"/>
  <c r="C356" i="29"/>
  <c r="D356" i="29" s="1"/>
  <c r="C355" i="29"/>
  <c r="D355" i="29" s="1"/>
  <c r="C333" i="29"/>
  <c r="D333" i="29" s="1"/>
  <c r="E333" i="29" s="1"/>
  <c r="C360" i="29"/>
  <c r="D360" i="29" s="1"/>
  <c r="C366" i="29"/>
  <c r="D366" i="29" s="1"/>
  <c r="E366" i="29" s="1"/>
  <c r="C335" i="29"/>
  <c r="D335" i="29" s="1"/>
  <c r="C344" i="29"/>
  <c r="D344" i="29" s="1"/>
  <c r="C367" i="29"/>
  <c r="D367" i="29" s="1"/>
  <c r="E367" i="29" s="1"/>
  <c r="C347" i="29"/>
  <c r="D347" i="29" s="1"/>
  <c r="C348" i="29"/>
  <c r="D348" i="29" s="1"/>
  <c r="E348" i="29" s="1"/>
  <c r="C362" i="29"/>
  <c r="D362" i="29" s="1"/>
  <c r="E362" i="29" s="1"/>
  <c r="C325" i="29"/>
  <c r="D325" i="29" s="1"/>
  <c r="E325" i="29" s="1"/>
  <c r="C342" i="29"/>
  <c r="D342" i="29" s="1"/>
  <c r="C338" i="29"/>
  <c r="D338" i="29" s="1"/>
  <c r="C64" i="39"/>
  <c r="D64" i="39" s="1"/>
  <c r="C69" i="39"/>
  <c r="D69" i="39" s="1"/>
  <c r="E69" i="39" s="1"/>
  <c r="C70" i="39"/>
  <c r="D70" i="39" s="1"/>
  <c r="C66" i="39"/>
  <c r="D66" i="39" s="1"/>
  <c r="E66" i="39" s="1"/>
  <c r="C76" i="39"/>
  <c r="D76" i="39" s="1"/>
  <c r="E76" i="39" s="1"/>
  <c r="C74" i="39"/>
  <c r="D74" i="39" s="1"/>
  <c r="E74" i="39" s="1"/>
  <c r="C68" i="39"/>
  <c r="D68" i="39" s="1"/>
  <c r="E68" i="39" s="1"/>
  <c r="C72" i="39"/>
  <c r="D72" i="39" s="1"/>
  <c r="E72" i="39" s="1"/>
  <c r="C332" i="29"/>
  <c r="D332" i="29" s="1"/>
  <c r="C370" i="29"/>
  <c r="D370" i="29" s="1"/>
  <c r="E370" i="29" s="1"/>
  <c r="C357" i="29"/>
  <c r="D357" i="29" s="1"/>
  <c r="C361" i="29"/>
  <c r="D361" i="29" s="1"/>
  <c r="E361" i="29" s="1"/>
  <c r="C336" i="29"/>
  <c r="D336" i="29" s="1"/>
  <c r="C349" i="29"/>
  <c r="D349" i="29" s="1"/>
  <c r="E349" i="29" s="1"/>
  <c r="C368" i="29"/>
  <c r="D368" i="29" s="1"/>
  <c r="E368" i="29" s="1"/>
  <c r="C327" i="29"/>
  <c r="D327" i="29" s="1"/>
  <c r="K6" i="10"/>
  <c r="C354" i="29"/>
  <c r="D354" i="29" s="1"/>
  <c r="C63" i="39"/>
  <c r="D63" i="39" s="1"/>
  <c r="E63" i="39" s="1"/>
  <c r="C71" i="39"/>
  <c r="D71" i="39" s="1"/>
  <c r="C345" i="29"/>
  <c r="D345" i="29" s="1"/>
  <c r="E345" i="29" s="1"/>
  <c r="F316" i="29"/>
  <c r="F235" i="29"/>
  <c r="E8" i="54"/>
  <c r="L8" i="54" s="1"/>
  <c r="M8" i="54" s="1"/>
  <c r="I9" i="54"/>
  <c r="H9" i="54"/>
  <c r="C10" i="54"/>
  <c r="D9" i="54"/>
  <c r="K36" i="39"/>
  <c r="K80" i="11"/>
  <c r="F224" i="29" l="1"/>
  <c r="F57" i="39"/>
  <c r="F61" i="39"/>
  <c r="A11" i="54"/>
  <c r="O10" i="54"/>
  <c r="F322" i="29"/>
  <c r="F343" i="29"/>
  <c r="M38" i="10"/>
  <c r="N38" i="10" s="1"/>
  <c r="M270" i="10"/>
  <c r="N270" i="10" s="1"/>
  <c r="M205" i="10"/>
  <c r="N205" i="10" s="1"/>
  <c r="M180" i="10"/>
  <c r="N180" i="10" s="1"/>
  <c r="M236" i="10"/>
  <c r="N236" i="10" s="1"/>
  <c r="M258" i="10"/>
  <c r="N258" i="10" s="1"/>
  <c r="M185" i="10"/>
  <c r="N185" i="10" s="1"/>
  <c r="M248" i="10"/>
  <c r="N248" i="10" s="1"/>
  <c r="M234" i="10"/>
  <c r="N234" i="10" s="1"/>
  <c r="M242" i="10"/>
  <c r="N242" i="10" s="1"/>
  <c r="M179" i="10"/>
  <c r="N179" i="10" s="1"/>
  <c r="M115" i="10"/>
  <c r="N115" i="10" s="1"/>
  <c r="M211" i="10"/>
  <c r="N211" i="10" s="1"/>
  <c r="M42" i="10"/>
  <c r="N42" i="10" s="1"/>
  <c r="M208" i="10"/>
  <c r="N208" i="10" s="1"/>
  <c r="M110" i="10"/>
  <c r="N110" i="10" s="1"/>
  <c r="M45" i="10"/>
  <c r="N45" i="10" s="1"/>
  <c r="M182" i="10"/>
  <c r="N182" i="10" s="1"/>
  <c r="M130" i="10"/>
  <c r="N130" i="10" s="1"/>
  <c r="M209" i="10"/>
  <c r="N209" i="10" s="1"/>
  <c r="M44" i="10"/>
  <c r="N44" i="10" s="1"/>
  <c r="M111" i="10"/>
  <c r="N111" i="10" s="1"/>
  <c r="M41" i="10"/>
  <c r="N41" i="10" s="1"/>
  <c r="M207" i="10"/>
  <c r="N207" i="10" s="1"/>
  <c r="M129" i="10"/>
  <c r="N129" i="10" s="1"/>
  <c r="M43" i="10"/>
  <c r="N43" i="10" s="1"/>
  <c r="M131" i="10"/>
  <c r="N131" i="10" s="1"/>
  <c r="M39" i="10"/>
  <c r="N39" i="10" s="1"/>
  <c r="M40" i="10"/>
  <c r="N40" i="10" s="1"/>
  <c r="M109" i="10"/>
  <c r="N109" i="10" s="1"/>
  <c r="F328" i="29"/>
  <c r="E262" i="29"/>
  <c r="F262" i="29"/>
  <c r="F225" i="29"/>
  <c r="E225" i="29"/>
  <c r="E255" i="29"/>
  <c r="F255" i="29"/>
  <c r="F319" i="29"/>
  <c r="E319" i="29"/>
  <c r="E248" i="29"/>
  <c r="F248" i="29"/>
  <c r="E307" i="29"/>
  <c r="F307" i="29"/>
  <c r="E301" i="29"/>
  <c r="F301" i="29"/>
  <c r="E291" i="29"/>
  <c r="F231" i="29"/>
  <c r="E231" i="29"/>
  <c r="F241" i="29"/>
  <c r="E241" i="29"/>
  <c r="F272" i="29"/>
  <c r="E272" i="29"/>
  <c r="E320" i="29"/>
  <c r="F320" i="29"/>
  <c r="E226" i="29"/>
  <c r="F257" i="29"/>
  <c r="E257" i="29"/>
  <c r="E269" i="29"/>
  <c r="F269" i="29"/>
  <c r="E297" i="29"/>
  <c r="F297" i="29"/>
  <c r="E242" i="29"/>
  <c r="F242" i="29"/>
  <c r="E230" i="29"/>
  <c r="E259" i="29"/>
  <c r="F259" i="29"/>
  <c r="E238" i="29"/>
  <c r="E295" i="29"/>
  <c r="F295" i="29"/>
  <c r="E258" i="29"/>
  <c r="F258" i="29"/>
  <c r="E237" i="29"/>
  <c r="F237" i="29"/>
  <c r="F58" i="39"/>
  <c r="E58" i="39"/>
  <c r="F60" i="39" s="1"/>
  <c r="H82" i="11"/>
  <c r="H83" i="11" s="1"/>
  <c r="I82" i="11"/>
  <c r="I83" i="11" s="1"/>
  <c r="F337" i="29"/>
  <c r="F330" i="29"/>
  <c r="F325" i="29"/>
  <c r="F714" i="41"/>
  <c r="E336" i="29"/>
  <c r="E71" i="39"/>
  <c r="E64" i="39"/>
  <c r="F333" i="29"/>
  <c r="E356" i="29"/>
  <c r="F356" i="29"/>
  <c r="E339" i="29"/>
  <c r="F339" i="29"/>
  <c r="E357" i="29"/>
  <c r="F357" i="29"/>
  <c r="E70" i="39"/>
  <c r="E342" i="29"/>
  <c r="F342" i="29"/>
  <c r="E347" i="29"/>
  <c r="E351" i="29"/>
  <c r="M233" i="10"/>
  <c r="N233" i="10" s="1"/>
  <c r="M181" i="10"/>
  <c r="N181" i="10" s="1"/>
  <c r="M204" i="10"/>
  <c r="N204" i="10" s="1"/>
  <c r="M206" i="10"/>
  <c r="N206" i="10" s="1"/>
  <c r="M621" i="10"/>
  <c r="N621" i="10" s="1"/>
  <c r="M625" i="10"/>
  <c r="N625" i="10" s="1"/>
  <c r="M642" i="10"/>
  <c r="N642" i="10" s="1"/>
  <c r="M184" i="10"/>
  <c r="N184" i="10" s="1"/>
  <c r="M241" i="10"/>
  <c r="N241" i="10" s="1"/>
  <c r="M592" i="10"/>
  <c r="N592" i="10" s="1"/>
  <c r="M191" i="10"/>
  <c r="N191" i="10" s="1"/>
  <c r="M351" i="10"/>
  <c r="N351" i="10" s="1"/>
  <c r="M269" i="10"/>
  <c r="N269" i="10" s="1"/>
  <c r="M619" i="10"/>
  <c r="N619" i="10" s="1"/>
  <c r="M235" i="10"/>
  <c r="N235" i="10" s="1"/>
  <c r="M587" i="10"/>
  <c r="N587" i="10" s="1"/>
  <c r="M490" i="10"/>
  <c r="N490" i="10" s="1"/>
  <c r="M338" i="10"/>
  <c r="N338" i="10" s="1"/>
  <c r="M293" i="10"/>
  <c r="N293" i="10" s="1"/>
  <c r="M563" i="10"/>
  <c r="N563" i="10" s="1"/>
  <c r="M476" i="10"/>
  <c r="N476" i="10" s="1"/>
  <c r="M456" i="10"/>
  <c r="N456" i="10" s="1"/>
  <c r="M336" i="10"/>
  <c r="N336" i="10" s="1"/>
  <c r="M594" i="10"/>
  <c r="N594" i="10" s="1"/>
  <c r="M604" i="10"/>
  <c r="N604" i="10" s="1"/>
  <c r="M407" i="10"/>
  <c r="N407" i="10" s="1"/>
  <c r="M165" i="10"/>
  <c r="N165" i="10" s="1"/>
  <c r="M329" i="10"/>
  <c r="N329" i="10" s="1"/>
  <c r="M413" i="10"/>
  <c r="N413" i="10" s="1"/>
  <c r="M463" i="10"/>
  <c r="N463" i="10" s="1"/>
  <c r="M279" i="10"/>
  <c r="N279" i="10" s="1"/>
  <c r="M169" i="10"/>
  <c r="N169" i="10" s="1"/>
  <c r="M237" i="10"/>
  <c r="N237" i="10" s="1"/>
  <c r="M200" i="10"/>
  <c r="N200" i="10" s="1"/>
  <c r="M469" i="10"/>
  <c r="N469" i="10" s="1"/>
  <c r="M559" i="10"/>
  <c r="N559" i="10" s="1"/>
  <c r="M333" i="10"/>
  <c r="N333" i="10" s="1"/>
  <c r="M419" i="10"/>
  <c r="N419" i="10" s="1"/>
  <c r="M354" i="10"/>
  <c r="N354" i="10" s="1"/>
  <c r="M549" i="10"/>
  <c r="N549" i="10" s="1"/>
  <c r="M128" i="10"/>
  <c r="N128" i="10" s="1"/>
  <c r="M628" i="10"/>
  <c r="N628" i="10" s="1"/>
  <c r="M159" i="10"/>
  <c r="N159" i="10" s="1"/>
  <c r="M322" i="10"/>
  <c r="N322" i="10" s="1"/>
  <c r="M162" i="10"/>
  <c r="N162" i="10" s="1"/>
  <c r="M155" i="10"/>
  <c r="N155" i="10" s="1"/>
  <c r="M421" i="10"/>
  <c r="N421" i="10" s="1"/>
  <c r="M473" i="10"/>
  <c r="N473" i="10" s="1"/>
  <c r="M327" i="10"/>
  <c r="N327" i="10" s="1"/>
  <c r="M525" i="10"/>
  <c r="N525" i="10" s="1"/>
  <c r="M608" i="10"/>
  <c r="N608" i="10" s="1"/>
  <c r="M536" i="10"/>
  <c r="N536" i="10" s="1"/>
  <c r="M590" i="10"/>
  <c r="N590" i="10" s="1"/>
  <c r="M367" i="10"/>
  <c r="N367" i="10" s="1"/>
  <c r="M365" i="10"/>
  <c r="N365" i="10" s="1"/>
  <c r="M1453" i="10"/>
  <c r="N1453" i="10" s="1"/>
  <c r="M374" i="10"/>
  <c r="N374" i="10" s="1"/>
  <c r="M167" i="10"/>
  <c r="N167" i="10" s="1"/>
  <c r="M283" i="10"/>
  <c r="N283" i="10" s="1"/>
  <c r="M291" i="10"/>
  <c r="N291" i="10" s="1"/>
  <c r="M578" i="10"/>
  <c r="N578" i="10" s="1"/>
  <c r="M545" i="10"/>
  <c r="N545" i="10" s="1"/>
  <c r="M518" i="10"/>
  <c r="N518" i="10" s="1"/>
  <c r="M464" i="10"/>
  <c r="N464" i="10" s="1"/>
  <c r="M385" i="10"/>
  <c r="N385" i="10" s="1"/>
  <c r="M381" i="10"/>
  <c r="N381" i="10" s="1"/>
  <c r="M392" i="10"/>
  <c r="N392" i="10" s="1"/>
  <c r="M250" i="10"/>
  <c r="N250" i="10" s="1"/>
  <c r="M471" i="10"/>
  <c r="N471" i="10" s="1"/>
  <c r="M267" i="10"/>
  <c r="N267" i="10" s="1"/>
  <c r="M515" i="10"/>
  <c r="N515" i="10" s="1"/>
  <c r="M36" i="10"/>
  <c r="N36" i="10" s="1"/>
  <c r="M238" i="10"/>
  <c r="N238" i="10" s="1"/>
  <c r="M366" i="10"/>
  <c r="N366" i="10" s="1"/>
  <c r="M328" i="10"/>
  <c r="N328" i="10" s="1"/>
  <c r="M402" i="10"/>
  <c r="N402" i="10" s="1"/>
  <c r="M148" i="10"/>
  <c r="N148" i="10" s="1"/>
  <c r="M342" i="10"/>
  <c r="N342" i="10" s="1"/>
  <c r="M433" i="10"/>
  <c r="N433" i="10" s="1"/>
  <c r="M177" i="10"/>
  <c r="N177" i="10" s="1"/>
  <c r="M249" i="10"/>
  <c r="N249" i="10" s="1"/>
  <c r="M201" i="10"/>
  <c r="N201" i="10" s="1"/>
  <c r="M168" i="10"/>
  <c r="N168" i="10" s="1"/>
  <c r="M277" i="10"/>
  <c r="N277" i="10" s="1"/>
  <c r="M506" i="10"/>
  <c r="N506" i="10" s="1"/>
  <c r="M520" i="10"/>
  <c r="N520" i="10" s="1"/>
  <c r="M478" i="10"/>
  <c r="N478" i="10" s="1"/>
  <c r="M593" i="10"/>
  <c r="N593" i="10" s="1"/>
  <c r="M240" i="10"/>
  <c r="N240" i="10" s="1"/>
  <c r="M350" i="10"/>
  <c r="N350" i="10" s="1"/>
  <c r="M584" i="10"/>
  <c r="N584" i="10" s="1"/>
  <c r="M257" i="10"/>
  <c r="N257" i="10" s="1"/>
  <c r="M268" i="10"/>
  <c r="N268" i="10" s="1"/>
  <c r="M308" i="10"/>
  <c r="N308" i="10" s="1"/>
  <c r="M178" i="10"/>
  <c r="N178" i="10" s="1"/>
  <c r="M543" i="10"/>
  <c r="N543" i="10" s="1"/>
  <c r="M256" i="10"/>
  <c r="N256" i="10" s="1"/>
  <c r="M246" i="10"/>
  <c r="N246" i="10" s="1"/>
  <c r="M620" i="10"/>
  <c r="N620" i="10" s="1"/>
  <c r="M309" i="10"/>
  <c r="N309" i="10" s="1"/>
  <c r="M429" i="10"/>
  <c r="N429" i="10" s="1"/>
  <c r="M347" i="10"/>
  <c r="N347" i="10" s="1"/>
  <c r="M369" i="10"/>
  <c r="N369" i="10" s="1"/>
  <c r="M35" i="10"/>
  <c r="N35" i="10" s="1"/>
  <c r="M127" i="10"/>
  <c r="N127" i="10" s="1"/>
  <c r="M266" i="10"/>
  <c r="N266" i="10" s="1"/>
  <c r="M489" i="10"/>
  <c r="N489" i="10" s="1"/>
  <c r="M414" i="10"/>
  <c r="N414" i="10" s="1"/>
  <c r="M503" i="10"/>
  <c r="N503" i="10" s="1"/>
  <c r="M521" i="10"/>
  <c r="N521" i="10" s="1"/>
  <c r="M355" i="10"/>
  <c r="N355" i="10" s="1"/>
  <c r="M529" i="10"/>
  <c r="N529" i="10" s="1"/>
  <c r="M252" i="10"/>
  <c r="N252" i="10" s="1"/>
  <c r="M391" i="10"/>
  <c r="N391" i="10" s="1"/>
  <c r="M276" i="10"/>
  <c r="N276" i="10" s="1"/>
  <c r="M194" i="10"/>
  <c r="N194" i="10" s="1"/>
  <c r="M371" i="10"/>
  <c r="N371" i="10" s="1"/>
  <c r="M495" i="10"/>
  <c r="N495" i="10" s="1"/>
  <c r="M378" i="10"/>
  <c r="N378" i="10" s="1"/>
  <c r="M281" i="10"/>
  <c r="N281" i="10" s="1"/>
  <c r="M34" i="10"/>
  <c r="N34" i="10" s="1"/>
  <c r="M524" i="10"/>
  <c r="N524" i="10" s="1"/>
  <c r="M423" i="10"/>
  <c r="N423" i="10" s="1"/>
  <c r="M552" i="10"/>
  <c r="N552" i="10" s="1"/>
  <c r="M466" i="10"/>
  <c r="N466" i="10" s="1"/>
  <c r="M462" i="10"/>
  <c r="N462" i="10" s="1"/>
  <c r="M448" i="10"/>
  <c r="N448" i="10" s="1"/>
  <c r="M388" i="10"/>
  <c r="N388" i="10" s="1"/>
  <c r="M569" i="10"/>
  <c r="N569" i="10" s="1"/>
  <c r="M295" i="10"/>
  <c r="N295" i="10" s="1"/>
  <c r="M458" i="10"/>
  <c r="N458" i="10" s="1"/>
  <c r="M158" i="10"/>
  <c r="N158" i="10" s="1"/>
  <c r="M297" i="10"/>
  <c r="N297" i="10" s="1"/>
  <c r="M630" i="10"/>
  <c r="N630" i="10" s="1"/>
  <c r="M126" i="10"/>
  <c r="N126" i="10" s="1"/>
  <c r="M305" i="10"/>
  <c r="N305" i="10" s="1"/>
  <c r="M161" i="10"/>
  <c r="N161" i="10" s="1"/>
  <c r="M362" i="10"/>
  <c r="N362" i="10" s="1"/>
  <c r="M548" i="10"/>
  <c r="N548" i="10" s="1"/>
  <c r="M493" i="10"/>
  <c r="N493" i="10" s="1"/>
  <c r="M605" i="10"/>
  <c r="N605" i="10" s="1"/>
  <c r="M519" i="10"/>
  <c r="N519" i="10" s="1"/>
  <c r="M428" i="10"/>
  <c r="N428" i="10" s="1"/>
  <c r="M405" i="10"/>
  <c r="N405" i="10" s="1"/>
  <c r="M346" i="10"/>
  <c r="N346" i="10" s="1"/>
  <c r="M416" i="10"/>
  <c r="N416" i="10" s="1"/>
  <c r="M396" i="10"/>
  <c r="N396" i="10" s="1"/>
  <c r="M438" i="10"/>
  <c r="N438" i="10" s="1"/>
  <c r="M609" i="10"/>
  <c r="N609" i="10" s="1"/>
  <c r="M199" i="10"/>
  <c r="N199" i="10" s="1"/>
  <c r="M572" i="10"/>
  <c r="N572" i="10" s="1"/>
  <c r="M410" i="10"/>
  <c r="N410" i="10" s="1"/>
  <c r="M537" i="10"/>
  <c r="N537" i="10" s="1"/>
  <c r="M302" i="10"/>
  <c r="N302" i="10" s="1"/>
  <c r="M531" i="10"/>
  <c r="N531" i="10" s="1"/>
  <c r="M239" i="10"/>
  <c r="N239" i="10" s="1"/>
  <c r="M451" i="10"/>
  <c r="N451" i="10" s="1"/>
  <c r="M400" i="10"/>
  <c r="N400" i="10" s="1"/>
  <c r="M335" i="10"/>
  <c r="N335" i="10" s="1"/>
  <c r="M440" i="10"/>
  <c r="N440" i="10" s="1"/>
  <c r="M150" i="10"/>
  <c r="N150" i="10" s="1"/>
  <c r="M564" i="10"/>
  <c r="N564" i="10" s="1"/>
  <c r="M555" i="10"/>
  <c r="N555" i="10" s="1"/>
  <c r="M261" i="10"/>
  <c r="N261" i="10" s="1"/>
  <c r="M615" i="10"/>
  <c r="N615" i="10" s="1"/>
  <c r="M307" i="10"/>
  <c r="N307" i="10" s="1"/>
  <c r="M546" i="10"/>
  <c r="N546" i="10" s="1"/>
  <c r="M382" i="10"/>
  <c r="N382" i="10" s="1"/>
  <c r="M523" i="10"/>
  <c r="N523" i="10" s="1"/>
  <c r="M303" i="10"/>
  <c r="N303" i="10" s="1"/>
  <c r="M380" i="10"/>
  <c r="N380" i="10" s="1"/>
  <c r="M425" i="10"/>
  <c r="N425" i="10" s="1"/>
  <c r="M570" i="10"/>
  <c r="N570" i="10" s="1"/>
  <c r="M487" i="10"/>
  <c r="N487" i="10" s="1"/>
  <c r="M316" i="10"/>
  <c r="N316" i="10" s="1"/>
  <c r="M411" i="10"/>
  <c r="N411" i="10" s="1"/>
  <c r="M517" i="10"/>
  <c r="N517" i="10" s="1"/>
  <c r="M401" i="10"/>
  <c r="N401" i="10" s="1"/>
  <c r="M154" i="10"/>
  <c r="N154" i="10" s="1"/>
  <c r="M203" i="10"/>
  <c r="N203" i="10" s="1"/>
  <c r="M171" i="10"/>
  <c r="N171" i="10" s="1"/>
  <c r="M492" i="10"/>
  <c r="N492" i="10" s="1"/>
  <c r="M344" i="10"/>
  <c r="N344" i="10" s="1"/>
  <c r="M483" i="10"/>
  <c r="N483" i="10" s="1"/>
  <c r="M404" i="10"/>
  <c r="N404" i="10" s="1"/>
  <c r="M294" i="10"/>
  <c r="N294" i="10" s="1"/>
  <c r="M588" i="10"/>
  <c r="N588" i="10" s="1"/>
  <c r="M467" i="10"/>
  <c r="N467" i="10" s="1"/>
  <c r="M190" i="10"/>
  <c r="N190" i="10" s="1"/>
  <c r="M486" i="10"/>
  <c r="N486" i="10" s="1"/>
  <c r="M232" i="10"/>
  <c r="N232" i="10" s="1"/>
  <c r="M343" i="10"/>
  <c r="N343" i="10" s="1"/>
  <c r="M470" i="10"/>
  <c r="N470" i="10" s="1"/>
  <c r="M475" i="10"/>
  <c r="N475" i="10" s="1"/>
  <c r="M577" i="10"/>
  <c r="N577" i="10" s="1"/>
  <c r="M345" i="10"/>
  <c r="N345" i="10" s="1"/>
  <c r="M321" i="10"/>
  <c r="N321" i="10" s="1"/>
  <c r="M551" i="10"/>
  <c r="N551" i="10" s="1"/>
  <c r="M499" i="10"/>
  <c r="N499" i="10" s="1"/>
  <c r="M160" i="10"/>
  <c r="N160" i="10" s="1"/>
  <c r="M541" i="10"/>
  <c r="N541" i="10" s="1"/>
  <c r="M426" i="10"/>
  <c r="N426" i="10" s="1"/>
  <c r="M558" i="10"/>
  <c r="N558" i="10" s="1"/>
  <c r="M508" i="10"/>
  <c r="N508" i="10" s="1"/>
  <c r="M263" i="10"/>
  <c r="N263" i="10" s="1"/>
  <c r="M389" i="10"/>
  <c r="N389" i="10" s="1"/>
  <c r="M444" i="10"/>
  <c r="N444" i="10" s="1"/>
  <c r="M461" i="10"/>
  <c r="N461" i="10" s="1"/>
  <c r="M176" i="10"/>
  <c r="N176" i="10" s="1"/>
  <c r="M616" i="10"/>
  <c r="N616" i="10" s="1"/>
  <c r="M580" i="10"/>
  <c r="N580" i="10" s="1"/>
  <c r="M288" i="10"/>
  <c r="N288" i="10" s="1"/>
  <c r="M289" i="10"/>
  <c r="N289" i="10" s="1"/>
  <c r="M571" i="10"/>
  <c r="N571" i="10" s="1"/>
  <c r="M337" i="10"/>
  <c r="N337" i="10" s="1"/>
  <c r="M406" i="10"/>
  <c r="N406" i="10" s="1"/>
  <c r="M504" i="10"/>
  <c r="N504" i="10" s="1"/>
  <c r="M285" i="10"/>
  <c r="N285" i="10" s="1"/>
  <c r="M535" i="10"/>
  <c r="N535" i="10" s="1"/>
  <c r="M398" i="10"/>
  <c r="N398" i="10" s="1"/>
  <c r="M275" i="10"/>
  <c r="N275" i="10" s="1"/>
  <c r="M582" i="10"/>
  <c r="N582" i="10" s="1"/>
  <c r="M112" i="10"/>
  <c r="N112" i="10" s="1"/>
  <c r="M408" i="10"/>
  <c r="N408" i="10" s="1"/>
  <c r="M482" i="10"/>
  <c r="N482" i="10" s="1"/>
  <c r="M468" i="10"/>
  <c r="N468" i="10" s="1"/>
  <c r="M339" i="10"/>
  <c r="N339" i="10" s="1"/>
  <c r="M591" i="10"/>
  <c r="N591" i="10" s="1"/>
  <c r="M567" i="10"/>
  <c r="N567" i="10" s="1"/>
  <c r="M370" i="10"/>
  <c r="N370" i="10" s="1"/>
  <c r="M494" i="10"/>
  <c r="N494" i="10" s="1"/>
  <c r="M502" i="10"/>
  <c r="N502" i="10" s="1"/>
  <c r="M409" i="10"/>
  <c r="N409" i="10" s="1"/>
  <c r="M460" i="10"/>
  <c r="N460" i="10" s="1"/>
  <c r="M534" i="10"/>
  <c r="N534" i="10" s="1"/>
  <c r="M612" i="10"/>
  <c r="N612" i="10" s="1"/>
  <c r="M430" i="10"/>
  <c r="N430" i="10" s="1"/>
  <c r="M420" i="10"/>
  <c r="N420" i="10" s="1"/>
  <c r="M397" i="10"/>
  <c r="N397" i="10" s="1"/>
  <c r="M550" i="10"/>
  <c r="N550" i="10" s="1"/>
  <c r="M565" i="10"/>
  <c r="N565" i="10" s="1"/>
  <c r="M445" i="10"/>
  <c r="N445" i="10" s="1"/>
  <c r="M255" i="10"/>
  <c r="N255" i="10" s="1"/>
  <c r="M386" i="10"/>
  <c r="N386" i="10" s="1"/>
  <c r="M331" i="10"/>
  <c r="N331" i="10" s="1"/>
  <c r="M427" i="10"/>
  <c r="N427" i="10" s="1"/>
  <c r="M522" i="10"/>
  <c r="N522" i="10" s="1"/>
  <c r="M568" i="10"/>
  <c r="N568" i="10" s="1"/>
  <c r="M195" i="10"/>
  <c r="N195" i="10" s="1"/>
  <c r="M353" i="10"/>
  <c r="N353" i="10" s="1"/>
  <c r="M151" i="10"/>
  <c r="N151" i="10" s="1"/>
  <c r="M459" i="10"/>
  <c r="N459" i="10" s="1"/>
  <c r="M566" i="10"/>
  <c r="N566" i="10" s="1"/>
  <c r="M287" i="10"/>
  <c r="N287" i="10" s="1"/>
  <c r="M532" i="10"/>
  <c r="N532" i="10" s="1"/>
  <c r="M613" i="10"/>
  <c r="N613" i="10" s="1"/>
  <c r="M247" i="10"/>
  <c r="N247" i="10" s="1"/>
  <c r="M576" i="10"/>
  <c r="N576" i="10" s="1"/>
  <c r="M575" i="10"/>
  <c r="N575" i="10" s="1"/>
  <c r="M393" i="10"/>
  <c r="N393" i="10" s="1"/>
  <c r="M310" i="10"/>
  <c r="N310" i="10" s="1"/>
  <c r="M296" i="10"/>
  <c r="N296" i="10" s="1"/>
  <c r="M455" i="10"/>
  <c r="N455" i="10" s="1"/>
  <c r="M435" i="10"/>
  <c r="N435" i="10" s="1"/>
  <c r="M384" i="10"/>
  <c r="N384" i="10" s="1"/>
  <c r="M539" i="10"/>
  <c r="N539" i="10" s="1"/>
  <c r="M446" i="10"/>
  <c r="N446" i="10" s="1"/>
  <c r="M436" i="10"/>
  <c r="N436" i="10" s="1"/>
  <c r="M500" i="10"/>
  <c r="N500" i="10" s="1"/>
  <c r="M542" i="10"/>
  <c r="N542" i="10" s="1"/>
  <c r="M574" i="10"/>
  <c r="N574" i="10" s="1"/>
  <c r="M450" i="10"/>
  <c r="N450" i="10" s="1"/>
  <c r="M439" i="10"/>
  <c r="N439" i="10" s="1"/>
  <c r="M265" i="10"/>
  <c r="N265" i="10" s="1"/>
  <c r="M585" i="10"/>
  <c r="N585" i="10" s="1"/>
  <c r="M586" i="10"/>
  <c r="N586" i="10" s="1"/>
  <c r="M304" i="10"/>
  <c r="N304" i="10" s="1"/>
  <c r="M614" i="10"/>
  <c r="N614" i="10" s="1"/>
  <c r="M10" i="10"/>
  <c r="M326" i="10"/>
  <c r="N326" i="10" s="1"/>
  <c r="M603" i="10"/>
  <c r="N603" i="10" s="1"/>
  <c r="M262" i="10"/>
  <c r="N262" i="10" s="1"/>
  <c r="M394" i="10"/>
  <c r="N394" i="10" s="1"/>
  <c r="M330" i="10"/>
  <c r="N330" i="10" s="1"/>
  <c r="M156" i="10"/>
  <c r="N156" i="10" s="1"/>
  <c r="M457" i="10"/>
  <c r="N457" i="10" s="1"/>
  <c r="M301" i="10"/>
  <c r="N301" i="10" s="1"/>
  <c r="M514" i="10"/>
  <c r="N514" i="10" s="1"/>
  <c r="M149" i="10"/>
  <c r="N149" i="10" s="1"/>
  <c r="M538" i="10"/>
  <c r="N538" i="10" s="1"/>
  <c r="M601" i="10"/>
  <c r="N601" i="10" s="1"/>
  <c r="M424" i="10"/>
  <c r="N424" i="10" s="1"/>
  <c r="M348" i="10"/>
  <c r="N348" i="10" s="1"/>
  <c r="M415" i="10"/>
  <c r="N415" i="10" s="1"/>
  <c r="M17" i="10"/>
  <c r="N17" i="10" s="1"/>
  <c r="M341" i="10"/>
  <c r="N341" i="10" s="1"/>
  <c r="M340" i="10"/>
  <c r="N340" i="10" s="1"/>
  <c r="M472" i="10"/>
  <c r="N472" i="10" s="1"/>
  <c r="M442" i="10"/>
  <c r="N442" i="10" s="1"/>
  <c r="M368" i="10"/>
  <c r="N368" i="10" s="1"/>
  <c r="M434" i="10"/>
  <c r="N434" i="10" s="1"/>
  <c r="M274" i="10"/>
  <c r="N274" i="10" s="1"/>
  <c r="M395" i="10"/>
  <c r="N395" i="10" s="1"/>
  <c r="M447" i="10"/>
  <c r="N447" i="10" s="1"/>
  <c r="M318" i="10"/>
  <c r="N318" i="10" s="1"/>
  <c r="M526" i="10"/>
  <c r="N526" i="10" s="1"/>
  <c r="M311" i="10"/>
  <c r="N311" i="10" s="1"/>
  <c r="M512" i="10"/>
  <c r="N512" i="10" s="1"/>
  <c r="M387" i="10"/>
  <c r="N387" i="10" s="1"/>
  <c r="M290" i="10"/>
  <c r="N290" i="10" s="1"/>
  <c r="M319" i="10"/>
  <c r="N319" i="10" s="1"/>
  <c r="M581" i="10"/>
  <c r="N581" i="10" s="1"/>
  <c r="M610" i="10"/>
  <c r="N610" i="10" s="1"/>
  <c r="M173" i="10"/>
  <c r="N173" i="10" s="1"/>
  <c r="M157" i="10"/>
  <c r="N157" i="10" s="1"/>
  <c r="M561" i="10"/>
  <c r="N561" i="10" s="1"/>
  <c r="M312" i="10"/>
  <c r="N312" i="10" s="1"/>
  <c r="M418" i="10"/>
  <c r="N418" i="10" s="1"/>
  <c r="M432" i="10"/>
  <c r="N432" i="10" s="1"/>
  <c r="M422" i="10"/>
  <c r="N422" i="10" s="1"/>
  <c r="M32" i="10"/>
  <c r="N32" i="10" s="1"/>
  <c r="M496" i="10"/>
  <c r="N496" i="10" s="1"/>
  <c r="M358" i="10"/>
  <c r="N358" i="10" s="1"/>
  <c r="M602" i="10"/>
  <c r="N602" i="10" s="1"/>
  <c r="M412" i="10"/>
  <c r="N412" i="10" s="1"/>
  <c r="M359" i="10"/>
  <c r="N359" i="10" s="1"/>
  <c r="M292" i="10"/>
  <c r="N292" i="10" s="1"/>
  <c r="M481" i="10"/>
  <c r="N481" i="10" s="1"/>
  <c r="M332" i="10"/>
  <c r="N332" i="10" s="1"/>
  <c r="M488" i="10"/>
  <c r="N488" i="10" s="1"/>
  <c r="M479" i="10"/>
  <c r="N479" i="10" s="1"/>
  <c r="M505" i="10"/>
  <c r="N505" i="10" s="1"/>
  <c r="M280" i="10"/>
  <c r="N280" i="10" s="1"/>
  <c r="M589" i="10"/>
  <c r="N589" i="10" s="1"/>
  <c r="M153" i="10"/>
  <c r="N153" i="10" s="1"/>
  <c r="M163" i="10"/>
  <c r="N163" i="10" s="1"/>
  <c r="M349" i="10"/>
  <c r="N349" i="10" s="1"/>
  <c r="M363" i="10"/>
  <c r="N363" i="10" s="1"/>
  <c r="M317" i="10"/>
  <c r="N317" i="10" s="1"/>
  <c r="M599" i="10"/>
  <c r="N599" i="10" s="1"/>
  <c r="M284" i="10"/>
  <c r="N284" i="10" s="1"/>
  <c r="M626" i="10"/>
  <c r="N626" i="10" s="1"/>
  <c r="M533" i="10"/>
  <c r="N533" i="10" s="1"/>
  <c r="M431" i="10"/>
  <c r="N431" i="10" s="1"/>
  <c r="M627" i="10"/>
  <c r="N627" i="10" s="1"/>
  <c r="M554" i="10"/>
  <c r="N554" i="10" s="1"/>
  <c r="M454" i="10"/>
  <c r="N454" i="10" s="1"/>
  <c r="M164" i="10"/>
  <c r="N164" i="10" s="1"/>
  <c r="M373" i="10"/>
  <c r="N373" i="10" s="1"/>
  <c r="M390" i="10"/>
  <c r="N390" i="10" s="1"/>
  <c r="M507" i="10"/>
  <c r="N507" i="10" s="1"/>
  <c r="M334" i="10"/>
  <c r="N334" i="10" s="1"/>
  <c r="M286" i="10"/>
  <c r="N286" i="10" s="1"/>
  <c r="M299" i="10"/>
  <c r="N299" i="10" s="1"/>
  <c r="M417" i="10"/>
  <c r="N417" i="10" s="1"/>
  <c r="M264" i="10"/>
  <c r="N264" i="10" s="1"/>
  <c r="M152" i="10"/>
  <c r="N152" i="10" s="1"/>
  <c r="M547" i="10"/>
  <c r="N547" i="10" s="1"/>
  <c r="M452" i="10"/>
  <c r="N452" i="10" s="1"/>
  <c r="M511" i="10"/>
  <c r="N511" i="10" s="1"/>
  <c r="M376" i="10"/>
  <c r="N376" i="10" s="1"/>
  <c r="M437" i="10"/>
  <c r="N437" i="10" s="1"/>
  <c r="M298" i="10"/>
  <c r="N298" i="10" s="1"/>
  <c r="M278" i="10"/>
  <c r="N278" i="10" s="1"/>
  <c r="M282" i="10"/>
  <c r="N282" i="10" s="1"/>
  <c r="M175" i="10"/>
  <c r="N175" i="10" s="1"/>
  <c r="M325" i="10"/>
  <c r="N325" i="10" s="1"/>
  <c r="M510" i="10"/>
  <c r="N510" i="10" s="1"/>
  <c r="M562" i="10"/>
  <c r="N562" i="10" s="1"/>
  <c r="M553" i="10"/>
  <c r="N553" i="10" s="1"/>
  <c r="M600" i="10"/>
  <c r="N600" i="10" s="1"/>
  <c r="M528" i="10"/>
  <c r="N528" i="10" s="1"/>
  <c r="M465" i="10"/>
  <c r="N465" i="10" s="1"/>
  <c r="M573" i="10"/>
  <c r="N573" i="10" s="1"/>
  <c r="M516" i="10"/>
  <c r="N516" i="10" s="1"/>
  <c r="M372" i="10"/>
  <c r="N372" i="10" s="1"/>
  <c r="M300" i="10"/>
  <c r="N300" i="10" s="1"/>
  <c r="M403" i="10"/>
  <c r="N403" i="10" s="1"/>
  <c r="M320" i="10"/>
  <c r="N320" i="10" s="1"/>
  <c r="M323" i="10"/>
  <c r="N323" i="10" s="1"/>
  <c r="M527" i="10"/>
  <c r="N527" i="10" s="1"/>
  <c r="M530" i="10"/>
  <c r="N530" i="10" s="1"/>
  <c r="M170" i="10"/>
  <c r="N170" i="10" s="1"/>
  <c r="M595" i="10"/>
  <c r="N595" i="10" s="1"/>
  <c r="M501" i="10"/>
  <c r="N501" i="10" s="1"/>
  <c r="M474" i="10"/>
  <c r="N474" i="10" s="1"/>
  <c r="M443" i="10"/>
  <c r="N443" i="10" s="1"/>
  <c r="M254" i="10"/>
  <c r="N254" i="10" s="1"/>
  <c r="M491" i="10"/>
  <c r="N491" i="10" s="1"/>
  <c r="M629" i="10"/>
  <c r="N629" i="10" s="1"/>
  <c r="M485" i="10"/>
  <c r="N485" i="10" s="1"/>
  <c r="M33" i="10"/>
  <c r="N33" i="10" s="1"/>
  <c r="M357" i="10"/>
  <c r="N357" i="10" s="1"/>
  <c r="M383" i="10"/>
  <c r="N383" i="10" s="1"/>
  <c r="M611" i="10"/>
  <c r="N611" i="10" s="1"/>
  <c r="M477" i="10"/>
  <c r="N477" i="10" s="1"/>
  <c r="M251" i="10"/>
  <c r="N251" i="10" s="1"/>
  <c r="M618" i="10"/>
  <c r="N618" i="10" s="1"/>
  <c r="M253" i="10"/>
  <c r="N253" i="10" s="1"/>
  <c r="M324" i="10"/>
  <c r="N324" i="10" s="1"/>
  <c r="M579" i="10"/>
  <c r="N579" i="10" s="1"/>
  <c r="M172" i="10"/>
  <c r="N172" i="10" s="1"/>
  <c r="M356" i="10"/>
  <c r="N356" i="10" s="1"/>
  <c r="M453" i="10"/>
  <c r="N453" i="10" s="1"/>
  <c r="M497" i="10"/>
  <c r="N497" i="10" s="1"/>
  <c r="M498" i="10"/>
  <c r="N498" i="10" s="1"/>
  <c r="M480" i="10"/>
  <c r="N480" i="10" s="1"/>
  <c r="M174" i="10"/>
  <c r="N174" i="10" s="1"/>
  <c r="M560" i="10"/>
  <c r="N560" i="10" s="1"/>
  <c r="M617" i="10"/>
  <c r="N617" i="10" s="1"/>
  <c r="M375" i="10"/>
  <c r="N375" i="10" s="1"/>
  <c r="M37" i="10"/>
  <c r="N37" i="10" s="1"/>
  <c r="M540" i="10"/>
  <c r="N540" i="10" s="1"/>
  <c r="M509" i="10"/>
  <c r="N509" i="10" s="1"/>
  <c r="M399" i="10"/>
  <c r="N399" i="10" s="1"/>
  <c r="M513" i="10"/>
  <c r="N513" i="10" s="1"/>
  <c r="M449" i="10"/>
  <c r="N449" i="10" s="1"/>
  <c r="M377" i="10"/>
  <c r="N377" i="10" s="1"/>
  <c r="M352" i="10"/>
  <c r="N352" i="10" s="1"/>
  <c r="M441" i="10"/>
  <c r="N441" i="10" s="1"/>
  <c r="M189" i="10"/>
  <c r="N189" i="10" s="1"/>
  <c r="M313" i="10"/>
  <c r="N313" i="10" s="1"/>
  <c r="M596" i="10"/>
  <c r="N596" i="10" s="1"/>
  <c r="M364" i="10"/>
  <c r="N364" i="10" s="1"/>
  <c r="M306" i="10"/>
  <c r="N306" i="10" s="1"/>
  <c r="M379" i="10"/>
  <c r="N379" i="10" s="1"/>
  <c r="M166" i="10"/>
  <c r="N166" i="10" s="1"/>
  <c r="M484" i="10"/>
  <c r="N484" i="10" s="1"/>
  <c r="M202" i="10"/>
  <c r="N202" i="10" s="1"/>
  <c r="M624" i="10"/>
  <c r="N624" i="10" s="1"/>
  <c r="M644" i="10"/>
  <c r="N644" i="10" s="1"/>
  <c r="M583" i="10"/>
  <c r="N583" i="10" s="1"/>
  <c r="M544" i="10"/>
  <c r="N544" i="10" s="1"/>
  <c r="M643" i="10"/>
  <c r="N643" i="10" s="1"/>
  <c r="M653" i="10"/>
  <c r="N653" i="10" s="1"/>
  <c r="M196" i="10"/>
  <c r="N196" i="10" s="1"/>
  <c r="M640" i="10"/>
  <c r="N640" i="10" s="1"/>
  <c r="M631" i="10"/>
  <c r="N631" i="10" s="1"/>
  <c r="M641" i="10"/>
  <c r="N641" i="10" s="1"/>
  <c r="M622" i="10"/>
  <c r="N622" i="10" s="1"/>
  <c r="M623" i="10"/>
  <c r="N623" i="10" s="1"/>
  <c r="M632" i="10"/>
  <c r="N632" i="10" s="1"/>
  <c r="E332" i="29"/>
  <c r="E344" i="29"/>
  <c r="E359" i="29"/>
  <c r="F359" i="29"/>
  <c r="F358" i="29"/>
  <c r="E358" i="29"/>
  <c r="E364" i="29"/>
  <c r="F354" i="29"/>
  <c r="E354" i="29"/>
  <c r="F360" i="29"/>
  <c r="E360" i="29"/>
  <c r="E326" i="29"/>
  <c r="F326" i="29" s="1"/>
  <c r="E353" i="29"/>
  <c r="E350" i="29"/>
  <c r="F350" i="29"/>
  <c r="F341" i="29"/>
  <c r="E341" i="29"/>
  <c r="E327" i="29"/>
  <c r="E338" i="29"/>
  <c r="E335" i="29"/>
  <c r="E355" i="29"/>
  <c r="E340" i="29"/>
  <c r="E329" i="29"/>
  <c r="E62" i="39"/>
  <c r="F352" i="29"/>
  <c r="E352" i="29"/>
  <c r="E9" i="54"/>
  <c r="L9" i="54" s="1"/>
  <c r="M9" i="54" s="1"/>
  <c r="I10" i="54"/>
  <c r="H10" i="54"/>
  <c r="C11" i="54"/>
  <c r="D10" i="54"/>
  <c r="F345" i="29" l="1"/>
  <c r="F238" i="29"/>
  <c r="F294" i="29"/>
  <c r="F292" i="29"/>
  <c r="F314" i="29"/>
  <c r="F317" i="29"/>
  <c r="F65" i="39"/>
  <c r="F318" i="29"/>
  <c r="F353" i="29"/>
  <c r="F324" i="29"/>
  <c r="F327" i="29"/>
  <c r="F315" i="29"/>
  <c r="F340" i="29"/>
  <c r="F336" i="29"/>
  <c r="F334" i="29"/>
  <c r="F59" i="39"/>
  <c r="F62" i="39"/>
  <c r="F230" i="29"/>
  <c r="F296" i="29"/>
  <c r="F355" i="29"/>
  <c r="F291" i="29"/>
  <c r="F313" i="29"/>
  <c r="F228" i="29"/>
  <c r="F290" i="29"/>
  <c r="F361" i="29"/>
  <c r="F36" i="39"/>
  <c r="F226" i="29"/>
  <c r="F239" i="29"/>
  <c r="F346" i="29"/>
  <c r="F351" i="29"/>
  <c r="F323" i="29"/>
  <c r="A12" i="54"/>
  <c r="O11" i="54"/>
  <c r="F347" i="29"/>
  <c r="F233" i="29"/>
  <c r="F312" i="29"/>
  <c r="H84" i="11"/>
  <c r="I84" i="11"/>
  <c r="F364" i="29"/>
  <c r="F69" i="39"/>
  <c r="F72" i="39"/>
  <c r="F367" i="29"/>
  <c r="J79" i="11"/>
  <c r="K79" i="11" s="1"/>
  <c r="K82" i="11" s="1"/>
  <c r="K83" i="11" s="1"/>
  <c r="F368" i="29"/>
  <c r="F64" i="39"/>
  <c r="F76" i="39"/>
  <c r="F363" i="29"/>
  <c r="F362" i="29"/>
  <c r="F73" i="39"/>
  <c r="F369" i="29"/>
  <c r="F75" i="39"/>
  <c r="F67" i="39"/>
  <c r="F63" i="39"/>
  <c r="F71" i="39"/>
  <c r="F366" i="29"/>
  <c r="F74" i="39"/>
  <c r="F372" i="29"/>
  <c r="F68" i="39"/>
  <c r="F70" i="39"/>
  <c r="F373" i="29"/>
  <c r="F365" i="29"/>
  <c r="F370" i="29"/>
  <c r="F371" i="29"/>
  <c r="F66" i="39"/>
  <c r="F332" i="29"/>
  <c r="F335" i="29"/>
  <c r="F349" i="29"/>
  <c r="F348" i="29"/>
  <c r="F331" i="29"/>
  <c r="F344" i="29"/>
  <c r="F338" i="29"/>
  <c r="F329" i="29"/>
  <c r="M6" i="10"/>
  <c r="N10" i="10"/>
  <c r="H11" i="54"/>
  <c r="I11" i="54"/>
  <c r="E10" i="54"/>
  <c r="D11" i="54"/>
  <c r="C12" i="54"/>
  <c r="C16" i="29" l="1"/>
  <c r="D16" i="29" s="1"/>
  <c r="I16" i="29" s="1"/>
  <c r="F16" i="29"/>
  <c r="F17" i="39"/>
  <c r="C16" i="39"/>
  <c r="D16" i="39" s="1"/>
  <c r="J16" i="39" s="1"/>
  <c r="F16" i="39"/>
  <c r="C17" i="39"/>
  <c r="G17" i="39" s="1"/>
  <c r="A13" i="54"/>
  <c r="O12" i="54"/>
  <c r="B16" i="29"/>
  <c r="E16" i="29" s="1"/>
  <c r="C17" i="29"/>
  <c r="F18" i="29"/>
  <c r="F17" i="29"/>
  <c r="C18" i="29"/>
  <c r="J82" i="11"/>
  <c r="J83" i="11" s="1"/>
  <c r="K84" i="11"/>
  <c r="B85" i="11" s="1"/>
  <c r="F35" i="39"/>
  <c r="C18" i="39"/>
  <c r="D18" i="39" s="1"/>
  <c r="H18" i="39" s="1"/>
  <c r="F23" i="39"/>
  <c r="F20" i="39"/>
  <c r="C24" i="39"/>
  <c r="B24" i="39" s="1"/>
  <c r="E24" i="39" s="1"/>
  <c r="C23" i="39"/>
  <c r="D23" i="39" s="1"/>
  <c r="C28" i="39"/>
  <c r="B28" i="39" s="1"/>
  <c r="E28" i="39" s="1"/>
  <c r="C19" i="39"/>
  <c r="G19" i="39" s="1"/>
  <c r="C20" i="39"/>
  <c r="B20" i="39" s="1"/>
  <c r="E20" i="39" s="1"/>
  <c r="F21" i="39"/>
  <c r="F24" i="39"/>
  <c r="C21" i="39"/>
  <c r="B21" i="39" s="1"/>
  <c r="E21" i="39" s="1"/>
  <c r="C22" i="39"/>
  <c r="B22" i="39" s="1"/>
  <c r="E22" i="39" s="1"/>
  <c r="F33" i="39"/>
  <c r="F18" i="39"/>
  <c r="F25" i="39"/>
  <c r="F22" i="39"/>
  <c r="C30" i="39"/>
  <c r="G30" i="39" s="1"/>
  <c r="F31" i="39"/>
  <c r="F32" i="39"/>
  <c r="F19" i="39"/>
  <c r="F30" i="39"/>
  <c r="F26" i="39"/>
  <c r="C34" i="39"/>
  <c r="G34" i="39" s="1"/>
  <c r="F27" i="39"/>
  <c r="C25" i="39"/>
  <c r="D25" i="39" s="1"/>
  <c r="C33" i="39"/>
  <c r="D33" i="39" s="1"/>
  <c r="I33" i="39" s="1"/>
  <c r="C29" i="39"/>
  <c r="D29" i="39" s="1"/>
  <c r="J29" i="39" s="1"/>
  <c r="C35" i="39"/>
  <c r="D35" i="39" s="1"/>
  <c r="J35" i="39" s="1"/>
  <c r="F34" i="39"/>
  <c r="C26" i="39"/>
  <c r="B26" i="39" s="1"/>
  <c r="E26" i="39" s="1"/>
  <c r="F28" i="39"/>
  <c r="C27" i="39"/>
  <c r="B27" i="39" s="1"/>
  <c r="E27" i="39" s="1"/>
  <c r="F29" i="39"/>
  <c r="C31" i="39"/>
  <c r="B31" i="39" s="1"/>
  <c r="E31" i="39" s="1"/>
  <c r="C32" i="39"/>
  <c r="G32" i="39" s="1"/>
  <c r="F20" i="29"/>
  <c r="F19" i="29"/>
  <c r="C19" i="29"/>
  <c r="C20" i="29"/>
  <c r="C1201" i="41"/>
  <c r="D1201" i="41" s="1"/>
  <c r="C744" i="41"/>
  <c r="D744" i="41" s="1"/>
  <c r="C1165" i="41"/>
  <c r="D1165" i="41" s="1"/>
  <c r="C997" i="41"/>
  <c r="D997" i="41" s="1"/>
  <c r="C1192" i="41"/>
  <c r="D1192" i="41" s="1"/>
  <c r="C1028" i="41"/>
  <c r="D1028" i="41" s="1"/>
  <c r="C1212" i="41"/>
  <c r="D1212" i="41" s="1"/>
  <c r="C1238" i="41"/>
  <c r="D1238" i="41" s="1"/>
  <c r="C1285" i="41"/>
  <c r="D1285" i="41" s="1"/>
  <c r="C762" i="41"/>
  <c r="D762" i="41" s="1"/>
  <c r="C858" i="41"/>
  <c r="D858" i="41" s="1"/>
  <c r="C743" i="41"/>
  <c r="D743" i="41" s="1"/>
  <c r="C1116" i="41"/>
  <c r="D1116" i="41" s="1"/>
  <c r="C862" i="41"/>
  <c r="D862" i="41" s="1"/>
  <c r="C1061" i="41"/>
  <c r="D1061" i="41" s="1"/>
  <c r="C1102" i="41"/>
  <c r="D1102" i="41" s="1"/>
  <c r="C1059" i="41"/>
  <c r="D1059" i="41" s="1"/>
  <c r="C920" i="41"/>
  <c r="D920" i="41" s="1"/>
  <c r="C1108" i="41"/>
  <c r="D1108" i="41" s="1"/>
  <c r="C802" i="41"/>
  <c r="D802" i="41" s="1"/>
  <c r="C985" i="41"/>
  <c r="D985" i="41" s="1"/>
  <c r="C1065" i="41"/>
  <c r="D1065" i="41" s="1"/>
  <c r="C717" i="41"/>
  <c r="D717" i="41" s="1"/>
  <c r="C748" i="41"/>
  <c r="D748" i="41" s="1"/>
  <c r="C1060" i="41"/>
  <c r="D1060" i="41" s="1"/>
  <c r="C845" i="41"/>
  <c r="D845" i="41" s="1"/>
  <c r="C1223" i="41"/>
  <c r="D1223" i="41" s="1"/>
  <c r="C1103" i="41"/>
  <c r="D1103" i="41" s="1"/>
  <c r="C1115" i="41"/>
  <c r="D1115" i="41" s="1"/>
  <c r="C1235" i="41"/>
  <c r="D1235" i="41" s="1"/>
  <c r="C1256" i="41"/>
  <c r="D1256" i="41" s="1"/>
  <c r="C929" i="41"/>
  <c r="D929" i="41" s="1"/>
  <c r="C1130" i="41"/>
  <c r="D1130" i="41" s="1"/>
  <c r="C731" i="41"/>
  <c r="D731" i="41" s="1"/>
  <c r="C1167" i="41"/>
  <c r="D1167" i="41" s="1"/>
  <c r="C856" i="41"/>
  <c r="D856" i="41" s="1"/>
  <c r="C764" i="41"/>
  <c r="D764" i="41" s="1"/>
  <c r="C916" i="41"/>
  <c r="D916" i="41" s="1"/>
  <c r="C1248" i="41"/>
  <c r="D1248" i="41" s="1"/>
  <c r="C1252" i="41"/>
  <c r="D1252" i="41" s="1"/>
  <c r="C970" i="41"/>
  <c r="D970" i="41" s="1"/>
  <c r="C1284" i="41"/>
  <c r="D1284" i="41" s="1"/>
  <c r="C875" i="41"/>
  <c r="D875" i="41" s="1"/>
  <c r="C842" i="41"/>
  <c r="D842" i="41" s="1"/>
  <c r="C1172" i="41"/>
  <c r="D1172" i="41" s="1"/>
  <c r="C747" i="41"/>
  <c r="D747" i="41" s="1"/>
  <c r="C811" i="41"/>
  <c r="D811" i="41" s="1"/>
  <c r="C986" i="41"/>
  <c r="D986" i="41" s="1"/>
  <c r="C813" i="41"/>
  <c r="D813" i="41" s="1"/>
  <c r="C951" i="41"/>
  <c r="D951" i="41" s="1"/>
  <c r="C1051" i="41"/>
  <c r="D1051" i="41" s="1"/>
  <c r="C879" i="41"/>
  <c r="D879" i="41" s="1"/>
  <c r="C1222" i="41"/>
  <c r="D1222" i="41" s="1"/>
  <c r="C769" i="41"/>
  <c r="D769" i="41" s="1"/>
  <c r="C1074" i="41"/>
  <c r="D1074" i="41" s="1"/>
  <c r="C900" i="41"/>
  <c r="D900" i="41" s="1"/>
  <c r="C1194" i="41"/>
  <c r="D1194" i="41" s="1"/>
  <c r="C1057" i="41"/>
  <c r="D1057" i="41" s="1"/>
  <c r="C941" i="41"/>
  <c r="D941" i="41" s="1"/>
  <c r="C1030" i="41"/>
  <c r="D1030" i="41" s="1"/>
  <c r="C1055" i="41"/>
  <c r="D1055" i="41" s="1"/>
  <c r="C831" i="41"/>
  <c r="D831" i="41" s="1"/>
  <c r="C866" i="41"/>
  <c r="D866" i="41" s="1"/>
  <c r="C903" i="41"/>
  <c r="D903" i="41" s="1"/>
  <c r="C1105" i="41"/>
  <c r="D1105" i="41" s="1"/>
  <c r="C766" i="41"/>
  <c r="D766" i="41" s="1"/>
  <c r="C761" i="41"/>
  <c r="D761" i="41" s="1"/>
  <c r="C797" i="41"/>
  <c r="D797" i="41" s="1"/>
  <c r="C1287" i="41"/>
  <c r="D1287" i="41" s="1"/>
  <c r="C1270" i="41"/>
  <c r="D1270" i="41" s="1"/>
  <c r="C1107" i="41"/>
  <c r="D1107" i="41" s="1"/>
  <c r="C1181" i="41"/>
  <c r="D1181" i="41" s="1"/>
  <c r="C1174" i="41"/>
  <c r="D1174" i="41" s="1"/>
  <c r="C1048" i="41"/>
  <c r="D1048" i="41" s="1"/>
  <c r="C738" i="41"/>
  <c r="D738" i="41" s="1"/>
  <c r="C788" i="41"/>
  <c r="D788" i="41" s="1"/>
  <c r="C1205" i="41"/>
  <c r="D1205" i="41" s="1"/>
  <c r="C1160" i="41"/>
  <c r="D1160" i="41" s="1"/>
  <c r="C1163" i="41"/>
  <c r="D1163" i="41" s="1"/>
  <c r="C834" i="41"/>
  <c r="D834" i="41" s="1"/>
  <c r="C1183" i="41"/>
  <c r="D1183" i="41" s="1"/>
  <c r="C992" i="41"/>
  <c r="D992" i="41" s="1"/>
  <c r="C751" i="41"/>
  <c r="D751" i="41" s="1"/>
  <c r="C988" i="41"/>
  <c r="D988" i="41" s="1"/>
  <c r="C1319" i="41"/>
  <c r="D1319" i="41" s="1"/>
  <c r="C897" i="41"/>
  <c r="D897" i="41" s="1"/>
  <c r="C914" i="41"/>
  <c r="D914" i="41" s="1"/>
  <c r="C1281" i="41"/>
  <c r="D1281" i="41" s="1"/>
  <c r="C913" i="41"/>
  <c r="D913" i="41" s="1"/>
  <c r="C1001" i="41"/>
  <c r="D1001" i="41" s="1"/>
  <c r="C967" i="41"/>
  <c r="D967" i="41" s="1"/>
  <c r="C1250" i="41"/>
  <c r="D1250" i="41" s="1"/>
  <c r="C949" i="41"/>
  <c r="D949" i="41" s="1"/>
  <c r="C836" i="41"/>
  <c r="D836" i="41" s="1"/>
  <c r="C1312" i="41"/>
  <c r="D1312" i="41" s="1"/>
  <c r="C718" i="41"/>
  <c r="D718" i="41" s="1"/>
  <c r="C716" i="41"/>
  <c r="D716" i="41" s="1"/>
  <c r="C938" i="41"/>
  <c r="D938" i="41" s="1"/>
  <c r="C1104" i="41"/>
  <c r="D1104" i="41" s="1"/>
  <c r="C794" i="41"/>
  <c r="D794" i="41" s="1"/>
  <c r="C1217" i="41"/>
  <c r="D1217" i="41" s="1"/>
  <c r="C1024" i="41"/>
  <c r="D1024" i="41" s="1"/>
  <c r="C732" i="41"/>
  <c r="D732" i="41" s="1"/>
  <c r="C1078" i="41"/>
  <c r="D1078" i="41" s="1"/>
  <c r="C1314" i="41"/>
  <c r="D1314" i="41" s="1"/>
  <c r="C882" i="41"/>
  <c r="D882" i="41" s="1"/>
  <c r="C1044" i="41"/>
  <c r="D1044" i="41" s="1"/>
  <c r="C1144" i="41"/>
  <c r="D1144" i="41" s="1"/>
  <c r="C968" i="41"/>
  <c r="D968" i="41" s="1"/>
  <c r="C1227" i="41"/>
  <c r="D1227" i="41" s="1"/>
  <c r="C1098" i="41"/>
  <c r="D1098" i="41" s="1"/>
  <c r="C795" i="41"/>
  <c r="D795" i="41" s="1"/>
  <c r="C1127" i="41"/>
  <c r="D1127" i="41" s="1"/>
  <c r="C1243" i="41"/>
  <c r="D1243" i="41" s="1"/>
  <c r="C1015" i="41"/>
  <c r="D1015" i="41" s="1"/>
  <c r="C942" i="41"/>
  <c r="D942" i="41" s="1"/>
  <c r="C1008" i="41"/>
  <c r="D1008" i="41" s="1"/>
  <c r="C936" i="41"/>
  <c r="D936" i="41" s="1"/>
  <c r="C940" i="41"/>
  <c r="D940" i="41" s="1"/>
  <c r="C1085" i="41"/>
  <c r="D1085" i="41" s="1"/>
  <c r="C753" i="41"/>
  <c r="D753" i="41" s="1"/>
  <c r="C890" i="41"/>
  <c r="D890" i="41" s="1"/>
  <c r="C945" i="41"/>
  <c r="D945" i="41" s="1"/>
  <c r="C740" i="41"/>
  <c r="D740" i="41" s="1"/>
  <c r="C832" i="41"/>
  <c r="D832" i="41" s="1"/>
  <c r="C955" i="41"/>
  <c r="D955" i="41" s="1"/>
  <c r="C1157" i="41"/>
  <c r="D1157" i="41" s="1"/>
  <c r="C1023" i="41"/>
  <c r="D1023" i="41" s="1"/>
  <c r="C1017" i="41"/>
  <c r="D1017" i="41" s="1"/>
  <c r="C963" i="41"/>
  <c r="D963" i="41" s="1"/>
  <c r="C723" i="41"/>
  <c r="D723" i="41" s="1"/>
  <c r="C999" i="41"/>
  <c r="D999" i="41" s="1"/>
  <c r="C1075" i="41"/>
  <c r="D1075" i="41" s="1"/>
  <c r="C859" i="41"/>
  <c r="D859" i="41" s="1"/>
  <c r="C733" i="41"/>
  <c r="D733" i="41" s="1"/>
  <c r="C720" i="41"/>
  <c r="D720" i="41" s="1"/>
  <c r="C803" i="41"/>
  <c r="D803" i="41" s="1"/>
  <c r="C853" i="41"/>
  <c r="D853" i="41" s="1"/>
  <c r="C1224" i="41"/>
  <c r="D1224" i="41" s="1"/>
  <c r="C798" i="41"/>
  <c r="D798" i="41" s="1"/>
  <c r="C1029" i="41"/>
  <c r="D1029" i="41" s="1"/>
  <c r="C895" i="41"/>
  <c r="D895" i="41" s="1"/>
  <c r="C1296" i="41"/>
  <c r="D1296" i="41" s="1"/>
  <c r="C1095" i="41"/>
  <c r="D1095" i="41" s="1"/>
  <c r="C1046" i="41"/>
  <c r="D1046" i="41" s="1"/>
  <c r="C869" i="41"/>
  <c r="D869" i="41" s="1"/>
  <c r="C1275" i="41"/>
  <c r="D1275" i="41" s="1"/>
  <c r="C935" i="41"/>
  <c r="D935" i="41" s="1"/>
  <c r="C1155" i="41"/>
  <c r="D1155" i="41" s="1"/>
  <c r="C950" i="41"/>
  <c r="D950" i="41" s="1"/>
  <c r="C987" i="41"/>
  <c r="D987" i="41" s="1"/>
  <c r="C952" i="41"/>
  <c r="D952" i="41" s="1"/>
  <c r="C899" i="41"/>
  <c r="D899" i="41" s="1"/>
  <c r="C1269" i="41"/>
  <c r="D1269" i="41" s="1"/>
  <c r="C1228" i="41"/>
  <c r="D1228" i="41" s="1"/>
  <c r="C993" i="41"/>
  <c r="D993" i="41" s="1"/>
  <c r="C1282" i="41"/>
  <c r="D1282" i="41" s="1"/>
  <c r="C1231" i="41"/>
  <c r="D1231" i="41" s="1"/>
  <c r="C926" i="41"/>
  <c r="D926" i="41" s="1"/>
  <c r="C1267" i="41"/>
  <c r="D1267" i="41" s="1"/>
  <c r="C1241" i="41"/>
  <c r="D1241" i="41" s="1"/>
  <c r="C1022" i="41"/>
  <c r="D1022" i="41" s="1"/>
  <c r="C1086" i="41"/>
  <c r="D1086" i="41" s="1"/>
  <c r="C1042" i="41"/>
  <c r="D1042" i="41" s="1"/>
  <c r="C905" i="41"/>
  <c r="D905" i="41" s="1"/>
  <c r="C1279" i="41"/>
  <c r="D1279" i="41" s="1"/>
  <c r="C1280" i="41"/>
  <c r="D1280" i="41" s="1"/>
  <c r="C1135" i="41"/>
  <c r="D1135" i="41" s="1"/>
  <c r="C868" i="41"/>
  <c r="D868" i="41" s="1"/>
  <c r="C958" i="41"/>
  <c r="D958" i="41" s="1"/>
  <c r="C1120" i="41"/>
  <c r="D1120" i="41" s="1"/>
  <c r="C736" i="41"/>
  <c r="D736" i="41" s="1"/>
  <c r="C1069" i="41"/>
  <c r="D1069" i="41" s="1"/>
  <c r="C1050" i="41"/>
  <c r="D1050" i="41" s="1"/>
  <c r="C1239" i="41"/>
  <c r="D1239" i="41" s="1"/>
  <c r="C1067" i="41"/>
  <c r="D1067" i="41" s="1"/>
  <c r="C1097" i="41"/>
  <c r="D1097" i="41" s="1"/>
  <c r="C1303" i="41"/>
  <c r="D1303" i="41" s="1"/>
  <c r="C1013" i="41"/>
  <c r="D1013" i="41" s="1"/>
  <c r="C719" i="41"/>
  <c r="D719" i="41" s="1"/>
  <c r="C1191" i="41"/>
  <c r="D1191" i="41" s="1"/>
  <c r="C1039" i="41"/>
  <c r="D1039" i="41" s="1"/>
  <c r="C1195" i="41"/>
  <c r="D1195" i="41" s="1"/>
  <c r="C874" i="41"/>
  <c r="D874" i="41" s="1"/>
  <c r="C984" i="41"/>
  <c r="D984" i="41" s="1"/>
  <c r="C1031" i="41"/>
  <c r="D1031" i="41" s="1"/>
  <c r="C752" i="41"/>
  <c r="D752" i="41" s="1"/>
  <c r="C969" i="41"/>
  <c r="D969" i="41" s="1"/>
  <c r="C975" i="41"/>
  <c r="D975" i="41" s="1"/>
  <c r="C1079" i="41"/>
  <c r="D1079" i="41" s="1"/>
  <c r="C1276" i="41"/>
  <c r="D1276" i="41" s="1"/>
  <c r="C1310" i="41"/>
  <c r="D1310" i="41" s="1"/>
  <c r="C921" i="41"/>
  <c r="D921" i="41" s="1"/>
  <c r="C1011" i="41"/>
  <c r="D1011" i="41" s="1"/>
  <c r="C759" i="41"/>
  <c r="D759" i="41" s="1"/>
  <c r="C1099" i="41"/>
  <c r="D1099" i="41" s="1"/>
  <c r="C786" i="41"/>
  <c r="D786" i="41" s="1"/>
  <c r="C1169" i="41"/>
  <c r="D1169" i="41" s="1"/>
  <c r="C923" i="41"/>
  <c r="D923" i="41" s="1"/>
  <c r="C1317" i="41"/>
  <c r="D1317" i="41" s="1"/>
  <c r="C932" i="41"/>
  <c r="D932" i="41" s="1"/>
  <c r="C1131" i="41"/>
  <c r="D1131" i="41" s="1"/>
  <c r="C939" i="41"/>
  <c r="D939" i="41" s="1"/>
  <c r="C784" i="41"/>
  <c r="D784" i="41" s="1"/>
  <c r="C1198" i="41"/>
  <c r="D1198" i="41" s="1"/>
  <c r="C734" i="41"/>
  <c r="D734" i="41" s="1"/>
  <c r="C1242" i="41"/>
  <c r="D1242" i="41" s="1"/>
  <c r="C754" i="41"/>
  <c r="D754" i="41" s="1"/>
  <c r="C765" i="41"/>
  <c r="D765" i="41" s="1"/>
  <c r="C1187" i="41"/>
  <c r="D1187" i="41" s="1"/>
  <c r="C1219" i="41"/>
  <c r="D1219" i="41" s="1"/>
  <c r="C799" i="41"/>
  <c r="D799" i="41" s="1"/>
  <c r="C861" i="41"/>
  <c r="D861" i="41" s="1"/>
  <c r="C1247" i="41"/>
  <c r="D1247" i="41" s="1"/>
  <c r="C835" i="41"/>
  <c r="D835" i="41" s="1"/>
  <c r="C961" i="41"/>
  <c r="D961" i="41" s="1"/>
  <c r="C1265" i="41"/>
  <c r="D1265" i="41" s="1"/>
  <c r="C1125" i="41"/>
  <c r="D1125" i="41" s="1"/>
  <c r="C757" i="41"/>
  <c r="D757" i="41" s="1"/>
  <c r="C966" i="41"/>
  <c r="D966" i="41" s="1"/>
  <c r="C907" i="41"/>
  <c r="D907" i="41" s="1"/>
  <c r="C1220" i="41"/>
  <c r="D1220" i="41" s="1"/>
  <c r="C841" i="41"/>
  <c r="D841" i="41" s="1"/>
  <c r="C1264" i="41"/>
  <c r="D1264" i="41" s="1"/>
  <c r="C768" i="41"/>
  <c r="D768" i="41" s="1"/>
  <c r="C1301" i="41"/>
  <c r="D1301" i="41" s="1"/>
  <c r="C1288" i="41"/>
  <c r="D1288" i="41" s="1"/>
  <c r="C780" i="41"/>
  <c r="D780" i="41" s="1"/>
  <c r="C998" i="41"/>
  <c r="D998" i="41" s="1"/>
  <c r="C822" i="41"/>
  <c r="D822" i="41" s="1"/>
  <c r="C1145" i="41"/>
  <c r="D1145" i="41" s="1"/>
  <c r="C931" i="41"/>
  <c r="D931" i="41" s="1"/>
  <c r="C1315" i="41"/>
  <c r="D1315" i="41" s="1"/>
  <c r="C871" i="41"/>
  <c r="D871" i="41" s="1"/>
  <c r="C771" i="41"/>
  <c r="D771" i="41" s="1"/>
  <c r="C1180" i="41"/>
  <c r="D1180" i="41" s="1"/>
  <c r="C1302" i="41"/>
  <c r="D1302" i="41" s="1"/>
  <c r="C1152" i="41"/>
  <c r="D1152" i="41" s="1"/>
  <c r="C1258" i="41"/>
  <c r="D1258" i="41" s="1"/>
  <c r="C721" i="41"/>
  <c r="D721" i="41" s="1"/>
  <c r="C1305" i="41"/>
  <c r="D1305" i="41" s="1"/>
  <c r="C1209" i="41"/>
  <c r="D1209" i="41" s="1"/>
  <c r="C1232" i="41"/>
  <c r="D1232" i="41" s="1"/>
  <c r="C933" i="41"/>
  <c r="D933" i="41" s="1"/>
  <c r="C1257" i="41"/>
  <c r="D1257" i="41" s="1"/>
  <c r="C915" i="41"/>
  <c r="D915" i="41" s="1"/>
  <c r="C846" i="41"/>
  <c r="D846" i="41" s="1"/>
  <c r="C901" i="41"/>
  <c r="D901" i="41" s="1"/>
  <c r="C745" i="41"/>
  <c r="D745" i="41" s="1"/>
  <c r="C894" i="41"/>
  <c r="D894" i="41" s="1"/>
  <c r="C758" i="41"/>
  <c r="D758" i="41" s="1"/>
  <c r="C1094" i="41"/>
  <c r="D1094" i="41" s="1"/>
  <c r="C791" i="41"/>
  <c r="D791" i="41" s="1"/>
  <c r="C1080" i="41"/>
  <c r="D1080" i="41" s="1"/>
  <c r="C1129" i="41"/>
  <c r="D1129" i="41" s="1"/>
  <c r="C1151" i="41"/>
  <c r="D1151" i="41" s="1"/>
  <c r="C1234" i="41"/>
  <c r="D1234" i="41" s="1"/>
  <c r="C1041" i="41"/>
  <c r="D1041" i="41" s="1"/>
  <c r="C781" i="41"/>
  <c r="D781" i="41" s="1"/>
  <c r="C1308" i="41"/>
  <c r="D1308" i="41" s="1"/>
  <c r="C922" i="41"/>
  <c r="D922" i="41" s="1"/>
  <c r="C1123" i="41"/>
  <c r="D1123" i="41" s="1"/>
  <c r="C957" i="41"/>
  <c r="D957" i="41" s="1"/>
  <c r="C994" i="41"/>
  <c r="D994" i="41" s="1"/>
  <c r="C1118" i="41"/>
  <c r="D1118" i="41" s="1"/>
  <c r="C1170" i="41"/>
  <c r="D1170" i="41" s="1"/>
  <c r="C1176" i="41"/>
  <c r="D1176" i="41" s="1"/>
  <c r="C973" i="41"/>
  <c r="D973" i="41" s="1"/>
  <c r="C1038" i="41"/>
  <c r="D1038" i="41" s="1"/>
  <c r="C1226" i="41"/>
  <c r="D1226" i="41" s="1"/>
  <c r="C959" i="41"/>
  <c r="D959" i="41" s="1"/>
  <c r="C857" i="41"/>
  <c r="D857" i="41" s="1"/>
  <c r="C1316" i="41"/>
  <c r="D1316" i="41" s="1"/>
  <c r="C1173" i="41"/>
  <c r="D1173" i="41" s="1"/>
  <c r="C809" i="41"/>
  <c r="D809" i="41" s="1"/>
  <c r="C1208" i="41"/>
  <c r="D1208" i="41" s="1"/>
  <c r="C1199" i="41"/>
  <c r="D1199" i="41" s="1"/>
  <c r="C1117" i="41"/>
  <c r="D1117" i="41" s="1"/>
  <c r="C818" i="41"/>
  <c r="D818" i="41" s="1"/>
  <c r="C1058" i="41"/>
  <c r="D1058" i="41" s="1"/>
  <c r="C946" i="41"/>
  <c r="D946" i="41" s="1"/>
  <c r="C974" i="41"/>
  <c r="D974" i="41" s="1"/>
  <c r="C1274" i="41"/>
  <c r="D1274" i="41" s="1"/>
  <c r="C1273" i="41"/>
  <c r="D1273" i="41" s="1"/>
  <c r="C1295" i="41"/>
  <c r="D1295" i="41" s="1"/>
  <c r="C1249" i="41"/>
  <c r="D1249" i="41" s="1"/>
  <c r="C792" i="41"/>
  <c r="D792" i="41" s="1"/>
  <c r="C1021" i="41"/>
  <c r="D1021" i="41" s="1"/>
  <c r="C847" i="41"/>
  <c r="D847" i="41" s="1"/>
  <c r="C796" i="41"/>
  <c r="D796" i="41" s="1"/>
  <c r="C800" i="41"/>
  <c r="D800" i="41" s="1"/>
  <c r="C789" i="41"/>
  <c r="D789" i="41" s="1"/>
  <c r="C911" i="41"/>
  <c r="D911" i="41" s="1"/>
  <c r="C1110" i="41"/>
  <c r="D1110" i="41" s="1"/>
  <c r="C1141" i="41"/>
  <c r="D1141" i="41" s="1"/>
  <c r="C735" i="41"/>
  <c r="D735" i="41" s="1"/>
  <c r="C1293" i="41"/>
  <c r="D1293" i="41" s="1"/>
  <c r="C1207" i="41"/>
  <c r="D1207" i="41" s="1"/>
  <c r="C1068" i="41"/>
  <c r="D1068" i="41" s="1"/>
  <c r="C1213" i="41"/>
  <c r="D1213" i="41" s="1"/>
  <c r="C865" i="41"/>
  <c r="D865" i="41" s="1"/>
  <c r="C1289" i="41"/>
  <c r="D1289" i="41" s="1"/>
  <c r="C1203" i="41"/>
  <c r="D1203" i="41" s="1"/>
  <c r="C1056" i="41"/>
  <c r="D1056" i="41" s="1"/>
  <c r="C1073" i="41"/>
  <c r="D1073" i="41" s="1"/>
  <c r="C806" i="41"/>
  <c r="D806" i="41" s="1"/>
  <c r="C1088" i="41"/>
  <c r="D1088" i="41" s="1"/>
  <c r="C1253" i="41"/>
  <c r="D1253" i="41" s="1"/>
  <c r="C891" i="41"/>
  <c r="D891" i="41" s="1"/>
  <c r="C1197" i="41"/>
  <c r="D1197" i="41" s="1"/>
  <c r="C1007" i="41"/>
  <c r="D1007" i="41" s="1"/>
  <c r="C860" i="41"/>
  <c r="D860" i="41" s="1"/>
  <c r="C917" i="41"/>
  <c r="D917" i="41" s="1"/>
  <c r="C1311" i="41"/>
  <c r="D1311" i="41" s="1"/>
  <c r="C1309" i="41"/>
  <c r="D1309" i="41" s="1"/>
  <c r="C1002" i="41"/>
  <c r="D1002" i="41" s="1"/>
  <c r="C1035" i="41"/>
  <c r="D1035" i="41" s="1"/>
  <c r="C837" i="41"/>
  <c r="D837" i="41" s="1"/>
  <c r="C1283" i="41"/>
  <c r="D1283" i="41" s="1"/>
  <c r="C826" i="41"/>
  <c r="D826" i="41" s="1"/>
  <c r="C995" i="41"/>
  <c r="D995" i="41" s="1"/>
  <c r="C1266" i="41"/>
  <c r="D1266" i="41" s="1"/>
  <c r="C1188" i="41"/>
  <c r="D1188" i="41" s="1"/>
  <c r="C902" i="41"/>
  <c r="D902" i="41" s="1"/>
  <c r="C850" i="41"/>
  <c r="D850" i="41" s="1"/>
  <c r="C810" i="41"/>
  <c r="D810" i="41" s="1"/>
  <c r="C964" i="41"/>
  <c r="D964" i="41" s="1"/>
  <c r="C824" i="41"/>
  <c r="D824" i="41" s="1"/>
  <c r="C960" i="41"/>
  <c r="D960" i="41" s="1"/>
  <c r="C1255" i="41"/>
  <c r="D1255" i="41" s="1"/>
  <c r="C1101" i="41"/>
  <c r="D1101" i="41" s="1"/>
  <c r="C1036" i="41"/>
  <c r="D1036" i="41" s="1"/>
  <c r="C888" i="41"/>
  <c r="D888" i="41" s="1"/>
  <c r="C1306" i="41"/>
  <c r="D1306" i="41" s="1"/>
  <c r="C739" i="41"/>
  <c r="D739" i="41" s="1"/>
  <c r="C1204" i="41"/>
  <c r="D1204" i="41" s="1"/>
  <c r="C1263" i="41"/>
  <c r="D1263" i="41" s="1"/>
  <c r="C827" i="41"/>
  <c r="D827" i="41" s="1"/>
  <c r="C829" i="41"/>
  <c r="D829" i="41" s="1"/>
  <c r="C727" i="41"/>
  <c r="D727" i="41" s="1"/>
  <c r="C1136" i="41"/>
  <c r="D1136" i="41" s="1"/>
  <c r="C855" i="41"/>
  <c r="D855" i="41" s="1"/>
  <c r="C848" i="41"/>
  <c r="D848" i="41" s="1"/>
  <c r="C1175" i="41"/>
  <c r="D1175" i="41" s="1"/>
  <c r="C776" i="41"/>
  <c r="D776" i="41" s="1"/>
  <c r="C1026" i="41"/>
  <c r="D1026" i="41" s="1"/>
  <c r="C867" i="41"/>
  <c r="D867" i="41" s="1"/>
  <c r="C1087" i="41"/>
  <c r="D1087" i="41" s="1"/>
  <c r="C1299" i="41"/>
  <c r="D1299" i="41" s="1"/>
  <c r="C728" i="41"/>
  <c r="D728" i="41" s="1"/>
  <c r="C801" i="41"/>
  <c r="D801" i="41" s="1"/>
  <c r="C830" i="41"/>
  <c r="D830" i="41" s="1"/>
  <c r="C825" i="41"/>
  <c r="D825" i="41" s="1"/>
  <c r="C896" i="41"/>
  <c r="D896" i="41" s="1"/>
  <c r="C715" i="41"/>
  <c r="D715" i="41" s="1"/>
  <c r="C1114" i="41"/>
  <c r="D1114" i="41" s="1"/>
  <c r="C804" i="41"/>
  <c r="D804" i="41" s="1"/>
  <c r="C1025" i="41"/>
  <c r="D1025" i="41" s="1"/>
  <c r="C774" i="41"/>
  <c r="D774" i="41" s="1"/>
  <c r="C1010" i="41"/>
  <c r="D1010" i="41" s="1"/>
  <c r="C956" i="41"/>
  <c r="D956" i="41" s="1"/>
  <c r="C1045" i="41"/>
  <c r="D1045" i="41" s="1"/>
  <c r="C1229" i="41"/>
  <c r="D1229" i="41" s="1"/>
  <c r="C872" i="41"/>
  <c r="D872" i="41" s="1"/>
  <c r="C1150" i="41"/>
  <c r="D1150" i="41" s="1"/>
  <c r="C1000" i="41"/>
  <c r="D1000" i="41" s="1"/>
  <c r="C910" i="41"/>
  <c r="D910" i="41" s="1"/>
  <c r="C1162" i="41"/>
  <c r="D1162" i="41" s="1"/>
  <c r="C1014" i="41"/>
  <c r="D1014" i="41" s="1"/>
  <c r="C849" i="41"/>
  <c r="D849" i="41" s="1"/>
  <c r="C805" i="41"/>
  <c r="D805" i="41" s="1"/>
  <c r="C1112" i="41"/>
  <c r="D1112" i="41" s="1"/>
  <c r="C1027" i="41"/>
  <c r="D1027" i="41" s="1"/>
  <c r="C1278" i="41"/>
  <c r="D1278" i="41" s="1"/>
  <c r="C1096" i="41"/>
  <c r="D1096" i="41" s="1"/>
  <c r="C1216" i="41"/>
  <c r="D1216" i="41" s="1"/>
  <c r="C947" i="41"/>
  <c r="D947" i="41" s="1"/>
  <c r="C815" i="41"/>
  <c r="D815" i="41" s="1"/>
  <c r="C996" i="41"/>
  <c r="D996" i="41" s="1"/>
  <c r="C1004" i="41"/>
  <c r="D1004" i="41" s="1"/>
  <c r="C1159" i="41"/>
  <c r="D1159" i="41" s="1"/>
  <c r="C851" i="41"/>
  <c r="D851" i="41" s="1"/>
  <c r="C1064" i="41"/>
  <c r="D1064" i="41" s="1"/>
  <c r="C724" i="41"/>
  <c r="D724" i="41" s="1"/>
  <c r="C885" i="41"/>
  <c r="D885" i="41" s="1"/>
  <c r="C1128" i="41"/>
  <c r="D1128" i="41" s="1"/>
  <c r="C1210" i="41"/>
  <c r="D1210" i="41" s="1"/>
  <c r="C1109" i="41"/>
  <c r="D1109" i="41" s="1"/>
  <c r="C1012" i="41"/>
  <c r="D1012" i="41" s="1"/>
  <c r="C989" i="41"/>
  <c r="D989" i="41" s="1"/>
  <c r="C817" i="41"/>
  <c r="D817" i="41" s="1"/>
  <c r="C750" i="41"/>
  <c r="D750" i="41" s="1"/>
  <c r="C1066" i="41"/>
  <c r="D1066" i="41" s="1"/>
  <c r="C1113" i="41"/>
  <c r="D1113" i="41" s="1"/>
  <c r="C991" i="41"/>
  <c r="D991" i="41" s="1"/>
  <c r="C1153" i="41"/>
  <c r="D1153" i="41" s="1"/>
  <c r="C909" i="41"/>
  <c r="D909" i="41" s="1"/>
  <c r="C948" i="41"/>
  <c r="D948" i="41" s="1"/>
  <c r="C1290" i="41"/>
  <c r="D1290" i="41" s="1"/>
  <c r="C1260" i="41"/>
  <c r="D1260" i="41" s="1"/>
  <c r="C1251" i="41"/>
  <c r="D1251" i="41" s="1"/>
  <c r="C756" i="41"/>
  <c r="D756" i="41" s="1"/>
  <c r="C742" i="41"/>
  <c r="D742" i="41" s="1"/>
  <c r="C927" i="41"/>
  <c r="D927" i="41" s="1"/>
  <c r="C1009" i="41"/>
  <c r="D1009" i="41" s="1"/>
  <c r="C1082" i="41"/>
  <c r="D1082" i="41" s="1"/>
  <c r="C767" i="41"/>
  <c r="D767" i="41" s="1"/>
  <c r="C1189" i="41"/>
  <c r="D1189" i="41" s="1"/>
  <c r="C1261" i="41"/>
  <c r="D1261" i="41" s="1"/>
  <c r="C726" i="41"/>
  <c r="D726" i="41" s="1"/>
  <c r="C770" i="41"/>
  <c r="D770" i="41" s="1"/>
  <c r="C779" i="41"/>
  <c r="D779" i="41" s="1"/>
  <c r="C1182" i="41"/>
  <c r="D1182" i="41" s="1"/>
  <c r="C1126" i="41"/>
  <c r="D1126" i="41" s="1"/>
  <c r="C1052" i="41"/>
  <c r="D1052" i="41" s="1"/>
  <c r="C737" i="41"/>
  <c r="D737" i="41" s="1"/>
  <c r="C1221" i="41"/>
  <c r="D1221" i="41" s="1"/>
  <c r="C773" i="41"/>
  <c r="D773" i="41" s="1"/>
  <c r="C1298" i="41"/>
  <c r="D1298" i="41" s="1"/>
  <c r="C1202" i="41"/>
  <c r="D1202" i="41" s="1"/>
  <c r="C1054" i="41"/>
  <c r="D1054" i="41" s="1"/>
  <c r="C1272" i="41"/>
  <c r="D1272" i="41" s="1"/>
  <c r="C1033" i="41"/>
  <c r="D1033" i="41" s="1"/>
  <c r="C990" i="41"/>
  <c r="D990" i="41" s="1"/>
  <c r="C1070" i="41"/>
  <c r="D1070" i="41" s="1"/>
  <c r="C1313" i="41"/>
  <c r="D1313" i="41" s="1"/>
  <c r="C1177" i="41"/>
  <c r="D1177" i="41" s="1"/>
  <c r="C819" i="41"/>
  <c r="D819" i="41" s="1"/>
  <c r="C1292" i="41"/>
  <c r="D1292" i="41" s="1"/>
  <c r="C884" i="41"/>
  <c r="D884" i="41" s="1"/>
  <c r="C887" i="41"/>
  <c r="D887" i="41" s="1"/>
  <c r="C1277" i="41"/>
  <c r="D1277" i="41" s="1"/>
  <c r="C1040" i="41"/>
  <c r="D1040" i="41" s="1"/>
  <c r="C1142" i="41"/>
  <c r="D1142" i="41" s="1"/>
  <c r="C1215" i="41"/>
  <c r="D1215" i="41" s="1"/>
  <c r="C943" i="41"/>
  <c r="D943" i="41" s="1"/>
  <c r="C1225" i="41"/>
  <c r="D1225" i="41" s="1"/>
  <c r="C1089" i="41"/>
  <c r="D1089" i="41" s="1"/>
  <c r="C1233" i="41"/>
  <c r="D1233" i="41" s="1"/>
  <c r="C1154" i="41"/>
  <c r="D1154" i="41" s="1"/>
  <c r="C843" i="41"/>
  <c r="D843" i="41" s="1"/>
  <c r="C749" i="41"/>
  <c r="D749" i="41" s="1"/>
  <c r="C870" i="41"/>
  <c r="D870" i="41" s="1"/>
  <c r="C1190" i="41"/>
  <c r="D1190" i="41" s="1"/>
  <c r="C1168" i="41"/>
  <c r="D1168" i="41" s="1"/>
  <c r="C1245" i="41"/>
  <c r="D1245" i="41" s="1"/>
  <c r="C1093" i="41"/>
  <c r="D1093" i="41" s="1"/>
  <c r="C808" i="41"/>
  <c r="D808" i="41" s="1"/>
  <c r="C1297" i="41"/>
  <c r="D1297" i="41" s="1"/>
  <c r="C763" i="41"/>
  <c r="D763" i="41" s="1"/>
  <c r="C1320" i="41"/>
  <c r="D1320" i="41" s="1"/>
  <c r="C1218" i="41"/>
  <c r="D1218" i="41" s="1"/>
  <c r="C1132" i="41"/>
  <c r="D1132" i="41" s="1"/>
  <c r="C880" i="41"/>
  <c r="D880" i="41" s="1"/>
  <c r="C1206" i="41"/>
  <c r="D1206" i="41" s="1"/>
  <c r="C1134" i="41"/>
  <c r="D1134" i="41" s="1"/>
  <c r="C823" i="41"/>
  <c r="D823" i="41" s="1"/>
  <c r="C892" i="41"/>
  <c r="D892" i="41" s="1"/>
  <c r="C962" i="41"/>
  <c r="D962" i="41" s="1"/>
  <c r="C1006" i="41"/>
  <c r="D1006" i="41" s="1"/>
  <c r="C1146" i="41"/>
  <c r="D1146" i="41" s="1"/>
  <c r="C908" i="41"/>
  <c r="D908" i="41" s="1"/>
  <c r="C1200" i="41"/>
  <c r="D1200" i="41" s="1"/>
  <c r="C1121" i="41"/>
  <c r="D1121" i="41" s="1"/>
  <c r="C1156" i="41"/>
  <c r="D1156" i="41" s="1"/>
  <c r="C904" i="41"/>
  <c r="D904" i="41" s="1"/>
  <c r="C1164" i="41"/>
  <c r="D1164" i="41" s="1"/>
  <c r="C1237" i="41"/>
  <c r="D1237" i="41" s="1"/>
  <c r="C1147" i="41"/>
  <c r="D1147" i="41" s="1"/>
  <c r="C1143" i="41"/>
  <c r="D1143" i="41" s="1"/>
  <c r="C925" i="41"/>
  <c r="D925" i="41" s="1"/>
  <c r="C980" i="41"/>
  <c r="D980" i="41" s="1"/>
  <c r="C1184" i="41"/>
  <c r="D1184" i="41" s="1"/>
  <c r="C937" i="41"/>
  <c r="D937" i="41" s="1"/>
  <c r="C877" i="41"/>
  <c r="D877" i="41" s="1"/>
  <c r="C934" i="41"/>
  <c r="D934" i="41" s="1"/>
  <c r="C864" i="41"/>
  <c r="D864" i="41" s="1"/>
  <c r="C876" i="41"/>
  <c r="D876" i="41" s="1"/>
  <c r="C1083" i="41"/>
  <c r="D1083" i="41" s="1"/>
  <c r="C1037" i="41"/>
  <c r="D1037" i="41" s="1"/>
  <c r="C729" i="41"/>
  <c r="D729" i="41" s="1"/>
  <c r="C1005" i="41"/>
  <c r="D1005" i="41" s="1"/>
  <c r="C1196" i="41"/>
  <c r="D1196" i="41" s="1"/>
  <c r="C1049" i="41"/>
  <c r="D1049" i="41" s="1"/>
  <c r="C1071" i="41"/>
  <c r="D1071" i="41" s="1"/>
  <c r="C924" i="41"/>
  <c r="D924" i="41" s="1"/>
  <c r="C898" i="41"/>
  <c r="D898" i="41" s="1"/>
  <c r="C1020" i="41"/>
  <c r="D1020" i="41" s="1"/>
  <c r="C944" i="41"/>
  <c r="D944" i="41" s="1"/>
  <c r="C1077" i="41"/>
  <c r="D1077" i="41" s="1"/>
  <c r="C782" i="41"/>
  <c r="D782" i="41" s="1"/>
  <c r="C982" i="41"/>
  <c r="D982" i="41" s="1"/>
  <c r="C1016" i="41"/>
  <c r="D1016" i="41" s="1"/>
  <c r="C722" i="41"/>
  <c r="D722" i="41" s="1"/>
  <c r="C1259" i="41"/>
  <c r="D1259" i="41" s="1"/>
  <c r="C1090" i="41"/>
  <c r="D1090" i="41" s="1"/>
  <c r="C790" i="41"/>
  <c r="D790" i="41" s="1"/>
  <c r="C883" i="41"/>
  <c r="D883" i="41" s="1"/>
  <c r="C1158" i="41"/>
  <c r="D1158" i="41" s="1"/>
  <c r="C1291" i="41"/>
  <c r="D1291" i="41" s="1"/>
  <c r="C1149" i="41"/>
  <c r="D1149" i="41" s="1"/>
  <c r="C821" i="41"/>
  <c r="D821" i="41" s="1"/>
  <c r="C730" i="41"/>
  <c r="D730" i="41" s="1"/>
  <c r="C760" i="41"/>
  <c r="D760" i="41" s="1"/>
  <c r="C1161" i="41"/>
  <c r="D1161" i="41" s="1"/>
  <c r="C816" i="41"/>
  <c r="D816" i="41" s="1"/>
  <c r="C863" i="41"/>
  <c r="D863" i="41" s="1"/>
  <c r="C976" i="41"/>
  <c r="D976" i="41" s="1"/>
  <c r="C787" i="41"/>
  <c r="D787" i="41" s="1"/>
  <c r="C1062" i="41"/>
  <c r="D1062" i="41" s="1"/>
  <c r="C1166" i="41"/>
  <c r="D1166" i="41" s="1"/>
  <c r="C1019" i="41"/>
  <c r="D1019" i="41" s="1"/>
  <c r="C981" i="41"/>
  <c r="D981" i="41" s="1"/>
  <c r="C1034" i="41"/>
  <c r="D1034" i="41" s="1"/>
  <c r="C972" i="41"/>
  <c r="D972" i="41" s="1"/>
  <c r="C1053" i="41"/>
  <c r="D1053" i="41" s="1"/>
  <c r="C840" i="41"/>
  <c r="D840" i="41" s="1"/>
  <c r="C1018" i="41"/>
  <c r="D1018" i="41" s="1"/>
  <c r="C1214" i="41"/>
  <c r="D1214" i="41" s="1"/>
  <c r="C839" i="41"/>
  <c r="D839" i="41" s="1"/>
  <c r="C983" i="41"/>
  <c r="D983" i="41" s="1"/>
  <c r="C777" i="41"/>
  <c r="D777" i="41" s="1"/>
  <c r="C1185" i="41"/>
  <c r="D1185" i="41" s="1"/>
  <c r="C814" i="41"/>
  <c r="D814" i="41" s="1"/>
  <c r="C1230" i="41"/>
  <c r="D1230" i="41" s="1"/>
  <c r="C1318" i="41"/>
  <c r="D1318" i="41" s="1"/>
  <c r="C953" i="41"/>
  <c r="D953" i="41" s="1"/>
  <c r="C854" i="41"/>
  <c r="D854" i="41" s="1"/>
  <c r="C893" i="41"/>
  <c r="D893" i="41" s="1"/>
  <c r="C1138" i="41"/>
  <c r="D1138" i="41" s="1"/>
  <c r="C772" i="41"/>
  <c r="D772" i="41" s="1"/>
  <c r="C1081" i="41"/>
  <c r="D1081" i="41" s="1"/>
  <c r="C1106" i="41"/>
  <c r="D1106" i="41" s="1"/>
  <c r="C1148" i="41"/>
  <c r="D1148" i="41" s="1"/>
  <c r="C886" i="41"/>
  <c r="D886" i="41" s="1"/>
  <c r="C1076" i="41"/>
  <c r="D1076" i="41" s="1"/>
  <c r="C1111" i="41"/>
  <c r="D1111" i="41" s="1"/>
  <c r="C889" i="41"/>
  <c r="D889" i="41" s="1"/>
  <c r="C1300" i="41"/>
  <c r="D1300" i="41" s="1"/>
  <c r="C1100" i="41"/>
  <c r="D1100" i="41" s="1"/>
  <c r="C793" i="41"/>
  <c r="D793" i="41" s="1"/>
  <c r="C1139" i="41"/>
  <c r="D1139" i="41" s="1"/>
  <c r="C1171" i="41"/>
  <c r="D1171" i="41" s="1"/>
  <c r="C979" i="41"/>
  <c r="D979" i="41" s="1"/>
  <c r="C1254" i="41"/>
  <c r="D1254" i="41" s="1"/>
  <c r="C1246" i="41"/>
  <c r="D1246" i="41" s="1"/>
  <c r="C746" i="41"/>
  <c r="D746" i="41" s="1"/>
  <c r="C1133" i="41"/>
  <c r="D1133" i="41" s="1"/>
  <c r="C1043" i="41"/>
  <c r="D1043" i="41" s="1"/>
  <c r="C783" i="41"/>
  <c r="D783" i="41" s="1"/>
  <c r="C807" i="41"/>
  <c r="D807" i="41" s="1"/>
  <c r="C1211" i="41"/>
  <c r="D1211" i="41" s="1"/>
  <c r="C881" i="41"/>
  <c r="D881" i="41" s="1"/>
  <c r="C965" i="41"/>
  <c r="D965" i="41" s="1"/>
  <c r="C906" i="41"/>
  <c r="D906" i="41" s="1"/>
  <c r="C1072" i="41"/>
  <c r="D1072" i="41" s="1"/>
  <c r="C1119" i="41"/>
  <c r="D1119" i="41" s="1"/>
  <c r="C1178" i="41"/>
  <c r="D1178" i="41" s="1"/>
  <c r="C919" i="41"/>
  <c r="D919" i="41" s="1"/>
  <c r="C1092" i="41"/>
  <c r="D1092" i="41" s="1"/>
  <c r="C1286" i="41"/>
  <c r="D1286" i="41" s="1"/>
  <c r="C1262" i="41"/>
  <c r="D1262" i="41" s="1"/>
  <c r="C918" i="41"/>
  <c r="D918" i="41" s="1"/>
  <c r="C1137" i="41"/>
  <c r="D1137" i="41" s="1"/>
  <c r="C1179" i="41"/>
  <c r="D1179" i="41" s="1"/>
  <c r="C971" i="41"/>
  <c r="D971" i="41" s="1"/>
  <c r="C1240" i="41"/>
  <c r="D1240" i="41" s="1"/>
  <c r="C1186" i="41"/>
  <c r="D1186" i="41" s="1"/>
  <c r="C912" i="41"/>
  <c r="D912" i="41" s="1"/>
  <c r="C725" i="41"/>
  <c r="D725" i="41" s="1"/>
  <c r="C778" i="41"/>
  <c r="D778" i="41" s="1"/>
  <c r="C755" i="41"/>
  <c r="D755" i="41" s="1"/>
  <c r="C878" i="41"/>
  <c r="D878" i="41" s="1"/>
  <c r="C838" i="41"/>
  <c r="D838" i="41" s="1"/>
  <c r="C833" i="41"/>
  <c r="D833" i="41" s="1"/>
  <c r="C828" i="41"/>
  <c r="D828" i="41" s="1"/>
  <c r="C930" i="41"/>
  <c r="D930" i="41" s="1"/>
  <c r="C1304" i="41"/>
  <c r="D1304" i="41" s="1"/>
  <c r="C978" i="41"/>
  <c r="D978" i="41" s="1"/>
  <c r="C1244" i="41"/>
  <c r="D1244" i="41" s="1"/>
  <c r="C1047" i="41"/>
  <c r="D1047" i="41" s="1"/>
  <c r="C1236" i="41"/>
  <c r="D1236" i="41" s="1"/>
  <c r="C1193" i="41"/>
  <c r="D1193" i="41" s="1"/>
  <c r="C1268" i="41"/>
  <c r="D1268" i="41" s="1"/>
  <c r="C1091" i="41"/>
  <c r="D1091" i="41" s="1"/>
  <c r="C1032" i="41"/>
  <c r="D1032" i="41" s="1"/>
  <c r="C1124" i="41"/>
  <c r="D1124" i="41" s="1"/>
  <c r="C844" i="41"/>
  <c r="D844" i="41" s="1"/>
  <c r="C775" i="41"/>
  <c r="D775" i="41" s="1"/>
  <c r="C1122" i="41"/>
  <c r="D1122" i="41" s="1"/>
  <c r="C873" i="41"/>
  <c r="D873" i="41" s="1"/>
  <c r="C785" i="41"/>
  <c r="D785" i="41" s="1"/>
  <c r="C977" i="41"/>
  <c r="D977" i="41" s="1"/>
  <c r="C954" i="41"/>
  <c r="D954" i="41" s="1"/>
  <c r="C1084" i="41"/>
  <c r="D1084" i="41" s="1"/>
  <c r="C741" i="41"/>
  <c r="D741" i="41" s="1"/>
  <c r="C928" i="41"/>
  <c r="D928" i="41" s="1"/>
  <c r="C820" i="41"/>
  <c r="D820" i="41" s="1"/>
  <c r="C1063" i="41"/>
  <c r="D1063" i="41" s="1"/>
  <c r="C1140" i="41"/>
  <c r="D1140" i="41" s="1"/>
  <c r="C812" i="41"/>
  <c r="D812" i="41" s="1"/>
  <c r="C1271" i="41"/>
  <c r="D1271" i="41" s="1"/>
  <c r="C852" i="41"/>
  <c r="D852" i="41" s="1"/>
  <c r="C1307" i="41"/>
  <c r="D1307" i="41" s="1"/>
  <c r="C1294" i="41"/>
  <c r="D1294" i="41" s="1"/>
  <c r="C1003" i="41"/>
  <c r="D1003" i="41" s="1"/>
  <c r="C45" i="29"/>
  <c r="C131" i="29"/>
  <c r="C35" i="29"/>
  <c r="C77" i="29"/>
  <c r="F132" i="29"/>
  <c r="C99" i="29"/>
  <c r="C37" i="29"/>
  <c r="C76" i="29"/>
  <c r="C82" i="29"/>
  <c r="C157" i="29"/>
  <c r="C149" i="29"/>
  <c r="F35" i="29"/>
  <c r="F124" i="29"/>
  <c r="C52" i="29"/>
  <c r="C69" i="29"/>
  <c r="F29" i="29"/>
  <c r="C128" i="29"/>
  <c r="F149" i="29"/>
  <c r="C27" i="29"/>
  <c r="C123" i="29"/>
  <c r="C54" i="29"/>
  <c r="C53" i="29"/>
  <c r="F125" i="29"/>
  <c r="C79" i="29"/>
  <c r="F82" i="29"/>
  <c r="C92" i="29"/>
  <c r="C40" i="29"/>
  <c r="F58" i="29"/>
  <c r="F64" i="29"/>
  <c r="F73" i="29"/>
  <c r="C116" i="29"/>
  <c r="F137" i="29"/>
  <c r="F120" i="29"/>
  <c r="C125" i="29"/>
  <c r="F96" i="29"/>
  <c r="F97" i="29"/>
  <c r="C142" i="29"/>
  <c r="C159" i="29"/>
  <c r="C117" i="29"/>
  <c r="C46" i="29"/>
  <c r="F99" i="29"/>
  <c r="F38" i="29"/>
  <c r="F83" i="29"/>
  <c r="C59" i="29"/>
  <c r="C151" i="29"/>
  <c r="F152" i="29"/>
  <c r="C90" i="29"/>
  <c r="F87" i="29"/>
  <c r="C138" i="29"/>
  <c r="C156" i="29"/>
  <c r="C30" i="29"/>
  <c r="F138" i="29"/>
  <c r="C75" i="29"/>
  <c r="F49" i="29"/>
  <c r="C162" i="29"/>
  <c r="F112" i="29"/>
  <c r="C130" i="29"/>
  <c r="F88" i="29"/>
  <c r="F140" i="29"/>
  <c r="C47" i="29"/>
  <c r="C38" i="29"/>
  <c r="C98" i="29"/>
  <c r="F61" i="29"/>
  <c r="C29" i="29"/>
  <c r="C43" i="29"/>
  <c r="F102" i="29"/>
  <c r="F154" i="29"/>
  <c r="C33" i="29"/>
  <c r="F51" i="29"/>
  <c r="F122" i="29"/>
  <c r="C36" i="29"/>
  <c r="C107" i="29"/>
  <c r="C129" i="29"/>
  <c r="C32" i="29"/>
  <c r="F78" i="29"/>
  <c r="F70" i="29"/>
  <c r="F25" i="29"/>
  <c r="C145" i="29"/>
  <c r="C113" i="29"/>
  <c r="C93" i="29"/>
  <c r="F98" i="29"/>
  <c r="F46" i="29"/>
  <c r="C135" i="29"/>
  <c r="C118" i="29"/>
  <c r="C58" i="29"/>
  <c r="C110" i="29"/>
  <c r="C154" i="29"/>
  <c r="F63" i="29"/>
  <c r="F143" i="29"/>
  <c r="C80" i="29"/>
  <c r="F146" i="29"/>
  <c r="F75" i="29"/>
  <c r="F79" i="29"/>
  <c r="C108" i="29"/>
  <c r="C101" i="29"/>
  <c r="F86" i="29"/>
  <c r="C28" i="29"/>
  <c r="C83" i="29"/>
  <c r="F59" i="29"/>
  <c r="C164" i="29"/>
  <c r="F68" i="29"/>
  <c r="C152" i="29"/>
  <c r="F129" i="29"/>
  <c r="C74" i="29"/>
  <c r="F21" i="29"/>
  <c r="C115" i="29"/>
  <c r="F32" i="29"/>
  <c r="C126" i="29"/>
  <c r="F107" i="29"/>
  <c r="C50" i="29"/>
  <c r="F30" i="29"/>
  <c r="F56" i="29"/>
  <c r="C100" i="29"/>
  <c r="F135" i="29"/>
  <c r="F164" i="29"/>
  <c r="F105" i="29"/>
  <c r="C71" i="29"/>
  <c r="C103" i="29"/>
  <c r="C21" i="29"/>
  <c r="F54" i="29"/>
  <c r="C86" i="29"/>
  <c r="C66" i="29"/>
  <c r="F23" i="29"/>
  <c r="F67" i="29"/>
  <c r="C133" i="29"/>
  <c r="C49" i="29"/>
  <c r="C25" i="29"/>
  <c r="C158" i="29"/>
  <c r="F84" i="29"/>
  <c r="C89" i="29"/>
  <c r="F92" i="29"/>
  <c r="F151" i="29"/>
  <c r="C146" i="29"/>
  <c r="F22" i="29"/>
  <c r="F104" i="29"/>
  <c r="F133" i="29"/>
  <c r="F41" i="29"/>
  <c r="C22" i="29"/>
  <c r="C136" i="29"/>
  <c r="C63" i="29"/>
  <c r="C57" i="29"/>
  <c r="C165" i="29"/>
  <c r="C44" i="29"/>
  <c r="C150" i="29"/>
  <c r="C51" i="29"/>
  <c r="C31" i="29"/>
  <c r="F110" i="29"/>
  <c r="F62" i="29"/>
  <c r="F113" i="29"/>
  <c r="C84" i="29"/>
  <c r="F145" i="29"/>
  <c r="C48" i="29"/>
  <c r="C120" i="29"/>
  <c r="F42" i="29"/>
  <c r="C102" i="29"/>
  <c r="F126" i="29"/>
  <c r="C70" i="29"/>
  <c r="F95" i="29"/>
  <c r="F116" i="29"/>
  <c r="F127" i="29"/>
  <c r="F121" i="29"/>
  <c r="F24" i="29"/>
  <c r="C161" i="29"/>
  <c r="C137" i="29"/>
  <c r="C23" i="29"/>
  <c r="F156" i="29"/>
  <c r="C95" i="29"/>
  <c r="C122" i="29"/>
  <c r="C73" i="29"/>
  <c r="F165" i="29"/>
  <c r="C96" i="29"/>
  <c r="F45" i="29"/>
  <c r="C111" i="29"/>
  <c r="F60" i="29"/>
  <c r="C134" i="29"/>
  <c r="F91" i="29"/>
  <c r="F85" i="29"/>
  <c r="F77" i="29"/>
  <c r="C94" i="29"/>
  <c r="F94" i="29"/>
  <c r="F31" i="29"/>
  <c r="C114" i="29"/>
  <c r="F101" i="29"/>
  <c r="F34" i="29"/>
  <c r="C68" i="29"/>
  <c r="C65" i="29"/>
  <c r="F114" i="29"/>
  <c r="F163" i="29"/>
  <c r="C81" i="29"/>
  <c r="C78" i="29"/>
  <c r="C41" i="29"/>
  <c r="F118" i="29"/>
  <c r="F158" i="29"/>
  <c r="F153" i="29"/>
  <c r="C24" i="29"/>
  <c r="F141" i="29"/>
  <c r="F123" i="29"/>
  <c r="F160" i="29"/>
  <c r="C160" i="29"/>
  <c r="F93" i="29"/>
  <c r="F66" i="29"/>
  <c r="F47" i="29"/>
  <c r="F26" i="29"/>
  <c r="F40" i="29"/>
  <c r="F76" i="29"/>
  <c r="F134" i="29"/>
  <c r="F108" i="29"/>
  <c r="F48" i="29"/>
  <c r="C109" i="29"/>
  <c r="C55" i="29"/>
  <c r="F57" i="29"/>
  <c r="F157" i="29"/>
  <c r="C121" i="29"/>
  <c r="C56" i="29"/>
  <c r="C61" i="29"/>
  <c r="F44" i="29"/>
  <c r="F148" i="29"/>
  <c r="C112" i="29"/>
  <c r="F80" i="29"/>
  <c r="F36" i="29"/>
  <c r="C67" i="29"/>
  <c r="C147" i="29"/>
  <c r="C42" i="29"/>
  <c r="F128" i="29"/>
  <c r="C39" i="29"/>
  <c r="F81" i="29"/>
  <c r="C104" i="29"/>
  <c r="C105" i="29"/>
  <c r="C132" i="29"/>
  <c r="F100" i="29"/>
  <c r="C34" i="29"/>
  <c r="C88" i="29"/>
  <c r="F43" i="29"/>
  <c r="C106" i="29"/>
  <c r="F139" i="29"/>
  <c r="F69" i="29"/>
  <c r="F28" i="29"/>
  <c r="F39" i="29"/>
  <c r="C127" i="29"/>
  <c r="F130" i="29"/>
  <c r="F144" i="29"/>
  <c r="C26" i="29"/>
  <c r="F103" i="29"/>
  <c r="C64" i="29"/>
  <c r="C141" i="29"/>
  <c r="F50" i="29"/>
  <c r="F89" i="29"/>
  <c r="C139" i="29"/>
  <c r="C60" i="29"/>
  <c r="F109" i="29"/>
  <c r="F155" i="29"/>
  <c r="F150" i="29"/>
  <c r="F74" i="29"/>
  <c r="F106" i="29"/>
  <c r="F37" i="29"/>
  <c r="F136" i="29"/>
  <c r="C153" i="29"/>
  <c r="F161" i="29"/>
  <c r="F72" i="29"/>
  <c r="C72" i="29"/>
  <c r="F65" i="29"/>
  <c r="C148" i="29"/>
  <c r="F115" i="29"/>
  <c r="F71" i="29"/>
  <c r="F33" i="29"/>
  <c r="F162" i="29"/>
  <c r="C140" i="29"/>
  <c r="F131" i="29"/>
  <c r="C97" i="29"/>
  <c r="F111" i="29"/>
  <c r="C143" i="29"/>
  <c r="C85" i="29"/>
  <c r="C144" i="29"/>
  <c r="F147" i="29"/>
  <c r="F53" i="29"/>
  <c r="C91" i="29"/>
  <c r="C163" i="29"/>
  <c r="F55" i="29"/>
  <c r="F117" i="29"/>
  <c r="C155" i="29"/>
  <c r="F52" i="29"/>
  <c r="F90" i="29"/>
  <c r="C119" i="29"/>
  <c r="C87" i="29"/>
  <c r="F27" i="29"/>
  <c r="F159" i="29"/>
  <c r="F142" i="29"/>
  <c r="F119" i="29"/>
  <c r="C124" i="29"/>
  <c r="C62" i="29"/>
  <c r="H12" i="54"/>
  <c r="I12" i="54"/>
  <c r="E11" i="54"/>
  <c r="L11" i="54" s="1"/>
  <c r="M11" i="54" s="1"/>
  <c r="L10" i="54"/>
  <c r="M10" i="54" s="1"/>
  <c r="D7" i="54"/>
  <c r="C13" i="54"/>
  <c r="D12" i="54"/>
  <c r="J16" i="29" l="1"/>
  <c r="G16" i="29"/>
  <c r="H16" i="29" s="1"/>
  <c r="H16" i="39"/>
  <c r="G16" i="39"/>
  <c r="I16" i="39" s="1"/>
  <c r="B16" i="39"/>
  <c r="E16" i="39" s="1"/>
  <c r="D17" i="39"/>
  <c r="J17" i="39" s="1"/>
  <c r="B17" i="39"/>
  <c r="E17" i="39" s="1"/>
  <c r="A14" i="54"/>
  <c r="O13" i="54"/>
  <c r="H33" i="39"/>
  <c r="J33" i="39"/>
  <c r="D10" i="59"/>
  <c r="G18" i="29"/>
  <c r="D18" i="29"/>
  <c r="B18" i="29"/>
  <c r="E18" i="29" s="1"/>
  <c r="B17" i="29"/>
  <c r="E17" i="29" s="1"/>
  <c r="D17" i="29"/>
  <c r="G17" i="29"/>
  <c r="D28" i="39"/>
  <c r="J28" i="39" s="1"/>
  <c r="D24" i="39"/>
  <c r="I24" i="39" s="1"/>
  <c r="G26" i="39"/>
  <c r="B33" i="39"/>
  <c r="E33" i="39" s="1"/>
  <c r="J84" i="11"/>
  <c r="G28" i="39"/>
  <c r="G33" i="39"/>
  <c r="G31" i="39"/>
  <c r="D26" i="39"/>
  <c r="I26" i="39" s="1"/>
  <c r="D31" i="39"/>
  <c r="I31" i="39" s="1"/>
  <c r="G18" i="39"/>
  <c r="I18" i="39" s="1"/>
  <c r="J18" i="39"/>
  <c r="D19" i="39"/>
  <c r="J19" i="39" s="1"/>
  <c r="D34" i="39"/>
  <c r="J34" i="39" s="1"/>
  <c r="G29" i="39"/>
  <c r="B34" i="39"/>
  <c r="E34" i="39" s="1"/>
  <c r="G21" i="39"/>
  <c r="D22" i="39"/>
  <c r="I22" i="39" s="1"/>
  <c r="B32" i="39"/>
  <c r="E32" i="39" s="1"/>
  <c r="I29" i="39"/>
  <c r="D32" i="39"/>
  <c r="J32" i="39" s="1"/>
  <c r="G24" i="39"/>
  <c r="B18" i="39"/>
  <c r="E18" i="39" s="1"/>
  <c r="G27" i="39"/>
  <c r="G22" i="39"/>
  <c r="G20" i="39"/>
  <c r="H35" i="39"/>
  <c r="B35" i="39"/>
  <c r="E35" i="39" s="1"/>
  <c r="D20" i="39"/>
  <c r="H20" i="39" s="1"/>
  <c r="G35" i="39"/>
  <c r="I35" i="39"/>
  <c r="G25" i="39"/>
  <c r="G23" i="39"/>
  <c r="B25" i="39"/>
  <c r="E25" i="39" s="1"/>
  <c r="B30" i="39"/>
  <c r="E30" i="39" s="1"/>
  <c r="B23" i="39"/>
  <c r="E23" i="39" s="1"/>
  <c r="D30" i="39"/>
  <c r="I30" i="39" s="1"/>
  <c r="B29" i="39"/>
  <c r="E29" i="39" s="1"/>
  <c r="D21" i="39"/>
  <c r="H21" i="39" s="1"/>
  <c r="B19" i="39"/>
  <c r="E19" i="39" s="1"/>
  <c r="H29" i="39"/>
  <c r="D27" i="39"/>
  <c r="I27" i="39" s="1"/>
  <c r="K35" i="39"/>
  <c r="D20" i="29"/>
  <c r="B20" i="29"/>
  <c r="E20" i="29" s="1"/>
  <c r="G20" i="29"/>
  <c r="D19" i="29"/>
  <c r="G19" i="29"/>
  <c r="B19" i="29"/>
  <c r="E19" i="29" s="1"/>
  <c r="J25" i="39"/>
  <c r="H25" i="39"/>
  <c r="I25" i="39"/>
  <c r="J23" i="39"/>
  <c r="H23" i="39"/>
  <c r="I23" i="39"/>
  <c r="D106" i="29"/>
  <c r="B106" i="29"/>
  <c r="E106" i="29" s="1"/>
  <c r="G106" i="29"/>
  <c r="B56" i="29"/>
  <c r="E56" i="29" s="1"/>
  <c r="G56" i="29"/>
  <c r="D56" i="29"/>
  <c r="B78" i="29"/>
  <c r="E78" i="29" s="1"/>
  <c r="G78" i="29"/>
  <c r="D78" i="29"/>
  <c r="G114" i="29"/>
  <c r="B114" i="29"/>
  <c r="E114" i="29" s="1"/>
  <c r="D114" i="29"/>
  <c r="D31" i="29"/>
  <c r="B31" i="29"/>
  <c r="E31" i="29" s="1"/>
  <c r="G31" i="29"/>
  <c r="G22" i="29"/>
  <c r="D22" i="29"/>
  <c r="B22" i="29"/>
  <c r="E22" i="29" s="1"/>
  <c r="B89" i="29"/>
  <c r="E89" i="29" s="1"/>
  <c r="G89" i="29"/>
  <c r="D89" i="29"/>
  <c r="B66" i="29"/>
  <c r="E66" i="29" s="1"/>
  <c r="G66" i="29"/>
  <c r="D66" i="29"/>
  <c r="D115" i="29"/>
  <c r="G115" i="29"/>
  <c r="B115" i="29"/>
  <c r="E115" i="29" s="1"/>
  <c r="B83" i="29"/>
  <c r="E83" i="29" s="1"/>
  <c r="D83" i="29"/>
  <c r="G83" i="29"/>
  <c r="D110" i="29"/>
  <c r="G110" i="29"/>
  <c r="B110" i="29"/>
  <c r="E110" i="29" s="1"/>
  <c r="D145" i="29"/>
  <c r="G145" i="29"/>
  <c r="B145" i="29"/>
  <c r="E145" i="29" s="1"/>
  <c r="B98" i="29"/>
  <c r="E98" i="29" s="1"/>
  <c r="D98" i="29"/>
  <c r="G98" i="29"/>
  <c r="B159" i="29"/>
  <c r="E159" i="29" s="1"/>
  <c r="G159" i="29"/>
  <c r="D159" i="29"/>
  <c r="G53" i="29"/>
  <c r="B53" i="29"/>
  <c r="E53" i="29" s="1"/>
  <c r="D53" i="29"/>
  <c r="G52" i="29"/>
  <c r="B52" i="29"/>
  <c r="E52" i="29" s="1"/>
  <c r="D52" i="29"/>
  <c r="B157" i="29"/>
  <c r="E157" i="29" s="1"/>
  <c r="D157" i="29"/>
  <c r="G157" i="29"/>
  <c r="G99" i="29"/>
  <c r="B99" i="29"/>
  <c r="E99" i="29" s="1"/>
  <c r="D99" i="29"/>
  <c r="D131" i="29"/>
  <c r="B131" i="29"/>
  <c r="E131" i="29" s="1"/>
  <c r="G131" i="29"/>
  <c r="E1140" i="41"/>
  <c r="E844" i="41"/>
  <c r="F844" i="41"/>
  <c r="E1244" i="41"/>
  <c r="E755" i="41"/>
  <c r="F755" i="41"/>
  <c r="E1092" i="41"/>
  <c r="E814" i="41"/>
  <c r="E1053" i="41"/>
  <c r="E976" i="41"/>
  <c r="E1291" i="41"/>
  <c r="E982" i="41"/>
  <c r="E1049" i="41"/>
  <c r="E934" i="41"/>
  <c r="E1237" i="41"/>
  <c r="E1121" i="41"/>
  <c r="E1006" i="41"/>
  <c r="E1218" i="41"/>
  <c r="E808" i="41"/>
  <c r="B62" i="29"/>
  <c r="E62" i="29" s="1"/>
  <c r="G62" i="29"/>
  <c r="D62" i="29"/>
  <c r="B148" i="29"/>
  <c r="E148" i="29" s="1"/>
  <c r="G148" i="29"/>
  <c r="D148" i="29"/>
  <c r="B26" i="29"/>
  <c r="E26" i="29" s="1"/>
  <c r="G26" i="29"/>
  <c r="D26" i="29"/>
  <c r="G147" i="29"/>
  <c r="B147" i="29"/>
  <c r="E147" i="29" s="1"/>
  <c r="D147" i="29"/>
  <c r="D112" i="29"/>
  <c r="B112" i="29"/>
  <c r="E112" i="29" s="1"/>
  <c r="G112" i="29"/>
  <c r="D55" i="29"/>
  <c r="G55" i="29"/>
  <c r="B55" i="29"/>
  <c r="E55" i="29" s="1"/>
  <c r="D65" i="29"/>
  <c r="G65" i="29"/>
  <c r="B65" i="29"/>
  <c r="E65" i="29" s="1"/>
  <c r="G84" i="29"/>
  <c r="B84" i="29"/>
  <c r="E84" i="29" s="1"/>
  <c r="D84" i="29"/>
  <c r="G165" i="29"/>
  <c r="B165" i="29"/>
  <c r="E165" i="29" s="1"/>
  <c r="D165" i="29"/>
  <c r="D49" i="29"/>
  <c r="G49" i="29"/>
  <c r="B49" i="29"/>
  <c r="E49" i="29" s="1"/>
  <c r="D103" i="29"/>
  <c r="G103" i="29"/>
  <c r="B103" i="29"/>
  <c r="E103" i="29" s="1"/>
  <c r="B50" i="29"/>
  <c r="E50" i="29" s="1"/>
  <c r="D50" i="29"/>
  <c r="G50" i="29"/>
  <c r="B152" i="29"/>
  <c r="E152" i="29" s="1"/>
  <c r="D152" i="29"/>
  <c r="G152" i="29"/>
  <c r="G108" i="29"/>
  <c r="D108" i="29"/>
  <c r="B108" i="29"/>
  <c r="E108" i="29" s="1"/>
  <c r="G80" i="29"/>
  <c r="D80" i="29"/>
  <c r="B80" i="29"/>
  <c r="E80" i="29" s="1"/>
  <c r="D32" i="29"/>
  <c r="B32" i="29"/>
  <c r="E32" i="29" s="1"/>
  <c r="G32" i="29"/>
  <c r="G156" i="29"/>
  <c r="B156" i="29"/>
  <c r="E156" i="29" s="1"/>
  <c r="D156" i="29"/>
  <c r="G125" i="29"/>
  <c r="B125" i="29"/>
  <c r="E125" i="29" s="1"/>
  <c r="D125" i="29"/>
  <c r="D92" i="29"/>
  <c r="B92" i="29"/>
  <c r="E92" i="29" s="1"/>
  <c r="G92" i="29"/>
  <c r="E1307" i="41"/>
  <c r="F741" i="41"/>
  <c r="E741" i="41"/>
  <c r="F785" i="41"/>
  <c r="E785" i="41"/>
  <c r="E1268" i="41"/>
  <c r="E828" i="41"/>
  <c r="E1186" i="41"/>
  <c r="E1137" i="41"/>
  <c r="E1072" i="41"/>
  <c r="E1211" i="41"/>
  <c r="E1133" i="41"/>
  <c r="E979" i="41"/>
  <c r="E1100" i="41"/>
  <c r="E1076" i="41"/>
  <c r="E1081" i="41"/>
  <c r="F854" i="41"/>
  <c r="E854" i="41"/>
  <c r="E839" i="41"/>
  <c r="E1019" i="41"/>
  <c r="E760" i="41"/>
  <c r="F760" i="41"/>
  <c r="E1090" i="41"/>
  <c r="E1020" i="41"/>
  <c r="E1037" i="41"/>
  <c r="E980" i="41"/>
  <c r="E1134" i="41"/>
  <c r="B64" i="29"/>
  <c r="E64" i="29" s="1"/>
  <c r="G64" i="29"/>
  <c r="D64" i="29"/>
  <c r="B88" i="29"/>
  <c r="E88" i="29" s="1"/>
  <c r="G88" i="29"/>
  <c r="D88" i="29"/>
  <c r="G122" i="29"/>
  <c r="B122" i="29"/>
  <c r="E122" i="29" s="1"/>
  <c r="D122" i="29"/>
  <c r="G63" i="29"/>
  <c r="D63" i="29"/>
  <c r="B63" i="29"/>
  <c r="E63" i="29" s="1"/>
  <c r="G126" i="29"/>
  <c r="D126" i="29"/>
  <c r="B126" i="29"/>
  <c r="E126" i="29" s="1"/>
  <c r="D164" i="29"/>
  <c r="B164" i="29"/>
  <c r="E164" i="29" s="1"/>
  <c r="G164" i="29"/>
  <c r="B93" i="29"/>
  <c r="E93" i="29" s="1"/>
  <c r="D93" i="29"/>
  <c r="G93" i="29"/>
  <c r="D107" i="29"/>
  <c r="G107" i="29"/>
  <c r="B107" i="29"/>
  <c r="E107" i="29" s="1"/>
  <c r="G29" i="29"/>
  <c r="B29" i="29"/>
  <c r="E29" i="29" s="1"/>
  <c r="D29" i="29"/>
  <c r="G46" i="29"/>
  <c r="B46" i="29"/>
  <c r="E46" i="29" s="1"/>
  <c r="D46" i="29"/>
  <c r="D123" i="29"/>
  <c r="B123" i="29"/>
  <c r="E123" i="29" s="1"/>
  <c r="G123" i="29"/>
  <c r="G77" i="29"/>
  <c r="D77" i="29"/>
  <c r="B77" i="29"/>
  <c r="E77" i="29" s="1"/>
  <c r="E1271" i="41"/>
  <c r="E954" i="41"/>
  <c r="E1032" i="41"/>
  <c r="E838" i="41"/>
  <c r="E971" i="41"/>
  <c r="E783" i="41"/>
  <c r="F783" i="41"/>
  <c r="E1139" i="41"/>
  <c r="E1138" i="41"/>
  <c r="E777" i="41"/>
  <c r="F777" i="41"/>
  <c r="E1034" i="41"/>
  <c r="E821" i="41"/>
  <c r="E722" i="41"/>
  <c r="F722" i="41"/>
  <c r="E924" i="41"/>
  <c r="E876" i="41"/>
  <c r="E1143" i="41"/>
  <c r="E904" i="41"/>
  <c r="E908" i="41"/>
  <c r="E880" i="41"/>
  <c r="F763" i="41"/>
  <c r="E763" i="41"/>
  <c r="E1245" i="41"/>
  <c r="E749" i="41"/>
  <c r="F749" i="41"/>
  <c r="E1089" i="41"/>
  <c r="G87" i="29"/>
  <c r="D87" i="29"/>
  <c r="B87" i="29"/>
  <c r="E87" i="29" s="1"/>
  <c r="G155" i="29"/>
  <c r="B155" i="29"/>
  <c r="E155" i="29" s="1"/>
  <c r="D155" i="29"/>
  <c r="G91" i="29"/>
  <c r="D91" i="29"/>
  <c r="B91" i="29"/>
  <c r="E91" i="29" s="1"/>
  <c r="G85" i="29"/>
  <c r="D85" i="29"/>
  <c r="B85" i="29"/>
  <c r="E85" i="29" s="1"/>
  <c r="D72" i="29"/>
  <c r="B72" i="29"/>
  <c r="E72" i="29" s="1"/>
  <c r="G72" i="29"/>
  <c r="G139" i="29"/>
  <c r="B139" i="29"/>
  <c r="E139" i="29" s="1"/>
  <c r="D139" i="29"/>
  <c r="G105" i="29"/>
  <c r="B105" i="29"/>
  <c r="E105" i="29" s="1"/>
  <c r="D105" i="29"/>
  <c r="D137" i="29"/>
  <c r="G137" i="29"/>
  <c r="B137" i="29"/>
  <c r="E137" i="29" s="1"/>
  <c r="G48" i="29"/>
  <c r="D48" i="29"/>
  <c r="B48" i="29"/>
  <c r="E48" i="29" s="1"/>
  <c r="G150" i="29"/>
  <c r="D150" i="29"/>
  <c r="B150" i="29"/>
  <c r="E150" i="29" s="1"/>
  <c r="G158" i="29"/>
  <c r="B158" i="29"/>
  <c r="E158" i="29" s="1"/>
  <c r="D158" i="29"/>
  <c r="G74" i="29"/>
  <c r="D74" i="29"/>
  <c r="B74" i="29"/>
  <c r="E74" i="29" s="1"/>
  <c r="G118" i="29"/>
  <c r="B118" i="29"/>
  <c r="E118" i="29" s="1"/>
  <c r="D118" i="29"/>
  <c r="B33" i="29"/>
  <c r="E33" i="29" s="1"/>
  <c r="D33" i="29"/>
  <c r="G33" i="29"/>
  <c r="G47" i="29"/>
  <c r="D47" i="29"/>
  <c r="B47" i="29"/>
  <c r="E47" i="29" s="1"/>
  <c r="D59" i="29"/>
  <c r="B59" i="29"/>
  <c r="E59" i="29" s="1"/>
  <c r="G59" i="29"/>
  <c r="G79" i="29"/>
  <c r="B79" i="29"/>
  <c r="E79" i="29" s="1"/>
  <c r="D79" i="29"/>
  <c r="G76" i="29"/>
  <c r="D76" i="29"/>
  <c r="B76" i="29"/>
  <c r="E76" i="29" s="1"/>
  <c r="E1003" i="41"/>
  <c r="E820" i="41"/>
  <c r="F820" i="41"/>
  <c r="E1122" i="41"/>
  <c r="E1236" i="41"/>
  <c r="E1304" i="41"/>
  <c r="E725" i="41"/>
  <c r="E1262" i="41"/>
  <c r="E1178" i="41"/>
  <c r="E965" i="41"/>
  <c r="E1246" i="41"/>
  <c r="E889" i="41"/>
  <c r="E1148" i="41"/>
  <c r="E1318" i="41"/>
  <c r="E1018" i="41"/>
  <c r="E1062" i="41"/>
  <c r="E816" i="41"/>
  <c r="E883" i="41"/>
  <c r="E1077" i="41"/>
  <c r="E1005" i="41"/>
  <c r="E937" i="41"/>
  <c r="E892" i="41"/>
  <c r="E1190" i="41"/>
  <c r="E1154" i="41"/>
  <c r="E943" i="41"/>
  <c r="E1277" i="41"/>
  <c r="E819" i="41"/>
  <c r="E990" i="41"/>
  <c r="E1202" i="41"/>
  <c r="E737" i="41"/>
  <c r="F737" i="41"/>
  <c r="E779" i="41"/>
  <c r="F779" i="41"/>
  <c r="E1189" i="41"/>
  <c r="E927" i="41"/>
  <c r="E1260" i="41"/>
  <c r="E1153" i="41"/>
  <c r="F750" i="41"/>
  <c r="E750" i="41"/>
  <c r="E1109" i="41"/>
  <c r="E724" i="41"/>
  <c r="F724" i="41"/>
  <c r="E1004" i="41"/>
  <c r="E1216" i="41"/>
  <c r="E1112" i="41"/>
  <c r="E1162" i="41"/>
  <c r="E872" i="41"/>
  <c r="E1010" i="41"/>
  <c r="E1114" i="41"/>
  <c r="E830" i="41"/>
  <c r="E1087" i="41"/>
  <c r="E1175" i="41"/>
  <c r="E727" i="41"/>
  <c r="F727" i="41"/>
  <c r="E1204" i="41"/>
  <c r="E1036" i="41"/>
  <c r="E824" i="41"/>
  <c r="E902" i="41"/>
  <c r="E826" i="41"/>
  <c r="E1002" i="41"/>
  <c r="E860" i="41"/>
  <c r="E1253" i="41"/>
  <c r="E1056" i="41"/>
  <c r="E1213" i="41"/>
  <c r="E735" i="41"/>
  <c r="F735" i="41"/>
  <c r="E789" i="41"/>
  <c r="F789" i="41"/>
  <c r="E1021" i="41"/>
  <c r="E1273" i="41"/>
  <c r="E1058" i="41"/>
  <c r="E1208" i="41"/>
  <c r="F857" i="41"/>
  <c r="E857" i="41"/>
  <c r="E973" i="41"/>
  <c r="E994" i="41"/>
  <c r="E1308" i="41"/>
  <c r="E1151" i="41"/>
  <c r="E1094" i="41"/>
  <c r="E901" i="41"/>
  <c r="E933" i="41"/>
  <c r="E721" i="41"/>
  <c r="F721" i="41"/>
  <c r="E1180" i="41"/>
  <c r="E931" i="41"/>
  <c r="E780" i="41"/>
  <c r="E1264" i="41"/>
  <c r="E966" i="41"/>
  <c r="E961" i="41"/>
  <c r="E799" i="41"/>
  <c r="F799" i="41"/>
  <c r="E754" i="41"/>
  <c r="F754" i="41"/>
  <c r="E784" i="41"/>
  <c r="E1317" i="41"/>
  <c r="E1099" i="41"/>
  <c r="E1310" i="41"/>
  <c r="E969" i="41"/>
  <c r="E874" i="41"/>
  <c r="E719" i="41"/>
  <c r="F719" i="41"/>
  <c r="E1067" i="41"/>
  <c r="E736" i="41"/>
  <c r="F736" i="41"/>
  <c r="E1135" i="41"/>
  <c r="E1042" i="41"/>
  <c r="E1267" i="41"/>
  <c r="E993" i="41"/>
  <c r="E952" i="41"/>
  <c r="E935" i="41"/>
  <c r="E1095" i="41"/>
  <c r="F798" i="41"/>
  <c r="E798" i="41"/>
  <c r="E720" i="41"/>
  <c r="E999" i="41"/>
  <c r="E1023" i="41"/>
  <c r="E740" i="41"/>
  <c r="F740" i="41"/>
  <c r="E1085" i="41"/>
  <c r="E942" i="41"/>
  <c r="F795" i="41"/>
  <c r="E795" i="41"/>
  <c r="E1144" i="41"/>
  <c r="E1078" i="41"/>
  <c r="F794" i="41"/>
  <c r="E794" i="41"/>
  <c r="E718" i="41"/>
  <c r="E1250" i="41"/>
  <c r="E1281" i="41"/>
  <c r="E988" i="41"/>
  <c r="E834" i="41"/>
  <c r="E788" i="41"/>
  <c r="F788" i="41"/>
  <c r="E1181" i="41"/>
  <c r="E797" i="41"/>
  <c r="F797" i="41"/>
  <c r="E903" i="41"/>
  <c r="E1030" i="41"/>
  <c r="E900" i="41"/>
  <c r="E879" i="41"/>
  <c r="E986" i="41"/>
  <c r="F842" i="41"/>
  <c r="E842" i="41"/>
  <c r="E1252" i="41"/>
  <c r="E856" i="41"/>
  <c r="F856" i="41"/>
  <c r="E929" i="41"/>
  <c r="E1103" i="41"/>
  <c r="F748" i="41"/>
  <c r="E748" i="41"/>
  <c r="E802" i="41"/>
  <c r="E1102" i="41"/>
  <c r="F743" i="41"/>
  <c r="E743" i="41"/>
  <c r="E1238" i="41"/>
  <c r="E997" i="41"/>
  <c r="G124" i="29"/>
  <c r="B124" i="29"/>
  <c r="E124" i="29" s="1"/>
  <c r="D124" i="29"/>
  <c r="D163" i="29"/>
  <c r="G163" i="29"/>
  <c r="B163" i="29"/>
  <c r="E163" i="29" s="1"/>
  <c r="D144" i="29"/>
  <c r="B144" i="29"/>
  <c r="E144" i="29" s="1"/>
  <c r="G144" i="29"/>
  <c r="D97" i="29"/>
  <c r="G97" i="29"/>
  <c r="B97" i="29"/>
  <c r="E97" i="29" s="1"/>
  <c r="G153" i="29"/>
  <c r="B153" i="29"/>
  <c r="E153" i="29" s="1"/>
  <c r="D153" i="29"/>
  <c r="D60" i="29"/>
  <c r="B60" i="29"/>
  <c r="E60" i="29" s="1"/>
  <c r="G60" i="29"/>
  <c r="B141" i="29"/>
  <c r="E141" i="29" s="1"/>
  <c r="D141" i="29"/>
  <c r="G141" i="29"/>
  <c r="D132" i="29"/>
  <c r="B132" i="29"/>
  <c r="E132" i="29" s="1"/>
  <c r="G132" i="29"/>
  <c r="D39" i="29"/>
  <c r="G39" i="29"/>
  <c r="B39" i="29"/>
  <c r="E39" i="29" s="1"/>
  <c r="B67" i="29"/>
  <c r="E67" i="29" s="1"/>
  <c r="G67" i="29"/>
  <c r="D67" i="29"/>
  <c r="B121" i="29"/>
  <c r="E121" i="29" s="1"/>
  <c r="D121" i="29"/>
  <c r="G121" i="29"/>
  <c r="D109" i="29"/>
  <c r="B109" i="29"/>
  <c r="E109" i="29" s="1"/>
  <c r="G109" i="29"/>
  <c r="D81" i="29"/>
  <c r="B81" i="29"/>
  <c r="E81" i="29" s="1"/>
  <c r="G81" i="29"/>
  <c r="G68" i="29"/>
  <c r="B68" i="29"/>
  <c r="E68" i="29" s="1"/>
  <c r="D68" i="29"/>
  <c r="G111" i="29"/>
  <c r="B111" i="29"/>
  <c r="E111" i="29" s="1"/>
  <c r="D111" i="29"/>
  <c r="B73" i="29"/>
  <c r="E73" i="29" s="1"/>
  <c r="G73" i="29"/>
  <c r="D73" i="29"/>
  <c r="B23" i="29"/>
  <c r="E23" i="29" s="1"/>
  <c r="D23" i="29"/>
  <c r="G23" i="29"/>
  <c r="D70" i="29"/>
  <c r="G70" i="29"/>
  <c r="B70" i="29"/>
  <c r="E70" i="29" s="1"/>
  <c r="D120" i="29"/>
  <c r="B120" i="29"/>
  <c r="E120" i="29" s="1"/>
  <c r="G120" i="29"/>
  <c r="G51" i="29"/>
  <c r="D51" i="29"/>
  <c r="B51" i="29"/>
  <c r="E51" i="29" s="1"/>
  <c r="D57" i="29"/>
  <c r="B57" i="29"/>
  <c r="E57" i="29" s="1"/>
  <c r="G57" i="29"/>
  <c r="B146" i="29"/>
  <c r="E146" i="29" s="1"/>
  <c r="G146" i="29"/>
  <c r="D146" i="29"/>
  <c r="B133" i="29"/>
  <c r="E133" i="29" s="1"/>
  <c r="D133" i="29"/>
  <c r="G133" i="29"/>
  <c r="B86" i="29"/>
  <c r="E86" i="29" s="1"/>
  <c r="D86" i="29"/>
  <c r="G86" i="29"/>
  <c r="B71" i="29"/>
  <c r="E71" i="29" s="1"/>
  <c r="G71" i="29"/>
  <c r="D71" i="29"/>
  <c r="D100" i="29"/>
  <c r="G100" i="29"/>
  <c r="B100" i="29"/>
  <c r="E100" i="29" s="1"/>
  <c r="D28" i="29"/>
  <c r="B28" i="29"/>
  <c r="E28" i="29" s="1"/>
  <c r="G28" i="29"/>
  <c r="D58" i="29"/>
  <c r="B58" i="29"/>
  <c r="E58" i="29" s="1"/>
  <c r="G58" i="29"/>
  <c r="B129" i="29"/>
  <c r="E129" i="29" s="1"/>
  <c r="D129" i="29"/>
  <c r="G129" i="29"/>
  <c r="D43" i="29"/>
  <c r="B43" i="29"/>
  <c r="E43" i="29" s="1"/>
  <c r="G43" i="29"/>
  <c r="D38" i="29"/>
  <c r="G38" i="29"/>
  <c r="B38" i="29"/>
  <c r="E38" i="29" s="1"/>
  <c r="B130" i="29"/>
  <c r="E130" i="29" s="1"/>
  <c r="D130" i="29"/>
  <c r="G130" i="29"/>
  <c r="D75" i="29"/>
  <c r="B75" i="29"/>
  <c r="E75" i="29" s="1"/>
  <c r="G75" i="29"/>
  <c r="D138" i="29"/>
  <c r="G138" i="29"/>
  <c r="B138" i="29"/>
  <c r="E138" i="29" s="1"/>
  <c r="D151" i="29"/>
  <c r="B151" i="29"/>
  <c r="E151" i="29" s="1"/>
  <c r="G151" i="29"/>
  <c r="B142" i="29"/>
  <c r="E142" i="29" s="1"/>
  <c r="D142" i="29"/>
  <c r="G142" i="29"/>
  <c r="D54" i="29"/>
  <c r="B54" i="29"/>
  <c r="E54" i="29" s="1"/>
  <c r="G54" i="29"/>
  <c r="D128" i="29"/>
  <c r="B128" i="29"/>
  <c r="E128" i="29" s="1"/>
  <c r="G128" i="29"/>
  <c r="D82" i="29"/>
  <c r="B82" i="29"/>
  <c r="E82" i="29" s="1"/>
  <c r="G82" i="29"/>
  <c r="G45" i="29"/>
  <c r="D45" i="29"/>
  <c r="B45" i="29"/>
  <c r="E45" i="29" s="1"/>
  <c r="E852" i="41"/>
  <c r="E1063" i="41"/>
  <c r="E1084" i="41"/>
  <c r="E873" i="41"/>
  <c r="E1124" i="41"/>
  <c r="E1193" i="41"/>
  <c r="E978" i="41"/>
  <c r="E833" i="41"/>
  <c r="F833" i="41"/>
  <c r="E778" i="41"/>
  <c r="F778" i="41"/>
  <c r="E1240" i="41"/>
  <c r="E918" i="41"/>
  <c r="E919" i="41"/>
  <c r="E906" i="41"/>
  <c r="E807" i="41"/>
  <c r="F746" i="41"/>
  <c r="E746" i="41"/>
  <c r="E1171" i="41"/>
  <c r="E1300" i="41"/>
  <c r="E886" i="41"/>
  <c r="E772" i="41"/>
  <c r="F772" i="41"/>
  <c r="E953" i="41"/>
  <c r="E1185" i="41"/>
  <c r="E1214" i="41"/>
  <c r="E972" i="41"/>
  <c r="E1166" i="41"/>
  <c r="E863" i="41"/>
  <c r="E730" i="41"/>
  <c r="F730" i="41"/>
  <c r="E1158" i="41"/>
  <c r="E1259" i="41"/>
  <c r="E782" i="41"/>
  <c r="E898" i="41"/>
  <c r="E1196" i="41"/>
  <c r="E1083" i="41"/>
  <c r="E877" i="41"/>
  <c r="E925" i="41"/>
  <c r="E1164" i="41"/>
  <c r="E1200" i="41"/>
  <c r="E962" i="41"/>
  <c r="E1206" i="41"/>
  <c r="E1320" i="41"/>
  <c r="E1093" i="41"/>
  <c r="E870" i="41"/>
  <c r="E1233" i="41"/>
  <c r="E1215" i="41"/>
  <c r="E887" i="41"/>
  <c r="E1177" i="41"/>
  <c r="E1033" i="41"/>
  <c r="E1298" i="41"/>
  <c r="E1052" i="41"/>
  <c r="E770" i="41"/>
  <c r="F770" i="41"/>
  <c r="E767" i="41"/>
  <c r="F767" i="41"/>
  <c r="E742" i="41"/>
  <c r="F742" i="41"/>
  <c r="E1290" i="41"/>
  <c r="E991" i="41"/>
  <c r="E817" i="41"/>
  <c r="E1210" i="41"/>
  <c r="E1064" i="41"/>
  <c r="E996" i="41"/>
  <c r="E1096" i="41"/>
  <c r="E805" i="41"/>
  <c r="E910" i="41"/>
  <c r="E1229" i="41"/>
  <c r="E774" i="41"/>
  <c r="F774" i="41"/>
  <c r="E715" i="41"/>
  <c r="F715" i="41"/>
  <c r="E801" i="41"/>
  <c r="F801" i="41"/>
  <c r="E867" i="41"/>
  <c r="F848" i="41"/>
  <c r="E848" i="41"/>
  <c r="E829" i="41"/>
  <c r="F829" i="41"/>
  <c r="F739" i="41"/>
  <c r="E739" i="41"/>
  <c r="E1101" i="41"/>
  <c r="E964" i="41"/>
  <c r="E1188" i="41"/>
  <c r="E1283" i="41"/>
  <c r="E1309" i="41"/>
  <c r="E1007" i="41"/>
  <c r="E1088" i="41"/>
  <c r="E1203" i="41"/>
  <c r="E1068" i="41"/>
  <c r="E1141" i="41"/>
  <c r="E800" i="41"/>
  <c r="F800" i="41"/>
  <c r="E792" i="41"/>
  <c r="F792" i="41"/>
  <c r="E1274" i="41"/>
  <c r="E818" i="41"/>
  <c r="F818" i="41"/>
  <c r="E809" i="41"/>
  <c r="F809" i="41"/>
  <c r="E959" i="41"/>
  <c r="E1176" i="41"/>
  <c r="E957" i="41"/>
  <c r="E781" i="41"/>
  <c r="E1129" i="41"/>
  <c r="E758" i="41"/>
  <c r="F758" i="41"/>
  <c r="E846" i="41"/>
  <c r="F846" i="41"/>
  <c r="E1232" i="41"/>
  <c r="E1258" i="41"/>
  <c r="F771" i="41"/>
  <c r="E771" i="41"/>
  <c r="E1145" i="41"/>
  <c r="E1288" i="41"/>
  <c r="E841" i="41"/>
  <c r="E757" i="41"/>
  <c r="F757" i="41"/>
  <c r="E835" i="41"/>
  <c r="E1219" i="41"/>
  <c r="E1242" i="41"/>
  <c r="E939" i="41"/>
  <c r="E923" i="41"/>
  <c r="E759" i="41"/>
  <c r="F759" i="41"/>
  <c r="E1276" i="41"/>
  <c r="E752" i="41"/>
  <c r="F752" i="41"/>
  <c r="E1195" i="41"/>
  <c r="E1013" i="41"/>
  <c r="E1239" i="41"/>
  <c r="E1120" i="41"/>
  <c r="E1280" i="41"/>
  <c r="E1086" i="41"/>
  <c r="E926" i="41"/>
  <c r="E1228" i="41"/>
  <c r="E987" i="41"/>
  <c r="E1275" i="41"/>
  <c r="E1296" i="41"/>
  <c r="E1224" i="41"/>
  <c r="F733" i="41"/>
  <c r="E733" i="41"/>
  <c r="E723" i="41"/>
  <c r="E1157" i="41"/>
  <c r="E945" i="41"/>
  <c r="E940" i="41"/>
  <c r="E1015" i="41"/>
  <c r="E1098" i="41"/>
  <c r="E1044" i="41"/>
  <c r="E732" i="41"/>
  <c r="F732" i="41"/>
  <c r="E1104" i="41"/>
  <c r="E1312" i="41"/>
  <c r="E967" i="41"/>
  <c r="E914" i="41"/>
  <c r="E751" i="41"/>
  <c r="F751" i="41"/>
  <c r="E1163" i="41"/>
  <c r="F738" i="41"/>
  <c r="E738" i="41"/>
  <c r="E1107" i="41"/>
  <c r="F761" i="41"/>
  <c r="E761" i="41"/>
  <c r="E866" i="41"/>
  <c r="E941" i="41"/>
  <c r="E1074" i="41"/>
  <c r="E1051" i="41"/>
  <c r="E811" i="41"/>
  <c r="F811" i="41"/>
  <c r="E875" i="41"/>
  <c r="E1248" i="41"/>
  <c r="E1167" i="41"/>
  <c r="E1256" i="41"/>
  <c r="E1223" i="41"/>
  <c r="F717" i="41"/>
  <c r="E717" i="41"/>
  <c r="E1108" i="41"/>
  <c r="E1061" i="41"/>
  <c r="E858" i="41"/>
  <c r="F858" i="41"/>
  <c r="E1212" i="41"/>
  <c r="E1165" i="41"/>
  <c r="E1142" i="41"/>
  <c r="E884" i="41"/>
  <c r="E1313" i="41"/>
  <c r="E1272" i="41"/>
  <c r="F773" i="41"/>
  <c r="E773" i="41"/>
  <c r="E1126" i="41"/>
  <c r="E726" i="41"/>
  <c r="F726" i="41"/>
  <c r="E1082" i="41"/>
  <c r="F756" i="41"/>
  <c r="E756" i="41"/>
  <c r="E948" i="41"/>
  <c r="E1113" i="41"/>
  <c r="E989" i="41"/>
  <c r="E1128" i="41"/>
  <c r="E851" i="41"/>
  <c r="F851" i="41"/>
  <c r="E815" i="41"/>
  <c r="F815" i="41"/>
  <c r="E1278" i="41"/>
  <c r="E849" i="41"/>
  <c r="F849" i="41"/>
  <c r="E1000" i="41"/>
  <c r="E1045" i="41"/>
  <c r="E1025" i="41"/>
  <c r="E896" i="41"/>
  <c r="E728" i="41"/>
  <c r="E1026" i="41"/>
  <c r="F855" i="41"/>
  <c r="E855" i="41"/>
  <c r="E827" i="41"/>
  <c r="F827" i="41"/>
  <c r="E1306" i="41"/>
  <c r="E1255" i="41"/>
  <c r="F810" i="41"/>
  <c r="E810" i="41"/>
  <c r="E1266" i="41"/>
  <c r="E837" i="41"/>
  <c r="E1311" i="41"/>
  <c r="E1197" i="41"/>
  <c r="E806" i="41"/>
  <c r="E1289" i="41"/>
  <c r="E1207" i="41"/>
  <c r="E1110" i="41"/>
  <c r="F796" i="41"/>
  <c r="E796" i="41"/>
  <c r="E1249" i="41"/>
  <c r="E974" i="41"/>
  <c r="E1117" i="41"/>
  <c r="E1173" i="41"/>
  <c r="E1226" i="41"/>
  <c r="E1170" i="41"/>
  <c r="E1123" i="41"/>
  <c r="E1041" i="41"/>
  <c r="E1080" i="41"/>
  <c r="E894" i="41"/>
  <c r="E915" i="41"/>
  <c r="E1209" i="41"/>
  <c r="E1152" i="41"/>
  <c r="E871" i="41"/>
  <c r="E822" i="41"/>
  <c r="E1301" i="41"/>
  <c r="E1220" i="41"/>
  <c r="E1125" i="41"/>
  <c r="E1247" i="41"/>
  <c r="E1187" i="41"/>
  <c r="E734" i="41"/>
  <c r="F734" i="41"/>
  <c r="E1131" i="41"/>
  <c r="E1169" i="41"/>
  <c r="E1011" i="41"/>
  <c r="E1079" i="41"/>
  <c r="E1031" i="41"/>
  <c r="E1039" i="41"/>
  <c r="E1303" i="41"/>
  <c r="E1050" i="41"/>
  <c r="E958" i="41"/>
  <c r="E1279" i="41"/>
  <c r="E1022" i="41"/>
  <c r="E1231" i="41"/>
  <c r="E1269" i="41"/>
  <c r="E950" i="41"/>
  <c r="E869" i="41"/>
  <c r="E895" i="41"/>
  <c r="E853" i="41"/>
  <c r="F853" i="41"/>
  <c r="E859" i="41"/>
  <c r="F859" i="41"/>
  <c r="E963" i="41"/>
  <c r="E955" i="41"/>
  <c r="E890" i="41"/>
  <c r="E936" i="41"/>
  <c r="E1243" i="41"/>
  <c r="E1227" i="41"/>
  <c r="E882" i="41"/>
  <c r="E1024" i="41"/>
  <c r="E938" i="41"/>
  <c r="E836" i="41"/>
  <c r="E1001" i="41"/>
  <c r="E897" i="41"/>
  <c r="E992" i="41"/>
  <c r="E1160" i="41"/>
  <c r="E1048" i="41"/>
  <c r="E1270" i="41"/>
  <c r="E766" i="41"/>
  <c r="F766" i="41"/>
  <c r="E831" i="41"/>
  <c r="F831" i="41"/>
  <c r="E1057" i="41"/>
  <c r="F769" i="41"/>
  <c r="E769" i="41"/>
  <c r="E951" i="41"/>
  <c r="E747" i="41"/>
  <c r="F747" i="41"/>
  <c r="E1284" i="41"/>
  <c r="E916" i="41"/>
  <c r="E731" i="41"/>
  <c r="F731" i="41"/>
  <c r="E1235" i="41"/>
  <c r="E845" i="41"/>
  <c r="E1065" i="41"/>
  <c r="E920" i="41"/>
  <c r="E862" i="41"/>
  <c r="E762" i="41"/>
  <c r="F762" i="41"/>
  <c r="E1028" i="41"/>
  <c r="E744" i="41"/>
  <c r="F744" i="41"/>
  <c r="B119" i="29"/>
  <c r="E119" i="29" s="1"/>
  <c r="G119" i="29"/>
  <c r="D119" i="29"/>
  <c r="G143" i="29"/>
  <c r="B143" i="29"/>
  <c r="E143" i="29" s="1"/>
  <c r="D143" i="29"/>
  <c r="B140" i="29"/>
  <c r="E140" i="29" s="1"/>
  <c r="G140" i="29"/>
  <c r="D140" i="29"/>
  <c r="G127" i="29"/>
  <c r="D127" i="29"/>
  <c r="B127" i="29"/>
  <c r="E127" i="29" s="1"/>
  <c r="B34" i="29"/>
  <c r="E34" i="29" s="1"/>
  <c r="G34" i="29"/>
  <c r="D34" i="29"/>
  <c r="B104" i="29"/>
  <c r="E104" i="29" s="1"/>
  <c r="G104" i="29"/>
  <c r="D104" i="29"/>
  <c r="D42" i="29"/>
  <c r="B42" i="29"/>
  <c r="E42" i="29" s="1"/>
  <c r="G42" i="29"/>
  <c r="D61" i="29"/>
  <c r="G61" i="29"/>
  <c r="B61" i="29"/>
  <c r="E61" i="29" s="1"/>
  <c r="D160" i="29"/>
  <c r="B160" i="29"/>
  <c r="E160" i="29" s="1"/>
  <c r="G160" i="29"/>
  <c r="D24" i="29"/>
  <c r="B24" i="29"/>
  <c r="E24" i="29" s="1"/>
  <c r="G24" i="29"/>
  <c r="B41" i="29"/>
  <c r="E41" i="29" s="1"/>
  <c r="G41" i="29"/>
  <c r="D41" i="29"/>
  <c r="G94" i="29"/>
  <c r="B94" i="29"/>
  <c r="E94" i="29" s="1"/>
  <c r="D94" i="29"/>
  <c r="D134" i="29"/>
  <c r="B134" i="29"/>
  <c r="E134" i="29" s="1"/>
  <c r="G134" i="29"/>
  <c r="G96" i="29"/>
  <c r="B96" i="29"/>
  <c r="E96" i="29" s="1"/>
  <c r="D96" i="29"/>
  <c r="B95" i="29"/>
  <c r="E95" i="29" s="1"/>
  <c r="G95" i="29"/>
  <c r="D95" i="29"/>
  <c r="G161" i="29"/>
  <c r="D161" i="29"/>
  <c r="B161" i="29"/>
  <c r="E161" i="29" s="1"/>
  <c r="B102" i="29"/>
  <c r="E102" i="29" s="1"/>
  <c r="G102" i="29"/>
  <c r="D102" i="29"/>
  <c r="B44" i="29"/>
  <c r="E44" i="29" s="1"/>
  <c r="G44" i="29"/>
  <c r="D44" i="29"/>
  <c r="D136" i="29"/>
  <c r="B136" i="29"/>
  <c r="E136" i="29" s="1"/>
  <c r="G136" i="29"/>
  <c r="B25" i="29"/>
  <c r="E25" i="29" s="1"/>
  <c r="D25" i="29"/>
  <c r="G25" i="29"/>
  <c r="D21" i="29"/>
  <c r="G21" i="29"/>
  <c r="B21" i="29"/>
  <c r="E21" i="29" s="1"/>
  <c r="G101" i="29"/>
  <c r="D101" i="29"/>
  <c r="B101" i="29"/>
  <c r="E101" i="29" s="1"/>
  <c r="B154" i="29"/>
  <c r="E154" i="29" s="1"/>
  <c r="G154" i="29"/>
  <c r="D154" i="29"/>
  <c r="B135" i="29"/>
  <c r="E135" i="29" s="1"/>
  <c r="D135" i="29"/>
  <c r="G135" i="29"/>
  <c r="D113" i="29"/>
  <c r="B113" i="29"/>
  <c r="E113" i="29" s="1"/>
  <c r="G113" i="29"/>
  <c r="D36" i="29"/>
  <c r="G36" i="29"/>
  <c r="B36" i="29"/>
  <c r="E36" i="29" s="1"/>
  <c r="D162" i="29"/>
  <c r="G162" i="29"/>
  <c r="B162" i="29"/>
  <c r="E162" i="29" s="1"/>
  <c r="B30" i="29"/>
  <c r="E30" i="29" s="1"/>
  <c r="G30" i="29"/>
  <c r="D30" i="29"/>
  <c r="G90" i="29"/>
  <c r="D90" i="29"/>
  <c r="B90" i="29"/>
  <c r="E90" i="29" s="1"/>
  <c r="G117" i="29"/>
  <c r="B117" i="29"/>
  <c r="E117" i="29" s="1"/>
  <c r="D117" i="29"/>
  <c r="D116" i="29"/>
  <c r="B116" i="29"/>
  <c r="E116" i="29" s="1"/>
  <c r="G116" i="29"/>
  <c r="G40" i="29"/>
  <c r="B40" i="29"/>
  <c r="E40" i="29" s="1"/>
  <c r="D40" i="29"/>
  <c r="B27" i="29"/>
  <c r="E27" i="29" s="1"/>
  <c r="D27" i="29"/>
  <c r="G27" i="29"/>
  <c r="B69" i="29"/>
  <c r="E69" i="29" s="1"/>
  <c r="D69" i="29"/>
  <c r="G69" i="29"/>
  <c r="G149" i="29"/>
  <c r="D149" i="29"/>
  <c r="B149" i="29"/>
  <c r="E149" i="29" s="1"/>
  <c r="D37" i="29"/>
  <c r="B37" i="29"/>
  <c r="E37" i="29" s="1"/>
  <c r="G37" i="29"/>
  <c r="D35" i="29"/>
  <c r="G35" i="29"/>
  <c r="B35" i="29"/>
  <c r="E35" i="29" s="1"/>
  <c r="E1294" i="41"/>
  <c r="E812" i="41"/>
  <c r="F812" i="41"/>
  <c r="E928" i="41"/>
  <c r="E977" i="41"/>
  <c r="F775" i="41"/>
  <c r="E775" i="41"/>
  <c r="E1091" i="41"/>
  <c r="E1047" i="41"/>
  <c r="E930" i="41"/>
  <c r="E878" i="41"/>
  <c r="E912" i="41"/>
  <c r="E1179" i="41"/>
  <c r="E1286" i="41"/>
  <c r="E1119" i="41"/>
  <c r="E881" i="41"/>
  <c r="E1043" i="41"/>
  <c r="E1254" i="41"/>
  <c r="F793" i="41"/>
  <c r="E793" i="41"/>
  <c r="E1111" i="41"/>
  <c r="E1106" i="41"/>
  <c r="E893" i="41"/>
  <c r="E1230" i="41"/>
  <c r="E983" i="41"/>
  <c r="E840" i="41"/>
  <c r="F840" i="41"/>
  <c r="E981" i="41"/>
  <c r="E787" i="41"/>
  <c r="F787" i="41"/>
  <c r="E1161" i="41"/>
  <c r="E1149" i="41"/>
  <c r="E790" i="41"/>
  <c r="F790" i="41"/>
  <c r="E1016" i="41"/>
  <c r="E944" i="41"/>
  <c r="E1071" i="41"/>
  <c r="E729" i="41"/>
  <c r="E864" i="41"/>
  <c r="E1184" i="41"/>
  <c r="E1147" i="41"/>
  <c r="E1156" i="41"/>
  <c r="E1146" i="41"/>
  <c r="E823" i="41"/>
  <c r="F823" i="41"/>
  <c r="E1132" i="41"/>
  <c r="E1297" i="41"/>
  <c r="E1168" i="41"/>
  <c r="E843" i="41"/>
  <c r="E1225" i="41"/>
  <c r="E1040" i="41"/>
  <c r="E1292" i="41"/>
  <c r="E1070" i="41"/>
  <c r="E1054" i="41"/>
  <c r="E1221" i="41"/>
  <c r="E1182" i="41"/>
  <c r="E1261" i="41"/>
  <c r="E1009" i="41"/>
  <c r="E1251" i="41"/>
  <c r="E909" i="41"/>
  <c r="E1066" i="41"/>
  <c r="E1012" i="41"/>
  <c r="E885" i="41"/>
  <c r="E1159" i="41"/>
  <c r="E947" i="41"/>
  <c r="E1027" i="41"/>
  <c r="E1014" i="41"/>
  <c r="E1150" i="41"/>
  <c r="E956" i="41"/>
  <c r="E804" i="41"/>
  <c r="E825" i="41"/>
  <c r="E1299" i="41"/>
  <c r="E776" i="41"/>
  <c r="F776" i="41"/>
  <c r="E1136" i="41"/>
  <c r="E1263" i="41"/>
  <c r="E888" i="41"/>
  <c r="E960" i="41"/>
  <c r="F850" i="41"/>
  <c r="E850" i="41"/>
  <c r="E995" i="41"/>
  <c r="E1035" i="41"/>
  <c r="E917" i="41"/>
  <c r="E891" i="41"/>
  <c r="E1073" i="41"/>
  <c r="E865" i="41"/>
  <c r="E1293" i="41"/>
  <c r="E911" i="41"/>
  <c r="E847" i="41"/>
  <c r="F847" i="41"/>
  <c r="E1295" i="41"/>
  <c r="E946" i="41"/>
  <c r="E1199" i="41"/>
  <c r="E1316" i="41"/>
  <c r="E1038" i="41"/>
  <c r="E1118" i="41"/>
  <c r="E922" i="41"/>
  <c r="E1234" i="41"/>
  <c r="E791" i="41"/>
  <c r="F791" i="41"/>
  <c r="E745" i="41"/>
  <c r="F745" i="41"/>
  <c r="E1257" i="41"/>
  <c r="E1305" i="41"/>
  <c r="E1302" i="41"/>
  <c r="E1315" i="41"/>
  <c r="E998" i="41"/>
  <c r="F768" i="41"/>
  <c r="E768" i="41"/>
  <c r="E907" i="41"/>
  <c r="E1265" i="41"/>
  <c r="E861" i="41"/>
  <c r="E765" i="41"/>
  <c r="F765" i="41"/>
  <c r="E1198" i="41"/>
  <c r="E932" i="41"/>
  <c r="E786" i="41"/>
  <c r="E921" i="41"/>
  <c r="E975" i="41"/>
  <c r="E984" i="41"/>
  <c r="E1191" i="41"/>
  <c r="E1097" i="41"/>
  <c r="E1069" i="41"/>
  <c r="E868" i="41"/>
  <c r="E905" i="41"/>
  <c r="E1241" i="41"/>
  <c r="E1282" i="41"/>
  <c r="E899" i="41"/>
  <c r="E1155" i="41"/>
  <c r="E1046" i="41"/>
  <c r="E1029" i="41"/>
  <c r="E803" i="41"/>
  <c r="E1075" i="41"/>
  <c r="E1017" i="41"/>
  <c r="E832" i="41"/>
  <c r="F832" i="41"/>
  <c r="E753" i="41"/>
  <c r="F753" i="41"/>
  <c r="E1008" i="41"/>
  <c r="E1127" i="41"/>
  <c r="E968" i="41"/>
  <c r="E1314" i="41"/>
  <c r="E1217" i="41"/>
  <c r="E716" i="41"/>
  <c r="E949" i="41"/>
  <c r="E913" i="41"/>
  <c r="E1319" i="41"/>
  <c r="E1183" i="41"/>
  <c r="E1205" i="41"/>
  <c r="E1174" i="41"/>
  <c r="E1287" i="41"/>
  <c r="E1105" i="41"/>
  <c r="E1055" i="41"/>
  <c r="E1194" i="41"/>
  <c r="E1222" i="41"/>
  <c r="E813" i="41"/>
  <c r="E1172" i="41"/>
  <c r="E970" i="41"/>
  <c r="E764" i="41"/>
  <c r="F764" i="41"/>
  <c r="E1130" i="41"/>
  <c r="E1115" i="41"/>
  <c r="E1060" i="41"/>
  <c r="E985" i="41"/>
  <c r="E1059" i="41"/>
  <c r="E1116" i="41"/>
  <c r="E1285" i="41"/>
  <c r="E1192" i="41"/>
  <c r="E1201" i="41"/>
  <c r="I13" i="54"/>
  <c r="H13" i="54"/>
  <c r="E7" i="54"/>
  <c r="L7" i="54" s="1"/>
  <c r="E12" i="54"/>
  <c r="C14" i="54"/>
  <c r="D13" i="54"/>
  <c r="F835" i="41" l="1"/>
  <c r="F728" i="41"/>
  <c r="F784" i="41"/>
  <c r="F807" i="41"/>
  <c r="F782" i="41"/>
  <c r="F804" i="41"/>
  <c r="F808" i="41"/>
  <c r="F843" i="41"/>
  <c r="F814" i="41"/>
  <c r="F817" i="41"/>
  <c r="F805" i="41"/>
  <c r="F830" i="41"/>
  <c r="F826" i="41"/>
  <c r="F824" i="41"/>
  <c r="K16" i="29"/>
  <c r="F720" i="41"/>
  <c r="F786" i="41"/>
  <c r="F845" i="41"/>
  <c r="F781" i="41"/>
  <c r="K16" i="39"/>
  <c r="F803" i="41"/>
  <c r="F718" i="41"/>
  <c r="F780" i="41"/>
  <c r="F852" i="41"/>
  <c r="H17" i="39"/>
  <c r="F716" i="41"/>
  <c r="F729" i="41"/>
  <c r="F836" i="41"/>
  <c r="F841" i="41"/>
  <c r="F813" i="41"/>
  <c r="I17" i="39"/>
  <c r="A15" i="54"/>
  <c r="O14" i="54"/>
  <c r="F837" i="41"/>
  <c r="K33" i="39"/>
  <c r="H28" i="39"/>
  <c r="I28" i="39"/>
  <c r="F7" i="54"/>
  <c r="D11" i="59"/>
  <c r="H18" i="29"/>
  <c r="J18" i="29"/>
  <c r="I18" i="29"/>
  <c r="J17" i="29"/>
  <c r="H17" i="29"/>
  <c r="I17" i="29"/>
  <c r="J24" i="39"/>
  <c r="H24" i="39"/>
  <c r="H26" i="39"/>
  <c r="K18" i="39"/>
  <c r="J26" i="39"/>
  <c r="F802" i="41"/>
  <c r="F1119" i="41"/>
  <c r="F1240" i="41"/>
  <c r="F1154" i="41"/>
  <c r="I34" i="39"/>
  <c r="J22" i="39"/>
  <c r="H34" i="39"/>
  <c r="H22" i="39"/>
  <c r="H31" i="39"/>
  <c r="J31" i="39"/>
  <c r="H19" i="39"/>
  <c r="K29" i="39"/>
  <c r="I19" i="39"/>
  <c r="J30" i="39"/>
  <c r="J21" i="39"/>
  <c r="I21" i="39"/>
  <c r="I32" i="39"/>
  <c r="H32" i="39"/>
  <c r="I20" i="39"/>
  <c r="J20" i="39"/>
  <c r="H27" i="39"/>
  <c r="H30" i="39"/>
  <c r="J27" i="39"/>
  <c r="F920" i="41"/>
  <c r="F1284" i="41"/>
  <c r="F951" i="41"/>
  <c r="F1057" i="41"/>
  <c r="F1048" i="41"/>
  <c r="F992" i="41"/>
  <c r="F1001" i="41"/>
  <c r="F938" i="41"/>
  <c r="F882" i="41"/>
  <c r="F869" i="41"/>
  <c r="F1303" i="41"/>
  <c r="F1125" i="41"/>
  <c r="F1123" i="41"/>
  <c r="F1289" i="41"/>
  <c r="F1306" i="41"/>
  <c r="F989" i="41"/>
  <c r="F941" i="41"/>
  <c r="F967" i="41"/>
  <c r="F1296" i="41"/>
  <c r="F1239" i="41"/>
  <c r="F1145" i="41"/>
  <c r="F1258" i="41"/>
  <c r="F1203" i="41"/>
  <c r="F1233" i="41"/>
  <c r="F925" i="41"/>
  <c r="F1166" i="41"/>
  <c r="F919" i="41"/>
  <c r="F1063" i="41"/>
  <c r="F997" i="41"/>
  <c r="F892" i="41"/>
  <c r="F1236" i="41"/>
  <c r="F1027" i="41"/>
  <c r="F1012" i="41"/>
  <c r="F1054" i="41"/>
  <c r="F1168" i="41"/>
  <c r="F1146" i="41"/>
  <c r="F1071" i="41"/>
  <c r="F1230" i="41"/>
  <c r="F1043" i="41"/>
  <c r="F878" i="41"/>
  <c r="F1047" i="41"/>
  <c r="F1294" i="41"/>
  <c r="F1116" i="41"/>
  <c r="F1115" i="41"/>
  <c r="F1222" i="41"/>
  <c r="F1287" i="41"/>
  <c r="F1319" i="41"/>
  <c r="F1217" i="41"/>
  <c r="F1008" i="41"/>
  <c r="F1029" i="41"/>
  <c r="F1282" i="41"/>
  <c r="F1069" i="41"/>
  <c r="F975" i="41"/>
  <c r="F861" i="41"/>
  <c r="F998" i="41"/>
  <c r="F1257" i="41"/>
  <c r="F1038" i="41"/>
  <c r="F1295" i="41"/>
  <c r="F865" i="41"/>
  <c r="F891" i="41"/>
  <c r="F888" i="41"/>
  <c r="F1299" i="41"/>
  <c r="F956" i="41"/>
  <c r="F1014" i="41"/>
  <c r="F947" i="41"/>
  <c r="F885" i="41"/>
  <c r="F1066" i="41"/>
  <c r="F1251" i="41"/>
  <c r="F1261" i="41"/>
  <c r="F1221" i="41"/>
  <c r="F1070" i="41"/>
  <c r="F1040" i="41"/>
  <c r="F1297" i="41"/>
  <c r="F1156" i="41"/>
  <c r="F1184" i="41"/>
  <c r="F944" i="41"/>
  <c r="F1161" i="41"/>
  <c r="F981" i="41"/>
  <c r="F983" i="41"/>
  <c r="F893" i="41"/>
  <c r="F1111" i="41"/>
  <c r="F1254" i="41"/>
  <c r="F881" i="41"/>
  <c r="F1286" i="41"/>
  <c r="F912" i="41"/>
  <c r="F930" i="41"/>
  <c r="F1091" i="41"/>
  <c r="F977" i="41"/>
  <c r="F963" i="41"/>
  <c r="F958" i="41"/>
  <c r="F1131" i="41"/>
  <c r="F1187" i="41"/>
  <c r="F1080" i="41"/>
  <c r="F1249" i="41"/>
  <c r="F1110" i="41"/>
  <c r="F1000" i="41"/>
  <c r="F1278" i="41"/>
  <c r="F1165" i="41"/>
  <c r="F875" i="41"/>
  <c r="F1051" i="41"/>
  <c r="F945" i="41"/>
  <c r="F1280" i="41"/>
  <c r="F1141" i="41"/>
  <c r="F964" i="41"/>
  <c r="F1064" i="41"/>
  <c r="F887" i="41"/>
  <c r="F1200" i="41"/>
  <c r="F1171" i="41"/>
  <c r="F873" i="41"/>
  <c r="F1159" i="41"/>
  <c r="F1009" i="41"/>
  <c r="F1292" i="41"/>
  <c r="F1132" i="41"/>
  <c r="F864" i="41"/>
  <c r="F1149" i="41"/>
  <c r="F1106" i="41"/>
  <c r="F1179" i="41"/>
  <c r="F928" i="41"/>
  <c r="F1192" i="41"/>
  <c r="F985" i="41"/>
  <c r="F1172" i="41"/>
  <c r="F1055" i="41"/>
  <c r="F1205" i="41"/>
  <c r="F949" i="41"/>
  <c r="F968" i="41"/>
  <c r="F1075" i="41"/>
  <c r="F1155" i="41"/>
  <c r="F905" i="41"/>
  <c r="F1191" i="41"/>
  <c r="F1198" i="41"/>
  <c r="F907" i="41"/>
  <c r="F1302" i="41"/>
  <c r="F922" i="41"/>
  <c r="F1199" i="41"/>
  <c r="F911" i="41"/>
  <c r="F1035" i="41"/>
  <c r="F1136" i="41"/>
  <c r="F1201" i="41"/>
  <c r="F1285" i="41"/>
  <c r="F1059" i="41"/>
  <c r="F1060" i="41"/>
  <c r="F1130" i="41"/>
  <c r="F970" i="41"/>
  <c r="F1194" i="41"/>
  <c r="F1105" i="41"/>
  <c r="F1174" i="41"/>
  <c r="F1183" i="41"/>
  <c r="F913" i="41"/>
  <c r="F1314" i="41"/>
  <c r="F1127" i="41"/>
  <c r="F1017" i="41"/>
  <c r="F1046" i="41"/>
  <c r="F899" i="41"/>
  <c r="F1241" i="41"/>
  <c r="F868" i="41"/>
  <c r="F1097" i="41"/>
  <c r="F984" i="41"/>
  <c r="F921" i="41"/>
  <c r="F932" i="41"/>
  <c r="F1265" i="41"/>
  <c r="F1315" i="41"/>
  <c r="F1305" i="41"/>
  <c r="F1234" i="41"/>
  <c r="F1118" i="41"/>
  <c r="F1316" i="41"/>
  <c r="F946" i="41"/>
  <c r="F1293" i="41"/>
  <c r="F1073" i="41"/>
  <c r="F917" i="41"/>
  <c r="F995" i="41"/>
  <c r="F960" i="41"/>
  <c r="F1263" i="41"/>
  <c r="F1028" i="41"/>
  <c r="F862" i="41"/>
  <c r="F1065" i="41"/>
  <c r="F1235" i="41"/>
  <c r="F916" i="41"/>
  <c r="F1270" i="41"/>
  <c r="F1160" i="41"/>
  <c r="F897" i="41"/>
  <c r="F1024" i="41"/>
  <c r="F890" i="41"/>
  <c r="F1022" i="41"/>
  <c r="F1011" i="41"/>
  <c r="F915" i="41"/>
  <c r="F1117" i="41"/>
  <c r="F1025" i="41"/>
  <c r="F884" i="41"/>
  <c r="F1167" i="41"/>
  <c r="F1015" i="41"/>
  <c r="F926" i="41"/>
  <c r="F1242" i="41"/>
  <c r="F959" i="41"/>
  <c r="F1283" i="41"/>
  <c r="F1307" i="41"/>
  <c r="F1020" i="41"/>
  <c r="F980" i="41"/>
  <c r="F1271" i="41"/>
  <c r="F1032" i="41"/>
  <c r="F876" i="41"/>
  <c r="F904" i="41"/>
  <c r="F880" i="41"/>
  <c r="F1245" i="41"/>
  <c r="F1089" i="41"/>
  <c r="F1003" i="41"/>
  <c r="F1122" i="41"/>
  <c r="F1304" i="41"/>
  <c r="F1077" i="41"/>
  <c r="F937" i="41"/>
  <c r="F1190" i="41"/>
  <c r="F943" i="41"/>
  <c r="F1181" i="41"/>
  <c r="F903" i="41"/>
  <c r="F900" i="41"/>
  <c r="F986" i="41"/>
  <c r="F1252" i="41"/>
  <c r="F929" i="41"/>
  <c r="F1102" i="41"/>
  <c r="F1238" i="41"/>
  <c r="F1084" i="41"/>
  <c r="F1124" i="41"/>
  <c r="F978" i="41"/>
  <c r="F918" i="41"/>
  <c r="F906" i="41"/>
  <c r="F1300" i="41"/>
  <c r="F1185" i="41"/>
  <c r="F972" i="41"/>
  <c r="F863" i="41"/>
  <c r="F1158" i="41"/>
  <c r="F1196" i="41"/>
  <c r="F877" i="41"/>
  <c r="F1164" i="41"/>
  <c r="F962" i="41"/>
  <c r="F1320" i="41"/>
  <c r="F870" i="41"/>
  <c r="F1215" i="41"/>
  <c r="F1177" i="41"/>
  <c r="F1298" i="41"/>
  <c r="F991" i="41"/>
  <c r="F1210" i="41"/>
  <c r="F996" i="41"/>
  <c r="F1229" i="41"/>
  <c r="F867" i="41"/>
  <c r="F1101" i="41"/>
  <c r="F1188" i="41"/>
  <c r="F1309" i="41"/>
  <c r="F1088" i="41"/>
  <c r="F1068" i="41"/>
  <c r="F1274" i="41"/>
  <c r="F1176" i="41"/>
  <c r="F1232" i="41"/>
  <c r="F1288" i="41"/>
  <c r="F1219" i="41"/>
  <c r="F939" i="41"/>
  <c r="F1013" i="41"/>
  <c r="F1120" i="41"/>
  <c r="F1086" i="41"/>
  <c r="F1228" i="41"/>
  <c r="F1275" i="41"/>
  <c r="F1224" i="41"/>
  <c r="F1207" i="41"/>
  <c r="F974" i="41"/>
  <c r="F1173" i="41"/>
  <c r="F1170" i="41"/>
  <c r="F1041" i="41"/>
  <c r="F894" i="41"/>
  <c r="F1209" i="41"/>
  <c r="F871" i="41"/>
  <c r="F1140" i="41"/>
  <c r="F1244" i="41"/>
  <c r="F1092" i="41"/>
  <c r="F1053" i="41"/>
  <c r="F1291" i="41"/>
  <c r="F1049" i="41"/>
  <c r="F1237" i="41"/>
  <c r="F1006" i="41"/>
  <c r="F1186" i="41"/>
  <c r="F1072" i="41"/>
  <c r="F1133" i="41"/>
  <c r="F1100" i="41"/>
  <c r="F1081" i="41"/>
  <c r="F1138" i="41"/>
  <c r="F1034" i="41"/>
  <c r="F1178" i="41"/>
  <c r="F1246" i="41"/>
  <c r="F1148" i="41"/>
  <c r="F1018" i="41"/>
  <c r="F990" i="41"/>
  <c r="F1189" i="41"/>
  <c r="F1260" i="41"/>
  <c r="F1216" i="41"/>
  <c r="F1162" i="41"/>
  <c r="F1010" i="41"/>
  <c r="F1175" i="41"/>
  <c r="F1204" i="41"/>
  <c r="F860" i="41"/>
  <c r="F1056" i="41"/>
  <c r="F1021" i="41"/>
  <c r="F1058" i="41"/>
  <c r="F994" i="41"/>
  <c r="F1151" i="41"/>
  <c r="F901" i="41"/>
  <c r="F931" i="41"/>
  <c r="F1264" i="41"/>
  <c r="F961" i="41"/>
  <c r="F1317" i="41"/>
  <c r="F1310" i="41"/>
  <c r="F874" i="41"/>
  <c r="F1067" i="41"/>
  <c r="F1135" i="41"/>
  <c r="F1267" i="41"/>
  <c r="F952" i="41"/>
  <c r="F1095" i="41"/>
  <c r="F1023" i="41"/>
  <c r="F1085" i="41"/>
  <c r="F1078" i="41"/>
  <c r="F1281" i="41"/>
  <c r="F1157" i="41"/>
  <c r="F940" i="41"/>
  <c r="F1098" i="41"/>
  <c r="F1312" i="41"/>
  <c r="F914" i="41"/>
  <c r="F1163" i="41"/>
  <c r="F1107" i="41"/>
  <c r="F866" i="41"/>
  <c r="F1074" i="41"/>
  <c r="F1248" i="41"/>
  <c r="F1256" i="41"/>
  <c r="F1061" i="41"/>
  <c r="F1212" i="41"/>
  <c r="F1142" i="41"/>
  <c r="F1313" i="41"/>
  <c r="F1113" i="41"/>
  <c r="F1128" i="41"/>
  <c r="F1045" i="41"/>
  <c r="F896" i="41"/>
  <c r="F1026" i="41"/>
  <c r="F1255" i="41"/>
  <c r="F1266" i="41"/>
  <c r="F1311" i="41"/>
  <c r="F1220" i="41"/>
  <c r="F1247" i="41"/>
  <c r="F1169" i="41"/>
  <c r="F1079" i="41"/>
  <c r="F1039" i="41"/>
  <c r="F1050" i="41"/>
  <c r="F1279" i="41"/>
  <c r="F1231" i="41"/>
  <c r="F950" i="41"/>
  <c r="F895" i="41"/>
  <c r="F955" i="41"/>
  <c r="F936" i="41"/>
  <c r="F1227" i="41"/>
  <c r="F1268" i="41"/>
  <c r="F1019" i="41"/>
  <c r="F1090" i="41"/>
  <c r="F1037" i="41"/>
  <c r="F1134" i="41"/>
  <c r="F954" i="41"/>
  <c r="F924" i="41"/>
  <c r="F1143" i="41"/>
  <c r="F908" i="41"/>
  <c r="F976" i="41"/>
  <c r="F982" i="41"/>
  <c r="F934" i="41"/>
  <c r="F1121" i="41"/>
  <c r="F1218" i="41"/>
  <c r="F1137" i="41"/>
  <c r="F1211" i="41"/>
  <c r="F979" i="41"/>
  <c r="F1076" i="41"/>
  <c r="F971" i="41"/>
  <c r="F1139" i="41"/>
  <c r="F1262" i="41"/>
  <c r="F965" i="41"/>
  <c r="F889" i="41"/>
  <c r="F1318" i="41"/>
  <c r="F1062" i="41"/>
  <c r="F1202" i="41"/>
  <c r="F927" i="41"/>
  <c r="F1153" i="41"/>
  <c r="F1109" i="41"/>
  <c r="F1004" i="41"/>
  <c r="F1112" i="41"/>
  <c r="F872" i="41"/>
  <c r="F1114" i="41"/>
  <c r="F1087" i="41"/>
  <c r="F1036" i="41"/>
  <c r="F902" i="41"/>
  <c r="F1002" i="41"/>
  <c r="F1253" i="41"/>
  <c r="F1213" i="41"/>
  <c r="F1273" i="41"/>
  <c r="F1208" i="41"/>
  <c r="F973" i="41"/>
  <c r="F1308" i="41"/>
  <c r="F1094" i="41"/>
  <c r="F933" i="41"/>
  <c r="F1180" i="41"/>
  <c r="F966" i="41"/>
  <c r="F1099" i="41"/>
  <c r="F969" i="41"/>
  <c r="F1042" i="41"/>
  <c r="F993" i="41"/>
  <c r="F935" i="41"/>
  <c r="F999" i="41"/>
  <c r="F942" i="41"/>
  <c r="F1144" i="41"/>
  <c r="F1250" i="41"/>
  <c r="F988" i="41"/>
  <c r="F910" i="41"/>
  <c r="F1096" i="41"/>
  <c r="F1033" i="41"/>
  <c r="F1206" i="41"/>
  <c r="F898" i="41"/>
  <c r="F1259" i="41"/>
  <c r="F953" i="41"/>
  <c r="F886" i="41"/>
  <c r="F1193" i="41"/>
  <c r="F1103" i="41"/>
  <c r="F1030" i="41"/>
  <c r="F1277" i="41"/>
  <c r="F883" i="41"/>
  <c r="F1150" i="41"/>
  <c r="F909" i="41"/>
  <c r="F1182" i="41"/>
  <c r="F1225" i="41"/>
  <c r="F1147" i="41"/>
  <c r="F1016" i="41"/>
  <c r="F1243" i="41"/>
  <c r="F1269" i="41"/>
  <c r="F1031" i="41"/>
  <c r="F1301" i="41"/>
  <c r="F1152" i="41"/>
  <c r="F1226" i="41"/>
  <c r="F1197" i="41"/>
  <c r="F948" i="41"/>
  <c r="F1082" i="41"/>
  <c r="F1126" i="41"/>
  <c r="F1272" i="41"/>
  <c r="F1108" i="41"/>
  <c r="F1223" i="41"/>
  <c r="F1104" i="41"/>
  <c r="F1044" i="41"/>
  <c r="F987" i="41"/>
  <c r="F1195" i="41"/>
  <c r="F1276" i="41"/>
  <c r="F923" i="41"/>
  <c r="F1129" i="41"/>
  <c r="F957" i="41"/>
  <c r="F1007" i="41"/>
  <c r="F1290" i="41"/>
  <c r="F1052" i="41"/>
  <c r="F1093" i="41"/>
  <c r="F1083" i="41"/>
  <c r="F1214" i="41"/>
  <c r="F879" i="41"/>
  <c r="F1005" i="41"/>
  <c r="J20" i="29"/>
  <c r="I20" i="29"/>
  <c r="H20" i="29"/>
  <c r="H19" i="29"/>
  <c r="I19" i="29"/>
  <c r="J19" i="29"/>
  <c r="K23" i="39"/>
  <c r="K25" i="39"/>
  <c r="F828" i="41"/>
  <c r="H154" i="29"/>
  <c r="I154" i="29"/>
  <c r="J154" i="29"/>
  <c r="J24" i="29"/>
  <c r="I24" i="29"/>
  <c r="H24" i="29"/>
  <c r="F806" i="41"/>
  <c r="I128" i="29"/>
  <c r="J128" i="29"/>
  <c r="H128" i="29"/>
  <c r="J138" i="29"/>
  <c r="H138" i="29"/>
  <c r="I138" i="29"/>
  <c r="I43" i="29"/>
  <c r="H43" i="29"/>
  <c r="J43" i="29"/>
  <c r="I100" i="29"/>
  <c r="J100" i="29"/>
  <c r="H100" i="29"/>
  <c r="H133" i="29"/>
  <c r="J133" i="29"/>
  <c r="I133" i="29"/>
  <c r="H70" i="29"/>
  <c r="J70" i="29"/>
  <c r="I70" i="29"/>
  <c r="J73" i="29"/>
  <c r="I73" i="29"/>
  <c r="H73" i="29"/>
  <c r="J121" i="29"/>
  <c r="H121" i="29"/>
  <c r="I121" i="29"/>
  <c r="H141" i="29"/>
  <c r="J141" i="29"/>
  <c r="I141" i="29"/>
  <c r="I60" i="29"/>
  <c r="J60" i="29"/>
  <c r="H60" i="29"/>
  <c r="H163" i="29"/>
  <c r="J163" i="29"/>
  <c r="I163" i="29"/>
  <c r="F819" i="41"/>
  <c r="F725" i="41"/>
  <c r="J59" i="29"/>
  <c r="H59" i="29"/>
  <c r="I59" i="29"/>
  <c r="H48" i="29"/>
  <c r="J48" i="29"/>
  <c r="I48" i="29"/>
  <c r="J137" i="29"/>
  <c r="I137" i="29"/>
  <c r="H137" i="29"/>
  <c r="I139" i="29"/>
  <c r="J139" i="29"/>
  <c r="H139" i="29"/>
  <c r="I155" i="29"/>
  <c r="J155" i="29"/>
  <c r="H155" i="29"/>
  <c r="J87" i="29"/>
  <c r="H87" i="29"/>
  <c r="I87" i="29"/>
  <c r="F821" i="41"/>
  <c r="J46" i="29"/>
  <c r="H46" i="29"/>
  <c r="I46" i="29"/>
  <c r="I107" i="29"/>
  <c r="H107" i="29"/>
  <c r="J107" i="29"/>
  <c r="I126" i="29"/>
  <c r="J126" i="29"/>
  <c r="H126" i="29"/>
  <c r="H88" i="29"/>
  <c r="J88" i="29"/>
  <c r="I88" i="29"/>
  <c r="F839" i="41"/>
  <c r="I108" i="29"/>
  <c r="J108" i="29"/>
  <c r="H108" i="29"/>
  <c r="J112" i="29"/>
  <c r="I112" i="29"/>
  <c r="H112" i="29"/>
  <c r="H26" i="29"/>
  <c r="J26" i="29"/>
  <c r="I26" i="29"/>
  <c r="H52" i="29"/>
  <c r="J52" i="29"/>
  <c r="I52" i="29"/>
  <c r="H66" i="29"/>
  <c r="I66" i="29"/>
  <c r="J66" i="29"/>
  <c r="J114" i="29"/>
  <c r="I114" i="29"/>
  <c r="H114" i="29"/>
  <c r="J69" i="29"/>
  <c r="H69" i="29"/>
  <c r="I69" i="29"/>
  <c r="I21" i="29"/>
  <c r="H21" i="29"/>
  <c r="J21" i="29"/>
  <c r="J134" i="29"/>
  <c r="I134" i="29"/>
  <c r="H134" i="29"/>
  <c r="I54" i="29"/>
  <c r="H54" i="29"/>
  <c r="J54" i="29"/>
  <c r="H118" i="29"/>
  <c r="I118" i="29"/>
  <c r="J118" i="29"/>
  <c r="I85" i="29"/>
  <c r="J85" i="29"/>
  <c r="H85" i="29"/>
  <c r="J36" i="29"/>
  <c r="H36" i="29"/>
  <c r="I36" i="29"/>
  <c r="J116" i="29"/>
  <c r="H116" i="29"/>
  <c r="I116" i="29"/>
  <c r="J25" i="29"/>
  <c r="I25" i="29"/>
  <c r="H25" i="29"/>
  <c r="J136" i="29"/>
  <c r="I136" i="29"/>
  <c r="H136" i="29"/>
  <c r="J102" i="29"/>
  <c r="I102" i="29"/>
  <c r="H102" i="29"/>
  <c r="H161" i="29"/>
  <c r="I161" i="29"/>
  <c r="J161" i="29"/>
  <c r="I42" i="29"/>
  <c r="J42" i="29"/>
  <c r="H42" i="29"/>
  <c r="H34" i="29"/>
  <c r="I34" i="29"/>
  <c r="J34" i="29"/>
  <c r="I127" i="29"/>
  <c r="J127" i="29"/>
  <c r="H127" i="29"/>
  <c r="I119" i="29"/>
  <c r="J119" i="29"/>
  <c r="H119" i="29"/>
  <c r="J45" i="29"/>
  <c r="I45" i="29"/>
  <c r="H45" i="29"/>
  <c r="I82" i="29"/>
  <c r="J82" i="29"/>
  <c r="H82" i="29"/>
  <c r="H142" i="29"/>
  <c r="I142" i="29"/>
  <c r="J142" i="29"/>
  <c r="J151" i="29"/>
  <c r="H151" i="29"/>
  <c r="I151" i="29"/>
  <c r="J130" i="29"/>
  <c r="I130" i="29"/>
  <c r="H130" i="29"/>
  <c r="I38" i="29"/>
  <c r="J38" i="29"/>
  <c r="H38" i="29"/>
  <c r="I28" i="29"/>
  <c r="H28" i="29"/>
  <c r="J28" i="29"/>
  <c r="J71" i="29"/>
  <c r="I71" i="29"/>
  <c r="H71" i="29"/>
  <c r="H86" i="29"/>
  <c r="I86" i="29"/>
  <c r="J86" i="29"/>
  <c r="I51" i="29"/>
  <c r="J51" i="29"/>
  <c r="H51" i="29"/>
  <c r="I120" i="29"/>
  <c r="J120" i="29"/>
  <c r="H120" i="29"/>
  <c r="I153" i="29"/>
  <c r="H153" i="29"/>
  <c r="J153" i="29"/>
  <c r="H144" i="29"/>
  <c r="I144" i="29"/>
  <c r="J144" i="29"/>
  <c r="J124" i="29"/>
  <c r="H124" i="29"/>
  <c r="I124" i="29"/>
  <c r="F816" i="41"/>
  <c r="I76" i="29"/>
  <c r="J76" i="29"/>
  <c r="H76" i="29"/>
  <c r="H33" i="29"/>
  <c r="J33" i="29"/>
  <c r="I33" i="29"/>
  <c r="J158" i="29"/>
  <c r="I158" i="29"/>
  <c r="H158" i="29"/>
  <c r="I150" i="29"/>
  <c r="H150" i="29"/>
  <c r="J150" i="29"/>
  <c r="H105" i="29"/>
  <c r="J105" i="29"/>
  <c r="I105" i="29"/>
  <c r="H72" i="29"/>
  <c r="J72" i="29"/>
  <c r="I72" i="29"/>
  <c r="I122" i="29"/>
  <c r="H122" i="29"/>
  <c r="J122" i="29"/>
  <c r="J80" i="29"/>
  <c r="I80" i="29"/>
  <c r="H80" i="29"/>
  <c r="H49" i="29"/>
  <c r="I49" i="29"/>
  <c r="J49" i="29"/>
  <c r="H84" i="29"/>
  <c r="J84" i="29"/>
  <c r="I84" i="29"/>
  <c r="H55" i="29"/>
  <c r="I55" i="29"/>
  <c r="J55" i="29"/>
  <c r="J147" i="29"/>
  <c r="H147" i="29"/>
  <c r="I147" i="29"/>
  <c r="J131" i="29"/>
  <c r="H131" i="29"/>
  <c r="I131" i="29"/>
  <c r="J110" i="29"/>
  <c r="I110" i="29"/>
  <c r="H110" i="29"/>
  <c r="H35" i="29"/>
  <c r="I35" i="29"/>
  <c r="J35" i="29"/>
  <c r="I113" i="29"/>
  <c r="H113" i="29"/>
  <c r="J113" i="29"/>
  <c r="I95" i="29"/>
  <c r="H95" i="29"/>
  <c r="J95" i="29"/>
  <c r="J41" i="29"/>
  <c r="I41" i="29"/>
  <c r="H41" i="29"/>
  <c r="J140" i="29"/>
  <c r="I140" i="29"/>
  <c r="H140" i="29"/>
  <c r="I81" i="29"/>
  <c r="J81" i="29"/>
  <c r="H81" i="29"/>
  <c r="I79" i="29"/>
  <c r="H79" i="29"/>
  <c r="J79" i="29"/>
  <c r="I74" i="29"/>
  <c r="J74" i="29"/>
  <c r="H74" i="29"/>
  <c r="I149" i="29"/>
  <c r="H149" i="29"/>
  <c r="J149" i="29"/>
  <c r="J40" i="29"/>
  <c r="H40" i="29"/>
  <c r="I40" i="29"/>
  <c r="I30" i="29"/>
  <c r="H30" i="29"/>
  <c r="J30" i="29"/>
  <c r="I94" i="29"/>
  <c r="J94" i="29"/>
  <c r="H94" i="29"/>
  <c r="H162" i="29"/>
  <c r="J162" i="29"/>
  <c r="I162" i="29"/>
  <c r="I135" i="29"/>
  <c r="H135" i="29"/>
  <c r="J135" i="29"/>
  <c r="F825" i="41"/>
  <c r="J37" i="29"/>
  <c r="I37" i="29"/>
  <c r="H37" i="29"/>
  <c r="J27" i="29"/>
  <c r="I27" i="29"/>
  <c r="H27" i="29"/>
  <c r="J117" i="29"/>
  <c r="I117" i="29"/>
  <c r="H117" i="29"/>
  <c r="I90" i="29"/>
  <c r="J90" i="29"/>
  <c r="H90" i="29"/>
  <c r="H44" i="29"/>
  <c r="J44" i="29"/>
  <c r="I44" i="29"/>
  <c r="I96" i="29"/>
  <c r="H96" i="29"/>
  <c r="J96" i="29"/>
  <c r="I61" i="29"/>
  <c r="H61" i="29"/>
  <c r="J61" i="29"/>
  <c r="J104" i="29"/>
  <c r="I104" i="29"/>
  <c r="H104" i="29"/>
  <c r="J143" i="29"/>
  <c r="I143" i="29"/>
  <c r="H143" i="29"/>
  <c r="F822" i="41"/>
  <c r="F723" i="41"/>
  <c r="J129" i="29"/>
  <c r="H129" i="29"/>
  <c r="I129" i="29"/>
  <c r="J58" i="29"/>
  <c r="H58" i="29"/>
  <c r="I58" i="29"/>
  <c r="H146" i="29"/>
  <c r="J146" i="29"/>
  <c r="I146" i="29"/>
  <c r="J23" i="29"/>
  <c r="H23" i="29"/>
  <c r="I23" i="29"/>
  <c r="H68" i="29"/>
  <c r="J68" i="29"/>
  <c r="I68" i="29"/>
  <c r="H109" i="29"/>
  <c r="J109" i="29"/>
  <c r="I109" i="29"/>
  <c r="I67" i="29"/>
  <c r="J67" i="29"/>
  <c r="H67" i="29"/>
  <c r="H132" i="29"/>
  <c r="J132" i="29"/>
  <c r="I132" i="29"/>
  <c r="H97" i="29"/>
  <c r="I97" i="29"/>
  <c r="J97" i="29"/>
  <c r="F834" i="41"/>
  <c r="I47" i="29"/>
  <c r="H47" i="29"/>
  <c r="J47" i="29"/>
  <c r="H91" i="29"/>
  <c r="J91" i="29"/>
  <c r="I91" i="29"/>
  <c r="F838" i="41"/>
  <c r="J93" i="29"/>
  <c r="I93" i="29"/>
  <c r="H93" i="29"/>
  <c r="I164" i="29"/>
  <c r="J164" i="29"/>
  <c r="H164" i="29"/>
  <c r="H92" i="29"/>
  <c r="J92" i="29"/>
  <c r="I92" i="29"/>
  <c r="I156" i="29"/>
  <c r="H156" i="29"/>
  <c r="J156" i="29"/>
  <c r="J50" i="29"/>
  <c r="H50" i="29"/>
  <c r="I50" i="29"/>
  <c r="J103" i="29"/>
  <c r="I103" i="29"/>
  <c r="H103" i="29"/>
  <c r="I165" i="29"/>
  <c r="H165" i="29"/>
  <c r="J165" i="29"/>
  <c r="I65" i="29"/>
  <c r="H65" i="29"/>
  <c r="J65" i="29"/>
  <c r="I62" i="29"/>
  <c r="J62" i="29"/>
  <c r="H62" i="29"/>
  <c r="H99" i="29"/>
  <c r="I99" i="29"/>
  <c r="J99" i="29"/>
  <c r="I157" i="29"/>
  <c r="H157" i="29"/>
  <c r="J157" i="29"/>
  <c r="I159" i="29"/>
  <c r="H159" i="29"/>
  <c r="J159" i="29"/>
  <c r="I98" i="29"/>
  <c r="J98" i="29"/>
  <c r="H98" i="29"/>
  <c r="H145" i="29"/>
  <c r="I145" i="29"/>
  <c r="J145" i="29"/>
  <c r="I56" i="29"/>
  <c r="J56" i="29"/>
  <c r="H56" i="29"/>
  <c r="I101" i="29"/>
  <c r="J101" i="29"/>
  <c r="H101" i="29"/>
  <c r="H160" i="29"/>
  <c r="I160" i="29"/>
  <c r="J160" i="29"/>
  <c r="H75" i="29"/>
  <c r="J75" i="29"/>
  <c r="I75" i="29"/>
  <c r="H57" i="29"/>
  <c r="J57" i="29"/>
  <c r="I57" i="29"/>
  <c r="J111" i="29"/>
  <c r="I111" i="29"/>
  <c r="H111" i="29"/>
  <c r="J39" i="29"/>
  <c r="H39" i="29"/>
  <c r="I39" i="29"/>
  <c r="J77" i="29"/>
  <c r="H77" i="29"/>
  <c r="I77" i="29"/>
  <c r="J123" i="29"/>
  <c r="H123" i="29"/>
  <c r="I123" i="29"/>
  <c r="J29" i="29"/>
  <c r="H29" i="29"/>
  <c r="I29" i="29"/>
  <c r="J63" i="29"/>
  <c r="I63" i="29"/>
  <c r="H63" i="29"/>
  <c r="I64" i="29"/>
  <c r="J64" i="29"/>
  <c r="H64" i="29"/>
  <c r="I125" i="29"/>
  <c r="J125" i="29"/>
  <c r="H125" i="29"/>
  <c r="H32" i="29"/>
  <c r="J32" i="29"/>
  <c r="I32" i="29"/>
  <c r="J152" i="29"/>
  <c r="H152" i="29"/>
  <c r="I152" i="29"/>
  <c r="H148" i="29"/>
  <c r="I148" i="29"/>
  <c r="J148" i="29"/>
  <c r="J53" i="29"/>
  <c r="I53" i="29"/>
  <c r="H53" i="29"/>
  <c r="H83" i="29"/>
  <c r="I83" i="29"/>
  <c r="J83" i="29"/>
  <c r="I115" i="29"/>
  <c r="J115" i="29"/>
  <c r="H115" i="29"/>
  <c r="J89" i="29"/>
  <c r="I89" i="29"/>
  <c r="H89" i="29"/>
  <c r="H22" i="29"/>
  <c r="I22" i="29"/>
  <c r="J22" i="29"/>
  <c r="J31" i="29"/>
  <c r="H31" i="29"/>
  <c r="I31" i="29"/>
  <c r="H78" i="29"/>
  <c r="J78" i="29"/>
  <c r="I78" i="29"/>
  <c r="J106" i="29"/>
  <c r="H106" i="29"/>
  <c r="I106" i="29"/>
  <c r="M7" i="54"/>
  <c r="I14" i="54"/>
  <c r="H14" i="54"/>
  <c r="L12" i="54"/>
  <c r="M12" i="54" s="1"/>
  <c r="D14" i="54"/>
  <c r="C15" i="54"/>
  <c r="E13" i="54"/>
  <c r="L13" i="54" s="1"/>
  <c r="K17" i="39" l="1"/>
  <c r="O15" i="54"/>
  <c r="A16" i="54"/>
  <c r="K28" i="39"/>
  <c r="K24" i="39"/>
  <c r="F12" i="41"/>
  <c r="G24" i="54"/>
  <c r="G29" i="54"/>
  <c r="G8" i="54"/>
  <c r="J8" i="54" s="1"/>
  <c r="N8" i="54" s="1"/>
  <c r="P8" i="54" s="1"/>
  <c r="G9" i="54"/>
  <c r="J9" i="54" s="1"/>
  <c r="N9" i="54" s="1"/>
  <c r="P9" i="54" s="1"/>
  <c r="G10" i="54"/>
  <c r="J10" i="54" s="1"/>
  <c r="N10" i="54" s="1"/>
  <c r="P10" i="54" s="1"/>
  <c r="G11" i="54"/>
  <c r="J11" i="54" s="1"/>
  <c r="N11" i="54" s="1"/>
  <c r="P11" i="54" s="1"/>
  <c r="G23" i="54"/>
  <c r="G26" i="54"/>
  <c r="G12" i="54"/>
  <c r="J12" i="54" s="1"/>
  <c r="N12" i="54" s="1"/>
  <c r="P12" i="54" s="1"/>
  <c r="G13" i="54"/>
  <c r="J13" i="54" s="1"/>
  <c r="G14" i="54"/>
  <c r="G15" i="54"/>
  <c r="G25" i="54"/>
  <c r="G28" i="54"/>
  <c r="G31" i="54"/>
  <c r="G7" i="54"/>
  <c r="J7" i="54" s="1"/>
  <c r="N7" i="54" s="1"/>
  <c r="P7" i="54" s="1"/>
  <c r="Q7" i="54" s="1"/>
  <c r="G20" i="54"/>
  <c r="G21" i="54"/>
  <c r="G22" i="54"/>
  <c r="G27" i="54"/>
  <c r="G32" i="54"/>
  <c r="G30" i="54"/>
  <c r="G16" i="54"/>
  <c r="G17" i="54"/>
  <c r="G18" i="54"/>
  <c r="G19" i="54"/>
  <c r="K17" i="29"/>
  <c r="K18" i="29"/>
  <c r="C12" i="41"/>
  <c r="K26" i="39"/>
  <c r="K20" i="39"/>
  <c r="K21" i="39"/>
  <c r="K19" i="39"/>
  <c r="K34" i="39"/>
  <c r="K31" i="39"/>
  <c r="K22" i="39"/>
  <c r="H38" i="39"/>
  <c r="H39" i="39" s="1"/>
  <c r="H40" i="39" s="1"/>
  <c r="K30" i="39"/>
  <c r="K27" i="39"/>
  <c r="I38" i="39"/>
  <c r="I39" i="39" s="1"/>
  <c r="I40" i="39" s="1"/>
  <c r="J38" i="39"/>
  <c r="J39" i="39" s="1"/>
  <c r="J40" i="39" s="1"/>
  <c r="K32" i="39"/>
  <c r="F14" i="41"/>
  <c r="F21" i="41"/>
  <c r="F15" i="41"/>
  <c r="C21" i="41"/>
  <c r="G21" i="41" s="1"/>
  <c r="K20" i="29"/>
  <c r="C19" i="41"/>
  <c r="L19" i="41" s="1"/>
  <c r="K19" i="29"/>
  <c r="F17" i="41"/>
  <c r="K59" i="29"/>
  <c r="K141" i="29"/>
  <c r="F18" i="41"/>
  <c r="C18" i="41"/>
  <c r="D18" i="41" s="1"/>
  <c r="C20" i="41"/>
  <c r="D20" i="41" s="1"/>
  <c r="C15" i="41"/>
  <c r="G15" i="41" s="1"/>
  <c r="C14" i="41"/>
  <c r="G14" i="41" s="1"/>
  <c r="F20" i="41"/>
  <c r="F13" i="41"/>
  <c r="C16" i="41"/>
  <c r="B16" i="41" s="1"/>
  <c r="K91" i="29"/>
  <c r="F19" i="41"/>
  <c r="C13" i="41"/>
  <c r="L13" i="41" s="1"/>
  <c r="C17" i="41"/>
  <c r="G17" i="41" s="1"/>
  <c r="F16" i="41"/>
  <c r="K133" i="29"/>
  <c r="K160" i="29"/>
  <c r="K27" i="29"/>
  <c r="K76" i="29"/>
  <c r="K51" i="29"/>
  <c r="K38" i="29"/>
  <c r="K82" i="29"/>
  <c r="K161" i="29"/>
  <c r="K136" i="29"/>
  <c r="K85" i="29"/>
  <c r="K69" i="29"/>
  <c r="K126" i="29"/>
  <c r="K139" i="29"/>
  <c r="K128" i="29"/>
  <c r="K106" i="29"/>
  <c r="K78" i="29"/>
  <c r="K53" i="29"/>
  <c r="K125" i="29"/>
  <c r="K77" i="29"/>
  <c r="K56" i="29"/>
  <c r="F401" i="41"/>
  <c r="K109" i="29"/>
  <c r="K37" i="29"/>
  <c r="K149" i="29"/>
  <c r="K81" i="29"/>
  <c r="K84" i="29"/>
  <c r="K80" i="29"/>
  <c r="K122" i="29"/>
  <c r="K72" i="29"/>
  <c r="K33" i="29"/>
  <c r="K130" i="29"/>
  <c r="K142" i="29"/>
  <c r="K88" i="29"/>
  <c r="K46" i="29"/>
  <c r="K70" i="29"/>
  <c r="K100" i="29"/>
  <c r="K43" i="29"/>
  <c r="K48" i="29"/>
  <c r="K24" i="29"/>
  <c r="K31" i="29"/>
  <c r="K29" i="29"/>
  <c r="K159" i="29"/>
  <c r="K65" i="29"/>
  <c r="K156" i="29"/>
  <c r="K47" i="29"/>
  <c r="K129" i="29"/>
  <c r="K96" i="29"/>
  <c r="K44" i="29"/>
  <c r="K30" i="29"/>
  <c r="K127" i="29"/>
  <c r="K134" i="29"/>
  <c r="K108" i="29"/>
  <c r="K154" i="29"/>
  <c r="C259" i="41"/>
  <c r="C106" i="41"/>
  <c r="C700" i="41"/>
  <c r="C354" i="41"/>
  <c r="K115" i="29"/>
  <c r="K57" i="29"/>
  <c r="K98" i="29"/>
  <c r="K93" i="29"/>
  <c r="K132" i="29"/>
  <c r="C674" i="41"/>
  <c r="C486" i="41"/>
  <c r="F479" i="41"/>
  <c r="C294" i="41"/>
  <c r="F264" i="41"/>
  <c r="F326" i="41"/>
  <c r="C708" i="41"/>
  <c r="F386" i="41"/>
  <c r="F564" i="41"/>
  <c r="F353" i="41"/>
  <c r="C148" i="41"/>
  <c r="C690" i="41"/>
  <c r="C95" i="41"/>
  <c r="F516" i="41"/>
  <c r="F265" i="41"/>
  <c r="F398" i="41"/>
  <c r="C305" i="41"/>
  <c r="C392" i="41"/>
  <c r="C256" i="41"/>
  <c r="F654" i="41"/>
  <c r="F208" i="41"/>
  <c r="C532" i="41"/>
  <c r="C162" i="41"/>
  <c r="C234" i="41"/>
  <c r="F50" i="41"/>
  <c r="F505" i="41"/>
  <c r="F349" i="41"/>
  <c r="C638" i="41"/>
  <c r="F290" i="41"/>
  <c r="C557" i="41"/>
  <c r="C42" i="41"/>
  <c r="F686" i="41"/>
  <c r="C362" i="41"/>
  <c r="C544" i="41"/>
  <c r="C355" i="41"/>
  <c r="F597" i="41"/>
  <c r="C634" i="41"/>
  <c r="C145" i="41"/>
  <c r="C136" i="41"/>
  <c r="F162" i="41"/>
  <c r="F211" i="41"/>
  <c r="C407" i="41"/>
  <c r="F561" i="41"/>
  <c r="F507" i="41"/>
  <c r="F695" i="41"/>
  <c r="F430" i="41"/>
  <c r="K89" i="29"/>
  <c r="K83" i="29"/>
  <c r="K152" i="29"/>
  <c r="K32" i="29"/>
  <c r="K64" i="29"/>
  <c r="K39" i="29"/>
  <c r="K103" i="29"/>
  <c r="K50" i="29"/>
  <c r="K164" i="29"/>
  <c r="K97" i="29"/>
  <c r="K67" i="29"/>
  <c r="K68" i="29"/>
  <c r="K58" i="29"/>
  <c r="C175" i="41"/>
  <c r="C599" i="41"/>
  <c r="F512" i="41"/>
  <c r="C589" i="41"/>
  <c r="C425" i="41"/>
  <c r="F141" i="41"/>
  <c r="F547" i="41"/>
  <c r="F206" i="41"/>
  <c r="F257" i="41"/>
  <c r="F300" i="41"/>
  <c r="C573" i="41"/>
  <c r="F404" i="41"/>
  <c r="C40" i="41"/>
  <c r="C576" i="41"/>
  <c r="C604" i="41"/>
  <c r="F124" i="41"/>
  <c r="C472" i="41"/>
  <c r="F638" i="41"/>
  <c r="C282" i="41"/>
  <c r="F320" i="41"/>
  <c r="C541" i="41"/>
  <c r="C433" i="41"/>
  <c r="F241" i="41"/>
  <c r="F614" i="41"/>
  <c r="C534" i="41"/>
  <c r="F133" i="41"/>
  <c r="F475" i="41"/>
  <c r="C203" i="41"/>
  <c r="C673" i="41"/>
  <c r="C71" i="41"/>
  <c r="F352" i="41"/>
  <c r="C182" i="41"/>
  <c r="C458" i="41"/>
  <c r="F424" i="41"/>
  <c r="F171" i="41"/>
  <c r="F282" i="41"/>
  <c r="C343" i="41"/>
  <c r="F573" i="41"/>
  <c r="C633" i="41"/>
  <c r="F600" i="41"/>
  <c r="C620" i="41"/>
  <c r="F169" i="41"/>
  <c r="C44" i="41"/>
  <c r="F580" i="41"/>
  <c r="F484" i="41"/>
  <c r="F489" i="41"/>
  <c r="C385" i="41"/>
  <c r="F510" i="41"/>
  <c r="C46" i="41"/>
  <c r="F256" i="41"/>
  <c r="C151" i="41"/>
  <c r="C351" i="41"/>
  <c r="F406" i="41"/>
  <c r="F316" i="41"/>
  <c r="F28" i="41"/>
  <c r="C693" i="41"/>
  <c r="F486" i="41"/>
  <c r="F360" i="41"/>
  <c r="C266" i="41"/>
  <c r="F658" i="41"/>
  <c r="C194" i="41"/>
  <c r="C31" i="41"/>
  <c r="C346" i="41"/>
  <c r="C485" i="41"/>
  <c r="F402" i="41"/>
  <c r="C442" i="41"/>
  <c r="C102" i="41"/>
  <c r="C404" i="41"/>
  <c r="F648" i="41"/>
  <c r="F703" i="41"/>
  <c r="C475" i="41"/>
  <c r="C257" i="41"/>
  <c r="C546" i="41"/>
  <c r="C520" i="41"/>
  <c r="C686" i="41"/>
  <c r="F238" i="41"/>
  <c r="C623" i="41"/>
  <c r="C25" i="41"/>
  <c r="F592" i="41"/>
  <c r="F253" i="41"/>
  <c r="C215" i="41"/>
  <c r="F155" i="41"/>
  <c r="F498" i="41"/>
  <c r="C247" i="41"/>
  <c r="C396" i="41"/>
  <c r="F22" i="41"/>
  <c r="F665" i="41"/>
  <c r="F192" i="41"/>
  <c r="C559" i="41"/>
  <c r="C505" i="41"/>
  <c r="F38" i="41"/>
  <c r="C81" i="41"/>
  <c r="F380" i="41"/>
  <c r="F266" i="41"/>
  <c r="C662" i="41"/>
  <c r="F567" i="41"/>
  <c r="F540" i="41"/>
  <c r="C300" i="41"/>
  <c r="C387" i="41"/>
  <c r="C655" i="41"/>
  <c r="F104" i="41"/>
  <c r="C50" i="41"/>
  <c r="C149" i="41"/>
  <c r="C615" i="41"/>
  <c r="C640" i="41"/>
  <c r="C495" i="41"/>
  <c r="C134" i="41"/>
  <c r="F131" i="41"/>
  <c r="F180" i="41"/>
  <c r="C265" i="41"/>
  <c r="C206" i="41"/>
  <c r="C695" i="41"/>
  <c r="C124" i="41"/>
  <c r="F539" i="41"/>
  <c r="F79" i="41"/>
  <c r="C499" i="41"/>
  <c r="F135" i="41"/>
  <c r="F174" i="41"/>
  <c r="C471" i="41"/>
  <c r="F689" i="41"/>
  <c r="C91" i="41"/>
  <c r="C207" i="41"/>
  <c r="C212" i="41"/>
  <c r="C23" i="41"/>
  <c r="F270" i="41"/>
  <c r="F675" i="41"/>
  <c r="C421" i="41"/>
  <c r="F706" i="41"/>
  <c r="C307" i="41"/>
  <c r="F47" i="41"/>
  <c r="C315" i="41"/>
  <c r="F673" i="41"/>
  <c r="F58" i="41"/>
  <c r="F324" i="41"/>
  <c r="F500" i="41"/>
  <c r="C438" i="41"/>
  <c r="C168" i="41"/>
  <c r="F473" i="41"/>
  <c r="C334" i="41"/>
  <c r="F74" i="41"/>
  <c r="F581" i="41"/>
  <c r="F263" i="41"/>
  <c r="F153" i="41"/>
  <c r="C253" i="41"/>
  <c r="C482" i="41"/>
  <c r="C660" i="41"/>
  <c r="F641" i="41"/>
  <c r="F490" i="41"/>
  <c r="C246" i="41"/>
  <c r="C419" i="41"/>
  <c r="F214" i="41"/>
  <c r="C408" i="41"/>
  <c r="C90" i="41"/>
  <c r="C318" i="41"/>
  <c r="F709" i="41"/>
  <c r="C70" i="41"/>
  <c r="F628" i="41"/>
  <c r="F525" i="41"/>
  <c r="F707" i="41"/>
  <c r="C691" i="41"/>
  <c r="F612" i="41"/>
  <c r="C610" i="41"/>
  <c r="F596" i="41"/>
  <c r="F274" i="41"/>
  <c r="F591" i="41"/>
  <c r="C566" i="41"/>
  <c r="C132" i="41"/>
  <c r="C545" i="41"/>
  <c r="G13" i="41"/>
  <c r="C184" i="41"/>
  <c r="C706" i="41"/>
  <c r="C159" i="41"/>
  <c r="C412" i="41"/>
  <c r="C455" i="41"/>
  <c r="C220" i="41"/>
  <c r="C391" i="41"/>
  <c r="F602" i="41"/>
  <c r="F193" i="41"/>
  <c r="F617" i="41"/>
  <c r="C523" i="41"/>
  <c r="C684" i="41"/>
  <c r="C605" i="41"/>
  <c r="C228" i="41"/>
  <c r="C326" i="41"/>
  <c r="C297" i="41"/>
  <c r="C479" i="41"/>
  <c r="F85" i="41"/>
  <c r="F684" i="41"/>
  <c r="C58" i="41"/>
  <c r="F390" i="41"/>
  <c r="C488" i="41"/>
  <c r="F150" i="41"/>
  <c r="C54" i="41"/>
  <c r="F661" i="41"/>
  <c r="C376" i="41"/>
  <c r="C209" i="41"/>
  <c r="C481" i="41"/>
  <c r="C543" i="41"/>
  <c r="F55" i="41"/>
  <c r="F378" i="41"/>
  <c r="C420" i="41"/>
  <c r="F615" i="41"/>
  <c r="C606" i="41"/>
  <c r="C225" i="41"/>
  <c r="F625" i="41"/>
  <c r="F676" i="41"/>
  <c r="C483" i="41"/>
  <c r="F519" i="41"/>
  <c r="F98" i="41"/>
  <c r="C369" i="41"/>
  <c r="F528" i="41"/>
  <c r="F239" i="41"/>
  <c r="F549" i="41"/>
  <c r="F705" i="41"/>
  <c r="C569" i="41"/>
  <c r="F84" i="41"/>
  <c r="C37" i="41"/>
  <c r="F462" i="41"/>
  <c r="C577" i="41"/>
  <c r="F195" i="41"/>
  <c r="C646" i="41"/>
  <c r="C96" i="41"/>
  <c r="C67" i="41"/>
  <c r="F363" i="41"/>
  <c r="F680" i="41"/>
  <c r="F287" i="41"/>
  <c r="F295" i="41"/>
  <c r="C116" i="41"/>
  <c r="C470" i="41"/>
  <c r="C675" i="41"/>
  <c r="F511" i="41"/>
  <c r="C443" i="41"/>
  <c r="F608" i="41"/>
  <c r="F202" i="41"/>
  <c r="F531" i="41"/>
  <c r="F358" i="41"/>
  <c r="C176" i="41"/>
  <c r="F644" i="41"/>
  <c r="F334" i="41"/>
  <c r="F307" i="41"/>
  <c r="F232" i="41"/>
  <c r="F633" i="41"/>
  <c r="C517" i="41"/>
  <c r="C213" i="41"/>
  <c r="C89" i="41"/>
  <c r="C53" i="41"/>
  <c r="C237" i="41"/>
  <c r="F177" i="41"/>
  <c r="F403" i="41"/>
  <c r="F375" i="41"/>
  <c r="F501" i="41"/>
  <c r="C441" i="41"/>
  <c r="F310" i="41"/>
  <c r="F559" i="41"/>
  <c r="C74" i="41"/>
  <c r="F73" i="41"/>
  <c r="F187" i="41"/>
  <c r="C628" i="41"/>
  <c r="C128" i="41"/>
  <c r="C468" i="41"/>
  <c r="F417" i="41"/>
  <c r="C271" i="41"/>
  <c r="F541" i="41"/>
  <c r="F415" i="41"/>
  <c r="F603" i="41"/>
  <c r="F237" i="41"/>
  <c r="C618" i="41"/>
  <c r="F393" i="41"/>
  <c r="F575" i="41"/>
  <c r="C538" i="41"/>
  <c r="F691" i="41"/>
  <c r="C280" i="41"/>
  <c r="F190" i="41"/>
  <c r="C449" i="41"/>
  <c r="C353" i="41"/>
  <c r="F222" i="41"/>
  <c r="C64" i="41"/>
  <c r="C619" i="41"/>
  <c r="C394" i="41"/>
  <c r="C127" i="41"/>
  <c r="F156" i="41"/>
  <c r="C325" i="41"/>
  <c r="F647" i="41"/>
  <c r="F278" i="41"/>
  <c r="C381" i="41"/>
  <c r="C683" i="41"/>
  <c r="C180" i="41"/>
  <c r="C172" i="41"/>
  <c r="C388" i="41"/>
  <c r="C268" i="41"/>
  <c r="F23" i="41"/>
  <c r="F69" i="41"/>
  <c r="F226" i="41"/>
  <c r="F527" i="41"/>
  <c r="F681" i="41"/>
  <c r="C561" i="41"/>
  <c r="C120" i="41"/>
  <c r="F260" i="41"/>
  <c r="F568" i="41"/>
  <c r="C644" i="41"/>
  <c r="C210" i="41"/>
  <c r="F460" i="41"/>
  <c r="C330" i="41"/>
  <c r="F356" i="41"/>
  <c r="C591" i="41"/>
  <c r="C328" i="41"/>
  <c r="C609" i="41"/>
  <c r="C274" i="41"/>
  <c r="C84" i="41"/>
  <c r="F437" i="41"/>
  <c r="C35" i="41"/>
  <c r="F46" i="41"/>
  <c r="C85" i="41"/>
  <c r="C129" i="41"/>
  <c r="C365" i="41"/>
  <c r="C467" i="41"/>
  <c r="F488" i="41"/>
  <c r="C602" i="41"/>
  <c r="F121" i="41"/>
  <c r="F196" i="41"/>
  <c r="F583" i="41"/>
  <c r="C245" i="41"/>
  <c r="F333" i="41"/>
  <c r="F64" i="41"/>
  <c r="C703" i="41"/>
  <c r="C509" i="41"/>
  <c r="C397" i="41"/>
  <c r="C648" i="41"/>
  <c r="C243" i="41"/>
  <c r="F212" i="41"/>
  <c r="F252" i="41"/>
  <c r="F697" i="41"/>
  <c r="C478" i="41"/>
  <c r="F657" i="41"/>
  <c r="C185" i="41"/>
  <c r="C643" i="41"/>
  <c r="C348" i="41"/>
  <c r="F468" i="41"/>
  <c r="F258" i="41"/>
  <c r="C630" i="41"/>
  <c r="F120" i="41"/>
  <c r="F557" i="41"/>
  <c r="C513" i="41"/>
  <c r="F76" i="41"/>
  <c r="F626" i="41"/>
  <c r="C617" i="41"/>
  <c r="C196" i="41"/>
  <c r="C678" i="41"/>
  <c r="F44" i="41"/>
  <c r="K104" i="29"/>
  <c r="K61" i="29"/>
  <c r="K90" i="29"/>
  <c r="K140" i="29"/>
  <c r="K49" i="29"/>
  <c r="K105" i="29"/>
  <c r="K158" i="29"/>
  <c r="K71" i="29"/>
  <c r="K28" i="29"/>
  <c r="K119" i="29"/>
  <c r="K34" i="29"/>
  <c r="K36" i="29"/>
  <c r="I168" i="29"/>
  <c r="I169" i="29" s="1"/>
  <c r="I170" i="29" s="1"/>
  <c r="K114" i="29"/>
  <c r="K52" i="29"/>
  <c r="K112" i="29"/>
  <c r="K73" i="29"/>
  <c r="K138" i="29"/>
  <c r="F387" i="41"/>
  <c r="C157" i="41"/>
  <c r="F247" i="41"/>
  <c r="C147" i="41"/>
  <c r="C548" i="41"/>
  <c r="F134" i="41"/>
  <c r="C603" i="41"/>
  <c r="F418" i="41"/>
  <c r="F469" i="41"/>
  <c r="C298" i="41"/>
  <c r="F663" i="41"/>
  <c r="F330" i="41"/>
  <c r="F545" i="41"/>
  <c r="F560" i="41"/>
  <c r="C580" i="41"/>
  <c r="C437" i="41"/>
  <c r="F513" i="41"/>
  <c r="C160" i="41"/>
  <c r="C238" i="41"/>
  <c r="F218" i="41"/>
  <c r="C448" i="41"/>
  <c r="F590" i="41"/>
  <c r="C685" i="41"/>
  <c r="C110" i="41"/>
  <c r="F163" i="41"/>
  <c r="F347" i="41"/>
  <c r="C125" i="41"/>
  <c r="F321" i="41"/>
  <c r="F62" i="41"/>
  <c r="F521" i="41"/>
  <c r="F223" i="41"/>
  <c r="F443" i="41"/>
  <c r="F277" i="41"/>
  <c r="F668" i="41"/>
  <c r="C554" i="41"/>
  <c r="F139" i="41"/>
  <c r="F533" i="41"/>
  <c r="F297" i="41"/>
  <c r="C572" i="41"/>
  <c r="C41" i="41"/>
  <c r="C314" i="41"/>
  <c r="F532" i="41"/>
  <c r="C567" i="41"/>
  <c r="F537" i="41"/>
  <c r="F65" i="41"/>
  <c r="C321" i="41"/>
  <c r="C204" i="41"/>
  <c r="C367" i="41"/>
  <c r="C460" i="41"/>
  <c r="F618" i="41"/>
  <c r="C320" i="41"/>
  <c r="C36" i="41"/>
  <c r="C216" i="41"/>
  <c r="C191" i="41"/>
  <c r="C413" i="41"/>
  <c r="C283" i="41"/>
  <c r="C230" i="41"/>
  <c r="F457" i="41"/>
  <c r="F136" i="41"/>
  <c r="C99" i="41"/>
  <c r="C681" i="41"/>
  <c r="F495" i="41"/>
  <c r="F551" i="41"/>
  <c r="F372" i="41"/>
  <c r="C200" i="41"/>
  <c r="F338" i="41"/>
  <c r="F544" i="41"/>
  <c r="C600" i="41"/>
  <c r="C530" i="41"/>
  <c r="C669" i="41"/>
  <c r="F435" i="41"/>
  <c r="F502" i="41"/>
  <c r="C49" i="41"/>
  <c r="F494" i="41"/>
  <c r="F284" i="41"/>
  <c r="F671" i="41"/>
  <c r="F56" i="41"/>
  <c r="F427" i="41"/>
  <c r="F546" i="41"/>
  <c r="F636" i="41"/>
  <c r="F497" i="41"/>
  <c r="F629" i="41"/>
  <c r="F225" i="41"/>
  <c r="F509" i="41"/>
  <c r="C637" i="41"/>
  <c r="C402" i="41"/>
  <c r="C39" i="41"/>
  <c r="F111" i="41"/>
  <c r="F268" i="41"/>
  <c r="F302" i="41"/>
  <c r="F63" i="41"/>
  <c r="F605" i="41"/>
  <c r="C553" i="41"/>
  <c r="F696" i="41"/>
  <c r="C490" i="41"/>
  <c r="C540" i="41"/>
  <c r="C241" i="41"/>
  <c r="C335" i="41"/>
  <c r="C370" i="41"/>
  <c r="C75" i="41"/>
  <c r="F209" i="41"/>
  <c r="F314" i="41"/>
  <c r="C431" i="41"/>
  <c r="F481" i="41"/>
  <c r="C289" i="41"/>
  <c r="C625" i="41"/>
  <c r="C487" i="41"/>
  <c r="C613" i="41"/>
  <c r="C415" i="41"/>
  <c r="F83" i="41"/>
  <c r="F283" i="41"/>
  <c r="C143" i="41"/>
  <c r="C34" i="41"/>
  <c r="C104" i="41"/>
  <c r="F611" i="41"/>
  <c r="F369" i="41"/>
  <c r="F42" i="41"/>
  <c r="C461" i="41"/>
  <c r="C154" i="41"/>
  <c r="F685" i="41"/>
  <c r="F167" i="41"/>
  <c r="C601" i="41"/>
  <c r="F61" i="41"/>
  <c r="C83" i="41"/>
  <c r="F217" i="41"/>
  <c r="F524" i="41"/>
  <c r="C440" i="41"/>
  <c r="F589" i="41"/>
  <c r="C188" i="41"/>
  <c r="F550" i="41"/>
  <c r="F385" i="41"/>
  <c r="C409" i="41"/>
  <c r="F285" i="41"/>
  <c r="F441" i="41"/>
  <c r="F315" i="41"/>
  <c r="F587" i="41"/>
  <c r="C232" i="41"/>
  <c r="F674" i="41"/>
  <c r="C571" i="41"/>
  <c r="F431" i="41"/>
  <c r="C304" i="41"/>
  <c r="C242" i="41"/>
  <c r="C287" i="41"/>
  <c r="F464" i="41"/>
  <c r="F41" i="41"/>
  <c r="F199" i="41"/>
  <c r="F554" i="41"/>
  <c r="F433" i="41"/>
  <c r="C59" i="41"/>
  <c r="C423" i="41"/>
  <c r="F362" i="41"/>
  <c r="F186" i="41"/>
  <c r="C650" i="41"/>
  <c r="F687" i="41"/>
  <c r="C549" i="41"/>
  <c r="C344" i="41"/>
  <c r="F53" i="41"/>
  <c r="C178" i="41"/>
  <c r="C457" i="41"/>
  <c r="F207" i="41"/>
  <c r="C342" i="41"/>
  <c r="C272" i="41"/>
  <c r="C496" i="41"/>
  <c r="C276" i="41"/>
  <c r="F91" i="41"/>
  <c r="C473" i="41"/>
  <c r="C214" i="41"/>
  <c r="C466" i="41"/>
  <c r="C93" i="41"/>
  <c r="F99" i="41"/>
  <c r="F474" i="41"/>
  <c r="F188" i="41"/>
  <c r="F322" i="41"/>
  <c r="C68" i="41"/>
  <c r="C627" i="41"/>
  <c r="C594" i="41"/>
  <c r="C526" i="41"/>
  <c r="C24" i="41"/>
  <c r="C687" i="41"/>
  <c r="C28" i="41"/>
  <c r="C161" i="41"/>
  <c r="C621" i="41"/>
  <c r="C579" i="41"/>
  <c r="F132" i="41"/>
  <c r="C101" i="41"/>
  <c r="F459" i="41"/>
  <c r="F558" i="41"/>
  <c r="F411" i="41"/>
  <c r="F325" i="41"/>
  <c r="F451" i="41"/>
  <c r="F586" i="41"/>
  <c r="C547" i="41"/>
  <c r="F476" i="41"/>
  <c r="C192" i="41"/>
  <c r="C270" i="41"/>
  <c r="C170" i="41"/>
  <c r="C664" i="41"/>
  <c r="F215" i="41"/>
  <c r="F370" i="41"/>
  <c r="C277" i="41"/>
  <c r="F678" i="41"/>
  <c r="F506" i="41"/>
  <c r="C108" i="41"/>
  <c r="C107" i="41"/>
  <c r="C130" i="41"/>
  <c r="C692" i="41"/>
  <c r="C464" i="41"/>
  <c r="F384" i="41"/>
  <c r="C694" i="41"/>
  <c r="F96" i="41"/>
  <c r="C261" i="41"/>
  <c r="F534" i="41"/>
  <c r="F348" i="41"/>
  <c r="F273" i="41"/>
  <c r="F491" i="41"/>
  <c r="F373" i="41"/>
  <c r="F371" i="41"/>
  <c r="C418" i="41"/>
  <c r="F699" i="41"/>
  <c r="F161" i="41"/>
  <c r="C393" i="41"/>
  <c r="F688" i="41"/>
  <c r="F129" i="41"/>
  <c r="C112" i="41"/>
  <c r="F607" i="41"/>
  <c r="F259" i="41"/>
  <c r="F25" i="41"/>
  <c r="F305" i="41"/>
  <c r="F637" i="41"/>
  <c r="C327" i="41"/>
  <c r="F566" i="41"/>
  <c r="C248" i="41"/>
  <c r="F204" i="41"/>
  <c r="C150" i="41"/>
  <c r="F440" i="41"/>
  <c r="F562" i="41"/>
  <c r="C405" i="41"/>
  <c r="C262" i="41"/>
  <c r="F123" i="41"/>
  <c r="C696" i="41"/>
  <c r="F36" i="41"/>
  <c r="C114" i="41"/>
  <c r="F584" i="41"/>
  <c r="F107" i="41"/>
  <c r="C688" i="41"/>
  <c r="C672" i="41"/>
  <c r="C574" i="41"/>
  <c r="C676" i="41"/>
  <c r="F616" i="41"/>
  <c r="F178" i="41"/>
  <c r="C705" i="41"/>
  <c r="F160" i="41"/>
  <c r="F145" i="41"/>
  <c r="F565" i="41"/>
  <c r="C597" i="41"/>
  <c r="F154" i="41"/>
  <c r="C506" i="41"/>
  <c r="C144" i="41"/>
  <c r="F543" i="41"/>
  <c r="F200" i="41"/>
  <c r="C668" i="41"/>
  <c r="C98" i="41"/>
  <c r="F530" i="41"/>
  <c r="C491" i="41"/>
  <c r="F504" i="41"/>
  <c r="F428" i="41"/>
  <c r="C198" i="41"/>
  <c r="C177" i="41"/>
  <c r="F694" i="41"/>
  <c r="F105" i="41"/>
  <c r="F361" i="41"/>
  <c r="F662" i="41"/>
  <c r="F87" i="41"/>
  <c r="C317" i="41"/>
  <c r="C507" i="41"/>
  <c r="C502" i="41"/>
  <c r="F26" i="41"/>
  <c r="F355" i="41"/>
  <c r="C578" i="41"/>
  <c r="C179" i="41"/>
  <c r="F698" i="41"/>
  <c r="C607" i="41"/>
  <c r="C303" i="41"/>
  <c r="C636" i="41"/>
  <c r="F425" i="41"/>
  <c r="K143" i="29"/>
  <c r="K153" i="29"/>
  <c r="K151" i="29"/>
  <c r="K45" i="29"/>
  <c r="K42" i="29"/>
  <c r="K25" i="29"/>
  <c r="K116" i="29"/>
  <c r="K54" i="29"/>
  <c r="K66" i="29"/>
  <c r="K87" i="29"/>
  <c r="K137" i="29"/>
  <c r="F508" i="41"/>
  <c r="F39" i="41"/>
  <c r="F185" i="41"/>
  <c r="C299" i="41"/>
  <c r="C493" i="41"/>
  <c r="C218" i="41"/>
  <c r="C456" i="41"/>
  <c r="F444" i="41"/>
  <c r="C661" i="41"/>
  <c r="F599" i="41"/>
  <c r="F493" i="41"/>
  <c r="F445" i="41"/>
  <c r="C174" i="41"/>
  <c r="F317" i="41"/>
  <c r="C296" i="41"/>
  <c r="F34" i="41"/>
  <c r="C141" i="41"/>
  <c r="C498" i="41"/>
  <c r="C47" i="41"/>
  <c r="F455" i="41"/>
  <c r="C382" i="41"/>
  <c r="F656" i="41"/>
  <c r="C702" i="41"/>
  <c r="F142" i="41"/>
  <c r="C536" i="41"/>
  <c r="F343" i="41"/>
  <c r="F604" i="41"/>
  <c r="F106" i="41"/>
  <c r="F585" i="41"/>
  <c r="F683" i="41"/>
  <c r="C446" i="41"/>
  <c r="F442" i="41"/>
  <c r="C710" i="41"/>
  <c r="F542" i="41"/>
  <c r="F571" i="41"/>
  <c r="F281" i="41"/>
  <c r="F113" i="41"/>
  <c r="C612" i="41"/>
  <c r="F610" i="41"/>
  <c r="F630" i="41"/>
  <c r="F175" i="41"/>
  <c r="C78" i="41"/>
  <c r="C51" i="41"/>
  <c r="F246" i="41"/>
  <c r="C286" i="41"/>
  <c r="F335" i="41"/>
  <c r="F229" i="41"/>
  <c r="C183" i="41"/>
  <c r="C452" i="41"/>
  <c r="C133" i="41"/>
  <c r="F292" i="41"/>
  <c r="F450" i="41"/>
  <c r="F144" i="41"/>
  <c r="F248" i="41"/>
  <c r="C336" i="41"/>
  <c r="F679" i="41"/>
  <c r="F410" i="41"/>
  <c r="K148" i="29"/>
  <c r="K123" i="29"/>
  <c r="K111" i="29"/>
  <c r="K75" i="29"/>
  <c r="K101" i="29"/>
  <c r="K145" i="29"/>
  <c r="K157" i="29"/>
  <c r="K99" i="29"/>
  <c r="K165" i="29"/>
  <c r="K23" i="29"/>
  <c r="K146" i="29"/>
  <c r="C295" i="41"/>
  <c r="C350" i="41"/>
  <c r="F395" i="41"/>
  <c r="C166" i="41"/>
  <c r="F109" i="41"/>
  <c r="C529" i="41"/>
  <c r="F574" i="41"/>
  <c r="F337" i="41"/>
  <c r="F582" i="41"/>
  <c r="C310" i="41"/>
  <c r="F319" i="41"/>
  <c r="F588" i="41"/>
  <c r="F303" i="41"/>
  <c r="F164" i="41"/>
  <c r="F148" i="41"/>
  <c r="C701" i="41"/>
  <c r="F224" i="41"/>
  <c r="C410" i="41"/>
  <c r="C173" i="41"/>
  <c r="F623" i="41"/>
  <c r="F261" i="41"/>
  <c r="C386" i="41"/>
  <c r="C292" i="41"/>
  <c r="C109" i="41"/>
  <c r="C518" i="41"/>
  <c r="F48" i="41"/>
  <c r="C552" i="41"/>
  <c r="F413" i="41"/>
  <c r="C531" i="41"/>
  <c r="C373" i="41"/>
  <c r="C142" i="41"/>
  <c r="F480" i="41"/>
  <c r="C542" i="41"/>
  <c r="F221" i="41"/>
  <c r="F57" i="41"/>
  <c r="F655" i="41"/>
  <c r="C302" i="41"/>
  <c r="F377" i="41"/>
  <c r="C575" i="41"/>
  <c r="C611" i="41"/>
  <c r="C152" i="41"/>
  <c r="F465" i="41"/>
  <c r="C562" i="41"/>
  <c r="F461" i="41"/>
  <c r="F439" i="41"/>
  <c r="C48" i="41"/>
  <c r="C62" i="41"/>
  <c r="F78" i="41"/>
  <c r="F666" i="41"/>
  <c r="F279" i="41"/>
  <c r="F70" i="41"/>
  <c r="C66" i="41"/>
  <c r="F114" i="41"/>
  <c r="C680" i="41"/>
  <c r="F365" i="41"/>
  <c r="C511" i="41"/>
  <c r="F240" i="41"/>
  <c r="F399" i="41"/>
  <c r="F553" i="41"/>
  <c r="F436" i="41"/>
  <c r="F350" i="41"/>
  <c r="C137" i="41"/>
  <c r="C229" i="41"/>
  <c r="F452" i="41"/>
  <c r="F669" i="41"/>
  <c r="F77" i="41"/>
  <c r="F522" i="41"/>
  <c r="F631" i="41"/>
  <c r="F420" i="41"/>
  <c r="F397" i="41"/>
  <c r="C63" i="41"/>
  <c r="C131" i="41"/>
  <c r="F183" i="41"/>
  <c r="C645" i="41"/>
  <c r="F499" i="41"/>
  <c r="C359" i="41"/>
  <c r="F220" i="41"/>
  <c r="F93" i="41"/>
  <c r="C411" i="41"/>
  <c r="C670" i="41"/>
  <c r="F383" i="41"/>
  <c r="F312" i="41"/>
  <c r="F367" i="41"/>
  <c r="C72" i="41"/>
  <c r="F642" i="41"/>
  <c r="F331" i="41"/>
  <c r="C199" i="41"/>
  <c r="C586" i="41"/>
  <c r="C32" i="41"/>
  <c r="F634" i="41"/>
  <c r="C208" i="41"/>
  <c r="C436" i="41"/>
  <c r="C564" i="41"/>
  <c r="C22" i="41"/>
  <c r="C236" i="41"/>
  <c r="C377" i="41"/>
  <c r="F271" i="41"/>
  <c r="C395" i="41"/>
  <c r="F556" i="41"/>
  <c r="F194" i="41"/>
  <c r="F423" i="41"/>
  <c r="C374" i="41"/>
  <c r="C556" i="41"/>
  <c r="C291" i="41"/>
  <c r="F157" i="41"/>
  <c r="C97" i="41"/>
  <c r="F449" i="41"/>
  <c r="C651" i="41"/>
  <c r="C465" i="41"/>
  <c r="C231" i="41"/>
  <c r="F622" i="41"/>
  <c r="C555" i="41"/>
  <c r="F526" i="41"/>
  <c r="C593" i="41"/>
  <c r="C339" i="41"/>
  <c r="C652" i="41"/>
  <c r="C653" i="41"/>
  <c r="C358" i="41"/>
  <c r="F231" i="41"/>
  <c r="F414" i="41"/>
  <c r="C163" i="41"/>
  <c r="F405" i="41"/>
  <c r="C43" i="41"/>
  <c r="F447" i="41"/>
  <c r="C444" i="41"/>
  <c r="C356" i="41"/>
  <c r="F130" i="41"/>
  <c r="C55" i="41"/>
  <c r="F280" i="41"/>
  <c r="F94" i="41"/>
  <c r="F289" i="41"/>
  <c r="F523" i="41"/>
  <c r="C201" i="41"/>
  <c r="C135" i="41"/>
  <c r="C563" i="41"/>
  <c r="F682" i="41"/>
  <c r="F255" i="41"/>
  <c r="C492" i="41"/>
  <c r="F276" i="41"/>
  <c r="F24" i="41"/>
  <c r="F496" i="41"/>
  <c r="C629" i="41"/>
  <c r="C61" i="41"/>
  <c r="F710" i="41"/>
  <c r="F472" i="41"/>
  <c r="F97" i="41"/>
  <c r="F408" i="41"/>
  <c r="C223" i="41"/>
  <c r="F112" i="41"/>
  <c r="C30" i="41"/>
  <c r="F601" i="41"/>
  <c r="F173" i="41"/>
  <c r="F108" i="41"/>
  <c r="F677" i="41"/>
  <c r="F470" i="41"/>
  <c r="C87" i="41"/>
  <c r="F201" i="41"/>
  <c r="F364" i="41"/>
  <c r="C156" i="41"/>
  <c r="F518" i="41"/>
  <c r="C219" i="41"/>
  <c r="F182" i="41"/>
  <c r="F646" i="41"/>
  <c r="C167" i="41"/>
  <c r="F311" i="41"/>
  <c r="F351" i="41"/>
  <c r="C401" i="41"/>
  <c r="C345" i="41"/>
  <c r="F483" i="41"/>
  <c r="F412" i="41"/>
  <c r="C435" i="41"/>
  <c r="C592" i="41"/>
  <c r="C390" i="41"/>
  <c r="F52" i="41"/>
  <c r="F54" i="41"/>
  <c r="C581" i="41"/>
  <c r="C372" i="41"/>
  <c r="C368" i="41"/>
  <c r="F168" i="41"/>
  <c r="F95" i="41"/>
  <c r="F179" i="41"/>
  <c r="C254" i="41"/>
  <c r="F110" i="41"/>
  <c r="F37" i="41"/>
  <c r="F552" i="41"/>
  <c r="F126" i="41"/>
  <c r="F670" i="41"/>
  <c r="F329" i="41"/>
  <c r="F30" i="41"/>
  <c r="F651" i="41"/>
  <c r="C632" i="41"/>
  <c r="C590" i="41"/>
  <c r="C123" i="41"/>
  <c r="C349" i="41"/>
  <c r="F33" i="41"/>
  <c r="C665" i="41"/>
  <c r="F458" i="41"/>
  <c r="F382" i="41"/>
  <c r="C86" i="41"/>
  <c r="F219" i="41"/>
  <c r="F230" i="41"/>
  <c r="F520" i="41"/>
  <c r="C279" i="41"/>
  <c r="F409" i="41"/>
  <c r="F700" i="41"/>
  <c r="C508" i="41"/>
  <c r="C522" i="41"/>
  <c r="C217" i="41"/>
  <c r="F328" i="41"/>
  <c r="F298" i="41"/>
  <c r="F100" i="41"/>
  <c r="F102" i="41"/>
  <c r="F492" i="41"/>
  <c r="F197" i="41"/>
  <c r="F576" i="41"/>
  <c r="F454" i="41"/>
  <c r="F184" i="41"/>
  <c r="C454" i="41"/>
  <c r="F579" i="41"/>
  <c r="C384" i="41"/>
  <c r="C26" i="41"/>
  <c r="C92" i="41"/>
  <c r="F138" i="41"/>
  <c r="F536" i="41"/>
  <c r="F203" i="41"/>
  <c r="C56" i="41"/>
  <c r="C309" i="41"/>
  <c r="F88" i="41"/>
  <c r="F515" i="41"/>
  <c r="F692" i="41"/>
  <c r="F456" i="41"/>
  <c r="F80" i="41"/>
  <c r="F92" i="41"/>
  <c r="C697" i="41"/>
  <c r="C316" i="41"/>
  <c r="C263" i="41"/>
  <c r="F288" i="41"/>
  <c r="C398" i="41"/>
  <c r="C221" i="41"/>
  <c r="F376" i="41"/>
  <c r="F517" i="41"/>
  <c r="F72" i="41"/>
  <c r="C500" i="41"/>
  <c r="F293" i="41"/>
  <c r="F379" i="41"/>
  <c r="F652" i="41"/>
  <c r="F471" i="41"/>
  <c r="C169" i="41"/>
  <c r="C565" i="41"/>
  <c r="F29" i="41"/>
  <c r="C427" i="41"/>
  <c r="F400" i="41"/>
  <c r="F701" i="41"/>
  <c r="C380" i="41"/>
  <c r="C319" i="41"/>
  <c r="F313" i="41"/>
  <c r="C679" i="41"/>
  <c r="C389" i="41"/>
  <c r="C119" i="41"/>
  <c r="F244" i="41"/>
  <c r="F346" i="41"/>
  <c r="F151" i="41"/>
  <c r="C525" i="41"/>
  <c r="C284" i="41"/>
  <c r="F690" i="41"/>
  <c r="C82" i="41"/>
  <c r="F660" i="41"/>
  <c r="C227" i="41"/>
  <c r="F366" i="41"/>
  <c r="F235" i="41"/>
  <c r="C202" i="41"/>
  <c r="C155" i="41"/>
  <c r="F653" i="41"/>
  <c r="C65" i="41"/>
  <c r="C341" i="41"/>
  <c r="F627" i="41"/>
  <c r="C249" i="41"/>
  <c r="F75" i="41"/>
  <c r="C515" i="41"/>
  <c r="F49" i="41"/>
  <c r="C510" i="41"/>
  <c r="C519" i="41"/>
  <c r="C267" i="41"/>
  <c r="F649" i="41"/>
  <c r="C73" i="41"/>
  <c r="C568" i="41"/>
  <c r="C340" i="41"/>
  <c r="F158" i="41"/>
  <c r="C524" i="41"/>
  <c r="C111" i="41"/>
  <c r="C113" i="41"/>
  <c r="C533" i="41"/>
  <c r="C429" i="41"/>
  <c r="C308" i="41"/>
  <c r="C69" i="41"/>
  <c r="F128" i="41"/>
  <c r="F189" i="41"/>
  <c r="F466" i="41"/>
  <c r="C584" i="41"/>
  <c r="F66" i="41"/>
  <c r="F118" i="41"/>
  <c r="C153" i="41"/>
  <c r="C647" i="41"/>
  <c r="C222" i="41"/>
  <c r="F117" i="41"/>
  <c r="F205" i="41"/>
  <c r="C313" i="41"/>
  <c r="F624" i="41"/>
  <c r="F704" i="41"/>
  <c r="F234" i="41"/>
  <c r="C360" i="41"/>
  <c r="C494" i="41"/>
  <c r="C375" i="41"/>
  <c r="C186" i="41"/>
  <c r="F250" i="41"/>
  <c r="F127" i="41"/>
  <c r="C570" i="41"/>
  <c r="C378" i="41"/>
  <c r="F143" i="41"/>
  <c r="C480" i="41"/>
  <c r="C583" i="41"/>
  <c r="F35" i="41"/>
  <c r="F632" i="41"/>
  <c r="F438" i="41"/>
  <c r="C371" i="41"/>
  <c r="F103" i="41"/>
  <c r="C416" i="41"/>
  <c r="F51" i="41"/>
  <c r="C642" i="41"/>
  <c r="C366" i="41"/>
  <c r="F594" i="41"/>
  <c r="C659" i="41"/>
  <c r="F60" i="41"/>
  <c r="F146" i="41"/>
  <c r="F392" i="41"/>
  <c r="C430" i="41"/>
  <c r="F419" i="41"/>
  <c r="C94" i="41"/>
  <c r="F555" i="41"/>
  <c r="F529" i="41"/>
  <c r="F620" i="41"/>
  <c r="K135" i="29"/>
  <c r="K162" i="29"/>
  <c r="K40" i="29"/>
  <c r="K113" i="29"/>
  <c r="K35" i="29"/>
  <c r="K147" i="29"/>
  <c r="K55" i="29"/>
  <c r="K150" i="29"/>
  <c r="J168" i="29"/>
  <c r="J169" i="29" s="1"/>
  <c r="J170" i="29" s="1"/>
  <c r="K107" i="29"/>
  <c r="K163" i="29"/>
  <c r="K121" i="29"/>
  <c r="C501" i="41"/>
  <c r="C139" i="41"/>
  <c r="K22" i="29"/>
  <c r="K63" i="29"/>
  <c r="K62" i="29"/>
  <c r="K92" i="29"/>
  <c r="F416" i="41"/>
  <c r="C445" i="41"/>
  <c r="F227" i="41"/>
  <c r="F304" i="41"/>
  <c r="C301" i="41"/>
  <c r="C428" i="41"/>
  <c r="F291" i="41"/>
  <c r="F621" i="41"/>
  <c r="F639" i="41"/>
  <c r="F272" i="41"/>
  <c r="C189" i="41"/>
  <c r="C158" i="41"/>
  <c r="F81" i="41"/>
  <c r="C33" i="41"/>
  <c r="C52" i="41"/>
  <c r="C424" i="41"/>
  <c r="C255" i="41"/>
  <c r="F388" i="41"/>
  <c r="C635" i="41"/>
  <c r="F477" i="41"/>
  <c r="F514" i="41"/>
  <c r="C337" i="41"/>
  <c r="F262" i="41"/>
  <c r="C100" i="41"/>
  <c r="F243" i="41"/>
  <c r="C608" i="41"/>
  <c r="F570" i="41"/>
  <c r="C126" i="41"/>
  <c r="C598" i="41"/>
  <c r="F467" i="41"/>
  <c r="F89" i="41"/>
  <c r="C654" i="41"/>
  <c r="F309" i="41"/>
  <c r="C250" i="41"/>
  <c r="F165" i="41"/>
  <c r="C489" i="41"/>
  <c r="C414" i="41"/>
  <c r="F535" i="41"/>
  <c r="F68" i="41"/>
  <c r="F125" i="41"/>
  <c r="C463" i="41"/>
  <c r="C244" i="41"/>
  <c r="C497" i="41"/>
  <c r="F659" i="41"/>
  <c r="C426" i="41"/>
  <c r="F228" i="41"/>
  <c r="C181" i="41"/>
  <c r="F572" i="41"/>
  <c r="F159" i="41"/>
  <c r="C251" i="41"/>
  <c r="C285" i="41"/>
  <c r="C226" i="41"/>
  <c r="C631" i="41"/>
  <c r="C527" i="41"/>
  <c r="C60" i="41"/>
  <c r="C528" i="41"/>
  <c r="F82" i="41"/>
  <c r="C29" i="41"/>
  <c r="F308" i="41"/>
  <c r="C258" i="41"/>
  <c r="F299" i="41"/>
  <c r="C521" i="41"/>
  <c r="F119" i="41"/>
  <c r="F345" i="41"/>
  <c r="C657" i="41"/>
  <c r="F708" i="41"/>
  <c r="F354" i="41"/>
  <c r="C45" i="41"/>
  <c r="C333" i="41"/>
  <c r="F166" i="41"/>
  <c r="F198" i="41"/>
  <c r="F563" i="41"/>
  <c r="C711" i="41"/>
  <c r="F213" i="41"/>
  <c r="C117" i="41"/>
  <c r="F374" i="41"/>
  <c r="C666" i="41"/>
  <c r="C624" i="41"/>
  <c r="F711" i="41"/>
  <c r="C312" i="41"/>
  <c r="C121" i="41"/>
  <c r="F578" i="41"/>
  <c r="F577" i="41"/>
  <c r="C585" i="41"/>
  <c r="F301" i="41"/>
  <c r="F609" i="41"/>
  <c r="C293" i="41"/>
  <c r="C447" i="41"/>
  <c r="F421" i="41"/>
  <c r="F606" i="41"/>
  <c r="C417" i="41"/>
  <c r="C658" i="41"/>
  <c r="F359" i="41"/>
  <c r="F90" i="41"/>
  <c r="F336" i="41"/>
  <c r="C27" i="41"/>
  <c r="F40" i="41"/>
  <c r="F487" i="41"/>
  <c r="C450" i="41"/>
  <c r="F294" i="41"/>
  <c r="C264" i="41"/>
  <c r="C324" i="41"/>
  <c r="C164" i="41"/>
  <c r="F27" i="41"/>
  <c r="C560" i="41"/>
  <c r="C115" i="41"/>
  <c r="C535" i="41"/>
  <c r="C76" i="41"/>
  <c r="C79" i="41"/>
  <c r="F45" i="41"/>
  <c r="F446" i="41"/>
  <c r="F172" i="41"/>
  <c r="C275" i="41"/>
  <c r="C699" i="41"/>
  <c r="F448" i="41"/>
  <c r="F191" i="41"/>
  <c r="C205" i="41"/>
  <c r="F341" i="41"/>
  <c r="C514" i="41"/>
  <c r="C77" i="41"/>
  <c r="C439" i="41"/>
  <c r="C682" i="41"/>
  <c r="F482" i="41"/>
  <c r="C122" i="41"/>
  <c r="C595" i="41"/>
  <c r="C88" i="41"/>
  <c r="C622" i="41"/>
  <c r="C403" i="41"/>
  <c r="F426" i="41"/>
  <c r="F434" i="41"/>
  <c r="C197" i="41"/>
  <c r="F340" i="41"/>
  <c r="C171" i="41"/>
  <c r="F306" i="41"/>
  <c r="C698" i="41"/>
  <c r="C240" i="41"/>
  <c r="C290" i="41"/>
  <c r="C663" i="41"/>
  <c r="C434" i="41"/>
  <c r="C38" i="41"/>
  <c r="F116" i="41"/>
  <c r="C138" i="41"/>
  <c r="F242" i="41"/>
  <c r="C707" i="41"/>
  <c r="C118" i="41"/>
  <c r="F275" i="41"/>
  <c r="C551" i="41"/>
  <c r="C639" i="41"/>
  <c r="F296" i="41"/>
  <c r="C667" i="41"/>
  <c r="F396" i="41"/>
  <c r="F86" i="41"/>
  <c r="C689" i="41"/>
  <c r="F101" i="41"/>
  <c r="C347" i="41"/>
  <c r="C671" i="41"/>
  <c r="F176" i="41"/>
  <c r="F332" i="41"/>
  <c r="F245" i="41"/>
  <c r="F645" i="41"/>
  <c r="C462" i="41"/>
  <c r="C400" i="41"/>
  <c r="F381" i="41"/>
  <c r="F43" i="41"/>
  <c r="C224" i="41"/>
  <c r="F595" i="41"/>
  <c r="C311" i="41"/>
  <c r="C537" i="41"/>
  <c r="F422" i="41"/>
  <c r="C190" i="41"/>
  <c r="C273" i="41"/>
  <c r="F569" i="41"/>
  <c r="C596" i="41"/>
  <c r="C103" i="41"/>
  <c r="C278" i="41"/>
  <c r="C616" i="41"/>
  <c r="F619" i="41"/>
  <c r="F593" i="41"/>
  <c r="C649" i="41"/>
  <c r="C588" i="41"/>
  <c r="F181" i="41"/>
  <c r="F170" i="41"/>
  <c r="C550" i="41"/>
  <c r="C338" i="41"/>
  <c r="F122" i="41"/>
  <c r="F693" i="41"/>
  <c r="C709" i="41"/>
  <c r="F67" i="41"/>
  <c r="C504" i="41"/>
  <c r="F613" i="41"/>
  <c r="F635" i="41"/>
  <c r="F640" i="41"/>
  <c r="C422" i="41"/>
  <c r="F432" i="41"/>
  <c r="C484" i="41"/>
  <c r="C332" i="41"/>
  <c r="F650" i="41"/>
  <c r="C306" i="41"/>
  <c r="F548" i="41"/>
  <c r="F478" i="41"/>
  <c r="C146" i="41"/>
  <c r="C476" i="41"/>
  <c r="F267" i="41"/>
  <c r="F391" i="41"/>
  <c r="F643" i="41"/>
  <c r="C379" i="41"/>
  <c r="C331" i="41"/>
  <c r="C451" i="41"/>
  <c r="F147" i="41"/>
  <c r="F140" i="41"/>
  <c r="F429" i="41"/>
  <c r="C239" i="41"/>
  <c r="C211" i="41"/>
  <c r="F286" i="41"/>
  <c r="C641" i="41"/>
  <c r="C233" i="41"/>
  <c r="F233" i="41"/>
  <c r="F407" i="41"/>
  <c r="F667" i="41"/>
  <c r="C626" i="41"/>
  <c r="F318" i="41"/>
  <c r="F32" i="41"/>
  <c r="F672" i="41"/>
  <c r="F249" i="41"/>
  <c r="C516" i="41"/>
  <c r="F327" i="41"/>
  <c r="C195" i="41"/>
  <c r="F71" i="41"/>
  <c r="F152" i="41"/>
  <c r="F59" i="41"/>
  <c r="C477" i="41"/>
  <c r="C474" i="41"/>
  <c r="F344" i="41"/>
  <c r="C677" i="41"/>
  <c r="C352" i="41"/>
  <c r="C329" i="41"/>
  <c r="C193" i="41"/>
  <c r="C587" i="41"/>
  <c r="F149" i="41"/>
  <c r="C260" i="41"/>
  <c r="C459" i="41"/>
  <c r="F357" i="41"/>
  <c r="C539" i="41"/>
  <c r="C406" i="41"/>
  <c r="F453" i="41"/>
  <c r="C235" i="41"/>
  <c r="C558" i="41"/>
  <c r="C252" i="41"/>
  <c r="F503" i="41"/>
  <c r="C361" i="41"/>
  <c r="C269" i="41"/>
  <c r="F485" i="41"/>
  <c r="F137" i="41"/>
  <c r="C582" i="41"/>
  <c r="C614" i="41"/>
  <c r="C288" i="41"/>
  <c r="C323" i="41"/>
  <c r="C357" i="41"/>
  <c r="F368" i="41"/>
  <c r="C383" i="41"/>
  <c r="C704" i="41"/>
  <c r="C140" i="41"/>
  <c r="F389" i="41"/>
  <c r="F254" i="41"/>
  <c r="C432" i="41"/>
  <c r="F210" i="41"/>
  <c r="F394" i="41"/>
  <c r="C512" i="41"/>
  <c r="F598" i="41"/>
  <c r="C503" i="41"/>
  <c r="C57" i="41"/>
  <c r="F236" i="41"/>
  <c r="C656" i="41"/>
  <c r="F216" i="41"/>
  <c r="F538" i="41"/>
  <c r="C322" i="41"/>
  <c r="F702" i="41"/>
  <c r="C469" i="41"/>
  <c r="F115" i="41"/>
  <c r="F31" i="41"/>
  <c r="C80" i="41"/>
  <c r="F323" i="41"/>
  <c r="C363" i="41"/>
  <c r="F342" i="41"/>
  <c r="F251" i="41"/>
  <c r="C187" i="41"/>
  <c r="C165" i="41"/>
  <c r="C105" i="41"/>
  <c r="C453" i="41"/>
  <c r="F463" i="41"/>
  <c r="C364" i="41"/>
  <c r="C281" i="41"/>
  <c r="F664" i="41"/>
  <c r="C399" i="41"/>
  <c r="F269" i="41"/>
  <c r="F339" i="41"/>
  <c r="K117" i="29"/>
  <c r="K94" i="29"/>
  <c r="K74" i="29"/>
  <c r="K79" i="29"/>
  <c r="K41" i="29"/>
  <c r="K95" i="29"/>
  <c r="K110" i="29"/>
  <c r="K131" i="29"/>
  <c r="K124" i="29"/>
  <c r="K144" i="29"/>
  <c r="K120" i="29"/>
  <c r="K86" i="29"/>
  <c r="K102" i="29"/>
  <c r="K118" i="29"/>
  <c r="K21" i="29"/>
  <c r="H168" i="29"/>
  <c r="H169" i="29" s="1"/>
  <c r="H170" i="29" s="1"/>
  <c r="K26" i="29"/>
  <c r="K155" i="29"/>
  <c r="K60" i="29"/>
  <c r="M13" i="54"/>
  <c r="H15" i="54"/>
  <c r="I15" i="54"/>
  <c r="J14" i="54"/>
  <c r="C16" i="54"/>
  <c r="D15" i="54"/>
  <c r="E14" i="54"/>
  <c r="N13" i="54" l="1"/>
  <c r="P13" i="54" s="1"/>
  <c r="O16" i="54"/>
  <c r="A17" i="54"/>
  <c r="B12" i="41"/>
  <c r="G12" i="41"/>
  <c r="D12" i="41"/>
  <c r="L12" i="41"/>
  <c r="D21" i="41"/>
  <c r="B15" i="41"/>
  <c r="K15" i="41" s="1"/>
  <c r="L16" i="41"/>
  <c r="K38" i="39"/>
  <c r="K39" i="39" s="1"/>
  <c r="K40" i="39" s="1"/>
  <c r="L20" i="41"/>
  <c r="B20" i="41"/>
  <c r="E20" i="41" s="1"/>
  <c r="G20" i="41"/>
  <c r="D13" i="41"/>
  <c r="B13" i="41"/>
  <c r="J13" i="41" s="1"/>
  <c r="L15" i="41"/>
  <c r="G19" i="41"/>
  <c r="D15" i="41"/>
  <c r="B17" i="41"/>
  <c r="I17" i="41" s="1"/>
  <c r="D19" i="41"/>
  <c r="D16" i="41"/>
  <c r="L17" i="41"/>
  <c r="G18" i="41"/>
  <c r="L14" i="41"/>
  <c r="L18" i="41"/>
  <c r="L21" i="41"/>
  <c r="B18" i="41"/>
  <c r="I18" i="41" s="1"/>
  <c r="B21" i="41"/>
  <c r="K21" i="41" s="1"/>
  <c r="D14" i="41"/>
  <c r="G16" i="41"/>
  <c r="D17" i="41"/>
  <c r="B19" i="41"/>
  <c r="H19" i="41" s="1"/>
  <c r="B14" i="41"/>
  <c r="E14" i="41" s="1"/>
  <c r="B469" i="41"/>
  <c r="D469" i="41"/>
  <c r="G469" i="41"/>
  <c r="L469" i="41"/>
  <c r="D361" i="41"/>
  <c r="L361" i="41"/>
  <c r="B361" i="41"/>
  <c r="G361" i="41"/>
  <c r="B677" i="41"/>
  <c r="G677" i="41"/>
  <c r="D677" i="41"/>
  <c r="L677" i="41"/>
  <c r="L379" i="41"/>
  <c r="B379" i="41"/>
  <c r="D379" i="41"/>
  <c r="G379" i="41"/>
  <c r="G190" i="41"/>
  <c r="B190" i="41"/>
  <c r="L190" i="41"/>
  <c r="D190" i="41"/>
  <c r="B667" i="41"/>
  <c r="D667" i="41"/>
  <c r="L667" i="41"/>
  <c r="G667" i="41"/>
  <c r="L88" i="41"/>
  <c r="G88" i="41"/>
  <c r="D88" i="41"/>
  <c r="B88" i="41"/>
  <c r="B521" i="41"/>
  <c r="G521" i="41"/>
  <c r="L521" i="41"/>
  <c r="D521" i="41"/>
  <c r="G251" i="41"/>
  <c r="L251" i="41"/>
  <c r="B251" i="41"/>
  <c r="D251" i="41"/>
  <c r="L244" i="41"/>
  <c r="G244" i="41"/>
  <c r="B244" i="41"/>
  <c r="D244" i="41"/>
  <c r="B428" i="41"/>
  <c r="G428" i="41"/>
  <c r="L428" i="41"/>
  <c r="D428" i="41"/>
  <c r="G583" i="41"/>
  <c r="L583" i="41"/>
  <c r="B583" i="41"/>
  <c r="D583" i="41"/>
  <c r="D429" i="41"/>
  <c r="G429" i="41"/>
  <c r="L429" i="41"/>
  <c r="B429" i="41"/>
  <c r="G249" i="41"/>
  <c r="D249" i="41"/>
  <c r="B249" i="41"/>
  <c r="L249" i="41"/>
  <c r="G565" i="41"/>
  <c r="D565" i="41"/>
  <c r="L565" i="41"/>
  <c r="B565" i="41"/>
  <c r="G123" i="41"/>
  <c r="L123" i="41"/>
  <c r="D123" i="41"/>
  <c r="B123" i="41"/>
  <c r="L390" i="41"/>
  <c r="D390" i="41"/>
  <c r="B390" i="41"/>
  <c r="G390" i="41"/>
  <c r="D201" i="41"/>
  <c r="L201" i="41"/>
  <c r="G201" i="41"/>
  <c r="B201" i="41"/>
  <c r="G653" i="41"/>
  <c r="L653" i="41"/>
  <c r="D653" i="41"/>
  <c r="B653" i="41"/>
  <c r="B32" i="41"/>
  <c r="G32" i="41"/>
  <c r="L32" i="41"/>
  <c r="D32" i="41"/>
  <c r="D302" i="41"/>
  <c r="B302" i="41"/>
  <c r="L302" i="41"/>
  <c r="G302" i="41"/>
  <c r="D536" i="41"/>
  <c r="B536" i="41"/>
  <c r="L536" i="41"/>
  <c r="G536" i="41"/>
  <c r="L174" i="41"/>
  <c r="G174" i="41"/>
  <c r="D174" i="41"/>
  <c r="B174" i="41"/>
  <c r="G694" i="41"/>
  <c r="L694" i="41"/>
  <c r="D694" i="41"/>
  <c r="B694" i="41"/>
  <c r="D664" i="41"/>
  <c r="B664" i="41"/>
  <c r="L664" i="41"/>
  <c r="G664" i="41"/>
  <c r="D101" i="41"/>
  <c r="L101" i="41"/>
  <c r="B101" i="41"/>
  <c r="G101" i="41"/>
  <c r="B526" i="41"/>
  <c r="G526" i="41"/>
  <c r="D526" i="41"/>
  <c r="L526" i="41"/>
  <c r="D342" i="41"/>
  <c r="B342" i="41"/>
  <c r="L342" i="41"/>
  <c r="G342" i="41"/>
  <c r="D80" i="41"/>
  <c r="G80" i="41"/>
  <c r="L80" i="41"/>
  <c r="B80" i="41"/>
  <c r="D656" i="41"/>
  <c r="B656" i="41"/>
  <c r="L656" i="41"/>
  <c r="G656" i="41"/>
  <c r="G432" i="41"/>
  <c r="D432" i="41"/>
  <c r="B432" i="41"/>
  <c r="L432" i="41"/>
  <c r="D323" i="41"/>
  <c r="G323" i="41"/>
  <c r="B323" i="41"/>
  <c r="L323" i="41"/>
  <c r="G211" i="41"/>
  <c r="D211" i="41"/>
  <c r="L211" i="41"/>
  <c r="B211" i="41"/>
  <c r="L504" i="41"/>
  <c r="G504" i="41"/>
  <c r="B504" i="41"/>
  <c r="D504" i="41"/>
  <c r="B596" i="41"/>
  <c r="G596" i="41"/>
  <c r="D596" i="41"/>
  <c r="L596" i="41"/>
  <c r="D118" i="41"/>
  <c r="L118" i="41"/>
  <c r="G118" i="41"/>
  <c r="B118" i="41"/>
  <c r="L595" i="41"/>
  <c r="B595" i="41"/>
  <c r="D595" i="41"/>
  <c r="G595" i="41"/>
  <c r="D439" i="41"/>
  <c r="L439" i="41"/>
  <c r="G439" i="41"/>
  <c r="B439" i="41"/>
  <c r="D79" i="41"/>
  <c r="B79" i="41"/>
  <c r="G79" i="41"/>
  <c r="L79" i="41"/>
  <c r="L711" i="41"/>
  <c r="B711" i="41"/>
  <c r="G711" i="41"/>
  <c r="D657" i="41"/>
  <c r="G657" i="41"/>
  <c r="B657" i="41"/>
  <c r="L657" i="41"/>
  <c r="L426" i="41"/>
  <c r="D426" i="41"/>
  <c r="B426" i="41"/>
  <c r="G426" i="41"/>
  <c r="D414" i="41"/>
  <c r="L414" i="41"/>
  <c r="G414" i="41"/>
  <c r="B414" i="41"/>
  <c r="B598" i="41"/>
  <c r="D598" i="41"/>
  <c r="G598" i="41"/>
  <c r="L598" i="41"/>
  <c r="D301" i="41"/>
  <c r="B301" i="41"/>
  <c r="L301" i="41"/>
  <c r="G301" i="41"/>
  <c r="G430" i="41"/>
  <c r="L430" i="41"/>
  <c r="D430" i="41"/>
  <c r="B430" i="41"/>
  <c r="L533" i="41"/>
  <c r="B533" i="41"/>
  <c r="G533" i="41"/>
  <c r="D533" i="41"/>
  <c r="D227" i="41"/>
  <c r="B227" i="41"/>
  <c r="G227" i="41"/>
  <c r="L227" i="41"/>
  <c r="G263" i="41"/>
  <c r="D263" i="41"/>
  <c r="L263" i="41"/>
  <c r="B263" i="41"/>
  <c r="G384" i="41"/>
  <c r="B384" i="41"/>
  <c r="L384" i="41"/>
  <c r="D384" i="41"/>
  <c r="L665" i="41"/>
  <c r="D665" i="41"/>
  <c r="B665" i="41"/>
  <c r="G665" i="41"/>
  <c r="B592" i="41"/>
  <c r="L592" i="41"/>
  <c r="G592" i="41"/>
  <c r="D592" i="41"/>
  <c r="B223" i="41"/>
  <c r="L223" i="41"/>
  <c r="G223" i="41"/>
  <c r="D223" i="41"/>
  <c r="K168" i="29"/>
  <c r="K169" i="29" s="1"/>
  <c r="K170" i="29" s="1"/>
  <c r="G364" i="41"/>
  <c r="B364" i="41"/>
  <c r="L364" i="41"/>
  <c r="D364" i="41"/>
  <c r="L165" i="41"/>
  <c r="D165" i="41"/>
  <c r="B165" i="41"/>
  <c r="G165" i="41"/>
  <c r="B363" i="41"/>
  <c r="G363" i="41"/>
  <c r="L363" i="41"/>
  <c r="D363" i="41"/>
  <c r="D57" i="41"/>
  <c r="L57" i="41"/>
  <c r="G57" i="41"/>
  <c r="B57" i="41"/>
  <c r="D614" i="41"/>
  <c r="G614" i="41"/>
  <c r="L614" i="41"/>
  <c r="B614" i="41"/>
  <c r="D269" i="41"/>
  <c r="L269" i="41"/>
  <c r="B269" i="41"/>
  <c r="G269" i="41"/>
  <c r="B558" i="41"/>
  <c r="D558" i="41"/>
  <c r="G558" i="41"/>
  <c r="L558" i="41"/>
  <c r="L539" i="41"/>
  <c r="B539" i="41"/>
  <c r="G539" i="41"/>
  <c r="D539" i="41"/>
  <c r="L352" i="41"/>
  <c r="D352" i="41"/>
  <c r="B352" i="41"/>
  <c r="G352" i="41"/>
  <c r="D477" i="41"/>
  <c r="B477" i="41"/>
  <c r="G477" i="41"/>
  <c r="L477" i="41"/>
  <c r="D195" i="41"/>
  <c r="L195" i="41"/>
  <c r="B195" i="41"/>
  <c r="G195" i="41"/>
  <c r="L641" i="41"/>
  <c r="B641" i="41"/>
  <c r="G641" i="41"/>
  <c r="D641" i="41"/>
  <c r="L331" i="41"/>
  <c r="G331" i="41"/>
  <c r="D331" i="41"/>
  <c r="B331" i="41"/>
  <c r="B484" i="41"/>
  <c r="D484" i="41"/>
  <c r="L484" i="41"/>
  <c r="G484" i="41"/>
  <c r="B709" i="41"/>
  <c r="L709" i="41"/>
  <c r="G709" i="41"/>
  <c r="D709" i="41"/>
  <c r="D550" i="41"/>
  <c r="L550" i="41"/>
  <c r="G550" i="41"/>
  <c r="B550" i="41"/>
  <c r="B649" i="41"/>
  <c r="L649" i="41"/>
  <c r="G649" i="41"/>
  <c r="D649" i="41"/>
  <c r="D278" i="41"/>
  <c r="G278" i="41"/>
  <c r="L278" i="41"/>
  <c r="B278" i="41"/>
  <c r="D273" i="41"/>
  <c r="B273" i="41"/>
  <c r="G273" i="41"/>
  <c r="L273" i="41"/>
  <c r="B311" i="41"/>
  <c r="D311" i="41"/>
  <c r="L311" i="41"/>
  <c r="G311" i="41"/>
  <c r="G347" i="41"/>
  <c r="D347" i="41"/>
  <c r="B347" i="41"/>
  <c r="L347" i="41"/>
  <c r="B551" i="41"/>
  <c r="L551" i="41"/>
  <c r="G551" i="41"/>
  <c r="D551" i="41"/>
  <c r="G434" i="41"/>
  <c r="B434" i="41"/>
  <c r="L434" i="41"/>
  <c r="D434" i="41"/>
  <c r="L698" i="41"/>
  <c r="D698" i="41"/>
  <c r="B698" i="41"/>
  <c r="G698" i="41"/>
  <c r="D197" i="41"/>
  <c r="L197" i="41"/>
  <c r="B197" i="41"/>
  <c r="G197" i="41"/>
  <c r="B622" i="41"/>
  <c r="L622" i="41"/>
  <c r="G622" i="41"/>
  <c r="D622" i="41"/>
  <c r="D514" i="41"/>
  <c r="G514" i="41"/>
  <c r="B514" i="41"/>
  <c r="L514" i="41"/>
  <c r="L535" i="41"/>
  <c r="B535" i="41"/>
  <c r="G535" i="41"/>
  <c r="D535" i="41"/>
  <c r="B164" i="41"/>
  <c r="L164" i="41"/>
  <c r="D164" i="41"/>
  <c r="G164" i="41"/>
  <c r="D450" i="41"/>
  <c r="B450" i="41"/>
  <c r="G450" i="41"/>
  <c r="L450" i="41"/>
  <c r="B417" i="41"/>
  <c r="G417" i="41"/>
  <c r="L417" i="41"/>
  <c r="D417" i="41"/>
  <c r="L293" i="41"/>
  <c r="B293" i="41"/>
  <c r="D293" i="41"/>
  <c r="G293" i="41"/>
  <c r="B117" i="41"/>
  <c r="G117" i="41"/>
  <c r="L117" i="41"/>
  <c r="D117" i="41"/>
  <c r="G60" i="41"/>
  <c r="L60" i="41"/>
  <c r="B60" i="41"/>
  <c r="D60" i="41"/>
  <c r="G285" i="41"/>
  <c r="L285" i="41"/>
  <c r="D285" i="41"/>
  <c r="B285" i="41"/>
  <c r="B181" i="41"/>
  <c r="L181" i="41"/>
  <c r="G181" i="41"/>
  <c r="D181" i="41"/>
  <c r="G497" i="41"/>
  <c r="B497" i="41"/>
  <c r="D497" i="41"/>
  <c r="L497" i="41"/>
  <c r="L635" i="41"/>
  <c r="G635" i="41"/>
  <c r="D635" i="41"/>
  <c r="B635" i="41"/>
  <c r="B52" i="41"/>
  <c r="G52" i="41"/>
  <c r="L52" i="41"/>
  <c r="D52" i="41"/>
  <c r="D189" i="41"/>
  <c r="L189" i="41"/>
  <c r="G189" i="41"/>
  <c r="B189" i="41"/>
  <c r="B501" i="41"/>
  <c r="G501" i="41"/>
  <c r="D501" i="41"/>
  <c r="L501" i="41"/>
  <c r="I16" i="41"/>
  <c r="K16" i="41"/>
  <c r="E16" i="41"/>
  <c r="H16" i="41"/>
  <c r="J16" i="41"/>
  <c r="G94" i="41"/>
  <c r="L94" i="41"/>
  <c r="D94" i="41"/>
  <c r="B94" i="41"/>
  <c r="L366" i="41"/>
  <c r="D366" i="41"/>
  <c r="B366" i="41"/>
  <c r="G366" i="41"/>
  <c r="G378" i="41"/>
  <c r="L378" i="41"/>
  <c r="B378" i="41"/>
  <c r="D378" i="41"/>
  <c r="L186" i="41"/>
  <c r="D186" i="41"/>
  <c r="B186" i="41"/>
  <c r="G186" i="41"/>
  <c r="G153" i="41"/>
  <c r="B153" i="41"/>
  <c r="D153" i="41"/>
  <c r="L153" i="41"/>
  <c r="D308" i="41"/>
  <c r="L308" i="41"/>
  <c r="G308" i="41"/>
  <c r="B308" i="41"/>
  <c r="G111" i="41"/>
  <c r="D111" i="41"/>
  <c r="L111" i="41"/>
  <c r="B111" i="41"/>
  <c r="D568" i="41"/>
  <c r="B568" i="41"/>
  <c r="G568" i="41"/>
  <c r="L568" i="41"/>
  <c r="B519" i="41"/>
  <c r="L519" i="41"/>
  <c r="G519" i="41"/>
  <c r="D519" i="41"/>
  <c r="L65" i="41"/>
  <c r="G65" i="41"/>
  <c r="B65" i="41"/>
  <c r="D65" i="41"/>
  <c r="G82" i="41"/>
  <c r="L82" i="41"/>
  <c r="B82" i="41"/>
  <c r="D82" i="41"/>
  <c r="L389" i="41"/>
  <c r="B389" i="41"/>
  <c r="G389" i="41"/>
  <c r="D389" i="41"/>
  <c r="G380" i="41"/>
  <c r="B380" i="41"/>
  <c r="L380" i="41"/>
  <c r="D380" i="41"/>
  <c r="G398" i="41"/>
  <c r="B398" i="41"/>
  <c r="L398" i="41"/>
  <c r="D398" i="41"/>
  <c r="G697" i="41"/>
  <c r="B697" i="41"/>
  <c r="L697" i="41"/>
  <c r="D697" i="41"/>
  <c r="D56" i="41"/>
  <c r="G56" i="41"/>
  <c r="B56" i="41"/>
  <c r="L56" i="41"/>
  <c r="B92" i="41"/>
  <c r="D92" i="41"/>
  <c r="G92" i="41"/>
  <c r="L92" i="41"/>
  <c r="L454" i="41"/>
  <c r="G454" i="41"/>
  <c r="D454" i="41"/>
  <c r="B454" i="41"/>
  <c r="G508" i="41"/>
  <c r="D508" i="41"/>
  <c r="L508" i="41"/>
  <c r="B508" i="41"/>
  <c r="G349" i="41"/>
  <c r="L349" i="41"/>
  <c r="D349" i="41"/>
  <c r="B349" i="41"/>
  <c r="B254" i="41"/>
  <c r="D254" i="41"/>
  <c r="G254" i="41"/>
  <c r="L254" i="41"/>
  <c r="L368" i="41"/>
  <c r="B368" i="41"/>
  <c r="D368" i="41"/>
  <c r="G368" i="41"/>
  <c r="L30" i="41"/>
  <c r="G30" i="41"/>
  <c r="D30" i="41"/>
  <c r="B30" i="41"/>
  <c r="B629" i="41"/>
  <c r="G629" i="41"/>
  <c r="D629" i="41"/>
  <c r="L629" i="41"/>
  <c r="D492" i="41"/>
  <c r="B492" i="41"/>
  <c r="L492" i="41"/>
  <c r="G492" i="41"/>
  <c r="L135" i="41"/>
  <c r="D135" i="41"/>
  <c r="G135" i="41"/>
  <c r="B135" i="41"/>
  <c r="B356" i="41"/>
  <c r="D356" i="41"/>
  <c r="G356" i="41"/>
  <c r="L356" i="41"/>
  <c r="D358" i="41"/>
  <c r="L358" i="41"/>
  <c r="G358" i="41"/>
  <c r="B358" i="41"/>
  <c r="L593" i="41"/>
  <c r="B593" i="41"/>
  <c r="G593" i="41"/>
  <c r="D593" i="41"/>
  <c r="B231" i="41"/>
  <c r="L231" i="41"/>
  <c r="D231" i="41"/>
  <c r="G231" i="41"/>
  <c r="L97" i="41"/>
  <c r="G97" i="41"/>
  <c r="D97" i="41"/>
  <c r="B97" i="41"/>
  <c r="B374" i="41"/>
  <c r="D374" i="41"/>
  <c r="L374" i="41"/>
  <c r="G374" i="41"/>
  <c r="B395" i="41"/>
  <c r="G395" i="41"/>
  <c r="D395" i="41"/>
  <c r="L395" i="41"/>
  <c r="D22" i="41"/>
  <c r="L22" i="41"/>
  <c r="G22" i="41"/>
  <c r="B22" i="41"/>
  <c r="L645" i="41"/>
  <c r="D645" i="41"/>
  <c r="B645" i="41"/>
  <c r="G645" i="41"/>
  <c r="L137" i="41"/>
  <c r="G137" i="41"/>
  <c r="B137" i="41"/>
  <c r="D137" i="41"/>
  <c r="B680" i="41"/>
  <c r="G680" i="41"/>
  <c r="D680" i="41"/>
  <c r="L680" i="41"/>
  <c r="G48" i="41"/>
  <c r="B48" i="41"/>
  <c r="D48" i="41"/>
  <c r="L48" i="41"/>
  <c r="L373" i="41"/>
  <c r="G373" i="41"/>
  <c r="B373" i="41"/>
  <c r="D373" i="41"/>
  <c r="D386" i="41"/>
  <c r="B386" i="41"/>
  <c r="L386" i="41"/>
  <c r="G386" i="41"/>
  <c r="L410" i="41"/>
  <c r="D410" i="41"/>
  <c r="G410" i="41"/>
  <c r="B410" i="41"/>
  <c r="B310" i="41"/>
  <c r="D310" i="41"/>
  <c r="L310" i="41"/>
  <c r="G310" i="41"/>
  <c r="D529" i="41"/>
  <c r="G529" i="41"/>
  <c r="L529" i="41"/>
  <c r="B529" i="41"/>
  <c r="D350" i="41"/>
  <c r="G350" i="41"/>
  <c r="L350" i="41"/>
  <c r="B350" i="41"/>
  <c r="G133" i="41"/>
  <c r="B133" i="41"/>
  <c r="L133" i="41"/>
  <c r="D133" i="41"/>
  <c r="D78" i="41"/>
  <c r="L78" i="41"/>
  <c r="B78" i="41"/>
  <c r="G78" i="41"/>
  <c r="G612" i="41"/>
  <c r="D612" i="41"/>
  <c r="L612" i="41"/>
  <c r="B612" i="41"/>
  <c r="B498" i="41"/>
  <c r="D498" i="41"/>
  <c r="L498" i="41"/>
  <c r="G498" i="41"/>
  <c r="B218" i="41"/>
  <c r="G218" i="41"/>
  <c r="D218" i="41"/>
  <c r="L218" i="41"/>
  <c r="D607" i="41"/>
  <c r="G607" i="41"/>
  <c r="L607" i="41"/>
  <c r="B607" i="41"/>
  <c r="B317" i="41"/>
  <c r="G317" i="41"/>
  <c r="L317" i="41"/>
  <c r="D317" i="41"/>
  <c r="G98" i="41"/>
  <c r="L98" i="41"/>
  <c r="D98" i="41"/>
  <c r="B98" i="41"/>
  <c r="D144" i="41"/>
  <c r="B144" i="41"/>
  <c r="L144" i="41"/>
  <c r="G144" i="41"/>
  <c r="B672" i="41"/>
  <c r="L672" i="41"/>
  <c r="D672" i="41"/>
  <c r="G672" i="41"/>
  <c r="L114" i="41"/>
  <c r="D114" i="41"/>
  <c r="G114" i="41"/>
  <c r="B114" i="41"/>
  <c r="B262" i="41"/>
  <c r="G262" i="41"/>
  <c r="D262" i="41"/>
  <c r="L262" i="41"/>
  <c r="B150" i="41"/>
  <c r="D150" i="41"/>
  <c r="G150" i="41"/>
  <c r="L150" i="41"/>
  <c r="L327" i="41"/>
  <c r="G327" i="41"/>
  <c r="D327" i="41"/>
  <c r="B327" i="41"/>
  <c r="B418" i="41"/>
  <c r="L418" i="41"/>
  <c r="D418" i="41"/>
  <c r="G418" i="41"/>
  <c r="D692" i="41"/>
  <c r="B692" i="41"/>
  <c r="L692" i="41"/>
  <c r="G692" i="41"/>
  <c r="L192" i="41"/>
  <c r="G192" i="41"/>
  <c r="D192" i="41"/>
  <c r="B192" i="41"/>
  <c r="L621" i="41"/>
  <c r="D621" i="41"/>
  <c r="B621" i="41"/>
  <c r="G621" i="41"/>
  <c r="L24" i="41"/>
  <c r="B24" i="41"/>
  <c r="G24" i="41"/>
  <c r="D24" i="41"/>
  <c r="G68" i="41"/>
  <c r="L68" i="41"/>
  <c r="B68" i="41"/>
  <c r="D68" i="41"/>
  <c r="L473" i="41"/>
  <c r="D473" i="41"/>
  <c r="G473" i="41"/>
  <c r="B473" i="41"/>
  <c r="D272" i="41"/>
  <c r="B272" i="41"/>
  <c r="L272" i="41"/>
  <c r="G272" i="41"/>
  <c r="D178" i="41"/>
  <c r="L178" i="41"/>
  <c r="G178" i="41"/>
  <c r="B178" i="41"/>
  <c r="B423" i="41"/>
  <c r="D423" i="41"/>
  <c r="L423" i="41"/>
  <c r="G423" i="41"/>
  <c r="L242" i="41"/>
  <c r="D242" i="41"/>
  <c r="G242" i="41"/>
  <c r="B242" i="41"/>
  <c r="G601" i="41"/>
  <c r="B601" i="41"/>
  <c r="D601" i="41"/>
  <c r="L601" i="41"/>
  <c r="G461" i="41"/>
  <c r="L461" i="41"/>
  <c r="D461" i="41"/>
  <c r="B461" i="41"/>
  <c r="G104" i="41"/>
  <c r="D104" i="41"/>
  <c r="L104" i="41"/>
  <c r="B104" i="41"/>
  <c r="L625" i="41"/>
  <c r="B625" i="41"/>
  <c r="G625" i="41"/>
  <c r="D625" i="41"/>
  <c r="D335" i="41"/>
  <c r="B335" i="41"/>
  <c r="G335" i="41"/>
  <c r="L335" i="41"/>
  <c r="L402" i="41"/>
  <c r="G402" i="41"/>
  <c r="B402" i="41"/>
  <c r="D402" i="41"/>
  <c r="B669" i="41"/>
  <c r="L669" i="41"/>
  <c r="G669" i="41"/>
  <c r="D669" i="41"/>
  <c r="L191" i="41"/>
  <c r="B191" i="41"/>
  <c r="D191" i="41"/>
  <c r="G191" i="41"/>
  <c r="G321" i="41"/>
  <c r="L321" i="41"/>
  <c r="D321" i="41"/>
  <c r="B321" i="41"/>
  <c r="B160" i="41"/>
  <c r="G160" i="41"/>
  <c r="L160" i="41"/>
  <c r="D160" i="41"/>
  <c r="D298" i="41"/>
  <c r="L298" i="41"/>
  <c r="G298" i="41"/>
  <c r="B298" i="41"/>
  <c r="G157" i="41"/>
  <c r="L157" i="41"/>
  <c r="B157" i="41"/>
  <c r="D157" i="41"/>
  <c r="G348" i="41"/>
  <c r="D348" i="41"/>
  <c r="B348" i="41"/>
  <c r="L348" i="41"/>
  <c r="B478" i="41"/>
  <c r="G478" i="41"/>
  <c r="L478" i="41"/>
  <c r="D478" i="41"/>
  <c r="B243" i="41"/>
  <c r="G243" i="41"/>
  <c r="L243" i="41"/>
  <c r="D243" i="41"/>
  <c r="B703" i="41"/>
  <c r="L703" i="41"/>
  <c r="D703" i="41"/>
  <c r="G703" i="41"/>
  <c r="L85" i="41"/>
  <c r="G85" i="41"/>
  <c r="B85" i="41"/>
  <c r="D85" i="41"/>
  <c r="G84" i="41"/>
  <c r="B84" i="41"/>
  <c r="L84" i="41"/>
  <c r="D84" i="41"/>
  <c r="B591" i="41"/>
  <c r="D591" i="41"/>
  <c r="G591" i="41"/>
  <c r="L591" i="41"/>
  <c r="D210" i="41"/>
  <c r="G210" i="41"/>
  <c r="L210" i="41"/>
  <c r="B210" i="41"/>
  <c r="D120" i="41"/>
  <c r="B120" i="41"/>
  <c r="G120" i="41"/>
  <c r="L120" i="41"/>
  <c r="L388" i="41"/>
  <c r="B388" i="41"/>
  <c r="D388" i="41"/>
  <c r="G388" i="41"/>
  <c r="L381" i="41"/>
  <c r="D381" i="41"/>
  <c r="G381" i="41"/>
  <c r="B381" i="41"/>
  <c r="D64" i="41"/>
  <c r="B64" i="41"/>
  <c r="G64" i="41"/>
  <c r="L64" i="41"/>
  <c r="D89" i="41"/>
  <c r="L89" i="41"/>
  <c r="G89" i="41"/>
  <c r="B89" i="41"/>
  <c r="L176" i="41"/>
  <c r="G176" i="41"/>
  <c r="D176" i="41"/>
  <c r="B176" i="41"/>
  <c r="D470" i="41"/>
  <c r="B470" i="41"/>
  <c r="L470" i="41"/>
  <c r="G470" i="41"/>
  <c r="G646" i="41"/>
  <c r="B646" i="41"/>
  <c r="D646" i="41"/>
  <c r="L646" i="41"/>
  <c r="G37" i="41"/>
  <c r="L37" i="41"/>
  <c r="B37" i="41"/>
  <c r="D37" i="41"/>
  <c r="B420" i="41"/>
  <c r="D420" i="41"/>
  <c r="G420" i="41"/>
  <c r="L420" i="41"/>
  <c r="B481" i="41"/>
  <c r="D481" i="41"/>
  <c r="G481" i="41"/>
  <c r="L481" i="41"/>
  <c r="L54" i="41"/>
  <c r="G54" i="41"/>
  <c r="D54" i="41"/>
  <c r="B54" i="41"/>
  <c r="B58" i="41"/>
  <c r="D58" i="41"/>
  <c r="G58" i="41"/>
  <c r="L58" i="41"/>
  <c r="D297" i="41"/>
  <c r="L297" i="41"/>
  <c r="B297" i="41"/>
  <c r="G297" i="41"/>
  <c r="L684" i="41"/>
  <c r="B684" i="41"/>
  <c r="D684" i="41"/>
  <c r="G684" i="41"/>
  <c r="G412" i="41"/>
  <c r="B412" i="41"/>
  <c r="L412" i="41"/>
  <c r="D412" i="41"/>
  <c r="L545" i="41"/>
  <c r="G545" i="41"/>
  <c r="B545" i="41"/>
  <c r="D545" i="41"/>
  <c r="G691" i="41"/>
  <c r="D691" i="41"/>
  <c r="L691" i="41"/>
  <c r="B691" i="41"/>
  <c r="D70" i="41"/>
  <c r="G70" i="41"/>
  <c r="B70" i="41"/>
  <c r="L70" i="41"/>
  <c r="L408" i="41"/>
  <c r="G408" i="41"/>
  <c r="D408" i="41"/>
  <c r="B408" i="41"/>
  <c r="L253" i="41"/>
  <c r="G253" i="41"/>
  <c r="D253" i="41"/>
  <c r="B253" i="41"/>
  <c r="D438" i="41"/>
  <c r="B438" i="41"/>
  <c r="L438" i="41"/>
  <c r="G438" i="41"/>
  <c r="B23" i="41"/>
  <c r="L23" i="41"/>
  <c r="G23" i="41"/>
  <c r="D23" i="41"/>
  <c r="B499" i="41"/>
  <c r="L499" i="41"/>
  <c r="D499" i="41"/>
  <c r="G499" i="41"/>
  <c r="L695" i="41"/>
  <c r="B695" i="41"/>
  <c r="D695" i="41"/>
  <c r="G695" i="41"/>
  <c r="B615" i="41"/>
  <c r="D615" i="41"/>
  <c r="L615" i="41"/>
  <c r="G615" i="41"/>
  <c r="L655" i="41"/>
  <c r="B655" i="41"/>
  <c r="G655" i="41"/>
  <c r="D655" i="41"/>
  <c r="G81" i="41"/>
  <c r="D81" i="41"/>
  <c r="L81" i="41"/>
  <c r="B81" i="41"/>
  <c r="D247" i="41"/>
  <c r="G247" i="41"/>
  <c r="B247" i="41"/>
  <c r="L247" i="41"/>
  <c r="G257" i="41"/>
  <c r="L257" i="41"/>
  <c r="D257" i="41"/>
  <c r="B257" i="41"/>
  <c r="B404" i="41"/>
  <c r="G404" i="41"/>
  <c r="D404" i="41"/>
  <c r="L404" i="41"/>
  <c r="G485" i="41"/>
  <c r="L485" i="41"/>
  <c r="D485" i="41"/>
  <c r="B485" i="41"/>
  <c r="L693" i="41"/>
  <c r="G693" i="41"/>
  <c r="D693" i="41"/>
  <c r="B693" i="41"/>
  <c r="L351" i="41"/>
  <c r="D351" i="41"/>
  <c r="B351" i="41"/>
  <c r="G351" i="41"/>
  <c r="G182" i="41"/>
  <c r="L182" i="41"/>
  <c r="D182" i="41"/>
  <c r="B182" i="41"/>
  <c r="D203" i="41"/>
  <c r="L203" i="41"/>
  <c r="G203" i="41"/>
  <c r="B203" i="41"/>
  <c r="B589" i="41"/>
  <c r="D589" i="41"/>
  <c r="G589" i="41"/>
  <c r="L589" i="41"/>
  <c r="B136" i="41"/>
  <c r="G136" i="41"/>
  <c r="D136" i="41"/>
  <c r="L136" i="41"/>
  <c r="L355" i="41"/>
  <c r="D355" i="41"/>
  <c r="B355" i="41"/>
  <c r="G355" i="41"/>
  <c r="L42" i="41"/>
  <c r="B42" i="41"/>
  <c r="G42" i="41"/>
  <c r="D42" i="41"/>
  <c r="G162" i="41"/>
  <c r="B162" i="41"/>
  <c r="L162" i="41"/>
  <c r="D162" i="41"/>
  <c r="B256" i="41"/>
  <c r="G256" i="41"/>
  <c r="L256" i="41"/>
  <c r="D256" i="41"/>
  <c r="G148" i="41"/>
  <c r="B148" i="41"/>
  <c r="D148" i="41"/>
  <c r="L148" i="41"/>
  <c r="G708" i="41"/>
  <c r="L708" i="41"/>
  <c r="B708" i="41"/>
  <c r="D708" i="41"/>
  <c r="G354" i="41"/>
  <c r="L354" i="41"/>
  <c r="B354" i="41"/>
  <c r="D354" i="41"/>
  <c r="D357" i="41"/>
  <c r="L357" i="41"/>
  <c r="G357" i="41"/>
  <c r="B357" i="41"/>
  <c r="B476" i="41"/>
  <c r="G476" i="41"/>
  <c r="L476" i="41"/>
  <c r="D476" i="41"/>
  <c r="D682" i="41"/>
  <c r="B682" i="41"/>
  <c r="G682" i="41"/>
  <c r="L682" i="41"/>
  <c r="D115" i="41"/>
  <c r="B115" i="41"/>
  <c r="L115" i="41"/>
  <c r="G115" i="41"/>
  <c r="L624" i="41"/>
  <c r="B624" i="41"/>
  <c r="D624" i="41"/>
  <c r="G624" i="41"/>
  <c r="B371" i="41"/>
  <c r="D371" i="41"/>
  <c r="G371" i="41"/>
  <c r="L371" i="41"/>
  <c r="L524" i="41"/>
  <c r="B524" i="41"/>
  <c r="D524" i="41"/>
  <c r="G524" i="41"/>
  <c r="E17" i="41"/>
  <c r="G219" i="41"/>
  <c r="L219" i="41"/>
  <c r="D219" i="41"/>
  <c r="B219" i="41"/>
  <c r="D444" i="41"/>
  <c r="G444" i="41"/>
  <c r="B444" i="41"/>
  <c r="L444" i="41"/>
  <c r="G465" i="41"/>
  <c r="B465" i="41"/>
  <c r="L465" i="41"/>
  <c r="D465" i="41"/>
  <c r="L518" i="41"/>
  <c r="D518" i="41"/>
  <c r="G518" i="41"/>
  <c r="B518" i="41"/>
  <c r="B452" i="41"/>
  <c r="D452" i="41"/>
  <c r="L452" i="41"/>
  <c r="G452" i="41"/>
  <c r="D382" i="41"/>
  <c r="B382" i="41"/>
  <c r="G382" i="41"/>
  <c r="L382" i="41"/>
  <c r="B661" i="41"/>
  <c r="G661" i="41"/>
  <c r="D661" i="41"/>
  <c r="L661" i="41"/>
  <c r="L506" i="41"/>
  <c r="G506" i="41"/>
  <c r="B506" i="41"/>
  <c r="D506" i="41"/>
  <c r="D405" i="41"/>
  <c r="G405" i="41"/>
  <c r="L405" i="41"/>
  <c r="B405" i="41"/>
  <c r="G393" i="41"/>
  <c r="L393" i="41"/>
  <c r="D393" i="41"/>
  <c r="B393" i="41"/>
  <c r="D93" i="41"/>
  <c r="L93" i="41"/>
  <c r="B93" i="41"/>
  <c r="G93" i="41"/>
  <c r="B650" i="41"/>
  <c r="G650" i="41"/>
  <c r="D650" i="41"/>
  <c r="L650" i="41"/>
  <c r="D304" i="41"/>
  <c r="L304" i="41"/>
  <c r="B304" i="41"/>
  <c r="G304" i="41"/>
  <c r="D232" i="41"/>
  <c r="G232" i="41"/>
  <c r="L232" i="41"/>
  <c r="B232" i="41"/>
  <c r="B188" i="41"/>
  <c r="L188" i="41"/>
  <c r="G188" i="41"/>
  <c r="D188" i="41"/>
  <c r="D34" i="41"/>
  <c r="G34" i="41"/>
  <c r="L34" i="41"/>
  <c r="B34" i="41"/>
  <c r="L415" i="41"/>
  <c r="B415" i="41"/>
  <c r="D415" i="41"/>
  <c r="G415" i="41"/>
  <c r="D289" i="41"/>
  <c r="L289" i="41"/>
  <c r="G289" i="41"/>
  <c r="B289" i="41"/>
  <c r="D241" i="41"/>
  <c r="G241" i="41"/>
  <c r="L241" i="41"/>
  <c r="B241" i="41"/>
  <c r="L553" i="41"/>
  <c r="G553" i="41"/>
  <c r="B553" i="41"/>
  <c r="D553" i="41"/>
  <c r="L637" i="41"/>
  <c r="G637" i="41"/>
  <c r="B637" i="41"/>
  <c r="D637" i="41"/>
  <c r="G49" i="41"/>
  <c r="L49" i="41"/>
  <c r="B49" i="41"/>
  <c r="D49" i="41"/>
  <c r="B530" i="41"/>
  <c r="D530" i="41"/>
  <c r="G530" i="41"/>
  <c r="L530" i="41"/>
  <c r="D200" i="41"/>
  <c r="B200" i="41"/>
  <c r="L200" i="41"/>
  <c r="G200" i="41"/>
  <c r="G681" i="41"/>
  <c r="B681" i="41"/>
  <c r="L681" i="41"/>
  <c r="D681" i="41"/>
  <c r="G230" i="41"/>
  <c r="D230" i="41"/>
  <c r="L230" i="41"/>
  <c r="B230" i="41"/>
  <c r="D216" i="41"/>
  <c r="L216" i="41"/>
  <c r="G216" i="41"/>
  <c r="B216" i="41"/>
  <c r="B460" i="41"/>
  <c r="D460" i="41"/>
  <c r="L460" i="41"/>
  <c r="G460" i="41"/>
  <c r="G314" i="41"/>
  <c r="B314" i="41"/>
  <c r="L314" i="41"/>
  <c r="D314" i="41"/>
  <c r="L448" i="41"/>
  <c r="B448" i="41"/>
  <c r="D448" i="41"/>
  <c r="G448" i="41"/>
  <c r="L548" i="41"/>
  <c r="G548" i="41"/>
  <c r="B548" i="41"/>
  <c r="D548" i="41"/>
  <c r="B678" i="41"/>
  <c r="G678" i="41"/>
  <c r="L678" i="41"/>
  <c r="D678" i="41"/>
  <c r="D630" i="41"/>
  <c r="B630" i="41"/>
  <c r="G630" i="41"/>
  <c r="L630" i="41"/>
  <c r="G643" i="41"/>
  <c r="D643" i="41"/>
  <c r="L643" i="41"/>
  <c r="B643" i="41"/>
  <c r="B648" i="41"/>
  <c r="G648" i="41"/>
  <c r="D648" i="41"/>
  <c r="L648" i="41"/>
  <c r="L467" i="41"/>
  <c r="D467" i="41"/>
  <c r="G467" i="41"/>
  <c r="B467" i="41"/>
  <c r="D274" i="41"/>
  <c r="G274" i="41"/>
  <c r="B274" i="41"/>
  <c r="L274" i="41"/>
  <c r="G644" i="41"/>
  <c r="B644" i="41"/>
  <c r="L644" i="41"/>
  <c r="D644" i="41"/>
  <c r="G561" i="41"/>
  <c r="B561" i="41"/>
  <c r="D561" i="41"/>
  <c r="L561" i="41"/>
  <c r="D172" i="41"/>
  <c r="L172" i="41"/>
  <c r="B172" i="41"/>
  <c r="G172" i="41"/>
  <c r="D127" i="41"/>
  <c r="G127" i="41"/>
  <c r="L127" i="41"/>
  <c r="B127" i="41"/>
  <c r="G280" i="41"/>
  <c r="D280" i="41"/>
  <c r="L280" i="41"/>
  <c r="B280" i="41"/>
  <c r="B468" i="41"/>
  <c r="L468" i="41"/>
  <c r="G468" i="41"/>
  <c r="D468" i="41"/>
  <c r="B441" i="41"/>
  <c r="D441" i="41"/>
  <c r="G441" i="41"/>
  <c r="L441" i="41"/>
  <c r="G213" i="41"/>
  <c r="L213" i="41"/>
  <c r="D213" i="41"/>
  <c r="B213" i="41"/>
  <c r="L443" i="41"/>
  <c r="B443" i="41"/>
  <c r="G443" i="41"/>
  <c r="D443" i="41"/>
  <c r="G116" i="41"/>
  <c r="D116" i="41"/>
  <c r="L116" i="41"/>
  <c r="B116" i="41"/>
  <c r="B225" i="41"/>
  <c r="G225" i="41"/>
  <c r="L225" i="41"/>
  <c r="D225" i="41"/>
  <c r="L209" i="41"/>
  <c r="D209" i="41"/>
  <c r="G209" i="41"/>
  <c r="B209" i="41"/>
  <c r="G326" i="41"/>
  <c r="L326" i="41"/>
  <c r="B326" i="41"/>
  <c r="D326" i="41"/>
  <c r="L523" i="41"/>
  <c r="D523" i="41"/>
  <c r="B523" i="41"/>
  <c r="G523" i="41"/>
  <c r="L391" i="41"/>
  <c r="D391" i="41"/>
  <c r="B391" i="41"/>
  <c r="G391" i="41"/>
  <c r="B159" i="41"/>
  <c r="G159" i="41"/>
  <c r="L159" i="41"/>
  <c r="D159" i="41"/>
  <c r="L132" i="41"/>
  <c r="B132" i="41"/>
  <c r="G132" i="41"/>
  <c r="D132" i="41"/>
  <c r="D334" i="41"/>
  <c r="G334" i="41"/>
  <c r="L334" i="41"/>
  <c r="B334" i="41"/>
  <c r="B315" i="41"/>
  <c r="D315" i="41"/>
  <c r="G315" i="41"/>
  <c r="L315" i="41"/>
  <c r="D421" i="41"/>
  <c r="G421" i="41"/>
  <c r="L421" i="41"/>
  <c r="B421" i="41"/>
  <c r="L212" i="41"/>
  <c r="B212" i="41"/>
  <c r="G212" i="41"/>
  <c r="D212" i="41"/>
  <c r="D471" i="41"/>
  <c r="B471" i="41"/>
  <c r="L471" i="41"/>
  <c r="G471" i="41"/>
  <c r="G206" i="41"/>
  <c r="D206" i="41"/>
  <c r="L206" i="41"/>
  <c r="B206" i="41"/>
  <c r="D134" i="41"/>
  <c r="G134" i="41"/>
  <c r="L134" i="41"/>
  <c r="B134" i="41"/>
  <c r="G149" i="41"/>
  <c r="L149" i="41"/>
  <c r="B149" i="41"/>
  <c r="D149" i="41"/>
  <c r="D387" i="41"/>
  <c r="G387" i="41"/>
  <c r="B387" i="41"/>
  <c r="L387" i="41"/>
  <c r="L662" i="41"/>
  <c r="G662" i="41"/>
  <c r="B662" i="41"/>
  <c r="D662" i="41"/>
  <c r="D686" i="41"/>
  <c r="G686" i="41"/>
  <c r="L686" i="41"/>
  <c r="B686" i="41"/>
  <c r="D475" i="41"/>
  <c r="L475" i="41"/>
  <c r="G475" i="41"/>
  <c r="B475" i="41"/>
  <c r="G102" i="41"/>
  <c r="L102" i="41"/>
  <c r="B102" i="41"/>
  <c r="D102" i="41"/>
  <c r="G346" i="41"/>
  <c r="B346" i="41"/>
  <c r="L346" i="41"/>
  <c r="D346" i="41"/>
  <c r="G266" i="41"/>
  <c r="D266" i="41"/>
  <c r="B266" i="41"/>
  <c r="L266" i="41"/>
  <c r="D151" i="41"/>
  <c r="G151" i="41"/>
  <c r="L151" i="41"/>
  <c r="B151" i="41"/>
  <c r="G385" i="41"/>
  <c r="D385" i="41"/>
  <c r="B385" i="41"/>
  <c r="L385" i="41"/>
  <c r="B44" i="41"/>
  <c r="G44" i="41"/>
  <c r="L44" i="41"/>
  <c r="D44" i="41"/>
  <c r="L633" i="41"/>
  <c r="B633" i="41"/>
  <c r="G633" i="41"/>
  <c r="D633" i="41"/>
  <c r="B282" i="41"/>
  <c r="G282" i="41"/>
  <c r="D282" i="41"/>
  <c r="L282" i="41"/>
  <c r="B604" i="41"/>
  <c r="L604" i="41"/>
  <c r="D604" i="41"/>
  <c r="G604" i="41"/>
  <c r="L573" i="41"/>
  <c r="D573" i="41"/>
  <c r="B573" i="41"/>
  <c r="G573" i="41"/>
  <c r="G407" i="41"/>
  <c r="B407" i="41"/>
  <c r="D407" i="41"/>
  <c r="L407" i="41"/>
  <c r="G145" i="41"/>
  <c r="B145" i="41"/>
  <c r="L145" i="41"/>
  <c r="D145" i="41"/>
  <c r="D544" i="41"/>
  <c r="G544" i="41"/>
  <c r="L544" i="41"/>
  <c r="B544" i="41"/>
  <c r="G557" i="41"/>
  <c r="L557" i="41"/>
  <c r="B557" i="41"/>
  <c r="D557" i="41"/>
  <c r="B532" i="41"/>
  <c r="G532" i="41"/>
  <c r="D532" i="41"/>
  <c r="L532" i="41"/>
  <c r="D392" i="41"/>
  <c r="L392" i="41"/>
  <c r="B392" i="41"/>
  <c r="G392" i="41"/>
  <c r="B486" i="41"/>
  <c r="L486" i="41"/>
  <c r="G486" i="41"/>
  <c r="D486" i="41"/>
  <c r="D700" i="41"/>
  <c r="L700" i="41"/>
  <c r="G700" i="41"/>
  <c r="B700" i="41"/>
  <c r="D399" i="41"/>
  <c r="B399" i="41"/>
  <c r="L399" i="41"/>
  <c r="G399" i="41"/>
  <c r="L503" i="41"/>
  <c r="G503" i="41"/>
  <c r="D503" i="41"/>
  <c r="B503" i="41"/>
  <c r="D582" i="41"/>
  <c r="G582" i="41"/>
  <c r="B582" i="41"/>
  <c r="L582" i="41"/>
  <c r="B587" i="41"/>
  <c r="G587" i="41"/>
  <c r="L587" i="41"/>
  <c r="D587" i="41"/>
  <c r="D306" i="41"/>
  <c r="G306" i="41"/>
  <c r="L306" i="41"/>
  <c r="B306" i="41"/>
  <c r="G400" i="41"/>
  <c r="B400" i="41"/>
  <c r="D400" i="41"/>
  <c r="L400" i="41"/>
  <c r="L138" i="41"/>
  <c r="D138" i="41"/>
  <c r="G138" i="41"/>
  <c r="B138" i="41"/>
  <c r="L324" i="41"/>
  <c r="B324" i="41"/>
  <c r="D324" i="41"/>
  <c r="G324" i="41"/>
  <c r="D527" i="41"/>
  <c r="G527" i="41"/>
  <c r="B527" i="41"/>
  <c r="L527" i="41"/>
  <c r="B250" i="41"/>
  <c r="L250" i="41"/>
  <c r="G250" i="41"/>
  <c r="D250" i="41"/>
  <c r="D337" i="41"/>
  <c r="B337" i="41"/>
  <c r="G337" i="41"/>
  <c r="L337" i="41"/>
  <c r="D642" i="41"/>
  <c r="G642" i="41"/>
  <c r="L642" i="41"/>
  <c r="B642" i="41"/>
  <c r="G375" i="41"/>
  <c r="D375" i="41"/>
  <c r="L375" i="41"/>
  <c r="B375" i="41"/>
  <c r="B73" i="41"/>
  <c r="D73" i="41"/>
  <c r="L73" i="41"/>
  <c r="G73" i="41"/>
  <c r="L679" i="41"/>
  <c r="D679" i="41"/>
  <c r="G679" i="41"/>
  <c r="B679" i="41"/>
  <c r="B26" i="41"/>
  <c r="D26" i="41"/>
  <c r="G26" i="41"/>
  <c r="L26" i="41"/>
  <c r="L372" i="41"/>
  <c r="G372" i="41"/>
  <c r="B372" i="41"/>
  <c r="D372" i="41"/>
  <c r="B163" i="41"/>
  <c r="D163" i="41"/>
  <c r="L163" i="41"/>
  <c r="G163" i="41"/>
  <c r="L531" i="41"/>
  <c r="B531" i="41"/>
  <c r="G531" i="41"/>
  <c r="D531" i="41"/>
  <c r="D710" i="41"/>
  <c r="G710" i="41"/>
  <c r="B710" i="41"/>
  <c r="L710" i="41"/>
  <c r="D141" i="41"/>
  <c r="B141" i="41"/>
  <c r="G141" i="41"/>
  <c r="L141" i="41"/>
  <c r="B493" i="41"/>
  <c r="L493" i="41"/>
  <c r="G493" i="41"/>
  <c r="D493" i="41"/>
  <c r="L668" i="41"/>
  <c r="G668" i="41"/>
  <c r="B668" i="41"/>
  <c r="D668" i="41"/>
  <c r="B59" i="41"/>
  <c r="G59" i="41"/>
  <c r="L59" i="41"/>
  <c r="D59" i="41"/>
  <c r="D704" i="41"/>
  <c r="B704" i="41"/>
  <c r="L704" i="41"/>
  <c r="G704" i="41"/>
  <c r="D193" i="41"/>
  <c r="L193" i="41"/>
  <c r="G193" i="41"/>
  <c r="B193" i="41"/>
  <c r="G224" i="41"/>
  <c r="D224" i="41"/>
  <c r="L224" i="41"/>
  <c r="B224" i="41"/>
  <c r="G689" i="41"/>
  <c r="L689" i="41"/>
  <c r="B689" i="41"/>
  <c r="D689" i="41"/>
  <c r="B171" i="41"/>
  <c r="G171" i="41"/>
  <c r="D171" i="41"/>
  <c r="L171" i="41"/>
  <c r="G275" i="41"/>
  <c r="L275" i="41"/>
  <c r="D275" i="41"/>
  <c r="B275" i="41"/>
  <c r="B264" i="41"/>
  <c r="G264" i="41"/>
  <c r="D264" i="41"/>
  <c r="L264" i="41"/>
  <c r="D121" i="41"/>
  <c r="B121" i="41"/>
  <c r="L121" i="41"/>
  <c r="G121" i="41"/>
  <c r="B652" i="41"/>
  <c r="L652" i="41"/>
  <c r="D652" i="41"/>
  <c r="G652" i="41"/>
  <c r="L291" i="41"/>
  <c r="D291" i="41"/>
  <c r="G291" i="41"/>
  <c r="B291" i="41"/>
  <c r="D377" i="41"/>
  <c r="L377" i="41"/>
  <c r="B377" i="41"/>
  <c r="G377" i="41"/>
  <c r="B586" i="41"/>
  <c r="L586" i="41"/>
  <c r="D586" i="41"/>
  <c r="G586" i="41"/>
  <c r="L670" i="41"/>
  <c r="D670" i="41"/>
  <c r="B670" i="41"/>
  <c r="G670" i="41"/>
  <c r="L131" i="41"/>
  <c r="B131" i="41"/>
  <c r="G131" i="41"/>
  <c r="D131" i="41"/>
  <c r="B511" i="41"/>
  <c r="G511" i="41"/>
  <c r="D511" i="41"/>
  <c r="L511" i="41"/>
  <c r="B66" i="41"/>
  <c r="D66" i="41"/>
  <c r="L66" i="41"/>
  <c r="G66" i="41"/>
  <c r="L611" i="41"/>
  <c r="D611" i="41"/>
  <c r="G611" i="41"/>
  <c r="B611" i="41"/>
  <c r="B109" i="41"/>
  <c r="G109" i="41"/>
  <c r="D109" i="41"/>
  <c r="L109" i="41"/>
  <c r="B701" i="41"/>
  <c r="G701" i="41"/>
  <c r="D701" i="41"/>
  <c r="L701" i="41"/>
  <c r="D166" i="41"/>
  <c r="L166" i="41"/>
  <c r="G166" i="41"/>
  <c r="B166" i="41"/>
  <c r="G183" i="41"/>
  <c r="D183" i="41"/>
  <c r="L183" i="41"/>
  <c r="B183" i="41"/>
  <c r="B299" i="41"/>
  <c r="G299" i="41"/>
  <c r="L299" i="41"/>
  <c r="D299" i="41"/>
  <c r="D636" i="41"/>
  <c r="B636" i="41"/>
  <c r="L636" i="41"/>
  <c r="G636" i="41"/>
  <c r="G179" i="41"/>
  <c r="L179" i="41"/>
  <c r="D179" i="41"/>
  <c r="B179" i="41"/>
  <c r="G502" i="41"/>
  <c r="L502" i="41"/>
  <c r="D502" i="41"/>
  <c r="B502" i="41"/>
  <c r="G177" i="41"/>
  <c r="D177" i="41"/>
  <c r="B177" i="41"/>
  <c r="L177" i="41"/>
  <c r="G491" i="41"/>
  <c r="B491" i="41"/>
  <c r="L491" i="41"/>
  <c r="D491" i="41"/>
  <c r="B676" i="41"/>
  <c r="G676" i="41"/>
  <c r="D676" i="41"/>
  <c r="L676" i="41"/>
  <c r="D696" i="41"/>
  <c r="L696" i="41"/>
  <c r="G696" i="41"/>
  <c r="B696" i="41"/>
  <c r="G248" i="41"/>
  <c r="L248" i="41"/>
  <c r="D248" i="41"/>
  <c r="B248" i="41"/>
  <c r="B112" i="41"/>
  <c r="G112" i="41"/>
  <c r="L112" i="41"/>
  <c r="D112" i="41"/>
  <c r="L107" i="41"/>
  <c r="B107" i="41"/>
  <c r="D107" i="41"/>
  <c r="G107" i="41"/>
  <c r="D277" i="41"/>
  <c r="B277" i="41"/>
  <c r="L277" i="41"/>
  <c r="G277" i="41"/>
  <c r="D170" i="41"/>
  <c r="B170" i="41"/>
  <c r="G170" i="41"/>
  <c r="L170" i="41"/>
  <c r="D547" i="41"/>
  <c r="B547" i="41"/>
  <c r="G547" i="41"/>
  <c r="L547" i="41"/>
  <c r="D28" i="41"/>
  <c r="G28" i="41"/>
  <c r="B28" i="41"/>
  <c r="L28" i="41"/>
  <c r="L594" i="41"/>
  <c r="G594" i="41"/>
  <c r="D594" i="41"/>
  <c r="B594" i="41"/>
  <c r="L466" i="41"/>
  <c r="B466" i="41"/>
  <c r="D466" i="41"/>
  <c r="G466" i="41"/>
  <c r="D276" i="41"/>
  <c r="B276" i="41"/>
  <c r="L276" i="41"/>
  <c r="G276" i="41"/>
  <c r="B344" i="41"/>
  <c r="D344" i="41"/>
  <c r="G344" i="41"/>
  <c r="L344" i="41"/>
  <c r="G409" i="41"/>
  <c r="L409" i="41"/>
  <c r="D409" i="41"/>
  <c r="B409" i="41"/>
  <c r="G83" i="41"/>
  <c r="D83" i="41"/>
  <c r="B83" i="41"/>
  <c r="L83" i="41"/>
  <c r="L143" i="41"/>
  <c r="D143" i="41"/>
  <c r="G143" i="41"/>
  <c r="B143" i="41"/>
  <c r="L613" i="41"/>
  <c r="G613" i="41"/>
  <c r="B613" i="41"/>
  <c r="D613" i="41"/>
  <c r="D75" i="41"/>
  <c r="B75" i="41"/>
  <c r="L75" i="41"/>
  <c r="G75" i="41"/>
  <c r="D540" i="41"/>
  <c r="B540" i="41"/>
  <c r="L540" i="41"/>
  <c r="G540" i="41"/>
  <c r="D600" i="41"/>
  <c r="G600" i="41"/>
  <c r="L600" i="41"/>
  <c r="B600" i="41"/>
  <c r="L99" i="41"/>
  <c r="B99" i="41"/>
  <c r="D99" i="41"/>
  <c r="G99" i="41"/>
  <c r="G283" i="41"/>
  <c r="D283" i="41"/>
  <c r="L283" i="41"/>
  <c r="B283" i="41"/>
  <c r="B36" i="41"/>
  <c r="D36" i="41"/>
  <c r="G36" i="41"/>
  <c r="L36" i="41"/>
  <c r="B367" i="41"/>
  <c r="G367" i="41"/>
  <c r="D367" i="41"/>
  <c r="L367" i="41"/>
  <c r="G41" i="41"/>
  <c r="B41" i="41"/>
  <c r="D41" i="41"/>
  <c r="L41" i="41"/>
  <c r="L110" i="41"/>
  <c r="B110" i="41"/>
  <c r="D110" i="41"/>
  <c r="G110" i="41"/>
  <c r="G437" i="41"/>
  <c r="L437" i="41"/>
  <c r="D437" i="41"/>
  <c r="B437" i="41"/>
  <c r="G147" i="41"/>
  <c r="B147" i="41"/>
  <c r="L147" i="41"/>
  <c r="D147" i="41"/>
  <c r="G196" i="41"/>
  <c r="L196" i="41"/>
  <c r="D196" i="41"/>
  <c r="B196" i="41"/>
  <c r="D513" i="41"/>
  <c r="L513" i="41"/>
  <c r="B513" i="41"/>
  <c r="G513" i="41"/>
  <c r="B185" i="41"/>
  <c r="D185" i="41"/>
  <c r="L185" i="41"/>
  <c r="G185" i="41"/>
  <c r="B397" i="41"/>
  <c r="L397" i="41"/>
  <c r="D397" i="41"/>
  <c r="G397" i="41"/>
  <c r="B365" i="41"/>
  <c r="L365" i="41"/>
  <c r="G365" i="41"/>
  <c r="D365" i="41"/>
  <c r="B35" i="41"/>
  <c r="L35" i="41"/>
  <c r="D35" i="41"/>
  <c r="G35" i="41"/>
  <c r="D609" i="41"/>
  <c r="G609" i="41"/>
  <c r="B609" i="41"/>
  <c r="L609" i="41"/>
  <c r="B330" i="41"/>
  <c r="G330" i="41"/>
  <c r="L330" i="41"/>
  <c r="D330" i="41"/>
  <c r="G180" i="41"/>
  <c r="L180" i="41"/>
  <c r="D180" i="41"/>
  <c r="B180" i="41"/>
  <c r="L394" i="41"/>
  <c r="B394" i="41"/>
  <c r="G394" i="41"/>
  <c r="D394" i="41"/>
  <c r="G353" i="41"/>
  <c r="L353" i="41"/>
  <c r="D353" i="41"/>
  <c r="B353" i="41"/>
  <c r="D618" i="41"/>
  <c r="B618" i="41"/>
  <c r="L618" i="41"/>
  <c r="G618" i="41"/>
  <c r="D128" i="41"/>
  <c r="B128" i="41"/>
  <c r="L128" i="41"/>
  <c r="G128" i="41"/>
  <c r="D74" i="41"/>
  <c r="G74" i="41"/>
  <c r="L74" i="41"/>
  <c r="B74" i="41"/>
  <c r="G237" i="41"/>
  <c r="B237" i="41"/>
  <c r="D237" i="41"/>
  <c r="L237" i="41"/>
  <c r="L517" i="41"/>
  <c r="D517" i="41"/>
  <c r="G517" i="41"/>
  <c r="B517" i="41"/>
  <c r="D67" i="41"/>
  <c r="G67" i="41"/>
  <c r="L67" i="41"/>
  <c r="B67" i="41"/>
  <c r="L577" i="41"/>
  <c r="D577" i="41"/>
  <c r="B577" i="41"/>
  <c r="G577" i="41"/>
  <c r="D569" i="41"/>
  <c r="L569" i="41"/>
  <c r="G569" i="41"/>
  <c r="B569" i="41"/>
  <c r="D483" i="41"/>
  <c r="L483" i="41"/>
  <c r="G483" i="41"/>
  <c r="B483" i="41"/>
  <c r="G606" i="41"/>
  <c r="L606" i="41"/>
  <c r="B606" i="41"/>
  <c r="D606" i="41"/>
  <c r="D376" i="41"/>
  <c r="L376" i="41"/>
  <c r="G376" i="41"/>
  <c r="B376" i="41"/>
  <c r="B488" i="41"/>
  <c r="D488" i="41"/>
  <c r="G488" i="41"/>
  <c r="L488" i="41"/>
  <c r="L228" i="41"/>
  <c r="D228" i="41"/>
  <c r="B228" i="41"/>
  <c r="G228" i="41"/>
  <c r="L220" i="41"/>
  <c r="G220" i="41"/>
  <c r="D220" i="41"/>
  <c r="B220" i="41"/>
  <c r="G706" i="41"/>
  <c r="B706" i="41"/>
  <c r="L706" i="41"/>
  <c r="D706" i="41"/>
  <c r="L566" i="41"/>
  <c r="D566" i="41"/>
  <c r="B566" i="41"/>
  <c r="G566" i="41"/>
  <c r="G610" i="41"/>
  <c r="D610" i="41"/>
  <c r="B610" i="41"/>
  <c r="L610" i="41"/>
  <c r="D318" i="41"/>
  <c r="G318" i="41"/>
  <c r="B318" i="41"/>
  <c r="L318" i="41"/>
  <c r="L419" i="41"/>
  <c r="D419" i="41"/>
  <c r="B419" i="41"/>
  <c r="G419" i="41"/>
  <c r="B660" i="41"/>
  <c r="G660" i="41"/>
  <c r="D660" i="41"/>
  <c r="L660" i="41"/>
  <c r="D207" i="41"/>
  <c r="L207" i="41"/>
  <c r="B207" i="41"/>
  <c r="G207" i="41"/>
  <c r="G265" i="41"/>
  <c r="L265" i="41"/>
  <c r="B265" i="41"/>
  <c r="D265" i="41"/>
  <c r="D495" i="41"/>
  <c r="L495" i="41"/>
  <c r="G495" i="41"/>
  <c r="B495" i="41"/>
  <c r="L50" i="41"/>
  <c r="D50" i="41"/>
  <c r="B50" i="41"/>
  <c r="G50" i="41"/>
  <c r="B300" i="41"/>
  <c r="G300" i="41"/>
  <c r="D300" i="41"/>
  <c r="L300" i="41"/>
  <c r="B505" i="41"/>
  <c r="L505" i="41"/>
  <c r="G505" i="41"/>
  <c r="D505" i="41"/>
  <c r="G25" i="41"/>
  <c r="D25" i="41"/>
  <c r="L25" i="41"/>
  <c r="B25" i="41"/>
  <c r="D520" i="41"/>
  <c r="G520" i="41"/>
  <c r="L520" i="41"/>
  <c r="B520" i="41"/>
  <c r="L442" i="41"/>
  <c r="B442" i="41"/>
  <c r="D442" i="41"/>
  <c r="G442" i="41"/>
  <c r="D31" i="41"/>
  <c r="G31" i="41"/>
  <c r="B31" i="41"/>
  <c r="L31" i="41"/>
  <c r="D71" i="41"/>
  <c r="G71" i="41"/>
  <c r="B71" i="41"/>
  <c r="L71" i="41"/>
  <c r="G433" i="41"/>
  <c r="D433" i="41"/>
  <c r="L433" i="41"/>
  <c r="B433" i="41"/>
  <c r="L576" i="41"/>
  <c r="B576" i="41"/>
  <c r="G576" i="41"/>
  <c r="D576" i="41"/>
  <c r="B599" i="41"/>
  <c r="D599" i="41"/>
  <c r="L599" i="41"/>
  <c r="G599" i="41"/>
  <c r="G634" i="41"/>
  <c r="L634" i="41"/>
  <c r="D634" i="41"/>
  <c r="B634" i="41"/>
  <c r="L362" i="41"/>
  <c r="B362" i="41"/>
  <c r="G362" i="41"/>
  <c r="D362" i="41"/>
  <c r="G305" i="41"/>
  <c r="B305" i="41"/>
  <c r="D305" i="41"/>
  <c r="L305" i="41"/>
  <c r="L95" i="41"/>
  <c r="B95" i="41"/>
  <c r="G95" i="41"/>
  <c r="D95" i="41"/>
  <c r="D674" i="41"/>
  <c r="L674" i="41"/>
  <c r="G674" i="41"/>
  <c r="B674" i="41"/>
  <c r="B106" i="41"/>
  <c r="L106" i="41"/>
  <c r="D106" i="41"/>
  <c r="G106" i="41"/>
  <c r="B187" i="41"/>
  <c r="L187" i="41"/>
  <c r="G187" i="41"/>
  <c r="D187" i="41"/>
  <c r="L140" i="41"/>
  <c r="B140" i="41"/>
  <c r="G140" i="41"/>
  <c r="D140" i="41"/>
  <c r="D235" i="41"/>
  <c r="L235" i="41"/>
  <c r="G235" i="41"/>
  <c r="B235" i="41"/>
  <c r="B103" i="41"/>
  <c r="G103" i="41"/>
  <c r="D103" i="41"/>
  <c r="L103" i="41"/>
  <c r="D663" i="41"/>
  <c r="B663" i="41"/>
  <c r="L663" i="41"/>
  <c r="G663" i="41"/>
  <c r="L699" i="41"/>
  <c r="G699" i="41"/>
  <c r="D699" i="41"/>
  <c r="B699" i="41"/>
  <c r="G29" i="41"/>
  <c r="B29" i="41"/>
  <c r="L29" i="41"/>
  <c r="D29" i="41"/>
  <c r="L608" i="41"/>
  <c r="G608" i="41"/>
  <c r="D608" i="41"/>
  <c r="B608" i="41"/>
  <c r="D33" i="41"/>
  <c r="B33" i="41"/>
  <c r="G33" i="41"/>
  <c r="L33" i="41"/>
  <c r="D445" i="41"/>
  <c r="B445" i="41"/>
  <c r="G445" i="41"/>
  <c r="L445" i="41"/>
  <c r="L570" i="41"/>
  <c r="D570" i="41"/>
  <c r="B570" i="41"/>
  <c r="G570" i="41"/>
  <c r="G510" i="41"/>
  <c r="B510" i="41"/>
  <c r="D510" i="41"/>
  <c r="L510" i="41"/>
  <c r="B564" i="41"/>
  <c r="G564" i="41"/>
  <c r="L564" i="41"/>
  <c r="D564" i="41"/>
  <c r="D152" i="41"/>
  <c r="L152" i="41"/>
  <c r="G152" i="41"/>
  <c r="B152" i="41"/>
  <c r="B542" i="41"/>
  <c r="L542" i="41"/>
  <c r="G542" i="41"/>
  <c r="D542" i="41"/>
  <c r="B295" i="41"/>
  <c r="L295" i="41"/>
  <c r="D295" i="41"/>
  <c r="G295" i="41"/>
  <c r="B286" i="41"/>
  <c r="L286" i="41"/>
  <c r="D286" i="41"/>
  <c r="G286" i="41"/>
  <c r="B688" i="41"/>
  <c r="G688" i="41"/>
  <c r="D688" i="41"/>
  <c r="L688" i="41"/>
  <c r="G130" i="41"/>
  <c r="L130" i="41"/>
  <c r="D130" i="41"/>
  <c r="B130" i="41"/>
  <c r="D161" i="41"/>
  <c r="B161" i="41"/>
  <c r="L161" i="41"/>
  <c r="G161" i="41"/>
  <c r="D453" i="41"/>
  <c r="B453" i="41"/>
  <c r="G453" i="41"/>
  <c r="L453" i="41"/>
  <c r="D459" i="41"/>
  <c r="L459" i="41"/>
  <c r="G459" i="41"/>
  <c r="B459" i="41"/>
  <c r="D516" i="41"/>
  <c r="B516" i="41"/>
  <c r="L516" i="41"/>
  <c r="G516" i="41"/>
  <c r="L146" i="41"/>
  <c r="G146" i="41"/>
  <c r="B146" i="41"/>
  <c r="D146" i="41"/>
  <c r="G422" i="41"/>
  <c r="B422" i="41"/>
  <c r="L422" i="41"/>
  <c r="D422" i="41"/>
  <c r="L462" i="41"/>
  <c r="G462" i="41"/>
  <c r="B462" i="41"/>
  <c r="D462" i="41"/>
  <c r="D290" i="41"/>
  <c r="L290" i="41"/>
  <c r="B290" i="41"/>
  <c r="G290" i="41"/>
  <c r="B205" i="41"/>
  <c r="D205" i="41"/>
  <c r="G205" i="41"/>
  <c r="L205" i="41"/>
  <c r="G560" i="41"/>
  <c r="L560" i="41"/>
  <c r="D560" i="41"/>
  <c r="B560" i="41"/>
  <c r="L666" i="41"/>
  <c r="G666" i="41"/>
  <c r="B666" i="41"/>
  <c r="D666" i="41"/>
  <c r="D333" i="41"/>
  <c r="B333" i="41"/>
  <c r="L333" i="41"/>
  <c r="G333" i="41"/>
  <c r="G631" i="41"/>
  <c r="B631" i="41"/>
  <c r="D631" i="41"/>
  <c r="L631" i="41"/>
  <c r="D463" i="41"/>
  <c r="B463" i="41"/>
  <c r="L463" i="41"/>
  <c r="G463" i="41"/>
  <c r="G255" i="41"/>
  <c r="L255" i="41"/>
  <c r="B255" i="41"/>
  <c r="D255" i="41"/>
  <c r="D659" i="41"/>
  <c r="B659" i="41"/>
  <c r="L659" i="41"/>
  <c r="G659" i="41"/>
  <c r="D480" i="41"/>
  <c r="L480" i="41"/>
  <c r="B480" i="41"/>
  <c r="G480" i="41"/>
  <c r="D494" i="41"/>
  <c r="G494" i="41"/>
  <c r="B494" i="41"/>
  <c r="L494" i="41"/>
  <c r="G222" i="41"/>
  <c r="L222" i="41"/>
  <c r="B222" i="41"/>
  <c r="D222" i="41"/>
  <c r="D155" i="41"/>
  <c r="B155" i="41"/>
  <c r="L155" i="41"/>
  <c r="G155" i="41"/>
  <c r="L284" i="41"/>
  <c r="D284" i="41"/>
  <c r="B284" i="41"/>
  <c r="G284" i="41"/>
  <c r="L169" i="41"/>
  <c r="D169" i="41"/>
  <c r="G169" i="41"/>
  <c r="B169" i="41"/>
  <c r="B217" i="41"/>
  <c r="L217" i="41"/>
  <c r="G217" i="41"/>
  <c r="D217" i="41"/>
  <c r="B590" i="41"/>
  <c r="D590" i="41"/>
  <c r="L590" i="41"/>
  <c r="G590" i="41"/>
  <c r="L581" i="41"/>
  <c r="G581" i="41"/>
  <c r="B581" i="41"/>
  <c r="D581" i="41"/>
  <c r="B345" i="41"/>
  <c r="G345" i="41"/>
  <c r="L345" i="41"/>
  <c r="D345" i="41"/>
  <c r="D167" i="41"/>
  <c r="L167" i="41"/>
  <c r="B167" i="41"/>
  <c r="G167" i="41"/>
  <c r="L87" i="41"/>
  <c r="G87" i="41"/>
  <c r="D87" i="41"/>
  <c r="B87" i="41"/>
  <c r="B55" i="41"/>
  <c r="G55" i="41"/>
  <c r="L55" i="41"/>
  <c r="D55" i="41"/>
  <c r="D555" i="41"/>
  <c r="B555" i="41"/>
  <c r="G555" i="41"/>
  <c r="L555" i="41"/>
  <c r="L651" i="41"/>
  <c r="B651" i="41"/>
  <c r="G651" i="41"/>
  <c r="D651" i="41"/>
  <c r="L436" i="41"/>
  <c r="D436" i="41"/>
  <c r="G436" i="41"/>
  <c r="B436" i="41"/>
  <c r="G72" i="41"/>
  <c r="L72" i="41"/>
  <c r="D72" i="41"/>
  <c r="B72" i="41"/>
  <c r="B359" i="41"/>
  <c r="L359" i="41"/>
  <c r="D359" i="41"/>
  <c r="G359" i="41"/>
  <c r="L281" i="41"/>
  <c r="D281" i="41"/>
  <c r="G281" i="41"/>
  <c r="B281" i="41"/>
  <c r="G105" i="41"/>
  <c r="B105" i="41"/>
  <c r="L105" i="41"/>
  <c r="D105" i="41"/>
  <c r="G322" i="41"/>
  <c r="L322" i="41"/>
  <c r="B322" i="41"/>
  <c r="D322" i="41"/>
  <c r="D512" i="41"/>
  <c r="L512" i="41"/>
  <c r="G512" i="41"/>
  <c r="B512" i="41"/>
  <c r="L383" i="41"/>
  <c r="D383" i="41"/>
  <c r="G383" i="41"/>
  <c r="B383" i="41"/>
  <c r="B288" i="41"/>
  <c r="G288" i="41"/>
  <c r="D288" i="41"/>
  <c r="L288" i="41"/>
  <c r="B252" i="41"/>
  <c r="L252" i="41"/>
  <c r="D252" i="41"/>
  <c r="G252" i="41"/>
  <c r="B406" i="41"/>
  <c r="L406" i="41"/>
  <c r="G406" i="41"/>
  <c r="D406" i="41"/>
  <c r="L260" i="41"/>
  <c r="D260" i="41"/>
  <c r="B260" i="41"/>
  <c r="G260" i="41"/>
  <c r="D329" i="41"/>
  <c r="G329" i="41"/>
  <c r="B329" i="41"/>
  <c r="L329" i="41"/>
  <c r="L474" i="41"/>
  <c r="B474" i="41"/>
  <c r="D474" i="41"/>
  <c r="G474" i="41"/>
  <c r="B626" i="41"/>
  <c r="G626" i="41"/>
  <c r="L626" i="41"/>
  <c r="D626" i="41"/>
  <c r="B233" i="41"/>
  <c r="L233" i="41"/>
  <c r="G233" i="41"/>
  <c r="D233" i="41"/>
  <c r="B239" i="41"/>
  <c r="L239" i="41"/>
  <c r="D239" i="41"/>
  <c r="G239" i="41"/>
  <c r="L451" i="41"/>
  <c r="B451" i="41"/>
  <c r="G451" i="41"/>
  <c r="D451" i="41"/>
  <c r="L332" i="41"/>
  <c r="D332" i="41"/>
  <c r="B332" i="41"/>
  <c r="G332" i="41"/>
  <c r="B338" i="41"/>
  <c r="D338" i="41"/>
  <c r="G338" i="41"/>
  <c r="L338" i="41"/>
  <c r="L588" i="41"/>
  <c r="G588" i="41"/>
  <c r="B588" i="41"/>
  <c r="D588" i="41"/>
  <c r="D616" i="41"/>
  <c r="L616" i="41"/>
  <c r="B616" i="41"/>
  <c r="G616" i="41"/>
  <c r="G537" i="41"/>
  <c r="B537" i="41"/>
  <c r="L537" i="41"/>
  <c r="D537" i="41"/>
  <c r="L671" i="41"/>
  <c r="D671" i="41"/>
  <c r="G671" i="41"/>
  <c r="B671" i="41"/>
  <c r="G639" i="41"/>
  <c r="L639" i="41"/>
  <c r="D639" i="41"/>
  <c r="B639" i="41"/>
  <c r="L707" i="41"/>
  <c r="G707" i="41"/>
  <c r="D707" i="41"/>
  <c r="B707" i="41"/>
  <c r="L38" i="41"/>
  <c r="B38" i="41"/>
  <c r="G38" i="41"/>
  <c r="D38" i="41"/>
  <c r="G240" i="41"/>
  <c r="B240" i="41"/>
  <c r="D240" i="41"/>
  <c r="L240" i="41"/>
  <c r="D403" i="41"/>
  <c r="L403" i="41"/>
  <c r="G403" i="41"/>
  <c r="B403" i="41"/>
  <c r="L122" i="41"/>
  <c r="G122" i="41"/>
  <c r="D122" i="41"/>
  <c r="B122" i="41"/>
  <c r="G77" i="41"/>
  <c r="B77" i="41"/>
  <c r="D77" i="41"/>
  <c r="L77" i="41"/>
  <c r="B76" i="41"/>
  <c r="L76" i="41"/>
  <c r="G76" i="41"/>
  <c r="D76" i="41"/>
  <c r="D27" i="41"/>
  <c r="G27" i="41"/>
  <c r="L27" i="41"/>
  <c r="B27" i="41"/>
  <c r="B658" i="41"/>
  <c r="G658" i="41"/>
  <c r="D658" i="41"/>
  <c r="L658" i="41"/>
  <c r="L447" i="41"/>
  <c r="B447" i="41"/>
  <c r="G447" i="41"/>
  <c r="D447" i="41"/>
  <c r="B585" i="41"/>
  <c r="L585" i="41"/>
  <c r="D585" i="41"/>
  <c r="G585" i="41"/>
  <c r="G312" i="41"/>
  <c r="B312" i="41"/>
  <c r="D312" i="41"/>
  <c r="L312" i="41"/>
  <c r="L45" i="41"/>
  <c r="B45" i="41"/>
  <c r="D45" i="41"/>
  <c r="G45" i="41"/>
  <c r="G258" i="41"/>
  <c r="L258" i="41"/>
  <c r="D258" i="41"/>
  <c r="B258" i="41"/>
  <c r="L528" i="41"/>
  <c r="B528" i="41"/>
  <c r="G528" i="41"/>
  <c r="D528" i="41"/>
  <c r="G226" i="41"/>
  <c r="D226" i="41"/>
  <c r="L226" i="41"/>
  <c r="B226" i="41"/>
  <c r="L489" i="41"/>
  <c r="D489" i="41"/>
  <c r="B489" i="41"/>
  <c r="G489" i="41"/>
  <c r="B654" i="41"/>
  <c r="G654" i="41"/>
  <c r="D654" i="41"/>
  <c r="L654" i="41"/>
  <c r="B126" i="41"/>
  <c r="G126" i="41"/>
  <c r="D126" i="41"/>
  <c r="L126" i="41"/>
  <c r="B100" i="41"/>
  <c r="G100" i="41"/>
  <c r="L100" i="41"/>
  <c r="D100" i="41"/>
  <c r="G424" i="41"/>
  <c r="B424" i="41"/>
  <c r="D424" i="41"/>
  <c r="L424" i="41"/>
  <c r="L158" i="41"/>
  <c r="D158" i="41"/>
  <c r="B158" i="41"/>
  <c r="G158" i="41"/>
  <c r="L139" i="41"/>
  <c r="D139" i="41"/>
  <c r="B139" i="41"/>
  <c r="G139" i="41"/>
  <c r="G416" i="41"/>
  <c r="B416" i="41"/>
  <c r="L416" i="41"/>
  <c r="D416" i="41"/>
  <c r="G360" i="41"/>
  <c r="B360" i="41"/>
  <c r="D360" i="41"/>
  <c r="L360" i="41"/>
  <c r="B313" i="41"/>
  <c r="G313" i="41"/>
  <c r="D313" i="41"/>
  <c r="L313" i="41"/>
  <c r="L647" i="41"/>
  <c r="D647" i="41"/>
  <c r="B647" i="41"/>
  <c r="G647" i="41"/>
  <c r="B584" i="41"/>
  <c r="D584" i="41"/>
  <c r="G584" i="41"/>
  <c r="L584" i="41"/>
  <c r="D69" i="41"/>
  <c r="L69" i="41"/>
  <c r="G69" i="41"/>
  <c r="B69" i="41"/>
  <c r="G113" i="41"/>
  <c r="D113" i="41"/>
  <c r="L113" i="41"/>
  <c r="B113" i="41"/>
  <c r="D340" i="41"/>
  <c r="G340" i="41"/>
  <c r="B340" i="41"/>
  <c r="L340" i="41"/>
  <c r="L267" i="41"/>
  <c r="G267" i="41"/>
  <c r="D267" i="41"/>
  <c r="B267" i="41"/>
  <c r="G515" i="41"/>
  <c r="B515" i="41"/>
  <c r="D515" i="41"/>
  <c r="L515" i="41"/>
  <c r="L341" i="41"/>
  <c r="D341" i="41"/>
  <c r="G341" i="41"/>
  <c r="B341" i="41"/>
  <c r="B202" i="41"/>
  <c r="G202" i="41"/>
  <c r="L202" i="41"/>
  <c r="D202" i="41"/>
  <c r="B525" i="41"/>
  <c r="D525" i="41"/>
  <c r="G525" i="41"/>
  <c r="L525" i="41"/>
  <c r="D119" i="41"/>
  <c r="G119" i="41"/>
  <c r="L119" i="41"/>
  <c r="B119" i="41"/>
  <c r="G319" i="41"/>
  <c r="L319" i="41"/>
  <c r="B319" i="41"/>
  <c r="D319" i="41"/>
  <c r="B427" i="41"/>
  <c r="D427" i="41"/>
  <c r="G427" i="41"/>
  <c r="L427" i="41"/>
  <c r="L500" i="41"/>
  <c r="B500" i="41"/>
  <c r="D500" i="41"/>
  <c r="G500" i="41"/>
  <c r="D221" i="41"/>
  <c r="L221" i="41"/>
  <c r="B221" i="41"/>
  <c r="G221" i="41"/>
  <c r="D316" i="41"/>
  <c r="B316" i="41"/>
  <c r="L316" i="41"/>
  <c r="G316" i="41"/>
  <c r="B309" i="41"/>
  <c r="L309" i="41"/>
  <c r="D309" i="41"/>
  <c r="G309" i="41"/>
  <c r="B522" i="41"/>
  <c r="D522" i="41"/>
  <c r="G522" i="41"/>
  <c r="L522" i="41"/>
  <c r="L279" i="41"/>
  <c r="G279" i="41"/>
  <c r="B279" i="41"/>
  <c r="D279" i="41"/>
  <c r="G86" i="41"/>
  <c r="L86" i="41"/>
  <c r="D86" i="41"/>
  <c r="B86" i="41"/>
  <c r="G632" i="41"/>
  <c r="B632" i="41"/>
  <c r="L632" i="41"/>
  <c r="D632" i="41"/>
  <c r="B435" i="41"/>
  <c r="G435" i="41"/>
  <c r="L435" i="41"/>
  <c r="D435" i="41"/>
  <c r="L401" i="41"/>
  <c r="B401" i="41"/>
  <c r="D401" i="41"/>
  <c r="G401" i="41"/>
  <c r="L156" i="41"/>
  <c r="G156" i="41"/>
  <c r="D156" i="41"/>
  <c r="B156" i="41"/>
  <c r="B61" i="41"/>
  <c r="L61" i="41"/>
  <c r="G61" i="41"/>
  <c r="D61" i="41"/>
  <c r="B563" i="41"/>
  <c r="G563" i="41"/>
  <c r="D563" i="41"/>
  <c r="L563" i="41"/>
  <c r="D43" i="41"/>
  <c r="B43" i="41"/>
  <c r="G43" i="41"/>
  <c r="L43" i="41"/>
  <c r="D339" i="41"/>
  <c r="B339" i="41"/>
  <c r="L339" i="41"/>
  <c r="G339" i="41"/>
  <c r="D556" i="41"/>
  <c r="L556" i="41"/>
  <c r="B556" i="41"/>
  <c r="G556" i="41"/>
  <c r="D236" i="41"/>
  <c r="L236" i="41"/>
  <c r="G236" i="41"/>
  <c r="B236" i="41"/>
  <c r="D208" i="41"/>
  <c r="B208" i="41"/>
  <c r="L208" i="41"/>
  <c r="G208" i="41"/>
  <c r="L199" i="41"/>
  <c r="B199" i="41"/>
  <c r="D199" i="41"/>
  <c r="G199" i="41"/>
  <c r="B411" i="41"/>
  <c r="G411" i="41"/>
  <c r="D411" i="41"/>
  <c r="L411" i="41"/>
  <c r="B63" i="41"/>
  <c r="D63" i="41"/>
  <c r="L63" i="41"/>
  <c r="G63" i="41"/>
  <c r="L229" i="41"/>
  <c r="G229" i="41"/>
  <c r="D229" i="41"/>
  <c r="B229" i="41"/>
  <c r="D62" i="41"/>
  <c r="G62" i="41"/>
  <c r="B62" i="41"/>
  <c r="L62" i="41"/>
  <c r="G562" i="41"/>
  <c r="D562" i="41"/>
  <c r="B562" i="41"/>
  <c r="L562" i="41"/>
  <c r="L575" i="41"/>
  <c r="G575" i="41"/>
  <c r="D575" i="41"/>
  <c r="B575" i="41"/>
  <c r="D142" i="41"/>
  <c r="B142" i="41"/>
  <c r="L142" i="41"/>
  <c r="G142" i="41"/>
  <c r="L552" i="41"/>
  <c r="D552" i="41"/>
  <c r="B552" i="41"/>
  <c r="G552" i="41"/>
  <c r="G292" i="41"/>
  <c r="D292" i="41"/>
  <c r="L292" i="41"/>
  <c r="B292" i="41"/>
  <c r="B173" i="41"/>
  <c r="G173" i="41"/>
  <c r="D173" i="41"/>
  <c r="L173" i="41"/>
  <c r="D336" i="41"/>
  <c r="L336" i="41"/>
  <c r="B336" i="41"/>
  <c r="G336" i="41"/>
  <c r="L51" i="41"/>
  <c r="D51" i="41"/>
  <c r="B51" i="41"/>
  <c r="G51" i="41"/>
  <c r="L446" i="41"/>
  <c r="D446" i="41"/>
  <c r="G446" i="41"/>
  <c r="B446" i="41"/>
  <c r="B702" i="41"/>
  <c r="G702" i="41"/>
  <c r="L702" i="41"/>
  <c r="D702" i="41"/>
  <c r="L47" i="41"/>
  <c r="D47" i="41"/>
  <c r="B47" i="41"/>
  <c r="G47" i="41"/>
  <c r="L296" i="41"/>
  <c r="B296" i="41"/>
  <c r="G296" i="41"/>
  <c r="D296" i="41"/>
  <c r="D456" i="41"/>
  <c r="L456" i="41"/>
  <c r="B456" i="41"/>
  <c r="G456" i="41"/>
  <c r="D303" i="41"/>
  <c r="G303" i="41"/>
  <c r="L303" i="41"/>
  <c r="B303" i="41"/>
  <c r="G578" i="41"/>
  <c r="B578" i="41"/>
  <c r="D578" i="41"/>
  <c r="L578" i="41"/>
  <c r="L507" i="41"/>
  <c r="B507" i="41"/>
  <c r="G507" i="41"/>
  <c r="D507" i="41"/>
  <c r="G198" i="41"/>
  <c r="L198" i="41"/>
  <c r="D198" i="41"/>
  <c r="B198" i="41"/>
  <c r="D597" i="41"/>
  <c r="L597" i="41"/>
  <c r="G597" i="41"/>
  <c r="B597" i="41"/>
  <c r="D705" i="41"/>
  <c r="G705" i="41"/>
  <c r="B705" i="41"/>
  <c r="L705" i="41"/>
  <c r="G574" i="41"/>
  <c r="L574" i="41"/>
  <c r="D574" i="41"/>
  <c r="B574" i="41"/>
  <c r="L261" i="41"/>
  <c r="B261" i="41"/>
  <c r="D261" i="41"/>
  <c r="G261" i="41"/>
  <c r="G464" i="41"/>
  <c r="L464" i="41"/>
  <c r="D464" i="41"/>
  <c r="B464" i="41"/>
  <c r="G108" i="41"/>
  <c r="B108" i="41"/>
  <c r="L108" i="41"/>
  <c r="D108" i="41"/>
  <c r="D270" i="41"/>
  <c r="B270" i="41"/>
  <c r="L270" i="41"/>
  <c r="G270" i="41"/>
  <c r="B579" i="41"/>
  <c r="D579" i="41"/>
  <c r="G579" i="41"/>
  <c r="L579" i="41"/>
  <c r="D687" i="41"/>
  <c r="L687" i="41"/>
  <c r="G687" i="41"/>
  <c r="B687" i="41"/>
  <c r="G627" i="41"/>
  <c r="B627" i="41"/>
  <c r="L627" i="41"/>
  <c r="D627" i="41"/>
  <c r="L214" i="41"/>
  <c r="B214" i="41"/>
  <c r="D214" i="41"/>
  <c r="G214" i="41"/>
  <c r="L496" i="41"/>
  <c r="B496" i="41"/>
  <c r="G496" i="41"/>
  <c r="D496" i="41"/>
  <c r="B457" i="41"/>
  <c r="D457" i="41"/>
  <c r="L457" i="41"/>
  <c r="G457" i="41"/>
  <c r="G549" i="41"/>
  <c r="B549" i="41"/>
  <c r="L549" i="41"/>
  <c r="D549" i="41"/>
  <c r="D287" i="41"/>
  <c r="B287" i="41"/>
  <c r="L287" i="41"/>
  <c r="G287" i="41"/>
  <c r="L571" i="41"/>
  <c r="B571" i="41"/>
  <c r="G571" i="41"/>
  <c r="D571" i="41"/>
  <c r="G440" i="41"/>
  <c r="L440" i="41"/>
  <c r="D440" i="41"/>
  <c r="B440" i="41"/>
  <c r="L154" i="41"/>
  <c r="D154" i="41"/>
  <c r="G154" i="41"/>
  <c r="B154" i="41"/>
  <c r="L487" i="41"/>
  <c r="B487" i="41"/>
  <c r="G487" i="41"/>
  <c r="D487" i="41"/>
  <c r="G431" i="41"/>
  <c r="L431" i="41"/>
  <c r="D431" i="41"/>
  <c r="B431" i="41"/>
  <c r="G370" i="41"/>
  <c r="L370" i="41"/>
  <c r="B370" i="41"/>
  <c r="D370" i="41"/>
  <c r="B490" i="41"/>
  <c r="G490" i="41"/>
  <c r="D490" i="41"/>
  <c r="L490" i="41"/>
  <c r="D39" i="41"/>
  <c r="G39" i="41"/>
  <c r="L39" i="41"/>
  <c r="B39" i="41"/>
  <c r="B413" i="41"/>
  <c r="L413" i="41"/>
  <c r="D413" i="41"/>
  <c r="G413" i="41"/>
  <c r="D320" i="41"/>
  <c r="G320" i="41"/>
  <c r="L320" i="41"/>
  <c r="B320" i="41"/>
  <c r="L204" i="41"/>
  <c r="G204" i="41"/>
  <c r="D204" i="41"/>
  <c r="B204" i="41"/>
  <c r="G567" i="41"/>
  <c r="B567" i="41"/>
  <c r="D567" i="41"/>
  <c r="L567" i="41"/>
  <c r="D572" i="41"/>
  <c r="B572" i="41"/>
  <c r="G572" i="41"/>
  <c r="L572" i="41"/>
  <c r="G554" i="41"/>
  <c r="B554" i="41"/>
  <c r="L554" i="41"/>
  <c r="D554" i="41"/>
  <c r="L125" i="41"/>
  <c r="D125" i="41"/>
  <c r="G125" i="41"/>
  <c r="B125" i="41"/>
  <c r="L685" i="41"/>
  <c r="D685" i="41"/>
  <c r="G685" i="41"/>
  <c r="B685" i="41"/>
  <c r="B238" i="41"/>
  <c r="L238" i="41"/>
  <c r="G238" i="41"/>
  <c r="D238" i="41"/>
  <c r="G580" i="41"/>
  <c r="D580" i="41"/>
  <c r="L580" i="41"/>
  <c r="B580" i="41"/>
  <c r="G603" i="41"/>
  <c r="D603" i="41"/>
  <c r="L603" i="41"/>
  <c r="B603" i="41"/>
  <c r="L617" i="41"/>
  <c r="B617" i="41"/>
  <c r="G617" i="41"/>
  <c r="D617" i="41"/>
  <c r="G509" i="41"/>
  <c r="L509" i="41"/>
  <c r="B509" i="41"/>
  <c r="D509" i="41"/>
  <c r="B245" i="41"/>
  <c r="D245" i="41"/>
  <c r="L245" i="41"/>
  <c r="G245" i="41"/>
  <c r="G602" i="41"/>
  <c r="D602" i="41"/>
  <c r="B602" i="41"/>
  <c r="L602" i="41"/>
  <c r="G129" i="41"/>
  <c r="L129" i="41"/>
  <c r="B129" i="41"/>
  <c r="D129" i="41"/>
  <c r="D328" i="41"/>
  <c r="B328" i="41"/>
  <c r="L328" i="41"/>
  <c r="G328" i="41"/>
  <c r="L268" i="41"/>
  <c r="B268" i="41"/>
  <c r="D268" i="41"/>
  <c r="G268" i="41"/>
  <c r="D683" i="41"/>
  <c r="G683" i="41"/>
  <c r="L683" i="41"/>
  <c r="B683" i="41"/>
  <c r="L325" i="41"/>
  <c r="G325" i="41"/>
  <c r="B325" i="41"/>
  <c r="D325" i="41"/>
  <c r="D619" i="41"/>
  <c r="L619" i="41"/>
  <c r="G619" i="41"/>
  <c r="B619" i="41"/>
  <c r="B449" i="41"/>
  <c r="L449" i="41"/>
  <c r="D449" i="41"/>
  <c r="G449" i="41"/>
  <c r="B538" i="41"/>
  <c r="G538" i="41"/>
  <c r="D538" i="41"/>
  <c r="L538" i="41"/>
  <c r="D271" i="41"/>
  <c r="L271" i="41"/>
  <c r="G271" i="41"/>
  <c r="B271" i="41"/>
  <c r="B628" i="41"/>
  <c r="G628" i="41"/>
  <c r="D628" i="41"/>
  <c r="L628" i="41"/>
  <c r="L53" i="41"/>
  <c r="D53" i="41"/>
  <c r="B53" i="41"/>
  <c r="G53" i="41"/>
  <c r="B675" i="41"/>
  <c r="G675" i="41"/>
  <c r="L675" i="41"/>
  <c r="D675" i="41"/>
  <c r="G96" i="41"/>
  <c r="L96" i="41"/>
  <c r="D96" i="41"/>
  <c r="B96" i="41"/>
  <c r="G369" i="41"/>
  <c r="D369" i="41"/>
  <c r="L369" i="41"/>
  <c r="B369" i="41"/>
  <c r="B543" i="41"/>
  <c r="D543" i="41"/>
  <c r="G543" i="41"/>
  <c r="L543" i="41"/>
  <c r="D479" i="41"/>
  <c r="L479" i="41"/>
  <c r="B479" i="41"/>
  <c r="G479" i="41"/>
  <c r="D605" i="41"/>
  <c r="L605" i="41"/>
  <c r="G605" i="41"/>
  <c r="B605" i="41"/>
  <c r="G455" i="41"/>
  <c r="L455" i="41"/>
  <c r="D455" i="41"/>
  <c r="B455" i="41"/>
  <c r="L184" i="41"/>
  <c r="B184" i="41"/>
  <c r="G184" i="41"/>
  <c r="D184" i="41"/>
  <c r="G90" i="41"/>
  <c r="B90" i="41"/>
  <c r="D90" i="41"/>
  <c r="L90" i="41"/>
  <c r="B246" i="41"/>
  <c r="L246" i="41"/>
  <c r="D246" i="41"/>
  <c r="G246" i="41"/>
  <c r="G482" i="41"/>
  <c r="L482" i="41"/>
  <c r="D482" i="41"/>
  <c r="B482" i="41"/>
  <c r="L168" i="41"/>
  <c r="D168" i="41"/>
  <c r="B168" i="41"/>
  <c r="G168" i="41"/>
  <c r="B307" i="41"/>
  <c r="L307" i="41"/>
  <c r="D307" i="41"/>
  <c r="G307" i="41"/>
  <c r="B91" i="41"/>
  <c r="D91" i="41"/>
  <c r="L91" i="41"/>
  <c r="G91" i="41"/>
  <c r="B124" i="41"/>
  <c r="L124" i="41"/>
  <c r="D124" i="41"/>
  <c r="G124" i="41"/>
  <c r="L640" i="41"/>
  <c r="B640" i="41"/>
  <c r="D640" i="41"/>
  <c r="G640" i="41"/>
  <c r="D559" i="41"/>
  <c r="B559" i="41"/>
  <c r="L559" i="41"/>
  <c r="G559" i="41"/>
  <c r="G396" i="41"/>
  <c r="B396" i="41"/>
  <c r="L396" i="41"/>
  <c r="D396" i="41"/>
  <c r="G215" i="41"/>
  <c r="L215" i="41"/>
  <c r="D215" i="41"/>
  <c r="B215" i="41"/>
  <c r="L623" i="41"/>
  <c r="G623" i="41"/>
  <c r="B623" i="41"/>
  <c r="D623" i="41"/>
  <c r="G546" i="41"/>
  <c r="B546" i="41"/>
  <c r="D546" i="41"/>
  <c r="L546" i="41"/>
  <c r="B194" i="41"/>
  <c r="L194" i="41"/>
  <c r="G194" i="41"/>
  <c r="D194" i="41"/>
  <c r="B46" i="41"/>
  <c r="G46" i="41"/>
  <c r="D46" i="41"/>
  <c r="L46" i="41"/>
  <c r="G620" i="41"/>
  <c r="L620" i="41"/>
  <c r="D620" i="41"/>
  <c r="B620" i="41"/>
  <c r="B343" i="41"/>
  <c r="D343" i="41"/>
  <c r="G343" i="41"/>
  <c r="L343" i="41"/>
  <c r="L458" i="41"/>
  <c r="G458" i="41"/>
  <c r="B458" i="41"/>
  <c r="D458" i="41"/>
  <c r="B673" i="41"/>
  <c r="G673" i="41"/>
  <c r="D673" i="41"/>
  <c r="L673" i="41"/>
  <c r="L534" i="41"/>
  <c r="D534" i="41"/>
  <c r="B534" i="41"/>
  <c r="G534" i="41"/>
  <c r="L541" i="41"/>
  <c r="D541" i="41"/>
  <c r="G541" i="41"/>
  <c r="B541" i="41"/>
  <c r="D472" i="41"/>
  <c r="L472" i="41"/>
  <c r="B472" i="41"/>
  <c r="G472" i="41"/>
  <c r="D40" i="41"/>
  <c r="G40" i="41"/>
  <c r="B40" i="41"/>
  <c r="L40" i="41"/>
  <c r="B425" i="41"/>
  <c r="L425" i="41"/>
  <c r="D425" i="41"/>
  <c r="G425" i="41"/>
  <c r="G175" i="41"/>
  <c r="L175" i="41"/>
  <c r="B175" i="41"/>
  <c r="D175" i="41"/>
  <c r="L638" i="41"/>
  <c r="B638" i="41"/>
  <c r="G638" i="41"/>
  <c r="D638" i="41"/>
  <c r="B234" i="41"/>
  <c r="D234" i="41"/>
  <c r="L234" i="41"/>
  <c r="G234" i="41"/>
  <c r="D690" i="41"/>
  <c r="B690" i="41"/>
  <c r="L690" i="41"/>
  <c r="G690" i="41"/>
  <c r="G294" i="41"/>
  <c r="B294" i="41"/>
  <c r="L294" i="41"/>
  <c r="D294" i="41"/>
  <c r="L259" i="41"/>
  <c r="G259" i="41"/>
  <c r="B259" i="41"/>
  <c r="D259" i="41"/>
  <c r="E15" i="54"/>
  <c r="L15" i="54" s="1"/>
  <c r="M15" i="54" s="1"/>
  <c r="H16" i="54"/>
  <c r="I16" i="54"/>
  <c r="L14" i="54"/>
  <c r="M14" i="54" s="1"/>
  <c r="N14" i="54" s="1"/>
  <c r="P14" i="54" s="1"/>
  <c r="J15" i="54"/>
  <c r="D16" i="54"/>
  <c r="C17" i="54"/>
  <c r="S7" i="54"/>
  <c r="Q8" i="54"/>
  <c r="I13" i="41" l="1"/>
  <c r="K13" i="41"/>
  <c r="H13" i="41"/>
  <c r="E13" i="41"/>
  <c r="A18" i="54"/>
  <c r="O17" i="54"/>
  <c r="E15" i="41"/>
  <c r="E12" i="41"/>
  <c r="K12" i="41"/>
  <c r="I12" i="41"/>
  <c r="H12" i="41"/>
  <c r="J12" i="41"/>
  <c r="J15" i="41"/>
  <c r="K20" i="41"/>
  <c r="H15" i="41"/>
  <c r="I15" i="41"/>
  <c r="H20" i="41"/>
  <c r="J20" i="41"/>
  <c r="I20" i="41"/>
  <c r="K17" i="41"/>
  <c r="H17" i="41"/>
  <c r="J17" i="41"/>
  <c r="K19" i="41"/>
  <c r="I19" i="41"/>
  <c r="J19" i="41"/>
  <c r="E19" i="41"/>
  <c r="H14" i="41"/>
  <c r="I14" i="41"/>
  <c r="J14" i="41"/>
  <c r="K14" i="41"/>
  <c r="E21" i="41"/>
  <c r="I21" i="41"/>
  <c r="H21" i="41"/>
  <c r="J21" i="41"/>
  <c r="K18" i="41"/>
  <c r="E18" i="41"/>
  <c r="H18" i="41"/>
  <c r="J18" i="41"/>
  <c r="H541" i="41"/>
  <c r="I541" i="41"/>
  <c r="K541" i="41"/>
  <c r="J541" i="41"/>
  <c r="E541" i="41"/>
  <c r="H455" i="41"/>
  <c r="E455" i="41"/>
  <c r="J455" i="41"/>
  <c r="K455" i="41"/>
  <c r="I455" i="41"/>
  <c r="K605" i="41"/>
  <c r="E605" i="41"/>
  <c r="I605" i="41"/>
  <c r="H605" i="41"/>
  <c r="J605" i="41"/>
  <c r="K619" i="41"/>
  <c r="H619" i="41"/>
  <c r="I619" i="41"/>
  <c r="E619" i="41"/>
  <c r="J619" i="41"/>
  <c r="J683" i="41"/>
  <c r="E683" i="41"/>
  <c r="I683" i="41"/>
  <c r="K683" i="41"/>
  <c r="H683" i="41"/>
  <c r="K370" i="41"/>
  <c r="E370" i="41"/>
  <c r="I370" i="41"/>
  <c r="H370" i="41"/>
  <c r="J370" i="41"/>
  <c r="I705" i="41"/>
  <c r="H705" i="41"/>
  <c r="K705" i="41"/>
  <c r="E705" i="41"/>
  <c r="J705" i="41"/>
  <c r="K446" i="41"/>
  <c r="I446" i="41"/>
  <c r="H446" i="41"/>
  <c r="J446" i="41"/>
  <c r="E446" i="41"/>
  <c r="H575" i="41"/>
  <c r="K575" i="41"/>
  <c r="I575" i="41"/>
  <c r="J575" i="41"/>
  <c r="E575" i="41"/>
  <c r="J229" i="41"/>
  <c r="K229" i="41"/>
  <c r="E229" i="41"/>
  <c r="H229" i="41"/>
  <c r="I229" i="41"/>
  <c r="I119" i="41"/>
  <c r="E119" i="41"/>
  <c r="K119" i="41"/>
  <c r="H119" i="41"/>
  <c r="J119" i="41"/>
  <c r="E341" i="41"/>
  <c r="I341" i="41"/>
  <c r="J341" i="41"/>
  <c r="K341" i="41"/>
  <c r="H341" i="41"/>
  <c r="I258" i="41"/>
  <c r="H258" i="41"/>
  <c r="E258" i="41"/>
  <c r="J258" i="41"/>
  <c r="K258" i="41"/>
  <c r="K281" i="41"/>
  <c r="I281" i="41"/>
  <c r="J281" i="41"/>
  <c r="E281" i="41"/>
  <c r="H281" i="41"/>
  <c r="I436" i="41"/>
  <c r="H436" i="41"/>
  <c r="J436" i="41"/>
  <c r="K436" i="41"/>
  <c r="E436" i="41"/>
  <c r="J152" i="41"/>
  <c r="I152" i="41"/>
  <c r="K152" i="41"/>
  <c r="E152" i="41"/>
  <c r="H152" i="41"/>
  <c r="J235" i="41"/>
  <c r="E235" i="41"/>
  <c r="K235" i="41"/>
  <c r="H235" i="41"/>
  <c r="I235" i="41"/>
  <c r="K634" i="41"/>
  <c r="E634" i="41"/>
  <c r="H634" i="41"/>
  <c r="I634" i="41"/>
  <c r="J634" i="41"/>
  <c r="I520" i="41"/>
  <c r="K520" i="41"/>
  <c r="H520" i="41"/>
  <c r="E520" i="41"/>
  <c r="J520" i="41"/>
  <c r="I25" i="41"/>
  <c r="E25" i="41"/>
  <c r="H25" i="41"/>
  <c r="J25" i="41"/>
  <c r="K25" i="41"/>
  <c r="I376" i="41"/>
  <c r="H376" i="41"/>
  <c r="E376" i="41"/>
  <c r="K376" i="41"/>
  <c r="J376" i="41"/>
  <c r="H353" i="41"/>
  <c r="J353" i="41"/>
  <c r="I353" i="41"/>
  <c r="K353" i="41"/>
  <c r="E353" i="41"/>
  <c r="K437" i="41"/>
  <c r="H437" i="41"/>
  <c r="I437" i="41"/>
  <c r="J437" i="41"/>
  <c r="E437" i="41"/>
  <c r="I283" i="41"/>
  <c r="K283" i="41"/>
  <c r="J283" i="41"/>
  <c r="H283" i="41"/>
  <c r="E283" i="41"/>
  <c r="K600" i="41"/>
  <c r="I600" i="41"/>
  <c r="J600" i="41"/>
  <c r="H600" i="41"/>
  <c r="E600" i="41"/>
  <c r="H143" i="41"/>
  <c r="J143" i="41"/>
  <c r="I143" i="41"/>
  <c r="E143" i="41"/>
  <c r="K143" i="41"/>
  <c r="J409" i="41"/>
  <c r="K409" i="41"/>
  <c r="E409" i="41"/>
  <c r="I409" i="41"/>
  <c r="H409" i="41"/>
  <c r="H594" i="41"/>
  <c r="E594" i="41"/>
  <c r="K594" i="41"/>
  <c r="J594" i="41"/>
  <c r="I594" i="41"/>
  <c r="E248" i="41"/>
  <c r="I248" i="41"/>
  <c r="K248" i="41"/>
  <c r="H248" i="41"/>
  <c r="J248" i="41"/>
  <c r="K696" i="41"/>
  <c r="I696" i="41"/>
  <c r="H696" i="41"/>
  <c r="E696" i="41"/>
  <c r="J696" i="41"/>
  <c r="H502" i="41"/>
  <c r="E502" i="41"/>
  <c r="J502" i="41"/>
  <c r="I502" i="41"/>
  <c r="K502" i="41"/>
  <c r="E179" i="41"/>
  <c r="J179" i="41"/>
  <c r="H179" i="41"/>
  <c r="I179" i="41"/>
  <c r="K179" i="41"/>
  <c r="K183" i="41"/>
  <c r="I183" i="41"/>
  <c r="E183" i="41"/>
  <c r="H183" i="41"/>
  <c r="J183" i="41"/>
  <c r="E166" i="41"/>
  <c r="K166" i="41"/>
  <c r="I166" i="41"/>
  <c r="J166" i="41"/>
  <c r="H166" i="41"/>
  <c r="K611" i="41"/>
  <c r="I611" i="41"/>
  <c r="J611" i="41"/>
  <c r="E611" i="41"/>
  <c r="H611" i="41"/>
  <c r="J291" i="41"/>
  <c r="H291" i="41"/>
  <c r="E291" i="41"/>
  <c r="K291" i="41"/>
  <c r="I291" i="41"/>
  <c r="I264" i="41"/>
  <c r="H264" i="41"/>
  <c r="E264" i="41"/>
  <c r="K264" i="41"/>
  <c r="J264" i="41"/>
  <c r="I171" i="41"/>
  <c r="E171" i="41"/>
  <c r="K171" i="41"/>
  <c r="J171" i="41"/>
  <c r="H171" i="41"/>
  <c r="J59" i="41"/>
  <c r="I59" i="41"/>
  <c r="K59" i="41"/>
  <c r="H59" i="41"/>
  <c r="E59" i="41"/>
  <c r="J493" i="41"/>
  <c r="H493" i="41"/>
  <c r="E493" i="41"/>
  <c r="K493" i="41"/>
  <c r="I493" i="41"/>
  <c r="K163" i="41"/>
  <c r="H163" i="41"/>
  <c r="J163" i="41"/>
  <c r="I163" i="41"/>
  <c r="E163" i="41"/>
  <c r="H26" i="41"/>
  <c r="E26" i="41"/>
  <c r="J26" i="41"/>
  <c r="I26" i="41"/>
  <c r="K26" i="41"/>
  <c r="H73" i="41"/>
  <c r="E73" i="41"/>
  <c r="J73" i="41"/>
  <c r="I73" i="41"/>
  <c r="K73" i="41"/>
  <c r="K250" i="41"/>
  <c r="J250" i="41"/>
  <c r="H250" i="41"/>
  <c r="I250" i="41"/>
  <c r="E250" i="41"/>
  <c r="J587" i="41"/>
  <c r="K587" i="41"/>
  <c r="I587" i="41"/>
  <c r="H587" i="41"/>
  <c r="E587" i="41"/>
  <c r="I486" i="41"/>
  <c r="K486" i="41"/>
  <c r="J486" i="41"/>
  <c r="H486" i="41"/>
  <c r="E486" i="41"/>
  <c r="K532" i="41"/>
  <c r="I532" i="41"/>
  <c r="H532" i="41"/>
  <c r="J532" i="41"/>
  <c r="E532" i="41"/>
  <c r="K604" i="41"/>
  <c r="I604" i="41"/>
  <c r="E604" i="41"/>
  <c r="J604" i="41"/>
  <c r="H604" i="41"/>
  <c r="E282" i="41"/>
  <c r="K282" i="41"/>
  <c r="H282" i="41"/>
  <c r="I282" i="41"/>
  <c r="J282" i="41"/>
  <c r="E44" i="41"/>
  <c r="H44" i="41"/>
  <c r="K44" i="41"/>
  <c r="I44" i="41"/>
  <c r="J44" i="41"/>
  <c r="I315" i="41"/>
  <c r="K315" i="41"/>
  <c r="E315" i="41"/>
  <c r="J315" i="41"/>
  <c r="H315" i="41"/>
  <c r="H443" i="41"/>
  <c r="J443" i="41"/>
  <c r="I443" i="41"/>
  <c r="K443" i="41"/>
  <c r="E443" i="41"/>
  <c r="I561" i="41"/>
  <c r="H561" i="41"/>
  <c r="K561" i="41"/>
  <c r="J561" i="41"/>
  <c r="E561" i="41"/>
  <c r="I644" i="41"/>
  <c r="H644" i="41"/>
  <c r="E644" i="41"/>
  <c r="K644" i="41"/>
  <c r="J644" i="41"/>
  <c r="K630" i="41"/>
  <c r="E630" i="41"/>
  <c r="H630" i="41"/>
  <c r="J630" i="41"/>
  <c r="I630" i="41"/>
  <c r="I448" i="41"/>
  <c r="K448" i="41"/>
  <c r="E448" i="41"/>
  <c r="H448" i="41"/>
  <c r="J448" i="41"/>
  <c r="E314" i="41"/>
  <c r="K314" i="41"/>
  <c r="J314" i="41"/>
  <c r="H314" i="41"/>
  <c r="I314" i="41"/>
  <c r="J681" i="41"/>
  <c r="H681" i="41"/>
  <c r="E681" i="41"/>
  <c r="I681" i="41"/>
  <c r="K681" i="41"/>
  <c r="I200" i="41"/>
  <c r="H200" i="41"/>
  <c r="K200" i="41"/>
  <c r="J200" i="41"/>
  <c r="E200" i="41"/>
  <c r="H415" i="41"/>
  <c r="I415" i="41"/>
  <c r="J415" i="41"/>
  <c r="E415" i="41"/>
  <c r="K415" i="41"/>
  <c r="E382" i="41"/>
  <c r="I382" i="41"/>
  <c r="J382" i="41"/>
  <c r="K382" i="41"/>
  <c r="H382" i="41"/>
  <c r="J465" i="41"/>
  <c r="I465" i="41"/>
  <c r="K465" i="41"/>
  <c r="H465" i="41"/>
  <c r="E465" i="41"/>
  <c r="I354" i="41"/>
  <c r="K354" i="41"/>
  <c r="E354" i="41"/>
  <c r="H354" i="41"/>
  <c r="J354" i="41"/>
  <c r="E708" i="41"/>
  <c r="I708" i="41"/>
  <c r="H708" i="41"/>
  <c r="K708" i="41"/>
  <c r="J708" i="41"/>
  <c r="E355" i="41"/>
  <c r="K355" i="41"/>
  <c r="I355" i="41"/>
  <c r="J355" i="41"/>
  <c r="H355" i="41"/>
  <c r="I351" i="41"/>
  <c r="H351" i="41"/>
  <c r="J351" i="41"/>
  <c r="E351" i="41"/>
  <c r="K351" i="41"/>
  <c r="K247" i="41"/>
  <c r="I247" i="41"/>
  <c r="H247" i="41"/>
  <c r="E247" i="41"/>
  <c r="J247" i="41"/>
  <c r="I70" i="41"/>
  <c r="K70" i="41"/>
  <c r="E70" i="41"/>
  <c r="H70" i="41"/>
  <c r="J70" i="41"/>
  <c r="J545" i="41"/>
  <c r="I545" i="41"/>
  <c r="H545" i="41"/>
  <c r="E545" i="41"/>
  <c r="K545" i="41"/>
  <c r="H297" i="41"/>
  <c r="I297" i="41"/>
  <c r="J297" i="41"/>
  <c r="K297" i="41"/>
  <c r="E297" i="41"/>
  <c r="J37" i="41"/>
  <c r="K37" i="41"/>
  <c r="E37" i="41"/>
  <c r="H37" i="41"/>
  <c r="I37" i="41"/>
  <c r="I85" i="41"/>
  <c r="J85" i="41"/>
  <c r="H85" i="41"/>
  <c r="K85" i="41"/>
  <c r="E85" i="41"/>
  <c r="I348" i="41"/>
  <c r="E348" i="41"/>
  <c r="H348" i="41"/>
  <c r="K348" i="41"/>
  <c r="J348" i="41"/>
  <c r="J157" i="41"/>
  <c r="I157" i="41"/>
  <c r="E157" i="41"/>
  <c r="K157" i="41"/>
  <c r="H157" i="41"/>
  <c r="K402" i="41"/>
  <c r="I402" i="41"/>
  <c r="H402" i="41"/>
  <c r="E402" i="41"/>
  <c r="J402" i="41"/>
  <c r="J68" i="41"/>
  <c r="I68" i="41"/>
  <c r="K68" i="41"/>
  <c r="H68" i="41"/>
  <c r="E68" i="41"/>
  <c r="H621" i="41"/>
  <c r="I621" i="41"/>
  <c r="K621" i="41"/>
  <c r="E621" i="41"/>
  <c r="J621" i="41"/>
  <c r="I78" i="41"/>
  <c r="K78" i="41"/>
  <c r="E78" i="41"/>
  <c r="J78" i="41"/>
  <c r="H78" i="41"/>
  <c r="H373" i="41"/>
  <c r="E373" i="41"/>
  <c r="J373" i="41"/>
  <c r="I373" i="41"/>
  <c r="K373" i="41"/>
  <c r="I137" i="41"/>
  <c r="J137" i="41"/>
  <c r="E137" i="41"/>
  <c r="K137" i="41"/>
  <c r="H137" i="41"/>
  <c r="K645" i="41"/>
  <c r="I645" i="41"/>
  <c r="J645" i="41"/>
  <c r="E645" i="41"/>
  <c r="H645" i="41"/>
  <c r="K56" i="41"/>
  <c r="E56" i="41"/>
  <c r="J56" i="41"/>
  <c r="H56" i="41"/>
  <c r="I56" i="41"/>
  <c r="E82" i="41"/>
  <c r="K82" i="41"/>
  <c r="H82" i="41"/>
  <c r="I82" i="41"/>
  <c r="J82" i="41"/>
  <c r="H65" i="41"/>
  <c r="K65" i="41"/>
  <c r="E65" i="41"/>
  <c r="I65" i="41"/>
  <c r="J65" i="41"/>
  <c r="I186" i="41"/>
  <c r="H186" i="41"/>
  <c r="J186" i="41"/>
  <c r="K186" i="41"/>
  <c r="E186" i="41"/>
  <c r="H378" i="41"/>
  <c r="K378" i="41"/>
  <c r="I378" i="41"/>
  <c r="J378" i="41"/>
  <c r="E378" i="41"/>
  <c r="H366" i="41"/>
  <c r="J366" i="41"/>
  <c r="E366" i="41"/>
  <c r="I366" i="41"/>
  <c r="K366" i="41"/>
  <c r="J189" i="41"/>
  <c r="K189" i="41"/>
  <c r="E189" i="41"/>
  <c r="H189" i="41"/>
  <c r="I189" i="41"/>
  <c r="K635" i="41"/>
  <c r="J635" i="41"/>
  <c r="E635" i="41"/>
  <c r="I635" i="41"/>
  <c r="H635" i="41"/>
  <c r="H285" i="41"/>
  <c r="I285" i="41"/>
  <c r="K285" i="41"/>
  <c r="J285" i="41"/>
  <c r="E285" i="41"/>
  <c r="I278" i="41"/>
  <c r="H278" i="41"/>
  <c r="K278" i="41"/>
  <c r="E278" i="41"/>
  <c r="J278" i="41"/>
  <c r="J550" i="41"/>
  <c r="H550" i="41"/>
  <c r="K550" i="41"/>
  <c r="I550" i="41"/>
  <c r="E550" i="41"/>
  <c r="I331" i="41"/>
  <c r="H331" i="41"/>
  <c r="J331" i="41"/>
  <c r="K331" i="41"/>
  <c r="E331" i="41"/>
  <c r="J614" i="41"/>
  <c r="I614" i="41"/>
  <c r="H614" i="41"/>
  <c r="E614" i="41"/>
  <c r="K614" i="41"/>
  <c r="K57" i="41"/>
  <c r="H57" i="41"/>
  <c r="J57" i="41"/>
  <c r="E57" i="41"/>
  <c r="I57" i="41"/>
  <c r="E384" i="41"/>
  <c r="K384" i="41"/>
  <c r="I384" i="41"/>
  <c r="J384" i="41"/>
  <c r="H384" i="41"/>
  <c r="J227" i="41"/>
  <c r="H227" i="41"/>
  <c r="K227" i="41"/>
  <c r="E227" i="41"/>
  <c r="I227" i="41"/>
  <c r="H533" i="41"/>
  <c r="I533" i="41"/>
  <c r="E533" i="41"/>
  <c r="K533" i="41"/>
  <c r="J533" i="41"/>
  <c r="E426" i="41"/>
  <c r="K426" i="41"/>
  <c r="J426" i="41"/>
  <c r="I426" i="41"/>
  <c r="H426" i="41"/>
  <c r="H657" i="41"/>
  <c r="I657" i="41"/>
  <c r="K657" i="41"/>
  <c r="J657" i="41"/>
  <c r="E657" i="41"/>
  <c r="H711" i="41"/>
  <c r="I711" i="41"/>
  <c r="K711" i="41"/>
  <c r="J711" i="41"/>
  <c r="H79" i="41"/>
  <c r="E79" i="41"/>
  <c r="K79" i="41"/>
  <c r="J79" i="41"/>
  <c r="I79" i="41"/>
  <c r="I595" i="41"/>
  <c r="E595" i="41"/>
  <c r="J595" i="41"/>
  <c r="K595" i="41"/>
  <c r="H595" i="41"/>
  <c r="I656" i="41"/>
  <c r="K656" i="41"/>
  <c r="E656" i="41"/>
  <c r="H656" i="41"/>
  <c r="J656" i="41"/>
  <c r="J342" i="41"/>
  <c r="I342" i="41"/>
  <c r="E342" i="41"/>
  <c r="H342" i="41"/>
  <c r="K342" i="41"/>
  <c r="H664" i="41"/>
  <c r="I664" i="41"/>
  <c r="E664" i="41"/>
  <c r="J664" i="41"/>
  <c r="K664" i="41"/>
  <c r="I536" i="41"/>
  <c r="E536" i="41"/>
  <c r="J536" i="41"/>
  <c r="H536" i="41"/>
  <c r="K536" i="41"/>
  <c r="J390" i="41"/>
  <c r="H390" i="41"/>
  <c r="K390" i="41"/>
  <c r="E390" i="41"/>
  <c r="I390" i="41"/>
  <c r="J249" i="41"/>
  <c r="K249" i="41"/>
  <c r="E249" i="41"/>
  <c r="I249" i="41"/>
  <c r="H249" i="41"/>
  <c r="K583" i="41"/>
  <c r="J583" i="41"/>
  <c r="E583" i="41"/>
  <c r="I583" i="41"/>
  <c r="H583" i="41"/>
  <c r="K244" i="41"/>
  <c r="H244" i="41"/>
  <c r="E244" i="41"/>
  <c r="I244" i="41"/>
  <c r="J244" i="41"/>
  <c r="I251" i="41"/>
  <c r="H251" i="41"/>
  <c r="E251" i="41"/>
  <c r="J251" i="41"/>
  <c r="K251" i="41"/>
  <c r="J620" i="41"/>
  <c r="H620" i="41"/>
  <c r="K620" i="41"/>
  <c r="E620" i="41"/>
  <c r="I620" i="41"/>
  <c r="J125" i="41"/>
  <c r="E125" i="41"/>
  <c r="H125" i="41"/>
  <c r="I125" i="41"/>
  <c r="K125" i="41"/>
  <c r="K687" i="41"/>
  <c r="H687" i="41"/>
  <c r="I687" i="41"/>
  <c r="E687" i="41"/>
  <c r="J687" i="41"/>
  <c r="I464" i="41"/>
  <c r="K464" i="41"/>
  <c r="J464" i="41"/>
  <c r="H464" i="41"/>
  <c r="E464" i="41"/>
  <c r="K173" i="41"/>
  <c r="E173" i="41"/>
  <c r="J173" i="41"/>
  <c r="H173" i="41"/>
  <c r="I173" i="41"/>
  <c r="J63" i="41"/>
  <c r="H63" i="41"/>
  <c r="I63" i="41"/>
  <c r="K63" i="41"/>
  <c r="E63" i="41"/>
  <c r="I411" i="41"/>
  <c r="H411" i="41"/>
  <c r="J411" i="41"/>
  <c r="E411" i="41"/>
  <c r="K411" i="41"/>
  <c r="K427" i="41"/>
  <c r="H427" i="41"/>
  <c r="I427" i="41"/>
  <c r="J427" i="41"/>
  <c r="E427" i="41"/>
  <c r="H259" i="41"/>
  <c r="I259" i="41"/>
  <c r="J259" i="41"/>
  <c r="K259" i="41"/>
  <c r="E259" i="41"/>
  <c r="H175" i="41"/>
  <c r="I175" i="41"/>
  <c r="K175" i="41"/>
  <c r="E175" i="41"/>
  <c r="J175" i="41"/>
  <c r="J40" i="41"/>
  <c r="K40" i="41"/>
  <c r="H40" i="41"/>
  <c r="I40" i="41"/>
  <c r="E40" i="41"/>
  <c r="J472" i="41"/>
  <c r="E472" i="41"/>
  <c r="I472" i="41"/>
  <c r="K472" i="41"/>
  <c r="H472" i="41"/>
  <c r="J458" i="41"/>
  <c r="I458" i="41"/>
  <c r="E458" i="41"/>
  <c r="K458" i="41"/>
  <c r="H458" i="41"/>
  <c r="J129" i="41"/>
  <c r="H129" i="41"/>
  <c r="K129" i="41"/>
  <c r="I129" i="41"/>
  <c r="E129" i="41"/>
  <c r="E292" i="41"/>
  <c r="J292" i="41"/>
  <c r="I292" i="41"/>
  <c r="K292" i="41"/>
  <c r="H292" i="41"/>
  <c r="K236" i="41"/>
  <c r="J236" i="41"/>
  <c r="E236" i="41"/>
  <c r="H236" i="41"/>
  <c r="I236" i="41"/>
  <c r="J156" i="41"/>
  <c r="K156" i="41"/>
  <c r="I156" i="41"/>
  <c r="E156" i="41"/>
  <c r="H156" i="41"/>
  <c r="J86" i="41"/>
  <c r="K86" i="41"/>
  <c r="I86" i="41"/>
  <c r="H86" i="41"/>
  <c r="E86" i="41"/>
  <c r="I226" i="41"/>
  <c r="J226" i="41"/>
  <c r="E226" i="41"/>
  <c r="H226" i="41"/>
  <c r="K226" i="41"/>
  <c r="K122" i="41"/>
  <c r="I122" i="41"/>
  <c r="J122" i="41"/>
  <c r="E122" i="41"/>
  <c r="H122" i="41"/>
  <c r="I403" i="41"/>
  <c r="J403" i="41"/>
  <c r="K403" i="41"/>
  <c r="H403" i="41"/>
  <c r="E403" i="41"/>
  <c r="E707" i="41"/>
  <c r="H707" i="41"/>
  <c r="J707" i="41"/>
  <c r="K707" i="41"/>
  <c r="I707" i="41"/>
  <c r="H639" i="41"/>
  <c r="J639" i="41"/>
  <c r="E639" i="41"/>
  <c r="I639" i="41"/>
  <c r="K639" i="41"/>
  <c r="H671" i="41"/>
  <c r="J671" i="41"/>
  <c r="E671" i="41"/>
  <c r="K671" i="41"/>
  <c r="I671" i="41"/>
  <c r="K169" i="41"/>
  <c r="J169" i="41"/>
  <c r="H169" i="41"/>
  <c r="E169" i="41"/>
  <c r="I169" i="41"/>
  <c r="I560" i="41"/>
  <c r="H560" i="41"/>
  <c r="J560" i="41"/>
  <c r="K560" i="41"/>
  <c r="E560" i="41"/>
  <c r="J459" i="41"/>
  <c r="E459" i="41"/>
  <c r="K459" i="41"/>
  <c r="H459" i="41"/>
  <c r="I459" i="41"/>
  <c r="J130" i="41"/>
  <c r="H130" i="41"/>
  <c r="E130" i="41"/>
  <c r="I130" i="41"/>
  <c r="K130" i="41"/>
  <c r="H608" i="41"/>
  <c r="I608" i="41"/>
  <c r="K608" i="41"/>
  <c r="J608" i="41"/>
  <c r="E608" i="41"/>
  <c r="J674" i="41"/>
  <c r="K674" i="41"/>
  <c r="E674" i="41"/>
  <c r="I674" i="41"/>
  <c r="H674" i="41"/>
  <c r="J220" i="41"/>
  <c r="K220" i="41"/>
  <c r="H220" i="41"/>
  <c r="I220" i="41"/>
  <c r="E220" i="41"/>
  <c r="I67" i="41"/>
  <c r="E67" i="41"/>
  <c r="H67" i="41"/>
  <c r="J67" i="41"/>
  <c r="K67" i="41"/>
  <c r="H517" i="41"/>
  <c r="K517" i="41"/>
  <c r="E517" i="41"/>
  <c r="I517" i="41"/>
  <c r="J517" i="41"/>
  <c r="H74" i="41"/>
  <c r="J74" i="41"/>
  <c r="I74" i="41"/>
  <c r="K74" i="41"/>
  <c r="E74" i="41"/>
  <c r="K180" i="41"/>
  <c r="I180" i="41"/>
  <c r="H180" i="41"/>
  <c r="J180" i="41"/>
  <c r="E180" i="41"/>
  <c r="H294" i="41"/>
  <c r="E294" i="41"/>
  <c r="K294" i="41"/>
  <c r="I294" i="41"/>
  <c r="J294" i="41"/>
  <c r="J690" i="41"/>
  <c r="K690" i="41"/>
  <c r="I690" i="41"/>
  <c r="H690" i="41"/>
  <c r="E690" i="41"/>
  <c r="E638" i="41"/>
  <c r="I638" i="41"/>
  <c r="H638" i="41"/>
  <c r="K638" i="41"/>
  <c r="J638" i="41"/>
  <c r="J396" i="41"/>
  <c r="I396" i="41"/>
  <c r="K396" i="41"/>
  <c r="H396" i="41"/>
  <c r="E396" i="41"/>
  <c r="H640" i="41"/>
  <c r="E640" i="41"/>
  <c r="J640" i="41"/>
  <c r="K640" i="41"/>
  <c r="I640" i="41"/>
  <c r="I184" i="41"/>
  <c r="E184" i="41"/>
  <c r="K184" i="41"/>
  <c r="H184" i="41"/>
  <c r="J184" i="41"/>
  <c r="E268" i="41"/>
  <c r="I268" i="41"/>
  <c r="K268" i="41"/>
  <c r="J268" i="41"/>
  <c r="H268" i="41"/>
  <c r="J328" i="41"/>
  <c r="E328" i="41"/>
  <c r="K328" i="41"/>
  <c r="I328" i="41"/>
  <c r="H328" i="41"/>
  <c r="H617" i="41"/>
  <c r="I617" i="41"/>
  <c r="K617" i="41"/>
  <c r="E617" i="41"/>
  <c r="J617" i="41"/>
  <c r="J554" i="41"/>
  <c r="E554" i="41"/>
  <c r="H554" i="41"/>
  <c r="I554" i="41"/>
  <c r="K554" i="41"/>
  <c r="I572" i="41"/>
  <c r="K572" i="41"/>
  <c r="E572" i="41"/>
  <c r="H572" i="41"/>
  <c r="J572" i="41"/>
  <c r="I567" i="41"/>
  <c r="H567" i="41"/>
  <c r="J567" i="41"/>
  <c r="K567" i="41"/>
  <c r="E567" i="41"/>
  <c r="H487" i="41"/>
  <c r="J487" i="41"/>
  <c r="E487" i="41"/>
  <c r="K487" i="41"/>
  <c r="I487" i="41"/>
  <c r="K571" i="41"/>
  <c r="H571" i="41"/>
  <c r="E571" i="41"/>
  <c r="I571" i="41"/>
  <c r="J571" i="41"/>
  <c r="J287" i="41"/>
  <c r="I287" i="41"/>
  <c r="K287" i="41"/>
  <c r="E287" i="41"/>
  <c r="H287" i="41"/>
  <c r="H549" i="41"/>
  <c r="E549" i="41"/>
  <c r="K549" i="41"/>
  <c r="I549" i="41"/>
  <c r="J549" i="41"/>
  <c r="E496" i="41"/>
  <c r="J496" i="41"/>
  <c r="I496" i="41"/>
  <c r="H496" i="41"/>
  <c r="K496" i="41"/>
  <c r="E214" i="41"/>
  <c r="H214" i="41"/>
  <c r="K214" i="41"/>
  <c r="J214" i="41"/>
  <c r="I214" i="41"/>
  <c r="E627" i="41"/>
  <c r="K627" i="41"/>
  <c r="H627" i="41"/>
  <c r="J627" i="41"/>
  <c r="I627" i="41"/>
  <c r="I270" i="41"/>
  <c r="K270" i="41"/>
  <c r="J270" i="41"/>
  <c r="H270" i="41"/>
  <c r="E270" i="41"/>
  <c r="I108" i="41"/>
  <c r="J108" i="41"/>
  <c r="H108" i="41"/>
  <c r="K108" i="41"/>
  <c r="E108" i="41"/>
  <c r="E261" i="41"/>
  <c r="K261" i="41"/>
  <c r="I261" i="41"/>
  <c r="H261" i="41"/>
  <c r="J261" i="41"/>
  <c r="E507" i="41"/>
  <c r="J507" i="41"/>
  <c r="I507" i="41"/>
  <c r="H507" i="41"/>
  <c r="K507" i="41"/>
  <c r="H578" i="41"/>
  <c r="K578" i="41"/>
  <c r="I578" i="41"/>
  <c r="J578" i="41"/>
  <c r="E578" i="41"/>
  <c r="J456" i="41"/>
  <c r="K456" i="41"/>
  <c r="I456" i="41"/>
  <c r="E456" i="41"/>
  <c r="H456" i="41"/>
  <c r="I47" i="41"/>
  <c r="H47" i="41"/>
  <c r="K47" i="41"/>
  <c r="J47" i="41"/>
  <c r="E47" i="41"/>
  <c r="E51" i="41"/>
  <c r="K51" i="41"/>
  <c r="I51" i="41"/>
  <c r="J51" i="41"/>
  <c r="H51" i="41"/>
  <c r="E336" i="41"/>
  <c r="K336" i="41"/>
  <c r="H336" i="41"/>
  <c r="J336" i="41"/>
  <c r="I336" i="41"/>
  <c r="J552" i="41"/>
  <c r="I552" i="41"/>
  <c r="E552" i="41"/>
  <c r="K552" i="41"/>
  <c r="H552" i="41"/>
  <c r="I562" i="41"/>
  <c r="E562" i="41"/>
  <c r="J562" i="41"/>
  <c r="K562" i="41"/>
  <c r="H562" i="41"/>
  <c r="H62" i="41"/>
  <c r="J62" i="41"/>
  <c r="E62" i="41"/>
  <c r="K62" i="41"/>
  <c r="I62" i="41"/>
  <c r="J556" i="41"/>
  <c r="K556" i="41"/>
  <c r="E556" i="41"/>
  <c r="I556" i="41"/>
  <c r="H556" i="41"/>
  <c r="H279" i="41"/>
  <c r="I279" i="41"/>
  <c r="K279" i="41"/>
  <c r="J279" i="41"/>
  <c r="E279" i="41"/>
  <c r="I221" i="41"/>
  <c r="E221" i="41"/>
  <c r="K221" i="41"/>
  <c r="H221" i="41"/>
  <c r="J221" i="41"/>
  <c r="E319" i="41"/>
  <c r="K319" i="41"/>
  <c r="J319" i="41"/>
  <c r="H319" i="41"/>
  <c r="I319" i="41"/>
  <c r="I340" i="41"/>
  <c r="J340" i="41"/>
  <c r="E340" i="41"/>
  <c r="K340" i="41"/>
  <c r="H340" i="41"/>
  <c r="I647" i="41"/>
  <c r="K647" i="41"/>
  <c r="H647" i="41"/>
  <c r="J647" i="41"/>
  <c r="E647" i="41"/>
  <c r="I139" i="41"/>
  <c r="J139" i="41"/>
  <c r="E139" i="41"/>
  <c r="K139" i="41"/>
  <c r="H139" i="41"/>
  <c r="J158" i="41"/>
  <c r="H158" i="41"/>
  <c r="I158" i="41"/>
  <c r="K158" i="41"/>
  <c r="E158" i="41"/>
  <c r="K489" i="41"/>
  <c r="H489" i="41"/>
  <c r="J489" i="41"/>
  <c r="I489" i="41"/>
  <c r="E489" i="41"/>
  <c r="I616" i="41"/>
  <c r="H616" i="41"/>
  <c r="E616" i="41"/>
  <c r="K616" i="41"/>
  <c r="J616" i="41"/>
  <c r="K588" i="41"/>
  <c r="J588" i="41"/>
  <c r="I588" i="41"/>
  <c r="E588" i="41"/>
  <c r="H588" i="41"/>
  <c r="I332" i="41"/>
  <c r="K332" i="41"/>
  <c r="J332" i="41"/>
  <c r="H332" i="41"/>
  <c r="E332" i="41"/>
  <c r="E329" i="41"/>
  <c r="J329" i="41"/>
  <c r="K329" i="41"/>
  <c r="I329" i="41"/>
  <c r="H329" i="41"/>
  <c r="J260" i="41"/>
  <c r="K260" i="41"/>
  <c r="E260" i="41"/>
  <c r="I260" i="41"/>
  <c r="H260" i="41"/>
  <c r="E322" i="41"/>
  <c r="K322" i="41"/>
  <c r="J322" i="41"/>
  <c r="I322" i="41"/>
  <c r="H322" i="41"/>
  <c r="I167" i="41"/>
  <c r="E167" i="41"/>
  <c r="H167" i="41"/>
  <c r="J167" i="41"/>
  <c r="K167" i="41"/>
  <c r="K581" i="41"/>
  <c r="J581" i="41"/>
  <c r="E581" i="41"/>
  <c r="I581" i="41"/>
  <c r="H581" i="41"/>
  <c r="H284" i="41"/>
  <c r="J284" i="41"/>
  <c r="I284" i="41"/>
  <c r="E284" i="41"/>
  <c r="K284" i="41"/>
  <c r="K222" i="41"/>
  <c r="J222" i="41"/>
  <c r="E222" i="41"/>
  <c r="I222" i="41"/>
  <c r="H222" i="41"/>
  <c r="H494" i="41"/>
  <c r="I494" i="41"/>
  <c r="K494" i="41"/>
  <c r="E494" i="41"/>
  <c r="J494" i="41"/>
  <c r="I480" i="41"/>
  <c r="K480" i="41"/>
  <c r="E480" i="41"/>
  <c r="H480" i="41"/>
  <c r="J480" i="41"/>
  <c r="E255" i="41"/>
  <c r="H255" i="41"/>
  <c r="J255" i="41"/>
  <c r="K255" i="41"/>
  <c r="I255" i="41"/>
  <c r="E666" i="41"/>
  <c r="I666" i="41"/>
  <c r="K666" i="41"/>
  <c r="H666" i="41"/>
  <c r="J666" i="41"/>
  <c r="K290" i="41"/>
  <c r="I290" i="41"/>
  <c r="J290" i="41"/>
  <c r="E290" i="41"/>
  <c r="H290" i="41"/>
  <c r="H462" i="41"/>
  <c r="I462" i="41"/>
  <c r="E462" i="41"/>
  <c r="J462" i="41"/>
  <c r="K462" i="41"/>
  <c r="K146" i="41"/>
  <c r="J146" i="41"/>
  <c r="H146" i="41"/>
  <c r="E146" i="41"/>
  <c r="I146" i="41"/>
  <c r="I570" i="41"/>
  <c r="H570" i="41"/>
  <c r="E570" i="41"/>
  <c r="J570" i="41"/>
  <c r="K570" i="41"/>
  <c r="J71" i="41"/>
  <c r="K71" i="41"/>
  <c r="E71" i="41"/>
  <c r="I71" i="41"/>
  <c r="H71" i="41"/>
  <c r="K31" i="41"/>
  <c r="J31" i="41"/>
  <c r="I31" i="41"/>
  <c r="E31" i="41"/>
  <c r="H31" i="41"/>
  <c r="H50" i="41"/>
  <c r="J50" i="41"/>
  <c r="K50" i="41"/>
  <c r="E50" i="41"/>
  <c r="I50" i="41"/>
  <c r="E265" i="41"/>
  <c r="J265" i="41"/>
  <c r="H265" i="41"/>
  <c r="I265" i="41"/>
  <c r="K265" i="41"/>
  <c r="I207" i="41"/>
  <c r="H207" i="41"/>
  <c r="E207" i="41"/>
  <c r="J207" i="41"/>
  <c r="K207" i="41"/>
  <c r="H419" i="41"/>
  <c r="I419" i="41"/>
  <c r="E419" i="41"/>
  <c r="J419" i="41"/>
  <c r="K419" i="41"/>
  <c r="J318" i="41"/>
  <c r="I318" i="41"/>
  <c r="H318" i="41"/>
  <c r="K318" i="41"/>
  <c r="E318" i="41"/>
  <c r="I610" i="41"/>
  <c r="K610" i="41"/>
  <c r="H610" i="41"/>
  <c r="J610" i="41"/>
  <c r="E610" i="41"/>
  <c r="I566" i="41"/>
  <c r="J566" i="41"/>
  <c r="E566" i="41"/>
  <c r="H566" i="41"/>
  <c r="K566" i="41"/>
  <c r="J228" i="41"/>
  <c r="E228" i="41"/>
  <c r="H228" i="41"/>
  <c r="I228" i="41"/>
  <c r="K228" i="41"/>
  <c r="K606" i="41"/>
  <c r="I606" i="41"/>
  <c r="J606" i="41"/>
  <c r="H606" i="41"/>
  <c r="E606" i="41"/>
  <c r="K577" i="41"/>
  <c r="I577" i="41"/>
  <c r="J577" i="41"/>
  <c r="E577" i="41"/>
  <c r="H577" i="41"/>
  <c r="I609" i="41"/>
  <c r="J609" i="41"/>
  <c r="H609" i="41"/>
  <c r="K609" i="41"/>
  <c r="E609" i="41"/>
  <c r="J513" i="41"/>
  <c r="E513" i="41"/>
  <c r="I513" i="41"/>
  <c r="H513" i="41"/>
  <c r="K513" i="41"/>
  <c r="J613" i="41"/>
  <c r="I613" i="41"/>
  <c r="E613" i="41"/>
  <c r="H613" i="41"/>
  <c r="K613" i="41"/>
  <c r="E83" i="41"/>
  <c r="I83" i="41"/>
  <c r="K83" i="41"/>
  <c r="H83" i="41"/>
  <c r="J83" i="41"/>
  <c r="H28" i="41"/>
  <c r="J28" i="41"/>
  <c r="K28" i="41"/>
  <c r="I28" i="41"/>
  <c r="E28" i="41"/>
  <c r="I177" i="41"/>
  <c r="J177" i="41"/>
  <c r="E177" i="41"/>
  <c r="H177" i="41"/>
  <c r="K177" i="41"/>
  <c r="K670" i="41"/>
  <c r="J670" i="41"/>
  <c r="I670" i="41"/>
  <c r="E670" i="41"/>
  <c r="H670" i="41"/>
  <c r="E377" i="41"/>
  <c r="K377" i="41"/>
  <c r="J377" i="41"/>
  <c r="I377" i="41"/>
  <c r="H377" i="41"/>
  <c r="J275" i="41"/>
  <c r="E275" i="41"/>
  <c r="I275" i="41"/>
  <c r="H275" i="41"/>
  <c r="K275" i="41"/>
  <c r="E224" i="41"/>
  <c r="H224" i="41"/>
  <c r="J224" i="41"/>
  <c r="I224" i="41"/>
  <c r="K224" i="41"/>
  <c r="K193" i="41"/>
  <c r="H193" i="41"/>
  <c r="E193" i="41"/>
  <c r="I193" i="41"/>
  <c r="J193" i="41"/>
  <c r="H679" i="41"/>
  <c r="E679" i="41"/>
  <c r="I679" i="41"/>
  <c r="K679" i="41"/>
  <c r="J679" i="41"/>
  <c r="J375" i="41"/>
  <c r="E375" i="41"/>
  <c r="I375" i="41"/>
  <c r="H375" i="41"/>
  <c r="K375" i="41"/>
  <c r="K642" i="41"/>
  <c r="J642" i="41"/>
  <c r="H642" i="41"/>
  <c r="I642" i="41"/>
  <c r="E642" i="41"/>
  <c r="H138" i="41"/>
  <c r="I138" i="41"/>
  <c r="K138" i="41"/>
  <c r="E138" i="41"/>
  <c r="J138" i="41"/>
  <c r="K306" i="41"/>
  <c r="I306" i="41"/>
  <c r="J306" i="41"/>
  <c r="H306" i="41"/>
  <c r="E306" i="41"/>
  <c r="I503" i="41"/>
  <c r="K503" i="41"/>
  <c r="E503" i="41"/>
  <c r="J503" i="41"/>
  <c r="H503" i="41"/>
  <c r="J700" i="41"/>
  <c r="K700" i="41"/>
  <c r="E700" i="41"/>
  <c r="I700" i="41"/>
  <c r="H700" i="41"/>
  <c r="K544" i="41"/>
  <c r="I544" i="41"/>
  <c r="E544" i="41"/>
  <c r="H544" i="41"/>
  <c r="J544" i="41"/>
  <c r="H151" i="41"/>
  <c r="E151" i="41"/>
  <c r="J151" i="41"/>
  <c r="K151" i="41"/>
  <c r="I151" i="41"/>
  <c r="E475" i="41"/>
  <c r="K475" i="41"/>
  <c r="H475" i="41"/>
  <c r="I475" i="41"/>
  <c r="J475" i="41"/>
  <c r="E686" i="41"/>
  <c r="I686" i="41"/>
  <c r="J686" i="41"/>
  <c r="K686" i="41"/>
  <c r="H686" i="41"/>
  <c r="K134" i="41"/>
  <c r="H134" i="41"/>
  <c r="E134" i="41"/>
  <c r="J134" i="41"/>
  <c r="I134" i="41"/>
  <c r="I206" i="41"/>
  <c r="K206" i="41"/>
  <c r="H206" i="41"/>
  <c r="E206" i="41"/>
  <c r="J206" i="41"/>
  <c r="H421" i="41"/>
  <c r="I421" i="41"/>
  <c r="J421" i="41"/>
  <c r="K421" i="41"/>
  <c r="E421" i="41"/>
  <c r="H334" i="41"/>
  <c r="K334" i="41"/>
  <c r="E334" i="41"/>
  <c r="J334" i="41"/>
  <c r="I334" i="41"/>
  <c r="I159" i="41"/>
  <c r="H159" i="41"/>
  <c r="E159" i="41"/>
  <c r="K159" i="41"/>
  <c r="J159" i="41"/>
  <c r="K225" i="41"/>
  <c r="I225" i="41"/>
  <c r="E225" i="41"/>
  <c r="J225" i="41"/>
  <c r="H225" i="41"/>
  <c r="J441" i="41"/>
  <c r="K441" i="41"/>
  <c r="H441" i="41"/>
  <c r="I441" i="41"/>
  <c r="E441" i="41"/>
  <c r="J468" i="41"/>
  <c r="E468" i="41"/>
  <c r="I468" i="41"/>
  <c r="K468" i="41"/>
  <c r="H468" i="41"/>
  <c r="J648" i="41"/>
  <c r="I648" i="41"/>
  <c r="E648" i="41"/>
  <c r="K648" i="41"/>
  <c r="H648" i="41"/>
  <c r="E678" i="41"/>
  <c r="K678" i="41"/>
  <c r="J678" i="41"/>
  <c r="I678" i="41"/>
  <c r="H678" i="41"/>
  <c r="E460" i="41"/>
  <c r="J460" i="41"/>
  <c r="K460" i="41"/>
  <c r="H460" i="41"/>
  <c r="I460" i="41"/>
  <c r="K530" i="41"/>
  <c r="E530" i="41"/>
  <c r="J530" i="41"/>
  <c r="I530" i="41"/>
  <c r="H530" i="41"/>
  <c r="I188" i="41"/>
  <c r="J188" i="41"/>
  <c r="H188" i="41"/>
  <c r="E188" i="41"/>
  <c r="K188" i="41"/>
  <c r="J650" i="41"/>
  <c r="K650" i="41"/>
  <c r="H650" i="41"/>
  <c r="I650" i="41"/>
  <c r="E650" i="41"/>
  <c r="E661" i="41"/>
  <c r="I661" i="41"/>
  <c r="K661" i="41"/>
  <c r="H661" i="41"/>
  <c r="J661" i="41"/>
  <c r="J452" i="41"/>
  <c r="E452" i="41"/>
  <c r="K452" i="41"/>
  <c r="I452" i="41"/>
  <c r="H452" i="41"/>
  <c r="J524" i="41"/>
  <c r="K524" i="41"/>
  <c r="E524" i="41"/>
  <c r="I524" i="41"/>
  <c r="H524" i="41"/>
  <c r="H624" i="41"/>
  <c r="I624" i="41"/>
  <c r="E624" i="41"/>
  <c r="J624" i="41"/>
  <c r="K624" i="41"/>
  <c r="E115" i="41"/>
  <c r="K115" i="41"/>
  <c r="H115" i="41"/>
  <c r="J115" i="41"/>
  <c r="I115" i="41"/>
  <c r="K682" i="41"/>
  <c r="H682" i="41"/>
  <c r="I682" i="41"/>
  <c r="J682" i="41"/>
  <c r="E682" i="41"/>
  <c r="H148" i="41"/>
  <c r="K148" i="41"/>
  <c r="E148" i="41"/>
  <c r="J148" i="41"/>
  <c r="I148" i="41"/>
  <c r="I162" i="41"/>
  <c r="H162" i="41"/>
  <c r="E162" i="41"/>
  <c r="J162" i="41"/>
  <c r="K162" i="41"/>
  <c r="E42" i="41"/>
  <c r="K42" i="41"/>
  <c r="H42" i="41"/>
  <c r="J42" i="41"/>
  <c r="I42" i="41"/>
  <c r="I655" i="41"/>
  <c r="E655" i="41"/>
  <c r="H655" i="41"/>
  <c r="K655" i="41"/>
  <c r="J655" i="41"/>
  <c r="H695" i="41"/>
  <c r="K695" i="41"/>
  <c r="J695" i="41"/>
  <c r="I695" i="41"/>
  <c r="E695" i="41"/>
  <c r="J438" i="41"/>
  <c r="I438" i="41"/>
  <c r="E438" i="41"/>
  <c r="H438" i="41"/>
  <c r="K438" i="41"/>
  <c r="I412" i="41"/>
  <c r="J412" i="41"/>
  <c r="H412" i="41"/>
  <c r="E412" i="41"/>
  <c r="K412" i="41"/>
  <c r="I684" i="41"/>
  <c r="H684" i="41"/>
  <c r="J684" i="41"/>
  <c r="K684" i="41"/>
  <c r="E684" i="41"/>
  <c r="I646" i="41"/>
  <c r="H646" i="41"/>
  <c r="E646" i="41"/>
  <c r="J646" i="41"/>
  <c r="K646" i="41"/>
  <c r="K470" i="41"/>
  <c r="I470" i="41"/>
  <c r="H470" i="41"/>
  <c r="E470" i="41"/>
  <c r="J470" i="41"/>
  <c r="I64" i="41"/>
  <c r="H64" i="41"/>
  <c r="K64" i="41"/>
  <c r="J64" i="41"/>
  <c r="E64" i="41"/>
  <c r="I388" i="41"/>
  <c r="E388" i="41"/>
  <c r="H388" i="41"/>
  <c r="J388" i="41"/>
  <c r="K388" i="41"/>
  <c r="J120" i="41"/>
  <c r="E120" i="41"/>
  <c r="I120" i="41"/>
  <c r="H120" i="41"/>
  <c r="K120" i="41"/>
  <c r="K84" i="41"/>
  <c r="I84" i="41"/>
  <c r="J84" i="41"/>
  <c r="E84" i="41"/>
  <c r="H84" i="41"/>
  <c r="E191" i="41"/>
  <c r="I191" i="41"/>
  <c r="H191" i="41"/>
  <c r="J191" i="41"/>
  <c r="K191" i="41"/>
  <c r="K335" i="41"/>
  <c r="H335" i="41"/>
  <c r="J335" i="41"/>
  <c r="E335" i="41"/>
  <c r="I335" i="41"/>
  <c r="E625" i="41"/>
  <c r="I625" i="41"/>
  <c r="K625" i="41"/>
  <c r="H625" i="41"/>
  <c r="J625" i="41"/>
  <c r="K601" i="41"/>
  <c r="I601" i="41"/>
  <c r="J601" i="41"/>
  <c r="E601" i="41"/>
  <c r="H601" i="41"/>
  <c r="E272" i="41"/>
  <c r="I272" i="41"/>
  <c r="H272" i="41"/>
  <c r="J272" i="41"/>
  <c r="K272" i="41"/>
  <c r="H24" i="41"/>
  <c r="K24" i="41"/>
  <c r="I24" i="41"/>
  <c r="E24" i="41"/>
  <c r="J24" i="41"/>
  <c r="J692" i="41"/>
  <c r="H692" i="41"/>
  <c r="E692" i="41"/>
  <c r="I692" i="41"/>
  <c r="K692" i="41"/>
  <c r="J144" i="41"/>
  <c r="E144" i="41"/>
  <c r="K144" i="41"/>
  <c r="H144" i="41"/>
  <c r="I144" i="41"/>
  <c r="H133" i="41"/>
  <c r="J133" i="41"/>
  <c r="K133" i="41"/>
  <c r="E133" i="41"/>
  <c r="I133" i="41"/>
  <c r="E386" i="41"/>
  <c r="K386" i="41"/>
  <c r="H386" i="41"/>
  <c r="I386" i="41"/>
  <c r="J386" i="41"/>
  <c r="E48" i="41"/>
  <c r="K48" i="41"/>
  <c r="J48" i="41"/>
  <c r="H48" i="41"/>
  <c r="I48" i="41"/>
  <c r="H593" i="41"/>
  <c r="I593" i="41"/>
  <c r="K593" i="41"/>
  <c r="E593" i="41"/>
  <c r="J593" i="41"/>
  <c r="J492" i="41"/>
  <c r="K492" i="41"/>
  <c r="E492" i="41"/>
  <c r="I492" i="41"/>
  <c r="H492" i="41"/>
  <c r="E368" i="41"/>
  <c r="I368" i="41"/>
  <c r="H368" i="41"/>
  <c r="K368" i="41"/>
  <c r="J368" i="41"/>
  <c r="E697" i="41"/>
  <c r="H697" i="41"/>
  <c r="I697" i="41"/>
  <c r="K697" i="41"/>
  <c r="J697" i="41"/>
  <c r="I398" i="41"/>
  <c r="E398" i="41"/>
  <c r="K398" i="41"/>
  <c r="J398" i="41"/>
  <c r="H398" i="41"/>
  <c r="H380" i="41"/>
  <c r="E380" i="41"/>
  <c r="K380" i="41"/>
  <c r="J380" i="41"/>
  <c r="I380" i="41"/>
  <c r="K389" i="41"/>
  <c r="H389" i="41"/>
  <c r="I389" i="41"/>
  <c r="E389" i="41"/>
  <c r="J389" i="41"/>
  <c r="K568" i="41"/>
  <c r="H568" i="41"/>
  <c r="I568" i="41"/>
  <c r="E568" i="41"/>
  <c r="J568" i="41"/>
  <c r="K153" i="41"/>
  <c r="J153" i="41"/>
  <c r="I153" i="41"/>
  <c r="H153" i="41"/>
  <c r="E153" i="41"/>
  <c r="E60" i="41"/>
  <c r="H60" i="41"/>
  <c r="J60" i="41"/>
  <c r="K60" i="41"/>
  <c r="I60" i="41"/>
  <c r="I514" i="41"/>
  <c r="E514" i="41"/>
  <c r="J514" i="41"/>
  <c r="K514" i="41"/>
  <c r="H514" i="41"/>
  <c r="H197" i="41"/>
  <c r="J197" i="41"/>
  <c r="E197" i="41"/>
  <c r="I197" i="41"/>
  <c r="K197" i="41"/>
  <c r="K698" i="41"/>
  <c r="E698" i="41"/>
  <c r="I698" i="41"/>
  <c r="H698" i="41"/>
  <c r="J698" i="41"/>
  <c r="J347" i="41"/>
  <c r="E347" i="41"/>
  <c r="K347" i="41"/>
  <c r="H347" i="41"/>
  <c r="I347" i="41"/>
  <c r="I195" i="41"/>
  <c r="K195" i="41"/>
  <c r="H195" i="41"/>
  <c r="J195" i="41"/>
  <c r="E195" i="41"/>
  <c r="I352" i="41"/>
  <c r="J352" i="41"/>
  <c r="H352" i="41"/>
  <c r="K352" i="41"/>
  <c r="E352" i="41"/>
  <c r="I269" i="41"/>
  <c r="K269" i="41"/>
  <c r="H269" i="41"/>
  <c r="E269" i="41"/>
  <c r="J269" i="41"/>
  <c r="J165" i="41"/>
  <c r="H165" i="41"/>
  <c r="E165" i="41"/>
  <c r="K165" i="41"/>
  <c r="I165" i="41"/>
  <c r="H223" i="41"/>
  <c r="E223" i="41"/>
  <c r="I223" i="41"/>
  <c r="J223" i="41"/>
  <c r="K223" i="41"/>
  <c r="E592" i="41"/>
  <c r="I592" i="41"/>
  <c r="H592" i="41"/>
  <c r="K592" i="41"/>
  <c r="J592" i="41"/>
  <c r="J301" i="41"/>
  <c r="H301" i="41"/>
  <c r="E301" i="41"/>
  <c r="K301" i="41"/>
  <c r="I301" i="41"/>
  <c r="K596" i="41"/>
  <c r="E596" i="41"/>
  <c r="H596" i="41"/>
  <c r="J596" i="41"/>
  <c r="I596" i="41"/>
  <c r="I526" i="41"/>
  <c r="K526" i="41"/>
  <c r="E526" i="41"/>
  <c r="H526" i="41"/>
  <c r="J526" i="41"/>
  <c r="E302" i="41"/>
  <c r="J302" i="41"/>
  <c r="K302" i="41"/>
  <c r="H302" i="41"/>
  <c r="I302" i="41"/>
  <c r="E190" i="41"/>
  <c r="J190" i="41"/>
  <c r="I190" i="41"/>
  <c r="K190" i="41"/>
  <c r="H190" i="41"/>
  <c r="E379" i="41"/>
  <c r="J379" i="41"/>
  <c r="H379" i="41"/>
  <c r="K379" i="41"/>
  <c r="I379" i="41"/>
  <c r="J361" i="41"/>
  <c r="E361" i="41"/>
  <c r="K361" i="41"/>
  <c r="H361" i="41"/>
  <c r="I361" i="41"/>
  <c r="H215" i="41"/>
  <c r="J215" i="41"/>
  <c r="E215" i="41"/>
  <c r="I215" i="41"/>
  <c r="K215" i="41"/>
  <c r="J369" i="41"/>
  <c r="H369" i="41"/>
  <c r="I369" i="41"/>
  <c r="E369" i="41"/>
  <c r="K369" i="41"/>
  <c r="I96" i="41"/>
  <c r="K96" i="41"/>
  <c r="J96" i="41"/>
  <c r="E96" i="41"/>
  <c r="H96" i="41"/>
  <c r="I603" i="41"/>
  <c r="H603" i="41"/>
  <c r="J603" i="41"/>
  <c r="E603" i="41"/>
  <c r="K603" i="41"/>
  <c r="K580" i="41"/>
  <c r="E580" i="41"/>
  <c r="I580" i="41"/>
  <c r="H580" i="41"/>
  <c r="J580" i="41"/>
  <c r="E685" i="41"/>
  <c r="H685" i="41"/>
  <c r="I685" i="41"/>
  <c r="J685" i="41"/>
  <c r="K685" i="41"/>
  <c r="I574" i="41"/>
  <c r="K574" i="41"/>
  <c r="E574" i="41"/>
  <c r="J574" i="41"/>
  <c r="H574" i="41"/>
  <c r="H597" i="41"/>
  <c r="K597" i="41"/>
  <c r="J597" i="41"/>
  <c r="E597" i="41"/>
  <c r="I597" i="41"/>
  <c r="E198" i="41"/>
  <c r="J198" i="41"/>
  <c r="K198" i="41"/>
  <c r="H198" i="41"/>
  <c r="I198" i="41"/>
  <c r="J702" i="41"/>
  <c r="I702" i="41"/>
  <c r="H702" i="41"/>
  <c r="K702" i="41"/>
  <c r="E702" i="41"/>
  <c r="E563" i="41"/>
  <c r="J563" i="41"/>
  <c r="I563" i="41"/>
  <c r="K563" i="41"/>
  <c r="H563" i="41"/>
  <c r="H61" i="41"/>
  <c r="K61" i="41"/>
  <c r="E61" i="41"/>
  <c r="J61" i="41"/>
  <c r="I61" i="41"/>
  <c r="K435" i="41"/>
  <c r="J435" i="41"/>
  <c r="H435" i="41"/>
  <c r="I435" i="41"/>
  <c r="E435" i="41"/>
  <c r="E525" i="41"/>
  <c r="H525" i="41"/>
  <c r="I525" i="41"/>
  <c r="K525" i="41"/>
  <c r="J525" i="41"/>
  <c r="H202" i="41"/>
  <c r="E202" i="41"/>
  <c r="I202" i="41"/>
  <c r="J202" i="41"/>
  <c r="K202" i="41"/>
  <c r="J534" i="41"/>
  <c r="E534" i="41"/>
  <c r="H534" i="41"/>
  <c r="I534" i="41"/>
  <c r="K534" i="41"/>
  <c r="I623" i="41"/>
  <c r="E623" i="41"/>
  <c r="H623" i="41"/>
  <c r="J623" i="41"/>
  <c r="K623" i="41"/>
  <c r="H168" i="41"/>
  <c r="K168" i="41"/>
  <c r="J168" i="41"/>
  <c r="E168" i="41"/>
  <c r="I168" i="41"/>
  <c r="E479" i="41"/>
  <c r="I479" i="41"/>
  <c r="H479" i="41"/>
  <c r="K479" i="41"/>
  <c r="J479" i="41"/>
  <c r="J53" i="41"/>
  <c r="I53" i="41"/>
  <c r="H53" i="41"/>
  <c r="E53" i="41"/>
  <c r="K53" i="41"/>
  <c r="I325" i="41"/>
  <c r="H325" i="41"/>
  <c r="K325" i="41"/>
  <c r="E325" i="41"/>
  <c r="J325" i="41"/>
  <c r="H602" i="41"/>
  <c r="I602" i="41"/>
  <c r="K602" i="41"/>
  <c r="J602" i="41"/>
  <c r="E602" i="41"/>
  <c r="K509" i="41"/>
  <c r="H509" i="41"/>
  <c r="E509" i="41"/>
  <c r="I509" i="41"/>
  <c r="J509" i="41"/>
  <c r="I303" i="41"/>
  <c r="H303" i="41"/>
  <c r="E303" i="41"/>
  <c r="K303" i="41"/>
  <c r="J303" i="41"/>
  <c r="J267" i="41"/>
  <c r="I267" i="41"/>
  <c r="H267" i="41"/>
  <c r="E267" i="41"/>
  <c r="K267" i="41"/>
  <c r="I113" i="41"/>
  <c r="J113" i="41"/>
  <c r="H113" i="41"/>
  <c r="K113" i="41"/>
  <c r="E113" i="41"/>
  <c r="I69" i="41"/>
  <c r="K69" i="41"/>
  <c r="E69" i="41"/>
  <c r="H69" i="41"/>
  <c r="J69" i="41"/>
  <c r="E27" i="41"/>
  <c r="H27" i="41"/>
  <c r="I27" i="41"/>
  <c r="K27" i="41"/>
  <c r="J27" i="41"/>
  <c r="E383" i="41"/>
  <c r="J383" i="41"/>
  <c r="K383" i="41"/>
  <c r="I383" i="41"/>
  <c r="H383" i="41"/>
  <c r="E512" i="41"/>
  <c r="H512" i="41"/>
  <c r="I512" i="41"/>
  <c r="K512" i="41"/>
  <c r="J512" i="41"/>
  <c r="E72" i="41"/>
  <c r="H72" i="41"/>
  <c r="K72" i="41"/>
  <c r="I72" i="41"/>
  <c r="J72" i="41"/>
  <c r="I87" i="41"/>
  <c r="H87" i="41"/>
  <c r="J87" i="41"/>
  <c r="K87" i="41"/>
  <c r="E87" i="41"/>
  <c r="K699" i="41"/>
  <c r="H699" i="41"/>
  <c r="J699" i="41"/>
  <c r="I699" i="41"/>
  <c r="E699" i="41"/>
  <c r="K433" i="41"/>
  <c r="H433" i="41"/>
  <c r="I433" i="41"/>
  <c r="J433" i="41"/>
  <c r="E433" i="41"/>
  <c r="I495" i="41"/>
  <c r="K495" i="41"/>
  <c r="J495" i="41"/>
  <c r="E495" i="41"/>
  <c r="H495" i="41"/>
  <c r="J483" i="41"/>
  <c r="H483" i="41"/>
  <c r="K483" i="41"/>
  <c r="E483" i="41"/>
  <c r="I483" i="41"/>
  <c r="H569" i="41"/>
  <c r="E569" i="41"/>
  <c r="J569" i="41"/>
  <c r="I569" i="41"/>
  <c r="K569" i="41"/>
  <c r="H196" i="41"/>
  <c r="J196" i="41"/>
  <c r="E196" i="41"/>
  <c r="K196" i="41"/>
  <c r="I196" i="41"/>
  <c r="H546" i="41"/>
  <c r="E546" i="41"/>
  <c r="I546" i="41"/>
  <c r="K546" i="41"/>
  <c r="J546" i="41"/>
  <c r="I559" i="41"/>
  <c r="J559" i="41"/>
  <c r="E559" i="41"/>
  <c r="K559" i="41"/>
  <c r="H559" i="41"/>
  <c r="K90" i="41"/>
  <c r="I90" i="41"/>
  <c r="E90" i="41"/>
  <c r="J90" i="41"/>
  <c r="H90" i="41"/>
  <c r="I234" i="41"/>
  <c r="H234" i="41"/>
  <c r="K234" i="41"/>
  <c r="E234" i="41"/>
  <c r="J234" i="41"/>
  <c r="J425" i="41"/>
  <c r="I425" i="41"/>
  <c r="K425" i="41"/>
  <c r="E425" i="41"/>
  <c r="H425" i="41"/>
  <c r="E673" i="41"/>
  <c r="H673" i="41"/>
  <c r="J673" i="41"/>
  <c r="K673" i="41"/>
  <c r="I673" i="41"/>
  <c r="E343" i="41"/>
  <c r="H343" i="41"/>
  <c r="K343" i="41"/>
  <c r="J343" i="41"/>
  <c r="I343" i="41"/>
  <c r="K46" i="41"/>
  <c r="E46" i="41"/>
  <c r="H46" i="41"/>
  <c r="I46" i="41"/>
  <c r="J46" i="41"/>
  <c r="E194" i="41"/>
  <c r="I194" i="41"/>
  <c r="H194" i="41"/>
  <c r="K194" i="41"/>
  <c r="J194" i="41"/>
  <c r="I124" i="41"/>
  <c r="J124" i="41"/>
  <c r="K124" i="41"/>
  <c r="E124" i="41"/>
  <c r="H124" i="41"/>
  <c r="J91" i="41"/>
  <c r="I91" i="41"/>
  <c r="E91" i="41"/>
  <c r="K91" i="41"/>
  <c r="H91" i="41"/>
  <c r="H307" i="41"/>
  <c r="K307" i="41"/>
  <c r="E307" i="41"/>
  <c r="J307" i="41"/>
  <c r="I307" i="41"/>
  <c r="I246" i="41"/>
  <c r="J246" i="41"/>
  <c r="K246" i="41"/>
  <c r="E246" i="41"/>
  <c r="H246" i="41"/>
  <c r="I543" i="41"/>
  <c r="K543" i="41"/>
  <c r="J543" i="41"/>
  <c r="E543" i="41"/>
  <c r="H543" i="41"/>
  <c r="E675" i="41"/>
  <c r="J675" i="41"/>
  <c r="K675" i="41"/>
  <c r="I675" i="41"/>
  <c r="H675" i="41"/>
  <c r="J628" i="41"/>
  <c r="I628" i="41"/>
  <c r="K628" i="41"/>
  <c r="E628" i="41"/>
  <c r="H628" i="41"/>
  <c r="J538" i="41"/>
  <c r="E538" i="41"/>
  <c r="H538" i="41"/>
  <c r="K538" i="41"/>
  <c r="I538" i="41"/>
  <c r="K449" i="41"/>
  <c r="H449" i="41"/>
  <c r="I449" i="41"/>
  <c r="E449" i="41"/>
  <c r="J449" i="41"/>
  <c r="J245" i="41"/>
  <c r="I245" i="41"/>
  <c r="E245" i="41"/>
  <c r="K245" i="41"/>
  <c r="H245" i="41"/>
  <c r="I238" i="41"/>
  <c r="H238" i="41"/>
  <c r="E238" i="41"/>
  <c r="K238" i="41"/>
  <c r="J238" i="41"/>
  <c r="I413" i="41"/>
  <c r="H413" i="41"/>
  <c r="K413" i="41"/>
  <c r="E413" i="41"/>
  <c r="J413" i="41"/>
  <c r="E490" i="41"/>
  <c r="H490" i="41"/>
  <c r="J490" i="41"/>
  <c r="I490" i="41"/>
  <c r="K490" i="41"/>
  <c r="E457" i="41"/>
  <c r="H457" i="41"/>
  <c r="I457" i="41"/>
  <c r="J457" i="41"/>
  <c r="K457" i="41"/>
  <c r="I579" i="41"/>
  <c r="K579" i="41"/>
  <c r="E579" i="41"/>
  <c r="H579" i="41"/>
  <c r="J579" i="41"/>
  <c r="E296" i="41"/>
  <c r="I296" i="41"/>
  <c r="H296" i="41"/>
  <c r="J296" i="41"/>
  <c r="K296" i="41"/>
  <c r="E142" i="41"/>
  <c r="H142" i="41"/>
  <c r="I142" i="41"/>
  <c r="J142" i="41"/>
  <c r="K142" i="41"/>
  <c r="E199" i="41"/>
  <c r="I199" i="41"/>
  <c r="H199" i="41"/>
  <c r="J199" i="41"/>
  <c r="K199" i="41"/>
  <c r="K208" i="41"/>
  <c r="J208" i="41"/>
  <c r="E208" i="41"/>
  <c r="H208" i="41"/>
  <c r="I208" i="41"/>
  <c r="I339" i="41"/>
  <c r="K339" i="41"/>
  <c r="H339" i="41"/>
  <c r="E339" i="41"/>
  <c r="J339" i="41"/>
  <c r="J43" i="41"/>
  <c r="I43" i="41"/>
  <c r="H43" i="41"/>
  <c r="K43" i="41"/>
  <c r="E43" i="41"/>
  <c r="I401" i="41"/>
  <c r="K401" i="41"/>
  <c r="E401" i="41"/>
  <c r="H401" i="41"/>
  <c r="J401" i="41"/>
  <c r="H632" i="41"/>
  <c r="I632" i="41"/>
  <c r="K632" i="41"/>
  <c r="J632" i="41"/>
  <c r="E632" i="41"/>
  <c r="E316" i="41"/>
  <c r="H316" i="41"/>
  <c r="K316" i="41"/>
  <c r="I316" i="41"/>
  <c r="J316" i="41"/>
  <c r="K500" i="41"/>
  <c r="I500" i="41"/>
  <c r="E500" i="41"/>
  <c r="H500" i="41"/>
  <c r="J500" i="41"/>
  <c r="H515" i="41"/>
  <c r="K515" i="41"/>
  <c r="E515" i="41"/>
  <c r="I515" i="41"/>
  <c r="J515" i="41"/>
  <c r="H360" i="41"/>
  <c r="I360" i="41"/>
  <c r="J360" i="41"/>
  <c r="K360" i="41"/>
  <c r="E360" i="41"/>
  <c r="I416" i="41"/>
  <c r="E416" i="41"/>
  <c r="H416" i="41"/>
  <c r="K416" i="41"/>
  <c r="J416" i="41"/>
  <c r="H424" i="41"/>
  <c r="J424" i="41"/>
  <c r="I424" i="41"/>
  <c r="E424" i="41"/>
  <c r="K424" i="41"/>
  <c r="I528" i="41"/>
  <c r="H528" i="41"/>
  <c r="K528" i="41"/>
  <c r="E528" i="41"/>
  <c r="J528" i="41"/>
  <c r="H45" i="41"/>
  <c r="K45" i="41"/>
  <c r="I45" i="41"/>
  <c r="J45" i="41"/>
  <c r="E45" i="41"/>
  <c r="K312" i="41"/>
  <c r="H312" i="41"/>
  <c r="J312" i="41"/>
  <c r="I312" i="41"/>
  <c r="E312" i="41"/>
  <c r="E447" i="41"/>
  <c r="I447" i="41"/>
  <c r="K447" i="41"/>
  <c r="H447" i="41"/>
  <c r="J447" i="41"/>
  <c r="J77" i="41"/>
  <c r="E77" i="41"/>
  <c r="K77" i="41"/>
  <c r="I77" i="41"/>
  <c r="H77" i="41"/>
  <c r="I240" i="41"/>
  <c r="K240" i="41"/>
  <c r="J240" i="41"/>
  <c r="H240" i="41"/>
  <c r="E240" i="41"/>
  <c r="H38" i="41"/>
  <c r="K38" i="41"/>
  <c r="I38" i="41"/>
  <c r="E38" i="41"/>
  <c r="J38" i="41"/>
  <c r="I537" i="41"/>
  <c r="H537" i="41"/>
  <c r="E537" i="41"/>
  <c r="J537" i="41"/>
  <c r="K537" i="41"/>
  <c r="K451" i="41"/>
  <c r="E451" i="41"/>
  <c r="H451" i="41"/>
  <c r="J451" i="41"/>
  <c r="I451" i="41"/>
  <c r="J474" i="41"/>
  <c r="K474" i="41"/>
  <c r="E474" i="41"/>
  <c r="I474" i="41"/>
  <c r="H474" i="41"/>
  <c r="E105" i="41"/>
  <c r="I105" i="41"/>
  <c r="J105" i="41"/>
  <c r="K105" i="41"/>
  <c r="H105" i="41"/>
  <c r="J651" i="41"/>
  <c r="H651" i="41"/>
  <c r="I651" i="41"/>
  <c r="K651" i="41"/>
  <c r="E651" i="41"/>
  <c r="K555" i="41"/>
  <c r="E555" i="41"/>
  <c r="I555" i="41"/>
  <c r="H555" i="41"/>
  <c r="J555" i="41"/>
  <c r="E155" i="41"/>
  <c r="K155" i="41"/>
  <c r="I155" i="41"/>
  <c r="H155" i="41"/>
  <c r="J155" i="41"/>
  <c r="K659" i="41"/>
  <c r="E659" i="41"/>
  <c r="J659" i="41"/>
  <c r="I659" i="41"/>
  <c r="H659" i="41"/>
  <c r="H463" i="41"/>
  <c r="J463" i="41"/>
  <c r="E463" i="41"/>
  <c r="K463" i="41"/>
  <c r="I463" i="41"/>
  <c r="E631" i="41"/>
  <c r="K631" i="41"/>
  <c r="I631" i="41"/>
  <c r="H631" i="41"/>
  <c r="J631" i="41"/>
  <c r="K333" i="41"/>
  <c r="J333" i="41"/>
  <c r="E333" i="41"/>
  <c r="I333" i="41"/>
  <c r="H333" i="41"/>
  <c r="K422" i="41"/>
  <c r="I422" i="41"/>
  <c r="J422" i="41"/>
  <c r="E422" i="41"/>
  <c r="H422" i="41"/>
  <c r="J516" i="41"/>
  <c r="E516" i="41"/>
  <c r="K516" i="41"/>
  <c r="H516" i="41"/>
  <c r="I516" i="41"/>
  <c r="H453" i="41"/>
  <c r="J453" i="41"/>
  <c r="I453" i="41"/>
  <c r="K453" i="41"/>
  <c r="E453" i="41"/>
  <c r="E161" i="41"/>
  <c r="H161" i="41"/>
  <c r="I161" i="41"/>
  <c r="J161" i="41"/>
  <c r="K161" i="41"/>
  <c r="J510" i="41"/>
  <c r="K510" i="41"/>
  <c r="H510" i="41"/>
  <c r="I510" i="41"/>
  <c r="E510" i="41"/>
  <c r="H445" i="41"/>
  <c r="E445" i="41"/>
  <c r="K445" i="41"/>
  <c r="J445" i="41"/>
  <c r="I445" i="41"/>
  <c r="E33" i="41"/>
  <c r="K33" i="41"/>
  <c r="I33" i="41"/>
  <c r="H33" i="41"/>
  <c r="J33" i="41"/>
  <c r="E29" i="41"/>
  <c r="J29" i="41"/>
  <c r="I29" i="41"/>
  <c r="K29" i="41"/>
  <c r="H29" i="41"/>
  <c r="H663" i="41"/>
  <c r="K663" i="41"/>
  <c r="I663" i="41"/>
  <c r="J663" i="41"/>
  <c r="E663" i="41"/>
  <c r="H140" i="41"/>
  <c r="E140" i="41"/>
  <c r="I140" i="41"/>
  <c r="J140" i="41"/>
  <c r="K140" i="41"/>
  <c r="J95" i="41"/>
  <c r="H95" i="41"/>
  <c r="K95" i="41"/>
  <c r="E95" i="41"/>
  <c r="I95" i="41"/>
  <c r="K305" i="41"/>
  <c r="H305" i="41"/>
  <c r="I305" i="41"/>
  <c r="E305" i="41"/>
  <c r="J305" i="41"/>
  <c r="I362" i="41"/>
  <c r="J362" i="41"/>
  <c r="K362" i="41"/>
  <c r="H362" i="41"/>
  <c r="E362" i="41"/>
  <c r="I576" i="41"/>
  <c r="H576" i="41"/>
  <c r="K576" i="41"/>
  <c r="J576" i="41"/>
  <c r="E576" i="41"/>
  <c r="K442" i="41"/>
  <c r="H442" i="41"/>
  <c r="E442" i="41"/>
  <c r="I442" i="41"/>
  <c r="J442" i="41"/>
  <c r="J706" i="41"/>
  <c r="H706" i="41"/>
  <c r="E706" i="41"/>
  <c r="I706" i="41"/>
  <c r="K706" i="41"/>
  <c r="J237" i="41"/>
  <c r="H237" i="41"/>
  <c r="K237" i="41"/>
  <c r="E237" i="41"/>
  <c r="I237" i="41"/>
  <c r="H128" i="41"/>
  <c r="J128" i="41"/>
  <c r="I128" i="41"/>
  <c r="K128" i="41"/>
  <c r="E128" i="41"/>
  <c r="H618" i="41"/>
  <c r="K618" i="41"/>
  <c r="I618" i="41"/>
  <c r="J618" i="41"/>
  <c r="E618" i="41"/>
  <c r="H394" i="41"/>
  <c r="J394" i="41"/>
  <c r="E394" i="41"/>
  <c r="K394" i="41"/>
  <c r="I394" i="41"/>
  <c r="I147" i="41"/>
  <c r="E147" i="41"/>
  <c r="K147" i="41"/>
  <c r="H147" i="41"/>
  <c r="J147" i="41"/>
  <c r="E110" i="41"/>
  <c r="J110" i="41"/>
  <c r="H110" i="41"/>
  <c r="I110" i="41"/>
  <c r="K110" i="41"/>
  <c r="J41" i="41"/>
  <c r="E41" i="41"/>
  <c r="K41" i="41"/>
  <c r="H41" i="41"/>
  <c r="I41" i="41"/>
  <c r="H99" i="41"/>
  <c r="K99" i="41"/>
  <c r="I99" i="41"/>
  <c r="E99" i="41"/>
  <c r="J99" i="41"/>
  <c r="J540" i="41"/>
  <c r="H540" i="41"/>
  <c r="I540" i="41"/>
  <c r="K540" i="41"/>
  <c r="E540" i="41"/>
  <c r="I75" i="41"/>
  <c r="H75" i="41"/>
  <c r="J75" i="41"/>
  <c r="E75" i="41"/>
  <c r="K75" i="41"/>
  <c r="I276" i="41"/>
  <c r="E276" i="41"/>
  <c r="J276" i="41"/>
  <c r="K276" i="41"/>
  <c r="H276" i="41"/>
  <c r="E466" i="41"/>
  <c r="I466" i="41"/>
  <c r="K466" i="41"/>
  <c r="H466" i="41"/>
  <c r="J466" i="41"/>
  <c r="K547" i="41"/>
  <c r="E547" i="41"/>
  <c r="H547" i="41"/>
  <c r="J547" i="41"/>
  <c r="I547" i="41"/>
  <c r="J170" i="41"/>
  <c r="H170" i="41"/>
  <c r="I170" i="41"/>
  <c r="K170" i="41"/>
  <c r="E170" i="41"/>
  <c r="K277" i="41"/>
  <c r="H277" i="41"/>
  <c r="E277" i="41"/>
  <c r="I277" i="41"/>
  <c r="J277" i="41"/>
  <c r="K107" i="41"/>
  <c r="I107" i="41"/>
  <c r="J107" i="41"/>
  <c r="H107" i="41"/>
  <c r="E107" i="41"/>
  <c r="E491" i="41"/>
  <c r="K491" i="41"/>
  <c r="H491" i="41"/>
  <c r="J491" i="41"/>
  <c r="I491" i="41"/>
  <c r="I636" i="41"/>
  <c r="J636" i="41"/>
  <c r="E636" i="41"/>
  <c r="K636" i="41"/>
  <c r="H636" i="41"/>
  <c r="K131" i="41"/>
  <c r="J131" i="41"/>
  <c r="H131" i="41"/>
  <c r="E131" i="41"/>
  <c r="I131" i="41"/>
  <c r="H689" i="41"/>
  <c r="K689" i="41"/>
  <c r="J689" i="41"/>
  <c r="I689" i="41"/>
  <c r="E689" i="41"/>
  <c r="J668" i="41"/>
  <c r="H668" i="41"/>
  <c r="I668" i="41"/>
  <c r="K668" i="41"/>
  <c r="E668" i="41"/>
  <c r="I710" i="41"/>
  <c r="E710" i="41"/>
  <c r="K710" i="41"/>
  <c r="J710" i="41"/>
  <c r="H710" i="41"/>
  <c r="H372" i="41"/>
  <c r="I372" i="41"/>
  <c r="K372" i="41"/>
  <c r="E372" i="41"/>
  <c r="J372" i="41"/>
  <c r="H527" i="41"/>
  <c r="K527" i="41"/>
  <c r="J527" i="41"/>
  <c r="E527" i="41"/>
  <c r="I527" i="41"/>
  <c r="K582" i="41"/>
  <c r="I582" i="41"/>
  <c r="E582" i="41"/>
  <c r="H582" i="41"/>
  <c r="J582" i="41"/>
  <c r="H392" i="41"/>
  <c r="E392" i="41"/>
  <c r="J392" i="41"/>
  <c r="K392" i="41"/>
  <c r="I392" i="41"/>
  <c r="K557" i="41"/>
  <c r="J557" i="41"/>
  <c r="I557" i="41"/>
  <c r="H557" i="41"/>
  <c r="E557" i="41"/>
  <c r="H573" i="41"/>
  <c r="K573" i="41"/>
  <c r="I573" i="41"/>
  <c r="J573" i="41"/>
  <c r="E573" i="41"/>
  <c r="I385" i="41"/>
  <c r="E385" i="41"/>
  <c r="J385" i="41"/>
  <c r="K385" i="41"/>
  <c r="H385" i="41"/>
  <c r="H266" i="41"/>
  <c r="I266" i="41"/>
  <c r="E266" i="41"/>
  <c r="J266" i="41"/>
  <c r="K266" i="41"/>
  <c r="K102" i="41"/>
  <c r="I102" i="41"/>
  <c r="E102" i="41"/>
  <c r="J102" i="41"/>
  <c r="H102" i="41"/>
  <c r="K662" i="41"/>
  <c r="H662" i="41"/>
  <c r="I662" i="41"/>
  <c r="J662" i="41"/>
  <c r="E662" i="41"/>
  <c r="H387" i="41"/>
  <c r="I387" i="41"/>
  <c r="K387" i="41"/>
  <c r="J387" i="41"/>
  <c r="E387" i="41"/>
  <c r="K149" i="41"/>
  <c r="E149" i="41"/>
  <c r="I149" i="41"/>
  <c r="J149" i="41"/>
  <c r="H149" i="41"/>
  <c r="I209" i="41"/>
  <c r="J209" i="41"/>
  <c r="K209" i="41"/>
  <c r="H209" i="41"/>
  <c r="E209" i="41"/>
  <c r="J116" i="41"/>
  <c r="H116" i="41"/>
  <c r="E116" i="41"/>
  <c r="I116" i="41"/>
  <c r="K116" i="41"/>
  <c r="I213" i="41"/>
  <c r="J213" i="41"/>
  <c r="H213" i="41"/>
  <c r="E213" i="41"/>
  <c r="K213" i="41"/>
  <c r="K280" i="41"/>
  <c r="I280" i="41"/>
  <c r="J280" i="41"/>
  <c r="H280" i="41"/>
  <c r="E280" i="41"/>
  <c r="H127" i="41"/>
  <c r="E127" i="41"/>
  <c r="K127" i="41"/>
  <c r="J127" i="41"/>
  <c r="I127" i="41"/>
  <c r="H467" i="41"/>
  <c r="E467" i="41"/>
  <c r="I467" i="41"/>
  <c r="J467" i="41"/>
  <c r="K467" i="41"/>
  <c r="H643" i="41"/>
  <c r="K643" i="41"/>
  <c r="E643" i="41"/>
  <c r="J643" i="41"/>
  <c r="I643" i="41"/>
  <c r="H216" i="41"/>
  <c r="K216" i="41"/>
  <c r="J216" i="41"/>
  <c r="E216" i="41"/>
  <c r="I216" i="41"/>
  <c r="K230" i="41"/>
  <c r="H230" i="41"/>
  <c r="E230" i="41"/>
  <c r="J230" i="41"/>
  <c r="I230" i="41"/>
  <c r="E241" i="41"/>
  <c r="K241" i="41"/>
  <c r="J241" i="41"/>
  <c r="I241" i="41"/>
  <c r="H241" i="41"/>
  <c r="J289" i="41"/>
  <c r="E289" i="41"/>
  <c r="I289" i="41"/>
  <c r="H289" i="41"/>
  <c r="K289" i="41"/>
  <c r="J34" i="41"/>
  <c r="H34" i="41"/>
  <c r="I34" i="41"/>
  <c r="E34" i="41"/>
  <c r="K34" i="41"/>
  <c r="J232" i="41"/>
  <c r="K232" i="41"/>
  <c r="I232" i="41"/>
  <c r="H232" i="41"/>
  <c r="E232" i="41"/>
  <c r="K393" i="41"/>
  <c r="H393" i="41"/>
  <c r="E393" i="41"/>
  <c r="I393" i="41"/>
  <c r="J393" i="41"/>
  <c r="K405" i="41"/>
  <c r="E405" i="41"/>
  <c r="J405" i="41"/>
  <c r="H405" i="41"/>
  <c r="I405" i="41"/>
  <c r="E518" i="41"/>
  <c r="J518" i="41"/>
  <c r="I518" i="41"/>
  <c r="H518" i="41"/>
  <c r="K518" i="41"/>
  <c r="H219" i="41"/>
  <c r="E219" i="41"/>
  <c r="I219" i="41"/>
  <c r="K219" i="41"/>
  <c r="J219" i="41"/>
  <c r="E371" i="41"/>
  <c r="I371" i="41"/>
  <c r="K371" i="41"/>
  <c r="J371" i="41"/>
  <c r="H371" i="41"/>
  <c r="H476" i="41"/>
  <c r="K476" i="41"/>
  <c r="I476" i="41"/>
  <c r="J476" i="41"/>
  <c r="E476" i="41"/>
  <c r="E256" i="41"/>
  <c r="H256" i="41"/>
  <c r="I256" i="41"/>
  <c r="J256" i="41"/>
  <c r="K256" i="41"/>
  <c r="E136" i="41"/>
  <c r="I136" i="41"/>
  <c r="K136" i="41"/>
  <c r="H136" i="41"/>
  <c r="J136" i="41"/>
  <c r="J589" i="41"/>
  <c r="E589" i="41"/>
  <c r="K589" i="41"/>
  <c r="H589" i="41"/>
  <c r="I589" i="41"/>
  <c r="J404" i="41"/>
  <c r="H404" i="41"/>
  <c r="I404" i="41"/>
  <c r="E404" i="41"/>
  <c r="K404" i="41"/>
  <c r="E615" i="41"/>
  <c r="K615" i="41"/>
  <c r="J615" i="41"/>
  <c r="H615" i="41"/>
  <c r="I615" i="41"/>
  <c r="H499" i="41"/>
  <c r="K499" i="41"/>
  <c r="I499" i="41"/>
  <c r="E499" i="41"/>
  <c r="J499" i="41"/>
  <c r="E23" i="41"/>
  <c r="I23" i="41"/>
  <c r="K23" i="41"/>
  <c r="H23" i="41"/>
  <c r="J23" i="41"/>
  <c r="H58" i="41"/>
  <c r="E58" i="41"/>
  <c r="J58" i="41"/>
  <c r="K58" i="41"/>
  <c r="I58" i="41"/>
  <c r="E481" i="41"/>
  <c r="H481" i="41"/>
  <c r="K481" i="41"/>
  <c r="J481" i="41"/>
  <c r="I481" i="41"/>
  <c r="H420" i="41"/>
  <c r="E420" i="41"/>
  <c r="J420" i="41"/>
  <c r="K420" i="41"/>
  <c r="I420" i="41"/>
  <c r="H591" i="41"/>
  <c r="J591" i="41"/>
  <c r="K591" i="41"/>
  <c r="E591" i="41"/>
  <c r="I591" i="41"/>
  <c r="K703" i="41"/>
  <c r="J703" i="41"/>
  <c r="H703" i="41"/>
  <c r="E703" i="41"/>
  <c r="I703" i="41"/>
  <c r="H243" i="41"/>
  <c r="K243" i="41"/>
  <c r="E243" i="41"/>
  <c r="I243" i="41"/>
  <c r="J243" i="41"/>
  <c r="J478" i="41"/>
  <c r="H478" i="41"/>
  <c r="K478" i="41"/>
  <c r="I478" i="41"/>
  <c r="E478" i="41"/>
  <c r="J160" i="41"/>
  <c r="E160" i="41"/>
  <c r="H160" i="41"/>
  <c r="I160" i="41"/>
  <c r="K160" i="41"/>
  <c r="I669" i="41"/>
  <c r="J669" i="41"/>
  <c r="E669" i="41"/>
  <c r="K669" i="41"/>
  <c r="H669" i="41"/>
  <c r="K423" i="41"/>
  <c r="J423" i="41"/>
  <c r="E423" i="41"/>
  <c r="H423" i="41"/>
  <c r="I423" i="41"/>
  <c r="I418" i="41"/>
  <c r="J418" i="41"/>
  <c r="K418" i="41"/>
  <c r="E418" i="41"/>
  <c r="H418" i="41"/>
  <c r="K150" i="41"/>
  <c r="E150" i="41"/>
  <c r="H150" i="41"/>
  <c r="J150" i="41"/>
  <c r="I150" i="41"/>
  <c r="E262" i="41"/>
  <c r="I262" i="41"/>
  <c r="J262" i="41"/>
  <c r="K262" i="41"/>
  <c r="H262" i="41"/>
  <c r="H672" i="41"/>
  <c r="I672" i="41"/>
  <c r="E672" i="41"/>
  <c r="K672" i="41"/>
  <c r="J672" i="41"/>
  <c r="I317" i="41"/>
  <c r="K317" i="41"/>
  <c r="H317" i="41"/>
  <c r="J317" i="41"/>
  <c r="E317" i="41"/>
  <c r="E218" i="41"/>
  <c r="K218" i="41"/>
  <c r="I218" i="41"/>
  <c r="J218" i="41"/>
  <c r="H218" i="41"/>
  <c r="I498" i="41"/>
  <c r="K498" i="41"/>
  <c r="H498" i="41"/>
  <c r="J498" i="41"/>
  <c r="E498" i="41"/>
  <c r="J310" i="41"/>
  <c r="I310" i="41"/>
  <c r="E310" i="41"/>
  <c r="K310" i="41"/>
  <c r="H310" i="41"/>
  <c r="K680" i="41"/>
  <c r="J680" i="41"/>
  <c r="H680" i="41"/>
  <c r="E680" i="41"/>
  <c r="I680" i="41"/>
  <c r="I395" i="41"/>
  <c r="H395" i="41"/>
  <c r="K395" i="41"/>
  <c r="J395" i="41"/>
  <c r="E395" i="41"/>
  <c r="K374" i="41"/>
  <c r="J374" i="41"/>
  <c r="H374" i="41"/>
  <c r="I374" i="41"/>
  <c r="E374" i="41"/>
  <c r="I231" i="41"/>
  <c r="J231" i="41"/>
  <c r="H231" i="41"/>
  <c r="E231" i="41"/>
  <c r="K231" i="41"/>
  <c r="K356" i="41"/>
  <c r="J356" i="41"/>
  <c r="E356" i="41"/>
  <c r="I356" i="41"/>
  <c r="H356" i="41"/>
  <c r="K629" i="41"/>
  <c r="H629" i="41"/>
  <c r="I629" i="41"/>
  <c r="E629" i="41"/>
  <c r="J629" i="41"/>
  <c r="I254" i="41"/>
  <c r="K254" i="41"/>
  <c r="E254" i="41"/>
  <c r="H254" i="41"/>
  <c r="J254" i="41"/>
  <c r="I92" i="41"/>
  <c r="H92" i="41"/>
  <c r="K92" i="41"/>
  <c r="J92" i="41"/>
  <c r="E92" i="41"/>
  <c r="K519" i="41"/>
  <c r="J519" i="41"/>
  <c r="I519" i="41"/>
  <c r="E519" i="41"/>
  <c r="H519" i="41"/>
  <c r="K497" i="41"/>
  <c r="E497" i="41"/>
  <c r="H497" i="41"/>
  <c r="J497" i="41"/>
  <c r="I497" i="41"/>
  <c r="H293" i="41"/>
  <c r="J293" i="41"/>
  <c r="K293" i="41"/>
  <c r="I293" i="41"/>
  <c r="E293" i="41"/>
  <c r="K450" i="41"/>
  <c r="H450" i="41"/>
  <c r="E450" i="41"/>
  <c r="I450" i="41"/>
  <c r="J450" i="41"/>
  <c r="K535" i="41"/>
  <c r="E535" i="41"/>
  <c r="J535" i="41"/>
  <c r="H535" i="41"/>
  <c r="I535" i="41"/>
  <c r="I434" i="41"/>
  <c r="E434" i="41"/>
  <c r="H434" i="41"/>
  <c r="J434" i="41"/>
  <c r="K434" i="41"/>
  <c r="J273" i="41"/>
  <c r="K273" i="41"/>
  <c r="I273" i="41"/>
  <c r="E273" i="41"/>
  <c r="H273" i="41"/>
  <c r="I641" i="41"/>
  <c r="K641" i="41"/>
  <c r="E641" i="41"/>
  <c r="H641" i="41"/>
  <c r="J641" i="41"/>
  <c r="E477" i="41"/>
  <c r="I477" i="41"/>
  <c r="K477" i="41"/>
  <c r="H477" i="41"/>
  <c r="J477" i="41"/>
  <c r="J539" i="41"/>
  <c r="I539" i="41"/>
  <c r="H539" i="41"/>
  <c r="K539" i="41"/>
  <c r="E539" i="41"/>
  <c r="I364" i="41"/>
  <c r="E364" i="41"/>
  <c r="J364" i="41"/>
  <c r="H364" i="41"/>
  <c r="K364" i="41"/>
  <c r="J263" i="41"/>
  <c r="K263" i="41"/>
  <c r="H263" i="41"/>
  <c r="I263" i="41"/>
  <c r="E263" i="41"/>
  <c r="E598" i="41"/>
  <c r="J598" i="41"/>
  <c r="K598" i="41"/>
  <c r="H598" i="41"/>
  <c r="I598" i="41"/>
  <c r="K439" i="41"/>
  <c r="E439" i="41"/>
  <c r="J439" i="41"/>
  <c r="H439" i="41"/>
  <c r="I439" i="41"/>
  <c r="J118" i="41"/>
  <c r="E118" i="41"/>
  <c r="H118" i="41"/>
  <c r="K118" i="41"/>
  <c r="I118" i="41"/>
  <c r="H211" i="41"/>
  <c r="J211" i="41"/>
  <c r="I211" i="41"/>
  <c r="E211" i="41"/>
  <c r="K211" i="41"/>
  <c r="E80" i="41"/>
  <c r="J80" i="41"/>
  <c r="I80" i="41"/>
  <c r="H80" i="41"/>
  <c r="K80" i="41"/>
  <c r="I694" i="41"/>
  <c r="J694" i="41"/>
  <c r="H694" i="41"/>
  <c r="E694" i="41"/>
  <c r="K694" i="41"/>
  <c r="I174" i="41"/>
  <c r="K174" i="41"/>
  <c r="J174" i="41"/>
  <c r="E174" i="41"/>
  <c r="H174" i="41"/>
  <c r="J32" i="41"/>
  <c r="I32" i="41"/>
  <c r="H32" i="41"/>
  <c r="K32" i="41"/>
  <c r="E32" i="41"/>
  <c r="H428" i="41"/>
  <c r="I428" i="41"/>
  <c r="E428" i="41"/>
  <c r="J428" i="41"/>
  <c r="K428" i="41"/>
  <c r="J521" i="41"/>
  <c r="K521" i="41"/>
  <c r="E521" i="41"/>
  <c r="H521" i="41"/>
  <c r="I521" i="41"/>
  <c r="J667" i="41"/>
  <c r="K667" i="41"/>
  <c r="I667" i="41"/>
  <c r="E667" i="41"/>
  <c r="H667" i="41"/>
  <c r="J677" i="41"/>
  <c r="I677" i="41"/>
  <c r="K677" i="41"/>
  <c r="E677" i="41"/>
  <c r="H677" i="41"/>
  <c r="I482" i="41"/>
  <c r="J482" i="41"/>
  <c r="H482" i="41"/>
  <c r="K482" i="41"/>
  <c r="E482" i="41"/>
  <c r="J271" i="41"/>
  <c r="E271" i="41"/>
  <c r="I271" i="41"/>
  <c r="K271" i="41"/>
  <c r="H271" i="41"/>
  <c r="K204" i="41"/>
  <c r="J204" i="41"/>
  <c r="I204" i="41"/>
  <c r="E204" i="41"/>
  <c r="H204" i="41"/>
  <c r="J320" i="41"/>
  <c r="I320" i="41"/>
  <c r="E320" i="41"/>
  <c r="K320" i="41"/>
  <c r="H320" i="41"/>
  <c r="J39" i="41"/>
  <c r="E39" i="41"/>
  <c r="I39" i="41"/>
  <c r="K39" i="41"/>
  <c r="H39" i="41"/>
  <c r="H431" i="41"/>
  <c r="E431" i="41"/>
  <c r="I431" i="41"/>
  <c r="J431" i="41"/>
  <c r="K431" i="41"/>
  <c r="K154" i="41"/>
  <c r="J154" i="41"/>
  <c r="I154" i="41"/>
  <c r="E154" i="41"/>
  <c r="H154" i="41"/>
  <c r="E440" i="41"/>
  <c r="K440" i="41"/>
  <c r="H440" i="41"/>
  <c r="I440" i="41"/>
  <c r="J440" i="41"/>
  <c r="H522" i="41"/>
  <c r="J522" i="41"/>
  <c r="I522" i="41"/>
  <c r="K522" i="41"/>
  <c r="E522" i="41"/>
  <c r="H309" i="41"/>
  <c r="K309" i="41"/>
  <c r="J309" i="41"/>
  <c r="I309" i="41"/>
  <c r="E309" i="41"/>
  <c r="J584" i="41"/>
  <c r="E584" i="41"/>
  <c r="K584" i="41"/>
  <c r="I584" i="41"/>
  <c r="H584" i="41"/>
  <c r="K313" i="41"/>
  <c r="E313" i="41"/>
  <c r="I313" i="41"/>
  <c r="J313" i="41"/>
  <c r="H313" i="41"/>
  <c r="E100" i="41"/>
  <c r="K100" i="41"/>
  <c r="J100" i="41"/>
  <c r="H100" i="41"/>
  <c r="I100" i="41"/>
  <c r="K126" i="41"/>
  <c r="I126" i="41"/>
  <c r="H126" i="41"/>
  <c r="J126" i="41"/>
  <c r="E126" i="41"/>
  <c r="H654" i="41"/>
  <c r="E654" i="41"/>
  <c r="J654" i="41"/>
  <c r="K654" i="41"/>
  <c r="I654" i="41"/>
  <c r="I585" i="41"/>
  <c r="J585" i="41"/>
  <c r="E585" i="41"/>
  <c r="K585" i="41"/>
  <c r="H585" i="41"/>
  <c r="J658" i="41"/>
  <c r="E658" i="41"/>
  <c r="H658" i="41"/>
  <c r="K658" i="41"/>
  <c r="I658" i="41"/>
  <c r="J76" i="41"/>
  <c r="E76" i="41"/>
  <c r="H76" i="41"/>
  <c r="K76" i="41"/>
  <c r="I76" i="41"/>
  <c r="I338" i="41"/>
  <c r="K338" i="41"/>
  <c r="J338" i="41"/>
  <c r="H338" i="41"/>
  <c r="E338" i="41"/>
  <c r="E239" i="41"/>
  <c r="K239" i="41"/>
  <c r="I239" i="41"/>
  <c r="H239" i="41"/>
  <c r="J239" i="41"/>
  <c r="J233" i="41"/>
  <c r="E233" i="41"/>
  <c r="K233" i="41"/>
  <c r="H233" i="41"/>
  <c r="I233" i="41"/>
  <c r="E626" i="41"/>
  <c r="K626" i="41"/>
  <c r="H626" i="41"/>
  <c r="J626" i="41"/>
  <c r="I626" i="41"/>
  <c r="K406" i="41"/>
  <c r="I406" i="41"/>
  <c r="J406" i="41"/>
  <c r="H406" i="41"/>
  <c r="E406" i="41"/>
  <c r="J252" i="41"/>
  <c r="I252" i="41"/>
  <c r="E252" i="41"/>
  <c r="H252" i="41"/>
  <c r="K252" i="41"/>
  <c r="H288" i="41"/>
  <c r="E288" i="41"/>
  <c r="J288" i="41"/>
  <c r="I288" i="41"/>
  <c r="K288" i="41"/>
  <c r="I359" i="41"/>
  <c r="K359" i="41"/>
  <c r="E359" i="41"/>
  <c r="J359" i="41"/>
  <c r="H359" i="41"/>
  <c r="J55" i="41"/>
  <c r="H55" i="41"/>
  <c r="K55" i="41"/>
  <c r="I55" i="41"/>
  <c r="E55" i="41"/>
  <c r="I345" i="41"/>
  <c r="K345" i="41"/>
  <c r="E345" i="41"/>
  <c r="H345" i="41"/>
  <c r="J345" i="41"/>
  <c r="K590" i="41"/>
  <c r="H590" i="41"/>
  <c r="E590" i="41"/>
  <c r="I590" i="41"/>
  <c r="J590" i="41"/>
  <c r="K217" i="41"/>
  <c r="I217" i="41"/>
  <c r="E217" i="41"/>
  <c r="J217" i="41"/>
  <c r="H217" i="41"/>
  <c r="H205" i="41"/>
  <c r="I205" i="41"/>
  <c r="E205" i="41"/>
  <c r="K205" i="41"/>
  <c r="J205" i="41"/>
  <c r="H688" i="41"/>
  <c r="E688" i="41"/>
  <c r="K688" i="41"/>
  <c r="I688" i="41"/>
  <c r="J688" i="41"/>
  <c r="E286" i="41"/>
  <c r="H286" i="41"/>
  <c r="I286" i="41"/>
  <c r="K286" i="41"/>
  <c r="J286" i="41"/>
  <c r="K295" i="41"/>
  <c r="I295" i="41"/>
  <c r="E295" i="41"/>
  <c r="H295" i="41"/>
  <c r="J295" i="41"/>
  <c r="H542" i="41"/>
  <c r="I542" i="41"/>
  <c r="K542" i="41"/>
  <c r="J542" i="41"/>
  <c r="E542" i="41"/>
  <c r="I564" i="41"/>
  <c r="J564" i="41"/>
  <c r="E564" i="41"/>
  <c r="H564" i="41"/>
  <c r="K564" i="41"/>
  <c r="I103" i="41"/>
  <c r="H103" i="41"/>
  <c r="K103" i="41"/>
  <c r="E103" i="41"/>
  <c r="J103" i="41"/>
  <c r="K187" i="41"/>
  <c r="I187" i="41"/>
  <c r="J187" i="41"/>
  <c r="H187" i="41"/>
  <c r="E187" i="41"/>
  <c r="K106" i="41"/>
  <c r="I106" i="41"/>
  <c r="E106" i="41"/>
  <c r="J106" i="41"/>
  <c r="H106" i="41"/>
  <c r="I599" i="41"/>
  <c r="J599" i="41"/>
  <c r="H599" i="41"/>
  <c r="E599" i="41"/>
  <c r="K599" i="41"/>
  <c r="K505" i="41"/>
  <c r="I505" i="41"/>
  <c r="H505" i="41"/>
  <c r="J505" i="41"/>
  <c r="E505" i="41"/>
  <c r="H300" i="41"/>
  <c r="J300" i="41"/>
  <c r="K300" i="41"/>
  <c r="E300" i="41"/>
  <c r="I300" i="41"/>
  <c r="J660" i="41"/>
  <c r="H660" i="41"/>
  <c r="E660" i="41"/>
  <c r="K660" i="41"/>
  <c r="I660" i="41"/>
  <c r="I488" i="41"/>
  <c r="E488" i="41"/>
  <c r="H488" i="41"/>
  <c r="J488" i="41"/>
  <c r="K488" i="41"/>
  <c r="K330" i="41"/>
  <c r="J330" i="41"/>
  <c r="H330" i="41"/>
  <c r="I330" i="41"/>
  <c r="E330" i="41"/>
  <c r="I35" i="41"/>
  <c r="E35" i="41"/>
  <c r="K35" i="41"/>
  <c r="J35" i="41"/>
  <c r="H35" i="41"/>
  <c r="K365" i="41"/>
  <c r="E365" i="41"/>
  <c r="J365" i="41"/>
  <c r="H365" i="41"/>
  <c r="I365" i="41"/>
  <c r="K397" i="41"/>
  <c r="E397" i="41"/>
  <c r="H397" i="41"/>
  <c r="I397" i="41"/>
  <c r="J397" i="41"/>
  <c r="K185" i="41"/>
  <c r="H185" i="41"/>
  <c r="I185" i="41"/>
  <c r="E185" i="41"/>
  <c r="J185" i="41"/>
  <c r="H367" i="41"/>
  <c r="K367" i="41"/>
  <c r="E367" i="41"/>
  <c r="J367" i="41"/>
  <c r="I367" i="41"/>
  <c r="H36" i="41"/>
  <c r="J36" i="41"/>
  <c r="I36" i="41"/>
  <c r="E36" i="41"/>
  <c r="K36" i="41"/>
  <c r="E344" i="41"/>
  <c r="I344" i="41"/>
  <c r="K344" i="41"/>
  <c r="H344" i="41"/>
  <c r="J344" i="41"/>
  <c r="K112" i="41"/>
  <c r="H112" i="41"/>
  <c r="J112" i="41"/>
  <c r="I112" i="41"/>
  <c r="E112" i="41"/>
  <c r="J676" i="41"/>
  <c r="K676" i="41"/>
  <c r="E676" i="41"/>
  <c r="I676" i="41"/>
  <c r="H676" i="41"/>
  <c r="I299" i="41"/>
  <c r="K299" i="41"/>
  <c r="J299" i="41"/>
  <c r="H299" i="41"/>
  <c r="E299" i="41"/>
  <c r="J701" i="41"/>
  <c r="H701" i="41"/>
  <c r="I701" i="41"/>
  <c r="K701" i="41"/>
  <c r="E701" i="41"/>
  <c r="J109" i="41"/>
  <c r="E109" i="41"/>
  <c r="H109" i="41"/>
  <c r="I109" i="41"/>
  <c r="K109" i="41"/>
  <c r="H66" i="41"/>
  <c r="K66" i="41"/>
  <c r="J66" i="41"/>
  <c r="I66" i="41"/>
  <c r="E66" i="41"/>
  <c r="H511" i="41"/>
  <c r="I511" i="41"/>
  <c r="K511" i="41"/>
  <c r="E511" i="41"/>
  <c r="J511" i="41"/>
  <c r="K586" i="41"/>
  <c r="H586" i="41"/>
  <c r="J586" i="41"/>
  <c r="I586" i="41"/>
  <c r="E586" i="41"/>
  <c r="H652" i="41"/>
  <c r="I652" i="41"/>
  <c r="E652" i="41"/>
  <c r="J652" i="41"/>
  <c r="K652" i="41"/>
  <c r="J121" i="41"/>
  <c r="H121" i="41"/>
  <c r="K121" i="41"/>
  <c r="I121" i="41"/>
  <c r="E121" i="41"/>
  <c r="K704" i="41"/>
  <c r="I704" i="41"/>
  <c r="J704" i="41"/>
  <c r="H704" i="41"/>
  <c r="E704" i="41"/>
  <c r="E141" i="41"/>
  <c r="J141" i="41"/>
  <c r="K141" i="41"/>
  <c r="I141" i="41"/>
  <c r="H141" i="41"/>
  <c r="K531" i="41"/>
  <c r="I531" i="41"/>
  <c r="E531" i="41"/>
  <c r="J531" i="41"/>
  <c r="H531" i="41"/>
  <c r="J337" i="41"/>
  <c r="K337" i="41"/>
  <c r="E337" i="41"/>
  <c r="H337" i="41"/>
  <c r="I337" i="41"/>
  <c r="H324" i="41"/>
  <c r="K324" i="41"/>
  <c r="E324" i="41"/>
  <c r="I324" i="41"/>
  <c r="J324" i="41"/>
  <c r="J400" i="41"/>
  <c r="K400" i="41"/>
  <c r="I400" i="41"/>
  <c r="E400" i="41"/>
  <c r="H400" i="41"/>
  <c r="I399" i="41"/>
  <c r="J399" i="41"/>
  <c r="H399" i="41"/>
  <c r="K399" i="41"/>
  <c r="E399" i="41"/>
  <c r="H145" i="41"/>
  <c r="E145" i="41"/>
  <c r="K145" i="41"/>
  <c r="I145" i="41"/>
  <c r="J145" i="41"/>
  <c r="I407" i="41"/>
  <c r="K407" i="41"/>
  <c r="E407" i="41"/>
  <c r="H407" i="41"/>
  <c r="J407" i="41"/>
  <c r="I633" i="41"/>
  <c r="K633" i="41"/>
  <c r="J633" i="41"/>
  <c r="E633" i="41"/>
  <c r="H633" i="41"/>
  <c r="H346" i="41"/>
  <c r="E346" i="41"/>
  <c r="K346" i="41"/>
  <c r="I346" i="41"/>
  <c r="J346" i="41"/>
  <c r="K471" i="41"/>
  <c r="H471" i="41"/>
  <c r="J471" i="41"/>
  <c r="E471" i="41"/>
  <c r="I471" i="41"/>
  <c r="J212" i="41"/>
  <c r="E212" i="41"/>
  <c r="K212" i="41"/>
  <c r="I212" i="41"/>
  <c r="H212" i="41"/>
  <c r="K132" i="41"/>
  <c r="I132" i="41"/>
  <c r="E132" i="41"/>
  <c r="H132" i="41"/>
  <c r="J132" i="41"/>
  <c r="E391" i="41"/>
  <c r="I391" i="41"/>
  <c r="H391" i="41"/>
  <c r="J391" i="41"/>
  <c r="K391" i="41"/>
  <c r="K523" i="41"/>
  <c r="J523" i="41"/>
  <c r="H523" i="41"/>
  <c r="I523" i="41"/>
  <c r="E523" i="41"/>
  <c r="J326" i="41"/>
  <c r="I326" i="41"/>
  <c r="E326" i="41"/>
  <c r="K326" i="41"/>
  <c r="H326" i="41"/>
  <c r="J172" i="41"/>
  <c r="E172" i="41"/>
  <c r="I172" i="41"/>
  <c r="K172" i="41"/>
  <c r="H172" i="41"/>
  <c r="E274" i="41"/>
  <c r="I274" i="41"/>
  <c r="K274" i="41"/>
  <c r="J274" i="41"/>
  <c r="H274" i="41"/>
  <c r="I548" i="41"/>
  <c r="J548" i="41"/>
  <c r="H548" i="41"/>
  <c r="K548" i="41"/>
  <c r="E548" i="41"/>
  <c r="H49" i="41"/>
  <c r="K49" i="41"/>
  <c r="E49" i="41"/>
  <c r="I49" i="41"/>
  <c r="J49" i="41"/>
  <c r="E637" i="41"/>
  <c r="K637" i="41"/>
  <c r="J637" i="41"/>
  <c r="H637" i="41"/>
  <c r="I637" i="41"/>
  <c r="E553" i="41"/>
  <c r="I553" i="41"/>
  <c r="J553" i="41"/>
  <c r="H553" i="41"/>
  <c r="K553" i="41"/>
  <c r="E304" i="41"/>
  <c r="I304" i="41"/>
  <c r="H304" i="41"/>
  <c r="J304" i="41"/>
  <c r="K304" i="41"/>
  <c r="E93" i="41"/>
  <c r="J93" i="41"/>
  <c r="I93" i="41"/>
  <c r="K93" i="41"/>
  <c r="H93" i="41"/>
  <c r="H506" i="41"/>
  <c r="J506" i="41"/>
  <c r="K506" i="41"/>
  <c r="E506" i="41"/>
  <c r="I506" i="41"/>
  <c r="E444" i="41"/>
  <c r="K444" i="41"/>
  <c r="I444" i="41"/>
  <c r="H444" i="41"/>
  <c r="J444" i="41"/>
  <c r="E357" i="41"/>
  <c r="K357" i="41"/>
  <c r="I357" i="41"/>
  <c r="J357" i="41"/>
  <c r="H357" i="41"/>
  <c r="I203" i="41"/>
  <c r="H203" i="41"/>
  <c r="J203" i="41"/>
  <c r="E203" i="41"/>
  <c r="K203" i="41"/>
  <c r="J182" i="41"/>
  <c r="H182" i="41"/>
  <c r="E182" i="41"/>
  <c r="I182" i="41"/>
  <c r="K182" i="41"/>
  <c r="K693" i="41"/>
  <c r="I693" i="41"/>
  <c r="H693" i="41"/>
  <c r="E693" i="41"/>
  <c r="J693" i="41"/>
  <c r="K485" i="41"/>
  <c r="J485" i="41"/>
  <c r="E485" i="41"/>
  <c r="H485" i="41"/>
  <c r="I485" i="41"/>
  <c r="E257" i="41"/>
  <c r="J257" i="41"/>
  <c r="I257" i="41"/>
  <c r="H257" i="41"/>
  <c r="K257" i="41"/>
  <c r="E81" i="41"/>
  <c r="H81" i="41"/>
  <c r="J81" i="41"/>
  <c r="I81" i="41"/>
  <c r="K81" i="41"/>
  <c r="K253" i="41"/>
  <c r="J253" i="41"/>
  <c r="I253" i="41"/>
  <c r="E253" i="41"/>
  <c r="H253" i="41"/>
  <c r="H408" i="41"/>
  <c r="J408" i="41"/>
  <c r="I408" i="41"/>
  <c r="E408" i="41"/>
  <c r="K408" i="41"/>
  <c r="I691" i="41"/>
  <c r="K691" i="41"/>
  <c r="J691" i="41"/>
  <c r="H691" i="41"/>
  <c r="E691" i="41"/>
  <c r="H54" i="41"/>
  <c r="K54" i="41"/>
  <c r="E54" i="41"/>
  <c r="J54" i="41"/>
  <c r="I54" i="41"/>
  <c r="E176" i="41"/>
  <c r="H176" i="41"/>
  <c r="J176" i="41"/>
  <c r="K176" i="41"/>
  <c r="I176" i="41"/>
  <c r="H89" i="41"/>
  <c r="E89" i="41"/>
  <c r="J89" i="41"/>
  <c r="I89" i="41"/>
  <c r="K89" i="41"/>
  <c r="K381" i="41"/>
  <c r="H381" i="41"/>
  <c r="E381" i="41"/>
  <c r="I381" i="41"/>
  <c r="J381" i="41"/>
  <c r="H210" i="41"/>
  <c r="I210" i="41"/>
  <c r="K210" i="41"/>
  <c r="J210" i="41"/>
  <c r="E210" i="41"/>
  <c r="H298" i="41"/>
  <c r="J298" i="41"/>
  <c r="K298" i="41"/>
  <c r="E298" i="41"/>
  <c r="I298" i="41"/>
  <c r="E321" i="41"/>
  <c r="J321" i="41"/>
  <c r="H321" i="41"/>
  <c r="I321" i="41"/>
  <c r="K321" i="41"/>
  <c r="K104" i="41"/>
  <c r="E104" i="41"/>
  <c r="H104" i="41"/>
  <c r="I104" i="41"/>
  <c r="J104" i="41"/>
  <c r="I461" i="41"/>
  <c r="K461" i="41"/>
  <c r="H461" i="41"/>
  <c r="J461" i="41"/>
  <c r="E461" i="41"/>
  <c r="H242" i="41"/>
  <c r="K242" i="41"/>
  <c r="E242" i="41"/>
  <c r="I242" i="41"/>
  <c r="J242" i="41"/>
  <c r="H178" i="41"/>
  <c r="J178" i="41"/>
  <c r="K178" i="41"/>
  <c r="I178" i="41"/>
  <c r="E178" i="41"/>
  <c r="J473" i="41"/>
  <c r="E473" i="41"/>
  <c r="H473" i="41"/>
  <c r="K473" i="41"/>
  <c r="I473" i="41"/>
  <c r="K192" i="41"/>
  <c r="E192" i="41"/>
  <c r="H192" i="41"/>
  <c r="J192" i="41"/>
  <c r="I192" i="41"/>
  <c r="K327" i="41"/>
  <c r="E327" i="41"/>
  <c r="J327" i="41"/>
  <c r="I327" i="41"/>
  <c r="H327" i="41"/>
  <c r="H114" i="41"/>
  <c r="E114" i="41"/>
  <c r="K114" i="41"/>
  <c r="I114" i="41"/>
  <c r="J114" i="41"/>
  <c r="K98" i="41"/>
  <c r="J98" i="41"/>
  <c r="H98" i="41"/>
  <c r="I98" i="41"/>
  <c r="E98" i="41"/>
  <c r="H607" i="41"/>
  <c r="E607" i="41"/>
  <c r="J607" i="41"/>
  <c r="I607" i="41"/>
  <c r="K607" i="41"/>
  <c r="I612" i="41"/>
  <c r="K612" i="41"/>
  <c r="E612" i="41"/>
  <c r="H612" i="41"/>
  <c r="J612" i="41"/>
  <c r="I350" i="41"/>
  <c r="J350" i="41"/>
  <c r="E350" i="41"/>
  <c r="K350" i="41"/>
  <c r="H350" i="41"/>
  <c r="K529" i="41"/>
  <c r="J529" i="41"/>
  <c r="H529" i="41"/>
  <c r="I529" i="41"/>
  <c r="E529" i="41"/>
  <c r="I410" i="41"/>
  <c r="H410" i="41"/>
  <c r="K410" i="41"/>
  <c r="J410" i="41"/>
  <c r="E410" i="41"/>
  <c r="I22" i="41"/>
  <c r="E22" i="41"/>
  <c r="J22" i="41"/>
  <c r="K22" i="41"/>
  <c r="H22" i="41"/>
  <c r="K97" i="41"/>
  <c r="I97" i="41"/>
  <c r="H97" i="41"/>
  <c r="E97" i="41"/>
  <c r="J97" i="41"/>
  <c r="E358" i="41"/>
  <c r="I358" i="41"/>
  <c r="J358" i="41"/>
  <c r="K358" i="41"/>
  <c r="H358" i="41"/>
  <c r="K135" i="41"/>
  <c r="I135" i="41"/>
  <c r="E135" i="41"/>
  <c r="J135" i="41"/>
  <c r="H135" i="41"/>
  <c r="I30" i="41"/>
  <c r="J30" i="41"/>
  <c r="H30" i="41"/>
  <c r="E30" i="41"/>
  <c r="K30" i="41"/>
  <c r="H349" i="41"/>
  <c r="I349" i="41"/>
  <c r="J349" i="41"/>
  <c r="K349" i="41"/>
  <c r="E349" i="41"/>
  <c r="E508" i="41"/>
  <c r="J508" i="41"/>
  <c r="K508" i="41"/>
  <c r="I508" i="41"/>
  <c r="H508" i="41"/>
  <c r="H454" i="41"/>
  <c r="E454" i="41"/>
  <c r="K454" i="41"/>
  <c r="I454" i="41"/>
  <c r="J454" i="41"/>
  <c r="H111" i="41"/>
  <c r="J111" i="41"/>
  <c r="E111" i="41"/>
  <c r="K111" i="41"/>
  <c r="I111" i="41"/>
  <c r="H308" i="41"/>
  <c r="E308" i="41"/>
  <c r="I308" i="41"/>
  <c r="K308" i="41"/>
  <c r="J308" i="41"/>
  <c r="H94" i="41"/>
  <c r="K94" i="41"/>
  <c r="E94" i="41"/>
  <c r="I94" i="41"/>
  <c r="J94" i="41"/>
  <c r="E501" i="41"/>
  <c r="H501" i="41"/>
  <c r="K501" i="41"/>
  <c r="J501" i="41"/>
  <c r="I501" i="41"/>
  <c r="E52" i="41"/>
  <c r="K52" i="41"/>
  <c r="H52" i="41"/>
  <c r="J52" i="41"/>
  <c r="I52" i="41"/>
  <c r="K181" i="41"/>
  <c r="H181" i="41"/>
  <c r="J181" i="41"/>
  <c r="E181" i="41"/>
  <c r="I181" i="41"/>
  <c r="H117" i="41"/>
  <c r="J117" i="41"/>
  <c r="I117" i="41"/>
  <c r="E117" i="41"/>
  <c r="K117" i="41"/>
  <c r="K417" i="41"/>
  <c r="E417" i="41"/>
  <c r="J417" i="41"/>
  <c r="I417" i="41"/>
  <c r="H417" i="41"/>
  <c r="J164" i="41"/>
  <c r="K164" i="41"/>
  <c r="E164" i="41"/>
  <c r="H164" i="41"/>
  <c r="I164" i="41"/>
  <c r="J622" i="41"/>
  <c r="H622" i="41"/>
  <c r="K622" i="41"/>
  <c r="E622" i="41"/>
  <c r="I622" i="41"/>
  <c r="E551" i="41"/>
  <c r="K551" i="41"/>
  <c r="H551" i="41"/>
  <c r="I551" i="41"/>
  <c r="J551" i="41"/>
  <c r="H311" i="41"/>
  <c r="E311" i="41"/>
  <c r="K311" i="41"/>
  <c r="I311" i="41"/>
  <c r="J311" i="41"/>
  <c r="H649" i="41"/>
  <c r="J649" i="41"/>
  <c r="E649" i="41"/>
  <c r="K649" i="41"/>
  <c r="I649" i="41"/>
  <c r="J709" i="41"/>
  <c r="I709" i="41"/>
  <c r="H709" i="41"/>
  <c r="K709" i="41"/>
  <c r="E709" i="41"/>
  <c r="H484" i="41"/>
  <c r="K484" i="41"/>
  <c r="I484" i="41"/>
  <c r="J484" i="41"/>
  <c r="E484" i="41"/>
  <c r="E558" i="41"/>
  <c r="K558" i="41"/>
  <c r="J558" i="41"/>
  <c r="H558" i="41"/>
  <c r="I558" i="41"/>
  <c r="E363" i="41"/>
  <c r="J363" i="41"/>
  <c r="H363" i="41"/>
  <c r="I363" i="41"/>
  <c r="K363" i="41"/>
  <c r="I665" i="41"/>
  <c r="K665" i="41"/>
  <c r="J665" i="41"/>
  <c r="H665" i="41"/>
  <c r="E665" i="41"/>
  <c r="E430" i="41"/>
  <c r="H430" i="41"/>
  <c r="I430" i="41"/>
  <c r="K430" i="41"/>
  <c r="J430" i="41"/>
  <c r="I414" i="41"/>
  <c r="K414" i="41"/>
  <c r="J414" i="41"/>
  <c r="H414" i="41"/>
  <c r="E414" i="41"/>
  <c r="E504" i="41"/>
  <c r="H504" i="41"/>
  <c r="K504" i="41"/>
  <c r="J504" i="41"/>
  <c r="I504" i="41"/>
  <c r="K323" i="41"/>
  <c r="E323" i="41"/>
  <c r="I323" i="41"/>
  <c r="H323" i="41"/>
  <c r="J323" i="41"/>
  <c r="I432" i="41"/>
  <c r="K432" i="41"/>
  <c r="E432" i="41"/>
  <c r="H432" i="41"/>
  <c r="J432" i="41"/>
  <c r="J101" i="41"/>
  <c r="H101" i="41"/>
  <c r="E101" i="41"/>
  <c r="I101" i="41"/>
  <c r="K101" i="41"/>
  <c r="K653" i="41"/>
  <c r="E653" i="41"/>
  <c r="I653" i="41"/>
  <c r="H653" i="41"/>
  <c r="J653" i="41"/>
  <c r="H201" i="41"/>
  <c r="E201" i="41"/>
  <c r="K201" i="41"/>
  <c r="J201" i="41"/>
  <c r="I201" i="41"/>
  <c r="H123" i="41"/>
  <c r="J123" i="41"/>
  <c r="I123" i="41"/>
  <c r="K123" i="41"/>
  <c r="E123" i="41"/>
  <c r="K565" i="41"/>
  <c r="H565" i="41"/>
  <c r="I565" i="41"/>
  <c r="E565" i="41"/>
  <c r="J565" i="41"/>
  <c r="J429" i="41"/>
  <c r="H429" i="41"/>
  <c r="K429" i="41"/>
  <c r="E429" i="41"/>
  <c r="I429" i="41"/>
  <c r="J88" i="41"/>
  <c r="I88" i="41"/>
  <c r="H88" i="41"/>
  <c r="E88" i="41"/>
  <c r="K88" i="41"/>
  <c r="J469" i="41"/>
  <c r="H469" i="41"/>
  <c r="E469" i="41"/>
  <c r="K469" i="41"/>
  <c r="I469" i="41"/>
  <c r="H17" i="54"/>
  <c r="I17" i="54"/>
  <c r="E16" i="54"/>
  <c r="L16" i="54" s="1"/>
  <c r="M16" i="54" s="1"/>
  <c r="N15" i="54"/>
  <c r="P15" i="54" s="1"/>
  <c r="D17" i="54"/>
  <c r="E17" i="54" s="1"/>
  <c r="C18" i="54"/>
  <c r="J16" i="54"/>
  <c r="S8" i="54"/>
  <c r="Q9" i="54"/>
  <c r="O18" i="54" l="1"/>
  <c r="A19" i="54"/>
  <c r="L17" i="54"/>
  <c r="M17" i="54" s="1"/>
  <c r="I18" i="54"/>
  <c r="H18" i="54"/>
  <c r="J17" i="54"/>
  <c r="D18" i="54"/>
  <c r="C19" i="54"/>
  <c r="N16" i="54"/>
  <c r="S9" i="54"/>
  <c r="Q10" i="54"/>
  <c r="T9" i="54"/>
  <c r="A20" i="54" l="1"/>
  <c r="O19" i="54"/>
  <c r="H19" i="54"/>
  <c r="I19" i="54"/>
  <c r="E18" i="54"/>
  <c r="L18" i="54" s="1"/>
  <c r="M18" i="54" s="1"/>
  <c r="N17" i="54"/>
  <c r="P16" i="54"/>
  <c r="J18" i="54"/>
  <c r="D19" i="54"/>
  <c r="C20" i="54"/>
  <c r="S10" i="54"/>
  <c r="Q11" i="54"/>
  <c r="T10" i="54"/>
  <c r="A21" i="54" l="1"/>
  <c r="O20" i="54"/>
  <c r="E19" i="54"/>
  <c r="L19" i="54" s="1"/>
  <c r="M19" i="54" s="1"/>
  <c r="H20" i="54"/>
  <c r="I20" i="54"/>
  <c r="P17" i="54"/>
  <c r="D20" i="54"/>
  <c r="C21" i="54"/>
  <c r="N18" i="54"/>
  <c r="J19" i="54"/>
  <c r="S11" i="54"/>
  <c r="Q12" i="54"/>
  <c r="T11" i="54"/>
  <c r="O21" i="54" l="1"/>
  <c r="A22" i="54"/>
  <c r="J20" i="54"/>
  <c r="H21" i="54"/>
  <c r="I21" i="54"/>
  <c r="E20" i="54"/>
  <c r="L20" i="54" s="1"/>
  <c r="M20" i="54" s="1"/>
  <c r="P18" i="54"/>
  <c r="N19" i="54"/>
  <c r="P19" i="54" s="1"/>
  <c r="C22" i="54"/>
  <c r="D21" i="54"/>
  <c r="S12" i="54"/>
  <c r="Q13" i="54"/>
  <c r="T13" i="54" s="1"/>
  <c r="T12" i="54"/>
  <c r="O22" i="54" l="1"/>
  <c r="A23" i="54"/>
  <c r="N20" i="54"/>
  <c r="P20" i="54" s="1"/>
  <c r="I22" i="54"/>
  <c r="H22" i="54"/>
  <c r="E21" i="54"/>
  <c r="L21" i="54" s="1"/>
  <c r="M21" i="54" s="1"/>
  <c r="J21" i="54"/>
  <c r="C23" i="54"/>
  <c r="D22" i="54"/>
  <c r="S13" i="54"/>
  <c r="Q14" i="54"/>
  <c r="T14" i="54" s="1"/>
  <c r="A24" i="54" l="1"/>
  <c r="O23" i="54"/>
  <c r="I23" i="54"/>
  <c r="H23" i="54"/>
  <c r="N21" i="54"/>
  <c r="P21" i="54" s="1"/>
  <c r="D23" i="54"/>
  <c r="C24" i="54"/>
  <c r="J22" i="54"/>
  <c r="E22" i="54"/>
  <c r="S14" i="54"/>
  <c r="Q15" i="54"/>
  <c r="T15" i="54" s="1"/>
  <c r="A25" i="54" l="1"/>
  <c r="O24" i="54"/>
  <c r="L22" i="54"/>
  <c r="M22" i="54" s="1"/>
  <c r="N22" i="54" s="1"/>
  <c r="P22" i="54" s="1"/>
  <c r="H24" i="54"/>
  <c r="I24" i="54"/>
  <c r="E23" i="54"/>
  <c r="L23" i="54" s="1"/>
  <c r="M23" i="54" s="1"/>
  <c r="D24" i="54"/>
  <c r="C25" i="54"/>
  <c r="J23" i="54"/>
  <c r="S15" i="54"/>
  <c r="Q16" i="54"/>
  <c r="T16" i="54" s="1"/>
  <c r="O25" i="54" l="1"/>
  <c r="A26" i="54"/>
  <c r="H25" i="54"/>
  <c r="I25" i="54"/>
  <c r="N23" i="54"/>
  <c r="P23" i="54" s="1"/>
  <c r="C26" i="54"/>
  <c r="D25" i="54"/>
  <c r="E24" i="54"/>
  <c r="J24" i="54"/>
  <c r="S16" i="54"/>
  <c r="Q17" i="54"/>
  <c r="T17" i="54" s="1"/>
  <c r="O26" i="54" l="1"/>
  <c r="A27" i="54"/>
  <c r="J25" i="54"/>
  <c r="E25" i="54"/>
  <c r="L25" i="54" s="1"/>
  <c r="M25" i="54" s="1"/>
  <c r="I26" i="54"/>
  <c r="H26" i="54"/>
  <c r="L24" i="54"/>
  <c r="M24" i="54" s="1"/>
  <c r="N24" i="54" s="1"/>
  <c r="P24" i="54" s="1"/>
  <c r="D26" i="54"/>
  <c r="C27" i="54"/>
  <c r="S17" i="54"/>
  <c r="Q18" i="54"/>
  <c r="T18" i="54" s="1"/>
  <c r="O27" i="54" l="1"/>
  <c r="A28" i="54"/>
  <c r="N25" i="54"/>
  <c r="P25" i="54" s="1"/>
  <c r="E26" i="54"/>
  <c r="L26" i="54" s="1"/>
  <c r="M26" i="54" s="1"/>
  <c r="I27" i="54"/>
  <c r="H27" i="54"/>
  <c r="D27" i="54"/>
  <c r="C28" i="54"/>
  <c r="J26" i="54"/>
  <c r="S18" i="54"/>
  <c r="Q19" i="54"/>
  <c r="T19" i="54" s="1"/>
  <c r="A29" i="54" l="1"/>
  <c r="O28" i="54"/>
  <c r="H28" i="54"/>
  <c r="I28" i="54"/>
  <c r="E27" i="54"/>
  <c r="L27" i="54" s="1"/>
  <c r="M27" i="54" s="1"/>
  <c r="J27" i="54"/>
  <c r="N26" i="54"/>
  <c r="P26" i="54" s="1"/>
  <c r="C29" i="54"/>
  <c r="D28" i="54"/>
  <c r="S19" i="54"/>
  <c r="Q20" i="54"/>
  <c r="T20" i="54" s="1"/>
  <c r="A30" i="54" l="1"/>
  <c r="O29" i="54"/>
  <c r="E28" i="54"/>
  <c r="L28" i="54" s="1"/>
  <c r="M28" i="54" s="1"/>
  <c r="H29" i="54"/>
  <c r="I29" i="54"/>
  <c r="N27" i="54"/>
  <c r="P27" i="54" s="1"/>
  <c r="J28" i="54"/>
  <c r="C30" i="54"/>
  <c r="D29" i="54"/>
  <c r="Q21" i="54"/>
  <c r="T21" i="54" s="1"/>
  <c r="S20" i="54"/>
  <c r="A31" i="54" l="1"/>
  <c r="O30" i="54"/>
  <c r="I30" i="54"/>
  <c r="H30" i="54"/>
  <c r="N28" i="54"/>
  <c r="P28" i="54" s="1"/>
  <c r="J29" i="54"/>
  <c r="E29" i="54"/>
  <c r="L29" i="54" s="1"/>
  <c r="D30" i="54"/>
  <c r="C31" i="54"/>
  <c r="S21" i="54"/>
  <c r="Q22" i="54"/>
  <c r="T22" i="54" s="1"/>
  <c r="O31" i="54" l="1"/>
  <c r="A32" i="54"/>
  <c r="O32" i="54" s="1"/>
  <c r="I31" i="54"/>
  <c r="H31" i="54"/>
  <c r="M29" i="54"/>
  <c r="N29" i="54" s="1"/>
  <c r="P29" i="54" s="1"/>
  <c r="J30" i="54"/>
  <c r="D31" i="54"/>
  <c r="C32" i="54"/>
  <c r="E30" i="54"/>
  <c r="S22" i="54"/>
  <c r="Q23" i="54"/>
  <c r="T23" i="54" s="1"/>
  <c r="H32" i="54" l="1"/>
  <c r="I32" i="54"/>
  <c r="E31" i="54"/>
  <c r="L31" i="54" s="1"/>
  <c r="M31" i="54" s="1"/>
  <c r="L30" i="54"/>
  <c r="M30" i="54" s="1"/>
  <c r="N30" i="54" s="1"/>
  <c r="P30" i="54" s="1"/>
  <c r="J31" i="54"/>
  <c r="D32" i="54"/>
  <c r="S23" i="54"/>
  <c r="Q24" i="54"/>
  <c r="T24" i="54" s="1"/>
  <c r="E32" i="54" l="1"/>
  <c r="L32" i="54" s="1"/>
  <c r="M32" i="54" s="1"/>
  <c r="M33" i="54" s="1"/>
  <c r="J32" i="54"/>
  <c r="N31" i="54"/>
  <c r="P31" i="54" s="1"/>
  <c r="Q25" i="54"/>
  <c r="T25" i="54" s="1"/>
  <c r="S24" i="54"/>
  <c r="N32" i="54" l="1"/>
  <c r="Q38" i="54" s="1"/>
  <c r="J33" i="54"/>
  <c r="Q36" i="54" s="1"/>
  <c r="Q26" i="54"/>
  <c r="T26" i="54" s="1"/>
  <c r="S25" i="54"/>
  <c r="P32" i="54" l="1"/>
  <c r="Q34" i="54"/>
  <c r="Q37" i="54"/>
  <c r="S26" i="54"/>
  <c r="Q27" i="54"/>
  <c r="T27" i="54" s="1"/>
  <c r="S27" i="54" l="1"/>
  <c r="Q28" i="54"/>
  <c r="T28" i="54" s="1"/>
  <c r="S28" i="54" l="1"/>
  <c r="Q29" i="54"/>
  <c r="T29" i="54" s="1"/>
  <c r="Q30" i="54" l="1"/>
  <c r="T30" i="54" s="1"/>
  <c r="S29" i="54"/>
  <c r="Q31" i="54" l="1"/>
  <c r="T31" i="54" s="1"/>
  <c r="S30" i="54"/>
  <c r="Q32" i="54" l="1"/>
  <c r="T32" i="54" s="1"/>
  <c r="Q35" i="54" s="1"/>
  <c r="S31" i="54"/>
  <c r="S32" i="54" l="1"/>
  <c r="S33" i="54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7" authorId="0" shapeId="0" xr:uid="{00000000-0006-0000-08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A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9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</authors>
  <commentList>
    <comment ref="B11" authorId="0" shapeId="0" xr:uid="{529A85F0-0FD2-4B1C-BB0C-3ECB77505D67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ideal nya 3,5% menurut kaidah operasi dan pemeliharaan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muhamat.suropati</author>
  </authors>
  <commentList>
    <comment ref="C7" authorId="0" shapeId="0" xr:uid="{00000000-0006-0000-0200-000001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7" authorId="0" shapeId="0" xr:uid="{00000000-0006-0000-0200-00000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N7" authorId="0" shapeId="0" xr:uid="{00000000-0006-0000-0200-00000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kwh jual - O&amp;M</t>
        </r>
      </text>
    </comment>
    <comment ref="C8" authorId="0" shapeId="0" xr:uid="{00000000-0006-0000-0200-000004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8" authorId="0" shapeId="0" xr:uid="{00000000-0006-0000-0200-00000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9" authorId="0" shapeId="0" xr:uid="{00000000-0006-0000-0200-00000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9" authorId="0" shapeId="0" xr:uid="{00000000-0006-0000-0200-00000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0" authorId="0" shapeId="0" xr:uid="{00000000-0006-0000-0200-00000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0" authorId="0" shapeId="0" xr:uid="{00000000-0006-0000-0200-00000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1" authorId="0" shapeId="0" xr:uid="{00000000-0006-0000-0200-00000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1" authorId="0" shapeId="0" xr:uid="{00000000-0006-0000-0200-00000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2" authorId="0" shapeId="0" xr:uid="{00000000-0006-0000-0200-00000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3" authorId="0" shapeId="0" xr:uid="{00000000-0006-0000-0200-00000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4" authorId="0" shapeId="0" xr:uid="{00000000-0006-0000-0200-00000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5" authorId="0" shapeId="0" xr:uid="{00000000-0006-0000-0200-00000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6" authorId="0" shapeId="0" xr:uid="{00000000-0006-0000-0200-00001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7" authorId="0" shapeId="0" xr:uid="{00000000-0006-0000-0200-000011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8" authorId="0" shapeId="0" xr:uid="{00000000-0006-0000-0200-00001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9" authorId="0" shapeId="0" xr:uid="{00000000-0006-0000-0200-00001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0" authorId="0" shapeId="0" xr:uid="{00000000-0006-0000-0200-000014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1" authorId="0" shapeId="0" xr:uid="{00000000-0006-0000-0200-00001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2" authorId="0" shapeId="0" xr:uid="{00000000-0006-0000-0200-00001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3" authorId="0" shapeId="0" xr:uid="{00000000-0006-0000-0200-00001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4" authorId="0" shapeId="0" xr:uid="{00000000-0006-0000-0200-00001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5" authorId="0" shapeId="0" xr:uid="{00000000-0006-0000-0200-00001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6" authorId="0" shapeId="0" xr:uid="{00000000-0006-0000-0200-00001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7" authorId="0" shapeId="0" xr:uid="{00000000-0006-0000-0200-00001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8" authorId="0" shapeId="0" xr:uid="{00000000-0006-0000-0200-00001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9" authorId="0" shapeId="0" xr:uid="{00000000-0006-0000-0200-00001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0" authorId="0" shapeId="0" xr:uid="{00000000-0006-0000-0200-00001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1" authorId="0" shapeId="0" xr:uid="{00000000-0006-0000-0200-00001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2" authorId="0" shapeId="0" xr:uid="{00000000-0006-0000-0200-00002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Windows User</author>
  </authors>
  <commentList>
    <comment ref="A11" authorId="0" shapeId="0" xr:uid="{00000000-0006-0000-0400-000001000000}">
      <text>
        <r>
          <rPr>
            <sz val="9"/>
            <color indexed="81"/>
            <rFont val="Tahoma"/>
            <family val="2"/>
          </rPr>
          <t>HILANGKAN CENTANG PADA BLANKS</t>
        </r>
      </text>
    </comment>
  </commentList>
</comments>
</file>

<file path=xl/sharedStrings.xml><?xml version="1.0" encoding="utf-8"?>
<sst xmlns="http://schemas.openxmlformats.org/spreadsheetml/2006/main" count="4747" uniqueCount="1635">
  <si>
    <t>NO</t>
  </si>
  <si>
    <t>URAIAN</t>
  </si>
  <si>
    <t>VOL</t>
  </si>
  <si>
    <t>BIAYA YANG DIPERLUKAN ( Rp )</t>
  </si>
  <si>
    <t>JUMLAH</t>
  </si>
  <si>
    <t>HARDWARE</t>
  </si>
  <si>
    <t>Penomoran Tiang</t>
  </si>
  <si>
    <t>Mtr</t>
  </si>
  <si>
    <t>Bh</t>
  </si>
  <si>
    <t>:</t>
  </si>
  <si>
    <t>I</t>
  </si>
  <si>
    <t>Golongan</t>
  </si>
  <si>
    <t>Lembar</t>
  </si>
  <si>
    <t xml:space="preserve">    dr </t>
  </si>
  <si>
    <t>Unit</t>
  </si>
  <si>
    <t>Gambar dari</t>
  </si>
  <si>
    <t>Skala</t>
  </si>
  <si>
    <t>Perihal:</t>
  </si>
  <si>
    <t xml:space="preserve"> Digambar</t>
  </si>
  <si>
    <t xml:space="preserve"> Diperiksa</t>
  </si>
  <si>
    <t xml:space="preserve"> Diketahui</t>
  </si>
  <si>
    <t xml:space="preserve"> Disetujui</t>
  </si>
  <si>
    <t>V</t>
  </si>
  <si>
    <t>NO.</t>
  </si>
  <si>
    <t>Set</t>
  </si>
  <si>
    <t>Oval Eye Nut ⅝"</t>
  </si>
  <si>
    <t>Washer Square 2 ¼"</t>
  </si>
  <si>
    <t>Schackle Anchor ⅝"</t>
  </si>
  <si>
    <t>Bolt Machine ⅝" x 10"</t>
  </si>
  <si>
    <t>Ground rod ⅝" x 8" Copper Weld</t>
  </si>
  <si>
    <t>Bimetalic Connector 35 - 240 mm²</t>
  </si>
  <si>
    <t>Clamp Ground Rod ⅝"</t>
  </si>
  <si>
    <t>Ground wire Cu 16 mm²</t>
  </si>
  <si>
    <t>Ground rod &amp; Washer</t>
  </si>
  <si>
    <t>Pipa PVC ½"</t>
  </si>
  <si>
    <t>Stopping Buckle / Yokes</t>
  </si>
  <si>
    <t>Primary Dead End Clamp ( 150 s/d 240 ) mm²</t>
  </si>
  <si>
    <t>Pole Band Double Rack 7" atau 7 ½"</t>
  </si>
  <si>
    <t>Tie Wire # 4 / Alluminium bonding wire # 20</t>
  </si>
  <si>
    <t>Kotak APP TR Double Tarif, lengkap</t>
  </si>
  <si>
    <t>Kms</t>
  </si>
  <si>
    <t>HARGA SATUAN</t>
  </si>
  <si>
    <t>GOL</t>
  </si>
  <si>
    <t>SAT</t>
  </si>
  <si>
    <t>MDU-KD</t>
  </si>
  <si>
    <t>HDW</t>
  </si>
  <si>
    <t>MDU</t>
  </si>
  <si>
    <t>JASA</t>
  </si>
  <si>
    <t/>
  </si>
  <si>
    <t>Kotak APP Type I Lipat,lengkap</t>
  </si>
  <si>
    <t>Kotak APP Type III Lipat,lengkap</t>
  </si>
  <si>
    <t>Kotak APP TR Type IV Tanpa Topi,lengkap</t>
  </si>
  <si>
    <t>Kotak APP TR Type I A Single Tarif, lengkap</t>
  </si>
  <si>
    <t>Kotak APP TM , lengkap</t>
  </si>
  <si>
    <t>Fuse Link 2 A</t>
  </si>
  <si>
    <t>Fuse Link 6 A</t>
  </si>
  <si>
    <t>Fuse Link 8 A</t>
  </si>
  <si>
    <t>Fuse Link 10 A</t>
  </si>
  <si>
    <t>Fuse Link 15 A</t>
  </si>
  <si>
    <t>Fuse Link 20 A</t>
  </si>
  <si>
    <t>Fuse Link 25 A</t>
  </si>
  <si>
    <t>Fuse Link 30 A</t>
  </si>
  <si>
    <t>Fuse Link 50 A</t>
  </si>
  <si>
    <t>Fuse Link 60 A</t>
  </si>
  <si>
    <t>NH Fuse Puller Size 00-4</t>
  </si>
  <si>
    <t>AAAC 70 mm²</t>
  </si>
  <si>
    <t>AAAC 150 mm²</t>
  </si>
  <si>
    <t>AAAC 240 mm²</t>
  </si>
  <si>
    <t>AAAC/S 70 mm²</t>
  </si>
  <si>
    <t>AAAC/S 150 mm²</t>
  </si>
  <si>
    <t>AAAC/S 240 mm²</t>
  </si>
  <si>
    <t>MVTIC 3 x 150 + N 95 mm²</t>
  </si>
  <si>
    <t>MVTIC 3 x 240 + N 95 mm²</t>
  </si>
  <si>
    <t>NFA2X 2 x 10 mm²</t>
  </si>
  <si>
    <t>NFA2X 2 x 16 mm²</t>
  </si>
  <si>
    <t>NFA2X 2 x 25 mm²</t>
  </si>
  <si>
    <t>NFA2X 4 x 10 mm²</t>
  </si>
  <si>
    <t>NFA2X 4 x 16 mm²</t>
  </si>
  <si>
    <t>NFA2X 4 x 25 mm²</t>
  </si>
  <si>
    <t>NFA2X 4 x 70 mm²</t>
  </si>
  <si>
    <t>Kabel NYY 1 x 70 mm²</t>
  </si>
  <si>
    <t>Kabel NYY 1 x 95 mm²</t>
  </si>
  <si>
    <t>Kabel NYY 1 x 150 mm²</t>
  </si>
  <si>
    <t>Kabel NYY 1 x 240 mm²</t>
  </si>
  <si>
    <t>Kabel NA2XSY 20 KV, 1 x 70 mm²</t>
  </si>
  <si>
    <t>Kabel NA2XSY 20 KV, 1 x 150 mm²</t>
  </si>
  <si>
    <t>Kabel NA2XSY 20 KV, 1 x 240 mm²</t>
  </si>
  <si>
    <t>Kabel NA2XSY 20 KV, 1 x 300 mm²</t>
  </si>
  <si>
    <t>Kabel NA2XSEYBY 20 KV, 3 x 240 mm²</t>
  </si>
  <si>
    <t>Kabel NA2XSEYBY 20 KV, 3 x 300 mm²</t>
  </si>
  <si>
    <t>Kabel NA2XS2Y 20 KV, 1 x 240 mm²</t>
  </si>
  <si>
    <t>Kabel NA2XS2Y 20 KV, 1 x 300 mm²</t>
  </si>
  <si>
    <t>Kabel NYA Fleksibel 2.5 mm²</t>
  </si>
  <si>
    <t>Kabel NYA Fleksibel 4 mm²</t>
  </si>
  <si>
    <t>Kabel NYA Fleksibel 6 mm²</t>
  </si>
  <si>
    <t>Kabel NYA Fleksibel 10 mm²</t>
  </si>
  <si>
    <t>Kabel NYA Fleksibel 16 mm²</t>
  </si>
  <si>
    <t>Kabel NYM 2 x 2.5 mm²</t>
  </si>
  <si>
    <t>Kabel NYM 2 x 4 mm²</t>
  </si>
  <si>
    <t>Kabel NYM 3 x 4 mm²</t>
  </si>
  <si>
    <t>Btg</t>
  </si>
  <si>
    <t>Tiang Beton 9M-200 daN+E</t>
  </si>
  <si>
    <t>Tiang Beton 11M-200 daN+E</t>
  </si>
  <si>
    <t>Tiang Beton 12M-200 daN+E</t>
  </si>
  <si>
    <t>Tiang Beton 12M-350 daN+E</t>
  </si>
  <si>
    <t>Tiang Beton 13M-350 daN+E</t>
  </si>
  <si>
    <t>Tiang Beton 14M-350 daN+E</t>
  </si>
  <si>
    <t>Disconnector Lightning Arester 5 KA</t>
  </si>
  <si>
    <t>Disconnector Lightning Arester 10 KA</t>
  </si>
  <si>
    <t>Micro Capasitor Controller</t>
  </si>
  <si>
    <t>Current Sensor</t>
  </si>
  <si>
    <t>Kawat Segel</t>
  </si>
  <si>
    <t>Roll</t>
  </si>
  <si>
    <t>Timah Segel</t>
  </si>
  <si>
    <t>Kg</t>
  </si>
  <si>
    <t>Strain Hook Clamp 1 ½"</t>
  </si>
  <si>
    <t>Strain Hook Ekor Babi</t>
  </si>
  <si>
    <t>Loden Manset 0.8 Kg</t>
  </si>
  <si>
    <t>Protective Cup Plastik 1 ½"</t>
  </si>
  <si>
    <t>Tap Connector Kedap Air ( 6-25 / 6-25 ) mm²</t>
  </si>
  <si>
    <t>Tap Connector Kedap Air ( 35-70 / 35-70 ) mm²</t>
  </si>
  <si>
    <t>Tap Connector Kedap Air ( 6-25 / 35-70 ) mm²</t>
  </si>
  <si>
    <t>Tap Connector Berbadan Logam ( 6-25 / 6-25 ) mm²</t>
  </si>
  <si>
    <t>Tap Connector Berbadan Logam ( 35-70 / 35-70 ) mm²</t>
  </si>
  <si>
    <t>Tap Connector Berbadan Logam ( 6-25 / 35-70 ) mm²</t>
  </si>
  <si>
    <t>Connector Bimetal 16-10 mm²</t>
  </si>
  <si>
    <t>Connector Bimetal 16-6 mm²</t>
  </si>
  <si>
    <t>Connector Bimetal 16-16 mm²</t>
  </si>
  <si>
    <t>Connector Bimetal 50-50 mm²</t>
  </si>
  <si>
    <t>Connector Bimetal 50-70 mm²</t>
  </si>
  <si>
    <t>Connector Bimetal 70-70 mm²</t>
  </si>
  <si>
    <t>Connector Bimetal 95-70 mm²</t>
  </si>
  <si>
    <t>Connector Bimetal 70-50 mm²</t>
  </si>
  <si>
    <t>Connector Bimetal 70-95 mm²</t>
  </si>
  <si>
    <t>Connector Bimetal 120-70 mm²</t>
  </si>
  <si>
    <t>Connector Bimetal 70-120 mm²</t>
  </si>
  <si>
    <t>Connector Bimetal 120-120 mm²</t>
  </si>
  <si>
    <t>Pole Bracket Three Way 3"-4"</t>
  </si>
  <si>
    <t>Pole Bracket Two Way 6"-7"</t>
  </si>
  <si>
    <t>Pole Bracket Two Way 8"-9"</t>
  </si>
  <si>
    <t>Pole Attachment Fitting / L bracket</t>
  </si>
  <si>
    <t>Fixing Collar</t>
  </si>
  <si>
    <t>Bimetalic Connector AL/AL 70-70 mm²</t>
  </si>
  <si>
    <t>Kotak APP 1 Fasa OA KAS I</t>
  </si>
  <si>
    <t>Kotak APP 3 Fasa OA KAS III</t>
  </si>
  <si>
    <t>Klem Bugel untuk tiang atap 1 ½"</t>
  </si>
  <si>
    <t>Gas Pipe 1 ½" x 6 Meter</t>
  </si>
  <si>
    <t>Armour Rod # for 35 mm²</t>
  </si>
  <si>
    <t>Armour Rod # for 50 mm²</t>
  </si>
  <si>
    <t>Armour Rod # for 70 mm²</t>
  </si>
  <si>
    <t>Armour Rod # for 150 mm²</t>
  </si>
  <si>
    <t>Armour Rod # for 240 mm²</t>
  </si>
  <si>
    <t>Armour Tape ¼" wide</t>
  </si>
  <si>
    <t>Ball Clevis Socket Eyes</t>
  </si>
  <si>
    <t>Bolt Double Arming ⅝ " x 16 - 24"</t>
  </si>
  <si>
    <t>Bolt Double Arming ⅝" x 10"</t>
  </si>
  <si>
    <t>Bolt Double Arming ⅝" x 12"</t>
  </si>
  <si>
    <t>Bolt Double Arming ⅝" x 14"</t>
  </si>
  <si>
    <t>Bolt Double Up Side ⅝" x (14 - 22")</t>
  </si>
  <si>
    <t>Bolt Double Up Side ⅝" x 10"</t>
  </si>
  <si>
    <t>Bolt Double Up Side ⅝" x 12"</t>
  </si>
  <si>
    <t>Bolt Double Up Side ⅝" x 9"</t>
  </si>
  <si>
    <t>Bolt Double Up Side ⅝" x 8"</t>
  </si>
  <si>
    <t>Bolt Machine / Bolt cariage ½" x ¾"</t>
  </si>
  <si>
    <t>Bolt Machine ⅝" x (14 - 22")</t>
  </si>
  <si>
    <t>Bolt Machine ⅝" x 12"</t>
  </si>
  <si>
    <t>Bolt Machine ⅝" x 8"</t>
  </si>
  <si>
    <t>Bolt Machine ⅝" x 9"</t>
  </si>
  <si>
    <t>Bolt Single Up Side ⅝" x 10"</t>
  </si>
  <si>
    <t>Bolt Single Up Side ⅝" x 12"</t>
  </si>
  <si>
    <t>Bolt Single Up Side ⅝" x 8"</t>
  </si>
  <si>
    <t>Bolt Single Up Side ⅝" x 9"</t>
  </si>
  <si>
    <t>Brace Steel 550 mm</t>
  </si>
  <si>
    <t>Brace Steel 770 mm</t>
  </si>
  <si>
    <t>Bracket Extension for cut out</t>
  </si>
  <si>
    <t>Bracket Secondary / Bracket insulated</t>
  </si>
  <si>
    <t>Bracket band segment,vertikal plat ( Hot dip galvanis )</t>
  </si>
  <si>
    <t>Center Bracket 6 KN</t>
  </si>
  <si>
    <t>Center Bracket 12.5 KN</t>
  </si>
  <si>
    <t>Clevis Swinging Secondary</t>
  </si>
  <si>
    <t>Compresion Conector H type 150 mm² / 240 mm²</t>
  </si>
  <si>
    <t>Compresion Conector H type 240 mm² / 240 mm²</t>
  </si>
  <si>
    <t>Compresion Conector H type 50 mm² / 70 mm²</t>
  </si>
  <si>
    <t>Compresion Conector H type 70 mm² / 150 mm²</t>
  </si>
  <si>
    <t>Compresion Conector H type 70 mm² / 70 mm²</t>
  </si>
  <si>
    <t>Compresion Terminal Lug 35 mm²</t>
  </si>
  <si>
    <t>Compresion Terminal Lug 50 mm²</t>
  </si>
  <si>
    <t>Compresion Terminal Lug 70 mm²</t>
  </si>
  <si>
    <t>Compresion Terminal Lug 150 mm²</t>
  </si>
  <si>
    <t>Compresion Terminal Lug 240 mm²</t>
  </si>
  <si>
    <t>Cross Arm Clevis</t>
  </si>
  <si>
    <t>Fixed Dead Assembly 25-35 mm²</t>
  </si>
  <si>
    <t>Fixed Dead Assembly 50-70 mm²</t>
  </si>
  <si>
    <t>Adjustable Dead End Assembly 25-35 mm²</t>
  </si>
  <si>
    <t>Adjustable Dead End Assembly 50-70 mm²</t>
  </si>
  <si>
    <t>Blundle protection Set 35-70 mm²</t>
  </si>
  <si>
    <t>Frefomed guy wire 22 mm²</t>
  </si>
  <si>
    <t>Frefomed guy wire 35 mm²</t>
  </si>
  <si>
    <t>Frefomed guy wire 70 mm²</t>
  </si>
  <si>
    <t>Ground rod ⅝" x 8" Galvanis</t>
  </si>
  <si>
    <t>Ground wire Cu 25 mm²</t>
  </si>
  <si>
    <t>Ground wire Cu 50 mm²</t>
  </si>
  <si>
    <t>Grounding Iron Plate Form Plat / Eart safety mats</t>
  </si>
  <si>
    <t>Guy Attachment / Guy hok</t>
  </si>
  <si>
    <t>Guy Wire 22 mm²</t>
  </si>
  <si>
    <t>Guy Wire 35 mm²</t>
  </si>
  <si>
    <t>Guy Wire 70 mm²</t>
  </si>
  <si>
    <t>Hot Line Clamp ( 35mm² s/d 70 mm² )</t>
  </si>
  <si>
    <t>Hot Line Clamp ( 150mm² s/d 240 mm² )</t>
  </si>
  <si>
    <t>Joint sleeve 35 mm²</t>
  </si>
  <si>
    <t>Joint sleeve 50 mm²</t>
  </si>
  <si>
    <t>Joint sleeve 70 mm²</t>
  </si>
  <si>
    <t>Joint sleeve 150 mm²</t>
  </si>
  <si>
    <t>Joint sleeve 240 mm²</t>
  </si>
  <si>
    <t>Kousen</t>
  </si>
  <si>
    <t>Large Angle Assembly 25-35 mm²</t>
  </si>
  <si>
    <t>Large Angle Assembly 50-70 mm²</t>
  </si>
  <si>
    <t>Lock Nut ⅝"</t>
  </si>
  <si>
    <t>Loop Dead End Clamp / LC ( 35 s/d 240 ) mm²</t>
  </si>
  <si>
    <t>Nut Timble eye ⅝"</t>
  </si>
  <si>
    <t>Oval Eye Bolt ⅝" x 8"</t>
  </si>
  <si>
    <t>Oval Eye Bolt ⅝" x 9"</t>
  </si>
  <si>
    <t>Oval Eye Bolt ⅝" x ( 14" s/d 22" )</t>
  </si>
  <si>
    <t>Oval Eye Bolt ⅝" x 10"</t>
  </si>
  <si>
    <t>Oval Eye Bolt ⅝" x 12"</t>
  </si>
  <si>
    <t>Parallel group clamp AL/AL 25-70 mm²</t>
  </si>
  <si>
    <t>Parallel group clamp AL/AL 70-150 mm²</t>
  </si>
  <si>
    <t>Parallel group clamp AL/AL 150-240 mm²</t>
  </si>
  <si>
    <t>Pin adapter Insulator</t>
  </si>
  <si>
    <t>Plastic Strap for Clamping</t>
  </si>
  <si>
    <t>Pole Band Double Rack 3" atau 3 ½"</t>
  </si>
  <si>
    <t>Pole Band Double Rack 4" atau 4 ½"</t>
  </si>
  <si>
    <t>Pole Band Double Rack 5" atau 5 ½"</t>
  </si>
  <si>
    <t>Pole Band Double Rack 6" atau 6 ½"</t>
  </si>
  <si>
    <t>Pole Band Double Rack 8" atau 8 ½"</t>
  </si>
  <si>
    <t>Pole Band Double Rack 9" atau 12"</t>
  </si>
  <si>
    <t>Pole Band Double Up Side 3" atau 3 ½"</t>
  </si>
  <si>
    <t>Pole Band Double Up Side 4" atau 4 ½"</t>
  </si>
  <si>
    <t>Pole Band Double Up Side 5" atau 5 ½"</t>
  </si>
  <si>
    <t>Pole Band Double Up Side 6" atau 6 ½"</t>
  </si>
  <si>
    <t>Pole Band Double Up Side 7" atau 7 ½"</t>
  </si>
  <si>
    <t>Pole Band Double Up Side 8" atau 8 ½"</t>
  </si>
  <si>
    <t>Pole Band Double Up Side 9" atau 12"</t>
  </si>
  <si>
    <t>Pole Band Single Rack 3" atau 3 ½"</t>
  </si>
  <si>
    <t>Pole Band Single Rack 4" atau 4 ½"</t>
  </si>
  <si>
    <t>Pole Band Single Rack 5" atau 5 ½"</t>
  </si>
  <si>
    <t>Pole Band Single Rack 6" atau 6 ½"</t>
  </si>
  <si>
    <t>Pole Band Single Rack 7" atau 7 ½"</t>
  </si>
  <si>
    <t>Pole Band Single Rack 8" atau 8 ½"</t>
  </si>
  <si>
    <t>Pole Band Single Rack 9" atau 12"</t>
  </si>
  <si>
    <t>Pole Band Single Up Side 3" atau 3 ½"</t>
  </si>
  <si>
    <t>Pole Band Single Up Side 4" atau 4 ½"</t>
  </si>
  <si>
    <t>Pole Band Single Up Side 5" atau 5 ½"</t>
  </si>
  <si>
    <t>Pole Band Single Up Side 6" atau 6 ½"</t>
  </si>
  <si>
    <t>Pole Band Single Up Side 7" atau 7 ½"</t>
  </si>
  <si>
    <t>Pole Band Single Up Side 8" atau 8 ½"</t>
  </si>
  <si>
    <t>Pole Band Single Up Side 9" atau 12"</t>
  </si>
  <si>
    <t>Primary Angle Clamp ( 35 s/d 70 ) mm²</t>
  </si>
  <si>
    <t>Primary Angle Clamp ( 150 s/d 240 ) mm²</t>
  </si>
  <si>
    <t>Primary Dead End Clamp ( 35 s/d 70 ) mm²</t>
  </si>
  <si>
    <t>Primary Dead End Clamp ( 70 s/d 150 ) mm²</t>
  </si>
  <si>
    <t>Rod Anchor ¾" x 8'</t>
  </si>
  <si>
    <t>Rod Anchor ⅝" x 7'</t>
  </si>
  <si>
    <t>Side Bracket</t>
  </si>
  <si>
    <t>Spool Insulator ANSI 53 - 2</t>
  </si>
  <si>
    <t>Spool Insulator ANSI 53 - 4</t>
  </si>
  <si>
    <t>Stainless Steel Strap 20 x 0.7 mm</t>
  </si>
  <si>
    <t>Steel L 70 x 70 x 7 x 780 mm galvanis</t>
  </si>
  <si>
    <t>Steel Channel C NP 8 x 1.750</t>
  </si>
  <si>
    <t>Steel Channel C NP 8 x 1.250</t>
  </si>
  <si>
    <t>Steel Channel C NP 8 x 1.390</t>
  </si>
  <si>
    <t>Strain Clamp A3C, ACSR 25-70 mm²</t>
  </si>
  <si>
    <t>Strain Clamp A3C, ACSR 70-150 mm²</t>
  </si>
  <si>
    <t>Strain Clamp A3C, ACSR 150-240 mm²</t>
  </si>
  <si>
    <t>Strain Clamp A3C, ACSR 240-400 mm²</t>
  </si>
  <si>
    <t>Suspension Clamp AL</t>
  </si>
  <si>
    <t>Suspension Clamp Plastic</t>
  </si>
  <si>
    <t>Suspension Clamp Bracket / Pole Bracket</t>
  </si>
  <si>
    <t>Strain Clamp Wedge 25-70 mm²</t>
  </si>
  <si>
    <t>Strain Clamp Wedge 70-150 mm²</t>
  </si>
  <si>
    <t>Tap connector ( 35 s/d 70 ) mm²</t>
  </si>
  <si>
    <t>Tap connector ( 35 s/d 150 ) mm²</t>
  </si>
  <si>
    <t>Tap connector ( 70 s/d 150 ) mm²</t>
  </si>
  <si>
    <t>Tap connector ( 70 s/d 240 ) mm²</t>
  </si>
  <si>
    <t>Tension Bracket</t>
  </si>
  <si>
    <t>Link</t>
  </si>
  <si>
    <t>Plastic Strap / Cable Ties</t>
  </si>
  <si>
    <t>Three Bolt Clamp</t>
  </si>
  <si>
    <t>Washer Round ⅜"</t>
  </si>
  <si>
    <t>Suplement kit XLPE-PILC 3 x 150-240 mm²</t>
  </si>
  <si>
    <t>Suplement kit XLPE-PILC 3 x 300-400 mm²</t>
  </si>
  <si>
    <t>Suplement kit XLPE-PILC 3 x 150-240 mm² (IJKA)</t>
  </si>
  <si>
    <t>Klem beugel bevesteging 8 x 6"</t>
  </si>
  <si>
    <t>Pipa shock PVC</t>
  </si>
  <si>
    <t>Klem beugel ⅞"</t>
  </si>
  <si>
    <t>Stainless steel strap</t>
  </si>
  <si>
    <t>Upah Pasang Acc.Jar Penghalang Panjat</t>
  </si>
  <si>
    <t>Per 50 m</t>
  </si>
  <si>
    <t>Upah Pasang Penghantar TM A3C 3x240 + 1x120mm²</t>
  </si>
  <si>
    <t>Upah Pasang Penghantar TM A3C 3x150 + 1x150mm²</t>
  </si>
  <si>
    <t>Upah Pasang Penghantar TM A3C 3x150 + 1x70mm²</t>
  </si>
  <si>
    <t>Upah Pasang Penghantar TM A3C 3x70 + 1x70mm²</t>
  </si>
  <si>
    <t>Upah Pasang Penghantar TM A3C 3x70 + 1x50mm²</t>
  </si>
  <si>
    <t>Upah Pasang Penghantar TM A3C 3x70 + 1x35mm²</t>
  </si>
  <si>
    <t>Upah Pasang Penghantar TM A3C 3x35 + 1x35mm²</t>
  </si>
  <si>
    <t>Upah Pasang Penghantar TM A3C 1x150 + 1x70mm²</t>
  </si>
  <si>
    <t>Upah Pasang Penghantar TM A3C 1x120 + 1x70mm²</t>
  </si>
  <si>
    <t>Upah Pasang Penghantar TM A3C 1x70 + 1x70mm²</t>
  </si>
  <si>
    <t>Upah Pasang Penghantar TM A3C 1x70 + 1x50mm²</t>
  </si>
  <si>
    <t>Upah Pasang Penghantar TM A3C 1x70 + 1x35mm²</t>
  </si>
  <si>
    <t>Upah Pasang Penghantar TM A3C 1x35 + 1x35mm²</t>
  </si>
  <si>
    <t>Upah Pasang Penghantar TM A3C 3x240mm²</t>
  </si>
  <si>
    <t>Upah Pasang Penghantar TM A3C 2x240mm²</t>
  </si>
  <si>
    <t>Upah Pasang Penghantar TM A3C 3x150mm²</t>
  </si>
  <si>
    <t>Upah Pasang Penghantar TM A3C 2x150mm²</t>
  </si>
  <si>
    <t>Upah Pasang Penghantar TM A3C 3x70mm²</t>
  </si>
  <si>
    <t>Upah Pasang Penghantar TM A3C 2x70mm²</t>
  </si>
  <si>
    <t>Upah Pasang Penghantar TM A3C 3x35mm²</t>
  </si>
  <si>
    <t>Upah Pasang Penghantar TM A3C 2x35mm²</t>
  </si>
  <si>
    <t>Upah Pasang Penghantar TM A3CS 3x240 + 1x150mm²</t>
  </si>
  <si>
    <t>Upah Pasang Penghantar TM A3CS 3x240 + 1x120mm²</t>
  </si>
  <si>
    <t>Upah Pasang Penghantar TM A3CS 3x150 + 1x150mm²</t>
  </si>
  <si>
    <t>Upah Pasang Penghantar TM A3CS 3x150 + 1x70mm²</t>
  </si>
  <si>
    <t>Upah Pasang Penghantar TM A3CS 3x70 + 1x70mm²</t>
  </si>
  <si>
    <t>Upah Pasang Penghantar TM A3CS 3x70 + 1x50mm²</t>
  </si>
  <si>
    <t>Upah Pasang Penghantar TM A3CS 3x70 + 1x35mm²</t>
  </si>
  <si>
    <t>Upah Pasang Penghantar TM A3CS 3x35 + 1x35mm²</t>
  </si>
  <si>
    <t>Upah Pasang Penghantar TM A3CS 1x150 + 1x70mm²</t>
  </si>
  <si>
    <t>Upah Pasang Penghantar TM A3CS 1x120 + 1x70mm²</t>
  </si>
  <si>
    <t>Upah Pasang Penghantar TM A3CS 1x70 + 1x70mm²</t>
  </si>
  <si>
    <t>Upah Pasang Penghantar TM A3CS 1x70 + 1x50mm²</t>
  </si>
  <si>
    <t>Upah Pasang Penghantar TM A3CS 1x70 + 1x35mm²</t>
  </si>
  <si>
    <t>Upah Pasang Penghantar TM A3CS 1x35 + 1x35mm²</t>
  </si>
  <si>
    <t>Upah Pasang Penghantar TM A3CS 3x240mm²</t>
  </si>
  <si>
    <t>Upah Pasang Penghantar TM A3CS 2x240mm²</t>
  </si>
  <si>
    <t>Upah Pasang Penghantar TM A3CS 3x150mm²</t>
  </si>
  <si>
    <t>Upah Pasang Penghantar TM A3CS 2x150mm²</t>
  </si>
  <si>
    <t>Upah Pasang Penghantar TM A3CS 3x70mm²</t>
  </si>
  <si>
    <t>Upah Pasang Penghantar TM A3CS 2x70mm²</t>
  </si>
  <si>
    <t>Upah Pasang Penghantar TM A3CS 3x35mm²</t>
  </si>
  <si>
    <t>Upah Pasang Penghantar TM A3CS 2x35mm²</t>
  </si>
  <si>
    <t>Upah Pasang Penghantar TR A3C 3x70 + 1x35mm²</t>
  </si>
  <si>
    <t>Upah Pasang Penghantar TR A3C 2x70 + 1x70mm²</t>
  </si>
  <si>
    <t>Upah Pasang Penghantar TR A3C 2x70 + 1x35mm²</t>
  </si>
  <si>
    <t>Upah Pasang Penghantar TR A3C 2x70mm²</t>
  </si>
  <si>
    <t>Upah Pasang Penghantar TR A3C 2x35mm²</t>
  </si>
  <si>
    <t>Upah Pasang Penghantar TR LVTC 3x70 + 1x50mm²</t>
  </si>
  <si>
    <t>Upah Pasang Penghantar TR LVTC 2x70 + 1x50mm²</t>
  </si>
  <si>
    <t>Upah Pasang Tiang Beton 7M-100 daN</t>
  </si>
  <si>
    <t>Upah Pasang Tiang Beton 7M-100 daN+E</t>
  </si>
  <si>
    <t>Upah Pasang Tiang Beton 9M-100 daN</t>
  </si>
  <si>
    <t>Upah Pasang Tiang Beton 9M-100 daN+E</t>
  </si>
  <si>
    <t>Upah Pasang Tiang Beton 9M-200 daN</t>
  </si>
  <si>
    <t>Upah Pasang Tiang Beton 9M-200 daN+E</t>
  </si>
  <si>
    <t>Upah Pasang Tiang Beton 11M-200 daN</t>
  </si>
  <si>
    <t>Upah Pasang Tiang Beton 11M-200 daN+E</t>
  </si>
  <si>
    <t>Upah Pasang Tiang Beton 11M-350 daN</t>
  </si>
  <si>
    <t>Upah Pasang Tiang Beton 11M-350 daN+E</t>
  </si>
  <si>
    <t>Upah Pasang Tiang Beton 12M-200 daN</t>
  </si>
  <si>
    <t>Upah Pasang Tiang Beton 12M-200 daN+E</t>
  </si>
  <si>
    <t>Upah Pasang Tiang Beton 12M-350 daN</t>
  </si>
  <si>
    <t>Upah Pasang Tiang Beton 12M-350 daN+E</t>
  </si>
  <si>
    <t>Upah Pasang Tiang Beton 12M-500 daN</t>
  </si>
  <si>
    <t>Upah Pasang Tiang Beton 12M-500 daN+E</t>
  </si>
  <si>
    <t>Upah Pasang Tiang Beton 13M-350 daN</t>
  </si>
  <si>
    <t>Upah Pasang Tiang Beton 13M-350 daN+E</t>
  </si>
  <si>
    <t>Upah Pasang Tiang Beton 13M-500 daN</t>
  </si>
  <si>
    <t>Upah Pasang Tiang Beton 13M-500 daN+E</t>
  </si>
  <si>
    <t>Upah Pasang Tiang Beton 14M-350 daN</t>
  </si>
  <si>
    <t>Upah Pasang Tiang Beton 14M-350 daN+E</t>
  </si>
  <si>
    <t>Upah Pasang Tiang Beton 14M-500 daN</t>
  </si>
  <si>
    <t>Upah Pasang Tiang Beton 14M-500 daN+E</t>
  </si>
  <si>
    <t>Upah Pasang Sepatu kabel bimetal 240 - 300 mm² (2 lubang)</t>
  </si>
  <si>
    <t>Upah Pasang Sepatu kabel bimetal 150 mm² (2 lubang)</t>
  </si>
  <si>
    <t>Upah Pasang Kabel Tanah XLPE 3 x 300 mm² (three core)</t>
  </si>
  <si>
    <t>Upah Pasang Sambungan Rumah 1 Fasa</t>
  </si>
  <si>
    <t>Upah Pasang Sambungan Rumah 3 Fasa</t>
  </si>
  <si>
    <t>Upah Bongkar Acc.Jar Penghalang Panjat</t>
  </si>
  <si>
    <t>Upah Bongkar Penghantar TM A3C 3x240 + 1x120mm²</t>
  </si>
  <si>
    <t>Upah Bongkar Penghantar TM A3C 3x150 + 1x150mm²</t>
  </si>
  <si>
    <t>Upah Bongkar Penghantar TM A3C 3x150 + 1x70mm²</t>
  </si>
  <si>
    <t>Upah Bongkar Penghantar TM A3C 3x70 + 1x70mm²</t>
  </si>
  <si>
    <t>Upah Bongkar Penghantar TM A3C 3x70 + 1x50mm²</t>
  </si>
  <si>
    <t>Upah Bongkar Penghantar TM A3C 3x70 + 1x35mm²</t>
  </si>
  <si>
    <t>Upah Bongkar Penghantar TM A3C 3x35 + 1x35mm²</t>
  </si>
  <si>
    <t>Upah Bongkar Penghantar TM A3C 1x150 + 1x70mm²</t>
  </si>
  <si>
    <t>Upah Bongkar Penghantar TM A3C 1x120 + 1x70mm²</t>
  </si>
  <si>
    <t>Upah Bongkar Penghantar TM A3C 1x70 + 1x70mm²</t>
  </si>
  <si>
    <t>Upah Bongkar Penghantar TM A3C 1x70 + 1x50mm²</t>
  </si>
  <si>
    <t>Upah Bongkar Penghantar TM A3C 1x70 + 1x35mm²</t>
  </si>
  <si>
    <t>Upah Bongkar Penghantar TM A3C 1x35 + 1x35mm²</t>
  </si>
  <si>
    <t>Upah Bongkar Penghantar TM A3C 3x240mm²</t>
  </si>
  <si>
    <t>Upah Bongkar Penghantar TM A3C 2x240mm²</t>
  </si>
  <si>
    <t>Upah Bongkar Penghantar TM A3C 3x150mm²</t>
  </si>
  <si>
    <t>Upah Bongkar Penghantar TM A3C 2x150mm²</t>
  </si>
  <si>
    <t>Upah Bongkar Penghantar TM A3C 3x70mm²</t>
  </si>
  <si>
    <t>Upah Bongkar Penghantar TM A3C 2x70mm²</t>
  </si>
  <si>
    <t>Upah Bongkar Penghantar TM A3C 3x35mm²</t>
  </si>
  <si>
    <t>Upah Bongkar Penghantar TM A3C 2x35mm²</t>
  </si>
  <si>
    <t>Upah Bongkar Penghantar TM A3CS 3x240 + 1x150mm²</t>
  </si>
  <si>
    <t>Upah Bongkar Penghantar TM A3CS 3x240 + 1x120mm²</t>
  </si>
  <si>
    <t>Upah Bongkar Penghantar TM A3CS 3x150 + 1x150mm²</t>
  </si>
  <si>
    <t>Upah Bongkar Penghantar TM A3CS 3x150 + 1x70mm²</t>
  </si>
  <si>
    <t>Upah Bongkar Penghantar TM A3CS 3x70 + 1x70mm²</t>
  </si>
  <si>
    <t>Upah Bongkar Penghantar TM A3CS 3x70 + 1x50mm²</t>
  </si>
  <si>
    <t>Upah Bongkar Penghantar TM A3CS 3x70 + 1x35mm²</t>
  </si>
  <si>
    <t>Upah Bongkar Penghantar TM A3CS 3x35 + 1x35mm²</t>
  </si>
  <si>
    <t>Upah Bongkar Penghantar TM A3CS 1x150 + 1x70mm²</t>
  </si>
  <si>
    <t>Upah Bongkar Penghantar TM A3CS 1x120 + 1x70mm²</t>
  </si>
  <si>
    <t>Upah Bongkar Penghantar TM A3CS 1x70 + 1x70mm²</t>
  </si>
  <si>
    <t>Upah Bongkar Penghantar TM A3CS 1x70 + 1x50mm²</t>
  </si>
  <si>
    <t>Upah Bongkar Penghantar TM A3CS 1x70 + 1x35mm²</t>
  </si>
  <si>
    <t>Upah Bongkar Penghantar TM A3CS 1x35 + 1x35mm²</t>
  </si>
  <si>
    <t>Upah Bongkar Penghantar TM A3CS 3x240mm²</t>
  </si>
  <si>
    <t>Upah Bongkar Penghantar TM A3CS 2x240mm²</t>
  </si>
  <si>
    <t>Upah Bongkar Penghantar TM A3CS 3x150mm²</t>
  </si>
  <si>
    <t>Upah Bongkar Penghantar TM A3CS 2x150mm²</t>
  </si>
  <si>
    <t>Upah Bongkar Penghantar TM A3CS 3x70mm²</t>
  </si>
  <si>
    <t>Upah Bongkar Penghantar TM A3CS 2x70mm²</t>
  </si>
  <si>
    <t>Upah Bongkar Penghantar TM A3CS 3x35mm²</t>
  </si>
  <si>
    <t>Upah Bongkar Penghantar TM A3CS 2x35mm²</t>
  </si>
  <si>
    <t>Upah Bongkar Penghantar TR A3C 3x70 + 1x35mm²</t>
  </si>
  <si>
    <t>Upah Bongkar Penghantar TR A3C 2x70 + 1x70mm²</t>
  </si>
  <si>
    <t>Upah Bongkar Penghantar TR A3C 2x70 + 1x35mm²</t>
  </si>
  <si>
    <t>Upah Bongkar Penghantar TR A3C 2x70mm²</t>
  </si>
  <si>
    <t>Upah Bongkar Penghantar TR A3C 2x35mm²</t>
  </si>
  <si>
    <t>Upah Bongkar Penghantar TR LVTC 3x70 + 1x50mm²</t>
  </si>
  <si>
    <t>Upah Bongkar Penghantar TR LVTC 2x70 + 1x50mm²</t>
  </si>
  <si>
    <t>Upah Bongkar Tiang Beton 7M-100 daN</t>
  </si>
  <si>
    <t>Upah Bongkar Tiang Beton 7M-100 daN+E</t>
  </si>
  <si>
    <t>Upah Bongkar Tiang Beton 9M-100 daN</t>
  </si>
  <si>
    <t>Upah Bongkar Tiang Beton 9M-100 daN+E</t>
  </si>
  <si>
    <t>Upah Bongkar Tiang Beton 9M-200 daN</t>
  </si>
  <si>
    <t>Upah Bongkar Tiang Beton 9M-200 daN+E</t>
  </si>
  <si>
    <t>Upah Bongkar Tiang Beton 11M-200 daN</t>
  </si>
  <si>
    <t>Upah Bongkar Tiang Beton 11M-200 daN+E</t>
  </si>
  <si>
    <t>Upah Bongkar Tiang Beton 11M-350 daN</t>
  </si>
  <si>
    <t>Upah Bongkar Tiang Beton 11M-350 daN+E</t>
  </si>
  <si>
    <t>Upah Bongkar Tiang Beton 12M-200 daN</t>
  </si>
  <si>
    <t>Upah Bongkar Tiang Beton 12M-200 daN+E</t>
  </si>
  <si>
    <t>Upah Bongkar Tiang Beton 12M-350 daN</t>
  </si>
  <si>
    <t>Upah Bongkar Tiang Beton 12M-350 daN+E</t>
  </si>
  <si>
    <t>Upah Bongkar Tiang Beton 12M-500 daN</t>
  </si>
  <si>
    <t>Upah Bongkar Tiang Beton 12M-500 daN+E</t>
  </si>
  <si>
    <t>Upah Bongkar Tiang Beton 13M-350 daN</t>
  </si>
  <si>
    <t>Upah Bongkar Tiang Beton 13M-350 daN+E</t>
  </si>
  <si>
    <t>Upah Bongkar Tiang Beton 13M-500 daN</t>
  </si>
  <si>
    <t>Upah Bongkar Tiang Beton 13M-500 daN+E</t>
  </si>
  <si>
    <t>Upah Bongkar Tiang Beton 14M-350 daN</t>
  </si>
  <si>
    <t>Upah Bongkar Tiang Beton 14M-350 daN+E</t>
  </si>
  <si>
    <t>Upah Bongkar Tiang Beton 14M-500 daN</t>
  </si>
  <si>
    <t>Upah Bongkar Tiang Beton 14M-500 daN+E</t>
  </si>
  <si>
    <t>Upah Bongkar Terminating Kabel 3 x 240 mm² ID</t>
  </si>
  <si>
    <t>Upah Bongkar Terminating Kabel 3 x 240 mm² OD</t>
  </si>
  <si>
    <t>Upah Bongkar Terminating Kabel 3 x 300 mm² ID</t>
  </si>
  <si>
    <t>Upah Bongkar Terminating Kabel 3 x 300 mm² OD</t>
  </si>
  <si>
    <t>Upah Bongkar Sepatu kabel bimetal 240 - 300 mm² (2 lubang)</t>
  </si>
  <si>
    <t>Upah Bongkar Sepatu kabel bimetal 150 mm² (2 lubang)</t>
  </si>
  <si>
    <t>Upah Bongkar Kabel Tanah XLPE 3 x 300 mm² (three core)</t>
  </si>
  <si>
    <t>Upah Bongkar Sambungan Rumah 1 Fasa</t>
  </si>
  <si>
    <t>Upah Bongkar Sambungan Rumah 3 Fasa</t>
  </si>
  <si>
    <t>Penghalang Panjat dan Papan Peringatan</t>
  </si>
  <si>
    <t>PPN 10%</t>
  </si>
  <si>
    <t>Jumlah Total</t>
  </si>
  <si>
    <t>Kabel NYM 3 x 2.5 mm²</t>
  </si>
  <si>
    <t>Connector Bimetal 70-35 mm²</t>
  </si>
  <si>
    <t>Pole Bracket Three Way 8"-9"</t>
  </si>
  <si>
    <t>Compression Joint LVTC+ Heat Shrink 35</t>
  </si>
  <si>
    <t>Compression Joint LVTC+ Heat Shrink 50</t>
  </si>
  <si>
    <t>Compression Joint LVTC+ Heat Shrink 70</t>
  </si>
  <si>
    <t>Compression Joint LVTC+ Heat Shrink 150</t>
  </si>
  <si>
    <t>Compression Joint LVTC+ Heat Shrink 240</t>
  </si>
  <si>
    <t>Pipa PVC 6" panjang 4 meter</t>
  </si>
  <si>
    <t>Per 1 m</t>
  </si>
  <si>
    <t>Split Plastic Sleve ( Tutup Kabel )</t>
  </si>
  <si>
    <t>SLO</t>
  </si>
  <si>
    <t>Upah Pasang Penghantar TM A3C 1x70mm²</t>
  </si>
  <si>
    <t>Upah Pasang Penghantar TM A3C 1x50mm²</t>
  </si>
  <si>
    <t>Upah Pasang Penghantar TM A3C 1x35mm²</t>
  </si>
  <si>
    <t>HARGA YANG DIPAKAI DI RAB</t>
  </si>
  <si>
    <t>A</t>
  </si>
  <si>
    <t>ALAT PENGUKUR DAN PEMBATAS</t>
  </si>
  <si>
    <t>KWH MPB; 1P;230V;5(60)A;1;2W</t>
  </si>
  <si>
    <t>KWH MPB; 3P; 4W; 230/400 V; 5(80) A; Class 1</t>
  </si>
  <si>
    <t>KWH Elektronik; 1P; 2W; 230 V; 5(40) A; kls 1 (combo); register drum</t>
  </si>
  <si>
    <t>MCB 1 Fasa 2 A</t>
  </si>
  <si>
    <t>MCB 1 Fasa 4 A</t>
  </si>
  <si>
    <t>MCB 1 Fasa 6 A</t>
  </si>
  <si>
    <t>MCB 1 Fasa 10 A</t>
  </si>
  <si>
    <t>MCB 1 Fasa 16 A</t>
  </si>
  <si>
    <t>MCB 1 Fasa 20 A</t>
  </si>
  <si>
    <t>MCB 1 Fasa 25 A</t>
  </si>
  <si>
    <t>MCB 1 Fasa 35 A</t>
  </si>
  <si>
    <t>MCB 1 Fasa 50 A</t>
  </si>
  <si>
    <t>MCB 3 Fasa 10 A</t>
  </si>
  <si>
    <t>MCB 3 Fasa 16 A</t>
  </si>
  <si>
    <t>MCB 3 Fasa 20 A</t>
  </si>
  <si>
    <t>MCB 3 Fasa 25 A</t>
  </si>
  <si>
    <t>MCB 3 Fasa 35 A</t>
  </si>
  <si>
    <t>MCCB 1 Fasa 40 A</t>
  </si>
  <si>
    <t>MCCB 1 Fasa 63 A</t>
  </si>
  <si>
    <t>MCCB 1 Fasa 80 A</t>
  </si>
  <si>
    <t>MCCB 1 Fasa 100 A</t>
  </si>
  <si>
    <t xml:space="preserve">CT TR ; Burden 5 VA; 50/5 A - 300/5 A Class 0.5s </t>
  </si>
  <si>
    <t xml:space="preserve">CT TR ; Burden 5 VA; 100/5 A Class 0.5s </t>
  </si>
  <si>
    <t>B</t>
  </si>
  <si>
    <t>KOTAK APP</t>
  </si>
  <si>
    <t>Smart Box Langsung Daya 3.9 kVA MCCB 6 A</t>
  </si>
  <si>
    <t>Smart Box Langsung Daya 6.6 kVA MCCB 10 A</t>
  </si>
  <si>
    <t>Smart Box Langsung Daya 10.6 kVA MCCB 16 A</t>
  </si>
  <si>
    <t>Smart Box Langsung Daya 13.2 kVA MCCB 20 A</t>
  </si>
  <si>
    <t>Smart Box Langsung Daya 16.5 kVA MCCB 25 A</t>
  </si>
  <si>
    <t>Smart Box Langsung Daya 23 kVA MCCB 35 A</t>
  </si>
  <si>
    <t>Smart Box Langsung Daya 33 kVA MCCB 50 A</t>
  </si>
  <si>
    <t>Smart Box Langsung Daya 41.5 kVA MCCB 63 A</t>
  </si>
  <si>
    <t>Smart Box Tidak Langsung Daya 53 kVA MCCB 80 A</t>
  </si>
  <si>
    <t>Smart Box Tidak Langsung Daya 66 kVA MCCB 100 A</t>
  </si>
  <si>
    <t>Smart Box Tidak Langsung Daya 82.5 kVA MCCB 125 A</t>
  </si>
  <si>
    <t>Smart Box Tidak Langsung Daya 105 kVA MCCB 160 A</t>
  </si>
  <si>
    <t>Smart Box Tidak Langsung Daya 131 kVA MCCB 200 A</t>
  </si>
  <si>
    <t>Smart Box Tidak Langsung Daya 147 kVA MCCB 225 A</t>
  </si>
  <si>
    <t>Smart Box Tidak Langsung Daya 164 kVA MCCB 250 A</t>
  </si>
  <si>
    <t>Smart Box Tidak Langsung Daya 197 kVA MCCB 300 A</t>
  </si>
  <si>
    <t>Smart Box Tidak Langsung Daya TM</t>
  </si>
  <si>
    <t>C</t>
  </si>
  <si>
    <t>Cell</t>
  </si>
  <si>
    <t>D</t>
  </si>
  <si>
    <t>KUBIKEL GARDU INDUK</t>
  </si>
  <si>
    <t>Metaclad;Outgoing;20kV;630A;25kA - GI</t>
  </si>
  <si>
    <t>Metaclad;Couple;20kV;2000A;25kA - GI</t>
  </si>
  <si>
    <t>E</t>
  </si>
  <si>
    <t>TRAFO DISTRIBUSI</t>
  </si>
  <si>
    <t>Trafo 1 Fasa CSP 50 kVA</t>
  </si>
  <si>
    <t>F</t>
  </si>
  <si>
    <t>PEMBATAS</t>
  </si>
  <si>
    <t>FCO Polymer</t>
  </si>
  <si>
    <t>Fuse Link 3 A</t>
  </si>
  <si>
    <t>Fuse Link 4 A</t>
  </si>
  <si>
    <t>Fuse Link 12 A</t>
  </si>
  <si>
    <t>NT Fuse 63 - 100 A Size 00, 25 - 160 A</t>
  </si>
  <si>
    <t>NT Fuse 63 - 100 A Size 0, 50 - 160 A</t>
  </si>
  <si>
    <t>NT Fuse 63 A Size 0</t>
  </si>
  <si>
    <t>NT Fuse 80 A Size 0</t>
  </si>
  <si>
    <t>NT Fuse 100 A Size 0</t>
  </si>
  <si>
    <t>NT Fuse 63 - 100 A Size 1, 63 - 250 A</t>
  </si>
  <si>
    <t>NT Fuse 63 - 100 A Size 2, 250 - 400 A</t>
  </si>
  <si>
    <t>NT Fuse 63 - 100 A Size 3, 425 - 630 A</t>
  </si>
  <si>
    <t>NT Fuse 63 - 100 A Size 4, 800 - 1250 A</t>
  </si>
  <si>
    <t>NH Fuse Holder Size 00, 25 - 160 A</t>
  </si>
  <si>
    <t>NH Fuse Holder Size 0, 50 - 160 A</t>
  </si>
  <si>
    <t>NH Fuse Holder Size 1, 63 - 250 A</t>
  </si>
  <si>
    <t>NH Fuse Holder Size 2, 250 - 400 A</t>
  </si>
  <si>
    <t>NH Fuse Holder Size 3, 425 - 630 A</t>
  </si>
  <si>
    <t>NH Fuse Holder Size 4, 800 - 1250 A</t>
  </si>
  <si>
    <t>G</t>
  </si>
  <si>
    <t>ABSW 20 KV</t>
  </si>
  <si>
    <t>Load Break Switch</t>
  </si>
  <si>
    <t>H</t>
  </si>
  <si>
    <t>LIGHTNING ARESTER</t>
  </si>
  <si>
    <t>Lightning Arester (Polymer) 21 KV, 10 KA</t>
  </si>
  <si>
    <t>Lightning Arester (Polymer) 24 KV, 10 KA</t>
  </si>
  <si>
    <t>TIANG BETON</t>
  </si>
  <si>
    <t>J</t>
  </si>
  <si>
    <t>ISOLATOR</t>
  </si>
  <si>
    <t>K</t>
  </si>
  <si>
    <t>PENGHANTAR KAWAT</t>
  </si>
  <si>
    <t>L</t>
  </si>
  <si>
    <t>PENGHANTAR KABEL</t>
  </si>
  <si>
    <t>Kabel NYFGBY 4 x 16 mm²</t>
  </si>
  <si>
    <t>Kabel NYFGBY 4 x 70 mm²</t>
  </si>
  <si>
    <t>Kabel NYFGBY 4 x 95 mm²</t>
  </si>
  <si>
    <t>Kabel NYFGBY 4 x 150 mm²</t>
  </si>
  <si>
    <t>Kabel NYY 4 x 25 mm²</t>
  </si>
  <si>
    <t>Kabel NYY 4 x 35 mm²</t>
  </si>
  <si>
    <t>Kabel NYY 4 x 70 mm²</t>
  </si>
  <si>
    <t>Kabel NYY 4 x 95 mm²</t>
  </si>
  <si>
    <t>Kabel NA2XS2Y 20 KV, 1 x 70 mm²</t>
  </si>
  <si>
    <t>Kabel NA2XS2Y 20 KV, 1 x 150 mm²</t>
  </si>
  <si>
    <t>Kabel NA2XSEYBY 20 KV, 3 x 150 mm²</t>
  </si>
  <si>
    <t>M</t>
  </si>
  <si>
    <t>SEPATU KABEL</t>
  </si>
  <si>
    <t>N</t>
  </si>
  <si>
    <t>KAPASITOR</t>
  </si>
  <si>
    <t>Capasitor 3 x 300 KVAR komplit dengan kontrol</t>
  </si>
  <si>
    <t>O</t>
  </si>
  <si>
    <t>AKSESORIES APP</t>
  </si>
  <si>
    <t>Protective Cup 1 ½"</t>
  </si>
  <si>
    <t>Gas Pipe 1 ½" x 1.5 Meter</t>
  </si>
  <si>
    <t>P</t>
  </si>
  <si>
    <t>AKSESORIES TM</t>
  </si>
  <si>
    <t>Brace Steel 1.262 mm</t>
  </si>
  <si>
    <t>Bracket Transformer cluster and adapter</t>
  </si>
  <si>
    <t>Cross Arm Steel 1.500 mm ( UNSP 10 ) galvanis</t>
  </si>
  <si>
    <t>Cross Arm Steel 2.000 mm ( UNSP 10 ) galvanis</t>
  </si>
  <si>
    <t>Cross Arm Steel 3.000 mm ( UNSP 10 ) galvanis</t>
  </si>
  <si>
    <t>Dead End Assembly</t>
  </si>
  <si>
    <t>Expanding Anchor 8.000 lbs</t>
  </si>
  <si>
    <t>Expanding Anchor 10.000 lbs</t>
  </si>
  <si>
    <t>Insulating Tape</t>
  </si>
  <si>
    <t>Live Line Connector 240 mm²</t>
  </si>
  <si>
    <t>Live Line Connector 150 mm²</t>
  </si>
  <si>
    <t>Live Line Connector 70 mm²</t>
  </si>
  <si>
    <t>Pipe Cap Galvanis 2 ½"</t>
  </si>
  <si>
    <t>Pipe Galvanis 2" 6'</t>
  </si>
  <si>
    <t>Plat Besi 4 mm x 4 cm x 8 cm</t>
  </si>
  <si>
    <t>Steel L 70 x 70 x 7 x 1.000 mm galvanis</t>
  </si>
  <si>
    <t>Steel L 70 x 70 x 7 x 1.250 mm galvanis</t>
  </si>
  <si>
    <t>Steel L 70 x 70 x 7 x 1.682 mm galvanis</t>
  </si>
  <si>
    <t>Steel L 70 x 70 x 7 x 3.000 mm galvanis</t>
  </si>
  <si>
    <t>Suspension / Small Angle Assembly</t>
  </si>
  <si>
    <t>U Bolt Connector</t>
  </si>
  <si>
    <t>Q</t>
  </si>
  <si>
    <t>AKSESORIES KABEL TANAH</t>
  </si>
  <si>
    <t>Pipa PVC ¾" panjang 4 meter</t>
  </si>
  <si>
    <t>Pipa PVC 3" panjang 4 meter</t>
  </si>
  <si>
    <t>Tanda urutan Fasa untuk kabel</t>
  </si>
  <si>
    <t>R</t>
  </si>
  <si>
    <t>UPAH PASANG</t>
  </si>
  <si>
    <t>KONSTRUKSI JTR</t>
  </si>
  <si>
    <t>Upah Pasang Konst. JTR J2</t>
  </si>
  <si>
    <t>Upah Pasang Konst. JTR J3</t>
  </si>
  <si>
    <t>Upah Pasang Konst. JTR J4</t>
  </si>
  <si>
    <t>Upah Pasang Konst. JTR J4-A</t>
  </si>
  <si>
    <t>Upah Pasang Konst. JTR J5</t>
  </si>
  <si>
    <t>Upah Pasang Konst. JTR J6</t>
  </si>
  <si>
    <t>Upah Pasang Konst. JTR J6-X</t>
  </si>
  <si>
    <t>Upah Pasang Konst. JTR J7</t>
  </si>
  <si>
    <t>Upah Pasang Konst. JTR J8</t>
  </si>
  <si>
    <t>Upah Pasang Konst. JTR J10</t>
  </si>
  <si>
    <t>Upah Pasang Konst. JTR J5-T</t>
  </si>
  <si>
    <t>Upah Pasang Konst. JTR J6-T</t>
  </si>
  <si>
    <t>Upah Pasang Konst. JTR J7-T</t>
  </si>
  <si>
    <t>Upah Pasang Konst. JTR MJ6-T</t>
  </si>
  <si>
    <t>Upah Pasang Konst. JTR B13-B</t>
  </si>
  <si>
    <t>Upah Pasang Konst. JTR B13-D</t>
  </si>
  <si>
    <t>Upah Pasang Konst. JTR B15-B</t>
  </si>
  <si>
    <t>Upah Pasang Konst. JTR B15-D</t>
  </si>
  <si>
    <t>Upah Pasang Konst. JTR B16-B</t>
  </si>
  <si>
    <t>Upah Pasang Konst. JTR B16-D</t>
  </si>
  <si>
    <t>Upah Pasang Konst. JTR B71-B</t>
  </si>
  <si>
    <t>KONSTRUKSI JTM 1 FASA</t>
  </si>
  <si>
    <t>Upah Pasang Konst. JTM 1 Fasa A1</t>
  </si>
  <si>
    <t>Upah Pasang Konst. JTM 1 Fasa A1-N</t>
  </si>
  <si>
    <t>Upah Pasang Konst. JTM 1 Fasa A1-PN</t>
  </si>
  <si>
    <t>Upah Pasang Konst. JTM 1 Fasa A1-P</t>
  </si>
  <si>
    <t>Upah Pasang Konst. JTM 1 Fasa A1'</t>
  </si>
  <si>
    <t>Upah Pasang Konst. JTM 1 Fasa A2</t>
  </si>
  <si>
    <t>Upah Pasang Konst. JTM 1 Fasa A2-N</t>
  </si>
  <si>
    <t>Upah Pasang Konst. JTM 1 Fasa A2'</t>
  </si>
  <si>
    <t>Upah Pasang Konst. JTM 1 Fasa A3</t>
  </si>
  <si>
    <t>Upah Pasang Konst. JTM 1 Fasa A3-N</t>
  </si>
  <si>
    <t>Upah Pasang Konst. JTM 1 Fasa A3'</t>
  </si>
  <si>
    <t>Upah Pasang Konst. JTM 1 Fasa A4</t>
  </si>
  <si>
    <t>Upah Pasang Konst. JTM 1 Fasa A4-N</t>
  </si>
  <si>
    <t>Upah Pasang Konst. JTM 1 Fasa A4'</t>
  </si>
  <si>
    <t>Upah Pasang Konst. JTM 1 Fasa A5</t>
  </si>
  <si>
    <t>Upah Pasang Konst. JTM 1 Fasa A5-N</t>
  </si>
  <si>
    <t>Upah Pasang Konst. JTM 1 Fasa A5-1</t>
  </si>
  <si>
    <t>Upah Pasang Konst. JTM 1 Fasa A5-2</t>
  </si>
  <si>
    <t>Upah Pasang Konst. JTM 1 Fasa A5-3</t>
  </si>
  <si>
    <t>Upah Pasang Konst. JTM 1 Fasa A5-4</t>
  </si>
  <si>
    <t>Upah Pasang Konst. JTM 1 Fasa A5'</t>
  </si>
  <si>
    <t>Upah Pasang Konst. JTM 1 Fasa A5-1'</t>
  </si>
  <si>
    <t>Upah Pasang Konst. JTM 1 Fasa A5-2'</t>
  </si>
  <si>
    <t>Upah Pasang Konst. JTM 1 Fasa A5-3'</t>
  </si>
  <si>
    <t>Upah Pasang Konst. JTM 1 Fasa A5-4'</t>
  </si>
  <si>
    <t>Upah Pasang Konst. JTM 1 Fasa A6</t>
  </si>
  <si>
    <t>Upah Pasang Konst. JTM 1 Fasa A6-N</t>
  </si>
  <si>
    <t>Upah Pasang Konst. JTM 1 Fasa A6'</t>
  </si>
  <si>
    <t>Upah Pasang Konst. JTM 1 Fasa A7</t>
  </si>
  <si>
    <t>Upah Pasang Konst. JTM 1 Fasa A7-A</t>
  </si>
  <si>
    <t>Upah Pasang Konst. JTM 1 Fasa A8</t>
  </si>
  <si>
    <t>Upah Pasang Konst. JTM 1 Fasa A8-A</t>
  </si>
  <si>
    <t>Upah Pasang Konst. JTM 1 Fasa A9</t>
  </si>
  <si>
    <t>Upah Pasang Konst. JTM 1 Fasa A9-N</t>
  </si>
  <si>
    <t>KONSTRUKSI JTM 1 FASA MENJADI 3 FASA</t>
  </si>
  <si>
    <t>Upah Pasang Konst. JTM 1-3 Fasa B1</t>
  </si>
  <si>
    <t>Upah Pasang Konst. JTM 1-3 Fasa B1-A</t>
  </si>
  <si>
    <t>Upah Pasang Konst. JTM 1-3 Fasa B2</t>
  </si>
  <si>
    <t>Upah Pasang Konst. JTM 1-3 Fasa B3</t>
  </si>
  <si>
    <t>Upah Pasang Konst. JTM 1-3 Fasa B4</t>
  </si>
  <si>
    <t>Upah Pasang Konst. JTM 1-3 Fasa B5</t>
  </si>
  <si>
    <t>KONSTRUKSI JTM 3 FASA</t>
  </si>
  <si>
    <t>Upah Pasang Konst. JTM 3 Fasa C1</t>
  </si>
  <si>
    <t>Upah Pasang Konst. JTM 3 Fasa C1-N</t>
  </si>
  <si>
    <t>Upah Pasang Konst. JTM 3 Fasa C1-1</t>
  </si>
  <si>
    <t>Upah Pasang Konst. JTM 3 Fasa C1-1N</t>
  </si>
  <si>
    <t>Upah Pasang Konst. JTM 3 Fasa C1-A</t>
  </si>
  <si>
    <t>Upah Pasang Konst. JTM 3 Fasa C1'</t>
  </si>
  <si>
    <t>Upah Pasang Konst. JTM 3 Fasa C1-1'</t>
  </si>
  <si>
    <t>Upah Pasang Konst. JTM 3 Fasa C1-A'</t>
  </si>
  <si>
    <t>Upah Pasang Konst. JTM 3 Fasa C2</t>
  </si>
  <si>
    <t>Upah Pasang Konst. JTM 3 Fasa C2-1</t>
  </si>
  <si>
    <t>Upah Pasang Konst. JTM 3 Fasa C2-A</t>
  </si>
  <si>
    <t>Upah Pasang Konst. JTM 3 Fasa C2-N</t>
  </si>
  <si>
    <t>Upah Pasang Konst. JTM 3 Fasa C2'</t>
  </si>
  <si>
    <t>Upah Pasang Konst. JTM 3 Fasa C2-1'</t>
  </si>
  <si>
    <t>Upah Pasang Konst. JTM 3 Fasa C2-A'</t>
  </si>
  <si>
    <t>Upah Pasang Konst. JTM 3 Fasa C3</t>
  </si>
  <si>
    <t>Upah Pasang Konst. JTM 3 Fasa C3-VN</t>
  </si>
  <si>
    <t>Upah Pasang Konst. JTM 3 Fasa C3'</t>
  </si>
  <si>
    <t>Upah Pasang Konst. JTM 3 Fasa C4-1</t>
  </si>
  <si>
    <t>Upah Pasang Konst. JTM 3 Fasa C5-1</t>
  </si>
  <si>
    <t>Upah Pasang Konst. JTM 3 Fasa C7</t>
  </si>
  <si>
    <t>Upah Pasang Konst. JTM 3 Fasa C7-1</t>
  </si>
  <si>
    <t>Upah Pasang Konst. JTM 3 Fasa C7-N</t>
  </si>
  <si>
    <t>Upah Pasang Konst. JTM 3 Fasa C7'</t>
  </si>
  <si>
    <t>Upah Pasang Konst. JTM 3 Fasa C7-1'</t>
  </si>
  <si>
    <t>Upah Pasang Konst. JTM 3 Fasa C8</t>
  </si>
  <si>
    <t>Upah Pasang Konst. JTM 3 Fasa C8-A</t>
  </si>
  <si>
    <t>Upah Pasang Konst. JTM 3 Fasa C8-AN</t>
  </si>
  <si>
    <t>Upah Pasang Konst. JTM 3 Fasa C8'</t>
  </si>
  <si>
    <t>Upah Pasang Konst. JTM 3 Fasa C8-A'</t>
  </si>
  <si>
    <t>Upah Pasang Konst. JTM 3 Fasa C9</t>
  </si>
  <si>
    <t>Upah Pasang Konst. JTM 3 Fasa C9-N</t>
  </si>
  <si>
    <t>Upah Pasang Konst. JTM 3 Fasa C9'</t>
  </si>
  <si>
    <t>Upah Pasang Konst. JTM 3 Fasa C10</t>
  </si>
  <si>
    <t>Upah Pasang Konst. JTM 3 Fasa C10-N</t>
  </si>
  <si>
    <t>Upah Pasang Konst. JTM 3 Fasa C10'</t>
  </si>
  <si>
    <t>Upah Pasang Konst. JTM 3 Fasa C11</t>
  </si>
  <si>
    <t>Upah Pasang Konst. JTM 3 Fasa C11-N</t>
  </si>
  <si>
    <t>Upah Pasang Konst. JTM 3 Fasa C11'</t>
  </si>
  <si>
    <t>KONSTRUKSI JTM DOUBLE CIRCUIT</t>
  </si>
  <si>
    <t>Upah Pasang Konst. JTM Double Circuit DC-C1V</t>
  </si>
  <si>
    <t>Upah Pasang Konst. JTM Double Circuit DC-C1-1V</t>
  </si>
  <si>
    <t>Upah Pasang Konst. JTM Double Circuit DC-C1-1H</t>
  </si>
  <si>
    <t>Upah Pasang Konst. JTM Double Circuit DC-C1-AHN</t>
  </si>
  <si>
    <t>Upah Pasang Konst. JTM Double Circuit DC-C2-1V</t>
  </si>
  <si>
    <t>Upah Pasang Konst. JTM Double Circuit DC-C2-AH</t>
  </si>
  <si>
    <t>Upah Pasang Konst. JTM Double Circuit DC-C2-AHN</t>
  </si>
  <si>
    <t>Upah Pasang Konst. JTM Double Circuit DC-C4-N</t>
  </si>
  <si>
    <t>Upah Pasang Konst. JTM Double Circuit DC-C7-N</t>
  </si>
  <si>
    <t>Upah Pasang Konst. JTM Double Circuit DC-C8</t>
  </si>
  <si>
    <t>Upah Pasang Konst. JTM Double Circuit DC-C8-N</t>
  </si>
  <si>
    <t>AKSESORIES JARINGAN</t>
  </si>
  <si>
    <t>Upah Pasang Acc.Jar M2-11</t>
  </si>
  <si>
    <t>Upah Pasang Acc.Jar M2-11M</t>
  </si>
  <si>
    <t>Upah Pasang Acc.Jar M2-12</t>
  </si>
  <si>
    <t>Upah Pasang Acc.Jar M2-12A</t>
  </si>
  <si>
    <t>Upah Pasang Acc.Jar M2-15</t>
  </si>
  <si>
    <t>Upah Pasang Acc.Jar M3-16</t>
  </si>
  <si>
    <t>Upah Pasang Acc.Jar M5-2</t>
  </si>
  <si>
    <t>Upah Pasang Acc.Jar M5-3</t>
  </si>
  <si>
    <t>Upah Pasang Acc.Jar M5-4</t>
  </si>
  <si>
    <t>Upah Pasang Acc.Jar M5-5</t>
  </si>
  <si>
    <t>Upah Pasang Acc.Jar M5-6</t>
  </si>
  <si>
    <t>Upah Pasang Acc.Jar M5-8</t>
  </si>
  <si>
    <t>Upah Pasang Acc.Jar M5-9</t>
  </si>
  <si>
    <t>Upah Pasang Acc.Jar M5-10</t>
  </si>
  <si>
    <t>Upah Pasang Acc.Jar M5-12</t>
  </si>
  <si>
    <t>Upah Pasang Acc.Jar M5-13</t>
  </si>
  <si>
    <t>Upah Pasang Acc.Jar M5-16</t>
  </si>
  <si>
    <t>Upah Pasang Acc.Jar M5-20</t>
  </si>
  <si>
    <t>Upah Pasang Acc.Jar M5-24</t>
  </si>
  <si>
    <t>Upah Pasang Acc.Jar P12C-1</t>
  </si>
  <si>
    <t>Upah Pasang Acc.Jar P12C-2</t>
  </si>
  <si>
    <t>Upah Pasang Acc.Jar P12S-1</t>
  </si>
  <si>
    <t>Upah Pasang Acc.Jar P12S-2</t>
  </si>
  <si>
    <t>Upah Pasang Acc.Jar E1-1</t>
  </si>
  <si>
    <t>Upah Pasang Acc.Jar E1-2</t>
  </si>
  <si>
    <t>Upah Pasang Acc.Jar E1-3</t>
  </si>
  <si>
    <t>Upah Pasang Acc.Jar E2-1</t>
  </si>
  <si>
    <t>Upah Pasang Acc.Jar E2-2</t>
  </si>
  <si>
    <t>Upah Pasang Acc.Jar E2-3</t>
  </si>
  <si>
    <t>Upah Pasang Acc.Jar E5-1</t>
  </si>
  <si>
    <t>Upah Pasang Acc.Jar E5-2</t>
  </si>
  <si>
    <t>Upah Pasang Acc.Jar E6-1</t>
  </si>
  <si>
    <t>Upah Pasang Acc.Jar F1-2</t>
  </si>
  <si>
    <t>Upah Pasang Acc.Jar F1-3</t>
  </si>
  <si>
    <t>Upah Pasang Acc.Jar FDG</t>
  </si>
  <si>
    <t>PENGHANTAR TM</t>
  </si>
  <si>
    <t>Upah Pasang Penghantar TM A3C 3x240 + 1x150mm²</t>
  </si>
  <si>
    <t>Upah Pasang Penghantar TM A3C 1x240mm²</t>
  </si>
  <si>
    <t>Upah Pasang Penghantar TM A3C 1x150mm²</t>
  </si>
  <si>
    <t>Upah Pasang Penghantar TM A3CS 1x240mm²</t>
  </si>
  <si>
    <t>Upah Pasang Penghantar TM A3CS 1x150mm²</t>
  </si>
  <si>
    <t>Upah Pasang Penghantar TM A3CS 1x70mm²</t>
  </si>
  <si>
    <t>Upah Pasang Penghantar TM A3CS 1x50mm²</t>
  </si>
  <si>
    <t>Upah Pasang Penghantar TM A3CS 1x35mm²</t>
  </si>
  <si>
    <t>PENGHANTAR TR</t>
  </si>
  <si>
    <t>Upah Pasang Trafo 1 Fasa 25 KVA + Bracket</t>
  </si>
  <si>
    <t>Upah Pasang Trafo 1 Fasa 50 KVA + Bracket</t>
  </si>
  <si>
    <t>Upah Pasang Trafo 1 Fasa 50 KVA 1 Tiang</t>
  </si>
  <si>
    <t>Upah Pasang Trafo 3 Fasa 50 KVA 1 Tiang</t>
  </si>
  <si>
    <t>Upah Pasang Trafo 3 Fasa 100 KVA 1 Tiang</t>
  </si>
  <si>
    <t>Upah Pasang Trafo 3 Fasa 50 KVA 2 Tiang</t>
  </si>
  <si>
    <t>Upah Pasang Trafo 3 Fasa 100 KVA 2 Tiang</t>
  </si>
  <si>
    <t>Upah Pasang Trafo 3 Fasa 160 KVA 2 Tiang</t>
  </si>
  <si>
    <t>TIANG</t>
  </si>
  <si>
    <t>KABEL TANAH</t>
  </si>
  <si>
    <t>Upah Pasang Kabel Tanah XLPE 3 x 240 mm² (three core)</t>
  </si>
  <si>
    <t xml:space="preserve">Upah Pasang Kabel NYY 1 x 70 mm² </t>
  </si>
  <si>
    <t xml:space="preserve">Upah Pasang Kabel NYY 1 x 150 mm² </t>
  </si>
  <si>
    <t xml:space="preserve">Upah Pasang Kabel NA2XS2Y 20 KV 3 x 150 mm² </t>
  </si>
  <si>
    <t xml:space="preserve">Upah Pasang Kabel NA2XS2Y 20 KV 3 x 70 mm² </t>
  </si>
  <si>
    <t>Galian Kabel - m³</t>
  </si>
  <si>
    <t>Per m³</t>
  </si>
  <si>
    <t>SAMBUNGAN RUMAH</t>
  </si>
  <si>
    <t>Upah Pasang SR + APP 1 Fasa</t>
  </si>
  <si>
    <t>Upah Pasang SR + APP 3 Fasa</t>
  </si>
  <si>
    <t>Upah Pasang APP TM + Wiring</t>
  </si>
  <si>
    <t>S</t>
  </si>
  <si>
    <t>UPAH BONGKAR</t>
  </si>
  <si>
    <t>Upah Bongkar Konst. JTR J2</t>
  </si>
  <si>
    <t>Upah Bongkar Konst. JTR J3</t>
  </si>
  <si>
    <t>Upah Bongkar Konst. JTR J4</t>
  </si>
  <si>
    <t>Upah Bongkar Konst. JTR J4-A</t>
  </si>
  <si>
    <t>Upah Bongkar Konst. JTR J5</t>
  </si>
  <si>
    <t>Upah Bongkar Konst. JTR J6</t>
  </si>
  <si>
    <t>Upah Bongkar Konst. JTR J6-X</t>
  </si>
  <si>
    <t>Upah Bongkar Konst. JTR J7</t>
  </si>
  <si>
    <t>Upah Bongkar Konst. JTR J8</t>
  </si>
  <si>
    <t>Upah Bongkar Konst. JTR J10</t>
  </si>
  <si>
    <t>Upah Bongkar Konst. JTR J5-T</t>
  </si>
  <si>
    <t>Upah Bongkar Konst. JTR J6-T</t>
  </si>
  <si>
    <t>Upah Bongkar Konst. JTR J7-T</t>
  </si>
  <si>
    <t>Upah Bongkar Konst. JTR MJ6-T</t>
  </si>
  <si>
    <t>Upah Bongkar Konst. JTR B13-B</t>
  </si>
  <si>
    <t>Upah Bongkar Konst. JTR B13-D</t>
  </si>
  <si>
    <t>Upah Bongkar Konst. JTR B15-B</t>
  </si>
  <si>
    <t>Upah Bongkar Konst. JTR B15-D</t>
  </si>
  <si>
    <t>Upah Bongkar Konst. JTR B16-B</t>
  </si>
  <si>
    <t>Upah Bongkar Konst. JTR B16-D</t>
  </si>
  <si>
    <t>Upah Bongkar Konst. JTR B71-B</t>
  </si>
  <si>
    <t>Upah Bongkar Konst. JTM 1 Fasa A1</t>
  </si>
  <si>
    <t>Upah Bongkar Konst. JTM 1 Fasa A1-N</t>
  </si>
  <si>
    <t>Upah Bongkar Konst. JTM 1 Fasa A1-PN</t>
  </si>
  <si>
    <t>Upah Bongkar Konst. JTM 1 Fasa A1-P</t>
  </si>
  <si>
    <t>Upah Bongkar Konst. JTM 1 Fasa A1'</t>
  </si>
  <si>
    <t>Upah Bongkar Konst. JTM 1 Fasa A2</t>
  </si>
  <si>
    <t>Upah Bongkar Konst. JTM 1 Fasa A2-N</t>
  </si>
  <si>
    <t>Upah Bongkar Konst. JTM 1 Fasa A2'</t>
  </si>
  <si>
    <t>Upah Bongkar Konst. JTM 1 Fasa A3</t>
  </si>
  <si>
    <t>Upah Bongkar Konst. JTM 1 Fasa A3-N</t>
  </si>
  <si>
    <t>Upah Bongkar Konst. JTM 1 Fasa A3'</t>
  </si>
  <si>
    <t>Upah Bongkar Konst. JTM 1 Fasa A4</t>
  </si>
  <si>
    <t>Upah Bongkar Konst. JTM 1 Fasa A4-N</t>
  </si>
  <si>
    <t>Upah Bongkar Konst. JTM 1 Fasa A4'</t>
  </si>
  <si>
    <t>Upah Bongkar Konst. JTM 1 Fasa A5</t>
  </si>
  <si>
    <t>Upah Bongkar Konst. JTM 1 Fasa A5-N</t>
  </si>
  <si>
    <t>Upah Bongkar Konst. JTM 1 Fasa A5-1</t>
  </si>
  <si>
    <t>Upah Bongkar Konst. JTM 1 Fasa A5-2</t>
  </si>
  <si>
    <t>Upah Bongkar Konst. JTM 1 Fasa A5-3</t>
  </si>
  <si>
    <t>Upah Bongkar Konst. JTM 1 Fasa A5-4</t>
  </si>
  <si>
    <t>Upah Bongkar Konst. JTM 1 Fasa A5'</t>
  </si>
  <si>
    <t>Upah Bongkar Konst. JTM 1 Fasa A5-1'</t>
  </si>
  <si>
    <t>Upah Bongkar Konst. JTM 1 Fasa A5-2'</t>
  </si>
  <si>
    <t>Upah Bongkar Konst. JTM 1 Fasa A5-3'</t>
  </si>
  <si>
    <t>Upah Bongkar Konst. JTM 1 Fasa A5-4'</t>
  </si>
  <si>
    <t>Upah Bongkar Konst. JTM 1 Fasa A6</t>
  </si>
  <si>
    <t>Upah Bongkar Konst. JTM 1 Fasa A6-N</t>
  </si>
  <si>
    <t>Upah Bongkar Konst. JTM 1 Fasa A6'</t>
  </si>
  <si>
    <t>Upah Bongkar Konst. JTM 1 Fasa A7</t>
  </si>
  <si>
    <t>Upah Bongkar Konst. JTM 1 Fasa A7-A</t>
  </si>
  <si>
    <t>Upah Bongkar Konst. JTM 1 Fasa A8</t>
  </si>
  <si>
    <t>Upah Bongkar Konst. JTM 1 Fasa A8-A</t>
  </si>
  <si>
    <t>Upah Bongkar Konst. JTM 1 Fasa A9</t>
  </si>
  <si>
    <t>Upah Bongkar Konst. JTM 1 Fasa A9-N</t>
  </si>
  <si>
    <t>Upah Bongkar Konst. JTM 1-3 Fasa B1</t>
  </si>
  <si>
    <t>Upah Bongkar Konst. JTM 1-3 Fasa B1-A</t>
  </si>
  <si>
    <t>Upah Bongkar Konst. JTM 1-3 Fasa B2</t>
  </si>
  <si>
    <t>Upah Bongkar Konst. JTM 1-3 Fasa B3</t>
  </si>
  <si>
    <t>Upah Bongkar Konst. JTM 1-3 Fasa B4</t>
  </si>
  <si>
    <t>Upah Bongkar Konst. JTM 1-3 Fasa B5</t>
  </si>
  <si>
    <t>Upah Bongkar Konst. JTM 3 Fasa C1</t>
  </si>
  <si>
    <t>Upah Bongkar Konst. JTM 3 Fasa C1-N</t>
  </si>
  <si>
    <t>Upah Bongkar Konst. JTM 3 Fasa C1-1</t>
  </si>
  <si>
    <t>Upah Bongkar Konst. JTM 3 Fasa C1-1N</t>
  </si>
  <si>
    <t>Upah Bongkar Konst. JTM 3 Fasa C1-A</t>
  </si>
  <si>
    <t>Upah Bongkar Konst. JTM 3 Fasa C1'</t>
  </si>
  <si>
    <t>Upah Bongkar Konst. JTM 3 Fasa C1-1'</t>
  </si>
  <si>
    <t>Upah Bongkar Konst. JTM 3 Fasa C1-A'</t>
  </si>
  <si>
    <t>Upah Bongkar Konst. JTM 3 Fasa C2</t>
  </si>
  <si>
    <t>Upah Bongkar Konst. JTM 3 Fasa C2-1</t>
  </si>
  <si>
    <t>Upah Bongkar Konst. JTM 3 Fasa C2-A</t>
  </si>
  <si>
    <t>Upah Bongkar Konst. JTM 3 Fasa C2-N</t>
  </si>
  <si>
    <t>Upah Bongkar Konst. JTM 3 Fasa C2'</t>
  </si>
  <si>
    <t>Upah Bongkar Konst. JTM 3 Fasa C2-1'</t>
  </si>
  <si>
    <t>Upah Bongkar Konst. JTM 3 Fasa C2-A'</t>
  </si>
  <si>
    <t>Upah Bongkar Konst. JTM 3 Fasa C3</t>
  </si>
  <si>
    <t>Upah Bongkar Konst. JTM 3 Fasa C3-VN</t>
  </si>
  <si>
    <t>Upah Bongkar Konst. JTM 3 Fasa C3'</t>
  </si>
  <si>
    <t>Upah Bongkar Konst. JTM 3 Fasa C4-1</t>
  </si>
  <si>
    <t>Upah Bongkar Konst. JTM 3 Fasa C5-1</t>
  </si>
  <si>
    <t>Upah Bongkar Konst. JTM 3 Fasa C7</t>
  </si>
  <si>
    <t>Upah Bongkar Konst. JTM 3 Fasa C7-1</t>
  </si>
  <si>
    <t>Upah Bongkar Konst. JTM 3 Fasa C7-N</t>
  </si>
  <si>
    <t>Upah Bongkar Konst. JTM 3 Fasa C7'</t>
  </si>
  <si>
    <t>Upah Bongkar Konst. JTM 3 Fasa C7-1'</t>
  </si>
  <si>
    <t>Upah Bongkar Konst. JTM 3 Fasa C8</t>
  </si>
  <si>
    <t>Upah Bongkar Konst. JTM 3 Fasa C8-A</t>
  </si>
  <si>
    <t>Upah Bongkar Konst. JTM 3 Fasa C8-AN</t>
  </si>
  <si>
    <t>Upah Bongkar Konst. JTM 3 Fasa C8'</t>
  </si>
  <si>
    <t>Upah Bongkar Konst. JTM 3 Fasa C8-A'</t>
  </si>
  <si>
    <t>Upah Bongkar Konst. JTM 3 Fasa C9</t>
  </si>
  <si>
    <t>Upah Bongkar Konst. JTM 3 Fasa C9-N</t>
  </si>
  <si>
    <t>Upah Bongkar Konst. JTM 3 Fasa C9'</t>
  </si>
  <si>
    <t>Upah Bongkar Konst. JTM 3 Fasa C10</t>
  </si>
  <si>
    <t>Upah Bongkar Konst. JTM 3 Fasa C10-N</t>
  </si>
  <si>
    <t>Upah Bongkar Konst. JTM 3 Fasa C10'</t>
  </si>
  <si>
    <t>Upah Bongkar Konst. JTM 3 Fasa C11</t>
  </si>
  <si>
    <t>Upah Bongkar Konst. JTM 3 Fasa C11-N</t>
  </si>
  <si>
    <t>Upah Bongkar Konst. JTM 3 Fasa C11'</t>
  </si>
  <si>
    <t>Upah Bongkar Konst. JTM Double Circuit DC-C1V</t>
  </si>
  <si>
    <t>Upah Bongkar Konst. JTM Double Circuit DC-C1-1V</t>
  </si>
  <si>
    <t>Upah Bongkar Konst. JTM Double Circuit DC-C1-1H</t>
  </si>
  <si>
    <t>Upah Bongkar Konst. JTM Double Circuit DC-C1-AHN</t>
  </si>
  <si>
    <t>Upah Bongkar Konst. JTM Double Circuit DC-C2-1V</t>
  </si>
  <si>
    <t>Upah Bongkar Konst. JTM Double Circuit DC-C2-AH</t>
  </si>
  <si>
    <t>Upah Bongkar Konst. JTM Double Circuit DC-C2-AHN</t>
  </si>
  <si>
    <t>Upah Bongkar Konst. JTM Double Circuit DC-C2-1BN</t>
  </si>
  <si>
    <t>Upah Bongkar Konst. JTM Double Circuit DC-C4-N</t>
  </si>
  <si>
    <t>Upah Bongkar Konst. JTM Double Circuit DC-C7-N</t>
  </si>
  <si>
    <t>Upah Bongkar Konst. JTM Double Circuit DC-C8</t>
  </si>
  <si>
    <t>Upah Bongkar Konst. JTM Double Circuit DC-C8-N</t>
  </si>
  <si>
    <t>Upah Bongkar Acc.Jar M2-11</t>
  </si>
  <si>
    <t>Upah Bongkar Acc.Jar M2-11M</t>
  </si>
  <si>
    <t>Upah Bongkar Acc.Jar M2-12</t>
  </si>
  <si>
    <t>Upah Bongkar Acc.Jar M2-12A</t>
  </si>
  <si>
    <t>Upah Bongkar Acc.Jar M2-15</t>
  </si>
  <si>
    <t>Upah Bongkar Acc.Jar M3-16</t>
  </si>
  <si>
    <t>Upah Bongkar Acc.Jar M5-2</t>
  </si>
  <si>
    <t>Upah Bongkar Acc.Jar M5-3</t>
  </si>
  <si>
    <t>Upah Bongkar Acc.Jar M5-4</t>
  </si>
  <si>
    <t>Upah Bongkar Acc.Jar M5-5</t>
  </si>
  <si>
    <t>Upah Bongkar Acc.Jar M5-6</t>
  </si>
  <si>
    <t>Upah Bongkar Acc.Jar M5-8</t>
  </si>
  <si>
    <t>Upah Bongkar Acc.Jar M5-9</t>
  </si>
  <si>
    <t>Upah Bongkar Acc.Jar M5-10</t>
  </si>
  <si>
    <t>Upah Bongkar Acc.Jar M5-12</t>
  </si>
  <si>
    <t>Upah Bongkar Acc.Jar M5-13</t>
  </si>
  <si>
    <t>Upah Bongkar Acc.Jar M5-16</t>
  </si>
  <si>
    <t>Upah Bongkar Acc.Jar M5-20</t>
  </si>
  <si>
    <t>Upah Bongkar Acc.Jar M5-24</t>
  </si>
  <si>
    <t>Upah Bongkar Acc.Jar P12C-1</t>
  </si>
  <si>
    <t>Upah Bongkar Acc.Jar P12C-2</t>
  </si>
  <si>
    <t>Upah Bongkar Acc.Jar P12S-1</t>
  </si>
  <si>
    <t>Upah Bongkar Acc.Jar P12S-2</t>
  </si>
  <si>
    <t>Upah Bongkar Acc.Jar E1-1</t>
  </si>
  <si>
    <t>Upah Bongkar Acc.Jar E1-2</t>
  </si>
  <si>
    <t>Upah Bongkar Acc.Jar E1-3</t>
  </si>
  <si>
    <t>Upah Bongkar Acc.Jar E2-1</t>
  </si>
  <si>
    <t>Upah Bongkar Acc.Jar E2-2</t>
  </si>
  <si>
    <t>Upah Bongkar Acc.Jar E2-3</t>
  </si>
  <si>
    <t>Upah Bongkar Acc.Jar E5-1</t>
  </si>
  <si>
    <t>Upah Bongkar Acc.Jar E5-2</t>
  </si>
  <si>
    <t>Upah Bongkar Acc.Jar E6-1</t>
  </si>
  <si>
    <t>Upah Bongkar Acc.Jar F1-2</t>
  </si>
  <si>
    <t>Upah Bongkar Acc.Jar F1-3</t>
  </si>
  <si>
    <t>Upah Bongkar Acc.Jar FDG</t>
  </si>
  <si>
    <t>Upah Bongkar Penghantar TM A3C 3x240 + 1x150mm²</t>
  </si>
  <si>
    <t>Upah Bongkar Penghantar TM A3C 1x240mm²</t>
  </si>
  <si>
    <t>Upah Bongkar Penghantar TM A3C 1x150mm²</t>
  </si>
  <si>
    <t>Upah Bongkar Penghantar TM A3C 1x70mm²</t>
  </si>
  <si>
    <t>Upah Bongkar Penghantar TM A3C 1x50mm²</t>
  </si>
  <si>
    <t>Upah Bongkar Penghantar TM A3C 1x35mm²</t>
  </si>
  <si>
    <t>Upah Bongkar Penghantar TM A3CS 1x240mm²</t>
  </si>
  <si>
    <t>Upah Bongkar Penghantar TM A3CS 1x150mm²</t>
  </si>
  <si>
    <t>Upah Bongkar Penghantar TM A3CS 1x70mm²</t>
  </si>
  <si>
    <t>Upah Bongkar Penghantar TM A3CS 1x50mm²</t>
  </si>
  <si>
    <t>Upah Bongkar Penghantar TM A3CS 1x35mm²</t>
  </si>
  <si>
    <t>Upah Bongkar Trafo 1 Fasa 25 KVA + Bracket</t>
  </si>
  <si>
    <t>Upah Bongkar Trafo 1 Fasa 50 KVA + Bracket</t>
  </si>
  <si>
    <t>Upah Bongkar Trafo 1 Fasa 50 KVA 1 Tiang</t>
  </si>
  <si>
    <t>Upah Bongkar Trafo 3 Fasa 50 KVA 1 Tiang</t>
  </si>
  <si>
    <t>Upah Bongkar Trafo 3 Fasa 100 KVA 1 Tiang</t>
  </si>
  <si>
    <t>Upah Bongkar Trafo 3 Fasa 50 KVA 2 Tiang</t>
  </si>
  <si>
    <t>Upah Bongkar Trafo 3 Fasa 100 KVA 2 Tiang</t>
  </si>
  <si>
    <t>Upah Bongkar Trafo 3 Fasa 160 KVA 2 Tiang</t>
  </si>
  <si>
    <t>Upah Bongkar Trafo 3 Fasa 200 KVA 2 Tiang</t>
  </si>
  <si>
    <t>Upah Bongkar Terminating Kabel 3 x 70 mm² ID</t>
  </si>
  <si>
    <t>Upah Bongkar Terminating Kabel 3 x 70 mm² OD</t>
  </si>
  <si>
    <t>Upah Bongkar Terminating Kabel 3 x 95 mm² ID</t>
  </si>
  <si>
    <t>Upah Bongkar Terminating Kabel 3 x 95 mm² OD</t>
  </si>
  <si>
    <t>Upah Bongkar Terminating Kabel 3 x 150 mm² ID</t>
  </si>
  <si>
    <t>Upah Bongkar Terminating Kabel 3 x 150 mm² OD</t>
  </si>
  <si>
    <t>Upah Bongkar Kabel Tanah XLPE 3 x 240 mm² (three core)</t>
  </si>
  <si>
    <t xml:space="preserve">Upah Bongkar Kabel NYY 1 x 70 mm² </t>
  </si>
  <si>
    <t xml:space="preserve">Upah Bongkar Kabel NYY 1 x 150 mm² </t>
  </si>
  <si>
    <t xml:space="preserve">Upah Bongkar Kabel NA2XS2Y 20 KV 3 x 150 mm² </t>
  </si>
  <si>
    <t xml:space="preserve">Upah Bongkar Kabel NA2XS2Y 20 KV 3 x 70 mm² </t>
  </si>
  <si>
    <t>Upah Bongkar SR + APP 1 Fasa</t>
  </si>
  <si>
    <t>Upah Bongkar SR + APP 3 Fasa</t>
  </si>
  <si>
    <t>Upah Bongkar APP TM + Wiring</t>
  </si>
  <si>
    <t>No. Gambar</t>
  </si>
  <si>
    <t>Pasang</t>
  </si>
  <si>
    <t>Bongkar</t>
  </si>
  <si>
    <t>Keterangan Gambar :</t>
  </si>
  <si>
    <t>Baru</t>
  </si>
  <si>
    <t>Eksisting</t>
  </si>
  <si>
    <t>Nama Material</t>
  </si>
  <si>
    <t>No</t>
  </si>
  <si>
    <t>Bongkar Pasang Konstruksi :</t>
  </si>
  <si>
    <t>Tiang Beton</t>
  </si>
  <si>
    <t>Tiang Besi</t>
  </si>
  <si>
    <t>JTM 3 Fasa</t>
  </si>
  <si>
    <t>JTM 1 Fasa</t>
  </si>
  <si>
    <t>JTR 1 Fasa Only / UB</t>
  </si>
  <si>
    <t>JTR 3 Fasa Only / UB</t>
  </si>
  <si>
    <t>Trafo 1 Fasa</t>
  </si>
  <si>
    <t>Trafo 3 Fasa</t>
  </si>
  <si>
    <t>Fuse Cut Out</t>
  </si>
  <si>
    <t>T</t>
  </si>
  <si>
    <t>LAIN-LAIN</t>
  </si>
  <si>
    <t>Lot</t>
  </si>
  <si>
    <t>Rit</t>
  </si>
  <si>
    <t>Transportasi</t>
  </si>
  <si>
    <t>Rabas-Rabas Pohon</t>
  </si>
  <si>
    <t>Jumlah MDU - Hardware - Jasa</t>
  </si>
  <si>
    <t>PT. PLN ( PERSERO )</t>
  </si>
  <si>
    <t>ABSW</t>
  </si>
  <si>
    <t>Schoor</t>
  </si>
  <si>
    <t>MATERIAL + SIZE</t>
  </si>
  <si>
    <t>Air Insulated LBS Manual;24KV;630A;Min-16KA</t>
  </si>
  <si>
    <t>Air Insulated LBS Motorized;24KV;630A;Min-16KA</t>
  </si>
  <si>
    <t>Air Insulated CBOG Motorized+Metering;20KV;630A;Min-16KA</t>
  </si>
  <si>
    <t>Fully Gas Insulated LBS Motorized;24KV;630A;Min-16KA</t>
  </si>
  <si>
    <t>Fully Gas Insulated CBOG Motorized+Metering;20KV;630A;Min-16KA</t>
  </si>
  <si>
    <t>Kawat Bendrad 6 mm²</t>
  </si>
  <si>
    <t>Kawat Las</t>
  </si>
  <si>
    <t>Upah Pasang Acc.Jar Konstruksi Vangnet</t>
  </si>
  <si>
    <t>Upah Pembuatan &amp; Pasang Acc.Jar Jaring Vangnet</t>
  </si>
  <si>
    <t>Upah Bongkar Acc.Jar Konstruksi Vangnet</t>
  </si>
  <si>
    <t>RENCANA ANGGARAN BIAYA (RAB)</t>
  </si>
  <si>
    <t>INISIATIF STRATEGIS</t>
  </si>
  <si>
    <t>KETERANGAN</t>
  </si>
  <si>
    <t>NAMA PROGRAM</t>
  </si>
  <si>
    <t>4.</t>
  </si>
  <si>
    <t>NPV</t>
  </si>
  <si>
    <t>IRR</t>
  </si>
  <si>
    <t>Discount Rate</t>
  </si>
  <si>
    <t>-</t>
  </si>
  <si>
    <t>Total</t>
  </si>
  <si>
    <t>Recloser</t>
  </si>
  <si>
    <t>REKAP MDU</t>
  </si>
  <si>
    <t>+</t>
  </si>
  <si>
    <t>RAB TOTAL</t>
  </si>
  <si>
    <t>Pekerjaan</t>
  </si>
  <si>
    <t>Lokasi</t>
  </si>
  <si>
    <t>Pelaksana</t>
  </si>
  <si>
    <t>Anggaran</t>
  </si>
  <si>
    <t>RAB NON MDU</t>
  </si>
  <si>
    <t>LOKASI</t>
  </si>
  <si>
    <t>LVCB 2 Jurusan 250 A MCCB</t>
  </si>
  <si>
    <t>LVCB 2 Jurusan 250 A LBS</t>
  </si>
  <si>
    <t>LVCB 2 Jurusan 400 A LBS</t>
  </si>
  <si>
    <t>LVCB 4 Jurusan 400 A LBS</t>
  </si>
  <si>
    <t xml:space="preserve">Multi Chamber Arrester </t>
  </si>
  <si>
    <t>Pipa Pralon 2 ½"</t>
  </si>
  <si>
    <t>Pipa Pralon 3"</t>
  </si>
  <si>
    <t>Knee Pipe 2 ½"</t>
  </si>
  <si>
    <t>Knee Pipe 3"</t>
  </si>
  <si>
    <t>Spiral Pralon 2 ½"</t>
  </si>
  <si>
    <t>Spiral Pralon 3"</t>
  </si>
  <si>
    <t>MATERIAL SCADA DAN TELEKOMUNIKASI</t>
  </si>
  <si>
    <t>Antena 9 dBi</t>
  </si>
  <si>
    <t>Battery 12 V/120 Ah</t>
  </si>
  <si>
    <t>Kabel komunikasi RS485</t>
  </si>
  <si>
    <t>U</t>
  </si>
  <si>
    <t>SKUTM / SKTM</t>
  </si>
  <si>
    <t>Upah Pasang Konst. SKUTM DB01 (Suspension Assembly)</t>
  </si>
  <si>
    <t>Upah Pasang Konst. SKUTM DB02 (Small Angle Assembly)</t>
  </si>
  <si>
    <t>Upah Pasang Konst. SKUTM DB03 (Medium Angle Assembly)</t>
  </si>
  <si>
    <t>Upah Pasang Konst. SKUTM DB04 (Large Angle Assembly)</t>
  </si>
  <si>
    <t xml:space="preserve">Upah Pasang Konst. SKUTM DB05 (Adjustable Dead End Assembly) </t>
  </si>
  <si>
    <t>Upah Pasang Konst. SKUTM DB06 (Fixed Dead End Assembly))</t>
  </si>
  <si>
    <t xml:space="preserve">Strap For Clamping, Type Insulator </t>
  </si>
  <si>
    <t>Suspension Clamp</t>
  </si>
  <si>
    <t>U-Bolt</t>
  </si>
  <si>
    <t>Fixation Device</t>
  </si>
  <si>
    <t>Yoke</t>
  </si>
  <si>
    <t>Shackle</t>
  </si>
  <si>
    <t>Parralel Groove Clamp</t>
  </si>
  <si>
    <t>Strain Clamp Bolted Type</t>
  </si>
  <si>
    <t>Turn Buckle</t>
  </si>
  <si>
    <t>Strain Hinge</t>
  </si>
  <si>
    <t>H Type Connector 50/50 mm² Cu</t>
  </si>
  <si>
    <t>Cooper Strip 50 mm² Insulated Ground Colour</t>
  </si>
  <si>
    <t>PVC Pipe 150 mm²</t>
  </si>
  <si>
    <t>Protective Plastic</t>
  </si>
  <si>
    <t>Link 50 x 25 mm</t>
  </si>
  <si>
    <t>Strapping Buckle</t>
  </si>
  <si>
    <t>Terminal Lug For 50 mm² CU Conductor</t>
  </si>
  <si>
    <t>Stainless Steel Bolt 12 x 45</t>
  </si>
  <si>
    <t>Set Of Cable Terminator For 3x150aac+90 st</t>
  </si>
  <si>
    <t>Terminal Lug For 150 mm² CU conductor</t>
  </si>
  <si>
    <t xml:space="preserve">H Type Connector </t>
  </si>
  <si>
    <t>Three Pole Outdoor Terminator For 3x240 mm² AL XLPE U/G CABLE</t>
  </si>
  <si>
    <t>Support Assembly For TIC Terminator</t>
  </si>
  <si>
    <t>Single Support On Single Pole 2000mm</t>
  </si>
  <si>
    <t xml:space="preserve">Bh </t>
  </si>
  <si>
    <t>Sertifikasi Laik Operasi</t>
  </si>
  <si>
    <t>Pipa Besi Galvanis 3" Tebal 4 mm Panjang 6 Meter</t>
  </si>
  <si>
    <t>Tanda Kabel TM</t>
  </si>
  <si>
    <t xml:space="preserve">Upah Pasang Kabel NA2XS2Y 20 KV 1 x 70 mm² </t>
  </si>
  <si>
    <t>Upah Bongkar Terminating Kabel 1 x 70 mm² OD</t>
  </si>
  <si>
    <t xml:space="preserve">Upah Bongkar Kabel NA2XS2Y 20 KV 1 x 70 mm² </t>
  </si>
  <si>
    <t>Tebang  Pohon</t>
  </si>
  <si>
    <t>Potong Pohon</t>
  </si>
  <si>
    <t>Pengepresan CCO</t>
  </si>
  <si>
    <t>Pengepresan Joint Sleve</t>
  </si>
  <si>
    <t>Penegakan Tiang Miring</t>
  </si>
  <si>
    <t>Per Kms</t>
  </si>
  <si>
    <t>Pohon</t>
  </si>
  <si>
    <t>PEMBUATAN SALURAN KABEL GI</t>
  </si>
  <si>
    <t>Persiapan Pekerjaan</t>
  </si>
  <si>
    <t>Pemasangan Bouwplank</t>
  </si>
  <si>
    <t>Galian Tanah</t>
  </si>
  <si>
    <t>Pembuangan Tanah</t>
  </si>
  <si>
    <t>Urugan Pasir Padat</t>
  </si>
  <si>
    <t>Pembuatan Lantai Kerja</t>
  </si>
  <si>
    <t>Pembuatan Beton Bertulang K225</t>
  </si>
  <si>
    <t>Pembuatan Tutup Beton Bertulang K225</t>
  </si>
  <si>
    <t xml:space="preserve">Besi Siku 70 untuk Tray Kabel Power </t>
  </si>
  <si>
    <t>PEMBUATAN GALIAN TANAH</t>
  </si>
  <si>
    <t>Galian Tanah keras sedalam 1 meter</t>
  </si>
  <si>
    <t>Urugan Pasir Dipadatkan</t>
  </si>
  <si>
    <t>Urugan Tanah Dipadatkan</t>
  </si>
  <si>
    <t>Pembuangan sisa tanah</t>
  </si>
  <si>
    <t>Pekerjaan Aspal</t>
  </si>
  <si>
    <t>Mur Baut Ring Plat Ring Per Stainless Steel Ukuran 19 mm</t>
  </si>
  <si>
    <t>ls</t>
  </si>
  <si>
    <t>m2</t>
  </si>
  <si>
    <t>m3</t>
  </si>
  <si>
    <t>pcs</t>
  </si>
  <si>
    <t>Upah Pasang Kabel MVTIC 3 x 240 + N 95 mm²</t>
  </si>
  <si>
    <t>Upah Bongkar Kabel MVTIC 3 x 240 + N 95 mm²</t>
  </si>
  <si>
    <t>REKAP KEBUTUHAN TIANG</t>
  </si>
  <si>
    <t>REKAP TIANG</t>
  </si>
  <si>
    <t>Isolator Tumpu ( Line Post ) 20 KV Polymer</t>
  </si>
  <si>
    <t>Upah Pasang Tiang Beton 9M-350 daN</t>
  </si>
  <si>
    <t>Upah Pasang Tiang Beton 9M-350 daN+E</t>
  </si>
  <si>
    <t>Upah Bongkar Tiang Beton 9M-350 daN</t>
  </si>
  <si>
    <t>Upah Bongkar Tiang Beton 9M-350 daN+E</t>
  </si>
  <si>
    <t>REKAP KEBUTUHAN MATERIAL</t>
  </si>
  <si>
    <t>VOL TOTAL</t>
  </si>
  <si>
    <t>REKAP MATERIAL</t>
  </si>
  <si>
    <t>NO PRK</t>
  </si>
  <si>
    <t>JENIS TIANG</t>
  </si>
  <si>
    <t>JENIS MDU</t>
  </si>
  <si>
    <t>KWH Elektronik; 3P; 4W; 57.7-100V/220-400V; 5 A; kls 0.2 (meter pembanding)</t>
  </si>
  <si>
    <t>KWH Elektronik; 1P; 2W; 230 V; 5(100) A; kls 1 termasuk modem 3G/4G</t>
  </si>
  <si>
    <t>Modem 3G/4G</t>
  </si>
  <si>
    <t>Kubikel Interface 20 kV</t>
  </si>
  <si>
    <t>Power Meter Digital</t>
  </si>
  <si>
    <t>Rele Proteksi OC/EF</t>
  </si>
  <si>
    <t>Trafo 3 phasa 50 kVA YNyn0</t>
  </si>
  <si>
    <t>Trafo 3 phasa 100 kVA YNyn0</t>
  </si>
  <si>
    <t>Trafo 3 phasa 160 kVA YNyn0</t>
  </si>
  <si>
    <t>Trafo 3 phasa 50 kVA Yzn5</t>
  </si>
  <si>
    <t>Trafo 3 phasa 100 kVA Yzn5</t>
  </si>
  <si>
    <t>Trafo 3 phasa 160 kVA Yzn5</t>
  </si>
  <si>
    <t>Trafo 3 phasa 200 kVA Dyn5</t>
  </si>
  <si>
    <t>SWITCH</t>
  </si>
  <si>
    <t>Service Wedge Clamp 1 Fasa 6, 10, 16 mm²</t>
  </si>
  <si>
    <t>Service Wedge Clamp 3 Fasa 6, 10, 16, 25 mm²</t>
  </si>
  <si>
    <t>Segel Plastik Tekan</t>
  </si>
  <si>
    <t>Compresion Conector H type 70 mm² / 240 mm²</t>
  </si>
  <si>
    <t>Battery 12 V/17 Ah</t>
  </si>
  <si>
    <t>Battery 12 V/12 Ah</t>
  </si>
  <si>
    <t>Battery 12 V/ 7 Ah</t>
  </si>
  <si>
    <t>Converter RS 485 to RS 232</t>
  </si>
  <si>
    <t>Upah Pasang Konst. SKUTM DB08</t>
  </si>
  <si>
    <t>Upah Pasang Konst. SKUTM DB09</t>
  </si>
  <si>
    <t>Stainless Steel Strap 20mm x 0.7 mm</t>
  </si>
  <si>
    <t>Upah Pasang Acc.Jar LVCB 2 Jurusan (M8-A1, M8-A2)</t>
  </si>
  <si>
    <t>Upah Pasang Acc.Jar LVCB 4 Jurusan (M8-B1, M8-B2)</t>
  </si>
  <si>
    <t>Upah Pasang Cubicle Pelanggan</t>
  </si>
  <si>
    <t>SWITCHING</t>
  </si>
  <si>
    <t>Upah Pasang Air Break Switch (ABSW)</t>
  </si>
  <si>
    <t>Upah Pasang Load Break Switch (LBS)</t>
  </si>
  <si>
    <t>Upah Pasang Recloser</t>
  </si>
  <si>
    <t>Upah Pasang Disconecting Switch (DS)</t>
  </si>
  <si>
    <t>Upah Bongkar Konst. SKUTM DB01 (Suspension Assembly)</t>
  </si>
  <si>
    <t>Upah Bongkar Konst. SKUTM DB02 (Small Angle Assembly)</t>
  </si>
  <si>
    <t>Upah Bongkar Konst. SKUTM DB03 (Medium Angle Assembly)</t>
  </si>
  <si>
    <t>Upah Bongkar Konst. SKUTM DB04 (Large Angle Assembly)</t>
  </si>
  <si>
    <t xml:space="preserve">Upah Bongkar Konst. SKUTM DB05 (Adjustable Dead End Assembly) </t>
  </si>
  <si>
    <t>Upah Bongkar Konst. SKUTM DB06 (Fixed Dead End Assembly))</t>
  </si>
  <si>
    <t>Upah Bongkar Konst. SKUTM DB08</t>
  </si>
  <si>
    <t>Upah Bongkar Konst. SKUTM DB09</t>
  </si>
  <si>
    <t>Upah Bongkar Acc.Jar LVCB 2 Jurusan (M8-A1, M8-A2)</t>
  </si>
  <si>
    <t>Upah Bongkar Acc.Jar LVCB 4 Jurusan (M8-B1, M8-B2)</t>
  </si>
  <si>
    <t>Upah Pembuatan &amp; Bongkar Acc.Jar Jaring Vangnet</t>
  </si>
  <si>
    <t>Upah Bongkar Air Break Switch (ABSW)</t>
  </si>
  <si>
    <t>Upah Bongkar Load Break Switch (LBS)</t>
  </si>
  <si>
    <t>Upah Bongkar Recloser</t>
  </si>
  <si>
    <t>Upah Bongkar Disconecting Switch (DS)</t>
  </si>
  <si>
    <t>Upah Bongkar Cubicle Pelanggan</t>
  </si>
  <si>
    <t>W</t>
  </si>
  <si>
    <t>a</t>
  </si>
  <si>
    <t>b</t>
  </si>
  <si>
    <t>c</t>
  </si>
  <si>
    <t>Fully Gas Insulated LBS Manual;24KV;630A;Min-16KA</t>
  </si>
  <si>
    <t>LBS &amp; KUBIKEL PELANGGAN</t>
  </si>
  <si>
    <t>LBS Pelanggan TM</t>
  </si>
  <si>
    <t>KWH Elektronik; 3P; 4W; 220/380V; 5(10); kls 1 (Pengukuran Tidak Langsung)</t>
  </si>
  <si>
    <t>KWH Elektronik; 3P; 4W; 220/380V; 5(80) A; kls 1 (Pengukuran Langsung)</t>
  </si>
  <si>
    <t>KWH Elektronik; 3P; 4W; 57.7-100V/220-400V; 5(10) A; kls 0.5 (Pengukuran Tidak Langsung)</t>
  </si>
  <si>
    <t>Upah Pasang Penghantar TM A3C 3x240 + 1x150mm² Per Kms</t>
  </si>
  <si>
    <t>Upah Pasang Penghantar TM A3C 3x240 + 1x120mm² Per Kms</t>
  </si>
  <si>
    <t>Upah Pasang Penghantar TM A3C 3x150 + 1x150mm² Per Kms</t>
  </si>
  <si>
    <t>Upah Pasang Penghantar TM A3C 3x150 + 1x70mm² Per Kms</t>
  </si>
  <si>
    <t>Upah Pasang Penghantar TM A3C 3x70 + 1x70mm² Per Kms</t>
  </si>
  <si>
    <t>Upah Pasang Penghantar TM A3C 3x70 + 1x50mm² Per Kms</t>
  </si>
  <si>
    <t>Upah Pasang Penghantar TM A3C 3x70 + 1x35mm² Per Kms</t>
  </si>
  <si>
    <t>Upah Pasang Penghantar TM A3C 3x35 + 1x35mm² Per Kms</t>
  </si>
  <si>
    <t>Upah Pasang Penghantar TM A3C 1x150 + 1x70mm² Per Kms</t>
  </si>
  <si>
    <t>Upah Pasang Penghantar TM A3C 1x120 + 1x70mm² Per Kms</t>
  </si>
  <si>
    <t>Upah Pasang Penghantar TM A3C 1x70 + 1x70mm² Per Kms</t>
  </si>
  <si>
    <t>Upah Pasang Penghantar TM A3C 1x70 + 1x50mm² Per Kms</t>
  </si>
  <si>
    <t>Upah Pasang Penghantar TM A3C 1x70 + 1x35mm² Per Kms</t>
  </si>
  <si>
    <t>Upah Pasang Penghantar TM A3C 1x35 + 1x35mm² Per Kms</t>
  </si>
  <si>
    <t>Upah Pasang Penghantar TM A3C 3x240mm² Per Kms</t>
  </si>
  <si>
    <t>Upah Pasang Penghantar TM A3C 3x150mm² Per Kms</t>
  </si>
  <si>
    <t>Upah Pasang Penghantar TM A3C 3x70mm² Per Kms</t>
  </si>
  <si>
    <t>Upah Pasang Penghantar TM A3C 3x35mm² Per Kms</t>
  </si>
  <si>
    <t>Upah Pasang Penghantar TM A3C 2x240mm² Per Kms</t>
  </si>
  <si>
    <t>Upah Pasang Penghantar TM A3C 2x150mm² Per Kms</t>
  </si>
  <si>
    <t>Upah Pasang Penghantar TM A3C 2x70mm² Per Kms</t>
  </si>
  <si>
    <t>Upah Pasang Penghantar TM A3C 2x35mm² Per Kms</t>
  </si>
  <si>
    <t>Upah Pasang Penghantar TM A3C 1x240mm² Per Kms</t>
  </si>
  <si>
    <t>Upah Pasang Penghantar TM A3C 1x150mm² Per Kms</t>
  </si>
  <si>
    <t>Upah Pasang Penghantar TM A3C 1x70mm² Per Kms</t>
  </si>
  <si>
    <t>Upah Pasang Penghantar TM A3C 1x50mm² Per Kms</t>
  </si>
  <si>
    <t>Upah Pasang Penghantar TM A3C 1x35mm² Per Kms</t>
  </si>
  <si>
    <t>Upah Pasang Penghantar TM A3CS 3x240 + 1x150mm² Per Kms</t>
  </si>
  <si>
    <t>Upah Pasang Penghantar TM A3CS 3x240 + 1x120mm² Per Kms</t>
  </si>
  <si>
    <t>Upah Pasang Penghantar TM A3CS 3x150 + 1x150mm² Per Kms</t>
  </si>
  <si>
    <t>Upah Pasang Penghantar TM A3CS 3x150 + 1x70mm² Per Kms</t>
  </si>
  <si>
    <t>Upah Pasang Penghantar TM A3CS 3x70 + 1x70mm² Per Kms</t>
  </si>
  <si>
    <t>Upah Pasang Penghantar TM A3CS 3x70 + 1x50mm² Per Kms</t>
  </si>
  <si>
    <t>Upah Pasang Penghantar TM A3CS 3x70 + 1x35mm² Per Kms</t>
  </si>
  <si>
    <t>Upah Pasang Penghantar TM A3CS 3x35 + 1x35mm² Per Kms</t>
  </si>
  <si>
    <t>Upah Pasang Penghantar TM A3CS 1x150 + 1x70mm² Per Kms</t>
  </si>
  <si>
    <t>Upah Pasang Penghantar TM A3CS 1x120 + 1x70mm² Per Kms</t>
  </si>
  <si>
    <t>Upah Pasang Penghantar TM A3CS 1x70 + 1x70mm² Per Kms</t>
  </si>
  <si>
    <t>Upah Pasang Penghantar TM A3CS 1x70 + 1x50mm² Per Kms</t>
  </si>
  <si>
    <t>Upah Pasang Penghantar TM A3CS 1x70 + 1x35mm² Per Kms</t>
  </si>
  <si>
    <t>Upah Pasang Penghantar TM A3CS 1x35 + 1x35mm² Per Kms</t>
  </si>
  <si>
    <t>Upah Pasang Penghantar TM A3CS 3x240mm² Per Kms</t>
  </si>
  <si>
    <t>Upah Pasang Penghantar TM A3CS 3x150mm² Per Kms</t>
  </si>
  <si>
    <t>Upah Pasang Penghantar TM A3CS 3x70mm² Per Kms</t>
  </si>
  <si>
    <t>Upah Pasang Penghantar TM A3CS 3x35mm² Per Kms</t>
  </si>
  <si>
    <t>Upah Pasang Penghantar TM A3CS 2x240mm² Per Kms</t>
  </si>
  <si>
    <t>Upah Pasang Penghantar TM A3CS 2x150mm² Per Kms</t>
  </si>
  <si>
    <t>Upah Pasang Penghantar TM A3CS 2x70mm² Per Kms</t>
  </si>
  <si>
    <t>Upah Pasang Penghantar TM A3CS 2x35mm² Per Kms</t>
  </si>
  <si>
    <t>Upah Pasang Penghantar TM A3CS 1x240mm² Per Kms</t>
  </si>
  <si>
    <t>Upah Pasang Penghantar TM A3CS 1x150mm² Per Kms</t>
  </si>
  <si>
    <t>Upah Pasang Penghantar TM A3CS 1x70mm² Per Kms</t>
  </si>
  <si>
    <t>Upah Pasang Penghantar TM A3CS 1x50mm² Per Kms</t>
  </si>
  <si>
    <t>Upah Pasang Penghantar TM A3CS 1x35mm² Per Kms</t>
  </si>
  <si>
    <t>Upah Pasang Kabel MVTIC 3 x 240 + N 95 mm² Per Kms</t>
  </si>
  <si>
    <t>Upah Pasang Penghantar TR A3C 3x70 + 1x35mm² Per Kms</t>
  </si>
  <si>
    <t>Upah Pasang Penghantar TR A3C 2x70 + 1x70mm² Per Kms</t>
  </si>
  <si>
    <t>Upah Pasang Penghantar TR A3C 2x70 + 1x35mm² Per Kms</t>
  </si>
  <si>
    <t>Upah Pasang Penghantar TR A3C 2x70mm² Per Kms</t>
  </si>
  <si>
    <t>Upah Pasang Penghantar TR A3C 2x35mm² Per Kms</t>
  </si>
  <si>
    <t>Upah Pasang Penghantar TR LVTC 3x70 + 1x50mm² Per Kms</t>
  </si>
  <si>
    <t>Upah Pasang Penghantar TR LVTC 2x70 + 1x50mm² Per Kms</t>
  </si>
  <si>
    <t>Upah Bongkar Penghantar TM A3C 3x240 + 1x150mm² Per Kms</t>
  </si>
  <si>
    <t>Upah Bongkar Penghantar TM A3C 3x240 + 1x120mm² Per Kms</t>
  </si>
  <si>
    <t>Upah Bongkar Penghantar TM A3C 3x150 + 1x150mm² Per Kms</t>
  </si>
  <si>
    <t>Upah Bongkar Penghantar TM A3C 3x150 + 1x70mm² Per Kms</t>
  </si>
  <si>
    <t>Upah Bongkar Penghantar TM A3C 3x70 + 1x70mm² Per Kms</t>
  </si>
  <si>
    <t>Upah Bongkar Penghantar TM A3C 3x70 + 1x50mm² Per Kms</t>
  </si>
  <si>
    <t>Upah Bongkar Penghantar TM A3C 3x70 + 1x35mm² Per Kms</t>
  </si>
  <si>
    <t>Upah Bongkar Penghantar TM A3C 3x35 + 1x35mm² Per Kms</t>
  </si>
  <si>
    <t>Upah Bongkar Penghantar TM A3C 1x150 + 1x70mm² Per Kms</t>
  </si>
  <si>
    <t>Upah Bongkar Penghantar TM A3C 1x120 + 1x70mm² Per Kms</t>
  </si>
  <si>
    <t>Upah Bongkar Penghantar TM A3C 1x70 + 1x70mm² Per Kms</t>
  </si>
  <si>
    <t>Upah Bongkar Penghantar TM A3C 1x70 + 1x50mm² Per Kms</t>
  </si>
  <si>
    <t>Upah Bongkar Penghantar TM A3C 1x70 + 1x35mm² Per Kms</t>
  </si>
  <si>
    <t>Upah Bongkar Penghantar TM A3C 1x35 + 1x35mm² Per Kms</t>
  </si>
  <si>
    <t>Upah Bongkar Penghantar TM A3C 3x240mm² Per Kms</t>
  </si>
  <si>
    <t>Upah Bongkar Penghantar TM A3C 3x150mm² Per Kms</t>
  </si>
  <si>
    <t>Upah Bongkar Penghantar TM A3C 3x70mm² Per Kms</t>
  </si>
  <si>
    <t>Upah Bongkar Penghantar TM A3C 3x35mm² Per Kms</t>
  </si>
  <si>
    <t>Upah Bongkar Penghantar TM A3C 2x240mm² Per Kms</t>
  </si>
  <si>
    <t>Upah Bongkar Penghantar TM A3C 2x150mm² Per Kms</t>
  </si>
  <si>
    <t>Upah Bongkar Penghantar TM A3C 2x70mm² Per Kms</t>
  </si>
  <si>
    <t>Upah Bongkar Penghantar TM A3C 2x35mm² Per Kms</t>
  </si>
  <si>
    <t>Upah Bongkar Penghantar TM A3C 1x240mm² Per Kms</t>
  </si>
  <si>
    <t>Upah Bongkar Penghantar TM A3C 1x150mm² Per Kms</t>
  </si>
  <si>
    <t>Upah Bongkar Penghantar TM A3C 1x70mm² Per Kms</t>
  </si>
  <si>
    <t>Upah Bongkar Penghantar TM A3C 1x50mm² Per Kms</t>
  </si>
  <si>
    <t>Upah Bongkar Penghantar TM A3C 1x35mm² Per Kms</t>
  </si>
  <si>
    <t>Upah Bongkar Penghantar TM A3CS 3x240 + 1x150mm² Per Kms</t>
  </si>
  <si>
    <t>Upah Bongkar Penghantar TM A3CS 3x240 + 1x120mm² Per Kms</t>
  </si>
  <si>
    <t>Upah Bongkar Penghantar TM A3CS 3x150 + 1x150mm² Per Kms</t>
  </si>
  <si>
    <t>Upah Bongkar Penghantar TM A3CS 3x150 + 1x70mm² Per Kms</t>
  </si>
  <si>
    <t>Upah Bongkar Penghantar TM A3CS 3x70 + 1x70mm² Per Kms</t>
  </si>
  <si>
    <t>Upah Bongkar Penghantar TM A3CS 3x70 + 1x50mm² Per Kms</t>
  </si>
  <si>
    <t>Upah Bongkar Penghantar TM A3CS 3x70 + 1x35mm² Per Kms</t>
  </si>
  <si>
    <t>Upah Bongkar Penghantar TM A3CS 3x35 + 1x35mm² Per Kms</t>
  </si>
  <si>
    <t>Upah Bongkar Penghantar TM A3CS 1x150 + 1x70mm² Per Kms</t>
  </si>
  <si>
    <t>Upah Bongkar Penghantar TM A3CS 1x120 + 1x70mm² Per Kms</t>
  </si>
  <si>
    <t>Upah Bongkar Penghantar TM A3CS 1x70 + 1x70mm² Per Kms</t>
  </si>
  <si>
    <t>Upah Bongkar Penghantar TM A3CS 1x70 + 1x50mm² Per Kms</t>
  </si>
  <si>
    <t>Upah Bongkar Penghantar TM A3CS 1x70 + 1x35mm² Per Kms</t>
  </si>
  <si>
    <t>Upah Bongkar Penghantar TM A3CS 1x35 + 1x35mm² Per Kms</t>
  </si>
  <si>
    <t>Upah Bongkar Penghantar TM A3CS 3x240mm² Per Kms</t>
  </si>
  <si>
    <t>Upah Bongkar Penghantar TM A3CS 3x150mm² Per Kms</t>
  </si>
  <si>
    <t>Upah Bongkar Penghantar TM A3CS 3x70mm² Per Kms</t>
  </si>
  <si>
    <t>Upah Bongkar Penghantar TM A3CS 3x35mm² Per Kms</t>
  </si>
  <si>
    <t>Upah Bongkar Penghantar TM A3CS 2x240mm² Per Kms</t>
  </si>
  <si>
    <t>Upah Bongkar Penghantar TM A3CS 2x150mm² Per Kms</t>
  </si>
  <si>
    <t>Upah Bongkar Penghantar TM A3CS 2x70mm² Per Kms</t>
  </si>
  <si>
    <t>Upah Bongkar Penghantar TM A3CS 2x35mm² Per Kms</t>
  </si>
  <si>
    <t>Upah Bongkar Penghantar TM A3CS 1x240mm² Per Kms</t>
  </si>
  <si>
    <t>Upah Bongkar Penghantar TM A3CS 1x150mm² Per Kms</t>
  </si>
  <si>
    <t>Upah Bongkar Penghantar TM A3CS 1x70mm² Per Kms</t>
  </si>
  <si>
    <t>Upah Bongkar Penghantar TM A3CS 1x50mm² Per Kms</t>
  </si>
  <si>
    <t>Upah Bongkar Penghantar TM A3CS 1x35mm² Per Kms</t>
  </si>
  <si>
    <t>Upah Bongkar Kabel MVTIC 3 x 240 + N 95 mm² Per Kms</t>
  </si>
  <si>
    <t>Upah Bongkar Penghantar TR A3C 3x70 + 1x35mm² Per Kms</t>
  </si>
  <si>
    <t>Upah Bongkar Penghantar TR A3C 2x70 + 1x70mm² Per Kms</t>
  </si>
  <si>
    <t>Upah Bongkar Penghantar TR A3C 2x70 + 1x35mm² Per Kms</t>
  </si>
  <si>
    <t>Upah Bongkar Penghantar TR A3C 2x70mm² Per Kms</t>
  </si>
  <si>
    <t>Upah Bongkar Penghantar TR A3C 2x35mm² Per Kms</t>
  </si>
  <si>
    <t>Upah Bongkar Penghantar TR LVTC 3x70 + 1x50mm² Per Kms</t>
  </si>
  <si>
    <t>Upah Bongkar Penghantar TR LVTC 2x70 + 1x50mm² Per Kms</t>
  </si>
  <si>
    <t>CT TM Indoor Tipe Blok 10/5-5A</t>
  </si>
  <si>
    <t>CT TM Indoor Tipe Blok 15/5-5A</t>
  </si>
  <si>
    <t>CT TM Indoor Tipe Blok 20/5-5A</t>
  </si>
  <si>
    <t>CT TM Indoor Tipe Blok 30/5-5A</t>
  </si>
  <si>
    <t>CT TM Indoor Tipe Blok 40/5-5A</t>
  </si>
  <si>
    <t>CT TM Indoor Tipe Blok 50/5-5A</t>
  </si>
  <si>
    <t>CT TM Indoor Tipe Blok 60/5-5A</t>
  </si>
  <si>
    <t>CT TM Indoor Tipe Blok 75/5-5A</t>
  </si>
  <si>
    <t>CT TM Indoor Tipe Blok 80/5-5A</t>
  </si>
  <si>
    <t>CT TM Indoor Tipe Blok 100/5-5A</t>
  </si>
  <si>
    <t>CT TM Indoor Tipe Blok 150/5-5A</t>
  </si>
  <si>
    <t>CT TM Indoor Tipe Blok 200/5-5A</t>
  </si>
  <si>
    <t>CT TM Indoor Tipe Blok 250/5-5A</t>
  </si>
  <si>
    <t>CT TM Indoor Tipe Blok 300/5-5A</t>
  </si>
  <si>
    <t>CT TM Indoor Tipe Blok 400/5-5A</t>
  </si>
  <si>
    <t>CT TM Indoor Tipe Blok 500/5-5A</t>
  </si>
  <si>
    <t>CT TM Indoor Tipe Blok 600/5-5A</t>
  </si>
  <si>
    <t>CT TM Indoor Tipe Blok 750/5-5A</t>
  </si>
  <si>
    <t>CT TM Indoor Tipe Blok 800/5-5A</t>
  </si>
  <si>
    <t>CT TM Indoor Tipe Blok 1000/5-5A</t>
  </si>
  <si>
    <t>CT TM Indoor Tipe Ring 50/5-5A</t>
  </si>
  <si>
    <t>CT TM Indoor Tipe Ring 100/5-5A</t>
  </si>
  <si>
    <t>PT Indoor (ratio 20.000/v3 : 100/v3) Class 0.2s</t>
  </si>
  <si>
    <t>PT Outdoor (ratio 20.000/v3 : 100/v3) Class 0.2s</t>
  </si>
  <si>
    <t>PEMBUATAN SALURAN KABEL Outdoor</t>
  </si>
  <si>
    <t>UNIT INDUK DISTRIBUSI JAWA TENGAH &amp; DI YOGYAKARTA</t>
  </si>
  <si>
    <t>Tahun</t>
  </si>
  <si>
    <t>Transfer price TM</t>
  </si>
  <si>
    <t>Umur ekonomis (tahun)</t>
  </si>
  <si>
    <t>Selisih Susut Teknis</t>
  </si>
  <si>
    <t>Tarif WBP (Rp/kWh)</t>
  </si>
  <si>
    <t>Tarif LWBP (Rp/kWh)</t>
  </si>
  <si>
    <t>Jam Nyala</t>
  </si>
  <si>
    <t>Biaya O&amp;M (2% invest)</t>
  </si>
  <si>
    <t>II. KAJIAN KELAYAKAN FINANSIAL (KKF)</t>
  </si>
  <si>
    <t>Energi (kWh)</t>
  </si>
  <si>
    <t>E WBP
(kWh)</t>
  </si>
  <si>
    <t>E LWBP
(kWh)</t>
  </si>
  <si>
    <t>Cost (Juta IDR)</t>
  </si>
  <si>
    <t>Benefit (Juta IDR)</t>
  </si>
  <si>
    <t>Nett Benefit</t>
  </si>
  <si>
    <t>Factor
PV</t>
  </si>
  <si>
    <t>PV Net
Benefit</t>
  </si>
  <si>
    <r>
      <rPr>
        <sz val="11"/>
        <color indexed="8"/>
        <rFont val="Calibri"/>
        <family val="2"/>
      </rPr>
      <t>Σ</t>
    </r>
    <r>
      <rPr>
        <sz val="10"/>
        <rFont val="Arial"/>
        <family val="2"/>
      </rPr>
      <t>PV Net
Benefit</t>
    </r>
  </si>
  <si>
    <t>Pay Back Periode</t>
  </si>
  <si>
    <t xml:space="preserve">Invest </t>
  </si>
  <si>
    <t>O&amp;M</t>
  </si>
  <si>
    <t>Transfer Price</t>
  </si>
  <si>
    <t>Losses</t>
  </si>
  <si>
    <t>BP</t>
  </si>
  <si>
    <t>E Sales</t>
  </si>
  <si>
    <t xml:space="preserve">Total Cost </t>
  </si>
  <si>
    <t>Total Benefit</t>
  </si>
  <si>
    <t>BEP</t>
  </si>
  <si>
    <t>PP</t>
  </si>
  <si>
    <t>BCR</t>
  </si>
  <si>
    <t>Nama Pelanggan</t>
  </si>
  <si>
    <t>Penyulang</t>
  </si>
  <si>
    <t>CT TM Outdoor  10/5</t>
  </si>
  <si>
    <t>CT TM Outdoor  15/5</t>
  </si>
  <si>
    <t>CT TM Outdoor  20/5</t>
  </si>
  <si>
    <t>CT TM Outdoor  25/5</t>
  </si>
  <si>
    <t>CT TM Outdoor  30/5</t>
  </si>
  <si>
    <t>CT TM Outdoor  40/5</t>
  </si>
  <si>
    <t>CT TM Outdoor  50/5</t>
  </si>
  <si>
    <t>CT TM Outdoor  60/5</t>
  </si>
  <si>
    <t>CT TM Outdoor  75/5</t>
  </si>
  <si>
    <t>CT TM Outdoor 80/5</t>
  </si>
  <si>
    <t>CT TM Outdoor 100/5</t>
  </si>
  <si>
    <t>CT TM Outdoor 150/5</t>
  </si>
  <si>
    <t>CT TM Outdoor 200/5</t>
  </si>
  <si>
    <t>CT TM Outdoor 250/5</t>
  </si>
  <si>
    <t>CT TM Outdoor 300/5</t>
  </si>
  <si>
    <t>CT TM Outdoor 400/5</t>
  </si>
  <si>
    <t>Kubikel Pelayanan Prioritas</t>
  </si>
  <si>
    <t>Automatic Change Over (ACO) TM</t>
  </si>
  <si>
    <t>Automatic Change Over (ACO) TR</t>
  </si>
  <si>
    <t>Fuse Link 80A</t>
  </si>
  <si>
    <t>Fuse Link 100A</t>
  </si>
  <si>
    <t>NFA2X-T 2 x 70 + N 70 mm²</t>
  </si>
  <si>
    <t>NFA2X-T 3x35+1x35</t>
  </si>
  <si>
    <t>Permanent Connector ANSI 70-300 mm²</t>
  </si>
  <si>
    <t>Jasa Pemasangan Modem</t>
  </si>
  <si>
    <t>Upah Pasang Acc.Jar LVCB 4 Jurusan</t>
  </si>
  <si>
    <t>Upah Pasang Acc.Jar LVCB 2 Jurusan</t>
  </si>
  <si>
    <t>Joint AL/CU 70-70 mm2</t>
  </si>
  <si>
    <t>Pembetonan tiang</t>
  </si>
  <si>
    <t>PEMASANGAN COVER ARRESTER</t>
  </si>
  <si>
    <t>Cover Bushing Arrester</t>
  </si>
  <si>
    <t>Upah Pemasangan Cover Bushing Arrester</t>
  </si>
  <si>
    <t>Upah Penggantian Isolator Tumpu</t>
  </si>
  <si>
    <t>Upah Penggantian Isolator Tarik</t>
  </si>
  <si>
    <t>Upah Penggantian Jumper Trafo 1 Fasa</t>
  </si>
  <si>
    <t>Upah Penggantian Jumper Trafo 3 Fasa</t>
  </si>
  <si>
    <t>PEMASANGAN COVER ISOLATOR</t>
  </si>
  <si>
    <t>Treeguard</t>
  </si>
  <si>
    <t>Upah Pemasangan Treeguard</t>
  </si>
  <si>
    <t>PEMASANGAN COVER BUSHING TRAFO 1 PHASA</t>
  </si>
  <si>
    <t>Cover Bushing Trafo</t>
  </si>
  <si>
    <t>Upah Pemasangan Cover Bushing Trafo</t>
  </si>
  <si>
    <t>Cover Bushing FCO</t>
  </si>
  <si>
    <t>Upah Pemasangan Cover Bushing FCO</t>
  </si>
  <si>
    <t>Upah Penggantian Jumper Konstruksi CC8A</t>
  </si>
  <si>
    <t>Upah Penggantian Jumper Konstruksi CC8</t>
  </si>
  <si>
    <t>Upah Penggantian Jumper Recloser</t>
  </si>
  <si>
    <t>Upah Penggantian Jumper Lbs</t>
  </si>
  <si>
    <t>Upah Penggantian Jumper Sectionalizer</t>
  </si>
  <si>
    <t>Upah Penggantian Jumper Absw</t>
  </si>
  <si>
    <t>Upah Penggantian Jumper DS</t>
  </si>
  <si>
    <t>PEMASANGAN PENGHALANG PANJAT HEWAN</t>
  </si>
  <si>
    <t>Seng Matahari</t>
  </si>
  <si>
    <t>Ijuk</t>
  </si>
  <si>
    <t>Caping Skur</t>
  </si>
  <si>
    <t>Jasa Pasang Seng Matahari</t>
  </si>
  <si>
    <t>Jasa Pasang Ijuk</t>
  </si>
  <si>
    <t>Jasa Pasang Caping Skur</t>
  </si>
  <si>
    <t>PT. PLN (PERSERO) UP3 DEMAK</t>
  </si>
  <si>
    <t>UP3 DEMAK</t>
  </si>
  <si>
    <t>Jumlah Fasa</t>
  </si>
  <si>
    <t>Tegangan Sekunder Pengukuran rata-rata (Fasa-Netral) (V)</t>
  </si>
  <si>
    <t>DATA</t>
  </si>
  <si>
    <t>∑ Daya</t>
  </si>
  <si>
    <t>BP (Rp)</t>
  </si>
  <si>
    <t>RAB  (Rp)</t>
  </si>
  <si>
    <t>Golongan Pelanggan</t>
  </si>
  <si>
    <t>Jenis Layanan</t>
  </si>
  <si>
    <t>Daya Lama (kVA)</t>
  </si>
  <si>
    <t>Daya Baru (kVA)</t>
  </si>
  <si>
    <t>REGULER</t>
  </si>
  <si>
    <t>BP (Rp/VA) TR</t>
  </si>
  <si>
    <t>*</t>
  </si>
  <si>
    <t>KAJIAN KELAYAKAN OPERASI</t>
  </si>
  <si>
    <t>Vang Net</t>
  </si>
  <si>
    <t>Keterangan Tambahan :</t>
  </si>
  <si>
    <t>PPN 11%</t>
  </si>
  <si>
    <t>Trafo 3 phasa 250 kVA DYn5</t>
  </si>
  <si>
    <t>NFA2X-T 3x70+1x70</t>
  </si>
  <si>
    <t>Kabel NYFGBY 2 x 16 mm²</t>
  </si>
  <si>
    <t>Sepatu Kabel CU/CU OD 2 Hole 300</t>
  </si>
  <si>
    <t>Sepatu Kabel CU/CU OD 1 Hole 300</t>
  </si>
  <si>
    <t>Tap Connector kedap air , 10-25/10-25 mm2</t>
  </si>
  <si>
    <t>Tap Connector kedap air , 35-50/10-25 mm2</t>
  </si>
  <si>
    <t>Tap Connector kedap air , 70-95/10-25 mm2</t>
  </si>
  <si>
    <t>Tap Connector kedap air , 50-70/50-70 mm2</t>
  </si>
  <si>
    <t>Hot Line Clamp ANSI C119 ( 70 s/d 240 mm2 )</t>
  </si>
  <si>
    <t>Strain Clamp Wedge 25 - 35 mm2</t>
  </si>
  <si>
    <t>Strain Clamp Wedge 50 - 70 mm2</t>
  </si>
  <si>
    <t>JOINT;20kV;AL-AL;3x150mm2; 1P; (Cold Shrink+ShearBolt)</t>
  </si>
  <si>
    <t>JOINT;20kV;AL-AL;3x240mm2; 1P; (Cold Shrink+ShearBolt)</t>
  </si>
  <si>
    <t>JOINT;20kV;AL-AL;3x300mm2; 1P; (Cold Shrink+ShearBolt)</t>
  </si>
  <si>
    <t>JOINT;20kV;AL-AL;3x150mm2; 3P; (Cold Shrink+ShearBolt)</t>
  </si>
  <si>
    <t>JOINT;20kV;AL-AL;3X240mm2;3P; (Cold Shrink+Shearbolt)</t>
  </si>
  <si>
    <t>JOINT;20kV;AL-AL,3X300mm2;;3P;(Coldshrink+Shearbolt)</t>
  </si>
  <si>
    <t>JOINT;20kV;AL-AL;3X240-3X300mm2;;3P;(Coldshrink+Shearbolt)</t>
  </si>
  <si>
    <t>TERM;20kV;AL;3P;3X150mm2;NON ISO;ID (Coldshrink+Shearbolt)</t>
  </si>
  <si>
    <t>TERM;20kV;AL;3P;3X240mm2;NON ISO;ID (Coldshrink+Shearbolt)</t>
  </si>
  <si>
    <t>TERM;20kV;AL;3P;3X300mm2;NON ISO;ID (Coldshrink+Shearbolt)</t>
  </si>
  <si>
    <t>TERM;20kV;AL;3P;3X150mm2;NON ISO;OD (Coldshrink+Shearbolt)</t>
  </si>
  <si>
    <t>TERM;20kV;AL;3P;3X240mm2;NON ISO;OD (Coldshrink+Shearbolt)</t>
  </si>
  <si>
    <t>TERM;20kV;AL;3P;3X300mm2;NON ISO;OD (Coldshrink+Shearbolt)</t>
  </si>
  <si>
    <t>TERM;20kV;JR;AL-CU;3P;3X1X150mm2;NON ISO;OD (Cold Shrink +ShearBolt)</t>
  </si>
  <si>
    <t>TERM;20kV;JR;AL-CU;3P;3X1X240mm2;NON ISO;OD (Cold Shrink +ShearBolt)</t>
  </si>
  <si>
    <t>TERM;20kV;JR;AL-CU;3P;3X1X300mm2;NON ISO;OD (Cold Shrink +ShearBolt)</t>
  </si>
  <si>
    <t>TERM;20kV;JR;AL-CU;3P;3X1X240mm2;NON ISO;ID (Cold Shrink +ShearBolt)</t>
  </si>
  <si>
    <t>TERM;20kV;JR;AL-CU;3P;3X1x150mm2;ISO LBOW;ID (Cold Shrink +ShearBolt)</t>
  </si>
  <si>
    <t>TERM;20kV;JR;AL-CU;3P;3X240mm2;ISO LBOW;ID (Cold Shrink +ShearBolt)</t>
  </si>
  <si>
    <t>TERM;20kV;JR;AL-CU;3P;3X300mm2;ISO LBOW;ID (Cold Shrink +ShearBolt)</t>
  </si>
  <si>
    <t>TERM;20kV;CUB;CU;3P;3X1X35mm2;ISO LBOW;ID (Cold Shrink +ShearBolt)</t>
  </si>
  <si>
    <t>TERM;20kV;TRF;CU;3P;3X1X35mm2;ISO STRG;ID;TRF (Cold Shrink +ShearBolt)</t>
  </si>
  <si>
    <t>TERM;20kV;CUB;Cu;3P;3X1X35mm2;NON ISO;ID (Coldshrink+Shearbolt)</t>
  </si>
  <si>
    <t>TERM;20kV;TRF;CU;3P;3X1X35mm2;NON ISO;ID (Cold Shrink +ShearBolt)</t>
  </si>
  <si>
    <t>TERM;20kV;TRF;CU;3P;3X1X35mm2;NON ISO;OD (Cold Shrink +ShearBolt)</t>
  </si>
  <si>
    <t>Upah Pasang Konst. JTM 1 Fasa SC/CC 1'</t>
  </si>
  <si>
    <t>Upah Pasang Konst. JTM 1 Fasa SC/CC 1 - A'</t>
  </si>
  <si>
    <t>Upah Pasang Konst. JTM 1 Fasa SC/CC 2'</t>
  </si>
  <si>
    <t>Upah Pasang Konst. JTM 1 Fasa SC/CC 2 - A'</t>
  </si>
  <si>
    <t>Upah Pasang Konst. JTM 1 Fasa CC 2 - 1'</t>
  </si>
  <si>
    <t>Upah Pasang Konst. JTM 1 Fasa SC/CC 3'</t>
  </si>
  <si>
    <t>Upah Pasang Konst. JTM 1 Fasa SC/CC 7'</t>
  </si>
  <si>
    <t>Upah Pasang Konst. JTM 1 Fasa CC 7 - A'</t>
  </si>
  <si>
    <t>Upah Pasang Konst. JTM 1 Fasa SC/CC 7-1'</t>
  </si>
  <si>
    <t>Upah Pasang Konst. JTM 1 Fasa SC/CC 8'</t>
  </si>
  <si>
    <t>Upah Pasang Konst. JTM 1 Fasa SC/CC 8 - A'</t>
  </si>
  <si>
    <t>Upah Pasang Konst. JTM 1 Fasa CC 8 - B'</t>
  </si>
  <si>
    <t>Upah Pasang Konst. JTM 1 Fasa CC 8 - C'</t>
  </si>
  <si>
    <t>Upah Pasang Konst. JTM 1 Fasa SC/CC 9'</t>
  </si>
  <si>
    <t>Upah Pasang Konst. JTM 1 Fasa SC/CC 10'</t>
  </si>
  <si>
    <t>Upah Pasang Konst. JTM 1 Fasa SC/CC 11'</t>
  </si>
  <si>
    <t>Upah Pasang Konst. JTM 3 Fasa C 2-1N</t>
  </si>
  <si>
    <t>Upah Pasang Konst. JTM C 7 - A'</t>
  </si>
  <si>
    <t>Upah Pasang Konst. JTM C 8-N</t>
  </si>
  <si>
    <t>Upah Pasang Konst. JTM C 8 - B'</t>
  </si>
  <si>
    <t>Upah Pasang Konst. JTM C 8 - C'</t>
  </si>
  <si>
    <t>Upah Pasang Konst. JTM Double Circuit DC1-C1-1VN</t>
  </si>
  <si>
    <t>Upah Pasang Konst. JTM Double Circuit DC-C2-AVN</t>
  </si>
  <si>
    <t>Upah Pasang Konst. JTM Double Circuit DC-C2-ABN</t>
  </si>
  <si>
    <t>LVCB 2 Jurusan Komplit dgn Perlengkapan SM / CM 8-A2</t>
  </si>
  <si>
    <t>LVCB 4 Jurusan Komplit dgn Perlengkapan SM / CM 8-B2</t>
  </si>
  <si>
    <t>Upah Pasang Kabel NYFGBY 2 X 16 mm2</t>
  </si>
  <si>
    <t>Upah Pasang Kabel NYFGBY 4 X 16 mm2</t>
  </si>
  <si>
    <t>Upah Pasang Kabel NYFGBY 4 X 70 mm2</t>
  </si>
  <si>
    <t>Upah Pasang Kabel NYFGBY 4 X 95 mm2</t>
  </si>
  <si>
    <t>Upah Pasang Kabel NYFGBY 4 X 150 mm2</t>
  </si>
  <si>
    <t xml:space="preserve">Bongkar &amp; Pasang Kwh Meter 1 Fasa </t>
  </si>
  <si>
    <t>PETA LOKASI PELANGGAN</t>
  </si>
  <si>
    <t>SINGLE LINE DIAGRAM LOKASI PELANGGAN</t>
  </si>
  <si>
    <t>Daya Lama (VA)</t>
  </si>
  <si>
    <t>Daya Baru (VA)</t>
  </si>
  <si>
    <t>Beban (A)</t>
  </si>
  <si>
    <t>DAYA LAMA</t>
  </si>
  <si>
    <t>DAYA BARU</t>
  </si>
  <si>
    <t>Nomor Tiang</t>
  </si>
  <si>
    <t>Daya</t>
  </si>
  <si>
    <t>SUPLAI TRAFO RENCANA</t>
  </si>
  <si>
    <t>Beban TRAFO</t>
  </si>
  <si>
    <t>Beban Primer</t>
  </si>
  <si>
    <t>Beban Sekunder</t>
  </si>
  <si>
    <t>Prosentase Pembebanan</t>
  </si>
  <si>
    <t>Beban Pelanggan (A)</t>
  </si>
  <si>
    <t>SUPLAI TRAFO EKSISTING</t>
  </si>
  <si>
    <t>Jml Phasa</t>
  </si>
  <si>
    <t>Tegangan</t>
  </si>
  <si>
    <t>Beban TRAFO (Pengukuran Lapangan)</t>
  </si>
  <si>
    <t>SAR 2023</t>
  </si>
  <si>
    <t>MCCB 3 Fasa 80 A</t>
  </si>
  <si>
    <t>MCCB 3 Fasa 100 A</t>
  </si>
  <si>
    <t>MCCB 3 Fasa 125 A</t>
  </si>
  <si>
    <t>MCCB 3 Fasa 160 A</t>
  </si>
  <si>
    <t>MCCB 3 Fasa 200 A</t>
  </si>
  <si>
    <t>MCCB 3 Fasa 225 A</t>
  </si>
  <si>
    <t>MCCB 3 Fasa 250 A</t>
  </si>
  <si>
    <t>MCCB 3 Fasa 300 A</t>
  </si>
  <si>
    <t>Trafo 3 phasa 400 kVA DYn5 OD</t>
  </si>
  <si>
    <t>LVCB 4 Jurusan 630 A LBS</t>
  </si>
  <si>
    <t>Disconnecting Switch 20 KV - 630 A Porcelein</t>
  </si>
  <si>
    <t>Disconnecting Switch 20 KV - 630 A Polymer</t>
  </si>
  <si>
    <t>Isolator Tumpu ( Pin Post ) 20 KV Porcelein</t>
  </si>
  <si>
    <t>Isolator Tarik ( Strainkap Porcelain ) 20 KV</t>
  </si>
  <si>
    <t>Isolator Tarik ( Suspension Polymer ) 20 KV</t>
  </si>
  <si>
    <t>Sepatu Kabel AL/CU Ring 35</t>
  </si>
  <si>
    <t>Sepatu Kabel AL/CU Ring 50</t>
  </si>
  <si>
    <t>Sepatu Kabel AL/CU 1 Hole 70</t>
  </si>
  <si>
    <t>Sepatu Kabel AL/CU Ring 95</t>
  </si>
  <si>
    <t>Sepatu Kabel AL/CU Ring 120</t>
  </si>
  <si>
    <t>Sepatu Kabel AL/CU 1 Hole 150</t>
  </si>
  <si>
    <t>Sepatu Kabel AL/CU Ring 185</t>
  </si>
  <si>
    <t>Sepatu Kabel AL/CU 1 Hole 240</t>
  </si>
  <si>
    <t>Sepatu Kabel AL/CU Ring 300</t>
  </si>
  <si>
    <t>Sepatu Kabel AL/CU Kepala 35</t>
  </si>
  <si>
    <t>Sepatu Kabel AL/CU Kepala 50</t>
  </si>
  <si>
    <t>Sepatu Kabel AL/CU Kepala 70</t>
  </si>
  <si>
    <t>Sepatu Kabel AL/CU Kepala 95</t>
  </si>
  <si>
    <t>Sepatu Kabel AL/CU Kepala 120</t>
  </si>
  <si>
    <t>Sepatu Kabel AL/CU Kepala 150</t>
  </si>
  <si>
    <t>Sepatu Kabel AL/CU Kepala 185</t>
  </si>
  <si>
    <t>Sepatu Kabel AL/CU Kepala 240</t>
  </si>
  <si>
    <t>Sepatu Kabel AL/CU 2 Hole 70</t>
  </si>
  <si>
    <t>Sepatu Kabel AL/CU 2 Hole 150</t>
  </si>
  <si>
    <t>Sepatu Kabel AL/CU 2 Hole 240</t>
  </si>
  <si>
    <t>Sepatu Kabel AL/AL 25</t>
  </si>
  <si>
    <t>Sepatu Kabel AL/AL 35</t>
  </si>
  <si>
    <t>Sepatu Kabel AL/AL 50</t>
  </si>
  <si>
    <t>Sepatu Kabel AL/AL 2 Hole 70</t>
  </si>
  <si>
    <t>Sepatu Kabel AL/AL 95</t>
  </si>
  <si>
    <t>Sepatu Kabel AL/AL 120</t>
  </si>
  <si>
    <t>Sepatu Kabel AL/AL 150</t>
  </si>
  <si>
    <t>Sepatu Kabel AL/AL 185</t>
  </si>
  <si>
    <t>Sepatu Kabel AL/AL 240</t>
  </si>
  <si>
    <t>Sepatu Kabel CU/CU 25</t>
  </si>
  <si>
    <t>Sepatu Kabel CU/CU 35</t>
  </si>
  <si>
    <t>Sepatu Kabel CU/CU 50</t>
  </si>
  <si>
    <t>Sepatu Kabel CU/CU OD 2 Hole 70</t>
  </si>
  <si>
    <t>Sepatu Kabel CU/CU OD 2 Hole 95</t>
  </si>
  <si>
    <t>Sepatu Kabel CU/CU 120</t>
  </si>
  <si>
    <t>Sepatu Kabel CU/CU OD 2 Hole 150</t>
  </si>
  <si>
    <t>Sepatu Kabel CU/CU 240</t>
  </si>
  <si>
    <t>Upah Pasang Kabel MVTIC 3 x 150 + N 95 mm²</t>
  </si>
  <si>
    <t>Upah Pasang Trafo 3 Fasa 250 KVA 2 Tiang</t>
  </si>
  <si>
    <t>Upah Pasang Trafo 3 Fasa 400 KVA 2 Tiang</t>
  </si>
  <si>
    <t xml:space="preserve">Bongkar &amp; Pasang Kwh Meter 3 Fasa </t>
  </si>
  <si>
    <t>RAB HSS 2023</t>
  </si>
  <si>
    <t>RAB SKK 2022</t>
  </si>
  <si>
    <t>Marginal COST maret 2022</t>
  </si>
  <si>
    <t>PENANAMAN TIANG BETON</t>
  </si>
  <si>
    <t>II</t>
  </si>
  <si>
    <t>III</t>
  </si>
  <si>
    <t>IV</t>
  </si>
  <si>
    <t>PEMASANGAN TRAFO</t>
  </si>
  <si>
    <t>PEKERJAAN LAIN-LAIN</t>
  </si>
  <si>
    <t xml:space="preserve">Pemasangan APP </t>
  </si>
  <si>
    <t>KONSTRUKSI JTR 3 PHASE</t>
  </si>
  <si>
    <t>CJ5-T</t>
  </si>
  <si>
    <t>CJ6-T</t>
  </si>
  <si>
    <t>CONDUKTOR</t>
  </si>
  <si>
    <t>CE1-3</t>
  </si>
  <si>
    <t>F1-3</t>
  </si>
  <si>
    <t>CM2-12A</t>
  </si>
  <si>
    <t>SCHOOR</t>
  </si>
  <si>
    <t>KOORDINAT : -6.891291, 110.612117</t>
  </si>
  <si>
    <t>Daya 11.000 VA</t>
  </si>
  <si>
    <t>PLN</t>
  </si>
  <si>
    <t>BAGUS PAMBUDI</t>
  </si>
  <si>
    <t>DS GATAK, RT 3/3 DS DODNOREJO KEC. DEMAK</t>
  </si>
  <si>
    <t>MJ6-T</t>
  </si>
  <si>
    <t>Demak, 09 Januari 2024</t>
  </si>
  <si>
    <t>MANAGER</t>
  </si>
  <si>
    <t>ACHMAD SUHENDRO</t>
  </si>
  <si>
    <t>Staff Teknik</t>
  </si>
  <si>
    <t>TL Teknik</t>
  </si>
  <si>
    <t>Manager ULP</t>
  </si>
  <si>
    <t>Mbag Prencanaan</t>
  </si>
  <si>
    <t>R3T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</si>
</sst>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1">
    <numFmt numFmtId="7" formatCode="&quot;Rp&quot;#,##0.00;\-&quot;Rp&quot;#,##0.00"/>
    <numFmt numFmtId="41" formatCode="_-* #,##0_-;\-* #,##0_-;_-* &quot;-&quot;_-;_-@_-"/>
    <numFmt numFmtId="43" formatCode="_-* #,##0.00_-;\-* #,##0.00_-;_-* &quot;-&quot;??_-;_-@_-"/>
    <numFmt numFmtId="164" formatCode="_(&quot;$&quot;* #,##0_);_(&quot;$&quot;* \(#,##0\);_(&quot;$&quot;* &quot;-&quot;_);_(@_)"/>
    <numFmt numFmtId="165" formatCode="_(* #,##0_);_(* \(#,##0\);_(* &quot;-&quot;_);_(@_)"/>
    <numFmt numFmtId="166" formatCode="_(&quot;$&quot;* #,##0.00_);_(&quot;$&quot;* \(#,##0.00\);_(&quot;$&quot;* &quot;-&quot;??_);_(@_)"/>
    <numFmt numFmtId="167" formatCode="_(* #,##0.00_);_(* \(#,##0.00\);_(* &quot;-&quot;??_);_(@_)"/>
    <numFmt numFmtId="168" formatCode="&quot;Rp&quot;#,##0.00_);\(&quot;Rp&quot;#,##0.00\)"/>
    <numFmt numFmtId="169" formatCode="_(* #,##0_);_(* \(#,##0\);_(* &quot;-&quot;??_);_(@_)"/>
    <numFmt numFmtId="170" formatCode="_(&quot;Rp&quot;* #,##0_);_(&quot;Rp&quot;* \(#,##0\);_(&quot;Rp&quot;* &quot;-&quot;???_);_(@_)"/>
    <numFmt numFmtId="171" formatCode="_([$Rp-421]* #,##0_);_([$Rp-421]* \(#,##0\);_([$Rp-421]* &quot;-&quot;??_);_(@_)"/>
    <numFmt numFmtId="172" formatCode="General_)"/>
    <numFmt numFmtId="173" formatCode="0.000000%"/>
    <numFmt numFmtId="174" formatCode="_(&quot;$&quot;* #,##0.0_);_(&quot;$&quot;* \(#,##0.0\);_(&quot;$&quot;* &quot;-&quot;?_);_(@_)"/>
    <numFmt numFmtId="175" formatCode="00000"/>
    <numFmt numFmtId="176" formatCode="m/d"/>
    <numFmt numFmtId="177" formatCode="0.0000000000"/>
    <numFmt numFmtId="178" formatCode="d\ayy"/>
    <numFmt numFmtId="179" formatCode="dd/mm/yy;@"/>
    <numFmt numFmtId="180" formatCode="_-* #,##0.000_-;\-* #,##0.000_-;_-* &quot;-&quot;_-;_-@_-"/>
    <numFmt numFmtId="181" formatCode="0.000"/>
    <numFmt numFmtId="182" formatCode="_(* #,##0.000_);_(* \(#,##0.000\);_(* &quot;-&quot;??_);_(@_)"/>
    <numFmt numFmtId="183" formatCode="[$-409]d\-mmm\-yy;@"/>
    <numFmt numFmtId="184" formatCode="0.0"/>
    <numFmt numFmtId="185" formatCode="_(* #,##0.000_);_(* \(#,##0.000\);_(* &quot;-&quot;_);_(@_)"/>
    <numFmt numFmtId="186" formatCode="&quot;IR£&quot;#,##0.00;[Red]\-&quot;IR£&quot;#,##0.00"/>
    <numFmt numFmtId="187" formatCode="&quot;$&quot;#,##0\ ;\(&quot;$&quot;#,##0\)"/>
    <numFmt numFmtId="188" formatCode="m\o\n\th\ \D\,\ \y\y\y\y"/>
    <numFmt numFmtId="189" formatCode="#."/>
    <numFmt numFmtId="190" formatCode="#,#00"/>
    <numFmt numFmtId="191" formatCode="#,"/>
    <numFmt numFmtId="192" formatCode="_-* #,##0\ _€_-;\-* #,##0\ _€_-;_-* &quot;-&quot;\ _€_-;_-@_-"/>
    <numFmt numFmtId="193" formatCode="&quot;Rp.&quot;#,##0.00;&quot;Rp.&quot;\-#,##0.00"/>
    <numFmt numFmtId="194" formatCode="0.00_)"/>
    <numFmt numFmtId="195" formatCode="[$-421]dd\ mmmm\ yyyy;@"/>
    <numFmt numFmtId="196" formatCode="_([$Rp-421]* #,##0.00_);_([$Rp-421]* \(#,##0.00\);_([$Rp-421]* &quot;-&quot;??_);_(@_)"/>
    <numFmt numFmtId="197" formatCode="_-&quot;£&quot;* #,##0_-;\-&quot;£&quot;* #,##0_-;_-&quot;£&quot;* &quot;-&quot;_-;_-@_-"/>
    <numFmt numFmtId="198" formatCode="_(* #,##0.0000_);_(* \(#,##0.0000\);_(* &quot;-&quot;??_);_(@_)"/>
    <numFmt numFmtId="199" formatCode="[$-409]d\-mmm\-yyyy;@"/>
    <numFmt numFmtId="200" formatCode="#,##0&quot;NT$&quot;;[Red]\-#,##0&quot;NT$&quot;"/>
    <numFmt numFmtId="201" formatCode="mm/dd/yy"/>
    <numFmt numFmtId="202" formatCode="dddd"/>
    <numFmt numFmtId="203" formatCode="ddd"/>
    <numFmt numFmtId="204" formatCode="#.##0_);\(#.##\)"/>
    <numFmt numFmtId="205" formatCode="_(* #,##0.0_);_(* \(#,##0.0\);_(* &quot;-&quot;_);_(@_)"/>
    <numFmt numFmtId="206" formatCode="0.E+00"/>
    <numFmt numFmtId="207" formatCode="0.0%"/>
    <numFmt numFmtId="208" formatCode="&quot;$&quot;#,##0.00"/>
    <numFmt numFmtId="209" formatCode="&quot;Rp&quot;#,##0.00;\-&quot;Rp&quot;#,##0.00"/>
    <numFmt numFmtId="211" formatCode="_-* #,##0_-;\-* #,##0_-;_-* &quot;-&quot;_-;_-@_-"/>
    <numFmt numFmtId="213" formatCode="_-* #,##0.00_-;\-* #,##0.00_-;_-* &quot;-&quot;??_-;_-@_-"/>
  </numFmts>
  <fonts count="177">
    <font>
      <sz val="10"/>
      <name val="Arial"/>
    </font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1"/>
      <color indexed="8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20"/>
      <name val="Calibri"/>
      <family val="2"/>
      <charset val="1"/>
    </font>
    <font>
      <b/>
      <sz val="11"/>
      <color indexed="52"/>
      <name val="Calibri"/>
      <family val="2"/>
      <charset val="1"/>
    </font>
    <font>
      <b/>
      <sz val="11"/>
      <color indexed="9"/>
      <name val="Calibri"/>
      <family val="2"/>
      <charset val="1"/>
    </font>
    <font>
      <i/>
      <sz val="11"/>
      <color indexed="23"/>
      <name val="Calibri"/>
      <family val="2"/>
      <charset val="1"/>
    </font>
    <font>
      <sz val="11"/>
      <color indexed="17"/>
      <name val="Calibri"/>
      <family val="2"/>
      <charset val="1"/>
    </font>
    <font>
      <b/>
      <sz val="15"/>
      <color indexed="56"/>
      <name val="Calibri"/>
      <family val="2"/>
      <charset val="1"/>
    </font>
    <font>
      <b/>
      <sz val="13"/>
      <color indexed="56"/>
      <name val="Calibri"/>
      <family val="2"/>
      <charset val="1"/>
    </font>
    <font>
      <b/>
      <sz val="11"/>
      <color indexed="56"/>
      <name val="Calibri"/>
      <family val="2"/>
      <charset val="1"/>
    </font>
    <font>
      <sz val="11"/>
      <color indexed="62"/>
      <name val="Calibri"/>
      <family val="2"/>
      <charset val="1"/>
    </font>
    <font>
      <sz val="11"/>
      <color indexed="52"/>
      <name val="Calibri"/>
      <family val="2"/>
      <charset val="1"/>
    </font>
    <font>
      <sz val="11"/>
      <color indexed="60"/>
      <name val="Calibri"/>
      <family val="2"/>
      <charset val="1"/>
    </font>
    <font>
      <sz val="10"/>
      <name val="Arial"/>
      <family val="2"/>
    </font>
    <font>
      <b/>
      <sz val="11"/>
      <color indexed="63"/>
      <name val="Calibri"/>
      <family val="2"/>
      <charset val="1"/>
    </font>
    <font>
      <b/>
      <sz val="18"/>
      <color indexed="56"/>
      <name val="Cambria"/>
      <family val="2"/>
      <charset val="1"/>
    </font>
    <font>
      <b/>
      <sz val="11"/>
      <color indexed="8"/>
      <name val="Calibri"/>
      <family val="2"/>
      <charset val="1"/>
    </font>
    <font>
      <sz val="11"/>
      <color indexed="10"/>
      <name val="Calibri"/>
      <family val="2"/>
      <charset val="1"/>
    </font>
    <font>
      <sz val="8"/>
      <name val="Arial"/>
      <family val="2"/>
    </font>
    <font>
      <sz val="10"/>
      <name val="Times New Roman"/>
      <family val="1"/>
    </font>
    <font>
      <sz val="12"/>
      <name val="Arial"/>
      <family val="2"/>
    </font>
    <font>
      <b/>
      <sz val="11"/>
      <name val="Calibri"/>
      <family val="2"/>
    </font>
    <font>
      <sz val="11"/>
      <name val="Calibri"/>
      <family val="2"/>
    </font>
    <font>
      <sz val="11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name val="Calibri"/>
      <family val="2"/>
      <charset val="1"/>
    </font>
    <font>
      <sz val="11"/>
      <name val="Calibri"/>
      <family val="2"/>
    </font>
    <font>
      <b/>
      <sz val="11"/>
      <name val="Calibri"/>
      <family val="2"/>
    </font>
    <font>
      <sz val="11"/>
      <color indexed="9"/>
      <name val="Calibri"/>
      <family val="2"/>
    </font>
    <font>
      <b/>
      <sz val="11"/>
      <color indexed="8"/>
      <name val="Calibri"/>
      <family val="2"/>
    </font>
    <font>
      <sz val="10"/>
      <name val="Calibri"/>
      <family val="2"/>
    </font>
    <font>
      <b/>
      <sz val="16"/>
      <name val="Calibri"/>
      <family val="2"/>
    </font>
    <font>
      <b/>
      <sz val="10"/>
      <name val="Calibri"/>
      <family val="2"/>
    </font>
    <font>
      <sz val="11"/>
      <color indexed="10"/>
      <name val="Calibri"/>
      <family val="2"/>
    </font>
    <font>
      <sz val="10"/>
      <color indexed="10"/>
      <name val="Calibri"/>
      <family val="2"/>
    </font>
    <font>
      <sz val="11"/>
      <color indexed="10"/>
      <name val="Calibri"/>
      <family val="2"/>
      <charset val="1"/>
    </font>
    <font>
      <sz val="11"/>
      <color indexed="10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10"/>
      <name val="Calibri"/>
      <family val="2"/>
    </font>
    <font>
      <b/>
      <i/>
      <sz val="11"/>
      <color indexed="8"/>
      <name val="Calibri"/>
      <family val="2"/>
    </font>
    <font>
      <sz val="10"/>
      <color indexed="8"/>
      <name val="Arial"/>
      <family val="2"/>
    </font>
    <font>
      <sz val="12"/>
      <name val="Helv"/>
    </font>
    <font>
      <sz val="12"/>
      <name val="Times New Roman"/>
      <family val="1"/>
    </font>
    <font>
      <sz val="12"/>
      <color indexed="8"/>
      <name val="Calibri"/>
      <family val="2"/>
      <charset val="1"/>
    </font>
    <font>
      <sz val="11"/>
      <color indexed="8"/>
      <name val="Trebuchet MS"/>
      <family val="2"/>
      <charset val="1"/>
    </font>
    <font>
      <sz val="12"/>
      <name val="Arial Narrow"/>
      <family val="2"/>
    </font>
    <font>
      <sz val="10"/>
      <color indexed="22"/>
      <name val="MS Sans Serif"/>
      <family val="2"/>
    </font>
    <font>
      <sz val="10"/>
      <name val="MS Serif"/>
      <family val="1"/>
    </font>
    <font>
      <sz val="1"/>
      <color indexed="8"/>
      <name val="Courier"/>
      <family val="3"/>
    </font>
    <font>
      <sz val="1"/>
      <color indexed="16"/>
      <name val="Courier"/>
      <family val="3"/>
    </font>
    <font>
      <sz val="10"/>
      <name val="Courier"/>
      <family val="3"/>
    </font>
    <font>
      <sz val="24"/>
      <color indexed="13"/>
      <name val="Arial"/>
      <family val="2"/>
    </font>
    <font>
      <sz val="10"/>
      <color indexed="16"/>
      <name val="MS Serif"/>
      <family val="1"/>
    </font>
    <font>
      <b/>
      <sz val="1"/>
      <color indexed="8"/>
      <name val="Courier"/>
      <family val="3"/>
    </font>
    <font>
      <i/>
      <sz val="1"/>
      <color indexed="8"/>
      <name val="Courier"/>
      <family val="3"/>
    </font>
    <font>
      <b/>
      <sz val="14"/>
      <name val="Arial"/>
      <family val="2"/>
    </font>
    <font>
      <sz val="10"/>
      <color indexed="10"/>
      <name val="Arial MT Black"/>
    </font>
    <font>
      <b/>
      <sz val="12"/>
      <name val="Arial"/>
      <family val="2"/>
    </font>
    <font>
      <sz val="7"/>
      <name val="Small Fonts"/>
      <family val="2"/>
    </font>
    <font>
      <sz val="9"/>
      <name val="Helv"/>
    </font>
    <font>
      <sz val="10"/>
      <name val="Helv"/>
    </font>
    <font>
      <sz val="10"/>
      <color indexed="0"/>
      <name val="Arial"/>
      <family val="2"/>
    </font>
    <font>
      <sz val="11"/>
      <color indexed="8"/>
      <name val="Cambria"/>
      <family val="2"/>
    </font>
    <font>
      <sz val="8"/>
      <name val="Helv"/>
    </font>
    <font>
      <b/>
      <i/>
      <sz val="8"/>
      <name val="Arial"/>
      <family val="2"/>
    </font>
    <font>
      <b/>
      <sz val="9"/>
      <name val="Arial"/>
      <family val="2"/>
    </font>
    <font>
      <b/>
      <sz val="8"/>
      <color indexed="8"/>
      <name val="Helv"/>
    </font>
    <font>
      <sz val="9"/>
      <name val="Tms Rmn"/>
    </font>
    <font>
      <b/>
      <sz val="11"/>
      <name val="Calibri"/>
      <family val="2"/>
      <charset val="1"/>
    </font>
    <font>
      <sz val="9"/>
      <color indexed="10"/>
      <name val="Calibri"/>
      <family val="2"/>
    </font>
    <font>
      <b/>
      <sz val="11"/>
      <color indexed="10"/>
      <name val="Calibri"/>
      <family val="2"/>
    </font>
    <font>
      <sz val="11"/>
      <color indexed="9"/>
      <name val="Calibri"/>
      <family val="2"/>
    </font>
    <font>
      <sz val="10"/>
      <color indexed="9"/>
      <name val="Calibri"/>
      <family val="2"/>
    </font>
    <font>
      <b/>
      <sz val="16"/>
      <color indexed="8"/>
      <name val="Calibri"/>
      <family val="2"/>
    </font>
    <font>
      <b/>
      <sz val="14"/>
      <color indexed="8"/>
      <name val="Calibri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indexed="9"/>
      <name val="Calibri"/>
      <family val="2"/>
      <charset val="1"/>
    </font>
    <font>
      <b/>
      <sz val="11"/>
      <color indexed="9"/>
      <name val="Calibri"/>
      <family val="2"/>
    </font>
    <font>
      <b/>
      <sz val="16"/>
      <color indexed="9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2"/>
      <color indexed="10"/>
      <name val="Calibri"/>
      <family val="2"/>
    </font>
    <font>
      <sz val="12"/>
      <color indexed="8"/>
      <name val="Calibri"/>
      <family val="2"/>
    </font>
    <font>
      <b/>
      <sz val="12"/>
      <color indexed="10"/>
      <name val="Calibri"/>
      <family val="2"/>
    </font>
    <font>
      <i/>
      <sz val="11"/>
      <color rgb="FF7F7F7F"/>
      <name val="Calibri"/>
      <family val="2"/>
      <scheme val="minor"/>
    </font>
    <font>
      <u/>
      <sz val="11"/>
      <color theme="10"/>
      <name val="Calibri"/>
      <family val="2"/>
      <charset val="1"/>
    </font>
    <font>
      <u/>
      <sz val="6.8"/>
      <color theme="10"/>
      <name val="Arial"/>
      <family val="2"/>
    </font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scheme val="minor"/>
    </font>
    <font>
      <sz val="10"/>
      <color theme="1"/>
      <name val="Arial"/>
      <family val="2"/>
      <charset val="1"/>
    </font>
    <font>
      <sz val="11"/>
      <name val="Calibri"/>
      <family val="2"/>
      <scheme val="minor"/>
    </font>
    <font>
      <sz val="9"/>
      <name val="Calibri"/>
      <family val="2"/>
      <scheme val="minor"/>
    </font>
    <font>
      <b/>
      <sz val="9"/>
      <name val="Calibri"/>
      <family val="2"/>
      <scheme val="minor"/>
    </font>
    <font>
      <strike/>
      <sz val="9"/>
      <name val="Calibri"/>
      <family val="2"/>
      <scheme val="minor"/>
    </font>
    <font>
      <sz val="9"/>
      <color indexed="10"/>
      <name val="Calibri"/>
      <family val="2"/>
      <scheme val="minor"/>
    </font>
    <font>
      <sz val="9"/>
      <color rgb="FFFF0000"/>
      <name val="Calibri"/>
      <family val="2"/>
    </font>
    <font>
      <sz val="9"/>
      <color rgb="FFFF0000"/>
      <name val="Calibri"/>
      <family val="2"/>
      <scheme val="minor"/>
    </font>
    <font>
      <sz val="10"/>
      <name val="Calibri"/>
      <family val="2"/>
      <scheme val="minor"/>
    </font>
    <font>
      <b/>
      <sz val="12"/>
      <name val="Calibri"/>
      <family val="2"/>
      <scheme val="minor"/>
    </font>
    <font>
      <b/>
      <sz val="24"/>
      <name val="Calibri"/>
      <family val="2"/>
      <scheme val="minor"/>
    </font>
    <font>
      <b/>
      <sz val="16"/>
      <name val="Calibri"/>
      <family val="2"/>
      <scheme val="minor"/>
    </font>
    <font>
      <sz val="8"/>
      <name val="Calibri"/>
      <family val="2"/>
      <scheme val="minor"/>
    </font>
    <font>
      <b/>
      <sz val="10"/>
      <name val="Calibri"/>
      <family val="2"/>
      <scheme val="minor"/>
    </font>
    <font>
      <b/>
      <u/>
      <sz val="9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</font>
    <font>
      <b/>
      <sz val="11"/>
      <color theme="1"/>
      <name val="Calibri"/>
      <family val="2"/>
    </font>
    <font>
      <b/>
      <sz val="12"/>
      <color rgb="FF0070C0"/>
      <name val="Calibri"/>
      <family val="2"/>
      <scheme val="minor"/>
    </font>
    <font>
      <b/>
      <sz val="9"/>
      <color rgb="FFFF0000"/>
      <name val="Calibri"/>
      <family val="2"/>
      <scheme val="minor"/>
    </font>
    <font>
      <sz val="9"/>
      <color theme="1"/>
      <name val="Calibri"/>
      <family val="2"/>
    </font>
    <font>
      <sz val="14"/>
      <color theme="1"/>
      <name val="Calibri"/>
      <family val="2"/>
      <scheme val="minor"/>
    </font>
    <font>
      <sz val="12"/>
      <color theme="1"/>
      <name val="Calibri"/>
      <family val="2"/>
    </font>
    <font>
      <sz val="11"/>
      <color theme="1"/>
      <name val="Calibri"/>
      <family val="2"/>
    </font>
    <font>
      <sz val="9"/>
      <name val="Calibri"/>
      <family val="2"/>
    </font>
    <font>
      <sz val="8"/>
      <name val="Arial"/>
      <family val="2"/>
    </font>
    <font>
      <b/>
      <sz val="11"/>
      <color theme="1"/>
      <name val="Cambria"/>
      <family val="1"/>
      <scheme val="major"/>
    </font>
    <font>
      <b/>
      <sz val="10"/>
      <name val="Cambria"/>
      <family val="1"/>
      <scheme val="major"/>
    </font>
    <font>
      <b/>
      <i/>
      <sz val="11"/>
      <color rgb="FFFF0000"/>
      <name val="Cambria"/>
      <family val="1"/>
      <scheme val="major"/>
    </font>
    <font>
      <sz val="11"/>
      <color rgb="FFFF0000"/>
      <name val="Calibri"/>
      <family val="2"/>
      <scheme val="minor"/>
    </font>
    <font>
      <b/>
      <sz val="12"/>
      <color theme="3" tint="-0.249977111117893"/>
      <name val="Calibri"/>
      <family val="2"/>
      <scheme val="minor"/>
    </font>
    <font>
      <sz val="11"/>
      <color theme="3" tint="-0.249977111117893"/>
      <name val="Calibri"/>
      <family val="2"/>
      <scheme val="minor"/>
    </font>
    <font>
      <b/>
      <sz val="11"/>
      <color theme="3" tint="-0.249977111117893"/>
      <name val="Cambria"/>
      <family val="1"/>
      <scheme val="major"/>
    </font>
    <font>
      <b/>
      <sz val="10"/>
      <color theme="3" tint="-0.249977111117893"/>
      <name val="Cambria"/>
      <family val="1"/>
      <scheme val="major"/>
    </font>
    <font>
      <sz val="12"/>
      <color theme="3" tint="-0.249977111117893"/>
      <name val="Calibri"/>
      <family val="2"/>
    </font>
    <font>
      <sz val="20"/>
      <name val="Calibri"/>
      <family val="2"/>
      <scheme val="minor"/>
    </font>
    <font>
      <sz val="11"/>
      <color indexed="9"/>
      <name val="Times New Roman"/>
      <family val="1"/>
    </font>
    <font>
      <sz val="11"/>
      <name val="Times New Roman"/>
      <family val="1"/>
    </font>
    <font>
      <b/>
      <sz val="11"/>
      <name val="Times New Roman"/>
      <family val="1"/>
    </font>
    <font>
      <sz val="11"/>
      <color theme="1"/>
      <name val="Times New Roman"/>
      <family val="1"/>
    </font>
    <font>
      <sz val="11"/>
      <color indexed="10"/>
      <name val="Times New Roman"/>
      <family val="1"/>
    </font>
    <font>
      <b/>
      <sz val="11"/>
      <color indexed="8"/>
      <name val="Times New Roman"/>
      <family val="1"/>
    </font>
    <font>
      <b/>
      <sz val="14"/>
      <color indexed="8"/>
      <name val="Times New Roman"/>
      <family val="1"/>
    </font>
    <font>
      <b/>
      <sz val="11"/>
      <color theme="1"/>
      <name val="Times New Roman"/>
      <family val="1"/>
    </font>
    <font>
      <sz val="11"/>
      <color indexed="8"/>
      <name val="Times New Roman"/>
      <family val="1"/>
    </font>
    <font>
      <b/>
      <i/>
      <sz val="11"/>
      <color indexed="8"/>
      <name val="Times New Roman"/>
      <family val="1"/>
    </font>
    <font>
      <b/>
      <sz val="8"/>
      <name val="Times New Roman"/>
      <family val="1"/>
    </font>
    <font>
      <b/>
      <sz val="11"/>
      <color theme="0"/>
      <name val="Cambria"/>
      <family val="1"/>
      <scheme val="major"/>
    </font>
    <font>
      <b/>
      <sz val="18"/>
      <name val="Calibri"/>
      <family val="2"/>
      <scheme val="minor"/>
    </font>
    <font>
      <sz val="10"/>
      <name val="Arial"/>
      <family val="2"/>
    </font>
    <font>
      <b/>
      <sz val="12"/>
      <name val="Calibri"/>
      <family val="2"/>
    </font>
    <font>
      <b/>
      <sz val="14"/>
      <name val="Calibri"/>
      <family val="2"/>
    </font>
    <font>
      <sz val="14"/>
      <name val="Calibri"/>
      <family val="2"/>
      <scheme val="minor"/>
    </font>
    <font>
      <i/>
      <sz val="11"/>
      <color rgb="FFFF0000"/>
      <name val="Monotype Corsiva"/>
      <family val="4"/>
    </font>
    <font>
      <sz val="12"/>
      <color rgb="FFFF0000"/>
      <name val="Calibri"/>
      <family val="2"/>
    </font>
    <font>
      <b/>
      <sz val="16"/>
      <color theme="0"/>
      <name val="Calibri"/>
      <family val="2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</font>
    <font>
      <sz val="12"/>
      <color theme="0"/>
      <name val="Calibri"/>
      <family val="2"/>
    </font>
    <font>
      <sz val="11"/>
      <color theme="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0"/>
      <name val="Arial"/>
      <family val="2"/>
    </font>
    <font>
      <sz val="9"/>
      <color rgb="FFFF0000"/>
      <name val="Calibri"/>
      <family val="2"/>
      <scheme val="minor"/>
    </font>
  </fonts>
  <fills count="49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12"/>
        <bgColor indexed="12"/>
      </patternFill>
    </fill>
    <fill>
      <patternFill patternType="solid">
        <fgColor indexed="13"/>
        <bgColor indexed="13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26"/>
        <bgColor indexed="9"/>
      </patternFill>
    </fill>
    <fill>
      <patternFill patternType="solid">
        <fgColor indexed="9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lightUp"/>
    </fill>
    <fill>
      <patternFill patternType="solid">
        <fgColor theme="6" tint="0.39997558519241921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CFF66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</fills>
  <borders count="105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 style="thin">
        <color indexed="8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double">
        <color indexed="64"/>
      </top>
      <bottom/>
      <diagonal/>
    </border>
    <border>
      <left/>
      <right style="thin">
        <color indexed="8"/>
      </right>
      <top/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64"/>
      </left>
      <right/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10"/>
      </top>
      <bottom style="thin">
        <color rgb="FFFF000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rgb="FFFF0000"/>
      </left>
      <right style="thin">
        <color indexed="64"/>
      </right>
      <top style="thin">
        <color rgb="FFFF0000"/>
      </top>
      <bottom style="thin">
        <color rgb="FFFF000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indexed="64"/>
      </bottom>
      <diagonal/>
    </border>
    <border>
      <left style="thin">
        <color rgb="FFFF0000"/>
      </left>
      <right style="thin">
        <color indexed="64"/>
      </right>
      <top style="thin">
        <color rgb="FFFF0000"/>
      </top>
      <bottom style="thin">
        <color indexed="64"/>
      </bottom>
      <diagonal/>
    </border>
    <border>
      <left style="thin">
        <color indexed="64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indexed="64"/>
      </left>
      <right/>
      <top style="thin">
        <color rgb="FFFF0000"/>
      </top>
      <bottom style="thin">
        <color indexed="64"/>
      </bottom>
      <diagonal/>
    </border>
    <border>
      <left/>
      <right style="thin">
        <color rgb="FFFF0000"/>
      </right>
      <top style="thin">
        <color rgb="FFFF0000"/>
      </top>
      <bottom style="thin">
        <color indexed="64"/>
      </bottom>
      <diagonal/>
    </border>
    <border>
      <left/>
      <right/>
      <top style="medium">
        <color theme="0" tint="-4.9989318521683403E-2"/>
      </top>
      <bottom/>
      <diagonal/>
    </border>
    <border>
      <left/>
      <right/>
      <top/>
      <bottom style="thin">
        <color rgb="FF92D050"/>
      </bottom>
      <diagonal/>
    </border>
    <border>
      <left/>
      <right style="thin">
        <color rgb="FFFF0000"/>
      </right>
      <top style="thin">
        <color indexed="10"/>
      </top>
      <bottom style="thin">
        <color indexed="10"/>
      </bottom>
      <diagonal/>
    </border>
    <border>
      <left style="thin">
        <color indexed="64"/>
      </left>
      <right/>
      <top style="thin">
        <color indexed="10"/>
      </top>
      <bottom style="thin">
        <color rgb="FFFF0000"/>
      </bottom>
      <diagonal/>
    </border>
    <border>
      <left/>
      <right style="thin">
        <color indexed="10"/>
      </right>
      <top style="thin">
        <color indexed="10"/>
      </top>
      <bottom style="thin">
        <color rgb="FFFF0000"/>
      </bottom>
      <diagonal/>
    </border>
    <border>
      <left/>
      <right/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indexed="64"/>
      </top>
      <bottom style="thin">
        <color theme="6" tint="-0.24994659260841701"/>
      </bottom>
      <diagonal/>
    </border>
    <border>
      <left/>
      <right/>
      <top style="thin">
        <color indexed="64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indexed="64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indexed="64"/>
      </bottom>
      <diagonal/>
    </border>
    <border>
      <left/>
      <right/>
      <top style="thin">
        <color theme="6" tint="-0.24994659260841701"/>
      </top>
      <bottom style="thin">
        <color indexed="64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rgb="FFFF0000"/>
      </left>
      <right/>
      <top style="thin">
        <color rgb="FFFF0000"/>
      </top>
      <bottom style="thin">
        <color rgb="FFFF0000"/>
      </bottom>
      <diagonal/>
    </border>
    <border>
      <left style="hair">
        <color auto="1"/>
      </left>
      <right style="hair">
        <color auto="1"/>
      </right>
      <top style="thin">
        <color auto="1"/>
      </top>
      <bottom/>
      <diagonal/>
    </border>
    <border>
      <left style="hair">
        <color auto="1"/>
      </left>
      <right style="hair">
        <color auto="1"/>
      </right>
      <top style="double">
        <color auto="1"/>
      </top>
      <bottom/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 style="thin">
        <color indexed="8"/>
      </bottom>
      <diagonal/>
    </border>
    <border>
      <left style="hair">
        <color indexed="64"/>
      </left>
      <right style="hair">
        <color indexed="64"/>
      </right>
      <top style="double">
        <color indexed="64"/>
      </top>
      <bottom/>
      <diagonal/>
    </border>
  </borders>
  <cellStyleXfs count="17183">
    <xf numFmtId="0" fontId="0" fillId="0" borderId="0"/>
    <xf numFmtId="172" fontId="42" fillId="0" borderId="0">
      <alignment horizontal="centerContinuous"/>
    </xf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64" fillId="0" borderId="0" applyFill="0" applyBorder="0" applyAlignment="0"/>
    <xf numFmtId="173" fontId="36" fillId="0" borderId="0" applyFill="0" applyBorder="0" applyAlignment="0"/>
    <xf numFmtId="173" fontId="22" fillId="0" borderId="0" applyFill="0" applyBorder="0" applyAlignment="0"/>
    <xf numFmtId="174" fontId="36" fillId="0" borderId="0" applyFill="0" applyBorder="0" applyAlignment="0"/>
    <xf numFmtId="174" fontId="22" fillId="0" borderId="0" applyFill="0" applyBorder="0" applyAlignment="0"/>
    <xf numFmtId="175" fontId="36" fillId="0" borderId="0" applyFill="0" applyBorder="0" applyAlignment="0"/>
    <xf numFmtId="175" fontId="22" fillId="0" borderId="0" applyFill="0" applyBorder="0" applyAlignment="0"/>
    <xf numFmtId="176" fontId="36" fillId="0" borderId="0" applyFill="0" applyBorder="0" applyAlignment="0"/>
    <xf numFmtId="176" fontId="22" fillId="0" borderId="0" applyFill="0" applyBorder="0" applyAlignment="0"/>
    <xf numFmtId="177" fontId="36" fillId="0" borderId="0" applyFill="0" applyBorder="0" applyAlignment="0"/>
    <xf numFmtId="177" fontId="22" fillId="0" borderId="0" applyFill="0" applyBorder="0" applyAlignment="0"/>
    <xf numFmtId="178" fontId="36" fillId="0" borderId="0" applyFill="0" applyBorder="0" applyAlignment="0"/>
    <xf numFmtId="178" fontId="22" fillId="0" borderId="0" applyFill="0" applyBorder="0" applyAlignment="0"/>
    <xf numFmtId="173" fontId="36" fillId="0" borderId="0" applyFill="0" applyBorder="0" applyAlignment="0"/>
    <xf numFmtId="173" fontId="22" fillId="0" borderId="0" applyFill="0" applyBorder="0" applyAlignment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167" fontId="105" fillId="0" borderId="0" applyFont="0" applyFill="0" applyBorder="0" applyAlignment="0" applyProtection="0"/>
    <xf numFmtId="0" fontId="65" fillId="0" borderId="0"/>
    <xf numFmtId="0" fontId="65" fillId="0" borderId="0"/>
    <xf numFmtId="0" fontId="65" fillId="0" borderId="0"/>
    <xf numFmtId="167" fontId="3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79" fontId="36" fillId="0" borderId="0" applyFont="0" applyFill="0" applyBorder="0" applyAlignment="0" applyProtection="0"/>
    <xf numFmtId="179" fontId="22" fillId="0" borderId="0" applyFont="0" applyFill="0" applyBorder="0" applyAlignment="0" applyProtection="0"/>
    <xf numFmtId="179" fontId="3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79" fontId="22" fillId="0" borderId="0" applyFont="0" applyFill="0" applyBorder="0" applyAlignment="0" applyProtection="0"/>
    <xf numFmtId="165" fontId="23" fillId="0" borderId="0" applyFont="0" applyFill="0" applyBorder="0" applyAlignment="0" applyProtection="0"/>
    <xf numFmtId="168" fontId="36" fillId="0" borderId="0" applyFont="0" applyFill="0" applyBorder="0" applyAlignment="0" applyProtection="0"/>
    <xf numFmtId="168" fontId="22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3" fillId="0" borderId="0" applyFont="0" applyFill="0" applyBorder="0" applyAlignment="0" applyProtection="0"/>
    <xf numFmtId="171" fontId="36" fillId="0" borderId="0" applyFont="0" applyFill="0" applyBorder="0" applyAlignment="0" applyProtection="0"/>
    <xf numFmtId="171" fontId="22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0" fontId="36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0" fontId="22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71" fontId="36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36" fillId="0" borderId="0" applyFont="0" applyFill="0" applyBorder="0" applyAlignment="0" applyProtection="0"/>
    <xf numFmtId="171" fontId="2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12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80" fontId="36" fillId="0" borderId="0" applyFont="0" applyFill="0" applyBorder="0" applyAlignment="0" applyProtection="0"/>
    <xf numFmtId="180" fontId="2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66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70" fontId="3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70" fontId="22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77" fontId="36" fillId="0" borderId="0" applyFont="0" applyFill="0" applyBorder="0" applyAlignment="0" applyProtection="0"/>
    <xf numFmtId="177" fontId="22" fillId="0" borderId="0" applyFont="0" applyFill="0" applyBorder="0" applyAlignment="0" applyProtection="0"/>
    <xf numFmtId="169" fontId="36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9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71" fontId="36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3" fillId="0" borderId="0" applyFont="0" applyFill="0" applyBorder="0" applyAlignment="0" applyProtection="0"/>
    <xf numFmtId="171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81" fontId="36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81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0" fontId="36" fillId="0" borderId="0" applyFont="0" applyFill="0" applyBorder="0" applyAlignment="0" applyProtection="0"/>
    <xf numFmtId="0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82" fontId="36" fillId="0" borderId="0" applyFont="0" applyFill="0" applyBorder="0" applyAlignment="0" applyProtection="0"/>
    <xf numFmtId="182" fontId="36" fillId="0" borderId="0" applyFont="0" applyFill="0" applyBorder="0" applyAlignment="0" applyProtection="0"/>
    <xf numFmtId="183" fontId="36" fillId="0" borderId="0" applyFont="0" applyFill="0" applyBorder="0" applyAlignment="0" applyProtection="0"/>
    <xf numFmtId="183" fontId="22" fillId="0" borderId="0" applyFont="0" applyFill="0" applyBorder="0" applyAlignment="0" applyProtection="0"/>
    <xf numFmtId="183" fontId="36" fillId="0" borderId="0" applyFont="0" applyFill="0" applyBorder="0" applyAlignment="0" applyProtection="0"/>
    <xf numFmtId="183" fontId="22" fillId="0" borderId="0" applyFont="0" applyFill="0" applyBorder="0" applyAlignment="0" applyProtection="0"/>
    <xf numFmtId="183" fontId="36" fillId="0" borderId="0" applyFont="0" applyFill="0" applyBorder="0" applyAlignment="0" applyProtection="0"/>
    <xf numFmtId="183" fontId="22" fillId="0" borderId="0" applyFont="0" applyFill="0" applyBorder="0" applyAlignment="0" applyProtection="0"/>
    <xf numFmtId="182" fontId="22" fillId="0" borderId="0" applyFont="0" applyFill="0" applyBorder="0" applyAlignment="0" applyProtection="0"/>
    <xf numFmtId="171" fontId="36" fillId="0" borderId="0" applyFont="0" applyFill="0" applyBorder="0" applyAlignment="0" applyProtection="0"/>
    <xf numFmtId="171" fontId="22" fillId="0" borderId="0" applyFont="0" applyFill="0" applyBorder="0" applyAlignment="0" applyProtection="0"/>
    <xf numFmtId="0" fontId="36" fillId="0" borderId="0" applyFont="0" applyFill="0" applyBorder="0" applyAlignment="0" applyProtection="0"/>
    <xf numFmtId="0" fontId="22" fillId="0" borderId="0" applyFont="0" applyFill="0" applyBorder="0" applyAlignment="0" applyProtection="0"/>
    <xf numFmtId="184" fontId="36" fillId="0" borderId="0" applyFont="0" applyFill="0" applyBorder="0" applyAlignment="0" applyProtection="0"/>
    <xf numFmtId="184" fontId="22" fillId="0" borderId="0" applyFont="0" applyFill="0" applyBorder="0" applyAlignment="0" applyProtection="0"/>
    <xf numFmtId="184" fontId="36" fillId="0" borderId="0" applyFont="0" applyFill="0" applyBorder="0" applyAlignment="0" applyProtection="0"/>
    <xf numFmtId="184" fontId="22" fillId="0" borderId="0" applyFont="0" applyFill="0" applyBorder="0" applyAlignment="0" applyProtection="0"/>
    <xf numFmtId="184" fontId="36" fillId="0" borderId="0" applyFont="0" applyFill="0" applyBorder="0" applyAlignment="0" applyProtection="0"/>
    <xf numFmtId="184" fontId="22" fillId="0" borderId="0" applyFont="0" applyFill="0" applyBorder="0" applyAlignment="0" applyProtection="0"/>
    <xf numFmtId="182" fontId="22" fillId="0" borderId="0" applyFont="0" applyFill="0" applyBorder="0" applyAlignment="0" applyProtection="0"/>
    <xf numFmtId="0" fontId="36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47" fillId="0" borderId="0" applyFont="0" applyFill="0" applyBorder="0" applyAlignment="0" applyProtection="0"/>
    <xf numFmtId="185" fontId="36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0" fontId="36" fillId="0" borderId="0" applyFont="0" applyFill="0" applyBorder="0" applyAlignment="0" applyProtection="0"/>
    <xf numFmtId="0" fontId="22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5" fillId="0" borderId="0" applyFont="0" applyFill="0" applyBorder="0" applyAlignment="0" applyProtection="0"/>
    <xf numFmtId="167" fontId="15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206" fontId="22" fillId="0" borderId="0" applyFont="0" applyFill="0" applyBorder="0" applyAlignment="0" applyProtection="0"/>
    <xf numFmtId="205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5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71" fontId="36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71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69" fillId="0" borderId="0" applyFont="0" applyFill="0" applyBorder="0" applyAlignment="0" applyProtection="0"/>
    <xf numFmtId="167" fontId="69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3" fillId="0" borderId="0" applyFont="0" applyFill="0" applyBorder="0" applyAlignment="0" applyProtection="0"/>
    <xf numFmtId="3" fontId="70" fillId="0" borderId="0" applyFont="0" applyFill="0" applyBorder="0" applyAlignment="0" applyProtection="0"/>
    <xf numFmtId="0" fontId="71" fillId="0" borderId="0" applyNumberFormat="0" applyAlignment="0">
      <alignment horizontal="left"/>
    </xf>
    <xf numFmtId="0" fontId="65" fillId="0" borderId="0"/>
    <xf numFmtId="0" fontId="65" fillId="0" borderId="0"/>
    <xf numFmtId="186" fontId="36" fillId="0" borderId="3"/>
    <xf numFmtId="186" fontId="22" fillId="0" borderId="3"/>
    <xf numFmtId="164" fontId="23" fillId="0" borderId="0" applyFont="0" applyFill="0" applyBorder="0" applyAlignment="0" applyProtection="0"/>
    <xf numFmtId="164" fontId="48" fillId="0" borderId="0" applyFont="0" applyFill="0" applyBorder="0" applyAlignment="0" applyProtection="0"/>
    <xf numFmtId="173" fontId="36" fillId="0" borderId="0" applyFont="0" applyFill="0" applyBorder="0" applyAlignment="0" applyProtection="0"/>
    <xf numFmtId="173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66" fontId="36" fillId="0" borderId="0" applyFont="0" applyFill="0" applyBorder="0" applyAlignment="0" applyProtection="0"/>
    <xf numFmtId="166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87" fontId="70" fillId="0" borderId="0" applyFont="0" applyFill="0" applyBorder="0" applyAlignment="0" applyProtection="0"/>
    <xf numFmtId="188" fontId="72" fillId="0" borderId="0">
      <protection locked="0"/>
    </xf>
    <xf numFmtId="14" fontId="64" fillId="0" borderId="0" applyFill="0" applyBorder="0" applyAlignment="0"/>
    <xf numFmtId="189" fontId="73" fillId="0" borderId="0">
      <protection locked="0"/>
    </xf>
    <xf numFmtId="0" fontId="74" fillId="0" borderId="0"/>
    <xf numFmtId="0" fontId="74" fillId="0" borderId="4"/>
    <xf numFmtId="0" fontId="74" fillId="0" borderId="4"/>
    <xf numFmtId="0" fontId="74" fillId="0" borderId="4"/>
    <xf numFmtId="0" fontId="74" fillId="0" borderId="4"/>
    <xf numFmtId="0" fontId="75" fillId="22" borderId="0"/>
    <xf numFmtId="177" fontId="36" fillId="0" borderId="0" applyFill="0" applyBorder="0" applyAlignment="0"/>
    <xf numFmtId="177" fontId="22" fillId="0" borderId="0" applyFill="0" applyBorder="0" applyAlignment="0"/>
    <xf numFmtId="173" fontId="36" fillId="0" borderId="0" applyFill="0" applyBorder="0" applyAlignment="0"/>
    <xf numFmtId="173" fontId="22" fillId="0" borderId="0" applyFill="0" applyBorder="0" applyAlignment="0"/>
    <xf numFmtId="177" fontId="36" fillId="0" borderId="0" applyFill="0" applyBorder="0" applyAlignment="0"/>
    <xf numFmtId="177" fontId="22" fillId="0" borderId="0" applyFill="0" applyBorder="0" applyAlignment="0"/>
    <xf numFmtId="178" fontId="36" fillId="0" borderId="0" applyFill="0" applyBorder="0" applyAlignment="0"/>
    <xf numFmtId="178" fontId="22" fillId="0" borderId="0" applyFill="0" applyBorder="0" applyAlignment="0"/>
    <xf numFmtId="173" fontId="36" fillId="0" borderId="0" applyFill="0" applyBorder="0" applyAlignment="0"/>
    <xf numFmtId="173" fontId="22" fillId="0" borderId="0" applyFill="0" applyBorder="0" applyAlignment="0"/>
    <xf numFmtId="0" fontId="76" fillId="0" borderId="0" applyNumberFormat="0" applyAlignment="0">
      <alignment horizontal="left"/>
    </xf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109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77" fillId="0" borderId="0">
      <protection locked="0"/>
    </xf>
    <xf numFmtId="0" fontId="72" fillId="0" borderId="0">
      <protection locked="0"/>
    </xf>
    <xf numFmtId="0" fontId="72" fillId="0" borderId="0">
      <protection locked="0"/>
    </xf>
    <xf numFmtId="0" fontId="72" fillId="0" borderId="0">
      <protection locked="0"/>
    </xf>
    <xf numFmtId="0" fontId="77" fillId="0" borderId="0">
      <protection locked="0"/>
    </xf>
    <xf numFmtId="0" fontId="77" fillId="0" borderId="0">
      <protection locked="0"/>
    </xf>
    <xf numFmtId="0" fontId="78" fillId="0" borderId="0">
      <protection locked="0"/>
    </xf>
    <xf numFmtId="190" fontId="72" fillId="0" borderId="0">
      <protection locked="0"/>
    </xf>
    <xf numFmtId="0" fontId="79" fillId="0" borderId="5"/>
    <xf numFmtId="0" fontId="79" fillId="0" borderId="5"/>
    <xf numFmtId="0" fontId="79" fillId="0" borderId="5"/>
    <xf numFmtId="0" fontId="79" fillId="0" borderId="5"/>
    <xf numFmtId="0" fontId="79" fillId="0" borderId="4"/>
    <xf numFmtId="0" fontId="79" fillId="0" borderId="4"/>
    <xf numFmtId="0" fontId="79" fillId="23" borderId="4"/>
    <xf numFmtId="0" fontId="79" fillId="23" borderId="4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80" fillId="0" borderId="0" applyNumberFormat="0"/>
    <xf numFmtId="38" fontId="41" fillId="24" borderId="0" applyNumberFormat="0" applyBorder="0" applyAlignment="0" applyProtection="0"/>
    <xf numFmtId="0" fontId="81" fillId="0" borderId="6" applyNumberFormat="0" applyAlignment="0" applyProtection="0">
      <alignment horizontal="left" vertical="center"/>
    </xf>
    <xf numFmtId="0" fontId="81" fillId="0" borderId="7">
      <alignment horizontal="left" vertical="center"/>
    </xf>
    <xf numFmtId="0" fontId="81" fillId="0" borderId="7">
      <alignment horizontal="left" vertical="center"/>
    </xf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191" fontId="77" fillId="0" borderId="0">
      <protection locked="0"/>
    </xf>
    <xf numFmtId="191" fontId="77" fillId="0" borderId="0">
      <protection locked="0"/>
    </xf>
    <xf numFmtId="0" fontId="110" fillId="0" borderId="0" applyNumberFormat="0" applyFill="0" applyBorder="0" applyAlignment="0" applyProtection="0">
      <alignment vertical="top"/>
      <protection locked="0"/>
    </xf>
    <xf numFmtId="0" fontId="111" fillId="0" borderId="0" applyNumberFormat="0" applyFill="0" applyBorder="0" applyAlignment="0" applyProtection="0">
      <alignment vertical="top"/>
      <protection locked="0"/>
    </xf>
    <xf numFmtId="0" fontId="110" fillId="0" borderId="0" applyNumberFormat="0" applyFill="0" applyBorder="0" applyAlignment="0" applyProtection="0">
      <alignment vertical="top"/>
      <protection locked="0"/>
    </xf>
    <xf numFmtId="0" fontId="33" fillId="7" borderId="1" applyNumberFormat="0" applyAlignment="0" applyProtection="0"/>
    <xf numFmtId="10" fontId="41" fillId="25" borderId="3" applyNumberFormat="0" applyBorder="0" applyAlignment="0" applyProtection="0"/>
    <xf numFmtId="10" fontId="41" fillId="25" borderId="3" applyNumberFormat="0" applyBorder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177" fontId="36" fillId="0" borderId="0" applyFill="0" applyBorder="0" applyAlignment="0"/>
    <xf numFmtId="177" fontId="22" fillId="0" borderId="0" applyFill="0" applyBorder="0" applyAlignment="0"/>
    <xf numFmtId="173" fontId="36" fillId="0" borderId="0" applyFill="0" applyBorder="0" applyAlignment="0"/>
    <xf numFmtId="173" fontId="22" fillId="0" borderId="0" applyFill="0" applyBorder="0" applyAlignment="0"/>
    <xf numFmtId="177" fontId="36" fillId="0" borderId="0" applyFill="0" applyBorder="0" applyAlignment="0"/>
    <xf numFmtId="177" fontId="22" fillId="0" borderId="0" applyFill="0" applyBorder="0" applyAlignment="0"/>
    <xf numFmtId="178" fontId="36" fillId="0" borderId="0" applyFill="0" applyBorder="0" applyAlignment="0"/>
    <xf numFmtId="178" fontId="22" fillId="0" borderId="0" applyFill="0" applyBorder="0" applyAlignment="0"/>
    <xf numFmtId="173" fontId="36" fillId="0" borderId="0" applyFill="0" applyBorder="0" applyAlignment="0"/>
    <xf numFmtId="173" fontId="22" fillId="0" borderId="0" applyFill="0" applyBorder="0" applyAlignment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192" fontId="36" fillId="0" borderId="0" applyFont="0" applyFill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37" fontId="82" fillId="0" borderId="0"/>
    <xf numFmtId="193" fontId="36" fillId="0" borderId="0"/>
    <xf numFmtId="0" fontId="36" fillId="0" borderId="0"/>
    <xf numFmtId="0" fontId="36" fillId="0" borderId="0"/>
    <xf numFmtId="0" fontId="22" fillId="0" borderId="0"/>
    <xf numFmtId="0" fontId="22" fillId="0" borderId="0"/>
    <xf numFmtId="0" fontId="22" fillId="0" borderId="0"/>
    <xf numFmtId="193" fontId="36" fillId="0" borderId="0"/>
    <xf numFmtId="193" fontId="22" fillId="0" borderId="0"/>
    <xf numFmtId="193" fontId="36" fillId="0" borderId="0"/>
    <xf numFmtId="193" fontId="22" fillId="0" borderId="0"/>
    <xf numFmtId="193" fontId="36" fillId="0" borderId="0"/>
    <xf numFmtId="193" fontId="22" fillId="0" borderId="0"/>
    <xf numFmtId="193" fontId="22" fillId="0" borderId="0"/>
    <xf numFmtId="193" fontId="36" fillId="0" borderId="0"/>
    <xf numFmtId="172" fontId="83" fillId="0" borderId="0"/>
    <xf numFmtId="172" fontId="84" fillId="0" borderId="0"/>
    <xf numFmtId="172" fontId="84" fillId="0" borderId="0"/>
    <xf numFmtId="0" fontId="66" fillId="0" borderId="0"/>
    <xf numFmtId="0" fontId="112" fillId="0" borderId="0"/>
    <xf numFmtId="0" fontId="36" fillId="0" borderId="0"/>
    <xf numFmtId="0" fontId="22" fillId="0" borderId="0"/>
    <xf numFmtId="0" fontId="69" fillId="0" borderId="0"/>
    <xf numFmtId="0" fontId="36" fillId="0" borderId="0"/>
    <xf numFmtId="12" fontId="36" fillId="0" borderId="0"/>
    <xf numFmtId="12" fontId="22" fillId="0" borderId="0"/>
    <xf numFmtId="0" fontId="112" fillId="0" borderId="0"/>
    <xf numFmtId="0" fontId="112" fillId="0" borderId="0"/>
    <xf numFmtId="0" fontId="112" fillId="0" borderId="0"/>
    <xf numFmtId="0" fontId="23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85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23" fillId="0" borderId="0"/>
    <xf numFmtId="0" fontId="36" fillId="0" borderId="0"/>
    <xf numFmtId="0" fontId="22" fillId="0" borderId="0"/>
    <xf numFmtId="0" fontId="36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3" fillId="0" borderId="0"/>
    <xf numFmtId="0" fontId="113" fillId="0" borderId="0"/>
    <xf numFmtId="0" fontId="112" fillId="0" borderId="0"/>
    <xf numFmtId="0" fontId="112" fillId="0" borderId="0"/>
    <xf numFmtId="0" fontId="112" fillId="0" borderId="0"/>
    <xf numFmtId="0" fontId="36" fillId="0" borderId="0"/>
    <xf numFmtId="0" fontId="36" fillId="0" borderId="0"/>
    <xf numFmtId="0" fontId="22" fillId="0" borderId="0"/>
    <xf numFmtId="0" fontId="36" fillId="0" borderId="0" applyProtection="0"/>
    <xf numFmtId="0" fontId="22" fillId="0" borderId="0" applyProtection="0"/>
    <xf numFmtId="0" fontId="22" fillId="0" borderId="0"/>
    <xf numFmtId="0" fontId="36" fillId="0" borderId="0"/>
    <xf numFmtId="0" fontId="112" fillId="0" borderId="0"/>
    <xf numFmtId="0" fontId="112" fillId="0" borderId="0"/>
    <xf numFmtId="0" fontId="112" fillId="0" borderId="0"/>
    <xf numFmtId="0" fontId="22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36" fillId="0" borderId="0"/>
    <xf numFmtId="0" fontId="69" fillId="0" borderId="0"/>
    <xf numFmtId="0" fontId="36" fillId="0" borderId="0"/>
    <xf numFmtId="0" fontId="112" fillId="0" borderId="0"/>
    <xf numFmtId="0" fontId="36" fillId="0" borderId="0"/>
    <xf numFmtId="0" fontId="112" fillId="0" borderId="0"/>
    <xf numFmtId="0" fontId="36" fillId="0" borderId="0"/>
    <xf numFmtId="0" fontId="22" fillId="0" borderId="0"/>
    <xf numFmtId="0" fontId="23" fillId="0" borderId="0"/>
    <xf numFmtId="0" fontId="22" fillId="0" borderId="0"/>
    <xf numFmtId="0" fontId="36" fillId="0" borderId="0"/>
    <xf numFmtId="0" fontId="22" fillId="0" borderId="0"/>
    <xf numFmtId="0" fontId="23" fillId="0" borderId="0"/>
    <xf numFmtId="0" fontId="112" fillId="0" borderId="0"/>
    <xf numFmtId="0" fontId="36" fillId="0" borderId="0"/>
    <xf numFmtId="0" fontId="22" fillId="0" borderId="0"/>
    <xf numFmtId="0" fontId="23" fillId="0" borderId="0"/>
    <xf numFmtId="0" fontId="22" fillId="0" borderId="0"/>
    <xf numFmtId="0" fontId="36" fillId="0" borderId="0"/>
    <xf numFmtId="0" fontId="112" fillId="0" borderId="0"/>
    <xf numFmtId="0" fontId="36" fillId="0" borderId="0"/>
    <xf numFmtId="0" fontId="22" fillId="0" borderId="0"/>
    <xf numFmtId="0" fontId="23" fillId="0" borderId="0"/>
    <xf numFmtId="0" fontId="22" fillId="0" borderId="0"/>
    <xf numFmtId="0" fontId="36" fillId="0" borderId="0"/>
    <xf numFmtId="0" fontId="22" fillId="0" borderId="0"/>
    <xf numFmtId="0" fontId="112" fillId="0" borderId="0"/>
    <xf numFmtId="0" fontId="112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3" fillId="0" borderId="0"/>
    <xf numFmtId="0" fontId="23" fillId="0" borderId="0"/>
    <xf numFmtId="0" fontId="23" fillId="0" borderId="0"/>
    <xf numFmtId="0" fontId="36" fillId="0" borderId="0"/>
    <xf numFmtId="0" fontId="22" fillId="0" borderId="0"/>
    <xf numFmtId="0" fontId="22" fillId="0" borderId="0"/>
    <xf numFmtId="0" fontId="36" fillId="0" borderId="0"/>
    <xf numFmtId="0" fontId="36" fillId="0" borderId="0"/>
    <xf numFmtId="0" fontId="67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112" fillId="0" borderId="0"/>
    <xf numFmtId="0" fontId="22" fillId="0" borderId="0"/>
    <xf numFmtId="0" fontId="23" fillId="0" borderId="0"/>
    <xf numFmtId="0" fontId="23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64" fillId="0" borderId="0">
      <alignment vertical="top"/>
    </xf>
    <xf numFmtId="0" fontId="23" fillId="0" borderId="0"/>
    <xf numFmtId="0" fontId="23" fillId="0" borderId="0"/>
    <xf numFmtId="0" fontId="36" fillId="0" borderId="0"/>
    <xf numFmtId="0" fontId="11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64" fillId="0" borderId="0">
      <alignment vertical="top"/>
    </xf>
    <xf numFmtId="0" fontId="64" fillId="0" borderId="0">
      <alignment vertical="top"/>
    </xf>
    <xf numFmtId="0" fontId="23" fillId="0" borderId="0"/>
    <xf numFmtId="194" fontId="43" fillId="0" borderId="0"/>
    <xf numFmtId="0" fontId="112" fillId="0" borderId="0"/>
    <xf numFmtId="0" fontId="112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112" fillId="0" borderId="0"/>
    <xf numFmtId="0" fontId="23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36" fillId="0" borderId="0"/>
    <xf numFmtId="0" fontId="22" fillId="0" borderId="0"/>
    <xf numFmtId="0" fontId="22" fillId="0" borderId="0"/>
    <xf numFmtId="0" fontId="22" fillId="0" borderId="0"/>
    <xf numFmtId="0" fontId="36" fillId="0" borderId="0" applyNumberFormat="0" applyFont="0" applyFill="0" applyAlignment="0" applyProtection="0"/>
    <xf numFmtId="0" fontId="36" fillId="0" borderId="0" applyNumberFormat="0" applyFont="0" applyFill="0" applyAlignment="0" applyProtection="0"/>
    <xf numFmtId="0" fontId="36" fillId="0" borderId="0"/>
    <xf numFmtId="0" fontId="2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22" fillId="0" borderId="0" applyNumberFormat="0" applyFont="0" applyFill="0" applyAlignment="0" applyProtection="0"/>
    <xf numFmtId="0" fontId="84" fillId="0" borderId="0"/>
    <xf numFmtId="0" fontId="84" fillId="0" borderId="0"/>
    <xf numFmtId="0" fontId="22" fillId="0" borderId="0" applyNumberFormat="0" applyFont="0" applyFill="0" applyAlignment="0" applyProtection="0"/>
    <xf numFmtId="0" fontId="36" fillId="0" borderId="0"/>
    <xf numFmtId="0" fontId="112" fillId="0" borderId="0"/>
    <xf numFmtId="182" fontId="84" fillId="0" borderId="0"/>
    <xf numFmtId="0" fontId="84" fillId="0" borderId="0"/>
    <xf numFmtId="195" fontId="84" fillId="0" borderId="0"/>
    <xf numFmtId="196" fontId="84" fillId="0" borderId="0"/>
    <xf numFmtId="0" fontId="84" fillId="0" borderId="0"/>
    <xf numFmtId="197" fontId="84" fillId="0" borderId="0"/>
    <xf numFmtId="197" fontId="84" fillId="0" borderId="0"/>
    <xf numFmtId="197" fontId="84" fillId="0" borderId="0"/>
    <xf numFmtId="195" fontId="84" fillId="0" borderId="0"/>
    <xf numFmtId="0" fontId="84" fillId="0" borderId="0"/>
    <xf numFmtId="0" fontId="36" fillId="0" borderId="0"/>
    <xf numFmtId="0" fontId="22" fillId="0" borderId="0"/>
    <xf numFmtId="182" fontId="84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43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11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36" fillId="0" borderId="0"/>
    <xf numFmtId="0" fontId="112" fillId="0" borderId="0"/>
    <xf numFmtId="0" fontId="22" fillId="0" borderId="0"/>
    <xf numFmtId="0" fontId="36" fillId="0" borderId="0"/>
    <xf numFmtId="0" fontId="22" fillId="0" borderId="0"/>
    <xf numFmtId="0" fontId="112" fillId="0" borderId="0"/>
    <xf numFmtId="0" fontId="22" fillId="0" borderId="0"/>
    <xf numFmtId="0" fontId="36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112" fillId="0" borderId="0"/>
    <xf numFmtId="0" fontId="112" fillId="0" borderId="0"/>
    <xf numFmtId="0" fontId="36" fillId="0" borderId="0" applyNumberFormat="0" applyFont="0" applyFill="0" applyAlignment="0" applyProtection="0"/>
    <xf numFmtId="0" fontId="36" fillId="0" borderId="0"/>
    <xf numFmtId="0" fontId="22" fillId="0" borderId="0"/>
    <xf numFmtId="0" fontId="36" fillId="0" borderId="0"/>
    <xf numFmtId="0" fontId="22" fillId="0" borderId="0"/>
    <xf numFmtId="0" fontId="22" fillId="0" borderId="0" applyNumberFormat="0" applyFont="0" applyFill="0" applyAlignment="0" applyProtection="0"/>
    <xf numFmtId="0" fontId="11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23" fillId="0" borderId="0"/>
    <xf numFmtId="198" fontId="84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23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23" fillId="0" borderId="0"/>
    <xf numFmtId="0" fontId="84" fillId="0" borderId="0"/>
    <xf numFmtId="0" fontId="84" fillId="0" borderId="0"/>
    <xf numFmtId="0" fontId="84" fillId="0" borderId="0"/>
    <xf numFmtId="0" fontId="84" fillId="0" borderId="0"/>
    <xf numFmtId="197" fontId="84" fillId="0" borderId="0"/>
    <xf numFmtId="197" fontId="84" fillId="0" borderId="0"/>
    <xf numFmtId="197" fontId="84" fillId="0" borderId="0"/>
    <xf numFmtId="197" fontId="84" fillId="0" borderId="0"/>
    <xf numFmtId="199" fontId="84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23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23" fillId="0" borderId="0"/>
    <xf numFmtId="0" fontId="23" fillId="0" borderId="0"/>
    <xf numFmtId="0" fontId="86" fillId="0" borderId="0"/>
    <xf numFmtId="0" fontId="86" fillId="0" borderId="0"/>
    <xf numFmtId="0" fontId="86" fillId="0" borderId="0"/>
    <xf numFmtId="0" fontId="86" fillId="0" borderId="0"/>
    <xf numFmtId="0" fontId="36" fillId="0" borderId="0"/>
    <xf numFmtId="0" fontId="22" fillId="0" borderId="0"/>
    <xf numFmtId="0" fontId="86" fillId="0" borderId="0"/>
    <xf numFmtId="0" fontId="86" fillId="0" borderId="0"/>
    <xf numFmtId="0" fontId="86" fillId="0" borderId="0"/>
    <xf numFmtId="0" fontId="86" fillId="0" borderId="0"/>
    <xf numFmtId="0" fontId="23" fillId="0" borderId="0"/>
    <xf numFmtId="0" fontId="36" fillId="0" borderId="0"/>
    <xf numFmtId="0" fontId="22" fillId="0" borderId="0"/>
    <xf numFmtId="0" fontId="36" fillId="0" borderId="0"/>
    <xf numFmtId="0" fontId="23" fillId="0" borderId="0"/>
    <xf numFmtId="0" fontId="23" fillId="0" borderId="0"/>
    <xf numFmtId="0" fontId="64" fillId="0" borderId="0">
      <alignment vertical="top"/>
    </xf>
    <xf numFmtId="0" fontId="36" fillId="0" borderId="0"/>
    <xf numFmtId="0" fontId="22" fillId="0" borderId="0"/>
    <xf numFmtId="0" fontId="36" fillId="0" borderId="0"/>
    <xf numFmtId="0" fontId="22" fillId="0" borderId="0"/>
    <xf numFmtId="0" fontId="112" fillId="0" borderId="0"/>
    <xf numFmtId="0" fontId="36" fillId="0" borderId="0"/>
    <xf numFmtId="0" fontId="36" fillId="0" borderId="0"/>
    <xf numFmtId="0" fontId="22" fillId="0" borderId="0"/>
    <xf numFmtId="0" fontId="22" fillId="0" borderId="0"/>
    <xf numFmtId="0" fontId="112" fillId="0" borderId="0"/>
    <xf numFmtId="0" fontId="36" fillId="0" borderId="0"/>
    <xf numFmtId="0" fontId="22" fillId="0" borderId="0"/>
    <xf numFmtId="0" fontId="36" fillId="0" borderId="0"/>
    <xf numFmtId="0" fontId="112" fillId="0" borderId="0"/>
    <xf numFmtId="0" fontId="36" fillId="0" borderId="0"/>
    <xf numFmtId="0" fontId="43" fillId="0" borderId="0"/>
    <xf numFmtId="0" fontId="36" fillId="0" borderId="0"/>
    <xf numFmtId="0" fontId="22" fillId="0" borderId="0"/>
    <xf numFmtId="0" fontId="36" fillId="0" borderId="0"/>
    <xf numFmtId="0" fontId="36" fillId="0" borderId="0"/>
    <xf numFmtId="0" fontId="22" fillId="0" borderId="0"/>
    <xf numFmtId="0" fontId="36" fillId="0" borderId="0"/>
    <xf numFmtId="194" fontId="43" fillId="0" borderId="0"/>
    <xf numFmtId="0" fontId="22" fillId="0" borderId="0"/>
    <xf numFmtId="0" fontId="22" fillId="0" borderId="0" applyProtection="0"/>
    <xf numFmtId="0" fontId="112" fillId="0" borderId="0"/>
    <xf numFmtId="0" fontId="112" fillId="0" borderId="0"/>
    <xf numFmtId="0" fontId="112" fillId="0" borderId="0"/>
    <xf numFmtId="0" fontId="22" fillId="0" borderId="0"/>
    <xf numFmtId="0" fontId="22" fillId="0" borderId="0" applyProtection="0"/>
    <xf numFmtId="0" fontId="36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112" fillId="0" borderId="0"/>
    <xf numFmtId="0" fontId="4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113" fillId="0" borderId="0"/>
    <xf numFmtId="0" fontId="36" fillId="0" borderId="0"/>
    <xf numFmtId="0" fontId="22" fillId="0" borderId="0"/>
    <xf numFmtId="0" fontId="112" fillId="0" borderId="0"/>
    <xf numFmtId="0" fontId="113" fillId="0" borderId="0"/>
    <xf numFmtId="0" fontId="64" fillId="0" borderId="0">
      <alignment vertical="top"/>
    </xf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11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36" fillId="0" borderId="0"/>
    <xf numFmtId="0" fontId="2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22" fillId="0" borderId="0"/>
    <xf numFmtId="0" fontId="36" fillId="0" borderId="0"/>
    <xf numFmtId="0" fontId="36" fillId="0" borderId="0"/>
    <xf numFmtId="0" fontId="22" fillId="0" borderId="0"/>
    <xf numFmtId="0" fontId="11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112" fillId="0" borderId="0"/>
    <xf numFmtId="0" fontId="36" fillId="0" borderId="0"/>
    <xf numFmtId="0" fontId="22" fillId="0" borderId="0"/>
    <xf numFmtId="0" fontId="112" fillId="0" borderId="0"/>
    <xf numFmtId="0" fontId="112" fillId="0" borderId="0"/>
    <xf numFmtId="0" fontId="112" fillId="0" borderId="0"/>
    <xf numFmtId="0" fontId="36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22" fillId="0" borderId="0"/>
    <xf numFmtId="0" fontId="23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36" fillId="0" borderId="0"/>
    <xf numFmtId="0" fontId="36" fillId="0" borderId="0"/>
    <xf numFmtId="0" fontId="22" fillId="0" borderId="0"/>
    <xf numFmtId="0" fontId="114" fillId="0" borderId="0"/>
    <xf numFmtId="0" fontId="22" fillId="0" borderId="0"/>
    <xf numFmtId="0" fontId="22" fillId="0" borderId="0"/>
    <xf numFmtId="0" fontId="23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3" fillId="0" borderId="0"/>
    <xf numFmtId="0" fontId="23" fillId="0" borderId="0"/>
    <xf numFmtId="0" fontId="113" fillId="0" borderId="0"/>
    <xf numFmtId="0" fontId="67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36" fillId="0" borderId="0"/>
    <xf numFmtId="0" fontId="22" fillId="0" borderId="0"/>
    <xf numFmtId="0" fontId="36" fillId="0" borderId="0"/>
    <xf numFmtId="0" fontId="36" fillId="0" borderId="0" applyProtection="0"/>
    <xf numFmtId="0" fontId="22" fillId="0" borderId="0" applyProtection="0"/>
    <xf numFmtId="0" fontId="22" fillId="0" borderId="0"/>
    <xf numFmtId="0" fontId="36" fillId="0" borderId="0"/>
    <xf numFmtId="0" fontId="22" fillId="0" borderId="0"/>
    <xf numFmtId="194" fontId="43" fillId="0" borderId="0"/>
    <xf numFmtId="194" fontId="43" fillId="0" borderId="0"/>
    <xf numFmtId="0" fontId="11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36" fillId="0" borderId="0"/>
    <xf numFmtId="0" fontId="22" fillId="0" borderId="0"/>
    <xf numFmtId="0" fontId="113" fillId="0" borderId="0"/>
    <xf numFmtId="0" fontId="64" fillId="0" borderId="0">
      <alignment vertical="top"/>
    </xf>
    <xf numFmtId="0" fontId="36" fillId="0" borderId="0"/>
    <xf numFmtId="0" fontId="22" fillId="0" borderId="0"/>
    <xf numFmtId="0" fontId="36" fillId="0" borderId="0"/>
    <xf numFmtId="0" fontId="22" fillId="0" borderId="0"/>
    <xf numFmtId="0" fontId="112" fillId="0" borderId="0"/>
    <xf numFmtId="0" fontId="112" fillId="0" borderId="0"/>
    <xf numFmtId="0" fontId="36" fillId="0" borderId="0"/>
    <xf numFmtId="0" fontId="2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36" fillId="27" borderId="12" applyNumberFormat="0" applyFont="0" applyAlignment="0" applyProtection="0"/>
    <xf numFmtId="0" fontId="3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3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3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3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3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3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36" fillId="27" borderId="12" applyNumberFormat="0" applyFont="0" applyAlignment="0" applyProtection="0"/>
    <xf numFmtId="0" fontId="36" fillId="27" borderId="12" applyNumberFormat="0" applyFont="0" applyAlignment="0" applyProtection="0"/>
    <xf numFmtId="0" fontId="22" fillId="27" borderId="12" applyNumberFormat="0" applyFont="0" applyAlignment="0" applyProtection="0"/>
    <xf numFmtId="0" fontId="36" fillId="27" borderId="12" applyNumberFormat="0" applyFont="0" applyAlignment="0" applyProtection="0"/>
    <xf numFmtId="0" fontId="22" fillId="27" borderId="12" applyNumberFormat="0" applyFont="0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3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3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3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3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3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3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3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176" fontId="36" fillId="0" borderId="0" applyFont="0" applyFill="0" applyBorder="0" applyAlignment="0" applyProtection="0"/>
    <xf numFmtId="176" fontId="22" fillId="0" borderId="0" applyFont="0" applyFill="0" applyBorder="0" applyAlignment="0" applyProtection="0"/>
    <xf numFmtId="200" fontId="36" fillId="0" borderId="0" applyFont="0" applyFill="0" applyBorder="0" applyAlignment="0" applyProtection="0"/>
    <xf numFmtId="200" fontId="22" fillId="0" borderId="0" applyFont="0" applyFill="0" applyBorder="0" applyAlignment="0" applyProtection="0"/>
    <xf numFmtId="10" fontId="36" fillId="0" borderId="0" applyFont="0" applyFill="0" applyBorder="0" applyAlignment="0" applyProtection="0"/>
    <xf numFmtId="10" fontId="22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66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22" fillId="0" borderId="0" applyFont="0" applyFill="0" applyBorder="0" applyAlignment="0" applyProtection="0"/>
    <xf numFmtId="177" fontId="36" fillId="0" borderId="0" applyFill="0" applyBorder="0" applyAlignment="0"/>
    <xf numFmtId="177" fontId="22" fillId="0" borderId="0" applyFill="0" applyBorder="0" applyAlignment="0"/>
    <xf numFmtId="173" fontId="36" fillId="0" borderId="0" applyFill="0" applyBorder="0" applyAlignment="0"/>
    <xf numFmtId="173" fontId="22" fillId="0" borderId="0" applyFill="0" applyBorder="0" applyAlignment="0"/>
    <xf numFmtId="177" fontId="36" fillId="0" borderId="0" applyFill="0" applyBorder="0" applyAlignment="0"/>
    <xf numFmtId="177" fontId="22" fillId="0" borderId="0" applyFill="0" applyBorder="0" applyAlignment="0"/>
    <xf numFmtId="178" fontId="36" fillId="0" borderId="0" applyFill="0" applyBorder="0" applyAlignment="0"/>
    <xf numFmtId="178" fontId="22" fillId="0" borderId="0" applyFill="0" applyBorder="0" applyAlignment="0"/>
    <xf numFmtId="173" fontId="36" fillId="0" borderId="0" applyFill="0" applyBorder="0" applyAlignment="0"/>
    <xf numFmtId="173" fontId="22" fillId="0" borderId="0" applyFill="0" applyBorder="0" applyAlignment="0"/>
    <xf numFmtId="0" fontId="74" fillId="0" borderId="0"/>
    <xf numFmtId="201" fontId="87" fillId="0" borderId="0" applyNumberFormat="0" applyFill="0" applyBorder="0" applyAlignment="0" applyProtection="0">
      <alignment horizontal="left"/>
    </xf>
    <xf numFmtId="0" fontId="88" fillId="0" borderId="14"/>
    <xf numFmtId="0" fontId="88" fillId="0" borderId="14"/>
    <xf numFmtId="0" fontId="89" fillId="0" borderId="15"/>
    <xf numFmtId="0" fontId="89" fillId="0" borderId="15"/>
    <xf numFmtId="40" fontId="90" fillId="0" borderId="0" applyBorder="0">
      <alignment horizontal="right"/>
    </xf>
    <xf numFmtId="49" fontId="64" fillId="0" borderId="0" applyFill="0" applyBorder="0" applyAlignment="0"/>
    <xf numFmtId="202" fontId="36" fillId="0" borderId="0" applyFill="0" applyBorder="0" applyAlignment="0"/>
    <xf numFmtId="202" fontId="22" fillId="0" borderId="0" applyFill="0" applyBorder="0" applyAlignment="0"/>
    <xf numFmtId="203" fontId="36" fillId="0" borderId="0" applyFill="0" applyBorder="0" applyAlignment="0"/>
    <xf numFmtId="203" fontId="22" fillId="0" borderId="0" applyFill="0" applyBorder="0" applyAlignment="0"/>
    <xf numFmtId="204" fontId="91" fillId="0" borderId="16" applyFont="0" applyBorder="0" applyAlignment="0">
      <alignment horizontal="right"/>
    </xf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16" fillId="0" borderId="0"/>
    <xf numFmtId="0" fontId="10" fillId="0" borderId="0"/>
    <xf numFmtId="9" fontId="11" fillId="0" borderId="0" applyFont="0" applyFill="0" applyBorder="0" applyAlignment="0" applyProtection="0"/>
    <xf numFmtId="167" fontId="11" fillId="0" borderId="0" applyFont="0" applyFill="0" applyBorder="0" applyAlignment="0" applyProtection="0"/>
    <xf numFmtId="0" fontId="9" fillId="0" borderId="0"/>
    <xf numFmtId="41" fontId="22" fillId="0" borderId="0" applyFont="0" applyFill="0" applyBorder="0" applyAlignment="0" applyProtection="0"/>
    <xf numFmtId="9" fontId="163" fillId="0" borderId="0" applyFont="0" applyFill="0" applyBorder="0" applyAlignment="0" applyProtection="0"/>
    <xf numFmtId="41" fontId="175" fillId="0" borderId="0" applyFont="0" applyFill="0" applyBorder="0" applyAlignment="0" applyProtection="0"/>
    <xf numFmtId="0" fontId="22" fillId="0" borderId="0"/>
    <xf numFmtId="0" fontId="16" fillId="2" borderId="0" applyNumberFormat="0" applyBorder="0" applyAlignment="0" applyProtection="0"/>
    <xf numFmtId="0" fontId="16" fillId="3" borderId="0" applyNumberFormat="0" applyBorder="0" applyAlignment="0" applyProtection="0"/>
    <xf numFmtId="0" fontId="16" fillId="4" borderId="0" applyNumberFormat="0" applyBorder="0" applyAlignment="0" applyProtection="0"/>
    <xf numFmtId="0" fontId="16" fillId="5" borderId="0" applyNumberFormat="0" applyBorder="0" applyAlignment="0" applyProtection="0"/>
    <xf numFmtId="0" fontId="16" fillId="6" borderId="0" applyNumberFormat="0" applyBorder="0" applyAlignment="0" applyProtection="0"/>
    <xf numFmtId="0" fontId="16" fillId="7" borderId="0" applyNumberFormat="0" applyBorder="0" applyAlignment="0" applyProtection="0"/>
    <xf numFmtId="0" fontId="16" fillId="8" borderId="0" applyNumberFormat="0" applyBorder="0" applyAlignment="0" applyProtection="0"/>
    <xf numFmtId="0" fontId="16" fillId="9" borderId="0" applyNumberFormat="0" applyBorder="0" applyAlignment="0" applyProtection="0"/>
    <xf numFmtId="0" fontId="16" fillId="10" borderId="0" applyNumberFormat="0" applyBorder="0" applyAlignment="0" applyProtection="0"/>
    <xf numFmtId="0" fontId="16" fillId="5" borderId="0" applyNumberFormat="0" applyBorder="0" applyAlignment="0" applyProtection="0"/>
    <xf numFmtId="0" fontId="16" fillId="8" borderId="0" applyNumberFormat="0" applyBorder="0" applyAlignment="0" applyProtection="0"/>
    <xf numFmtId="0" fontId="16" fillId="11" borderId="0" applyNumberFormat="0" applyBorder="0" applyAlignment="0" applyProtection="0"/>
    <xf numFmtId="41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0" fontId="6" fillId="0" borderId="0"/>
    <xf numFmtId="41" fontId="22" fillId="0" borderId="0" applyFont="0" applyFill="0" applyBorder="0" applyAlignment="0" applyProtection="0"/>
    <xf numFmtId="0" fontId="6" fillId="0" borderId="0"/>
    <xf numFmtId="43" fontId="22" fillId="0" borderId="0" applyFont="0" applyFill="0" applyBorder="0" applyAlignment="0" applyProtection="0"/>
    <xf numFmtId="0" fontId="16" fillId="2" borderId="0" applyNumberFormat="0" applyBorder="0" applyAlignment="0" applyProtection="0"/>
    <xf numFmtId="0" fontId="16" fillId="2" borderId="0" applyNumberFormat="0" applyBorder="0" applyAlignment="0" applyProtection="0"/>
    <xf numFmtId="0" fontId="16" fillId="2" borderId="0" applyNumberFormat="0" applyBorder="0" applyAlignment="0" applyProtection="0"/>
    <xf numFmtId="0" fontId="16" fillId="2" borderId="0" applyNumberFormat="0" applyBorder="0" applyAlignment="0" applyProtection="0"/>
    <xf numFmtId="0" fontId="16" fillId="2" borderId="0" applyNumberFormat="0" applyBorder="0" applyAlignment="0" applyProtection="0"/>
    <xf numFmtId="0" fontId="16" fillId="2" borderId="0" applyNumberFormat="0" applyBorder="0" applyAlignment="0" applyProtection="0"/>
    <xf numFmtId="0" fontId="16" fillId="2" borderId="0" applyNumberFormat="0" applyBorder="0" applyAlignment="0" applyProtection="0"/>
    <xf numFmtId="0" fontId="16" fillId="2" borderId="0" applyNumberFormat="0" applyBorder="0" applyAlignment="0" applyProtection="0"/>
    <xf numFmtId="0" fontId="16" fillId="2" borderId="0" applyNumberFormat="0" applyBorder="0" applyAlignment="0" applyProtection="0"/>
    <xf numFmtId="0" fontId="16" fillId="2" borderId="0" applyNumberFormat="0" applyBorder="0" applyAlignment="0" applyProtection="0"/>
    <xf numFmtId="0" fontId="16" fillId="2" borderId="0" applyNumberFormat="0" applyBorder="0" applyAlignment="0" applyProtection="0"/>
    <xf numFmtId="0" fontId="16" fillId="2" borderId="0" applyNumberFormat="0" applyBorder="0" applyAlignment="0" applyProtection="0"/>
    <xf numFmtId="0" fontId="16" fillId="2" borderId="0" applyNumberFormat="0" applyBorder="0" applyAlignment="0" applyProtection="0"/>
    <xf numFmtId="0" fontId="16" fillId="2" borderId="0" applyNumberFormat="0" applyBorder="0" applyAlignment="0" applyProtection="0"/>
    <xf numFmtId="0" fontId="16" fillId="2" borderId="0" applyNumberFormat="0" applyBorder="0" applyAlignment="0" applyProtection="0"/>
    <xf numFmtId="0" fontId="16" fillId="2" borderId="0" applyNumberFormat="0" applyBorder="0" applyAlignment="0" applyProtection="0"/>
    <xf numFmtId="0" fontId="16" fillId="2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11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16" fillId="0" borderId="0" applyFont="0" applyFill="0" applyBorder="0" applyAlignment="0" applyProtection="0"/>
    <xf numFmtId="7" fontId="22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11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11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11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112" fillId="0" borderId="0" applyFont="0" applyFill="0" applyBorder="0" applyAlignment="0" applyProtection="0"/>
    <xf numFmtId="41" fontId="11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112" fillId="0" borderId="0" applyFont="0" applyFill="0" applyBorder="0" applyAlignment="0" applyProtection="0"/>
    <xf numFmtId="41" fontId="112" fillId="0" borderId="0" applyFont="0" applyFill="0" applyBorder="0" applyAlignment="0" applyProtection="0"/>
    <xf numFmtId="41" fontId="11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12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12" fillId="0" borderId="0" applyFont="0" applyFill="0" applyBorder="0" applyAlignment="0" applyProtection="0"/>
    <xf numFmtId="41" fontId="11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11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66" fillId="0" borderId="0" applyFont="0" applyFill="0" applyBorder="0" applyAlignment="0" applyProtection="0"/>
    <xf numFmtId="41" fontId="67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12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68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1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1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1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12" fillId="0" borderId="0" applyFont="0" applyFill="0" applyBorder="0" applyAlignment="0" applyProtection="0"/>
    <xf numFmtId="43" fontId="11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12" fillId="0" borderId="0" applyFont="0" applyFill="0" applyBorder="0" applyAlignment="0" applyProtection="0"/>
    <xf numFmtId="43" fontId="112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1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12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1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69" fillId="0" borderId="0" applyFont="0" applyFill="0" applyBorder="0" applyAlignment="0" applyProtection="0"/>
    <xf numFmtId="43" fontId="69" fillId="0" borderId="0" applyFont="0" applyFill="0" applyBorder="0" applyAlignment="0" applyProtection="0"/>
    <xf numFmtId="43" fontId="16" fillId="0" borderId="0" applyFont="0" applyFill="0" applyBorder="0" applyAlignment="0" applyProtection="0"/>
    <xf numFmtId="164" fontId="16" fillId="0" borderId="0" applyFont="0" applyFill="0" applyBorder="0" applyAlignment="0" applyProtection="0"/>
    <xf numFmtId="164" fontId="112" fillId="0" borderId="0" applyFont="0" applyFill="0" applyBorder="0" applyAlignment="0" applyProtection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6" fillId="0" borderId="0"/>
    <xf numFmtId="0" fontId="16" fillId="0" borderId="0"/>
    <xf numFmtId="0" fontId="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12" fillId="0" borderId="0" applyFont="0" applyFill="0" applyBorder="0" applyAlignment="0" applyProtection="0"/>
    <xf numFmtId="0" fontId="88" fillId="0" borderId="100"/>
    <xf numFmtId="0" fontId="89" fillId="0" borderId="101"/>
    <xf numFmtId="43" fontId="22" fillId="0" borderId="0" applyFont="0" applyFill="0" applyBorder="0" applyAlignment="0" applyProtection="0"/>
    <xf numFmtId="0" fontId="27" fillId="21" borderId="102" applyNumberFormat="0" applyAlignment="0" applyProtection="0"/>
    <xf numFmtId="0" fontId="27" fillId="21" borderId="102" applyNumberFormat="0" applyAlignment="0" applyProtection="0"/>
    <xf numFmtId="0" fontId="27" fillId="21" borderId="102" applyNumberFormat="0" applyAlignment="0" applyProtection="0"/>
    <xf numFmtId="0" fontId="27" fillId="21" borderId="102" applyNumberFormat="0" applyAlignment="0" applyProtection="0"/>
    <xf numFmtId="0" fontId="27" fillId="21" borderId="102" applyNumberFormat="0" applyAlignment="0" applyProtection="0"/>
    <xf numFmtId="0" fontId="27" fillId="21" borderId="102" applyNumberFormat="0" applyAlignment="0" applyProtection="0"/>
    <xf numFmtId="0" fontId="27" fillId="21" borderId="102" applyNumberFormat="0" applyAlignment="0" applyProtection="0"/>
    <xf numFmtId="0" fontId="27" fillId="21" borderId="102" applyNumberFormat="0" applyAlignment="0" applyProtection="0"/>
    <xf numFmtId="0" fontId="27" fillId="21" borderId="102" applyNumberFormat="0" applyAlignment="0" applyProtection="0"/>
    <xf numFmtId="0" fontId="27" fillId="21" borderId="102" applyNumberFormat="0" applyAlignment="0" applyProtection="0"/>
    <xf numFmtId="0" fontId="27" fillId="21" borderId="102" applyNumberFormat="0" applyAlignment="0" applyProtection="0"/>
    <xf numFmtId="0" fontId="27" fillId="21" borderId="102" applyNumberFormat="0" applyAlignment="0" applyProtection="0"/>
    <xf numFmtId="0" fontId="27" fillId="21" borderId="102" applyNumberFormat="0" applyAlignment="0" applyProtection="0"/>
    <xf numFmtId="0" fontId="27" fillId="21" borderId="102" applyNumberFormat="0" applyAlignment="0" applyProtection="0"/>
    <xf numFmtId="0" fontId="27" fillId="21" borderId="102" applyNumberFormat="0" applyAlignment="0" applyProtection="0"/>
    <xf numFmtId="0" fontId="27" fillId="21" borderId="102" applyNumberFormat="0" applyAlignment="0" applyProtection="0"/>
    <xf numFmtId="0" fontId="27" fillId="21" borderId="102" applyNumberFormat="0" applyAlignment="0" applyProtection="0"/>
    <xf numFmtId="0" fontId="27" fillId="21" borderId="102" applyNumberFormat="0" applyAlignment="0" applyProtection="0"/>
    <xf numFmtId="0" fontId="27" fillId="21" borderId="102" applyNumberFormat="0" applyAlignment="0" applyProtection="0"/>
    <xf numFmtId="0" fontId="27" fillId="21" borderId="102" applyNumberFormat="0" applyAlignment="0" applyProtection="0"/>
    <xf numFmtId="0" fontId="27" fillId="21" borderId="102" applyNumberFormat="0" applyAlignment="0" applyProtection="0"/>
    <xf numFmtId="43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7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164" fontId="16" fillId="0" borderId="0" applyFont="0" applyFill="0" applyBorder="0" applyAlignment="0" applyProtection="0"/>
    <xf numFmtId="0" fontId="79" fillId="0" borderId="103"/>
    <xf numFmtId="0" fontId="79" fillId="0" borderId="103"/>
    <xf numFmtId="0" fontId="79" fillId="0" borderId="103"/>
    <xf numFmtId="0" fontId="79" fillId="0" borderId="103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9" fontId="16" fillId="0" borderId="0" applyFont="0" applyFill="0" applyBorder="0" applyAlignment="0" applyProtection="0"/>
    <xf numFmtId="0" fontId="89" fillId="0" borderId="104"/>
    <xf numFmtId="0" fontId="89" fillId="0" borderId="104"/>
    <xf numFmtId="0" fontId="2" fillId="0" borderId="0"/>
    <xf numFmtId="43" fontId="11" fillId="0" borderId="0" applyFont="0" applyFill="0" applyBorder="0" applyAlignment="0" applyProtection="0"/>
    <xf numFmtId="0" fontId="2" fillId="0" borderId="0"/>
    <xf numFmtId="211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211" fontId="22" fillId="0" borderId="0" applyFont="0" applyFill="0" applyBorder="0" applyAlignment="0" applyProtection="0"/>
    <xf numFmtId="0" fontId="33" fillId="7" borderId="1" applyNumberFormat="0" applyAlignment="0" applyProtection="0"/>
    <xf numFmtId="211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39" fillId="0" borderId="17" applyNumberFormat="0" applyFill="0" applyAlignment="0" applyProtection="0"/>
    <xf numFmtId="0" fontId="2" fillId="0" borderId="0"/>
    <xf numFmtId="211" fontId="22" fillId="0" borderId="0" applyFont="0" applyFill="0" applyBorder="0" applyAlignment="0" applyProtection="0"/>
    <xf numFmtId="0" fontId="2" fillId="0" borderId="0"/>
    <xf numFmtId="213" fontId="22" fillId="0" borderId="0" applyFont="0" applyFill="0" applyBorder="0" applyAlignment="0" applyProtection="0"/>
    <xf numFmtId="0" fontId="26" fillId="20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79" fillId="23" borderId="4"/>
    <xf numFmtId="0" fontId="79" fillId="0" borderId="4"/>
    <xf numFmtId="0" fontId="74" fillId="0" borderId="4"/>
    <xf numFmtId="0" fontId="74" fillId="0" borderId="4"/>
    <xf numFmtId="211" fontId="22" fillId="0" borderId="0" applyFont="0" applyFill="0" applyBorder="0" applyAlignment="0" applyProtection="0"/>
    <xf numFmtId="211" fontId="22" fillId="0" borderId="0" applyFont="0" applyFill="0" applyBorder="0" applyAlignment="0" applyProtection="0"/>
    <xf numFmtId="211" fontId="1" fillId="0" borderId="0" applyFont="0" applyFill="0" applyBorder="0" applyAlignment="0" applyProtection="0"/>
    <xf numFmtId="211" fontId="22" fillId="0" borderId="0" applyFont="0" applyFill="0" applyBorder="0" applyAlignment="0" applyProtection="0"/>
    <xf numFmtId="211" fontId="22" fillId="0" borderId="0" applyFont="0" applyFill="0" applyBorder="0" applyAlignment="0" applyProtection="0"/>
    <xf numFmtId="211" fontId="22" fillId="0" borderId="0" applyFont="0" applyFill="0" applyBorder="0" applyAlignment="0" applyProtection="0"/>
    <xf numFmtId="211" fontId="16" fillId="0" borderId="0" applyFont="0" applyFill="0" applyBorder="0" applyAlignment="0" applyProtection="0"/>
    <xf numFmtId="209" fontId="22" fillId="0" borderId="0" applyFont="0" applyFill="0" applyBorder="0" applyAlignment="0" applyProtection="0"/>
    <xf numFmtId="211" fontId="16" fillId="0" borderId="0" applyFont="0" applyFill="0" applyBorder="0" applyAlignment="0" applyProtection="0"/>
    <xf numFmtId="211" fontId="22" fillId="0" borderId="0" applyFont="0" applyFill="0" applyBorder="0" applyAlignment="0" applyProtection="0"/>
    <xf numFmtId="211" fontId="22" fillId="0" borderId="0" applyFont="0" applyFill="0" applyBorder="0" applyAlignment="0" applyProtection="0"/>
    <xf numFmtId="211" fontId="22" fillId="0" borderId="0" applyFont="0" applyFill="0" applyBorder="0" applyAlignment="0" applyProtection="0"/>
    <xf numFmtId="211" fontId="22" fillId="0" borderId="0" applyFont="0" applyFill="0" applyBorder="0" applyAlignment="0" applyProtection="0"/>
    <xf numFmtId="211" fontId="22" fillId="0" borderId="0" applyFont="0" applyFill="0" applyBorder="0" applyAlignment="0" applyProtection="0"/>
    <xf numFmtId="211" fontId="16" fillId="0" borderId="0" applyFont="0" applyFill="0" applyBorder="0" applyAlignment="0" applyProtection="0"/>
    <xf numFmtId="211" fontId="16" fillId="0" borderId="0" applyFont="0" applyFill="0" applyBorder="0" applyAlignment="0" applyProtection="0"/>
    <xf numFmtId="211" fontId="22" fillId="0" borderId="0" applyFont="0" applyFill="0" applyBorder="0" applyAlignment="0" applyProtection="0"/>
    <xf numFmtId="211" fontId="22" fillId="0" borderId="0" applyFont="0" applyFill="0" applyBorder="0" applyAlignment="0" applyProtection="0"/>
    <xf numFmtId="211" fontId="1" fillId="0" borderId="0" applyFont="0" applyFill="0" applyBorder="0" applyAlignment="0" applyProtection="0"/>
    <xf numFmtId="211" fontId="22" fillId="0" borderId="0" applyFont="0" applyFill="0" applyBorder="0" applyAlignment="0" applyProtection="0"/>
    <xf numFmtId="211" fontId="1" fillId="0" borderId="0" applyFont="0" applyFill="0" applyBorder="0" applyAlignment="0" applyProtection="0"/>
    <xf numFmtId="211" fontId="22" fillId="0" borderId="0" applyFont="0" applyFill="0" applyBorder="0" applyAlignment="0" applyProtection="0"/>
    <xf numFmtId="211" fontId="22" fillId="0" borderId="0" applyFont="0" applyFill="0" applyBorder="0" applyAlignment="0" applyProtection="0"/>
    <xf numFmtId="211" fontId="1" fillId="0" borderId="0" applyFont="0" applyFill="0" applyBorder="0" applyAlignment="0" applyProtection="0"/>
    <xf numFmtId="211" fontId="22" fillId="0" borderId="0" applyFont="0" applyFill="0" applyBorder="0" applyAlignment="0" applyProtection="0"/>
    <xf numFmtId="211" fontId="22" fillId="0" borderId="0" applyFont="0" applyFill="0" applyBorder="0" applyAlignment="0" applyProtection="0"/>
    <xf numFmtId="211" fontId="1" fillId="0" borderId="0" applyFont="0" applyFill="0" applyBorder="0" applyAlignment="0" applyProtection="0"/>
    <xf numFmtId="211" fontId="1" fillId="0" borderId="0" applyFont="0" applyFill="0" applyBorder="0" applyAlignment="0" applyProtection="0"/>
    <xf numFmtId="211" fontId="22" fillId="0" borderId="0" applyFont="0" applyFill="0" applyBorder="0" applyAlignment="0" applyProtection="0"/>
    <xf numFmtId="211" fontId="22" fillId="0" borderId="0" applyFont="0" applyFill="0" applyBorder="0" applyAlignment="0" applyProtection="0"/>
    <xf numFmtId="211" fontId="22" fillId="0" borderId="0" applyFont="0" applyFill="0" applyBorder="0" applyAlignment="0" applyProtection="0"/>
    <xf numFmtId="211" fontId="1" fillId="0" borderId="0" applyFont="0" applyFill="0" applyBorder="0" applyAlignment="0" applyProtection="0"/>
    <xf numFmtId="211" fontId="1" fillId="0" borderId="0" applyFont="0" applyFill="0" applyBorder="0" applyAlignment="0" applyProtection="0"/>
    <xf numFmtId="211" fontId="1" fillId="0" borderId="0" applyFont="0" applyFill="0" applyBorder="0" applyAlignment="0" applyProtection="0"/>
    <xf numFmtId="211" fontId="22" fillId="0" borderId="0" applyFont="0" applyFill="0" applyBorder="0" applyAlignment="0" applyProtection="0"/>
    <xf numFmtId="211" fontId="22" fillId="0" borderId="0" applyFont="0" applyFill="0" applyBorder="0" applyAlignment="0" applyProtection="0"/>
    <xf numFmtId="211" fontId="22" fillId="0" borderId="0" applyFont="0" applyFill="0" applyBorder="0" applyAlignment="0" applyProtection="0"/>
    <xf numFmtId="211" fontId="16" fillId="0" borderId="0" applyFont="0" applyFill="0" applyBorder="0" applyAlignment="0" applyProtection="0"/>
    <xf numFmtId="211" fontId="16" fillId="0" borderId="0" applyFont="0" applyFill="0" applyBorder="0" applyAlignment="0" applyProtection="0"/>
    <xf numFmtId="211" fontId="16" fillId="0" borderId="0" applyFont="0" applyFill="0" applyBorder="0" applyAlignment="0" applyProtection="0"/>
    <xf numFmtId="211" fontId="16" fillId="0" borderId="0" applyFont="0" applyFill="0" applyBorder="0" applyAlignment="0" applyProtection="0"/>
    <xf numFmtId="211" fontId="16" fillId="0" borderId="0" applyFont="0" applyFill="0" applyBorder="0" applyAlignment="0" applyProtection="0"/>
    <xf numFmtId="211" fontId="16" fillId="0" borderId="0" applyFont="0" applyFill="0" applyBorder="0" applyAlignment="0" applyProtection="0"/>
    <xf numFmtId="211" fontId="16" fillId="0" borderId="0" applyFont="0" applyFill="0" applyBorder="0" applyAlignment="0" applyProtection="0"/>
    <xf numFmtId="211" fontId="16" fillId="0" borderId="0" applyFont="0" applyFill="0" applyBorder="0" applyAlignment="0" applyProtection="0"/>
    <xf numFmtId="211" fontId="16" fillId="0" borderId="0" applyFont="0" applyFill="0" applyBorder="0" applyAlignment="0" applyProtection="0"/>
    <xf numFmtId="211" fontId="16" fillId="0" borderId="0" applyFont="0" applyFill="0" applyBorder="0" applyAlignment="0" applyProtection="0"/>
    <xf numFmtId="211" fontId="1" fillId="0" borderId="0" applyFont="0" applyFill="0" applyBorder="0" applyAlignment="0" applyProtection="0"/>
    <xf numFmtId="211" fontId="16" fillId="0" borderId="0" applyFont="0" applyFill="0" applyBorder="0" applyAlignment="0" applyProtection="0"/>
    <xf numFmtId="211" fontId="16" fillId="0" borderId="0" applyFont="0" applyFill="0" applyBorder="0" applyAlignment="0" applyProtection="0"/>
    <xf numFmtId="211" fontId="16" fillId="0" borderId="0" applyFont="0" applyFill="0" applyBorder="0" applyAlignment="0" applyProtection="0"/>
    <xf numFmtId="211" fontId="22" fillId="0" borderId="0" applyFont="0" applyFill="0" applyBorder="0" applyAlignment="0" applyProtection="0"/>
    <xf numFmtId="211" fontId="16" fillId="0" borderId="0" applyFont="0" applyFill="0" applyBorder="0" applyAlignment="0" applyProtection="0"/>
    <xf numFmtId="211" fontId="16" fillId="0" borderId="0" applyFont="0" applyFill="0" applyBorder="0" applyAlignment="0" applyProtection="0"/>
    <xf numFmtId="211" fontId="16" fillId="0" borderId="0" applyFont="0" applyFill="0" applyBorder="0" applyAlignment="0" applyProtection="0"/>
    <xf numFmtId="211" fontId="16" fillId="0" borderId="0" applyFont="0" applyFill="0" applyBorder="0" applyAlignment="0" applyProtection="0"/>
    <xf numFmtId="211" fontId="16" fillId="0" borderId="0" applyFont="0" applyFill="0" applyBorder="0" applyAlignment="0" applyProtection="0"/>
    <xf numFmtId="211" fontId="16" fillId="0" borderId="0" applyFont="0" applyFill="0" applyBorder="0" applyAlignment="0" applyProtection="0"/>
    <xf numFmtId="211" fontId="16" fillId="0" borderId="0" applyFont="0" applyFill="0" applyBorder="0" applyAlignment="0" applyProtection="0"/>
    <xf numFmtId="211" fontId="16" fillId="0" borderId="0" applyFont="0" applyFill="0" applyBorder="0" applyAlignment="0" applyProtection="0"/>
    <xf numFmtId="211" fontId="16" fillId="0" borderId="0" applyFont="0" applyFill="0" applyBorder="0" applyAlignment="0" applyProtection="0"/>
    <xf numFmtId="211" fontId="16" fillId="0" borderId="0" applyFont="0" applyFill="0" applyBorder="0" applyAlignment="0" applyProtection="0"/>
    <xf numFmtId="211" fontId="16" fillId="0" borderId="0" applyFont="0" applyFill="0" applyBorder="0" applyAlignment="0" applyProtection="0"/>
    <xf numFmtId="211" fontId="16" fillId="0" borderId="0" applyFont="0" applyFill="0" applyBorder="0" applyAlignment="0" applyProtection="0"/>
    <xf numFmtId="211" fontId="16" fillId="0" borderId="0" applyFont="0" applyFill="0" applyBorder="0" applyAlignment="0" applyProtection="0"/>
    <xf numFmtId="211" fontId="16" fillId="0" borderId="0" applyFont="0" applyFill="0" applyBorder="0" applyAlignment="0" applyProtection="0"/>
    <xf numFmtId="211" fontId="16" fillId="0" borderId="0" applyFont="0" applyFill="0" applyBorder="0" applyAlignment="0" applyProtection="0"/>
    <xf numFmtId="211" fontId="16" fillId="0" borderId="0" applyFont="0" applyFill="0" applyBorder="0" applyAlignment="0" applyProtection="0"/>
    <xf numFmtId="211" fontId="16" fillId="0" borderId="0" applyFont="0" applyFill="0" applyBorder="0" applyAlignment="0" applyProtection="0"/>
    <xf numFmtId="211" fontId="16" fillId="0" borderId="0" applyFont="0" applyFill="0" applyBorder="0" applyAlignment="0" applyProtection="0"/>
    <xf numFmtId="211" fontId="16" fillId="0" borderId="0" applyFont="0" applyFill="0" applyBorder="0" applyAlignment="0" applyProtection="0"/>
    <xf numFmtId="211" fontId="16" fillId="0" borderId="0" applyFont="0" applyFill="0" applyBorder="0" applyAlignment="0" applyProtection="0"/>
    <xf numFmtId="211" fontId="16" fillId="0" borderId="0" applyFont="0" applyFill="0" applyBorder="0" applyAlignment="0" applyProtection="0"/>
    <xf numFmtId="211" fontId="16" fillId="0" borderId="0" applyFont="0" applyFill="0" applyBorder="0" applyAlignment="0" applyProtection="0"/>
    <xf numFmtId="211" fontId="16" fillId="0" borderId="0" applyFont="0" applyFill="0" applyBorder="0" applyAlignment="0" applyProtection="0"/>
    <xf numFmtId="211" fontId="16" fillId="0" borderId="0" applyFont="0" applyFill="0" applyBorder="0" applyAlignment="0" applyProtection="0"/>
    <xf numFmtId="211" fontId="16" fillId="0" borderId="0" applyFont="0" applyFill="0" applyBorder="0" applyAlignment="0" applyProtection="0"/>
    <xf numFmtId="211" fontId="22" fillId="0" borderId="0" applyFont="0" applyFill="0" applyBorder="0" applyAlignment="0" applyProtection="0"/>
    <xf numFmtId="211" fontId="16" fillId="0" borderId="0" applyFont="0" applyFill="0" applyBorder="0" applyAlignment="0" applyProtection="0"/>
    <xf numFmtId="211" fontId="16" fillId="0" borderId="0" applyFont="0" applyFill="0" applyBorder="0" applyAlignment="0" applyProtection="0"/>
    <xf numFmtId="211" fontId="1" fillId="0" borderId="0" applyFont="0" applyFill="0" applyBorder="0" applyAlignment="0" applyProtection="0"/>
    <xf numFmtId="211" fontId="1" fillId="0" borderId="0" applyFont="0" applyFill="0" applyBorder="0" applyAlignment="0" applyProtection="0"/>
    <xf numFmtId="211" fontId="22" fillId="0" borderId="0" applyFont="0" applyFill="0" applyBorder="0" applyAlignment="0" applyProtection="0"/>
    <xf numFmtId="211" fontId="22" fillId="0" borderId="0" applyFont="0" applyFill="0" applyBorder="0" applyAlignment="0" applyProtection="0"/>
    <xf numFmtId="211" fontId="1" fillId="0" borderId="0" applyFont="0" applyFill="0" applyBorder="0" applyAlignment="0" applyProtection="0"/>
    <xf numFmtId="211" fontId="22" fillId="0" borderId="0" applyFont="0" applyFill="0" applyBorder="0" applyAlignment="0" applyProtection="0"/>
    <xf numFmtId="211" fontId="22" fillId="0" borderId="0" applyFont="0" applyFill="0" applyBorder="0" applyAlignment="0" applyProtection="0"/>
    <xf numFmtId="211" fontId="16" fillId="0" borderId="0" applyFont="0" applyFill="0" applyBorder="0" applyAlignment="0" applyProtection="0"/>
    <xf numFmtId="211" fontId="22" fillId="0" borderId="0" applyFont="0" applyFill="0" applyBorder="0" applyAlignment="0" applyProtection="0"/>
    <xf numFmtId="211" fontId="16" fillId="0" borderId="0" applyFont="0" applyFill="0" applyBorder="0" applyAlignment="0" applyProtection="0"/>
    <xf numFmtId="211" fontId="22" fillId="0" borderId="0" applyFont="0" applyFill="0" applyBorder="0" applyAlignment="0" applyProtection="0"/>
    <xf numFmtId="211" fontId="22" fillId="0" borderId="0" applyFont="0" applyFill="0" applyBorder="0" applyAlignment="0" applyProtection="0"/>
    <xf numFmtId="211" fontId="22" fillId="0" borderId="0" applyFont="0" applyFill="0" applyBorder="0" applyAlignment="0" applyProtection="0"/>
    <xf numFmtId="211" fontId="66" fillId="0" borderId="0" applyFont="0" applyFill="0" applyBorder="0" applyAlignment="0" applyProtection="0"/>
    <xf numFmtId="211" fontId="67" fillId="0" borderId="0" applyFont="0" applyFill="0" applyBorder="0" applyAlignment="0" applyProtection="0"/>
    <xf numFmtId="211" fontId="16" fillId="0" borderId="0" applyFont="0" applyFill="0" applyBorder="0" applyAlignment="0" applyProtection="0"/>
    <xf numFmtId="211" fontId="1" fillId="0" borderId="0" applyFont="0" applyFill="0" applyBorder="0" applyAlignment="0" applyProtection="0"/>
    <xf numFmtId="211" fontId="16" fillId="0" borderId="0" applyFont="0" applyFill="0" applyBorder="0" applyAlignment="0" applyProtection="0"/>
    <xf numFmtId="211" fontId="22" fillId="0" borderId="0" applyFont="0" applyFill="0" applyBorder="0" applyAlignment="0" applyProtection="0"/>
    <xf numFmtId="211" fontId="22" fillId="0" borderId="0" applyFont="0" applyFill="0" applyBorder="0" applyAlignment="0" applyProtection="0"/>
    <xf numFmtId="211" fontId="22" fillId="0" borderId="0" applyFont="0" applyFill="0" applyBorder="0" applyAlignment="0" applyProtection="0"/>
    <xf numFmtId="211" fontId="22" fillId="0" borderId="0" applyFont="0" applyFill="0" applyBorder="0" applyAlignment="0" applyProtection="0"/>
    <xf numFmtId="211" fontId="22" fillId="0" borderId="0" applyFont="0" applyFill="0" applyBorder="0" applyAlignment="0" applyProtection="0"/>
    <xf numFmtId="211" fontId="68" fillId="0" borderId="0" applyFont="0" applyFill="0" applyBorder="0" applyAlignment="0" applyProtection="0"/>
    <xf numFmtId="211" fontId="22" fillId="0" borderId="0" applyFont="0" applyFill="0" applyBorder="0" applyAlignment="0" applyProtection="0"/>
    <xf numFmtId="211" fontId="22" fillId="0" borderId="0" applyFont="0" applyFill="0" applyBorder="0" applyAlignment="0" applyProtection="0"/>
    <xf numFmtId="211" fontId="22" fillId="0" borderId="0" applyFont="0" applyFill="0" applyBorder="0" applyAlignment="0" applyProtection="0"/>
    <xf numFmtId="211" fontId="22" fillId="0" borderId="0" applyFont="0" applyFill="0" applyBorder="0" applyAlignment="0" applyProtection="0"/>
    <xf numFmtId="211" fontId="22" fillId="0" borderId="0" applyFont="0" applyFill="0" applyBorder="0" applyAlignment="0" applyProtection="0"/>
    <xf numFmtId="211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16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16" fillId="0" borderId="0" applyFont="0" applyFill="0" applyBorder="0" applyAlignment="0" applyProtection="0"/>
    <xf numFmtId="213" fontId="16" fillId="0" borderId="0" applyFont="0" applyFill="0" applyBorder="0" applyAlignment="0" applyProtection="0"/>
    <xf numFmtId="213" fontId="16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16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1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1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1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1" fillId="0" borderId="0" applyFont="0" applyFill="0" applyBorder="0" applyAlignment="0" applyProtection="0"/>
    <xf numFmtId="213" fontId="1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1" fillId="0" borderId="0" applyFont="0" applyFill="0" applyBorder="0" applyAlignment="0" applyProtection="0"/>
    <xf numFmtId="213" fontId="1" fillId="0" borderId="0" applyFont="0" applyFill="0" applyBorder="0" applyAlignment="0" applyProtection="0"/>
    <xf numFmtId="213" fontId="16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1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16" fillId="0" borderId="0" applyFont="0" applyFill="0" applyBorder="0" applyAlignment="0" applyProtection="0"/>
    <xf numFmtId="213" fontId="16" fillId="0" borderId="0" applyFont="0" applyFill="0" applyBorder="0" applyAlignment="0" applyProtection="0"/>
    <xf numFmtId="213" fontId="16" fillId="0" borderId="0" applyFont="0" applyFill="0" applyBorder="0" applyAlignment="0" applyProtection="0"/>
    <xf numFmtId="213" fontId="16" fillId="0" borderId="0" applyFont="0" applyFill="0" applyBorder="0" applyAlignment="0" applyProtection="0"/>
    <xf numFmtId="213" fontId="16" fillId="0" borderId="0" applyFont="0" applyFill="0" applyBorder="0" applyAlignment="0" applyProtection="0"/>
    <xf numFmtId="213" fontId="16" fillId="0" borderId="0" applyFont="0" applyFill="0" applyBorder="0" applyAlignment="0" applyProtection="0"/>
    <xf numFmtId="213" fontId="16" fillId="0" borderId="0" applyFont="0" applyFill="0" applyBorder="0" applyAlignment="0" applyProtection="0"/>
    <xf numFmtId="213" fontId="16" fillId="0" borderId="0" applyFont="0" applyFill="0" applyBorder="0" applyAlignment="0" applyProtection="0"/>
    <xf numFmtId="213" fontId="16" fillId="0" borderId="0" applyFont="0" applyFill="0" applyBorder="0" applyAlignment="0" applyProtection="0"/>
    <xf numFmtId="213" fontId="16" fillId="0" borderId="0" applyFont="0" applyFill="0" applyBorder="0" applyAlignment="0" applyProtection="0"/>
    <xf numFmtId="213" fontId="16" fillId="0" borderId="0" applyFont="0" applyFill="0" applyBorder="0" applyAlignment="0" applyProtection="0"/>
    <xf numFmtId="213" fontId="1" fillId="0" borderId="0" applyFont="0" applyFill="0" applyBorder="0" applyAlignment="0" applyProtection="0"/>
    <xf numFmtId="213" fontId="16" fillId="0" borderId="0" applyFont="0" applyFill="0" applyBorder="0" applyAlignment="0" applyProtection="0"/>
    <xf numFmtId="213" fontId="16" fillId="0" borderId="0" applyFont="0" applyFill="0" applyBorder="0" applyAlignment="0" applyProtection="0"/>
    <xf numFmtId="213" fontId="16" fillId="0" borderId="0" applyFont="0" applyFill="0" applyBorder="0" applyAlignment="0" applyProtection="0"/>
    <xf numFmtId="213" fontId="16" fillId="0" borderId="0" applyFont="0" applyFill="0" applyBorder="0" applyAlignment="0" applyProtection="0"/>
    <xf numFmtId="213" fontId="16" fillId="0" borderId="0" applyFont="0" applyFill="0" applyBorder="0" applyAlignment="0" applyProtection="0"/>
    <xf numFmtId="213" fontId="16" fillId="0" borderId="0" applyFont="0" applyFill="0" applyBorder="0" applyAlignment="0" applyProtection="0"/>
    <xf numFmtId="213" fontId="16" fillId="0" borderId="0" applyFont="0" applyFill="0" applyBorder="0" applyAlignment="0" applyProtection="0"/>
    <xf numFmtId="213" fontId="16" fillId="0" borderId="0" applyFont="0" applyFill="0" applyBorder="0" applyAlignment="0" applyProtection="0"/>
    <xf numFmtId="213" fontId="16" fillId="0" borderId="0" applyFont="0" applyFill="0" applyBorder="0" applyAlignment="0" applyProtection="0"/>
    <xf numFmtId="213" fontId="16" fillId="0" borderId="0" applyFont="0" applyFill="0" applyBorder="0" applyAlignment="0" applyProtection="0"/>
    <xf numFmtId="213" fontId="16" fillId="0" borderId="0" applyFont="0" applyFill="0" applyBorder="0" applyAlignment="0" applyProtection="0"/>
    <xf numFmtId="213" fontId="16" fillId="0" borderId="0" applyFont="0" applyFill="0" applyBorder="0" applyAlignment="0" applyProtection="0"/>
    <xf numFmtId="213" fontId="16" fillId="0" borderId="0" applyFont="0" applyFill="0" applyBorder="0" applyAlignment="0" applyProtection="0"/>
    <xf numFmtId="213" fontId="16" fillId="0" borderId="0" applyFont="0" applyFill="0" applyBorder="0" applyAlignment="0" applyProtection="0"/>
    <xf numFmtId="213" fontId="16" fillId="0" borderId="0" applyFont="0" applyFill="0" applyBorder="0" applyAlignment="0" applyProtection="0"/>
    <xf numFmtId="213" fontId="16" fillId="0" borderId="0" applyFont="0" applyFill="0" applyBorder="0" applyAlignment="0" applyProtection="0"/>
    <xf numFmtId="213" fontId="16" fillId="0" borderId="0" applyFont="0" applyFill="0" applyBorder="0" applyAlignment="0" applyProtection="0"/>
    <xf numFmtId="213" fontId="16" fillId="0" borderId="0" applyFont="0" applyFill="0" applyBorder="0" applyAlignment="0" applyProtection="0"/>
    <xf numFmtId="213" fontId="16" fillId="0" borderId="0" applyFont="0" applyFill="0" applyBorder="0" applyAlignment="0" applyProtection="0"/>
    <xf numFmtId="213" fontId="16" fillId="0" borderId="0" applyFont="0" applyFill="0" applyBorder="0" applyAlignment="0" applyProtection="0"/>
    <xf numFmtId="213" fontId="16" fillId="0" borderId="0" applyFont="0" applyFill="0" applyBorder="0" applyAlignment="0" applyProtection="0"/>
    <xf numFmtId="213" fontId="16" fillId="0" borderId="0" applyFont="0" applyFill="0" applyBorder="0" applyAlignment="0" applyProtection="0"/>
    <xf numFmtId="213" fontId="16" fillId="0" borderId="0" applyFont="0" applyFill="0" applyBorder="0" applyAlignment="0" applyProtection="0"/>
    <xf numFmtId="213" fontId="16" fillId="0" borderId="0" applyFont="0" applyFill="0" applyBorder="0" applyAlignment="0" applyProtection="0"/>
    <xf numFmtId="213" fontId="16" fillId="0" borderId="0" applyFont="0" applyFill="0" applyBorder="0" applyAlignment="0" applyProtection="0"/>
    <xf numFmtId="213" fontId="16" fillId="0" borderId="0" applyFont="0" applyFill="0" applyBorder="0" applyAlignment="0" applyProtection="0"/>
    <xf numFmtId="213" fontId="16" fillId="0" borderId="0" applyFont="0" applyFill="0" applyBorder="0" applyAlignment="0" applyProtection="0"/>
    <xf numFmtId="213" fontId="16" fillId="0" borderId="0" applyFont="0" applyFill="0" applyBorder="0" applyAlignment="0" applyProtection="0"/>
    <xf numFmtId="213" fontId="16" fillId="0" borderId="0" applyFont="0" applyFill="0" applyBorder="0" applyAlignment="0" applyProtection="0"/>
    <xf numFmtId="213" fontId="16" fillId="0" borderId="0" applyFont="0" applyFill="0" applyBorder="0" applyAlignment="0" applyProtection="0"/>
    <xf numFmtId="213" fontId="16" fillId="0" borderId="0" applyFont="0" applyFill="0" applyBorder="0" applyAlignment="0" applyProtection="0"/>
    <xf numFmtId="213" fontId="16" fillId="0" borderId="0" applyFont="0" applyFill="0" applyBorder="0" applyAlignment="0" applyProtection="0"/>
    <xf numFmtId="213" fontId="16" fillId="0" borderId="0" applyFont="0" applyFill="0" applyBorder="0" applyAlignment="0" applyProtection="0"/>
    <xf numFmtId="213" fontId="16" fillId="0" borderId="0" applyFont="0" applyFill="0" applyBorder="0" applyAlignment="0" applyProtection="0"/>
    <xf numFmtId="213" fontId="16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16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16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1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16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16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69" fillId="0" borderId="0" applyFont="0" applyFill="0" applyBorder="0" applyAlignment="0" applyProtection="0"/>
    <xf numFmtId="213" fontId="69" fillId="0" borderId="0" applyFont="0" applyFill="0" applyBorder="0" applyAlignment="0" applyProtection="0"/>
    <xf numFmtId="213" fontId="16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" fillId="0" borderId="0"/>
    <xf numFmtId="0" fontId="2" fillId="0" borderId="0"/>
    <xf numFmtId="9" fontId="1" fillId="0" borderId="0" applyFont="0" applyFill="0" applyBorder="0" applyAlignment="0" applyProtection="0"/>
    <xf numFmtId="0" fontId="88" fillId="0" borderId="14"/>
    <xf numFmtId="0" fontId="89" fillId="0" borderId="104"/>
    <xf numFmtId="0" fontId="37" fillId="20" borderId="13" applyNumberFormat="0" applyAlignment="0" applyProtection="0"/>
    <xf numFmtId="0" fontId="22" fillId="27" borderId="12" applyNumberFormat="0" applyFont="0" applyAlignment="0" applyProtection="0"/>
    <xf numFmtId="0" fontId="33" fillId="7" borderId="1" applyNumberFormat="0" applyAlignment="0" applyProtection="0"/>
    <xf numFmtId="0" fontId="26" fillId="20" borderId="1" applyNumberFormat="0" applyAlignment="0" applyProtection="0"/>
    <xf numFmtId="213" fontId="22" fillId="0" borderId="0" applyFont="0" applyFill="0" applyBorder="0" applyAlignment="0" applyProtection="0"/>
    <xf numFmtId="0" fontId="2" fillId="0" borderId="0"/>
    <xf numFmtId="0" fontId="22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0" fontId="22" fillId="27" borderId="12" applyNumberFormat="0" applyFont="0" applyAlignment="0" applyProtection="0"/>
    <xf numFmtId="0" fontId="22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88" fillId="0" borderId="10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22" fillId="0" borderId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7" fillId="21" borderId="102" applyNumberFormat="0" applyAlignment="0" applyProtection="0"/>
    <xf numFmtId="0" fontId="27" fillId="21" borderId="102" applyNumberFormat="0" applyAlignment="0" applyProtection="0"/>
    <xf numFmtId="0" fontId="27" fillId="21" borderId="102" applyNumberFormat="0" applyAlignment="0" applyProtection="0"/>
    <xf numFmtId="0" fontId="27" fillId="21" borderId="102" applyNumberFormat="0" applyAlignment="0" applyProtection="0"/>
    <xf numFmtId="0" fontId="27" fillId="21" borderId="102" applyNumberFormat="0" applyAlignment="0" applyProtection="0"/>
    <xf numFmtId="0" fontId="27" fillId="21" borderId="102" applyNumberFormat="0" applyAlignment="0" applyProtection="0"/>
    <xf numFmtId="0" fontId="27" fillId="21" borderId="102" applyNumberFormat="0" applyAlignment="0" applyProtection="0"/>
    <xf numFmtId="0" fontId="27" fillId="21" borderId="102" applyNumberFormat="0" applyAlignment="0" applyProtection="0"/>
    <xf numFmtId="0" fontId="27" fillId="21" borderId="102" applyNumberFormat="0" applyAlignment="0" applyProtection="0"/>
    <xf numFmtId="0" fontId="27" fillId="21" borderId="102" applyNumberFormat="0" applyAlignment="0" applyProtection="0"/>
    <xf numFmtId="0" fontId="27" fillId="21" borderId="102" applyNumberFormat="0" applyAlignment="0" applyProtection="0"/>
    <xf numFmtId="0" fontId="27" fillId="21" borderId="102" applyNumberFormat="0" applyAlignment="0" applyProtection="0"/>
    <xf numFmtId="0" fontId="27" fillId="21" borderId="102" applyNumberFormat="0" applyAlignment="0" applyProtection="0"/>
    <xf numFmtId="0" fontId="27" fillId="21" borderId="102" applyNumberFormat="0" applyAlignment="0" applyProtection="0"/>
    <xf numFmtId="0" fontId="27" fillId="21" borderId="102" applyNumberFormat="0" applyAlignment="0" applyProtection="0"/>
    <xf numFmtId="0" fontId="27" fillId="21" borderId="102" applyNumberFormat="0" applyAlignment="0" applyProtection="0"/>
    <xf numFmtId="0" fontId="27" fillId="21" borderId="102" applyNumberFormat="0" applyAlignment="0" applyProtection="0"/>
    <xf numFmtId="0" fontId="27" fillId="21" borderId="102" applyNumberFormat="0" applyAlignment="0" applyProtection="0"/>
    <xf numFmtId="0" fontId="27" fillId="21" borderId="102" applyNumberFormat="0" applyAlignment="0" applyProtection="0"/>
    <xf numFmtId="0" fontId="27" fillId="21" borderId="102" applyNumberFormat="0" applyAlignment="0" applyProtection="0"/>
    <xf numFmtId="0" fontId="27" fillId="21" borderId="102" applyNumberFormat="0" applyAlignment="0" applyProtection="0"/>
    <xf numFmtId="213" fontId="22" fillId="0" borderId="0" applyFont="0" applyFill="0" applyBorder="0" applyAlignment="0" applyProtection="0"/>
    <xf numFmtId="211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1" fontId="22" fillId="0" borderId="0" applyFont="0" applyFill="0" applyBorder="0" applyAlignment="0" applyProtection="0"/>
    <xf numFmtId="211" fontId="22" fillId="0" borderId="0" applyFont="0" applyFill="0" applyBorder="0" applyAlignment="0" applyProtection="0"/>
    <xf numFmtId="211" fontId="16" fillId="0" borderId="0" applyFont="0" applyFill="0" applyBorder="0" applyAlignment="0" applyProtection="0"/>
    <xf numFmtId="211" fontId="22" fillId="0" borderId="0" applyFont="0" applyFill="0" applyBorder="0" applyAlignment="0" applyProtection="0"/>
    <xf numFmtId="211" fontId="22" fillId="0" borderId="0" applyFont="0" applyFill="0" applyBorder="0" applyAlignment="0" applyProtection="0"/>
    <xf numFmtId="211" fontId="22" fillId="0" borderId="0" applyFont="0" applyFill="0" applyBorder="0" applyAlignment="0" applyProtection="0"/>
    <xf numFmtId="209" fontId="22" fillId="0" borderId="0" applyFont="0" applyFill="0" applyBorder="0" applyAlignment="0" applyProtection="0"/>
    <xf numFmtId="211" fontId="22" fillId="0" borderId="0" applyFont="0" applyFill="0" applyBorder="0" applyAlignment="0" applyProtection="0"/>
    <xf numFmtId="211" fontId="22" fillId="0" borderId="0" applyFont="0" applyFill="0" applyBorder="0" applyAlignment="0" applyProtection="0"/>
    <xf numFmtId="211" fontId="22" fillId="0" borderId="0" applyFont="0" applyFill="0" applyBorder="0" applyAlignment="0" applyProtection="0"/>
    <xf numFmtId="211" fontId="22" fillId="0" borderId="0" applyFont="0" applyFill="0" applyBorder="0" applyAlignment="0" applyProtection="0"/>
    <xf numFmtId="211" fontId="22" fillId="0" borderId="0" applyFont="0" applyFill="0" applyBorder="0" applyAlignment="0" applyProtection="0"/>
    <xf numFmtId="211" fontId="22" fillId="0" borderId="0" applyFont="0" applyFill="0" applyBorder="0" applyAlignment="0" applyProtection="0"/>
    <xf numFmtId="211" fontId="22" fillId="0" borderId="0" applyFont="0" applyFill="0" applyBorder="0" applyAlignment="0" applyProtection="0"/>
    <xf numFmtId="211" fontId="16" fillId="0" borderId="0" applyFont="0" applyFill="0" applyBorder="0" applyAlignment="0" applyProtection="0"/>
    <xf numFmtId="211" fontId="16" fillId="0" borderId="0" applyFont="0" applyFill="0" applyBorder="0" applyAlignment="0" applyProtection="0"/>
    <xf numFmtId="211" fontId="22" fillId="0" borderId="0" applyFont="0" applyFill="0" applyBorder="0" applyAlignment="0" applyProtection="0"/>
    <xf numFmtId="211" fontId="22" fillId="0" borderId="0" applyFont="0" applyFill="0" applyBorder="0" applyAlignment="0" applyProtection="0"/>
    <xf numFmtId="211" fontId="16" fillId="0" borderId="0" applyFont="0" applyFill="0" applyBorder="0" applyAlignment="0" applyProtection="0"/>
    <xf numFmtId="211" fontId="22" fillId="0" borderId="0" applyFont="0" applyFill="0" applyBorder="0" applyAlignment="0" applyProtection="0"/>
    <xf numFmtId="211" fontId="22" fillId="0" borderId="0" applyFont="0" applyFill="0" applyBorder="0" applyAlignment="0" applyProtection="0"/>
    <xf numFmtId="211" fontId="22" fillId="0" borderId="0" applyFont="0" applyFill="0" applyBorder="0" applyAlignment="0" applyProtection="0"/>
    <xf numFmtId="211" fontId="16" fillId="0" borderId="0" applyFont="0" applyFill="0" applyBorder="0" applyAlignment="0" applyProtection="0"/>
    <xf numFmtId="211" fontId="16" fillId="0" borderId="0" applyFont="0" applyFill="0" applyBorder="0" applyAlignment="0" applyProtection="0"/>
    <xf numFmtId="211" fontId="22" fillId="0" borderId="0" applyFont="0" applyFill="0" applyBorder="0" applyAlignment="0" applyProtection="0"/>
    <xf numFmtId="211" fontId="22" fillId="0" borderId="0" applyFont="0" applyFill="0" applyBorder="0" applyAlignment="0" applyProtection="0"/>
    <xf numFmtId="211" fontId="22" fillId="0" borderId="0" applyFont="0" applyFill="0" applyBorder="0" applyAlignment="0" applyProtection="0"/>
    <xf numFmtId="211" fontId="22" fillId="0" borderId="0" applyFont="0" applyFill="0" applyBorder="0" applyAlignment="0" applyProtection="0"/>
    <xf numFmtId="211" fontId="22" fillId="0" borderId="0" applyFont="0" applyFill="0" applyBorder="0" applyAlignment="0" applyProtection="0"/>
    <xf numFmtId="211" fontId="16" fillId="0" borderId="0" applyFont="0" applyFill="0" applyBorder="0" applyAlignment="0" applyProtection="0"/>
    <xf numFmtId="211" fontId="16" fillId="0" borderId="0" applyFont="0" applyFill="0" applyBorder="0" applyAlignment="0" applyProtection="0"/>
    <xf numFmtId="211" fontId="16" fillId="0" borderId="0" applyFont="0" applyFill="0" applyBorder="0" applyAlignment="0" applyProtection="0"/>
    <xf numFmtId="211" fontId="22" fillId="0" borderId="0" applyFont="0" applyFill="0" applyBorder="0" applyAlignment="0" applyProtection="0"/>
    <xf numFmtId="211" fontId="22" fillId="0" borderId="0" applyFont="0" applyFill="0" applyBorder="0" applyAlignment="0" applyProtection="0"/>
    <xf numFmtId="211" fontId="16" fillId="0" borderId="0" applyFont="0" applyFill="0" applyBorder="0" applyAlignment="0" applyProtection="0"/>
    <xf numFmtId="211" fontId="22" fillId="0" borderId="0" applyFont="0" applyFill="0" applyBorder="0" applyAlignment="0" applyProtection="0"/>
    <xf numFmtId="211" fontId="22" fillId="0" borderId="0" applyFont="0" applyFill="0" applyBorder="0" applyAlignment="0" applyProtection="0"/>
    <xf numFmtId="211" fontId="22" fillId="0" borderId="0" applyFont="0" applyFill="0" applyBorder="0" applyAlignment="0" applyProtection="0"/>
    <xf numFmtId="211" fontId="22" fillId="0" borderId="0" applyFont="0" applyFill="0" applyBorder="0" applyAlignment="0" applyProtection="0"/>
    <xf numFmtId="211" fontId="16" fillId="0" borderId="0" applyFont="0" applyFill="0" applyBorder="0" applyAlignment="0" applyProtection="0"/>
    <xf numFmtId="211" fontId="16" fillId="0" borderId="0" applyFont="0" applyFill="0" applyBorder="0" applyAlignment="0" applyProtection="0"/>
    <xf numFmtId="211" fontId="22" fillId="0" borderId="0" applyFont="0" applyFill="0" applyBorder="0" applyAlignment="0" applyProtection="0"/>
    <xf numFmtId="211" fontId="22" fillId="0" borderId="0" applyFont="0" applyFill="0" applyBorder="0" applyAlignment="0" applyProtection="0"/>
    <xf numFmtId="211" fontId="16" fillId="0" borderId="0" applyFont="0" applyFill="0" applyBorder="0" applyAlignment="0" applyProtection="0"/>
    <xf numFmtId="211" fontId="11" fillId="0" borderId="0" applyFont="0" applyFill="0" applyBorder="0" applyAlignment="0" applyProtection="0"/>
    <xf numFmtId="211" fontId="22" fillId="0" borderId="0" applyFont="0" applyFill="0" applyBorder="0" applyAlignment="0" applyProtection="0"/>
    <xf numFmtId="211" fontId="22" fillId="0" borderId="0" applyFont="0" applyFill="0" applyBorder="0" applyAlignment="0" applyProtection="0"/>
    <xf numFmtId="211" fontId="22" fillId="0" borderId="0" applyFont="0" applyFill="0" applyBorder="0" applyAlignment="0" applyProtection="0"/>
    <xf numFmtId="211" fontId="22" fillId="0" borderId="0" applyFont="0" applyFill="0" applyBorder="0" applyAlignment="0" applyProtection="0"/>
    <xf numFmtId="211" fontId="22" fillId="0" borderId="0" applyFont="0" applyFill="0" applyBorder="0" applyAlignment="0" applyProtection="0"/>
    <xf numFmtId="211" fontId="22" fillId="0" borderId="0" applyFont="0" applyFill="0" applyBorder="0" applyAlignment="0" applyProtection="0"/>
    <xf numFmtId="211" fontId="11" fillId="0" borderId="0" applyFont="0" applyFill="0" applyBorder="0" applyAlignment="0" applyProtection="0"/>
    <xf numFmtId="211" fontId="22" fillId="0" borderId="0" applyFont="0" applyFill="0" applyBorder="0" applyAlignment="0" applyProtection="0"/>
    <xf numFmtId="211" fontId="22" fillId="0" borderId="0" applyFont="0" applyFill="0" applyBorder="0" applyAlignment="0" applyProtection="0"/>
    <xf numFmtId="211" fontId="22" fillId="0" borderId="0" applyFont="0" applyFill="0" applyBorder="0" applyAlignment="0" applyProtection="0"/>
    <xf numFmtId="211" fontId="22" fillId="0" borderId="0" applyFont="0" applyFill="0" applyBorder="0" applyAlignment="0" applyProtection="0"/>
    <xf numFmtId="211" fontId="22" fillId="0" borderId="0" applyFont="0" applyFill="0" applyBorder="0" applyAlignment="0" applyProtection="0"/>
    <xf numFmtId="211" fontId="22" fillId="0" borderId="0" applyFont="0" applyFill="0" applyBorder="0" applyAlignment="0" applyProtection="0"/>
    <xf numFmtId="211" fontId="22" fillId="0" borderId="0" applyFont="0" applyFill="0" applyBorder="0" applyAlignment="0" applyProtection="0"/>
    <xf numFmtId="211" fontId="22" fillId="0" borderId="0" applyFont="0" applyFill="0" applyBorder="0" applyAlignment="0" applyProtection="0"/>
    <xf numFmtId="211" fontId="22" fillId="0" borderId="0" applyFont="0" applyFill="0" applyBorder="0" applyAlignment="0" applyProtection="0"/>
    <xf numFmtId="211" fontId="22" fillId="0" borderId="0" applyFont="0" applyFill="0" applyBorder="0" applyAlignment="0" applyProtection="0"/>
    <xf numFmtId="211" fontId="22" fillId="0" borderId="0" applyFont="0" applyFill="0" applyBorder="0" applyAlignment="0" applyProtection="0"/>
    <xf numFmtId="211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16" fillId="0" borderId="0" applyFont="0" applyFill="0" applyBorder="0" applyAlignment="0" applyProtection="0"/>
    <xf numFmtId="213" fontId="16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16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16" fillId="0" borderId="0" applyFont="0" applyFill="0" applyBorder="0" applyAlignment="0" applyProtection="0"/>
    <xf numFmtId="213" fontId="16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16" fillId="0" borderId="0" applyFont="0" applyFill="0" applyBorder="0" applyAlignment="0" applyProtection="0"/>
    <xf numFmtId="213" fontId="16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16" fillId="0" borderId="0" applyFont="0" applyFill="0" applyBorder="0" applyAlignment="0" applyProtection="0"/>
    <xf numFmtId="213" fontId="16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16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11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11" fillId="0" borderId="0" applyFont="0" applyFill="0" applyBorder="0" applyAlignment="0" applyProtection="0"/>
    <xf numFmtId="213" fontId="11" fillId="0" borderId="0" applyFont="0" applyFill="0" applyBorder="0" applyAlignment="0" applyProtection="0"/>
    <xf numFmtId="213" fontId="11" fillId="0" borderId="0" applyFont="0" applyFill="0" applyBorder="0" applyAlignment="0" applyProtection="0"/>
    <xf numFmtId="213" fontId="11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11" fillId="0" borderId="0" applyFont="0" applyFill="0" applyBorder="0" applyAlignment="0" applyProtection="0"/>
    <xf numFmtId="213" fontId="11" fillId="0" borderId="0" applyFont="0" applyFill="0" applyBorder="0" applyAlignment="0" applyProtection="0"/>
    <xf numFmtId="213" fontId="16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16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11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16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164" fontId="16" fillId="0" borderId="0" applyFont="0" applyFill="0" applyBorder="0" applyAlignment="0" applyProtection="0"/>
    <xf numFmtId="0" fontId="74" fillId="0" borderId="4"/>
    <xf numFmtId="0" fontId="74" fillId="0" borderId="4"/>
    <xf numFmtId="0" fontId="79" fillId="0" borderId="103"/>
    <xf numFmtId="0" fontId="79" fillId="0" borderId="103"/>
    <xf numFmtId="0" fontId="79" fillId="0" borderId="103"/>
    <xf numFmtId="0" fontId="79" fillId="0" borderId="103"/>
    <xf numFmtId="0" fontId="79" fillId="0" borderId="4"/>
    <xf numFmtId="0" fontId="79" fillId="23" borderId="4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22" fillId="27" borderId="12" applyNumberFormat="0" applyFont="0" applyAlignment="0" applyProtection="0"/>
    <xf numFmtId="0" fontId="22" fillId="27" borderId="12" applyNumberFormat="0" applyFont="0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9" fontId="16" fillId="0" borderId="0" applyFont="0" applyFill="0" applyBorder="0" applyAlignment="0" applyProtection="0"/>
    <xf numFmtId="0" fontId="89" fillId="0" borderId="104"/>
    <xf numFmtId="0" fontId="89" fillId="0" borderId="104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22" fillId="0" borderId="0"/>
    <xf numFmtId="0" fontId="2" fillId="0" borderId="0"/>
    <xf numFmtId="213" fontId="11" fillId="0" borderId="0" applyFont="0" applyFill="0" applyBorder="0" applyAlignment="0" applyProtection="0"/>
    <xf numFmtId="0" fontId="2" fillId="0" borderId="0"/>
    <xf numFmtId="211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211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0" fontId="2" fillId="0" borderId="0"/>
    <xf numFmtId="211" fontId="22" fillId="0" borderId="0" applyFont="0" applyFill="0" applyBorder="0" applyAlignment="0" applyProtection="0"/>
    <xf numFmtId="0" fontId="2" fillId="0" borderId="0"/>
    <xf numFmtId="213" fontId="22" fillId="0" borderId="0" applyFont="0" applyFill="0" applyBorder="0" applyAlignment="0" applyProtection="0"/>
    <xf numFmtId="211" fontId="22" fillId="0" borderId="0" applyFont="0" applyFill="0" applyBorder="0" applyAlignment="0" applyProtection="0"/>
    <xf numFmtId="211" fontId="22" fillId="0" borderId="0" applyFont="0" applyFill="0" applyBorder="0" applyAlignment="0" applyProtection="0"/>
    <xf numFmtId="211" fontId="1" fillId="0" borderId="0" applyFont="0" applyFill="0" applyBorder="0" applyAlignment="0" applyProtection="0"/>
    <xf numFmtId="211" fontId="22" fillId="0" borderId="0" applyFont="0" applyFill="0" applyBorder="0" applyAlignment="0" applyProtection="0"/>
    <xf numFmtId="211" fontId="22" fillId="0" borderId="0" applyFont="0" applyFill="0" applyBorder="0" applyAlignment="0" applyProtection="0"/>
    <xf numFmtId="211" fontId="22" fillId="0" borderId="0" applyFont="0" applyFill="0" applyBorder="0" applyAlignment="0" applyProtection="0"/>
    <xf numFmtId="211" fontId="16" fillId="0" borderId="0" applyFont="0" applyFill="0" applyBorder="0" applyAlignment="0" applyProtection="0"/>
    <xf numFmtId="209" fontId="22" fillId="0" borderId="0" applyFont="0" applyFill="0" applyBorder="0" applyAlignment="0" applyProtection="0"/>
    <xf numFmtId="211" fontId="16" fillId="0" borderId="0" applyFont="0" applyFill="0" applyBorder="0" applyAlignment="0" applyProtection="0"/>
    <xf numFmtId="211" fontId="22" fillId="0" borderId="0" applyFont="0" applyFill="0" applyBorder="0" applyAlignment="0" applyProtection="0"/>
    <xf numFmtId="211" fontId="22" fillId="0" borderId="0" applyFont="0" applyFill="0" applyBorder="0" applyAlignment="0" applyProtection="0"/>
    <xf numFmtId="211" fontId="22" fillId="0" borderId="0" applyFont="0" applyFill="0" applyBorder="0" applyAlignment="0" applyProtection="0"/>
    <xf numFmtId="211" fontId="22" fillId="0" borderId="0" applyFont="0" applyFill="0" applyBorder="0" applyAlignment="0" applyProtection="0"/>
    <xf numFmtId="211" fontId="22" fillId="0" borderId="0" applyFont="0" applyFill="0" applyBorder="0" applyAlignment="0" applyProtection="0"/>
    <xf numFmtId="211" fontId="16" fillId="0" borderId="0" applyFont="0" applyFill="0" applyBorder="0" applyAlignment="0" applyProtection="0"/>
    <xf numFmtId="211" fontId="16" fillId="0" borderId="0" applyFont="0" applyFill="0" applyBorder="0" applyAlignment="0" applyProtection="0"/>
    <xf numFmtId="211" fontId="22" fillId="0" borderId="0" applyFont="0" applyFill="0" applyBorder="0" applyAlignment="0" applyProtection="0"/>
    <xf numFmtId="211" fontId="22" fillId="0" borderId="0" applyFont="0" applyFill="0" applyBorder="0" applyAlignment="0" applyProtection="0"/>
    <xf numFmtId="211" fontId="1" fillId="0" borderId="0" applyFont="0" applyFill="0" applyBorder="0" applyAlignment="0" applyProtection="0"/>
    <xf numFmtId="211" fontId="22" fillId="0" borderId="0" applyFont="0" applyFill="0" applyBorder="0" applyAlignment="0" applyProtection="0"/>
    <xf numFmtId="211" fontId="1" fillId="0" borderId="0" applyFont="0" applyFill="0" applyBorder="0" applyAlignment="0" applyProtection="0"/>
    <xf numFmtId="211" fontId="22" fillId="0" borderId="0" applyFont="0" applyFill="0" applyBorder="0" applyAlignment="0" applyProtection="0"/>
    <xf numFmtId="211" fontId="22" fillId="0" borderId="0" applyFont="0" applyFill="0" applyBorder="0" applyAlignment="0" applyProtection="0"/>
    <xf numFmtId="211" fontId="1" fillId="0" borderId="0" applyFont="0" applyFill="0" applyBorder="0" applyAlignment="0" applyProtection="0"/>
    <xf numFmtId="211" fontId="22" fillId="0" borderId="0" applyFont="0" applyFill="0" applyBorder="0" applyAlignment="0" applyProtection="0"/>
    <xf numFmtId="211" fontId="22" fillId="0" borderId="0" applyFont="0" applyFill="0" applyBorder="0" applyAlignment="0" applyProtection="0"/>
    <xf numFmtId="211" fontId="1" fillId="0" borderId="0" applyFont="0" applyFill="0" applyBorder="0" applyAlignment="0" applyProtection="0"/>
    <xf numFmtId="211" fontId="1" fillId="0" borderId="0" applyFont="0" applyFill="0" applyBorder="0" applyAlignment="0" applyProtection="0"/>
    <xf numFmtId="211" fontId="22" fillId="0" borderId="0" applyFont="0" applyFill="0" applyBorder="0" applyAlignment="0" applyProtection="0"/>
    <xf numFmtId="211" fontId="22" fillId="0" borderId="0" applyFont="0" applyFill="0" applyBorder="0" applyAlignment="0" applyProtection="0"/>
    <xf numFmtId="211" fontId="22" fillId="0" borderId="0" applyFont="0" applyFill="0" applyBorder="0" applyAlignment="0" applyProtection="0"/>
    <xf numFmtId="211" fontId="1" fillId="0" borderId="0" applyFont="0" applyFill="0" applyBorder="0" applyAlignment="0" applyProtection="0"/>
    <xf numFmtId="211" fontId="1" fillId="0" borderId="0" applyFont="0" applyFill="0" applyBorder="0" applyAlignment="0" applyProtection="0"/>
    <xf numFmtId="211" fontId="1" fillId="0" borderId="0" applyFont="0" applyFill="0" applyBorder="0" applyAlignment="0" applyProtection="0"/>
    <xf numFmtId="211" fontId="22" fillId="0" borderId="0" applyFont="0" applyFill="0" applyBorder="0" applyAlignment="0" applyProtection="0"/>
    <xf numFmtId="211" fontId="22" fillId="0" borderId="0" applyFont="0" applyFill="0" applyBorder="0" applyAlignment="0" applyProtection="0"/>
    <xf numFmtId="211" fontId="22" fillId="0" borderId="0" applyFont="0" applyFill="0" applyBorder="0" applyAlignment="0" applyProtection="0"/>
    <xf numFmtId="211" fontId="16" fillId="0" borderId="0" applyFont="0" applyFill="0" applyBorder="0" applyAlignment="0" applyProtection="0"/>
    <xf numFmtId="211" fontId="16" fillId="0" borderId="0" applyFont="0" applyFill="0" applyBorder="0" applyAlignment="0" applyProtection="0"/>
    <xf numFmtId="211" fontId="16" fillId="0" borderId="0" applyFont="0" applyFill="0" applyBorder="0" applyAlignment="0" applyProtection="0"/>
    <xf numFmtId="211" fontId="16" fillId="0" borderId="0" applyFont="0" applyFill="0" applyBorder="0" applyAlignment="0" applyProtection="0"/>
    <xf numFmtId="211" fontId="16" fillId="0" borderId="0" applyFont="0" applyFill="0" applyBorder="0" applyAlignment="0" applyProtection="0"/>
    <xf numFmtId="211" fontId="16" fillId="0" borderId="0" applyFont="0" applyFill="0" applyBorder="0" applyAlignment="0" applyProtection="0"/>
    <xf numFmtId="211" fontId="16" fillId="0" borderId="0" applyFont="0" applyFill="0" applyBorder="0" applyAlignment="0" applyProtection="0"/>
    <xf numFmtId="211" fontId="16" fillId="0" borderId="0" applyFont="0" applyFill="0" applyBorder="0" applyAlignment="0" applyProtection="0"/>
    <xf numFmtId="211" fontId="16" fillId="0" borderId="0" applyFont="0" applyFill="0" applyBorder="0" applyAlignment="0" applyProtection="0"/>
    <xf numFmtId="211" fontId="16" fillId="0" borderId="0" applyFont="0" applyFill="0" applyBorder="0" applyAlignment="0" applyProtection="0"/>
    <xf numFmtId="211" fontId="1" fillId="0" borderId="0" applyFont="0" applyFill="0" applyBorder="0" applyAlignment="0" applyProtection="0"/>
    <xf numFmtId="211" fontId="16" fillId="0" borderId="0" applyFont="0" applyFill="0" applyBorder="0" applyAlignment="0" applyProtection="0"/>
    <xf numFmtId="211" fontId="16" fillId="0" borderId="0" applyFont="0" applyFill="0" applyBorder="0" applyAlignment="0" applyProtection="0"/>
    <xf numFmtId="211" fontId="16" fillId="0" borderId="0" applyFont="0" applyFill="0" applyBorder="0" applyAlignment="0" applyProtection="0"/>
    <xf numFmtId="211" fontId="22" fillId="0" borderId="0" applyFont="0" applyFill="0" applyBorder="0" applyAlignment="0" applyProtection="0"/>
    <xf numFmtId="211" fontId="16" fillId="0" borderId="0" applyFont="0" applyFill="0" applyBorder="0" applyAlignment="0" applyProtection="0"/>
    <xf numFmtId="211" fontId="16" fillId="0" borderId="0" applyFont="0" applyFill="0" applyBorder="0" applyAlignment="0" applyProtection="0"/>
    <xf numFmtId="211" fontId="16" fillId="0" borderId="0" applyFont="0" applyFill="0" applyBorder="0" applyAlignment="0" applyProtection="0"/>
    <xf numFmtId="211" fontId="16" fillId="0" borderId="0" applyFont="0" applyFill="0" applyBorder="0" applyAlignment="0" applyProtection="0"/>
    <xf numFmtId="211" fontId="16" fillId="0" borderId="0" applyFont="0" applyFill="0" applyBorder="0" applyAlignment="0" applyProtection="0"/>
    <xf numFmtId="211" fontId="16" fillId="0" borderId="0" applyFont="0" applyFill="0" applyBorder="0" applyAlignment="0" applyProtection="0"/>
    <xf numFmtId="211" fontId="16" fillId="0" borderId="0" applyFont="0" applyFill="0" applyBorder="0" applyAlignment="0" applyProtection="0"/>
    <xf numFmtId="211" fontId="16" fillId="0" borderId="0" applyFont="0" applyFill="0" applyBorder="0" applyAlignment="0" applyProtection="0"/>
    <xf numFmtId="211" fontId="16" fillId="0" borderId="0" applyFont="0" applyFill="0" applyBorder="0" applyAlignment="0" applyProtection="0"/>
    <xf numFmtId="211" fontId="16" fillId="0" borderId="0" applyFont="0" applyFill="0" applyBorder="0" applyAlignment="0" applyProtection="0"/>
    <xf numFmtId="211" fontId="16" fillId="0" borderId="0" applyFont="0" applyFill="0" applyBorder="0" applyAlignment="0" applyProtection="0"/>
    <xf numFmtId="211" fontId="16" fillId="0" borderId="0" applyFont="0" applyFill="0" applyBorder="0" applyAlignment="0" applyProtection="0"/>
    <xf numFmtId="211" fontId="16" fillId="0" borderId="0" applyFont="0" applyFill="0" applyBorder="0" applyAlignment="0" applyProtection="0"/>
    <xf numFmtId="211" fontId="16" fillId="0" borderId="0" applyFont="0" applyFill="0" applyBorder="0" applyAlignment="0" applyProtection="0"/>
    <xf numFmtId="211" fontId="16" fillId="0" borderId="0" applyFont="0" applyFill="0" applyBorder="0" applyAlignment="0" applyProtection="0"/>
    <xf numFmtId="211" fontId="16" fillId="0" borderId="0" applyFont="0" applyFill="0" applyBorder="0" applyAlignment="0" applyProtection="0"/>
    <xf numFmtId="211" fontId="16" fillId="0" borderId="0" applyFont="0" applyFill="0" applyBorder="0" applyAlignment="0" applyProtection="0"/>
    <xf numFmtId="211" fontId="16" fillId="0" borderId="0" applyFont="0" applyFill="0" applyBorder="0" applyAlignment="0" applyProtection="0"/>
    <xf numFmtId="211" fontId="16" fillId="0" borderId="0" applyFont="0" applyFill="0" applyBorder="0" applyAlignment="0" applyProtection="0"/>
    <xf numFmtId="211" fontId="16" fillId="0" borderId="0" applyFont="0" applyFill="0" applyBorder="0" applyAlignment="0" applyProtection="0"/>
    <xf numFmtId="211" fontId="16" fillId="0" borderId="0" applyFont="0" applyFill="0" applyBorder="0" applyAlignment="0" applyProtection="0"/>
    <xf numFmtId="211" fontId="16" fillId="0" borderId="0" applyFont="0" applyFill="0" applyBorder="0" applyAlignment="0" applyProtection="0"/>
    <xf numFmtId="211" fontId="16" fillId="0" borderId="0" applyFont="0" applyFill="0" applyBorder="0" applyAlignment="0" applyProtection="0"/>
    <xf numFmtId="211" fontId="16" fillId="0" borderId="0" applyFont="0" applyFill="0" applyBorder="0" applyAlignment="0" applyProtection="0"/>
    <xf numFmtId="211" fontId="16" fillId="0" borderId="0" applyFont="0" applyFill="0" applyBorder="0" applyAlignment="0" applyProtection="0"/>
    <xf numFmtId="211" fontId="22" fillId="0" borderId="0" applyFont="0" applyFill="0" applyBorder="0" applyAlignment="0" applyProtection="0"/>
    <xf numFmtId="211" fontId="16" fillId="0" borderId="0" applyFont="0" applyFill="0" applyBorder="0" applyAlignment="0" applyProtection="0"/>
    <xf numFmtId="211" fontId="16" fillId="0" borderId="0" applyFont="0" applyFill="0" applyBorder="0" applyAlignment="0" applyProtection="0"/>
    <xf numFmtId="211" fontId="1" fillId="0" borderId="0" applyFont="0" applyFill="0" applyBorder="0" applyAlignment="0" applyProtection="0"/>
    <xf numFmtId="211" fontId="1" fillId="0" borderId="0" applyFont="0" applyFill="0" applyBorder="0" applyAlignment="0" applyProtection="0"/>
    <xf numFmtId="211" fontId="22" fillId="0" borderId="0" applyFont="0" applyFill="0" applyBorder="0" applyAlignment="0" applyProtection="0"/>
    <xf numFmtId="211" fontId="22" fillId="0" borderId="0" applyFont="0" applyFill="0" applyBorder="0" applyAlignment="0" applyProtection="0"/>
    <xf numFmtId="211" fontId="1" fillId="0" borderId="0" applyFont="0" applyFill="0" applyBorder="0" applyAlignment="0" applyProtection="0"/>
    <xf numFmtId="211" fontId="22" fillId="0" borderId="0" applyFont="0" applyFill="0" applyBorder="0" applyAlignment="0" applyProtection="0"/>
    <xf numFmtId="211" fontId="22" fillId="0" borderId="0" applyFont="0" applyFill="0" applyBorder="0" applyAlignment="0" applyProtection="0"/>
    <xf numFmtId="211" fontId="16" fillId="0" borderId="0" applyFont="0" applyFill="0" applyBorder="0" applyAlignment="0" applyProtection="0"/>
    <xf numFmtId="211" fontId="22" fillId="0" borderId="0" applyFont="0" applyFill="0" applyBorder="0" applyAlignment="0" applyProtection="0"/>
    <xf numFmtId="211" fontId="16" fillId="0" borderId="0" applyFont="0" applyFill="0" applyBorder="0" applyAlignment="0" applyProtection="0"/>
    <xf numFmtId="211" fontId="22" fillId="0" borderId="0" applyFont="0" applyFill="0" applyBorder="0" applyAlignment="0" applyProtection="0"/>
    <xf numFmtId="211" fontId="22" fillId="0" borderId="0" applyFont="0" applyFill="0" applyBorder="0" applyAlignment="0" applyProtection="0"/>
    <xf numFmtId="211" fontId="22" fillId="0" borderId="0" applyFont="0" applyFill="0" applyBorder="0" applyAlignment="0" applyProtection="0"/>
    <xf numFmtId="211" fontId="66" fillId="0" borderId="0" applyFont="0" applyFill="0" applyBorder="0" applyAlignment="0" applyProtection="0"/>
    <xf numFmtId="211" fontId="67" fillId="0" borderId="0" applyFont="0" applyFill="0" applyBorder="0" applyAlignment="0" applyProtection="0"/>
    <xf numFmtId="211" fontId="16" fillId="0" borderId="0" applyFont="0" applyFill="0" applyBorder="0" applyAlignment="0" applyProtection="0"/>
    <xf numFmtId="211" fontId="1" fillId="0" borderId="0" applyFont="0" applyFill="0" applyBorder="0" applyAlignment="0" applyProtection="0"/>
    <xf numFmtId="211" fontId="16" fillId="0" borderId="0" applyFont="0" applyFill="0" applyBorder="0" applyAlignment="0" applyProtection="0"/>
    <xf numFmtId="211" fontId="22" fillId="0" borderId="0" applyFont="0" applyFill="0" applyBorder="0" applyAlignment="0" applyProtection="0"/>
    <xf numFmtId="211" fontId="22" fillId="0" borderId="0" applyFont="0" applyFill="0" applyBorder="0" applyAlignment="0" applyProtection="0"/>
    <xf numFmtId="211" fontId="22" fillId="0" borderId="0" applyFont="0" applyFill="0" applyBorder="0" applyAlignment="0" applyProtection="0"/>
    <xf numFmtId="211" fontId="22" fillId="0" borderId="0" applyFont="0" applyFill="0" applyBorder="0" applyAlignment="0" applyProtection="0"/>
    <xf numFmtId="211" fontId="22" fillId="0" borderId="0" applyFont="0" applyFill="0" applyBorder="0" applyAlignment="0" applyProtection="0"/>
    <xf numFmtId="211" fontId="68" fillId="0" borderId="0" applyFont="0" applyFill="0" applyBorder="0" applyAlignment="0" applyProtection="0"/>
    <xf numFmtId="211" fontId="22" fillId="0" borderId="0" applyFont="0" applyFill="0" applyBorder="0" applyAlignment="0" applyProtection="0"/>
    <xf numFmtId="211" fontId="22" fillId="0" borderId="0" applyFont="0" applyFill="0" applyBorder="0" applyAlignment="0" applyProtection="0"/>
    <xf numFmtId="211" fontId="22" fillId="0" borderId="0" applyFont="0" applyFill="0" applyBorder="0" applyAlignment="0" applyProtection="0"/>
    <xf numFmtId="211" fontId="22" fillId="0" borderId="0" applyFont="0" applyFill="0" applyBorder="0" applyAlignment="0" applyProtection="0"/>
    <xf numFmtId="211" fontId="22" fillId="0" borderId="0" applyFont="0" applyFill="0" applyBorder="0" applyAlignment="0" applyProtection="0"/>
    <xf numFmtId="211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16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16" fillId="0" borderId="0" applyFont="0" applyFill="0" applyBorder="0" applyAlignment="0" applyProtection="0"/>
    <xf numFmtId="213" fontId="16" fillId="0" borderId="0" applyFont="0" applyFill="0" applyBorder="0" applyAlignment="0" applyProtection="0"/>
    <xf numFmtId="213" fontId="16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16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1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1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1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1" fillId="0" borderId="0" applyFont="0" applyFill="0" applyBorder="0" applyAlignment="0" applyProtection="0"/>
    <xf numFmtId="213" fontId="1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1" fillId="0" borderId="0" applyFont="0" applyFill="0" applyBorder="0" applyAlignment="0" applyProtection="0"/>
    <xf numFmtId="213" fontId="1" fillId="0" borderId="0" applyFont="0" applyFill="0" applyBorder="0" applyAlignment="0" applyProtection="0"/>
    <xf numFmtId="213" fontId="16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1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16" fillId="0" borderId="0" applyFont="0" applyFill="0" applyBorder="0" applyAlignment="0" applyProtection="0"/>
    <xf numFmtId="213" fontId="16" fillId="0" borderId="0" applyFont="0" applyFill="0" applyBorder="0" applyAlignment="0" applyProtection="0"/>
    <xf numFmtId="213" fontId="16" fillId="0" borderId="0" applyFont="0" applyFill="0" applyBorder="0" applyAlignment="0" applyProtection="0"/>
    <xf numFmtId="213" fontId="16" fillId="0" borderId="0" applyFont="0" applyFill="0" applyBorder="0" applyAlignment="0" applyProtection="0"/>
    <xf numFmtId="213" fontId="16" fillId="0" borderId="0" applyFont="0" applyFill="0" applyBorder="0" applyAlignment="0" applyProtection="0"/>
    <xf numFmtId="213" fontId="16" fillId="0" borderId="0" applyFont="0" applyFill="0" applyBorder="0" applyAlignment="0" applyProtection="0"/>
    <xf numFmtId="213" fontId="16" fillId="0" borderId="0" applyFont="0" applyFill="0" applyBorder="0" applyAlignment="0" applyProtection="0"/>
    <xf numFmtId="213" fontId="16" fillId="0" borderId="0" applyFont="0" applyFill="0" applyBorder="0" applyAlignment="0" applyProtection="0"/>
    <xf numFmtId="213" fontId="16" fillId="0" borderId="0" applyFont="0" applyFill="0" applyBorder="0" applyAlignment="0" applyProtection="0"/>
    <xf numFmtId="213" fontId="16" fillId="0" borderId="0" applyFont="0" applyFill="0" applyBorder="0" applyAlignment="0" applyProtection="0"/>
    <xf numFmtId="213" fontId="16" fillId="0" borderId="0" applyFont="0" applyFill="0" applyBorder="0" applyAlignment="0" applyProtection="0"/>
    <xf numFmtId="213" fontId="1" fillId="0" borderId="0" applyFont="0" applyFill="0" applyBorder="0" applyAlignment="0" applyProtection="0"/>
    <xf numFmtId="213" fontId="16" fillId="0" borderId="0" applyFont="0" applyFill="0" applyBorder="0" applyAlignment="0" applyProtection="0"/>
    <xf numFmtId="213" fontId="16" fillId="0" borderId="0" applyFont="0" applyFill="0" applyBorder="0" applyAlignment="0" applyProtection="0"/>
    <xf numFmtId="213" fontId="16" fillId="0" borderId="0" applyFont="0" applyFill="0" applyBorder="0" applyAlignment="0" applyProtection="0"/>
    <xf numFmtId="213" fontId="16" fillId="0" borderId="0" applyFont="0" applyFill="0" applyBorder="0" applyAlignment="0" applyProtection="0"/>
    <xf numFmtId="213" fontId="16" fillId="0" borderId="0" applyFont="0" applyFill="0" applyBorder="0" applyAlignment="0" applyProtection="0"/>
    <xf numFmtId="213" fontId="16" fillId="0" borderId="0" applyFont="0" applyFill="0" applyBorder="0" applyAlignment="0" applyProtection="0"/>
    <xf numFmtId="213" fontId="16" fillId="0" borderId="0" applyFont="0" applyFill="0" applyBorder="0" applyAlignment="0" applyProtection="0"/>
    <xf numFmtId="213" fontId="16" fillId="0" borderId="0" applyFont="0" applyFill="0" applyBorder="0" applyAlignment="0" applyProtection="0"/>
    <xf numFmtId="213" fontId="16" fillId="0" borderId="0" applyFont="0" applyFill="0" applyBorder="0" applyAlignment="0" applyProtection="0"/>
    <xf numFmtId="213" fontId="16" fillId="0" borderId="0" applyFont="0" applyFill="0" applyBorder="0" applyAlignment="0" applyProtection="0"/>
    <xf numFmtId="213" fontId="16" fillId="0" borderId="0" applyFont="0" applyFill="0" applyBorder="0" applyAlignment="0" applyProtection="0"/>
    <xf numFmtId="213" fontId="16" fillId="0" borderId="0" applyFont="0" applyFill="0" applyBorder="0" applyAlignment="0" applyProtection="0"/>
    <xf numFmtId="213" fontId="16" fillId="0" borderId="0" applyFont="0" applyFill="0" applyBorder="0" applyAlignment="0" applyProtection="0"/>
    <xf numFmtId="213" fontId="16" fillId="0" borderId="0" applyFont="0" applyFill="0" applyBorder="0" applyAlignment="0" applyProtection="0"/>
    <xf numFmtId="213" fontId="16" fillId="0" borderId="0" applyFont="0" applyFill="0" applyBorder="0" applyAlignment="0" applyProtection="0"/>
    <xf numFmtId="213" fontId="16" fillId="0" borderId="0" applyFont="0" applyFill="0" applyBorder="0" applyAlignment="0" applyProtection="0"/>
    <xf numFmtId="213" fontId="16" fillId="0" borderId="0" applyFont="0" applyFill="0" applyBorder="0" applyAlignment="0" applyProtection="0"/>
    <xf numFmtId="213" fontId="16" fillId="0" borderId="0" applyFont="0" applyFill="0" applyBorder="0" applyAlignment="0" applyProtection="0"/>
    <xf numFmtId="213" fontId="16" fillId="0" borderId="0" applyFont="0" applyFill="0" applyBorder="0" applyAlignment="0" applyProtection="0"/>
    <xf numFmtId="213" fontId="16" fillId="0" borderId="0" applyFont="0" applyFill="0" applyBorder="0" applyAlignment="0" applyProtection="0"/>
    <xf numFmtId="213" fontId="16" fillId="0" borderId="0" applyFont="0" applyFill="0" applyBorder="0" applyAlignment="0" applyProtection="0"/>
    <xf numFmtId="213" fontId="16" fillId="0" borderId="0" applyFont="0" applyFill="0" applyBorder="0" applyAlignment="0" applyProtection="0"/>
    <xf numFmtId="213" fontId="16" fillId="0" borderId="0" applyFont="0" applyFill="0" applyBorder="0" applyAlignment="0" applyProtection="0"/>
    <xf numFmtId="213" fontId="16" fillId="0" borderId="0" applyFont="0" applyFill="0" applyBorder="0" applyAlignment="0" applyProtection="0"/>
    <xf numFmtId="213" fontId="16" fillId="0" borderId="0" applyFont="0" applyFill="0" applyBorder="0" applyAlignment="0" applyProtection="0"/>
    <xf numFmtId="213" fontId="16" fillId="0" borderId="0" applyFont="0" applyFill="0" applyBorder="0" applyAlignment="0" applyProtection="0"/>
    <xf numFmtId="213" fontId="16" fillId="0" borderId="0" applyFont="0" applyFill="0" applyBorder="0" applyAlignment="0" applyProtection="0"/>
    <xf numFmtId="213" fontId="16" fillId="0" borderId="0" applyFont="0" applyFill="0" applyBorder="0" applyAlignment="0" applyProtection="0"/>
    <xf numFmtId="213" fontId="16" fillId="0" borderId="0" applyFont="0" applyFill="0" applyBorder="0" applyAlignment="0" applyProtection="0"/>
    <xf numFmtId="213" fontId="16" fillId="0" borderId="0" applyFont="0" applyFill="0" applyBorder="0" applyAlignment="0" applyProtection="0"/>
    <xf numFmtId="213" fontId="16" fillId="0" borderId="0" applyFont="0" applyFill="0" applyBorder="0" applyAlignment="0" applyProtection="0"/>
    <xf numFmtId="213" fontId="16" fillId="0" borderId="0" applyFont="0" applyFill="0" applyBorder="0" applyAlignment="0" applyProtection="0"/>
    <xf numFmtId="213" fontId="16" fillId="0" borderId="0" applyFont="0" applyFill="0" applyBorder="0" applyAlignment="0" applyProtection="0"/>
    <xf numFmtId="213" fontId="16" fillId="0" borderId="0" applyFont="0" applyFill="0" applyBorder="0" applyAlignment="0" applyProtection="0"/>
    <xf numFmtId="213" fontId="16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16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16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1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16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16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69" fillId="0" borderId="0" applyFont="0" applyFill="0" applyBorder="0" applyAlignment="0" applyProtection="0"/>
    <xf numFmtId="213" fontId="69" fillId="0" borderId="0" applyFont="0" applyFill="0" applyBorder="0" applyAlignment="0" applyProtection="0"/>
    <xf numFmtId="213" fontId="16" fillId="0" borderId="0" applyFont="0" applyFill="0" applyBorder="0" applyAlignment="0" applyProtection="0"/>
    <xf numFmtId="186" fontId="22" fillId="0" borderId="3"/>
    <xf numFmtId="10" fontId="41" fillId="25" borderId="3" applyNumberFormat="0" applyBorder="0" applyAlignment="0" applyProtection="0"/>
    <xf numFmtId="0" fontId="2" fillId="0" borderId="0"/>
    <xf numFmtId="0" fontId="2" fillId="0" borderId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88" fillId="0" borderId="14"/>
    <xf numFmtId="213" fontId="22" fillId="0" borderId="0" applyFont="0" applyFill="0" applyBorder="0" applyAlignment="0" applyProtection="0"/>
    <xf numFmtId="0" fontId="2" fillId="0" borderId="0"/>
    <xf numFmtId="0" fontId="33" fillId="7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7" fillId="21" borderId="102" applyNumberFormat="0" applyAlignment="0" applyProtection="0"/>
    <xf numFmtId="0" fontId="27" fillId="21" borderId="102" applyNumberFormat="0" applyAlignment="0" applyProtection="0"/>
    <xf numFmtId="0" fontId="27" fillId="21" borderId="102" applyNumberFormat="0" applyAlignment="0" applyProtection="0"/>
    <xf numFmtId="0" fontId="27" fillId="21" borderId="102" applyNumberFormat="0" applyAlignment="0" applyProtection="0"/>
    <xf numFmtId="0" fontId="27" fillId="21" borderId="102" applyNumberFormat="0" applyAlignment="0" applyProtection="0"/>
    <xf numFmtId="0" fontId="27" fillId="21" borderId="102" applyNumberFormat="0" applyAlignment="0" applyProtection="0"/>
    <xf numFmtId="0" fontId="27" fillId="21" borderId="102" applyNumberFormat="0" applyAlignment="0" applyProtection="0"/>
    <xf numFmtId="0" fontId="27" fillId="21" borderId="102" applyNumberFormat="0" applyAlignment="0" applyProtection="0"/>
    <xf numFmtId="0" fontId="27" fillId="21" borderId="102" applyNumberFormat="0" applyAlignment="0" applyProtection="0"/>
    <xf numFmtId="0" fontId="27" fillId="21" borderId="102" applyNumberFormat="0" applyAlignment="0" applyProtection="0"/>
    <xf numFmtId="0" fontId="27" fillId="21" borderId="102" applyNumberFormat="0" applyAlignment="0" applyProtection="0"/>
    <xf numFmtId="0" fontId="27" fillId="21" borderId="102" applyNumberFormat="0" applyAlignment="0" applyProtection="0"/>
    <xf numFmtId="0" fontId="27" fillId="21" borderId="102" applyNumberFormat="0" applyAlignment="0" applyProtection="0"/>
    <xf numFmtId="0" fontId="27" fillId="21" borderId="102" applyNumberFormat="0" applyAlignment="0" applyProtection="0"/>
    <xf numFmtId="0" fontId="27" fillId="21" borderId="102" applyNumberFormat="0" applyAlignment="0" applyProtection="0"/>
    <xf numFmtId="0" fontId="27" fillId="21" borderId="102" applyNumberFormat="0" applyAlignment="0" applyProtection="0"/>
    <xf numFmtId="0" fontId="27" fillId="21" borderId="102" applyNumberFormat="0" applyAlignment="0" applyProtection="0"/>
    <xf numFmtId="0" fontId="27" fillId="21" borderId="102" applyNumberFormat="0" applyAlignment="0" applyProtection="0"/>
    <xf numFmtId="0" fontId="27" fillId="21" borderId="102" applyNumberFormat="0" applyAlignment="0" applyProtection="0"/>
    <xf numFmtId="0" fontId="27" fillId="21" borderId="102" applyNumberFormat="0" applyAlignment="0" applyProtection="0"/>
    <xf numFmtId="0" fontId="27" fillId="21" borderId="102" applyNumberFormat="0" applyAlignment="0" applyProtection="0"/>
    <xf numFmtId="213" fontId="22" fillId="0" borderId="0" applyFont="0" applyFill="0" applyBorder="0" applyAlignment="0" applyProtection="0"/>
    <xf numFmtId="211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1" fontId="22" fillId="0" borderId="0" applyFont="0" applyFill="0" applyBorder="0" applyAlignment="0" applyProtection="0"/>
    <xf numFmtId="211" fontId="22" fillId="0" borderId="0" applyFont="0" applyFill="0" applyBorder="0" applyAlignment="0" applyProtection="0"/>
    <xf numFmtId="211" fontId="16" fillId="0" borderId="0" applyFont="0" applyFill="0" applyBorder="0" applyAlignment="0" applyProtection="0"/>
    <xf numFmtId="211" fontId="22" fillId="0" borderId="0" applyFont="0" applyFill="0" applyBorder="0" applyAlignment="0" applyProtection="0"/>
    <xf numFmtId="211" fontId="22" fillId="0" borderId="0" applyFont="0" applyFill="0" applyBorder="0" applyAlignment="0" applyProtection="0"/>
    <xf numFmtId="0" fontId="33" fillId="7" borderId="1" applyNumberFormat="0" applyAlignment="0" applyProtection="0"/>
    <xf numFmtId="211" fontId="22" fillId="0" borderId="0" applyFont="0" applyFill="0" applyBorder="0" applyAlignment="0" applyProtection="0"/>
    <xf numFmtId="209" fontId="22" fillId="0" borderId="0" applyFont="0" applyFill="0" applyBorder="0" applyAlignment="0" applyProtection="0"/>
    <xf numFmtId="211" fontId="22" fillId="0" borderId="0" applyFont="0" applyFill="0" applyBorder="0" applyAlignment="0" applyProtection="0"/>
    <xf numFmtId="211" fontId="22" fillId="0" borderId="0" applyFont="0" applyFill="0" applyBorder="0" applyAlignment="0" applyProtection="0"/>
    <xf numFmtId="211" fontId="22" fillId="0" borderId="0" applyFont="0" applyFill="0" applyBorder="0" applyAlignment="0" applyProtection="0"/>
    <xf numFmtId="211" fontId="22" fillId="0" borderId="0" applyFont="0" applyFill="0" applyBorder="0" applyAlignment="0" applyProtection="0"/>
    <xf numFmtId="211" fontId="22" fillId="0" borderId="0" applyFont="0" applyFill="0" applyBorder="0" applyAlignment="0" applyProtection="0"/>
    <xf numFmtId="211" fontId="22" fillId="0" borderId="0" applyFont="0" applyFill="0" applyBorder="0" applyAlignment="0" applyProtection="0"/>
    <xf numFmtId="211" fontId="22" fillId="0" borderId="0" applyFont="0" applyFill="0" applyBorder="0" applyAlignment="0" applyProtection="0"/>
    <xf numFmtId="211" fontId="16" fillId="0" borderId="0" applyFont="0" applyFill="0" applyBorder="0" applyAlignment="0" applyProtection="0"/>
    <xf numFmtId="211" fontId="16" fillId="0" borderId="0" applyFont="0" applyFill="0" applyBorder="0" applyAlignment="0" applyProtection="0"/>
    <xf numFmtId="211" fontId="22" fillId="0" borderId="0" applyFont="0" applyFill="0" applyBorder="0" applyAlignment="0" applyProtection="0"/>
    <xf numFmtId="211" fontId="22" fillId="0" borderId="0" applyFont="0" applyFill="0" applyBorder="0" applyAlignment="0" applyProtection="0"/>
    <xf numFmtId="211" fontId="16" fillId="0" borderId="0" applyFont="0" applyFill="0" applyBorder="0" applyAlignment="0" applyProtection="0"/>
    <xf numFmtId="211" fontId="22" fillId="0" borderId="0" applyFont="0" applyFill="0" applyBorder="0" applyAlignment="0" applyProtection="0"/>
    <xf numFmtId="211" fontId="22" fillId="0" borderId="0" applyFont="0" applyFill="0" applyBorder="0" applyAlignment="0" applyProtection="0"/>
    <xf numFmtId="211" fontId="22" fillId="0" borderId="0" applyFont="0" applyFill="0" applyBorder="0" applyAlignment="0" applyProtection="0"/>
    <xf numFmtId="211" fontId="16" fillId="0" borderId="0" applyFont="0" applyFill="0" applyBorder="0" applyAlignment="0" applyProtection="0"/>
    <xf numFmtId="211" fontId="16" fillId="0" borderId="0" applyFont="0" applyFill="0" applyBorder="0" applyAlignment="0" applyProtection="0"/>
    <xf numFmtId="211" fontId="22" fillId="0" borderId="0" applyFont="0" applyFill="0" applyBorder="0" applyAlignment="0" applyProtection="0"/>
    <xf numFmtId="211" fontId="22" fillId="0" borderId="0" applyFont="0" applyFill="0" applyBorder="0" applyAlignment="0" applyProtection="0"/>
    <xf numFmtId="211" fontId="22" fillId="0" borderId="0" applyFont="0" applyFill="0" applyBorder="0" applyAlignment="0" applyProtection="0"/>
    <xf numFmtId="211" fontId="22" fillId="0" borderId="0" applyFont="0" applyFill="0" applyBorder="0" applyAlignment="0" applyProtection="0"/>
    <xf numFmtId="211" fontId="22" fillId="0" borderId="0" applyFont="0" applyFill="0" applyBorder="0" applyAlignment="0" applyProtection="0"/>
    <xf numFmtId="211" fontId="16" fillId="0" borderId="0" applyFont="0" applyFill="0" applyBorder="0" applyAlignment="0" applyProtection="0"/>
    <xf numFmtId="211" fontId="16" fillId="0" borderId="0" applyFont="0" applyFill="0" applyBorder="0" applyAlignment="0" applyProtection="0"/>
    <xf numFmtId="211" fontId="16" fillId="0" borderId="0" applyFont="0" applyFill="0" applyBorder="0" applyAlignment="0" applyProtection="0"/>
    <xf numFmtId="211" fontId="22" fillId="0" borderId="0" applyFont="0" applyFill="0" applyBorder="0" applyAlignment="0" applyProtection="0"/>
    <xf numFmtId="211" fontId="22" fillId="0" borderId="0" applyFont="0" applyFill="0" applyBorder="0" applyAlignment="0" applyProtection="0"/>
    <xf numFmtId="211" fontId="16" fillId="0" borderId="0" applyFont="0" applyFill="0" applyBorder="0" applyAlignment="0" applyProtection="0"/>
    <xf numFmtId="211" fontId="22" fillId="0" borderId="0" applyFont="0" applyFill="0" applyBorder="0" applyAlignment="0" applyProtection="0"/>
    <xf numFmtId="211" fontId="22" fillId="0" borderId="0" applyFont="0" applyFill="0" applyBorder="0" applyAlignment="0" applyProtection="0"/>
    <xf numFmtId="211" fontId="22" fillId="0" borderId="0" applyFont="0" applyFill="0" applyBorder="0" applyAlignment="0" applyProtection="0"/>
    <xf numFmtId="211" fontId="22" fillId="0" borderId="0" applyFont="0" applyFill="0" applyBorder="0" applyAlignment="0" applyProtection="0"/>
    <xf numFmtId="211" fontId="16" fillId="0" borderId="0" applyFont="0" applyFill="0" applyBorder="0" applyAlignment="0" applyProtection="0"/>
    <xf numFmtId="211" fontId="16" fillId="0" borderId="0" applyFont="0" applyFill="0" applyBorder="0" applyAlignment="0" applyProtection="0"/>
    <xf numFmtId="211" fontId="22" fillId="0" borderId="0" applyFont="0" applyFill="0" applyBorder="0" applyAlignment="0" applyProtection="0"/>
    <xf numFmtId="211" fontId="22" fillId="0" borderId="0" applyFont="0" applyFill="0" applyBorder="0" applyAlignment="0" applyProtection="0"/>
    <xf numFmtId="211" fontId="16" fillId="0" borderId="0" applyFont="0" applyFill="0" applyBorder="0" applyAlignment="0" applyProtection="0"/>
    <xf numFmtId="211" fontId="11" fillId="0" borderId="0" applyFont="0" applyFill="0" applyBorder="0" applyAlignment="0" applyProtection="0"/>
    <xf numFmtId="211" fontId="22" fillId="0" borderId="0" applyFont="0" applyFill="0" applyBorder="0" applyAlignment="0" applyProtection="0"/>
    <xf numFmtId="211" fontId="22" fillId="0" borderId="0" applyFont="0" applyFill="0" applyBorder="0" applyAlignment="0" applyProtection="0"/>
    <xf numFmtId="211" fontId="22" fillId="0" borderId="0" applyFont="0" applyFill="0" applyBorder="0" applyAlignment="0" applyProtection="0"/>
    <xf numFmtId="211" fontId="22" fillId="0" borderId="0" applyFont="0" applyFill="0" applyBorder="0" applyAlignment="0" applyProtection="0"/>
    <xf numFmtId="211" fontId="22" fillId="0" borderId="0" applyFont="0" applyFill="0" applyBorder="0" applyAlignment="0" applyProtection="0"/>
    <xf numFmtId="211" fontId="22" fillId="0" borderId="0" applyFont="0" applyFill="0" applyBorder="0" applyAlignment="0" applyProtection="0"/>
    <xf numFmtId="211" fontId="11" fillId="0" borderId="0" applyFont="0" applyFill="0" applyBorder="0" applyAlignment="0" applyProtection="0"/>
    <xf numFmtId="211" fontId="22" fillId="0" borderId="0" applyFont="0" applyFill="0" applyBorder="0" applyAlignment="0" applyProtection="0"/>
    <xf numFmtId="211" fontId="22" fillId="0" borderId="0" applyFont="0" applyFill="0" applyBorder="0" applyAlignment="0" applyProtection="0"/>
    <xf numFmtId="211" fontId="22" fillId="0" borderId="0" applyFont="0" applyFill="0" applyBorder="0" applyAlignment="0" applyProtection="0"/>
    <xf numFmtId="211" fontId="22" fillId="0" borderId="0" applyFont="0" applyFill="0" applyBorder="0" applyAlignment="0" applyProtection="0"/>
    <xf numFmtId="211" fontId="22" fillId="0" borderId="0" applyFont="0" applyFill="0" applyBorder="0" applyAlignment="0" applyProtection="0"/>
    <xf numFmtId="211" fontId="22" fillId="0" borderId="0" applyFont="0" applyFill="0" applyBorder="0" applyAlignment="0" applyProtection="0"/>
    <xf numFmtId="211" fontId="22" fillId="0" borderId="0" applyFont="0" applyFill="0" applyBorder="0" applyAlignment="0" applyProtection="0"/>
    <xf numFmtId="211" fontId="22" fillId="0" borderId="0" applyFont="0" applyFill="0" applyBorder="0" applyAlignment="0" applyProtection="0"/>
    <xf numFmtId="211" fontId="22" fillId="0" borderId="0" applyFont="0" applyFill="0" applyBorder="0" applyAlignment="0" applyProtection="0"/>
    <xf numFmtId="211" fontId="22" fillId="0" borderId="0" applyFont="0" applyFill="0" applyBorder="0" applyAlignment="0" applyProtection="0"/>
    <xf numFmtId="211" fontId="22" fillId="0" borderId="0" applyFont="0" applyFill="0" applyBorder="0" applyAlignment="0" applyProtection="0"/>
    <xf numFmtId="211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16" fillId="0" borderId="0" applyFont="0" applyFill="0" applyBorder="0" applyAlignment="0" applyProtection="0"/>
    <xf numFmtId="213" fontId="16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16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16" fillId="0" borderId="0" applyFont="0" applyFill="0" applyBorder="0" applyAlignment="0" applyProtection="0"/>
    <xf numFmtId="213" fontId="16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16" fillId="0" borderId="0" applyFont="0" applyFill="0" applyBorder="0" applyAlignment="0" applyProtection="0"/>
    <xf numFmtId="213" fontId="16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16" fillId="0" borderId="0" applyFont="0" applyFill="0" applyBorder="0" applyAlignment="0" applyProtection="0"/>
    <xf numFmtId="213" fontId="16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16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11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11" fillId="0" borderId="0" applyFont="0" applyFill="0" applyBorder="0" applyAlignment="0" applyProtection="0"/>
    <xf numFmtId="213" fontId="11" fillId="0" borderId="0" applyFont="0" applyFill="0" applyBorder="0" applyAlignment="0" applyProtection="0"/>
    <xf numFmtId="213" fontId="11" fillId="0" borderId="0" applyFont="0" applyFill="0" applyBorder="0" applyAlignment="0" applyProtection="0"/>
    <xf numFmtId="213" fontId="11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11" fillId="0" borderId="0" applyFont="0" applyFill="0" applyBorder="0" applyAlignment="0" applyProtection="0"/>
    <xf numFmtId="213" fontId="11" fillId="0" borderId="0" applyFont="0" applyFill="0" applyBorder="0" applyAlignment="0" applyProtection="0"/>
    <xf numFmtId="213" fontId="16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16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11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16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186" fontId="22" fillId="0" borderId="3"/>
    <xf numFmtId="186" fontId="22" fillId="0" borderId="3"/>
    <xf numFmtId="164" fontId="16" fillId="0" borderId="0" applyFont="0" applyFill="0" applyBorder="0" applyAlignment="0" applyProtection="0"/>
    <xf numFmtId="0" fontId="74" fillId="0" borderId="4"/>
    <xf numFmtId="0" fontId="74" fillId="0" borderId="4"/>
    <xf numFmtId="0" fontId="79" fillId="0" borderId="103"/>
    <xf numFmtId="0" fontId="79" fillId="0" borderId="103"/>
    <xf numFmtId="0" fontId="79" fillId="0" borderId="103"/>
    <xf numFmtId="0" fontId="79" fillId="0" borderId="103"/>
    <xf numFmtId="0" fontId="79" fillId="0" borderId="4"/>
    <xf numFmtId="0" fontId="79" fillId="23" borderId="4"/>
    <xf numFmtId="0" fontId="81" fillId="0" borderId="7">
      <alignment horizontal="left" vertical="center"/>
    </xf>
    <xf numFmtId="0" fontId="81" fillId="0" borderId="7">
      <alignment horizontal="left" vertical="center"/>
    </xf>
    <xf numFmtId="10" fontId="41" fillId="25" borderId="3" applyNumberFormat="0" applyBorder="0" applyAlignment="0" applyProtection="0"/>
    <xf numFmtId="10" fontId="41" fillId="25" borderId="3" applyNumberFormat="0" applyBorder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213" fontId="2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22" fillId="0" borderId="0" applyFont="0" applyFill="0" applyBorder="0" applyAlignment="0" applyProtection="0"/>
    <xf numFmtId="0" fontId="2" fillId="0" borderId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213" fontId="22" fillId="0" borderId="0" applyFont="0" applyFill="0" applyBorder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22" fillId="27" borderId="12" applyNumberFormat="0" applyFont="0" applyAlignment="0" applyProtection="0"/>
    <xf numFmtId="0" fontId="22" fillId="27" borderId="12" applyNumberFormat="0" applyFont="0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9" fontId="22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88" fillId="0" borderId="14"/>
    <xf numFmtId="0" fontId="88" fillId="0" borderId="14"/>
    <xf numFmtId="0" fontId="89" fillId="0" borderId="104"/>
    <xf numFmtId="0" fontId="89" fillId="0" borderId="104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1" fillId="0" borderId="0"/>
    <xf numFmtId="21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6" fillId="20" borderId="1" applyNumberFormat="0" applyAlignment="0" applyProtection="0"/>
    <xf numFmtId="0" fontId="33" fillId="7" borderId="1" applyNumberFormat="0" applyAlignment="0" applyProtection="0"/>
    <xf numFmtId="0" fontId="26" fillId="20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22" fillId="27" borderId="12" applyNumberFormat="0" applyFon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0" fontId="22" fillId="27" borderId="12" applyNumberFormat="0" applyFont="0" applyAlignment="0" applyProtection="0"/>
    <xf numFmtId="0" fontId="2" fillId="0" borderId="0"/>
    <xf numFmtId="0" fontId="33" fillId="7" borderId="1" applyNumberForma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37" fillId="20" borderId="13" applyNumberFormat="0" applyAlignment="0" applyProtection="0"/>
    <xf numFmtId="0" fontId="2" fillId="0" borderId="0"/>
    <xf numFmtId="194" fontId="43" fillId="28" borderId="12" applyAlignment="0" applyProtection="0"/>
    <xf numFmtId="0" fontId="39" fillId="0" borderId="17" applyNumberFormat="0" applyFill="0" applyAlignment="0" applyProtection="0"/>
    <xf numFmtId="194" fontId="43" fillId="28" borderId="12" applyAlignment="0" applyProtection="0"/>
    <xf numFmtId="0" fontId="33" fillId="7" borderId="1" applyNumberForma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79" fillId="23" borderId="4"/>
    <xf numFmtId="0" fontId="79" fillId="0" borderId="4"/>
    <xf numFmtId="0" fontId="74" fillId="0" borderId="4"/>
    <xf numFmtId="0" fontId="74" fillId="0" borderId="4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74" fillId="0" borderId="4"/>
    <xf numFmtId="0" fontId="74" fillId="0" borderId="4"/>
    <xf numFmtId="0" fontId="79" fillId="0" borderId="4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74" fillId="0" borderId="4"/>
    <xf numFmtId="0" fontId="74" fillId="0" borderId="4"/>
    <xf numFmtId="0" fontId="79" fillId="0" borderId="4"/>
    <xf numFmtId="0" fontId="79" fillId="23" borderId="4"/>
    <xf numFmtId="213" fontId="2" fillId="0" borderId="0" applyFont="0" applyFill="0" applyBorder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22" fillId="27" borderId="12" applyNumberFormat="0" applyFont="0" applyAlignment="0" applyProtection="0"/>
    <xf numFmtId="0" fontId="22" fillId="27" borderId="12" applyNumberFormat="0" applyFont="0" applyAlignment="0" applyProtection="0"/>
    <xf numFmtId="0" fontId="22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9" fillId="0" borderId="17" applyNumberFormat="0" applyFill="0" applyAlignment="0" applyProtection="0"/>
    <xf numFmtId="0" fontId="22" fillId="27" borderId="12" applyNumberFormat="0" applyFont="0" applyAlignment="0" applyProtection="0"/>
    <xf numFmtId="0" fontId="88" fillId="0" borderId="100"/>
    <xf numFmtId="0" fontId="33" fillId="7" borderId="1" applyNumberFormat="0" applyAlignment="0" applyProtection="0"/>
    <xf numFmtId="0" fontId="26" fillId="20" borderId="1" applyNumberFormat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" fillId="0" borderId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" fillId="0" borderId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22" fillId="27" borderId="12" applyNumberFormat="0" applyFont="0" applyAlignment="0" applyProtection="0"/>
    <xf numFmtId="0" fontId="33" fillId="7" borderId="1" applyNumberFormat="0" applyAlignment="0" applyProtection="0"/>
    <xf numFmtId="0" fontId="39" fillId="0" borderId="17" applyNumberFormat="0" applyFill="0" applyAlignment="0" applyProtection="0"/>
    <xf numFmtId="0" fontId="88" fillId="0" borderId="100"/>
    <xf numFmtId="0" fontId="33" fillId="7" borderId="1" applyNumberFormat="0" applyAlignment="0" applyProtection="0"/>
    <xf numFmtId="0" fontId="22" fillId="27" borderId="12" applyNumberFormat="0" applyFont="0" applyAlignment="0" applyProtection="0"/>
    <xf numFmtId="0" fontId="16" fillId="27" borderId="12" applyNumberFormat="0" applyFont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79" fillId="23" borderId="4"/>
    <xf numFmtId="0" fontId="33" fillId="7" borderId="1" applyNumberFormat="0" applyAlignment="0" applyProtection="0"/>
    <xf numFmtId="0" fontId="22" fillId="27" borderId="12" applyNumberFormat="0" applyFont="0" applyAlignment="0" applyProtection="0"/>
    <xf numFmtId="0" fontId="39" fillId="0" borderId="17" applyNumberFormat="0" applyFill="0" applyAlignment="0" applyProtection="0"/>
    <xf numFmtId="0" fontId="26" fillId="20" borderId="1" applyNumberFormat="0" applyAlignment="0" applyProtection="0"/>
    <xf numFmtId="0" fontId="33" fillId="7" borderId="1" applyNumberFormat="0" applyAlignment="0" applyProtection="0"/>
    <xf numFmtId="0" fontId="37" fillId="20" borderId="13" applyNumberFormat="0" applyAlignment="0" applyProtection="0"/>
    <xf numFmtId="0" fontId="39" fillId="0" borderId="17" applyNumberFormat="0" applyFill="0" applyAlignment="0" applyProtection="0"/>
    <xf numFmtId="0" fontId="22" fillId="27" borderId="12" applyNumberFormat="0" applyFont="0" applyAlignment="0" applyProtection="0"/>
    <xf numFmtId="0" fontId="16" fillId="27" borderId="12" applyNumberFormat="0" applyFont="0" applyAlignment="0" applyProtection="0"/>
    <xf numFmtId="0" fontId="37" fillId="20" borderId="13" applyNumberFormat="0" applyAlignment="0" applyProtection="0"/>
    <xf numFmtId="0" fontId="39" fillId="0" borderId="17" applyNumberFormat="0" applyFill="0" applyAlignment="0" applyProtection="0"/>
    <xf numFmtId="0" fontId="26" fillId="20" borderId="1" applyNumberFormat="0" applyAlignment="0" applyProtection="0"/>
    <xf numFmtId="0" fontId="33" fillId="7" borderId="1" applyNumberForma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37" fillId="20" borderId="13" applyNumberFormat="0" applyAlignment="0" applyProtection="0"/>
    <xf numFmtId="0" fontId="22" fillId="27" borderId="12" applyNumberFormat="0" applyFont="0" applyAlignment="0" applyProtection="0"/>
    <xf numFmtId="0" fontId="22" fillId="27" borderId="12" applyNumberFormat="0" applyFont="0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22" fillId="27" borderId="12" applyNumberFormat="0" applyFont="0" applyAlignment="0" applyProtection="0"/>
    <xf numFmtId="0" fontId="33" fillId="7" borderId="1" applyNumberFormat="0" applyAlignment="0" applyProtection="0"/>
    <xf numFmtId="0" fontId="26" fillId="20" borderId="1" applyNumberFormat="0" applyAlignment="0" applyProtection="0"/>
    <xf numFmtId="0" fontId="33" fillId="7" borderId="1" applyNumberFormat="0" applyAlignment="0" applyProtection="0"/>
    <xf numFmtId="0" fontId="26" fillId="20" borderId="1" applyNumberForma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0" fontId="22" fillId="27" borderId="12" applyNumberFormat="0" applyFont="0" applyAlignment="0" applyProtection="0"/>
    <xf numFmtId="0" fontId="22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37" fillId="20" borderId="13" applyNumberFormat="0" applyAlignment="0" applyProtection="0"/>
    <xf numFmtId="0" fontId="22" fillId="27" borderId="12" applyNumberFormat="0" applyFont="0" applyAlignment="0" applyProtection="0"/>
    <xf numFmtId="0" fontId="33" fillId="7" borderId="1" applyNumberFormat="0" applyAlignment="0" applyProtection="0"/>
    <xf numFmtId="0" fontId="26" fillId="20" borderId="1" applyNumberForma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88" fillId="0" borderId="10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3" fillId="7" borderId="1" applyNumberFormat="0" applyAlignment="0" applyProtection="0"/>
    <xf numFmtId="0" fontId="2" fillId="0" borderId="0"/>
    <xf numFmtId="0" fontId="2" fillId="0" borderId="0"/>
    <xf numFmtId="213" fontId="2" fillId="0" borderId="0" applyFont="0" applyFill="0" applyBorder="0" applyAlignment="0" applyProtection="0"/>
    <xf numFmtId="0" fontId="2" fillId="0" borderId="0"/>
    <xf numFmtId="0" fontId="2" fillId="0" borderId="0"/>
    <xf numFmtId="194" fontId="43" fillId="28" borderId="12" applyAlignment="0" applyProtection="0"/>
    <xf numFmtId="0" fontId="22" fillId="27" borderId="12" applyNumberFormat="0" applyFont="0" applyAlignment="0" applyProtection="0"/>
    <xf numFmtId="0" fontId="16" fillId="27" borderId="12" applyNumberFormat="0" applyFon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37" fillId="20" borderId="13" applyNumberFormat="0" applyAlignment="0" applyProtection="0"/>
    <xf numFmtId="0" fontId="16" fillId="27" borderId="12" applyNumberFormat="0" applyFont="0" applyAlignment="0" applyProtection="0"/>
    <xf numFmtId="0" fontId="39" fillId="0" borderId="17" applyNumberFormat="0" applyFill="0" applyAlignment="0" applyProtection="0"/>
    <xf numFmtId="0" fontId="16" fillId="27" borderId="12" applyNumberFormat="0" applyFont="0" applyAlignment="0" applyProtection="0"/>
    <xf numFmtId="0" fontId="2" fillId="0" borderId="0"/>
    <xf numFmtId="0" fontId="79" fillId="23" borderId="4"/>
    <xf numFmtId="0" fontId="2" fillId="0" borderId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22" fillId="27" borderId="12" applyNumberFormat="0" applyFont="0" applyAlignment="0" applyProtection="0"/>
    <xf numFmtId="0" fontId="22" fillId="27" borderId="12" applyNumberFormat="0" applyFont="0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74" fillId="0" borderId="4"/>
    <xf numFmtId="0" fontId="74" fillId="0" borderId="4"/>
    <xf numFmtId="0" fontId="79" fillId="0" borderId="4"/>
    <xf numFmtId="213" fontId="2" fillId="0" borderId="0" applyFont="0" applyFill="0" applyBorder="0" applyAlignment="0" applyProtection="0"/>
    <xf numFmtId="0" fontId="79" fillId="0" borderId="4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74" fillId="0" borderId="4"/>
    <xf numFmtId="0" fontId="74" fillId="0" borderId="4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74" fillId="0" borderId="4"/>
    <xf numFmtId="0" fontId="74" fillId="0" borderId="4"/>
    <xf numFmtId="0" fontId="79" fillId="0" borderId="4"/>
    <xf numFmtId="0" fontId="79" fillId="23" borderId="4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22" fillId="27" borderId="12" applyNumberFormat="0" applyFont="0" applyAlignment="0" applyProtection="0"/>
    <xf numFmtId="0" fontId="22" fillId="27" borderId="12" applyNumberFormat="0" applyFont="0" applyAlignment="0" applyProtection="0"/>
    <xf numFmtId="0" fontId="22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2" fillId="0" borderId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" fillId="0" borderId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88" fillId="0" borderId="10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0" fontId="22" fillId="27" borderId="12" applyNumberFormat="0" applyFont="0" applyAlignment="0" applyProtection="0"/>
    <xf numFmtId="0" fontId="22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26" fillId="20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7" fillId="20" borderId="13" applyNumberFormat="0" applyAlignment="0" applyProtection="0"/>
    <xf numFmtId="0" fontId="22" fillId="27" borderId="12" applyNumberFormat="0" applyFont="0" applyAlignment="0" applyProtection="0"/>
    <xf numFmtId="0" fontId="33" fillId="7" borderId="1" applyNumberFormat="0" applyAlignment="0" applyProtection="0"/>
    <xf numFmtId="0" fontId="22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39" fillId="0" borderId="17" applyNumberFormat="0" applyFill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6" fillId="20" borderId="1" applyNumberForma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37" fillId="20" borderId="13" applyNumberFormat="0" applyAlignment="0" applyProtection="0"/>
    <xf numFmtId="0" fontId="22" fillId="27" borderId="12" applyNumberFormat="0" applyFont="0" applyAlignment="0" applyProtection="0"/>
    <xf numFmtId="0" fontId="22" fillId="27" borderId="12" applyNumberFormat="0" applyFont="0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39" fillId="0" borderId="17" applyNumberFormat="0" applyFill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37" fillId="20" borderId="13" applyNumberForma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88" fillId="0" borderId="100"/>
    <xf numFmtId="0" fontId="16" fillId="27" borderId="12" applyNumberFormat="0" applyFont="0" applyAlignment="0" applyProtection="0"/>
    <xf numFmtId="194" fontId="43" fillId="28" borderId="12" applyAlignment="0" applyProtection="0"/>
    <xf numFmtId="0" fontId="33" fillId="7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3" fillId="7" borderId="1" applyNumberFormat="0" applyAlignment="0" applyProtection="0"/>
    <xf numFmtId="0" fontId="39" fillId="0" borderId="17" applyNumberFormat="0" applyFill="0" applyAlignment="0" applyProtection="0"/>
    <xf numFmtId="0" fontId="88" fillId="0" borderId="100"/>
    <xf numFmtId="0" fontId="33" fillId="7" borderId="1" applyNumberFormat="0" applyAlignment="0" applyProtection="0"/>
    <xf numFmtId="0" fontId="22" fillId="27" borderId="12" applyNumberFormat="0" applyFont="0" applyAlignment="0" applyProtection="0"/>
    <xf numFmtId="0" fontId="16" fillId="27" borderId="12" applyNumberFormat="0" applyFont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7" fillId="20" borderId="13" applyNumberFormat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79" fillId="23" borderId="4"/>
    <xf numFmtId="0" fontId="33" fillId="7" borderId="1" applyNumberFormat="0" applyAlignment="0" applyProtection="0"/>
    <xf numFmtId="0" fontId="22" fillId="27" borderId="12" applyNumberFormat="0" applyFont="0" applyAlignment="0" applyProtection="0"/>
    <xf numFmtId="0" fontId="39" fillId="0" borderId="17" applyNumberFormat="0" applyFill="0" applyAlignment="0" applyProtection="0"/>
    <xf numFmtId="0" fontId="33" fillId="7" borderId="1" applyNumberFormat="0" applyAlignment="0" applyProtection="0"/>
    <xf numFmtId="0" fontId="37" fillId="20" borderId="13" applyNumberFormat="0" applyAlignment="0" applyProtection="0"/>
    <xf numFmtId="0" fontId="39" fillId="0" borderId="17" applyNumberFormat="0" applyFill="0" applyAlignment="0" applyProtection="0"/>
    <xf numFmtId="0" fontId="22" fillId="27" borderId="12" applyNumberFormat="0" applyFont="0" applyAlignment="0" applyProtection="0"/>
    <xf numFmtId="0" fontId="16" fillId="27" borderId="12" applyNumberFormat="0" applyFont="0" applyAlignment="0" applyProtection="0"/>
    <xf numFmtId="0" fontId="37" fillId="20" borderId="13" applyNumberFormat="0" applyAlignment="0" applyProtection="0"/>
    <xf numFmtId="0" fontId="39" fillId="0" borderId="17" applyNumberFormat="0" applyFill="0" applyAlignment="0" applyProtection="0"/>
    <xf numFmtId="0" fontId="16" fillId="27" borderId="12" applyNumberFormat="0" applyFont="0" applyAlignment="0" applyProtection="0"/>
    <xf numFmtId="0" fontId="33" fillId="7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37" fillId="20" borderId="13" applyNumberFormat="0" applyAlignment="0" applyProtection="0"/>
    <xf numFmtId="0" fontId="22" fillId="27" borderId="12" applyNumberFormat="0" applyFont="0" applyAlignment="0" applyProtection="0"/>
    <xf numFmtId="0" fontId="33" fillId="7" borderId="1" applyNumberFormat="0" applyAlignment="0" applyProtection="0"/>
    <xf numFmtId="0" fontId="26" fillId="20" borderId="1" applyNumberFormat="0" applyAlignment="0" applyProtection="0"/>
    <xf numFmtId="0" fontId="22" fillId="27" borderId="12" applyNumberFormat="0" applyFon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22" fillId="27" borderId="12" applyNumberFormat="0" applyFont="0" applyAlignment="0" applyProtection="0"/>
    <xf numFmtId="0" fontId="22" fillId="27" borderId="12" applyNumberFormat="0" applyFont="0" applyAlignment="0" applyProtection="0"/>
    <xf numFmtId="0" fontId="22" fillId="27" borderId="12" applyNumberFormat="0" applyFont="0" applyAlignment="0" applyProtection="0"/>
    <xf numFmtId="0" fontId="16" fillId="27" borderId="12" applyNumberFormat="0" applyFont="0" applyAlignment="0" applyProtection="0"/>
    <xf numFmtId="0" fontId="2" fillId="0" borderId="0"/>
    <xf numFmtId="0" fontId="33" fillId="7" borderId="1" applyNumberForma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37" fillId="20" borderId="13" applyNumberFormat="0" applyAlignment="0" applyProtection="0"/>
    <xf numFmtId="0" fontId="2" fillId="0" borderId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39" fillId="0" borderId="17" applyNumberFormat="0" applyFill="0" applyAlignment="0" applyProtection="0"/>
    <xf numFmtId="0" fontId="33" fillId="7" borderId="1" applyNumberFormat="0" applyAlignment="0" applyProtection="0"/>
    <xf numFmtId="194" fontId="43" fillId="28" borderId="12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79" fillId="23" borderId="4"/>
    <xf numFmtId="0" fontId="79" fillId="0" borderId="4"/>
    <xf numFmtId="0" fontId="74" fillId="0" borderId="4"/>
    <xf numFmtId="0" fontId="74" fillId="0" borderId="4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74" fillId="0" borderId="4"/>
    <xf numFmtId="0" fontId="74" fillId="0" borderId="4"/>
    <xf numFmtId="0" fontId="79" fillId="0" borderId="4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74" fillId="0" borderId="4"/>
    <xf numFmtId="0" fontId="74" fillId="0" borderId="4"/>
    <xf numFmtId="0" fontId="79" fillId="0" borderId="4"/>
    <xf numFmtId="0" fontId="79" fillId="23" borderId="4"/>
    <xf numFmtId="213" fontId="2" fillId="0" borderId="0" applyFont="0" applyFill="0" applyBorder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22" fillId="27" borderId="12" applyNumberFormat="0" applyFont="0" applyAlignment="0" applyProtection="0"/>
    <xf numFmtId="0" fontId="22" fillId="27" borderId="12" applyNumberFormat="0" applyFont="0" applyAlignment="0" applyProtection="0"/>
    <xf numFmtId="0" fontId="22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9" fillId="0" borderId="17" applyNumberFormat="0" applyFill="0" applyAlignment="0" applyProtection="0"/>
    <xf numFmtId="0" fontId="22" fillId="27" borderId="12" applyNumberFormat="0" applyFont="0" applyAlignment="0" applyProtection="0"/>
    <xf numFmtId="0" fontId="88" fillId="0" borderId="100"/>
    <xf numFmtId="0" fontId="33" fillId="7" borderId="1" applyNumberFormat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" fillId="0" borderId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" fillId="0" borderId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22" fillId="27" borderId="12" applyNumberFormat="0" applyFont="0" applyAlignment="0" applyProtection="0"/>
    <xf numFmtId="0" fontId="33" fillId="7" borderId="1" applyNumberFormat="0" applyAlignment="0" applyProtection="0"/>
    <xf numFmtId="0" fontId="39" fillId="0" borderId="17" applyNumberFormat="0" applyFill="0" applyAlignment="0" applyProtection="0"/>
    <xf numFmtId="0" fontId="88" fillId="0" borderId="100"/>
    <xf numFmtId="0" fontId="33" fillId="7" borderId="1" applyNumberFormat="0" applyAlignment="0" applyProtection="0"/>
    <xf numFmtId="0" fontId="22" fillId="27" borderId="12" applyNumberFormat="0" applyFont="0" applyAlignment="0" applyProtection="0"/>
    <xf numFmtId="0" fontId="16" fillId="27" borderId="12" applyNumberFormat="0" applyFont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7" fillId="20" borderId="13" applyNumberFormat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79" fillId="23" borderId="4"/>
    <xf numFmtId="0" fontId="88" fillId="0" borderId="100"/>
    <xf numFmtId="0" fontId="33" fillId="7" borderId="1" applyNumberFormat="0" applyAlignment="0" applyProtection="0"/>
    <xf numFmtId="0" fontId="22" fillId="27" borderId="12" applyNumberFormat="0" applyFont="0" applyAlignment="0" applyProtection="0"/>
    <xf numFmtId="0" fontId="39" fillId="0" borderId="17" applyNumberFormat="0" applyFill="0" applyAlignment="0" applyProtection="0"/>
    <xf numFmtId="0" fontId="33" fillId="7" borderId="1" applyNumberFormat="0" applyAlignment="0" applyProtection="0"/>
    <xf numFmtId="0" fontId="37" fillId="20" borderId="13" applyNumberFormat="0" applyAlignment="0" applyProtection="0"/>
    <xf numFmtId="0" fontId="39" fillId="0" borderId="17" applyNumberFormat="0" applyFill="0" applyAlignment="0" applyProtection="0"/>
    <xf numFmtId="0" fontId="22" fillId="27" borderId="12" applyNumberFormat="0" applyFont="0" applyAlignment="0" applyProtection="0"/>
    <xf numFmtId="0" fontId="16" fillId="27" borderId="12" applyNumberFormat="0" applyFont="0" applyAlignment="0" applyProtection="0"/>
    <xf numFmtId="0" fontId="37" fillId="20" borderId="13" applyNumberFormat="0" applyAlignment="0" applyProtection="0"/>
    <xf numFmtId="0" fontId="39" fillId="0" borderId="17" applyNumberFormat="0" applyFill="0" applyAlignment="0" applyProtection="0"/>
    <xf numFmtId="194" fontId="43" fillId="28" borderId="12" applyAlignment="0" applyProtection="0"/>
    <xf numFmtId="0" fontId="37" fillId="20" borderId="13" applyNumberFormat="0" applyAlignment="0" applyProtection="0"/>
    <xf numFmtId="0" fontId="33" fillId="7" borderId="1" applyNumberForma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37" fillId="20" borderId="13" applyNumberFormat="0" applyAlignment="0" applyProtection="0"/>
    <xf numFmtId="0" fontId="22" fillId="27" borderId="12" applyNumberFormat="0" applyFont="0" applyAlignment="0" applyProtection="0"/>
    <xf numFmtId="0" fontId="22" fillId="27" borderId="12" applyNumberFormat="0" applyFont="0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22" fillId="27" borderId="12" applyNumberFormat="0" applyFont="0" applyAlignment="0" applyProtection="0"/>
    <xf numFmtId="0" fontId="33" fillId="7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0" fontId="22" fillId="27" borderId="12" applyNumberFormat="0" applyFont="0" applyAlignment="0" applyProtection="0"/>
    <xf numFmtId="0" fontId="22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37" fillId="20" borderId="13" applyNumberFormat="0" applyAlignment="0" applyProtection="0"/>
    <xf numFmtId="0" fontId="22" fillId="27" borderId="12" applyNumberFormat="0" applyFont="0" applyAlignment="0" applyProtection="0"/>
    <xf numFmtId="0" fontId="33" fillId="7" borderId="1" applyNumberFormat="0" applyAlignment="0" applyProtection="0"/>
    <xf numFmtId="0" fontId="26" fillId="20" borderId="1" applyNumberForma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88" fillId="0" borderId="100"/>
    <xf numFmtId="0" fontId="33" fillId="7" borderId="1" applyNumberFormat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7" fillId="20" borderId="13" applyNumberFormat="0" applyAlignment="0" applyProtection="0"/>
    <xf numFmtId="194" fontId="43" fillId="28" borderId="12" applyAlignment="0" applyProtection="0"/>
    <xf numFmtId="194" fontId="43" fillId="28" borderId="12" applyAlignment="0" applyProtection="0"/>
    <xf numFmtId="194" fontId="43" fillId="28" borderId="12" applyAlignment="0" applyProtection="0"/>
    <xf numFmtId="194" fontId="43" fillId="28" borderId="12" applyAlignment="0" applyProtection="0"/>
    <xf numFmtId="194" fontId="43" fillId="28" borderId="12" applyAlignment="0" applyProtection="0"/>
    <xf numFmtId="194" fontId="43" fillId="28" borderId="12" applyAlignment="0" applyProtection="0"/>
    <xf numFmtId="194" fontId="43" fillId="28" borderId="12" applyAlignment="0" applyProtection="0"/>
    <xf numFmtId="194" fontId="43" fillId="28" borderId="12" applyAlignment="0" applyProtection="0"/>
    <xf numFmtId="194" fontId="43" fillId="28" borderId="12" applyAlignment="0" applyProtection="0"/>
    <xf numFmtId="194" fontId="43" fillId="28" borderId="12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194" fontId="43" fillId="28" borderId="12" applyAlignment="0" applyProtection="0"/>
    <xf numFmtId="0" fontId="39" fillId="0" borderId="17" applyNumberFormat="0" applyFill="0" applyAlignment="0" applyProtection="0"/>
    <xf numFmtId="0" fontId="2" fillId="0" borderId="0"/>
    <xf numFmtId="0" fontId="79" fillId="0" borderId="4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26" fillId="20" borderId="1" applyNumberFormat="0" applyAlignment="0" applyProtection="0"/>
    <xf numFmtId="0" fontId="2" fillId="0" borderId="0"/>
    <xf numFmtId="194" fontId="43" fillId="28" borderId="12" applyAlignment="0" applyProtection="0"/>
    <xf numFmtId="0" fontId="26" fillId="20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22" fillId="27" borderId="12" applyNumberFormat="0" applyFont="0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213" fontId="2" fillId="0" borderId="0" applyFont="0" applyFill="0" applyBorder="0" applyAlignment="0" applyProtection="0"/>
    <xf numFmtId="0" fontId="79" fillId="23" borderId="4"/>
    <xf numFmtId="0" fontId="79" fillId="23" borderId="4"/>
    <xf numFmtId="0" fontId="79" fillId="0" borderId="4"/>
    <xf numFmtId="0" fontId="79" fillId="23" borderId="4"/>
    <xf numFmtId="0" fontId="79" fillId="0" borderId="4"/>
    <xf numFmtId="0" fontId="74" fillId="0" borderId="4"/>
    <xf numFmtId="0" fontId="74" fillId="0" borderId="4"/>
    <xf numFmtId="0" fontId="74" fillId="0" borderId="4"/>
    <xf numFmtId="0" fontId="74" fillId="0" borderId="4"/>
    <xf numFmtId="0" fontId="74" fillId="0" borderId="4"/>
    <xf numFmtId="0" fontId="74" fillId="0" borderId="4"/>
    <xf numFmtId="0" fontId="74" fillId="0" borderId="4"/>
    <xf numFmtId="0" fontId="74" fillId="0" borderId="4"/>
    <xf numFmtId="0" fontId="74" fillId="0" borderId="4"/>
    <xf numFmtId="0" fontId="74" fillId="0" borderId="4"/>
    <xf numFmtId="0" fontId="79" fillId="0" borderId="4"/>
    <xf numFmtId="0" fontId="79" fillId="23" borderId="4"/>
    <xf numFmtId="0" fontId="79" fillId="0" borderId="4"/>
    <xf numFmtId="0" fontId="79" fillId="23" borderId="4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" fillId="0" borderId="0"/>
    <xf numFmtId="0" fontId="2" fillId="0" borderId="0"/>
    <xf numFmtId="0" fontId="22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0" fontId="22" fillId="27" borderId="12" applyNumberFormat="0" applyFont="0" applyAlignment="0" applyProtection="0"/>
    <xf numFmtId="0" fontId="22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22" fillId="27" borderId="12" applyNumberFormat="0" applyFont="0" applyAlignment="0" applyProtection="0"/>
    <xf numFmtId="0" fontId="88" fillId="0" borderId="100"/>
    <xf numFmtId="0" fontId="37" fillId="20" borderId="13" applyNumberFormat="0" applyAlignment="0" applyProtection="0"/>
    <xf numFmtId="0" fontId="22" fillId="27" borderId="12" applyNumberFormat="0" applyFon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33" fillId="7" borderId="1" applyNumberFormat="0" applyAlignment="0" applyProtection="0"/>
    <xf numFmtId="0" fontId="16" fillId="27" borderId="12" applyNumberFormat="0" applyFon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0" fontId="22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22" fillId="27" borderId="12" applyNumberFormat="0" applyFont="0" applyAlignment="0" applyProtection="0"/>
    <xf numFmtId="0" fontId="39" fillId="0" borderId="17" applyNumberFormat="0" applyFill="0" applyAlignment="0" applyProtection="0"/>
    <xf numFmtId="0" fontId="37" fillId="20" borderId="13" applyNumberFormat="0" applyAlignment="0" applyProtection="0"/>
    <xf numFmtId="0" fontId="22" fillId="27" borderId="12" applyNumberFormat="0" applyFont="0" applyAlignment="0" applyProtection="0"/>
    <xf numFmtId="0" fontId="88" fillId="0" borderId="10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26" fillId="20" borderId="1" applyNumberFormat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0" fontId="22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22" fillId="27" borderId="12" applyNumberFormat="0" applyFont="0" applyAlignment="0" applyProtection="0"/>
    <xf numFmtId="0" fontId="39" fillId="0" borderId="17" applyNumberFormat="0" applyFill="0" applyAlignment="0" applyProtection="0"/>
    <xf numFmtId="0" fontId="37" fillId="20" borderId="13" applyNumberFormat="0" applyAlignment="0" applyProtection="0"/>
    <xf numFmtId="0" fontId="22" fillId="27" borderId="12" applyNumberFormat="0" applyFont="0" applyAlignment="0" applyProtection="0"/>
    <xf numFmtId="0" fontId="88" fillId="0" borderId="100"/>
    <xf numFmtId="0" fontId="33" fillId="7" borderId="1" applyNumberFormat="0" applyAlignment="0" applyProtection="0"/>
    <xf numFmtId="0" fontId="33" fillId="7" borderId="1" applyNumberFormat="0" applyAlignment="0" applyProtection="0"/>
    <xf numFmtId="0" fontId="26" fillId="20" borderId="1" applyNumberFormat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0" fontId="22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39" fillId="0" borderId="17" applyNumberFormat="0" applyFill="0" applyAlignment="0" applyProtection="0"/>
    <xf numFmtId="0" fontId="37" fillId="20" borderId="13" applyNumberFormat="0" applyAlignment="0" applyProtection="0"/>
    <xf numFmtId="0" fontId="22" fillId="27" borderId="12" applyNumberFormat="0" applyFont="0" applyAlignment="0" applyProtection="0"/>
    <xf numFmtId="0" fontId="88" fillId="0" borderId="100"/>
    <xf numFmtId="0" fontId="33" fillId="7" borderId="1" applyNumberFormat="0" applyAlignment="0" applyProtection="0"/>
    <xf numFmtId="0" fontId="26" fillId="20" borderId="1" applyNumberFormat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9" fillId="0" borderId="17" applyNumberFormat="0" applyFill="0" applyAlignment="0" applyProtection="0"/>
    <xf numFmtId="0" fontId="37" fillId="20" borderId="13" applyNumberFormat="0" applyAlignment="0" applyProtection="0"/>
    <xf numFmtId="0" fontId="22" fillId="27" borderId="12" applyNumberFormat="0" applyFont="0" applyAlignment="0" applyProtection="0"/>
    <xf numFmtId="0" fontId="88" fillId="0" borderId="100"/>
    <xf numFmtId="0" fontId="33" fillId="7" borderId="1" applyNumberFormat="0" applyAlignment="0" applyProtection="0"/>
    <xf numFmtId="0" fontId="26" fillId="20" borderId="1" applyNumberFormat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88" fillId="0" borderId="100"/>
    <xf numFmtId="0" fontId="33" fillId="7" borderId="1" applyNumberFormat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3" fillId="7" borderId="1" applyNumberForma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2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26" fillId="20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2" fillId="0" borderId="0"/>
    <xf numFmtId="194" fontId="43" fillId="28" borderId="12" applyAlignment="0" applyProtection="0"/>
    <xf numFmtId="0" fontId="22" fillId="27" borderId="12" applyNumberFormat="0" applyFont="0" applyAlignment="0" applyProtection="0"/>
    <xf numFmtId="0" fontId="22" fillId="27" borderId="12" applyNumberFormat="0" applyFont="0" applyAlignment="0" applyProtection="0"/>
    <xf numFmtId="0" fontId="2" fillId="0" borderId="0"/>
    <xf numFmtId="0" fontId="33" fillId="7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" fillId="0" borderId="0"/>
    <xf numFmtId="194" fontId="43" fillId="28" borderId="12" applyAlignment="0" applyProtection="0"/>
    <xf numFmtId="0" fontId="39" fillId="0" borderId="17" applyNumberFormat="0" applyFill="0" applyAlignment="0" applyProtection="0"/>
    <xf numFmtId="0" fontId="2" fillId="0" borderId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213" fontId="22" fillId="0" borderId="0" applyFont="0" applyFill="0" applyBorder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22" fillId="27" borderId="12" applyNumberFormat="0" applyFont="0" applyAlignment="0" applyProtection="0"/>
    <xf numFmtId="0" fontId="22" fillId="27" borderId="12" applyNumberFormat="0" applyFont="0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0" fontId="22" fillId="27" borderId="12" applyNumberFormat="0" applyFont="0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0" fontId="26" fillId="20" borderId="1" applyNumberFormat="0" applyAlignment="0" applyProtection="0"/>
    <xf numFmtId="0" fontId="33" fillId="7" borderId="1" applyNumberFormat="0" applyAlignment="0" applyProtection="0"/>
    <xf numFmtId="0" fontId="22" fillId="27" borderId="12" applyNumberFormat="0" applyFont="0" applyAlignment="0" applyProtection="0"/>
    <xf numFmtId="0" fontId="37" fillId="20" borderId="13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79" fillId="23" borderId="4"/>
    <xf numFmtId="0" fontId="79" fillId="0" borderId="4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74" fillId="0" borderId="4"/>
    <xf numFmtId="0" fontId="74" fillId="0" borderId="4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10" fontId="41" fillId="25" borderId="3" applyNumberFormat="0" applyBorder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74" fillId="0" borderId="4"/>
    <xf numFmtId="0" fontId="74" fillId="0" borderId="4"/>
    <xf numFmtId="0" fontId="81" fillId="0" borderId="7">
      <alignment horizontal="left" vertical="center"/>
    </xf>
    <xf numFmtId="0" fontId="79" fillId="23" borderId="4"/>
    <xf numFmtId="0" fontId="79" fillId="0" borderId="4"/>
    <xf numFmtId="0" fontId="79" fillId="23" borderId="4"/>
    <xf numFmtId="0" fontId="79" fillId="0" borderId="4"/>
    <xf numFmtId="0" fontId="74" fillId="0" borderId="4"/>
    <xf numFmtId="0" fontId="74" fillId="0" borderId="4"/>
    <xf numFmtId="0" fontId="79" fillId="23" borderId="4"/>
    <xf numFmtId="0" fontId="74" fillId="0" borderId="4"/>
    <xf numFmtId="0" fontId="74" fillId="0" borderId="4"/>
    <xf numFmtId="0" fontId="74" fillId="0" borderId="4"/>
    <xf numFmtId="0" fontId="74" fillId="0" borderId="4"/>
    <xf numFmtId="0" fontId="79" fillId="0" borderId="4"/>
    <xf numFmtId="0" fontId="79" fillId="23" borderId="4"/>
    <xf numFmtId="213" fontId="2" fillId="0" borderId="0" applyFont="0" applyFill="0" applyBorder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74" fillId="0" borderId="4"/>
    <xf numFmtId="0" fontId="74" fillId="0" borderId="4"/>
    <xf numFmtId="0" fontId="74" fillId="0" borderId="4"/>
    <xf numFmtId="0" fontId="79" fillId="23" borderId="4"/>
    <xf numFmtId="0" fontId="79" fillId="0" borderId="4"/>
    <xf numFmtId="0" fontId="2" fillId="0" borderId="0"/>
    <xf numFmtId="0" fontId="2" fillId="0" borderId="0"/>
    <xf numFmtId="0" fontId="2" fillId="0" borderId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" fillId="0" borderId="0"/>
    <xf numFmtId="0" fontId="2" fillId="0" borderId="0"/>
    <xf numFmtId="0" fontId="22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" fillId="0" borderId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" fillId="0" borderId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3" fillId="7" borderId="1" applyNumberFormat="0" applyAlignment="0" applyProtection="0"/>
    <xf numFmtId="0" fontId="22" fillId="27" borderId="12" applyNumberFormat="0" applyFont="0" applyAlignment="0" applyProtection="0"/>
    <xf numFmtId="0" fontId="26" fillId="20" borderId="1" applyNumberForma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6" fillId="20" borderId="1" applyNumberFormat="0" applyAlignment="0" applyProtection="0"/>
    <xf numFmtId="0" fontId="16" fillId="27" borderId="12" applyNumberFormat="0" applyFon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88" fillId="0" borderId="100"/>
    <xf numFmtId="0" fontId="33" fillId="7" borderId="1" applyNumberFormat="0" applyAlignment="0" applyProtection="0"/>
    <xf numFmtId="0" fontId="33" fillId="7" borderId="1" applyNumberFormat="0" applyAlignment="0" applyProtection="0"/>
    <xf numFmtId="0" fontId="2" fillId="0" borderId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79" fillId="23" borderId="4"/>
    <xf numFmtId="194" fontId="43" fillId="28" borderId="12" applyAlignment="0" applyProtection="0"/>
    <xf numFmtId="0" fontId="39" fillId="0" borderId="17" applyNumberFormat="0" applyFill="0" applyAlignment="0" applyProtection="0"/>
    <xf numFmtId="0" fontId="79" fillId="0" borderId="4"/>
    <xf numFmtId="0" fontId="26" fillId="20" borderId="1" applyNumberFormat="0" applyAlignment="0" applyProtection="0"/>
    <xf numFmtId="0" fontId="22" fillId="27" borderId="12" applyNumberFormat="0" applyFont="0" applyAlignment="0" applyProtection="0"/>
    <xf numFmtId="0" fontId="16" fillId="27" borderId="12" applyNumberFormat="0" applyFont="0" applyAlignment="0" applyProtection="0"/>
    <xf numFmtId="0" fontId="37" fillId="20" borderId="13" applyNumberFormat="0" applyAlignment="0" applyProtection="0"/>
    <xf numFmtId="0" fontId="39" fillId="0" borderId="17" applyNumberFormat="0" applyFill="0" applyAlignment="0" applyProtection="0"/>
    <xf numFmtId="0" fontId="33" fillId="7" borderId="1" applyNumberFormat="0" applyAlignment="0" applyProtection="0"/>
    <xf numFmtId="0" fontId="2" fillId="0" borderId="0"/>
    <xf numFmtId="0" fontId="33" fillId="7" borderId="1" applyNumberFormat="0" applyAlignment="0" applyProtection="0"/>
    <xf numFmtId="0" fontId="2" fillId="0" borderId="0"/>
    <xf numFmtId="194" fontId="43" fillId="28" borderId="12" applyAlignment="0" applyProtection="0"/>
    <xf numFmtId="194" fontId="43" fillId="28" borderId="12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22" fillId="27" borderId="12" applyNumberFormat="0" applyFont="0" applyAlignment="0" applyProtection="0"/>
    <xf numFmtId="0" fontId="22" fillId="27" borderId="12" applyNumberFormat="0" applyFont="0" applyAlignment="0" applyProtection="0"/>
    <xf numFmtId="0" fontId="22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88" fillId="0" borderId="100"/>
    <xf numFmtId="0" fontId="2" fillId="0" borderId="0"/>
    <xf numFmtId="0" fontId="37" fillId="20" borderId="13" applyNumberFormat="0" applyAlignment="0" applyProtection="0"/>
    <xf numFmtId="0" fontId="22" fillId="27" borderId="12" applyNumberFormat="0" applyFont="0" applyAlignment="0" applyProtection="0"/>
    <xf numFmtId="0" fontId="26" fillId="20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186" fontId="22" fillId="0" borderId="3"/>
    <xf numFmtId="0" fontId="26" fillId="20" borderId="1" applyNumberForma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6" fillId="20" borderId="1" applyNumberForma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194" fontId="43" fillId="28" borderId="12" applyAlignment="0" applyProtection="0"/>
    <xf numFmtId="194" fontId="43" fillId="28" borderId="12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0" fontId="37" fillId="20" borderId="13" applyNumberFormat="0" applyAlignment="0" applyProtection="0"/>
    <xf numFmtId="0" fontId="16" fillId="27" borderId="12" applyNumberFormat="0" applyFont="0" applyAlignment="0" applyProtection="0"/>
    <xf numFmtId="0" fontId="33" fillId="7" borderId="1" applyNumberFormat="0" applyAlignment="0" applyProtection="0"/>
    <xf numFmtId="0" fontId="22" fillId="27" borderId="12" applyNumberFormat="0" applyFont="0" applyAlignment="0" applyProtection="0"/>
    <xf numFmtId="0" fontId="33" fillId="7" borderId="1" applyNumberFormat="0" applyAlignment="0" applyProtection="0"/>
    <xf numFmtId="194" fontId="43" fillId="28" borderId="12" applyAlignment="0" applyProtection="0"/>
    <xf numFmtId="0" fontId="26" fillId="20" borderId="1" applyNumberFormat="0" applyAlignment="0" applyProtection="0"/>
    <xf numFmtId="0" fontId="39" fillId="0" borderId="17" applyNumberFormat="0" applyFill="0" applyAlignment="0" applyProtection="0"/>
    <xf numFmtId="0" fontId="37" fillId="20" borderId="13" applyNumberFormat="0" applyAlignment="0" applyProtection="0"/>
    <xf numFmtId="0" fontId="22" fillId="27" borderId="12" applyNumberFormat="0" applyFont="0" applyAlignment="0" applyProtection="0"/>
    <xf numFmtId="0" fontId="88" fillId="0" borderId="100"/>
    <xf numFmtId="0" fontId="33" fillId="7" borderId="1" applyNumberFormat="0" applyAlignment="0" applyProtection="0"/>
    <xf numFmtId="0" fontId="33" fillId="7" borderId="1" applyNumberFormat="0" applyAlignment="0" applyProtection="0"/>
    <xf numFmtId="0" fontId="26" fillId="20" borderId="1" applyNumberFormat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22" fillId="0" borderId="0"/>
    <xf numFmtId="0" fontId="16" fillId="27" borderId="12" applyNumberFormat="0" applyFont="0" applyAlignment="0" applyProtection="0"/>
    <xf numFmtId="0" fontId="2" fillId="0" borderId="0"/>
    <xf numFmtId="0" fontId="22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" fillId="0" borderId="0"/>
    <xf numFmtId="0" fontId="22" fillId="27" borderId="12" applyNumberFormat="0" applyFont="0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0" fontId="22" fillId="27" borderId="12" applyNumberFormat="0" applyFont="0" applyAlignment="0" applyProtection="0"/>
    <xf numFmtId="0" fontId="22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" fillId="0" borderId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22" fillId="27" borderId="12" applyNumberFormat="0" applyFont="0" applyAlignment="0" applyProtection="0"/>
    <xf numFmtId="0" fontId="22" fillId="27" borderId="12" applyNumberFormat="0" applyFont="0" applyAlignment="0" applyProtection="0"/>
    <xf numFmtId="0" fontId="22" fillId="27" borderId="12" applyNumberFormat="0" applyFont="0" applyAlignment="0" applyProtection="0"/>
    <xf numFmtId="0" fontId="22" fillId="27" borderId="12" applyNumberFormat="0" applyFont="0" applyAlignment="0" applyProtection="0"/>
    <xf numFmtId="0" fontId="22" fillId="27" borderId="12" applyNumberFormat="0" applyFont="0" applyAlignment="0" applyProtection="0"/>
    <xf numFmtId="0" fontId="22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9" fontId="22" fillId="0" borderId="0" applyFont="0" applyFill="0" applyBorder="0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0" fontId="22" fillId="27" borderId="12" applyNumberFormat="0" applyFont="0" applyAlignment="0" applyProtection="0"/>
    <xf numFmtId="0" fontId="22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74" fillId="0" borderId="4"/>
    <xf numFmtId="0" fontId="39" fillId="0" borderId="17" applyNumberFormat="0" applyFill="0" applyAlignment="0" applyProtection="0"/>
    <xf numFmtId="0" fontId="37" fillId="20" borderId="13" applyNumberFormat="0" applyAlignment="0" applyProtection="0"/>
    <xf numFmtId="0" fontId="22" fillId="27" borderId="12" applyNumberFormat="0" applyFont="0" applyAlignment="0" applyProtection="0"/>
    <xf numFmtId="0" fontId="88" fillId="0" borderId="10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26" fillId="20" borderId="1" applyNumberFormat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22" fillId="0" borderId="0"/>
    <xf numFmtId="0" fontId="22" fillId="0" borderId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39" fillId="0" borderId="17" applyNumberFormat="0" applyFill="0" applyAlignment="0" applyProtection="0"/>
    <xf numFmtId="0" fontId="37" fillId="20" borderId="13" applyNumberFormat="0" applyAlignment="0" applyProtection="0"/>
    <xf numFmtId="0" fontId="22" fillId="27" borderId="12" applyNumberFormat="0" applyFont="0" applyAlignment="0" applyProtection="0"/>
    <xf numFmtId="0" fontId="88" fillId="0" borderId="100"/>
    <xf numFmtId="0" fontId="26" fillId="20" borderId="1" applyNumberFormat="0" applyAlignment="0" applyProtection="0"/>
    <xf numFmtId="0" fontId="33" fillId="7" borderId="1" applyNumberFormat="0" applyAlignment="0" applyProtection="0"/>
    <xf numFmtId="0" fontId="26" fillId="20" borderId="1" applyNumberFormat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0" borderId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22" fillId="0" borderId="0"/>
    <xf numFmtId="0" fontId="26" fillId="20" borderId="1" applyNumberForma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88" fillId="0" borderId="100"/>
    <xf numFmtId="0" fontId="33" fillId="7" borderId="1" applyNumberFormat="0" applyAlignment="0" applyProtection="0"/>
    <xf numFmtId="0" fontId="79" fillId="0" borderId="4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22" fillId="0" borderId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88" fillId="0" borderId="10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3" fillId="7" borderId="1" applyNumberFormat="0" applyAlignment="0" applyProtection="0"/>
    <xf numFmtId="0" fontId="39" fillId="0" borderId="17" applyNumberFormat="0" applyFill="0" applyAlignment="0" applyProtection="0"/>
    <xf numFmtId="0" fontId="33" fillId="7" borderId="1" applyNumberFormat="0" applyAlignment="0" applyProtection="0"/>
    <xf numFmtId="194" fontId="43" fillId="28" borderId="12" applyAlignment="0" applyProtection="0"/>
    <xf numFmtId="194" fontId="43" fillId="28" borderId="12" applyAlignment="0" applyProtection="0"/>
    <xf numFmtId="194" fontId="43" fillId="28" borderId="12" applyAlignment="0" applyProtection="0"/>
    <xf numFmtId="194" fontId="43" fillId="28" borderId="12" applyAlignment="0" applyProtection="0"/>
    <xf numFmtId="194" fontId="43" fillId="28" borderId="12" applyAlignment="0" applyProtection="0"/>
    <xf numFmtId="194" fontId="43" fillId="28" borderId="12" applyAlignment="0" applyProtection="0"/>
    <xf numFmtId="194" fontId="43" fillId="28" borderId="12" applyAlignment="0" applyProtection="0"/>
    <xf numFmtId="194" fontId="43" fillId="28" borderId="12" applyAlignment="0" applyProtection="0"/>
    <xf numFmtId="194" fontId="43" fillId="28" borderId="12" applyAlignment="0" applyProtection="0"/>
    <xf numFmtId="194" fontId="43" fillId="28" borderId="12" applyAlignment="0" applyProtection="0"/>
    <xf numFmtId="0" fontId="37" fillId="20" borderId="13" applyNumberFormat="0" applyAlignment="0" applyProtection="0"/>
    <xf numFmtId="0" fontId="39" fillId="0" borderId="17" applyNumberFormat="0" applyFill="0" applyAlignment="0" applyProtection="0"/>
    <xf numFmtId="0" fontId="22" fillId="0" borderId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0" fontId="33" fillId="7" borderId="1" applyNumberFormat="0" applyAlignment="0" applyProtection="0"/>
    <xf numFmtId="186" fontId="22" fillId="0" borderId="3"/>
    <xf numFmtId="0" fontId="74" fillId="0" borderId="4"/>
    <xf numFmtId="0" fontId="74" fillId="0" borderId="4"/>
    <xf numFmtId="0" fontId="79" fillId="0" borderId="4"/>
    <xf numFmtId="0" fontId="79" fillId="23" borderId="4"/>
    <xf numFmtId="0" fontId="81" fillId="0" borderId="7">
      <alignment horizontal="left" vertical="center"/>
    </xf>
    <xf numFmtId="0" fontId="33" fillId="7" borderId="1" applyNumberFormat="0" applyAlignment="0" applyProtection="0"/>
    <xf numFmtId="10" fontId="41" fillId="25" borderId="3" applyNumberFormat="0" applyBorder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213" fontId="2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22" fillId="27" borderId="12" applyNumberFormat="0" applyFont="0" applyAlignment="0" applyProtection="0"/>
    <xf numFmtId="0" fontId="22" fillId="27" borderId="12" applyNumberFormat="0" applyFont="0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9" fontId="22" fillId="0" borderId="0" applyFont="0" applyFill="0" applyBorder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2" fillId="0" borderId="0"/>
    <xf numFmtId="213" fontId="11" fillId="0" borderId="0" applyFont="0" applyFill="0" applyBorder="0" applyAlignment="0" applyProtection="0"/>
    <xf numFmtId="0" fontId="2" fillId="0" borderId="0"/>
    <xf numFmtId="211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211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0" fontId="2" fillId="0" borderId="0"/>
    <xf numFmtId="211" fontId="22" fillId="0" borderId="0" applyFont="0" applyFill="0" applyBorder="0" applyAlignment="0" applyProtection="0"/>
    <xf numFmtId="0" fontId="2" fillId="0" borderId="0"/>
    <xf numFmtId="213" fontId="22" fillId="0" borderId="0" applyFont="0" applyFill="0" applyBorder="0" applyAlignment="0" applyProtection="0"/>
    <xf numFmtId="211" fontId="22" fillId="0" borderId="0" applyFont="0" applyFill="0" applyBorder="0" applyAlignment="0" applyProtection="0"/>
    <xf numFmtId="211" fontId="22" fillId="0" borderId="0" applyFont="0" applyFill="0" applyBorder="0" applyAlignment="0" applyProtection="0"/>
    <xf numFmtId="211" fontId="1" fillId="0" borderId="0" applyFont="0" applyFill="0" applyBorder="0" applyAlignment="0" applyProtection="0"/>
    <xf numFmtId="211" fontId="22" fillId="0" borderId="0" applyFont="0" applyFill="0" applyBorder="0" applyAlignment="0" applyProtection="0"/>
    <xf numFmtId="211" fontId="22" fillId="0" borderId="0" applyFont="0" applyFill="0" applyBorder="0" applyAlignment="0" applyProtection="0"/>
    <xf numFmtId="211" fontId="22" fillId="0" borderId="0" applyFont="0" applyFill="0" applyBorder="0" applyAlignment="0" applyProtection="0"/>
    <xf numFmtId="211" fontId="16" fillId="0" borderId="0" applyFont="0" applyFill="0" applyBorder="0" applyAlignment="0" applyProtection="0"/>
    <xf numFmtId="209" fontId="22" fillId="0" borderId="0" applyFont="0" applyFill="0" applyBorder="0" applyAlignment="0" applyProtection="0"/>
    <xf numFmtId="211" fontId="16" fillId="0" borderId="0" applyFont="0" applyFill="0" applyBorder="0" applyAlignment="0" applyProtection="0"/>
    <xf numFmtId="211" fontId="22" fillId="0" borderId="0" applyFont="0" applyFill="0" applyBorder="0" applyAlignment="0" applyProtection="0"/>
    <xf numFmtId="211" fontId="22" fillId="0" borderId="0" applyFont="0" applyFill="0" applyBorder="0" applyAlignment="0" applyProtection="0"/>
    <xf numFmtId="211" fontId="22" fillId="0" borderId="0" applyFont="0" applyFill="0" applyBorder="0" applyAlignment="0" applyProtection="0"/>
    <xf numFmtId="211" fontId="22" fillId="0" borderId="0" applyFont="0" applyFill="0" applyBorder="0" applyAlignment="0" applyProtection="0"/>
    <xf numFmtId="211" fontId="22" fillId="0" borderId="0" applyFont="0" applyFill="0" applyBorder="0" applyAlignment="0" applyProtection="0"/>
    <xf numFmtId="211" fontId="16" fillId="0" borderId="0" applyFont="0" applyFill="0" applyBorder="0" applyAlignment="0" applyProtection="0"/>
    <xf numFmtId="211" fontId="16" fillId="0" borderId="0" applyFont="0" applyFill="0" applyBorder="0" applyAlignment="0" applyProtection="0"/>
    <xf numFmtId="211" fontId="22" fillId="0" borderId="0" applyFont="0" applyFill="0" applyBorder="0" applyAlignment="0" applyProtection="0"/>
    <xf numFmtId="211" fontId="22" fillId="0" borderId="0" applyFont="0" applyFill="0" applyBorder="0" applyAlignment="0" applyProtection="0"/>
    <xf numFmtId="211" fontId="1" fillId="0" borderId="0" applyFont="0" applyFill="0" applyBorder="0" applyAlignment="0" applyProtection="0"/>
    <xf numFmtId="211" fontId="22" fillId="0" borderId="0" applyFont="0" applyFill="0" applyBorder="0" applyAlignment="0" applyProtection="0"/>
    <xf numFmtId="211" fontId="1" fillId="0" borderId="0" applyFont="0" applyFill="0" applyBorder="0" applyAlignment="0" applyProtection="0"/>
    <xf numFmtId="211" fontId="22" fillId="0" borderId="0" applyFont="0" applyFill="0" applyBorder="0" applyAlignment="0" applyProtection="0"/>
    <xf numFmtId="211" fontId="22" fillId="0" borderId="0" applyFont="0" applyFill="0" applyBorder="0" applyAlignment="0" applyProtection="0"/>
    <xf numFmtId="211" fontId="1" fillId="0" borderId="0" applyFont="0" applyFill="0" applyBorder="0" applyAlignment="0" applyProtection="0"/>
    <xf numFmtId="211" fontId="22" fillId="0" borderId="0" applyFont="0" applyFill="0" applyBorder="0" applyAlignment="0" applyProtection="0"/>
    <xf numFmtId="211" fontId="22" fillId="0" borderId="0" applyFont="0" applyFill="0" applyBorder="0" applyAlignment="0" applyProtection="0"/>
    <xf numFmtId="211" fontId="1" fillId="0" borderId="0" applyFont="0" applyFill="0" applyBorder="0" applyAlignment="0" applyProtection="0"/>
    <xf numFmtId="211" fontId="1" fillId="0" borderId="0" applyFont="0" applyFill="0" applyBorder="0" applyAlignment="0" applyProtection="0"/>
    <xf numFmtId="211" fontId="22" fillId="0" borderId="0" applyFont="0" applyFill="0" applyBorder="0" applyAlignment="0" applyProtection="0"/>
    <xf numFmtId="211" fontId="22" fillId="0" borderId="0" applyFont="0" applyFill="0" applyBorder="0" applyAlignment="0" applyProtection="0"/>
    <xf numFmtId="211" fontId="22" fillId="0" borderId="0" applyFont="0" applyFill="0" applyBorder="0" applyAlignment="0" applyProtection="0"/>
    <xf numFmtId="211" fontId="1" fillId="0" borderId="0" applyFont="0" applyFill="0" applyBorder="0" applyAlignment="0" applyProtection="0"/>
    <xf numFmtId="211" fontId="1" fillId="0" borderId="0" applyFont="0" applyFill="0" applyBorder="0" applyAlignment="0" applyProtection="0"/>
    <xf numFmtId="211" fontId="1" fillId="0" borderId="0" applyFont="0" applyFill="0" applyBorder="0" applyAlignment="0" applyProtection="0"/>
    <xf numFmtId="211" fontId="22" fillId="0" borderId="0" applyFont="0" applyFill="0" applyBorder="0" applyAlignment="0" applyProtection="0"/>
    <xf numFmtId="211" fontId="22" fillId="0" borderId="0" applyFont="0" applyFill="0" applyBorder="0" applyAlignment="0" applyProtection="0"/>
    <xf numFmtId="211" fontId="22" fillId="0" borderId="0" applyFont="0" applyFill="0" applyBorder="0" applyAlignment="0" applyProtection="0"/>
    <xf numFmtId="211" fontId="16" fillId="0" borderId="0" applyFont="0" applyFill="0" applyBorder="0" applyAlignment="0" applyProtection="0"/>
    <xf numFmtId="211" fontId="16" fillId="0" borderId="0" applyFont="0" applyFill="0" applyBorder="0" applyAlignment="0" applyProtection="0"/>
    <xf numFmtId="211" fontId="16" fillId="0" borderId="0" applyFont="0" applyFill="0" applyBorder="0" applyAlignment="0" applyProtection="0"/>
    <xf numFmtId="211" fontId="16" fillId="0" borderId="0" applyFont="0" applyFill="0" applyBorder="0" applyAlignment="0" applyProtection="0"/>
    <xf numFmtId="211" fontId="16" fillId="0" borderId="0" applyFont="0" applyFill="0" applyBorder="0" applyAlignment="0" applyProtection="0"/>
    <xf numFmtId="211" fontId="16" fillId="0" borderId="0" applyFont="0" applyFill="0" applyBorder="0" applyAlignment="0" applyProtection="0"/>
    <xf numFmtId="211" fontId="16" fillId="0" borderId="0" applyFont="0" applyFill="0" applyBorder="0" applyAlignment="0" applyProtection="0"/>
    <xf numFmtId="211" fontId="16" fillId="0" borderId="0" applyFont="0" applyFill="0" applyBorder="0" applyAlignment="0" applyProtection="0"/>
    <xf numFmtId="211" fontId="16" fillId="0" borderId="0" applyFont="0" applyFill="0" applyBorder="0" applyAlignment="0" applyProtection="0"/>
    <xf numFmtId="211" fontId="16" fillId="0" borderId="0" applyFont="0" applyFill="0" applyBorder="0" applyAlignment="0" applyProtection="0"/>
    <xf numFmtId="211" fontId="1" fillId="0" borderId="0" applyFont="0" applyFill="0" applyBorder="0" applyAlignment="0" applyProtection="0"/>
    <xf numFmtId="211" fontId="16" fillId="0" borderId="0" applyFont="0" applyFill="0" applyBorder="0" applyAlignment="0" applyProtection="0"/>
    <xf numFmtId="211" fontId="16" fillId="0" borderId="0" applyFont="0" applyFill="0" applyBorder="0" applyAlignment="0" applyProtection="0"/>
    <xf numFmtId="211" fontId="16" fillId="0" borderId="0" applyFont="0" applyFill="0" applyBorder="0" applyAlignment="0" applyProtection="0"/>
    <xf numFmtId="211" fontId="22" fillId="0" borderId="0" applyFont="0" applyFill="0" applyBorder="0" applyAlignment="0" applyProtection="0"/>
    <xf numFmtId="211" fontId="16" fillId="0" borderId="0" applyFont="0" applyFill="0" applyBorder="0" applyAlignment="0" applyProtection="0"/>
    <xf numFmtId="211" fontId="16" fillId="0" borderId="0" applyFont="0" applyFill="0" applyBorder="0" applyAlignment="0" applyProtection="0"/>
    <xf numFmtId="211" fontId="16" fillId="0" borderId="0" applyFont="0" applyFill="0" applyBorder="0" applyAlignment="0" applyProtection="0"/>
    <xf numFmtId="211" fontId="16" fillId="0" borderId="0" applyFont="0" applyFill="0" applyBorder="0" applyAlignment="0" applyProtection="0"/>
    <xf numFmtId="211" fontId="16" fillId="0" borderId="0" applyFont="0" applyFill="0" applyBorder="0" applyAlignment="0" applyProtection="0"/>
    <xf numFmtId="211" fontId="16" fillId="0" borderId="0" applyFont="0" applyFill="0" applyBorder="0" applyAlignment="0" applyProtection="0"/>
    <xf numFmtId="211" fontId="16" fillId="0" borderId="0" applyFont="0" applyFill="0" applyBorder="0" applyAlignment="0" applyProtection="0"/>
    <xf numFmtId="211" fontId="16" fillId="0" borderId="0" applyFont="0" applyFill="0" applyBorder="0" applyAlignment="0" applyProtection="0"/>
    <xf numFmtId="211" fontId="16" fillId="0" borderId="0" applyFont="0" applyFill="0" applyBorder="0" applyAlignment="0" applyProtection="0"/>
    <xf numFmtId="211" fontId="16" fillId="0" borderId="0" applyFont="0" applyFill="0" applyBorder="0" applyAlignment="0" applyProtection="0"/>
    <xf numFmtId="211" fontId="16" fillId="0" borderId="0" applyFont="0" applyFill="0" applyBorder="0" applyAlignment="0" applyProtection="0"/>
    <xf numFmtId="211" fontId="16" fillId="0" borderId="0" applyFont="0" applyFill="0" applyBorder="0" applyAlignment="0" applyProtection="0"/>
    <xf numFmtId="211" fontId="16" fillId="0" borderId="0" applyFont="0" applyFill="0" applyBorder="0" applyAlignment="0" applyProtection="0"/>
    <xf numFmtId="211" fontId="16" fillId="0" borderId="0" applyFont="0" applyFill="0" applyBorder="0" applyAlignment="0" applyProtection="0"/>
    <xf numFmtId="211" fontId="16" fillId="0" borderId="0" applyFont="0" applyFill="0" applyBorder="0" applyAlignment="0" applyProtection="0"/>
    <xf numFmtId="211" fontId="16" fillId="0" borderId="0" applyFont="0" applyFill="0" applyBorder="0" applyAlignment="0" applyProtection="0"/>
    <xf numFmtId="211" fontId="16" fillId="0" borderId="0" applyFont="0" applyFill="0" applyBorder="0" applyAlignment="0" applyProtection="0"/>
    <xf numFmtId="211" fontId="16" fillId="0" borderId="0" applyFont="0" applyFill="0" applyBorder="0" applyAlignment="0" applyProtection="0"/>
    <xf numFmtId="211" fontId="16" fillId="0" borderId="0" applyFont="0" applyFill="0" applyBorder="0" applyAlignment="0" applyProtection="0"/>
    <xf numFmtId="211" fontId="16" fillId="0" borderId="0" applyFont="0" applyFill="0" applyBorder="0" applyAlignment="0" applyProtection="0"/>
    <xf numFmtId="211" fontId="16" fillId="0" borderId="0" applyFont="0" applyFill="0" applyBorder="0" applyAlignment="0" applyProtection="0"/>
    <xf numFmtId="211" fontId="16" fillId="0" borderId="0" applyFont="0" applyFill="0" applyBorder="0" applyAlignment="0" applyProtection="0"/>
    <xf numFmtId="211" fontId="16" fillId="0" borderId="0" applyFont="0" applyFill="0" applyBorder="0" applyAlignment="0" applyProtection="0"/>
    <xf numFmtId="211" fontId="16" fillId="0" borderId="0" applyFont="0" applyFill="0" applyBorder="0" applyAlignment="0" applyProtection="0"/>
    <xf numFmtId="211" fontId="16" fillId="0" borderId="0" applyFont="0" applyFill="0" applyBorder="0" applyAlignment="0" applyProtection="0"/>
    <xf numFmtId="211" fontId="22" fillId="0" borderId="0" applyFont="0" applyFill="0" applyBorder="0" applyAlignment="0" applyProtection="0"/>
    <xf numFmtId="211" fontId="16" fillId="0" borderId="0" applyFont="0" applyFill="0" applyBorder="0" applyAlignment="0" applyProtection="0"/>
    <xf numFmtId="211" fontId="16" fillId="0" borderId="0" applyFont="0" applyFill="0" applyBorder="0" applyAlignment="0" applyProtection="0"/>
    <xf numFmtId="211" fontId="1" fillId="0" borderId="0" applyFont="0" applyFill="0" applyBorder="0" applyAlignment="0" applyProtection="0"/>
    <xf numFmtId="211" fontId="1" fillId="0" borderId="0" applyFont="0" applyFill="0" applyBorder="0" applyAlignment="0" applyProtection="0"/>
    <xf numFmtId="211" fontId="22" fillId="0" borderId="0" applyFont="0" applyFill="0" applyBorder="0" applyAlignment="0" applyProtection="0"/>
    <xf numFmtId="211" fontId="22" fillId="0" borderId="0" applyFont="0" applyFill="0" applyBorder="0" applyAlignment="0" applyProtection="0"/>
    <xf numFmtId="211" fontId="1" fillId="0" borderId="0" applyFont="0" applyFill="0" applyBorder="0" applyAlignment="0" applyProtection="0"/>
    <xf numFmtId="211" fontId="22" fillId="0" borderId="0" applyFont="0" applyFill="0" applyBorder="0" applyAlignment="0" applyProtection="0"/>
    <xf numFmtId="211" fontId="22" fillId="0" borderId="0" applyFont="0" applyFill="0" applyBorder="0" applyAlignment="0" applyProtection="0"/>
    <xf numFmtId="211" fontId="16" fillId="0" borderId="0" applyFont="0" applyFill="0" applyBorder="0" applyAlignment="0" applyProtection="0"/>
    <xf numFmtId="211" fontId="22" fillId="0" borderId="0" applyFont="0" applyFill="0" applyBorder="0" applyAlignment="0" applyProtection="0"/>
    <xf numFmtId="211" fontId="16" fillId="0" borderId="0" applyFont="0" applyFill="0" applyBorder="0" applyAlignment="0" applyProtection="0"/>
    <xf numFmtId="211" fontId="22" fillId="0" borderId="0" applyFont="0" applyFill="0" applyBorder="0" applyAlignment="0" applyProtection="0"/>
    <xf numFmtId="211" fontId="22" fillId="0" borderId="0" applyFont="0" applyFill="0" applyBorder="0" applyAlignment="0" applyProtection="0"/>
    <xf numFmtId="211" fontId="22" fillId="0" borderId="0" applyFont="0" applyFill="0" applyBorder="0" applyAlignment="0" applyProtection="0"/>
    <xf numFmtId="211" fontId="66" fillId="0" borderId="0" applyFont="0" applyFill="0" applyBorder="0" applyAlignment="0" applyProtection="0"/>
    <xf numFmtId="211" fontId="67" fillId="0" borderId="0" applyFont="0" applyFill="0" applyBorder="0" applyAlignment="0" applyProtection="0"/>
    <xf numFmtId="211" fontId="16" fillId="0" borderId="0" applyFont="0" applyFill="0" applyBorder="0" applyAlignment="0" applyProtection="0"/>
    <xf numFmtId="211" fontId="1" fillId="0" borderId="0" applyFont="0" applyFill="0" applyBorder="0" applyAlignment="0" applyProtection="0"/>
    <xf numFmtId="211" fontId="16" fillId="0" borderId="0" applyFont="0" applyFill="0" applyBorder="0" applyAlignment="0" applyProtection="0"/>
    <xf numFmtId="211" fontId="22" fillId="0" borderId="0" applyFont="0" applyFill="0" applyBorder="0" applyAlignment="0" applyProtection="0"/>
    <xf numFmtId="211" fontId="22" fillId="0" borderId="0" applyFont="0" applyFill="0" applyBorder="0" applyAlignment="0" applyProtection="0"/>
    <xf numFmtId="211" fontId="22" fillId="0" borderId="0" applyFont="0" applyFill="0" applyBorder="0" applyAlignment="0" applyProtection="0"/>
    <xf numFmtId="211" fontId="22" fillId="0" borderId="0" applyFont="0" applyFill="0" applyBorder="0" applyAlignment="0" applyProtection="0"/>
    <xf numFmtId="211" fontId="22" fillId="0" borderId="0" applyFont="0" applyFill="0" applyBorder="0" applyAlignment="0" applyProtection="0"/>
    <xf numFmtId="211" fontId="68" fillId="0" borderId="0" applyFont="0" applyFill="0" applyBorder="0" applyAlignment="0" applyProtection="0"/>
    <xf numFmtId="211" fontId="22" fillId="0" borderId="0" applyFont="0" applyFill="0" applyBorder="0" applyAlignment="0" applyProtection="0"/>
    <xf numFmtId="211" fontId="22" fillId="0" borderId="0" applyFont="0" applyFill="0" applyBorder="0" applyAlignment="0" applyProtection="0"/>
    <xf numFmtId="211" fontId="22" fillId="0" borderId="0" applyFont="0" applyFill="0" applyBorder="0" applyAlignment="0" applyProtection="0"/>
    <xf numFmtId="211" fontId="22" fillId="0" borderId="0" applyFont="0" applyFill="0" applyBorder="0" applyAlignment="0" applyProtection="0"/>
    <xf numFmtId="211" fontId="22" fillId="0" borderId="0" applyFont="0" applyFill="0" applyBorder="0" applyAlignment="0" applyProtection="0"/>
    <xf numFmtId="211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16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16" fillId="0" borderId="0" applyFont="0" applyFill="0" applyBorder="0" applyAlignment="0" applyProtection="0"/>
    <xf numFmtId="213" fontId="16" fillId="0" borderId="0" applyFont="0" applyFill="0" applyBorder="0" applyAlignment="0" applyProtection="0"/>
    <xf numFmtId="213" fontId="16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16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1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1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1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1" fillId="0" borderId="0" applyFont="0" applyFill="0" applyBorder="0" applyAlignment="0" applyProtection="0"/>
    <xf numFmtId="213" fontId="1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1" fillId="0" borderId="0" applyFont="0" applyFill="0" applyBorder="0" applyAlignment="0" applyProtection="0"/>
    <xf numFmtId="213" fontId="1" fillId="0" borderId="0" applyFont="0" applyFill="0" applyBorder="0" applyAlignment="0" applyProtection="0"/>
    <xf numFmtId="213" fontId="16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1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16" fillId="0" borderId="0" applyFont="0" applyFill="0" applyBorder="0" applyAlignment="0" applyProtection="0"/>
    <xf numFmtId="213" fontId="16" fillId="0" borderId="0" applyFont="0" applyFill="0" applyBorder="0" applyAlignment="0" applyProtection="0"/>
    <xf numFmtId="213" fontId="16" fillId="0" borderId="0" applyFont="0" applyFill="0" applyBorder="0" applyAlignment="0" applyProtection="0"/>
    <xf numFmtId="213" fontId="16" fillId="0" borderId="0" applyFont="0" applyFill="0" applyBorder="0" applyAlignment="0" applyProtection="0"/>
    <xf numFmtId="213" fontId="16" fillId="0" borderId="0" applyFont="0" applyFill="0" applyBorder="0" applyAlignment="0" applyProtection="0"/>
    <xf numFmtId="213" fontId="16" fillId="0" borderId="0" applyFont="0" applyFill="0" applyBorder="0" applyAlignment="0" applyProtection="0"/>
    <xf numFmtId="213" fontId="16" fillId="0" borderId="0" applyFont="0" applyFill="0" applyBorder="0" applyAlignment="0" applyProtection="0"/>
    <xf numFmtId="213" fontId="16" fillId="0" borderId="0" applyFont="0" applyFill="0" applyBorder="0" applyAlignment="0" applyProtection="0"/>
    <xf numFmtId="213" fontId="16" fillId="0" borderId="0" applyFont="0" applyFill="0" applyBorder="0" applyAlignment="0" applyProtection="0"/>
    <xf numFmtId="213" fontId="16" fillId="0" borderId="0" applyFont="0" applyFill="0" applyBorder="0" applyAlignment="0" applyProtection="0"/>
    <xf numFmtId="213" fontId="16" fillId="0" borderId="0" applyFont="0" applyFill="0" applyBorder="0" applyAlignment="0" applyProtection="0"/>
    <xf numFmtId="213" fontId="1" fillId="0" borderId="0" applyFont="0" applyFill="0" applyBorder="0" applyAlignment="0" applyProtection="0"/>
    <xf numFmtId="213" fontId="16" fillId="0" borderId="0" applyFont="0" applyFill="0" applyBorder="0" applyAlignment="0" applyProtection="0"/>
    <xf numFmtId="213" fontId="16" fillId="0" borderId="0" applyFont="0" applyFill="0" applyBorder="0" applyAlignment="0" applyProtection="0"/>
    <xf numFmtId="213" fontId="16" fillId="0" borderId="0" applyFont="0" applyFill="0" applyBorder="0" applyAlignment="0" applyProtection="0"/>
    <xf numFmtId="213" fontId="16" fillId="0" borderId="0" applyFont="0" applyFill="0" applyBorder="0" applyAlignment="0" applyProtection="0"/>
    <xf numFmtId="213" fontId="16" fillId="0" borderId="0" applyFont="0" applyFill="0" applyBorder="0" applyAlignment="0" applyProtection="0"/>
    <xf numFmtId="213" fontId="16" fillId="0" borderId="0" applyFont="0" applyFill="0" applyBorder="0" applyAlignment="0" applyProtection="0"/>
    <xf numFmtId="213" fontId="16" fillId="0" borderId="0" applyFont="0" applyFill="0" applyBorder="0" applyAlignment="0" applyProtection="0"/>
    <xf numFmtId="213" fontId="16" fillId="0" borderId="0" applyFont="0" applyFill="0" applyBorder="0" applyAlignment="0" applyProtection="0"/>
    <xf numFmtId="213" fontId="16" fillId="0" borderId="0" applyFont="0" applyFill="0" applyBorder="0" applyAlignment="0" applyProtection="0"/>
    <xf numFmtId="213" fontId="16" fillId="0" borderId="0" applyFont="0" applyFill="0" applyBorder="0" applyAlignment="0" applyProtection="0"/>
    <xf numFmtId="213" fontId="16" fillId="0" borderId="0" applyFont="0" applyFill="0" applyBorder="0" applyAlignment="0" applyProtection="0"/>
    <xf numFmtId="213" fontId="16" fillId="0" borderId="0" applyFont="0" applyFill="0" applyBorder="0" applyAlignment="0" applyProtection="0"/>
    <xf numFmtId="213" fontId="16" fillId="0" borderId="0" applyFont="0" applyFill="0" applyBorder="0" applyAlignment="0" applyProtection="0"/>
    <xf numFmtId="213" fontId="16" fillId="0" borderId="0" applyFont="0" applyFill="0" applyBorder="0" applyAlignment="0" applyProtection="0"/>
    <xf numFmtId="213" fontId="16" fillId="0" borderId="0" applyFont="0" applyFill="0" applyBorder="0" applyAlignment="0" applyProtection="0"/>
    <xf numFmtId="213" fontId="16" fillId="0" borderId="0" applyFont="0" applyFill="0" applyBorder="0" applyAlignment="0" applyProtection="0"/>
    <xf numFmtId="213" fontId="16" fillId="0" borderId="0" applyFont="0" applyFill="0" applyBorder="0" applyAlignment="0" applyProtection="0"/>
    <xf numFmtId="213" fontId="16" fillId="0" borderId="0" applyFont="0" applyFill="0" applyBorder="0" applyAlignment="0" applyProtection="0"/>
    <xf numFmtId="213" fontId="16" fillId="0" borderId="0" applyFont="0" applyFill="0" applyBorder="0" applyAlignment="0" applyProtection="0"/>
    <xf numFmtId="213" fontId="16" fillId="0" borderId="0" applyFont="0" applyFill="0" applyBorder="0" applyAlignment="0" applyProtection="0"/>
    <xf numFmtId="213" fontId="16" fillId="0" borderId="0" applyFont="0" applyFill="0" applyBorder="0" applyAlignment="0" applyProtection="0"/>
    <xf numFmtId="213" fontId="16" fillId="0" borderId="0" applyFont="0" applyFill="0" applyBorder="0" applyAlignment="0" applyProtection="0"/>
    <xf numFmtId="213" fontId="16" fillId="0" borderId="0" applyFont="0" applyFill="0" applyBorder="0" applyAlignment="0" applyProtection="0"/>
    <xf numFmtId="213" fontId="16" fillId="0" borderId="0" applyFont="0" applyFill="0" applyBorder="0" applyAlignment="0" applyProtection="0"/>
    <xf numFmtId="213" fontId="16" fillId="0" borderId="0" applyFont="0" applyFill="0" applyBorder="0" applyAlignment="0" applyProtection="0"/>
    <xf numFmtId="213" fontId="16" fillId="0" borderId="0" applyFont="0" applyFill="0" applyBorder="0" applyAlignment="0" applyProtection="0"/>
    <xf numFmtId="213" fontId="16" fillId="0" borderId="0" applyFont="0" applyFill="0" applyBorder="0" applyAlignment="0" applyProtection="0"/>
    <xf numFmtId="213" fontId="16" fillId="0" borderId="0" applyFont="0" applyFill="0" applyBorder="0" applyAlignment="0" applyProtection="0"/>
    <xf numFmtId="213" fontId="16" fillId="0" borderId="0" applyFont="0" applyFill="0" applyBorder="0" applyAlignment="0" applyProtection="0"/>
    <xf numFmtId="213" fontId="16" fillId="0" borderId="0" applyFont="0" applyFill="0" applyBorder="0" applyAlignment="0" applyProtection="0"/>
    <xf numFmtId="213" fontId="16" fillId="0" borderId="0" applyFont="0" applyFill="0" applyBorder="0" applyAlignment="0" applyProtection="0"/>
    <xf numFmtId="213" fontId="16" fillId="0" borderId="0" applyFont="0" applyFill="0" applyBorder="0" applyAlignment="0" applyProtection="0"/>
    <xf numFmtId="213" fontId="16" fillId="0" borderId="0" applyFont="0" applyFill="0" applyBorder="0" applyAlignment="0" applyProtection="0"/>
    <xf numFmtId="213" fontId="16" fillId="0" borderId="0" applyFont="0" applyFill="0" applyBorder="0" applyAlignment="0" applyProtection="0"/>
    <xf numFmtId="213" fontId="16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16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16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1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16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16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69" fillId="0" borderId="0" applyFont="0" applyFill="0" applyBorder="0" applyAlignment="0" applyProtection="0"/>
    <xf numFmtId="213" fontId="69" fillId="0" borderId="0" applyFont="0" applyFill="0" applyBorder="0" applyAlignment="0" applyProtection="0"/>
    <xf numFmtId="213" fontId="16" fillId="0" borderId="0" applyFont="0" applyFill="0" applyBorder="0" applyAlignment="0" applyProtection="0"/>
    <xf numFmtId="186" fontId="22" fillId="0" borderId="3"/>
    <xf numFmtId="10" fontId="41" fillId="25" borderId="3" applyNumberFormat="0" applyBorder="0" applyAlignment="0" applyProtection="0"/>
    <xf numFmtId="0" fontId="2" fillId="0" borderId="0"/>
    <xf numFmtId="0" fontId="2" fillId="0" borderId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33" fillId="7" borderId="1" applyNumberFormat="0" applyAlignment="0" applyProtection="0"/>
    <xf numFmtId="0" fontId="88" fillId="0" borderId="100"/>
    <xf numFmtId="0" fontId="89" fillId="0" borderId="104"/>
    <xf numFmtId="213" fontId="22" fillId="0" borderId="0" applyFont="0" applyFill="0" applyBorder="0" applyAlignment="0" applyProtection="0"/>
    <xf numFmtId="0" fontId="2" fillId="0" borderId="0"/>
    <xf numFmtId="0" fontId="33" fillId="7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213" fontId="22" fillId="0" borderId="0" applyFont="0" applyFill="0" applyBorder="0" applyAlignment="0" applyProtection="0"/>
    <xf numFmtId="211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1" fontId="22" fillId="0" borderId="0" applyFont="0" applyFill="0" applyBorder="0" applyAlignment="0" applyProtection="0"/>
    <xf numFmtId="211" fontId="22" fillId="0" borderId="0" applyFont="0" applyFill="0" applyBorder="0" applyAlignment="0" applyProtection="0"/>
    <xf numFmtId="211" fontId="16" fillId="0" borderId="0" applyFont="0" applyFill="0" applyBorder="0" applyAlignment="0" applyProtection="0"/>
    <xf numFmtId="211" fontId="22" fillId="0" borderId="0" applyFont="0" applyFill="0" applyBorder="0" applyAlignment="0" applyProtection="0"/>
    <xf numFmtId="211" fontId="22" fillId="0" borderId="0" applyFont="0" applyFill="0" applyBorder="0" applyAlignment="0" applyProtection="0"/>
    <xf numFmtId="0" fontId="33" fillId="7" borderId="1" applyNumberFormat="0" applyAlignment="0" applyProtection="0"/>
    <xf numFmtId="211" fontId="22" fillId="0" borderId="0" applyFont="0" applyFill="0" applyBorder="0" applyAlignment="0" applyProtection="0"/>
    <xf numFmtId="209" fontId="22" fillId="0" borderId="0" applyFont="0" applyFill="0" applyBorder="0" applyAlignment="0" applyProtection="0"/>
    <xf numFmtId="211" fontId="22" fillId="0" borderId="0" applyFont="0" applyFill="0" applyBorder="0" applyAlignment="0" applyProtection="0"/>
    <xf numFmtId="211" fontId="22" fillId="0" borderId="0" applyFont="0" applyFill="0" applyBorder="0" applyAlignment="0" applyProtection="0"/>
    <xf numFmtId="211" fontId="22" fillId="0" borderId="0" applyFont="0" applyFill="0" applyBorder="0" applyAlignment="0" applyProtection="0"/>
    <xf numFmtId="211" fontId="22" fillId="0" borderId="0" applyFont="0" applyFill="0" applyBorder="0" applyAlignment="0" applyProtection="0"/>
    <xf numFmtId="211" fontId="22" fillId="0" borderId="0" applyFont="0" applyFill="0" applyBorder="0" applyAlignment="0" applyProtection="0"/>
    <xf numFmtId="211" fontId="22" fillId="0" borderId="0" applyFont="0" applyFill="0" applyBorder="0" applyAlignment="0" applyProtection="0"/>
    <xf numFmtId="211" fontId="22" fillId="0" borderId="0" applyFont="0" applyFill="0" applyBorder="0" applyAlignment="0" applyProtection="0"/>
    <xf numFmtId="211" fontId="16" fillId="0" borderId="0" applyFont="0" applyFill="0" applyBorder="0" applyAlignment="0" applyProtection="0"/>
    <xf numFmtId="211" fontId="16" fillId="0" borderId="0" applyFont="0" applyFill="0" applyBorder="0" applyAlignment="0" applyProtection="0"/>
    <xf numFmtId="211" fontId="22" fillId="0" borderId="0" applyFont="0" applyFill="0" applyBorder="0" applyAlignment="0" applyProtection="0"/>
    <xf numFmtId="211" fontId="22" fillId="0" borderId="0" applyFont="0" applyFill="0" applyBorder="0" applyAlignment="0" applyProtection="0"/>
    <xf numFmtId="211" fontId="16" fillId="0" borderId="0" applyFont="0" applyFill="0" applyBorder="0" applyAlignment="0" applyProtection="0"/>
    <xf numFmtId="211" fontId="22" fillId="0" borderId="0" applyFont="0" applyFill="0" applyBorder="0" applyAlignment="0" applyProtection="0"/>
    <xf numFmtId="211" fontId="22" fillId="0" borderId="0" applyFont="0" applyFill="0" applyBorder="0" applyAlignment="0" applyProtection="0"/>
    <xf numFmtId="211" fontId="22" fillId="0" borderId="0" applyFont="0" applyFill="0" applyBorder="0" applyAlignment="0" applyProtection="0"/>
    <xf numFmtId="211" fontId="16" fillId="0" borderId="0" applyFont="0" applyFill="0" applyBorder="0" applyAlignment="0" applyProtection="0"/>
    <xf numFmtId="211" fontId="16" fillId="0" borderId="0" applyFont="0" applyFill="0" applyBorder="0" applyAlignment="0" applyProtection="0"/>
    <xf numFmtId="211" fontId="22" fillId="0" borderId="0" applyFont="0" applyFill="0" applyBorder="0" applyAlignment="0" applyProtection="0"/>
    <xf numFmtId="211" fontId="22" fillId="0" borderId="0" applyFont="0" applyFill="0" applyBorder="0" applyAlignment="0" applyProtection="0"/>
    <xf numFmtId="211" fontId="22" fillId="0" borderId="0" applyFont="0" applyFill="0" applyBorder="0" applyAlignment="0" applyProtection="0"/>
    <xf numFmtId="211" fontId="22" fillId="0" borderId="0" applyFont="0" applyFill="0" applyBorder="0" applyAlignment="0" applyProtection="0"/>
    <xf numFmtId="211" fontId="22" fillId="0" borderId="0" applyFont="0" applyFill="0" applyBorder="0" applyAlignment="0" applyProtection="0"/>
    <xf numFmtId="211" fontId="16" fillId="0" borderId="0" applyFont="0" applyFill="0" applyBorder="0" applyAlignment="0" applyProtection="0"/>
    <xf numFmtId="211" fontId="16" fillId="0" borderId="0" applyFont="0" applyFill="0" applyBorder="0" applyAlignment="0" applyProtection="0"/>
    <xf numFmtId="211" fontId="16" fillId="0" borderId="0" applyFont="0" applyFill="0" applyBorder="0" applyAlignment="0" applyProtection="0"/>
    <xf numFmtId="211" fontId="22" fillId="0" borderId="0" applyFont="0" applyFill="0" applyBorder="0" applyAlignment="0" applyProtection="0"/>
    <xf numFmtId="211" fontId="22" fillId="0" borderId="0" applyFont="0" applyFill="0" applyBorder="0" applyAlignment="0" applyProtection="0"/>
    <xf numFmtId="211" fontId="16" fillId="0" borderId="0" applyFont="0" applyFill="0" applyBorder="0" applyAlignment="0" applyProtection="0"/>
    <xf numFmtId="211" fontId="22" fillId="0" borderId="0" applyFont="0" applyFill="0" applyBorder="0" applyAlignment="0" applyProtection="0"/>
    <xf numFmtId="211" fontId="22" fillId="0" borderId="0" applyFont="0" applyFill="0" applyBorder="0" applyAlignment="0" applyProtection="0"/>
    <xf numFmtId="211" fontId="22" fillId="0" borderId="0" applyFont="0" applyFill="0" applyBorder="0" applyAlignment="0" applyProtection="0"/>
    <xf numFmtId="211" fontId="22" fillId="0" borderId="0" applyFont="0" applyFill="0" applyBorder="0" applyAlignment="0" applyProtection="0"/>
    <xf numFmtId="211" fontId="16" fillId="0" borderId="0" applyFont="0" applyFill="0" applyBorder="0" applyAlignment="0" applyProtection="0"/>
    <xf numFmtId="211" fontId="16" fillId="0" borderId="0" applyFont="0" applyFill="0" applyBorder="0" applyAlignment="0" applyProtection="0"/>
    <xf numFmtId="211" fontId="22" fillId="0" borderId="0" applyFont="0" applyFill="0" applyBorder="0" applyAlignment="0" applyProtection="0"/>
    <xf numFmtId="211" fontId="22" fillId="0" borderId="0" applyFont="0" applyFill="0" applyBorder="0" applyAlignment="0" applyProtection="0"/>
    <xf numFmtId="211" fontId="16" fillId="0" borderId="0" applyFont="0" applyFill="0" applyBorder="0" applyAlignment="0" applyProtection="0"/>
    <xf numFmtId="211" fontId="11" fillId="0" borderId="0" applyFont="0" applyFill="0" applyBorder="0" applyAlignment="0" applyProtection="0"/>
    <xf numFmtId="211" fontId="22" fillId="0" borderId="0" applyFont="0" applyFill="0" applyBorder="0" applyAlignment="0" applyProtection="0"/>
    <xf numFmtId="211" fontId="22" fillId="0" borderId="0" applyFont="0" applyFill="0" applyBorder="0" applyAlignment="0" applyProtection="0"/>
    <xf numFmtId="211" fontId="22" fillId="0" borderId="0" applyFont="0" applyFill="0" applyBorder="0" applyAlignment="0" applyProtection="0"/>
    <xf numFmtId="211" fontId="22" fillId="0" borderId="0" applyFont="0" applyFill="0" applyBorder="0" applyAlignment="0" applyProtection="0"/>
    <xf numFmtId="211" fontId="22" fillId="0" borderId="0" applyFont="0" applyFill="0" applyBorder="0" applyAlignment="0" applyProtection="0"/>
    <xf numFmtId="211" fontId="22" fillId="0" borderId="0" applyFont="0" applyFill="0" applyBorder="0" applyAlignment="0" applyProtection="0"/>
    <xf numFmtId="211" fontId="11" fillId="0" borderId="0" applyFont="0" applyFill="0" applyBorder="0" applyAlignment="0" applyProtection="0"/>
    <xf numFmtId="211" fontId="22" fillId="0" borderId="0" applyFont="0" applyFill="0" applyBorder="0" applyAlignment="0" applyProtection="0"/>
    <xf numFmtId="211" fontId="22" fillId="0" borderId="0" applyFont="0" applyFill="0" applyBorder="0" applyAlignment="0" applyProtection="0"/>
    <xf numFmtId="211" fontId="22" fillId="0" borderId="0" applyFont="0" applyFill="0" applyBorder="0" applyAlignment="0" applyProtection="0"/>
    <xf numFmtId="211" fontId="22" fillId="0" borderId="0" applyFont="0" applyFill="0" applyBorder="0" applyAlignment="0" applyProtection="0"/>
    <xf numFmtId="211" fontId="22" fillId="0" borderId="0" applyFont="0" applyFill="0" applyBorder="0" applyAlignment="0" applyProtection="0"/>
    <xf numFmtId="211" fontId="22" fillId="0" borderId="0" applyFont="0" applyFill="0" applyBorder="0" applyAlignment="0" applyProtection="0"/>
    <xf numFmtId="211" fontId="22" fillId="0" borderId="0" applyFont="0" applyFill="0" applyBorder="0" applyAlignment="0" applyProtection="0"/>
    <xf numFmtId="211" fontId="22" fillId="0" borderId="0" applyFont="0" applyFill="0" applyBorder="0" applyAlignment="0" applyProtection="0"/>
    <xf numFmtId="211" fontId="22" fillId="0" borderId="0" applyFont="0" applyFill="0" applyBorder="0" applyAlignment="0" applyProtection="0"/>
    <xf numFmtId="211" fontId="22" fillId="0" borderId="0" applyFont="0" applyFill="0" applyBorder="0" applyAlignment="0" applyProtection="0"/>
    <xf numFmtId="211" fontId="22" fillId="0" borderId="0" applyFont="0" applyFill="0" applyBorder="0" applyAlignment="0" applyProtection="0"/>
    <xf numFmtId="211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16" fillId="0" borderId="0" applyFont="0" applyFill="0" applyBorder="0" applyAlignment="0" applyProtection="0"/>
    <xf numFmtId="213" fontId="16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16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16" fillId="0" borderId="0" applyFont="0" applyFill="0" applyBorder="0" applyAlignment="0" applyProtection="0"/>
    <xf numFmtId="213" fontId="16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16" fillId="0" borderId="0" applyFont="0" applyFill="0" applyBorder="0" applyAlignment="0" applyProtection="0"/>
    <xf numFmtId="213" fontId="16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16" fillId="0" borderId="0" applyFont="0" applyFill="0" applyBorder="0" applyAlignment="0" applyProtection="0"/>
    <xf numFmtId="213" fontId="16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16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11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11" fillId="0" borderId="0" applyFont="0" applyFill="0" applyBorder="0" applyAlignment="0" applyProtection="0"/>
    <xf numFmtId="213" fontId="11" fillId="0" borderId="0" applyFont="0" applyFill="0" applyBorder="0" applyAlignment="0" applyProtection="0"/>
    <xf numFmtId="213" fontId="11" fillId="0" borderId="0" applyFont="0" applyFill="0" applyBorder="0" applyAlignment="0" applyProtection="0"/>
    <xf numFmtId="213" fontId="11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11" fillId="0" borderId="0" applyFont="0" applyFill="0" applyBorder="0" applyAlignment="0" applyProtection="0"/>
    <xf numFmtId="213" fontId="11" fillId="0" borderId="0" applyFont="0" applyFill="0" applyBorder="0" applyAlignment="0" applyProtection="0"/>
    <xf numFmtId="213" fontId="16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16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11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16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186" fontId="22" fillId="0" borderId="3"/>
    <xf numFmtId="186" fontId="22" fillId="0" borderId="3"/>
    <xf numFmtId="0" fontId="74" fillId="0" borderId="4"/>
    <xf numFmtId="0" fontId="74" fillId="0" borderId="4"/>
    <xf numFmtId="0" fontId="74" fillId="0" borderId="4"/>
    <xf numFmtId="0" fontId="74" fillId="0" borderId="4"/>
    <xf numFmtId="0" fontId="79" fillId="0" borderId="4"/>
    <xf numFmtId="0" fontId="79" fillId="0" borderId="4"/>
    <xf numFmtId="0" fontId="79" fillId="23" borderId="4"/>
    <xf numFmtId="0" fontId="79" fillId="23" borderId="4"/>
    <xf numFmtId="0" fontId="81" fillId="0" borderId="7">
      <alignment horizontal="left" vertical="center"/>
    </xf>
    <xf numFmtId="0" fontId="81" fillId="0" borderId="7">
      <alignment horizontal="left" vertical="center"/>
    </xf>
    <xf numFmtId="0" fontId="33" fillId="7" borderId="1" applyNumberFormat="0" applyAlignment="0" applyProtection="0"/>
    <xf numFmtId="10" fontId="41" fillId="25" borderId="3" applyNumberFormat="0" applyBorder="0" applyAlignment="0" applyProtection="0"/>
    <xf numFmtId="10" fontId="41" fillId="25" borderId="3" applyNumberFormat="0" applyBorder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213" fontId="2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2" fillId="27" borderId="12" applyNumberFormat="0" applyFont="0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22" fillId="27" borderId="12" applyNumberFormat="0" applyFont="0" applyAlignment="0" applyProtection="0"/>
    <xf numFmtId="0" fontId="22" fillId="27" borderId="12" applyNumberFormat="0" applyFont="0" applyAlignment="0" applyProtection="0"/>
    <xf numFmtId="0" fontId="22" fillId="27" borderId="12" applyNumberFormat="0" applyFont="0" applyAlignment="0" applyProtection="0"/>
    <xf numFmtId="0" fontId="22" fillId="27" borderId="12" applyNumberFormat="0" applyFont="0" applyAlignment="0" applyProtection="0"/>
    <xf numFmtId="0" fontId="22" fillId="27" borderId="12" applyNumberFormat="0" applyFont="0" applyAlignment="0" applyProtection="0"/>
    <xf numFmtId="0" fontId="22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213" fontId="22" fillId="0" borderId="0" applyFont="0" applyFill="0" applyBorder="0" applyAlignment="0" applyProtection="0"/>
    <xf numFmtId="0" fontId="26" fillId="20" borderId="1" applyNumberFormat="0" applyAlignment="0" applyProtection="0"/>
    <xf numFmtId="0" fontId="33" fillId="7" borderId="1" applyNumberFormat="0" applyAlignment="0" applyProtection="0"/>
    <xf numFmtId="0" fontId="26" fillId="20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22" fillId="27" borderId="12" applyNumberFormat="0" applyFon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0" fontId="22" fillId="27" borderId="12" applyNumberFormat="0" applyFont="0" applyAlignment="0" applyProtection="0"/>
    <xf numFmtId="0" fontId="2" fillId="0" borderId="0"/>
    <xf numFmtId="0" fontId="33" fillId="7" borderId="1" applyNumberForma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37" fillId="20" borderId="13" applyNumberFormat="0" applyAlignment="0" applyProtection="0"/>
    <xf numFmtId="0" fontId="2" fillId="0" borderId="0"/>
    <xf numFmtId="194" fontId="43" fillId="28" borderId="12" applyAlignment="0" applyProtection="0"/>
    <xf numFmtId="0" fontId="39" fillId="0" borderId="17" applyNumberFormat="0" applyFill="0" applyAlignment="0" applyProtection="0"/>
    <xf numFmtId="194" fontId="43" fillId="28" borderId="12" applyAlignment="0" applyProtection="0"/>
    <xf numFmtId="0" fontId="33" fillId="7" borderId="1" applyNumberForma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79" fillId="23" borderId="4"/>
    <xf numFmtId="0" fontId="79" fillId="0" borderId="4"/>
    <xf numFmtId="0" fontId="74" fillId="0" borderId="4"/>
    <xf numFmtId="0" fontId="74" fillId="0" borderId="4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74" fillId="0" borderId="4"/>
    <xf numFmtId="0" fontId="74" fillId="0" borderId="4"/>
    <xf numFmtId="0" fontId="79" fillId="0" borderId="4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74" fillId="0" borderId="4"/>
    <xf numFmtId="0" fontId="74" fillId="0" borderId="4"/>
    <xf numFmtId="0" fontId="79" fillId="0" borderId="4"/>
    <xf numFmtId="0" fontId="79" fillId="23" borderId="4"/>
    <xf numFmtId="213" fontId="2" fillId="0" borderId="0" applyFont="0" applyFill="0" applyBorder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22" fillId="27" borderId="12" applyNumberFormat="0" applyFont="0" applyAlignment="0" applyProtection="0"/>
    <xf numFmtId="0" fontId="22" fillId="27" borderId="12" applyNumberFormat="0" applyFont="0" applyAlignment="0" applyProtection="0"/>
    <xf numFmtId="0" fontId="22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9" fillId="0" borderId="17" applyNumberFormat="0" applyFill="0" applyAlignment="0" applyProtection="0"/>
    <xf numFmtId="0" fontId="22" fillId="27" borderId="12" applyNumberFormat="0" applyFont="0" applyAlignment="0" applyProtection="0"/>
    <xf numFmtId="0" fontId="88" fillId="0" borderId="100"/>
    <xf numFmtId="0" fontId="33" fillId="7" borderId="1" applyNumberFormat="0" applyAlignment="0" applyProtection="0"/>
    <xf numFmtId="0" fontId="26" fillId="20" borderId="1" applyNumberFormat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" fillId="0" borderId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" fillId="0" borderId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22" fillId="27" borderId="12" applyNumberFormat="0" applyFont="0" applyAlignment="0" applyProtection="0"/>
    <xf numFmtId="0" fontId="33" fillId="7" borderId="1" applyNumberFormat="0" applyAlignment="0" applyProtection="0"/>
    <xf numFmtId="0" fontId="39" fillId="0" borderId="17" applyNumberFormat="0" applyFill="0" applyAlignment="0" applyProtection="0"/>
    <xf numFmtId="0" fontId="88" fillId="0" borderId="100"/>
    <xf numFmtId="0" fontId="33" fillId="7" borderId="1" applyNumberFormat="0" applyAlignment="0" applyProtection="0"/>
    <xf numFmtId="0" fontId="22" fillId="27" borderId="12" applyNumberFormat="0" applyFont="0" applyAlignment="0" applyProtection="0"/>
    <xf numFmtId="0" fontId="16" fillId="27" borderId="12" applyNumberFormat="0" applyFont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79" fillId="23" borderId="4"/>
    <xf numFmtId="0" fontId="33" fillId="7" borderId="1" applyNumberFormat="0" applyAlignment="0" applyProtection="0"/>
    <xf numFmtId="0" fontId="22" fillId="27" borderId="12" applyNumberFormat="0" applyFont="0" applyAlignment="0" applyProtection="0"/>
    <xf numFmtId="0" fontId="39" fillId="0" borderId="17" applyNumberFormat="0" applyFill="0" applyAlignment="0" applyProtection="0"/>
    <xf numFmtId="0" fontId="26" fillId="20" borderId="1" applyNumberFormat="0" applyAlignment="0" applyProtection="0"/>
    <xf numFmtId="0" fontId="33" fillId="7" borderId="1" applyNumberFormat="0" applyAlignment="0" applyProtection="0"/>
    <xf numFmtId="0" fontId="37" fillId="20" borderId="13" applyNumberFormat="0" applyAlignment="0" applyProtection="0"/>
    <xf numFmtId="0" fontId="39" fillId="0" borderId="17" applyNumberFormat="0" applyFill="0" applyAlignment="0" applyProtection="0"/>
    <xf numFmtId="0" fontId="22" fillId="27" borderId="12" applyNumberFormat="0" applyFont="0" applyAlignment="0" applyProtection="0"/>
    <xf numFmtId="0" fontId="16" fillId="27" borderId="12" applyNumberFormat="0" applyFont="0" applyAlignment="0" applyProtection="0"/>
    <xf numFmtId="0" fontId="37" fillId="20" borderId="13" applyNumberFormat="0" applyAlignment="0" applyProtection="0"/>
    <xf numFmtId="0" fontId="39" fillId="0" borderId="17" applyNumberFormat="0" applyFill="0" applyAlignment="0" applyProtection="0"/>
    <xf numFmtId="0" fontId="26" fillId="20" borderId="1" applyNumberFormat="0" applyAlignment="0" applyProtection="0"/>
    <xf numFmtId="0" fontId="33" fillId="7" borderId="1" applyNumberForma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37" fillId="20" borderId="13" applyNumberFormat="0" applyAlignment="0" applyProtection="0"/>
    <xf numFmtId="0" fontId="22" fillId="27" borderId="12" applyNumberFormat="0" applyFont="0" applyAlignment="0" applyProtection="0"/>
    <xf numFmtId="0" fontId="22" fillId="27" borderId="12" applyNumberFormat="0" applyFont="0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22" fillId="27" borderId="12" applyNumberFormat="0" applyFont="0" applyAlignment="0" applyProtection="0"/>
    <xf numFmtId="0" fontId="33" fillId="7" borderId="1" applyNumberFormat="0" applyAlignment="0" applyProtection="0"/>
    <xf numFmtId="0" fontId="26" fillId="20" borderId="1" applyNumberFormat="0" applyAlignment="0" applyProtection="0"/>
    <xf numFmtId="0" fontId="33" fillId="7" borderId="1" applyNumberFormat="0" applyAlignment="0" applyProtection="0"/>
    <xf numFmtId="0" fontId="26" fillId="20" borderId="1" applyNumberForma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0" fontId="22" fillId="27" borderId="12" applyNumberFormat="0" applyFont="0" applyAlignment="0" applyProtection="0"/>
    <xf numFmtId="0" fontId="22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37" fillId="20" borderId="13" applyNumberFormat="0" applyAlignment="0" applyProtection="0"/>
    <xf numFmtId="0" fontId="22" fillId="27" borderId="12" applyNumberFormat="0" applyFont="0" applyAlignment="0" applyProtection="0"/>
    <xf numFmtId="0" fontId="33" fillId="7" borderId="1" applyNumberFormat="0" applyAlignment="0" applyProtection="0"/>
    <xf numFmtId="0" fontId="26" fillId="20" borderId="1" applyNumberForma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88" fillId="0" borderId="10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3" fillId="7" borderId="1" applyNumberFormat="0" applyAlignment="0" applyProtection="0"/>
    <xf numFmtId="0" fontId="2" fillId="0" borderId="0"/>
    <xf numFmtId="0" fontId="2" fillId="0" borderId="0"/>
    <xf numFmtId="213" fontId="2" fillId="0" borderId="0" applyFont="0" applyFill="0" applyBorder="0" applyAlignment="0" applyProtection="0"/>
    <xf numFmtId="0" fontId="2" fillId="0" borderId="0"/>
    <xf numFmtId="0" fontId="2" fillId="0" borderId="0"/>
    <xf numFmtId="194" fontId="43" fillId="28" borderId="12" applyAlignment="0" applyProtection="0"/>
    <xf numFmtId="0" fontId="22" fillId="27" borderId="12" applyNumberFormat="0" applyFont="0" applyAlignment="0" applyProtection="0"/>
    <xf numFmtId="0" fontId="16" fillId="27" borderId="12" applyNumberFormat="0" applyFon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37" fillId="20" borderId="13" applyNumberFormat="0" applyAlignment="0" applyProtection="0"/>
    <xf numFmtId="0" fontId="16" fillId="27" borderId="12" applyNumberFormat="0" applyFont="0" applyAlignment="0" applyProtection="0"/>
    <xf numFmtId="0" fontId="39" fillId="0" borderId="17" applyNumberFormat="0" applyFill="0" applyAlignment="0" applyProtection="0"/>
    <xf numFmtId="0" fontId="16" fillId="27" borderId="12" applyNumberFormat="0" applyFont="0" applyAlignment="0" applyProtection="0"/>
    <xf numFmtId="0" fontId="2" fillId="0" borderId="0"/>
    <xf numFmtId="0" fontId="79" fillId="23" borderId="4"/>
    <xf numFmtId="0" fontId="2" fillId="0" borderId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22" fillId="27" borderId="12" applyNumberFormat="0" applyFont="0" applyAlignment="0" applyProtection="0"/>
    <xf numFmtId="0" fontId="22" fillId="27" borderId="12" applyNumberFormat="0" applyFont="0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74" fillId="0" borderId="4"/>
    <xf numFmtId="0" fontId="74" fillId="0" borderId="4"/>
    <xf numFmtId="0" fontId="79" fillId="0" borderId="4"/>
    <xf numFmtId="213" fontId="2" fillId="0" borderId="0" applyFont="0" applyFill="0" applyBorder="0" applyAlignment="0" applyProtection="0"/>
    <xf numFmtId="0" fontId="79" fillId="0" borderId="4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74" fillId="0" borderId="4"/>
    <xf numFmtId="0" fontId="74" fillId="0" borderId="4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74" fillId="0" borderId="4"/>
    <xf numFmtId="0" fontId="74" fillId="0" borderId="4"/>
    <xf numFmtId="0" fontId="79" fillId="0" borderId="4"/>
    <xf numFmtId="0" fontId="79" fillId="23" borderId="4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22" fillId="27" borderId="12" applyNumberFormat="0" applyFont="0" applyAlignment="0" applyProtection="0"/>
    <xf numFmtId="0" fontId="22" fillId="27" borderId="12" applyNumberFormat="0" applyFont="0" applyAlignment="0" applyProtection="0"/>
    <xf numFmtId="0" fontId="22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2" fillId="0" borderId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" fillId="0" borderId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88" fillId="0" borderId="10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0" fontId="22" fillId="27" borderId="12" applyNumberFormat="0" applyFont="0" applyAlignment="0" applyProtection="0"/>
    <xf numFmtId="0" fontId="22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26" fillId="20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7" fillId="20" borderId="13" applyNumberFormat="0" applyAlignment="0" applyProtection="0"/>
    <xf numFmtId="0" fontId="22" fillId="27" borderId="12" applyNumberFormat="0" applyFont="0" applyAlignment="0" applyProtection="0"/>
    <xf numFmtId="0" fontId="33" fillId="7" borderId="1" applyNumberFormat="0" applyAlignment="0" applyProtection="0"/>
    <xf numFmtId="0" fontId="22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39" fillId="0" borderId="17" applyNumberFormat="0" applyFill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6" fillId="20" borderId="1" applyNumberForma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37" fillId="20" borderId="13" applyNumberFormat="0" applyAlignment="0" applyProtection="0"/>
    <xf numFmtId="0" fontId="22" fillId="27" borderId="12" applyNumberFormat="0" applyFont="0" applyAlignment="0" applyProtection="0"/>
    <xf numFmtId="0" fontId="22" fillId="27" borderId="12" applyNumberFormat="0" applyFont="0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39" fillId="0" borderId="17" applyNumberFormat="0" applyFill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37" fillId="20" borderId="13" applyNumberForma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88" fillId="0" borderId="100"/>
    <xf numFmtId="0" fontId="16" fillId="27" borderId="12" applyNumberFormat="0" applyFont="0" applyAlignment="0" applyProtection="0"/>
    <xf numFmtId="194" fontId="43" fillId="28" borderId="12" applyAlignment="0" applyProtection="0"/>
    <xf numFmtId="0" fontId="33" fillId="7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3" fillId="7" borderId="1" applyNumberFormat="0" applyAlignment="0" applyProtection="0"/>
    <xf numFmtId="0" fontId="39" fillId="0" borderId="17" applyNumberFormat="0" applyFill="0" applyAlignment="0" applyProtection="0"/>
    <xf numFmtId="0" fontId="88" fillId="0" borderId="100"/>
    <xf numFmtId="0" fontId="33" fillId="7" borderId="1" applyNumberFormat="0" applyAlignment="0" applyProtection="0"/>
    <xf numFmtId="0" fontId="22" fillId="27" borderId="12" applyNumberFormat="0" applyFont="0" applyAlignment="0" applyProtection="0"/>
    <xf numFmtId="0" fontId="16" fillId="27" borderId="12" applyNumberFormat="0" applyFont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7" fillId="20" borderId="13" applyNumberFormat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79" fillId="23" borderId="4"/>
    <xf numFmtId="0" fontId="33" fillId="7" borderId="1" applyNumberFormat="0" applyAlignment="0" applyProtection="0"/>
    <xf numFmtId="0" fontId="22" fillId="27" borderId="12" applyNumberFormat="0" applyFont="0" applyAlignment="0" applyProtection="0"/>
    <xf numFmtId="0" fontId="39" fillId="0" borderId="17" applyNumberFormat="0" applyFill="0" applyAlignment="0" applyProtection="0"/>
    <xf numFmtId="0" fontId="33" fillId="7" borderId="1" applyNumberFormat="0" applyAlignment="0" applyProtection="0"/>
    <xf numFmtId="0" fontId="37" fillId="20" borderId="13" applyNumberFormat="0" applyAlignment="0" applyProtection="0"/>
    <xf numFmtId="0" fontId="39" fillId="0" borderId="17" applyNumberFormat="0" applyFill="0" applyAlignment="0" applyProtection="0"/>
    <xf numFmtId="0" fontId="22" fillId="27" borderId="12" applyNumberFormat="0" applyFont="0" applyAlignment="0" applyProtection="0"/>
    <xf numFmtId="0" fontId="16" fillId="27" borderId="12" applyNumberFormat="0" applyFont="0" applyAlignment="0" applyProtection="0"/>
    <xf numFmtId="0" fontId="37" fillId="20" borderId="13" applyNumberFormat="0" applyAlignment="0" applyProtection="0"/>
    <xf numFmtId="0" fontId="39" fillId="0" borderId="17" applyNumberFormat="0" applyFill="0" applyAlignment="0" applyProtection="0"/>
    <xf numFmtId="0" fontId="16" fillId="27" borderId="12" applyNumberFormat="0" applyFont="0" applyAlignment="0" applyProtection="0"/>
    <xf numFmtId="0" fontId="33" fillId="7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37" fillId="20" borderId="13" applyNumberFormat="0" applyAlignment="0" applyProtection="0"/>
    <xf numFmtId="0" fontId="22" fillId="27" borderId="12" applyNumberFormat="0" applyFont="0" applyAlignment="0" applyProtection="0"/>
    <xf numFmtId="0" fontId="33" fillId="7" borderId="1" applyNumberFormat="0" applyAlignment="0" applyProtection="0"/>
    <xf numFmtId="0" fontId="26" fillId="20" borderId="1" applyNumberFormat="0" applyAlignment="0" applyProtection="0"/>
    <xf numFmtId="0" fontId="22" fillId="27" borderId="12" applyNumberFormat="0" applyFon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22" fillId="27" borderId="12" applyNumberFormat="0" applyFont="0" applyAlignment="0" applyProtection="0"/>
    <xf numFmtId="0" fontId="22" fillId="27" borderId="12" applyNumberFormat="0" applyFont="0" applyAlignment="0" applyProtection="0"/>
    <xf numFmtId="0" fontId="22" fillId="27" borderId="12" applyNumberFormat="0" applyFont="0" applyAlignment="0" applyProtection="0"/>
    <xf numFmtId="0" fontId="16" fillId="27" borderId="12" applyNumberFormat="0" applyFont="0" applyAlignment="0" applyProtection="0"/>
    <xf numFmtId="0" fontId="2" fillId="0" borderId="0"/>
    <xf numFmtId="0" fontId="33" fillId="7" borderId="1" applyNumberForma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37" fillId="20" borderId="13" applyNumberFormat="0" applyAlignment="0" applyProtection="0"/>
    <xf numFmtId="0" fontId="2" fillId="0" borderId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39" fillId="0" borderId="17" applyNumberFormat="0" applyFill="0" applyAlignment="0" applyProtection="0"/>
    <xf numFmtId="0" fontId="33" fillId="7" borderId="1" applyNumberFormat="0" applyAlignment="0" applyProtection="0"/>
    <xf numFmtId="194" fontId="43" fillId="28" borderId="12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79" fillId="23" borderId="4"/>
    <xf numFmtId="0" fontId="79" fillId="0" borderId="4"/>
    <xf numFmtId="0" fontId="74" fillId="0" borderId="4"/>
    <xf numFmtId="0" fontId="74" fillId="0" borderId="4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74" fillId="0" borderId="4"/>
    <xf numFmtId="0" fontId="74" fillId="0" borderId="4"/>
    <xf numFmtId="0" fontId="79" fillId="0" borderId="4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74" fillId="0" borderId="4"/>
    <xf numFmtId="0" fontId="74" fillId="0" borderId="4"/>
    <xf numFmtId="0" fontId="79" fillId="0" borderId="4"/>
    <xf numFmtId="0" fontId="79" fillId="23" borderId="4"/>
    <xf numFmtId="213" fontId="2" fillId="0" borderId="0" applyFont="0" applyFill="0" applyBorder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22" fillId="27" borderId="12" applyNumberFormat="0" applyFont="0" applyAlignment="0" applyProtection="0"/>
    <xf numFmtId="0" fontId="22" fillId="27" borderId="12" applyNumberFormat="0" applyFont="0" applyAlignment="0" applyProtection="0"/>
    <xf numFmtId="0" fontId="22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9" fillId="0" borderId="17" applyNumberFormat="0" applyFill="0" applyAlignment="0" applyProtection="0"/>
    <xf numFmtId="0" fontId="22" fillId="27" borderId="12" applyNumberFormat="0" applyFont="0" applyAlignment="0" applyProtection="0"/>
    <xf numFmtId="0" fontId="88" fillId="0" borderId="100"/>
    <xf numFmtId="0" fontId="33" fillId="7" borderId="1" applyNumberFormat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" fillId="0" borderId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" fillId="0" borderId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22" fillId="27" borderId="12" applyNumberFormat="0" applyFont="0" applyAlignment="0" applyProtection="0"/>
    <xf numFmtId="0" fontId="33" fillId="7" borderId="1" applyNumberFormat="0" applyAlignment="0" applyProtection="0"/>
    <xf numFmtId="0" fontId="39" fillId="0" borderId="17" applyNumberFormat="0" applyFill="0" applyAlignment="0" applyProtection="0"/>
    <xf numFmtId="0" fontId="88" fillId="0" borderId="100"/>
    <xf numFmtId="0" fontId="33" fillId="7" borderId="1" applyNumberFormat="0" applyAlignment="0" applyProtection="0"/>
    <xf numFmtId="0" fontId="22" fillId="27" borderId="12" applyNumberFormat="0" applyFont="0" applyAlignment="0" applyProtection="0"/>
    <xf numFmtId="0" fontId="16" fillId="27" borderId="12" applyNumberFormat="0" applyFont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7" fillId="20" borderId="13" applyNumberFormat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79" fillId="23" borderId="4"/>
    <xf numFmtId="0" fontId="88" fillId="0" borderId="100"/>
    <xf numFmtId="0" fontId="33" fillId="7" borderId="1" applyNumberFormat="0" applyAlignment="0" applyProtection="0"/>
    <xf numFmtId="0" fontId="22" fillId="27" borderId="12" applyNumberFormat="0" applyFont="0" applyAlignment="0" applyProtection="0"/>
    <xf numFmtId="0" fontId="39" fillId="0" borderId="17" applyNumberFormat="0" applyFill="0" applyAlignment="0" applyProtection="0"/>
    <xf numFmtId="0" fontId="33" fillId="7" borderId="1" applyNumberFormat="0" applyAlignment="0" applyProtection="0"/>
    <xf numFmtId="0" fontId="37" fillId="20" borderId="13" applyNumberFormat="0" applyAlignment="0" applyProtection="0"/>
    <xf numFmtId="0" fontId="39" fillId="0" borderId="17" applyNumberFormat="0" applyFill="0" applyAlignment="0" applyProtection="0"/>
    <xf numFmtId="0" fontId="22" fillId="27" borderId="12" applyNumberFormat="0" applyFont="0" applyAlignment="0" applyProtection="0"/>
    <xf numFmtId="0" fontId="16" fillId="27" borderId="12" applyNumberFormat="0" applyFont="0" applyAlignment="0" applyProtection="0"/>
    <xf numFmtId="0" fontId="37" fillId="20" borderId="13" applyNumberFormat="0" applyAlignment="0" applyProtection="0"/>
    <xf numFmtId="0" fontId="39" fillId="0" borderId="17" applyNumberFormat="0" applyFill="0" applyAlignment="0" applyProtection="0"/>
    <xf numFmtId="194" fontId="43" fillId="28" borderId="12" applyAlignment="0" applyProtection="0"/>
    <xf numFmtId="0" fontId="37" fillId="20" borderId="13" applyNumberFormat="0" applyAlignment="0" applyProtection="0"/>
    <xf numFmtId="0" fontId="33" fillId="7" borderId="1" applyNumberForma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37" fillId="20" borderId="13" applyNumberFormat="0" applyAlignment="0" applyProtection="0"/>
    <xf numFmtId="0" fontId="22" fillId="27" borderId="12" applyNumberFormat="0" applyFont="0" applyAlignment="0" applyProtection="0"/>
    <xf numFmtId="0" fontId="22" fillId="27" borderId="12" applyNumberFormat="0" applyFont="0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22" fillId="27" borderId="12" applyNumberFormat="0" applyFont="0" applyAlignment="0" applyProtection="0"/>
    <xf numFmtId="0" fontId="33" fillId="7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0" fontId="22" fillId="27" borderId="12" applyNumberFormat="0" applyFont="0" applyAlignment="0" applyProtection="0"/>
    <xf numFmtId="0" fontId="22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37" fillId="20" borderId="13" applyNumberFormat="0" applyAlignment="0" applyProtection="0"/>
    <xf numFmtId="0" fontId="22" fillId="27" borderId="12" applyNumberFormat="0" applyFont="0" applyAlignment="0" applyProtection="0"/>
    <xf numFmtId="0" fontId="33" fillId="7" borderId="1" applyNumberFormat="0" applyAlignment="0" applyProtection="0"/>
    <xf numFmtId="0" fontId="26" fillId="20" borderId="1" applyNumberForma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88" fillId="0" borderId="100"/>
    <xf numFmtId="0" fontId="33" fillId="7" borderId="1" applyNumberFormat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7" fillId="20" borderId="13" applyNumberFormat="0" applyAlignment="0" applyProtection="0"/>
    <xf numFmtId="194" fontId="43" fillId="28" borderId="12" applyAlignment="0" applyProtection="0"/>
    <xf numFmtId="194" fontId="43" fillId="28" borderId="12" applyAlignment="0" applyProtection="0"/>
    <xf numFmtId="194" fontId="43" fillId="28" borderId="12" applyAlignment="0" applyProtection="0"/>
    <xf numFmtId="194" fontId="43" fillId="28" borderId="12" applyAlignment="0" applyProtection="0"/>
    <xf numFmtId="194" fontId="43" fillId="28" borderId="12" applyAlignment="0" applyProtection="0"/>
    <xf numFmtId="194" fontId="43" fillId="28" borderId="12" applyAlignment="0" applyProtection="0"/>
    <xf numFmtId="194" fontId="43" fillId="28" borderId="12" applyAlignment="0" applyProtection="0"/>
    <xf numFmtId="194" fontId="43" fillId="28" borderId="12" applyAlignment="0" applyProtection="0"/>
    <xf numFmtId="194" fontId="43" fillId="28" borderId="12" applyAlignment="0" applyProtection="0"/>
    <xf numFmtId="194" fontId="43" fillId="28" borderId="12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194" fontId="43" fillId="28" borderId="12" applyAlignment="0" applyProtection="0"/>
    <xf numFmtId="0" fontId="39" fillId="0" borderId="17" applyNumberFormat="0" applyFill="0" applyAlignment="0" applyProtection="0"/>
    <xf numFmtId="0" fontId="2" fillId="0" borderId="0"/>
    <xf numFmtId="0" fontId="79" fillId="0" borderId="4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26" fillId="20" borderId="1" applyNumberFormat="0" applyAlignment="0" applyProtection="0"/>
    <xf numFmtId="0" fontId="2" fillId="0" borderId="0"/>
    <xf numFmtId="194" fontId="43" fillId="28" borderId="12" applyAlignment="0" applyProtection="0"/>
    <xf numFmtId="0" fontId="26" fillId="20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22" fillId="27" borderId="12" applyNumberFormat="0" applyFont="0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213" fontId="2" fillId="0" borderId="0" applyFont="0" applyFill="0" applyBorder="0" applyAlignment="0" applyProtection="0"/>
    <xf numFmtId="0" fontId="79" fillId="23" borderId="4"/>
    <xf numFmtId="0" fontId="79" fillId="23" borderId="4"/>
    <xf numFmtId="0" fontId="79" fillId="0" borderId="4"/>
    <xf numFmtId="0" fontId="79" fillId="23" borderId="4"/>
    <xf numFmtId="0" fontId="79" fillId="0" borderId="4"/>
    <xf numFmtId="0" fontId="74" fillId="0" borderId="4"/>
    <xf numFmtId="0" fontId="74" fillId="0" borderId="4"/>
    <xf numFmtId="0" fontId="74" fillId="0" borderId="4"/>
    <xf numFmtId="0" fontId="74" fillId="0" borderId="4"/>
    <xf numFmtId="0" fontId="74" fillId="0" borderId="4"/>
    <xf numFmtId="0" fontId="74" fillId="0" borderId="4"/>
    <xf numFmtId="0" fontId="74" fillId="0" borderId="4"/>
    <xf numFmtId="0" fontId="74" fillId="0" borderId="4"/>
    <xf numFmtId="0" fontId="74" fillId="0" borderId="4"/>
    <xf numFmtId="0" fontId="74" fillId="0" borderId="4"/>
    <xf numFmtId="0" fontId="79" fillId="0" borderId="4"/>
    <xf numFmtId="0" fontId="79" fillId="23" borderId="4"/>
    <xf numFmtId="0" fontId="79" fillId="0" borderId="4"/>
    <xf numFmtId="0" fontId="79" fillId="23" borderId="4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" fillId="0" borderId="0"/>
    <xf numFmtId="0" fontId="2" fillId="0" borderId="0"/>
    <xf numFmtId="0" fontId="22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0" fontId="22" fillId="27" borderId="12" applyNumberFormat="0" applyFont="0" applyAlignment="0" applyProtection="0"/>
    <xf numFmtId="0" fontId="22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22" fillId="27" borderId="12" applyNumberFormat="0" applyFont="0" applyAlignment="0" applyProtection="0"/>
    <xf numFmtId="0" fontId="88" fillId="0" borderId="100"/>
    <xf numFmtId="0" fontId="37" fillId="20" borderId="13" applyNumberFormat="0" applyAlignment="0" applyProtection="0"/>
    <xf numFmtId="0" fontId="22" fillId="27" borderId="12" applyNumberFormat="0" applyFon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33" fillId="7" borderId="1" applyNumberFormat="0" applyAlignment="0" applyProtection="0"/>
    <xf numFmtId="0" fontId="16" fillId="27" borderId="12" applyNumberFormat="0" applyFon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0" fontId="22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22" fillId="27" borderId="12" applyNumberFormat="0" applyFont="0" applyAlignment="0" applyProtection="0"/>
    <xf numFmtId="0" fontId="39" fillId="0" borderId="17" applyNumberFormat="0" applyFill="0" applyAlignment="0" applyProtection="0"/>
    <xf numFmtId="0" fontId="37" fillId="20" borderId="13" applyNumberFormat="0" applyAlignment="0" applyProtection="0"/>
    <xf numFmtId="0" fontId="22" fillId="27" borderId="12" applyNumberFormat="0" applyFont="0" applyAlignment="0" applyProtection="0"/>
    <xf numFmtId="0" fontId="88" fillId="0" borderId="10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26" fillId="20" borderId="1" applyNumberFormat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0" fontId="22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22" fillId="27" borderId="12" applyNumberFormat="0" applyFont="0" applyAlignment="0" applyProtection="0"/>
    <xf numFmtId="0" fontId="39" fillId="0" borderId="17" applyNumberFormat="0" applyFill="0" applyAlignment="0" applyProtection="0"/>
    <xf numFmtId="0" fontId="37" fillId="20" borderId="13" applyNumberFormat="0" applyAlignment="0" applyProtection="0"/>
    <xf numFmtId="0" fontId="22" fillId="27" borderId="12" applyNumberFormat="0" applyFont="0" applyAlignment="0" applyProtection="0"/>
    <xf numFmtId="0" fontId="88" fillId="0" borderId="100"/>
    <xf numFmtId="0" fontId="33" fillId="7" borderId="1" applyNumberFormat="0" applyAlignment="0" applyProtection="0"/>
    <xf numFmtId="0" fontId="33" fillId="7" borderId="1" applyNumberFormat="0" applyAlignment="0" applyProtection="0"/>
    <xf numFmtId="0" fontId="26" fillId="20" borderId="1" applyNumberFormat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0" fontId="22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39" fillId="0" borderId="17" applyNumberFormat="0" applyFill="0" applyAlignment="0" applyProtection="0"/>
    <xf numFmtId="0" fontId="37" fillId="20" borderId="13" applyNumberFormat="0" applyAlignment="0" applyProtection="0"/>
    <xf numFmtId="0" fontId="22" fillId="27" borderId="12" applyNumberFormat="0" applyFont="0" applyAlignment="0" applyProtection="0"/>
    <xf numFmtId="0" fontId="88" fillId="0" borderId="100"/>
    <xf numFmtId="0" fontId="33" fillId="7" borderId="1" applyNumberFormat="0" applyAlignment="0" applyProtection="0"/>
    <xf numFmtId="0" fontId="26" fillId="20" borderId="1" applyNumberFormat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9" fillId="0" borderId="17" applyNumberFormat="0" applyFill="0" applyAlignment="0" applyProtection="0"/>
    <xf numFmtId="0" fontId="37" fillId="20" borderId="13" applyNumberFormat="0" applyAlignment="0" applyProtection="0"/>
    <xf numFmtId="0" fontId="22" fillId="27" borderId="12" applyNumberFormat="0" applyFont="0" applyAlignment="0" applyProtection="0"/>
    <xf numFmtId="0" fontId="88" fillId="0" borderId="100"/>
    <xf numFmtId="0" fontId="33" fillId="7" borderId="1" applyNumberFormat="0" applyAlignment="0" applyProtection="0"/>
    <xf numFmtId="0" fontId="26" fillId="20" borderId="1" applyNumberFormat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88" fillId="0" borderId="100"/>
    <xf numFmtId="0" fontId="33" fillId="7" borderId="1" applyNumberFormat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3" fillId="7" borderId="1" applyNumberFormat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33" fillId="7" borderId="1" applyNumberFormat="0" applyAlignment="0" applyProtection="0"/>
    <xf numFmtId="0" fontId="88" fillId="0" borderId="14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26" fillId="20" borderId="1" applyNumberFormat="0" applyAlignment="0" applyProtection="0"/>
    <xf numFmtId="0" fontId="33" fillId="7" borderId="1" applyNumberFormat="0" applyAlignment="0" applyProtection="0"/>
    <xf numFmtId="0" fontId="16" fillId="27" borderId="12" applyNumberFormat="0" applyFont="0" applyAlignment="0" applyProtection="0"/>
    <xf numFmtId="0" fontId="88" fillId="0" borderId="100"/>
    <xf numFmtId="0" fontId="2" fillId="0" borderId="0"/>
    <xf numFmtId="0" fontId="2" fillId="0" borderId="0"/>
    <xf numFmtId="0" fontId="33" fillId="7" borderId="1" applyNumberFormat="0" applyAlignment="0" applyProtection="0"/>
    <xf numFmtId="0" fontId="37" fillId="20" borderId="13" applyNumberFormat="0" applyAlignment="0" applyProtection="0"/>
    <xf numFmtId="0" fontId="39" fillId="0" borderId="17" applyNumberFormat="0" applyFill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213" fontId="2" fillId="0" borderId="0" applyFont="0" applyFill="0" applyBorder="0" applyAlignment="0" applyProtection="0"/>
    <xf numFmtId="0" fontId="74" fillId="0" borderId="4"/>
    <xf numFmtId="0" fontId="74" fillId="0" borderId="4"/>
    <xf numFmtId="0" fontId="79" fillId="0" borderId="4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2" fillId="0" borderId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" fillId="0" borderId="0"/>
    <xf numFmtId="0" fontId="22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0" fontId="22" fillId="27" borderId="12" applyNumberFormat="0" applyFont="0" applyAlignment="0" applyProtection="0"/>
    <xf numFmtId="0" fontId="22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3" fillId="7" borderId="1" applyNumberFormat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22" fillId="0" borderId="0"/>
    <xf numFmtId="0" fontId="88" fillId="0" borderId="100"/>
    <xf numFmtId="0" fontId="33" fillId="7" borderId="1" applyNumberFormat="0" applyAlignment="0" applyProtection="0"/>
    <xf numFmtId="0" fontId="22" fillId="27" borderId="12" applyNumberFormat="0" applyFont="0" applyAlignment="0" applyProtection="0"/>
    <xf numFmtId="0" fontId="33" fillId="7" borderId="1" applyNumberFormat="0" applyAlignment="0" applyProtection="0"/>
    <xf numFmtId="0" fontId="79" fillId="23" borderId="4"/>
    <xf numFmtId="0" fontId="22" fillId="27" borderId="12" applyNumberFormat="0" applyFont="0" applyAlignment="0" applyProtection="0"/>
    <xf numFmtId="0" fontId="16" fillId="27" borderId="12" applyNumberFormat="0" applyFont="0" applyAlignment="0" applyProtection="0"/>
    <xf numFmtId="0" fontId="37" fillId="20" borderId="13" applyNumberFormat="0" applyAlignment="0" applyProtection="0"/>
    <xf numFmtId="0" fontId="26" fillId="20" borderId="1" applyNumberFormat="0" applyAlignment="0" applyProtection="0"/>
    <xf numFmtId="0" fontId="22" fillId="0" borderId="0"/>
    <xf numFmtId="0" fontId="26" fillId="20" borderId="1" applyNumberFormat="0" applyAlignment="0" applyProtection="0"/>
    <xf numFmtId="0" fontId="26" fillId="20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79" fillId="0" borderId="4"/>
    <xf numFmtId="0" fontId="26" fillId="20" borderId="1" applyNumberFormat="0" applyAlignment="0" applyProtection="0"/>
    <xf numFmtId="0" fontId="33" fillId="7" borderId="1" applyNumberForma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39" fillId="0" borderId="17" applyNumberFormat="0" applyFill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2" fillId="0" borderId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" fillId="0" borderId="0"/>
    <xf numFmtId="0" fontId="39" fillId="0" borderId="17" applyNumberFormat="0" applyFill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33" fillId="7" borderId="1" applyNumberForma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0" fontId="22" fillId="27" borderId="12" applyNumberFormat="0" applyFont="0" applyAlignment="0" applyProtection="0"/>
    <xf numFmtId="0" fontId="22" fillId="27" borderId="12" applyNumberFormat="0" applyFont="0" applyAlignment="0" applyProtection="0"/>
    <xf numFmtId="0" fontId="37" fillId="20" borderId="13" applyNumberForma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79" fillId="23" borderId="4"/>
    <xf numFmtId="0" fontId="79" fillId="23" borderId="4"/>
    <xf numFmtId="0" fontId="74" fillId="0" borderId="4"/>
    <xf numFmtId="0" fontId="74" fillId="0" borderId="4"/>
    <xf numFmtId="0" fontId="74" fillId="0" borderId="4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74" fillId="0" borderId="4"/>
    <xf numFmtId="0" fontId="74" fillId="0" borderId="4"/>
    <xf numFmtId="0" fontId="74" fillId="0" borderId="4"/>
    <xf numFmtId="0" fontId="74" fillId="0" borderId="4"/>
    <xf numFmtId="0" fontId="79" fillId="23" borderId="4"/>
    <xf numFmtId="0" fontId="79" fillId="0" borderId="4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213" fontId="2" fillId="0" borderId="0" applyFont="0" applyFill="0" applyBorder="0" applyAlignment="0" applyProtection="0"/>
    <xf numFmtId="0" fontId="74" fillId="0" borderId="4"/>
    <xf numFmtId="0" fontId="74" fillId="0" borderId="4"/>
    <xf numFmtId="0" fontId="79" fillId="0" borderId="4"/>
    <xf numFmtId="0" fontId="79" fillId="23" borderId="4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22" fillId="27" borderId="12" applyNumberFormat="0" applyFont="0" applyAlignment="0" applyProtection="0"/>
    <xf numFmtId="0" fontId="22" fillId="27" borderId="12" applyNumberFormat="0" applyFont="0" applyAlignment="0" applyProtection="0"/>
    <xf numFmtId="0" fontId="22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22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22" fillId="27" borderId="12" applyNumberFormat="0" applyFont="0" applyAlignment="0" applyProtection="0"/>
    <xf numFmtId="0" fontId="22" fillId="27" borderId="12" applyNumberFormat="0" applyFont="0" applyAlignment="0" applyProtection="0"/>
    <xf numFmtId="0" fontId="88" fillId="0" borderId="100"/>
    <xf numFmtId="0" fontId="33" fillId="7" borderId="1" applyNumberFormat="0" applyAlignment="0" applyProtection="0"/>
    <xf numFmtId="0" fontId="26" fillId="20" borderId="1" applyNumberFormat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22" fillId="27" borderId="12" applyNumberFormat="0" applyFont="0" applyAlignment="0" applyProtection="0"/>
    <xf numFmtId="0" fontId="2" fillId="0" borderId="0"/>
    <xf numFmtId="194" fontId="43" fillId="28" borderId="12" applyAlignment="0" applyProtection="0"/>
    <xf numFmtId="0" fontId="22" fillId="27" borderId="12" applyNumberFormat="0" applyFont="0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0" fontId="2" fillId="0" borderId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0" fontId="22" fillId="27" borderId="12" applyNumberFormat="0" applyFont="0" applyAlignment="0" applyProtection="0"/>
    <xf numFmtId="0" fontId="22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79" fillId="0" borderId="4"/>
    <xf numFmtId="0" fontId="33" fillId="7" borderId="1" applyNumberFormat="0" applyAlignment="0" applyProtection="0"/>
    <xf numFmtId="0" fontId="33" fillId="7" borderId="1" applyNumberFormat="0" applyAlignment="0" applyProtection="0"/>
    <xf numFmtId="0" fontId="39" fillId="0" borderId="17" applyNumberFormat="0" applyFill="0" applyAlignment="0" applyProtection="0"/>
    <xf numFmtId="0" fontId="22" fillId="27" borderId="12" applyNumberFormat="0" applyFont="0" applyAlignment="0" applyProtection="0"/>
    <xf numFmtId="0" fontId="26" fillId="20" borderId="1" applyNumberFormat="0" applyAlignment="0" applyProtection="0"/>
    <xf numFmtId="0" fontId="88" fillId="0" borderId="100"/>
    <xf numFmtId="0" fontId="33" fillId="7" borderId="1" applyNumberFormat="0" applyAlignment="0" applyProtection="0"/>
    <xf numFmtId="0" fontId="22" fillId="27" borderId="12" applyNumberFormat="0" applyFont="0" applyAlignment="0" applyProtection="0"/>
    <xf numFmtId="0" fontId="22" fillId="27" borderId="12" applyNumberFormat="0" applyFont="0" applyAlignment="0" applyProtection="0"/>
    <xf numFmtId="0" fontId="16" fillId="27" borderId="12" applyNumberFormat="0" applyFont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7" fillId="20" borderId="13" applyNumberFormat="0" applyAlignment="0" applyProtection="0"/>
    <xf numFmtId="0" fontId="16" fillId="27" borderId="12" applyNumberFormat="0" applyFont="0" applyAlignment="0" applyProtection="0"/>
    <xf numFmtId="0" fontId="37" fillId="20" borderId="13" applyNumberFormat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79" fillId="0" borderId="4"/>
    <xf numFmtId="194" fontId="43" fillId="28" borderId="12" applyAlignment="0" applyProtection="0"/>
    <xf numFmtId="0" fontId="79" fillId="23" borderId="4"/>
    <xf numFmtId="0" fontId="16" fillId="27" borderId="12" applyNumberFormat="0" applyFont="0" applyAlignment="0" applyProtection="0"/>
    <xf numFmtId="0" fontId="88" fillId="0" borderId="100"/>
    <xf numFmtId="0" fontId="33" fillId="7" borderId="1" applyNumberForma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39" fillId="0" borderId="17" applyNumberFormat="0" applyFill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2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37" fillId="20" borderId="13" applyNumberFormat="0" applyAlignment="0" applyProtection="0"/>
    <xf numFmtId="0" fontId="33" fillId="7" borderId="1" applyNumberFormat="0" applyAlignment="0" applyProtection="0"/>
    <xf numFmtId="0" fontId="39" fillId="0" borderId="17" applyNumberFormat="0" applyFill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22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37" fillId="20" borderId="13" applyNumberFormat="0" applyAlignment="0" applyProtection="0"/>
    <xf numFmtId="0" fontId="22" fillId="27" borderId="12" applyNumberFormat="0" applyFont="0" applyAlignment="0" applyProtection="0"/>
    <xf numFmtId="0" fontId="39" fillId="0" borderId="17" applyNumberFormat="0" applyFill="0" applyAlignment="0" applyProtection="0"/>
    <xf numFmtId="0" fontId="33" fillId="7" borderId="1" applyNumberFormat="0" applyAlignment="0" applyProtection="0"/>
    <xf numFmtId="0" fontId="26" fillId="20" borderId="1" applyNumberFormat="0" applyAlignment="0" applyProtection="0"/>
    <xf numFmtId="0" fontId="74" fillId="0" borderId="4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0" fontId="22" fillId="27" borderId="12" applyNumberFormat="0" applyFont="0" applyAlignment="0" applyProtection="0"/>
    <xf numFmtId="0" fontId="22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22" fillId="27" borderId="12" applyNumberFormat="0" applyFont="0" applyAlignment="0" applyProtection="0"/>
    <xf numFmtId="0" fontId="37" fillId="20" borderId="13" applyNumberFormat="0" applyAlignment="0" applyProtection="0"/>
    <xf numFmtId="0" fontId="22" fillId="27" borderId="12" applyNumberFormat="0" applyFon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26" fillId="20" borderId="1" applyNumberForma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0" fontId="22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39" fillId="0" borderId="17" applyNumberFormat="0" applyFill="0" applyAlignment="0" applyProtection="0"/>
    <xf numFmtId="0" fontId="37" fillId="20" borderId="13" applyNumberFormat="0" applyAlignment="0" applyProtection="0"/>
    <xf numFmtId="0" fontId="22" fillId="27" borderId="12" applyNumberFormat="0" applyFont="0" applyAlignment="0" applyProtection="0"/>
    <xf numFmtId="0" fontId="88" fillId="0" borderId="100"/>
    <xf numFmtId="0" fontId="33" fillId="7" borderId="1" applyNumberFormat="0" applyAlignment="0" applyProtection="0"/>
    <xf numFmtId="0" fontId="26" fillId="20" borderId="1" applyNumberFormat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9" fillId="0" borderId="17" applyNumberFormat="0" applyFill="0" applyAlignment="0" applyProtection="0"/>
    <xf numFmtId="0" fontId="37" fillId="20" borderId="13" applyNumberFormat="0" applyAlignment="0" applyProtection="0"/>
    <xf numFmtId="0" fontId="22" fillId="27" borderId="12" applyNumberFormat="0" applyFont="0" applyAlignment="0" applyProtection="0"/>
    <xf numFmtId="0" fontId="88" fillId="0" borderId="100"/>
    <xf numFmtId="0" fontId="33" fillId="7" borderId="1" applyNumberFormat="0" applyAlignment="0" applyProtection="0"/>
    <xf numFmtId="0" fontId="26" fillId="20" borderId="1" applyNumberFormat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88" fillId="0" borderId="10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22" fillId="0" borderId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213" fontId="22" fillId="0" borderId="0" applyFont="0" applyFill="0" applyBorder="0" applyAlignment="0" applyProtection="0"/>
    <xf numFmtId="0" fontId="22" fillId="0" borderId="0"/>
    <xf numFmtId="213" fontId="22" fillId="0" borderId="0" applyFont="0" applyFill="0" applyBorder="0" applyAlignment="0" applyProtection="0"/>
  </cellStyleXfs>
  <cellXfs count="715">
    <xf numFmtId="0" fontId="0" fillId="0" borderId="0" xfId="0"/>
    <xf numFmtId="0" fontId="45" fillId="0" borderId="0" xfId="1448" applyFont="1" applyAlignment="1">
      <alignment horizontal="center" wrapText="1"/>
    </xf>
    <xf numFmtId="0" fontId="44" fillId="0" borderId="0" xfId="1448" applyFont="1" applyAlignment="1">
      <alignment horizontal="left" vertical="center" wrapText="1"/>
    </xf>
    <xf numFmtId="0" fontId="54" fillId="0" borderId="0" xfId="1448" applyFont="1" applyAlignment="1">
      <alignment horizontal="center" wrapText="1"/>
    </xf>
    <xf numFmtId="3" fontId="45" fillId="0" borderId="0" xfId="1448" applyNumberFormat="1" applyFont="1" applyAlignment="1">
      <alignment horizontal="center" vertical="center" wrapText="1"/>
    </xf>
    <xf numFmtId="0" fontId="54" fillId="0" borderId="0" xfId="1448" applyFont="1" applyAlignment="1">
      <alignment wrapText="1"/>
    </xf>
    <xf numFmtId="0" fontId="55" fillId="0" borderId="0" xfId="1448" applyFont="1" applyAlignment="1">
      <alignment wrapText="1"/>
    </xf>
    <xf numFmtId="0" fontId="44" fillId="0" borderId="0" xfId="1448" applyFont="1" applyAlignment="1">
      <alignment horizontal="center" wrapText="1"/>
    </xf>
    <xf numFmtId="0" fontId="44" fillId="0" borderId="0" xfId="1448" applyFont="1" applyAlignment="1">
      <alignment horizontal="center" vertical="center" wrapText="1"/>
    </xf>
    <xf numFmtId="3" fontId="44" fillId="0" borderId="0" xfId="1448" applyNumberFormat="1" applyFont="1" applyAlignment="1">
      <alignment horizontal="center" vertical="center" wrapText="1"/>
    </xf>
    <xf numFmtId="0" fontId="44" fillId="0" borderId="18" xfId="1448" applyFont="1" applyBorder="1" applyAlignment="1">
      <alignment horizontal="center" vertical="center" wrapText="1"/>
    </xf>
    <xf numFmtId="0" fontId="45" fillId="0" borderId="0" xfId="1448" applyFont="1" applyAlignment="1">
      <alignment horizontal="center" vertical="center" wrapText="1"/>
    </xf>
    <xf numFmtId="0" fontId="54" fillId="0" borderId="0" xfId="1448" applyFont="1" applyAlignment="1">
      <alignment horizontal="center" vertical="center" wrapText="1"/>
    </xf>
    <xf numFmtId="0" fontId="57" fillId="0" borderId="18" xfId="1448" applyFont="1" applyBorder="1" applyAlignment="1">
      <alignment horizontal="center" wrapText="1"/>
    </xf>
    <xf numFmtId="0" fontId="58" fillId="0" borderId="0" xfId="1448" applyFont="1" applyAlignment="1">
      <alignment wrapText="1"/>
    </xf>
    <xf numFmtId="0" fontId="45" fillId="0" borderId="18" xfId="1448" applyFont="1" applyBorder="1" applyAlignment="1">
      <alignment horizontal="center" vertical="center" wrapText="1"/>
    </xf>
    <xf numFmtId="165" fontId="45" fillId="0" borderId="0" xfId="527" applyNumberFormat="1" applyFont="1" applyFill="1" applyBorder="1" applyAlignment="1">
      <alignment horizontal="center" wrapText="1"/>
    </xf>
    <xf numFmtId="0" fontId="45" fillId="0" borderId="18" xfId="1448" quotePrefix="1" applyFont="1" applyBorder="1" applyAlignment="1">
      <alignment horizontal="center" vertical="center" wrapText="1"/>
    </xf>
    <xf numFmtId="18" fontId="45" fillId="0" borderId="18" xfId="1448" quotePrefix="1" applyNumberFormat="1" applyFont="1" applyBorder="1" applyAlignment="1">
      <alignment horizontal="center" vertical="center" wrapText="1"/>
    </xf>
    <xf numFmtId="0" fontId="54" fillId="0" borderId="0" xfId="1448" applyFont="1" applyAlignment="1">
      <alignment vertical="top" wrapText="1"/>
    </xf>
    <xf numFmtId="165" fontId="45" fillId="0" borderId="18" xfId="1448" applyNumberFormat="1" applyFont="1" applyBorder="1" applyAlignment="1">
      <alignment horizontal="center" vertical="center" wrapText="1"/>
    </xf>
    <xf numFmtId="17" fontId="45" fillId="0" borderId="18" xfId="1448" quotePrefix="1" applyNumberFormat="1" applyFont="1" applyBorder="1" applyAlignment="1">
      <alignment horizontal="center" vertical="center" wrapText="1"/>
    </xf>
    <xf numFmtId="165" fontId="45" fillId="0" borderId="0" xfId="1448" applyNumberFormat="1" applyFont="1" applyAlignment="1">
      <alignment horizontal="center" wrapText="1"/>
    </xf>
    <xf numFmtId="0" fontId="112" fillId="0" borderId="0" xfId="1614" applyAlignment="1">
      <alignment horizontal="center"/>
    </xf>
    <xf numFmtId="0" fontId="49" fillId="0" borderId="0" xfId="1614" applyFont="1" applyAlignment="1">
      <alignment horizontal="center" vertical="center"/>
    </xf>
    <xf numFmtId="0" fontId="44" fillId="0" borderId="0" xfId="1614" applyFont="1" applyAlignment="1">
      <alignment vertical="center"/>
    </xf>
    <xf numFmtId="0" fontId="112" fillId="0" borderId="0" xfId="1614" applyAlignment="1">
      <alignment horizontal="center" vertical="center"/>
    </xf>
    <xf numFmtId="3" fontId="46" fillId="0" borderId="0" xfId="1614" applyNumberFormat="1" applyFont="1" applyAlignment="1">
      <alignment horizontal="center" vertical="center"/>
    </xf>
    <xf numFmtId="0" fontId="59" fillId="0" borderId="0" xfId="1614" applyFont="1" applyAlignment="1">
      <alignment horizontal="center" vertical="center"/>
    </xf>
    <xf numFmtId="0" fontId="60" fillId="0" borderId="0" xfId="1614" applyFont="1" applyAlignment="1">
      <alignment horizontal="center" vertical="center"/>
    </xf>
    <xf numFmtId="0" fontId="61" fillId="0" borderId="0" xfId="1614" applyFont="1" applyAlignment="1">
      <alignment horizontal="center"/>
    </xf>
    <xf numFmtId="167" fontId="53" fillId="0" borderId="0" xfId="1652" applyNumberFormat="1" applyFont="1"/>
    <xf numFmtId="0" fontId="112" fillId="0" borderId="19" xfId="1614" applyBorder="1" applyAlignment="1">
      <alignment horizontal="center"/>
    </xf>
    <xf numFmtId="0" fontId="53" fillId="0" borderId="0" xfId="1614" applyFont="1" applyAlignment="1">
      <alignment horizontal="center"/>
    </xf>
    <xf numFmtId="0" fontId="53" fillId="0" borderId="0" xfId="1614" applyFont="1" applyAlignment="1">
      <alignment horizontal="center" vertical="center" wrapText="1"/>
    </xf>
    <xf numFmtId="3" fontId="45" fillId="0" borderId="0" xfId="1614" applyNumberFormat="1" applyFont="1" applyAlignment="1">
      <alignment vertical="center"/>
    </xf>
    <xf numFmtId="0" fontId="21" fillId="0" borderId="0" xfId="1614" applyFont="1" applyAlignment="1">
      <alignment horizontal="center"/>
    </xf>
    <xf numFmtId="0" fontId="45" fillId="0" borderId="20" xfId="1614" applyFont="1" applyBorder="1" applyAlignment="1">
      <alignment horizontal="center" vertical="center"/>
    </xf>
    <xf numFmtId="0" fontId="45" fillId="0" borderId="21" xfId="1614" applyFont="1" applyBorder="1" applyAlignment="1">
      <alignment horizontal="left" vertical="center" wrapText="1"/>
    </xf>
    <xf numFmtId="0" fontId="45" fillId="0" borderId="21" xfId="1614" applyFont="1" applyBorder="1" applyAlignment="1">
      <alignment horizontal="center" vertical="center" wrapText="1"/>
    </xf>
    <xf numFmtId="0" fontId="47" fillId="0" borderId="21" xfId="1614" applyFont="1" applyBorder="1" applyAlignment="1">
      <alignment horizontal="center" vertical="center"/>
    </xf>
    <xf numFmtId="3" fontId="47" fillId="0" borderId="21" xfId="1614" applyNumberFormat="1" applyFont="1" applyBorder="1" applyAlignment="1">
      <alignment horizontal="center" vertical="center"/>
    </xf>
    <xf numFmtId="3" fontId="45" fillId="0" borderId="21" xfId="1614" applyNumberFormat="1" applyFont="1" applyBorder="1" applyAlignment="1">
      <alignment horizontal="center" vertical="center"/>
    </xf>
    <xf numFmtId="3" fontId="45" fillId="0" borderId="22" xfId="1614" applyNumberFormat="1" applyFont="1" applyBorder="1" applyAlignment="1">
      <alignment horizontal="center" vertical="center"/>
    </xf>
    <xf numFmtId="0" fontId="62" fillId="0" borderId="0" xfId="1614" applyFont="1" applyAlignment="1">
      <alignment horizontal="center" vertical="center"/>
    </xf>
    <xf numFmtId="3" fontId="45" fillId="0" borderId="0" xfId="1614" applyNumberFormat="1" applyFont="1" applyAlignment="1">
      <alignment horizontal="center" vertical="center"/>
    </xf>
    <xf numFmtId="3" fontId="62" fillId="0" borderId="0" xfId="1614" applyNumberFormat="1" applyFont="1" applyAlignment="1">
      <alignment horizontal="center" vertical="center"/>
    </xf>
    <xf numFmtId="0" fontId="62" fillId="0" borderId="0" xfId="1614" applyFont="1" applyAlignment="1">
      <alignment horizontal="center"/>
    </xf>
    <xf numFmtId="0" fontId="50" fillId="0" borderId="23" xfId="1614" applyFont="1" applyBorder="1" applyAlignment="1">
      <alignment horizontal="center" vertical="center"/>
    </xf>
    <xf numFmtId="0" fontId="50" fillId="0" borderId="24" xfId="1614" applyFont="1" applyBorder="1" applyAlignment="1">
      <alignment horizontal="left" vertical="center"/>
    </xf>
    <xf numFmtId="0" fontId="50" fillId="0" borderId="24" xfId="1614" applyFont="1" applyBorder="1" applyAlignment="1">
      <alignment vertical="center"/>
    </xf>
    <xf numFmtId="0" fontId="21" fillId="0" borderId="24" xfId="1614" applyFont="1" applyBorder="1" applyAlignment="1">
      <alignment horizontal="center" vertical="center"/>
    </xf>
    <xf numFmtId="3" fontId="45" fillId="0" borderId="24" xfId="1614" applyNumberFormat="1" applyFont="1" applyBorder="1" applyAlignment="1">
      <alignment horizontal="center" vertical="center"/>
    </xf>
    <xf numFmtId="3" fontId="45" fillId="0" borderId="25" xfId="1614" applyNumberFormat="1" applyFont="1" applyBorder="1" applyAlignment="1">
      <alignment horizontal="center" vertical="center"/>
    </xf>
    <xf numFmtId="0" fontId="112" fillId="0" borderId="26" xfId="1614" applyBorder="1" applyAlignment="1">
      <alignment horizontal="center" vertical="center"/>
    </xf>
    <xf numFmtId="37" fontId="112" fillId="0" borderId="27" xfId="1614" applyNumberFormat="1" applyBorder="1" applyAlignment="1">
      <alignment horizontal="center"/>
    </xf>
    <xf numFmtId="0" fontId="112" fillId="0" borderId="28" xfId="1614" applyBorder="1" applyAlignment="1">
      <alignment horizontal="center" vertical="center"/>
    </xf>
    <xf numFmtId="37" fontId="21" fillId="0" borderId="0" xfId="1614" applyNumberFormat="1" applyFont="1" applyAlignment="1">
      <alignment horizontal="center"/>
    </xf>
    <xf numFmtId="37" fontId="63" fillId="0" borderId="0" xfId="1614" applyNumberFormat="1" applyFont="1" applyAlignment="1">
      <alignment horizontal="center"/>
    </xf>
    <xf numFmtId="37" fontId="53" fillId="0" borderId="29" xfId="1614" applyNumberFormat="1" applyFont="1" applyBorder="1" applyAlignment="1">
      <alignment horizontal="center"/>
    </xf>
    <xf numFmtId="37" fontId="112" fillId="0" borderId="29" xfId="1614" applyNumberFormat="1" applyBorder="1" applyAlignment="1">
      <alignment horizontal="center"/>
    </xf>
    <xf numFmtId="37" fontId="63" fillId="0" borderId="30" xfId="1614" applyNumberFormat="1" applyFont="1" applyBorder="1" applyAlignment="1">
      <alignment horizontal="center"/>
    </xf>
    <xf numFmtId="0" fontId="52" fillId="0" borderId="0" xfId="1614" applyFont="1" applyAlignment="1">
      <alignment horizontal="center" vertical="center"/>
    </xf>
    <xf numFmtId="0" fontId="112" fillId="0" borderId="19" xfId="1614" applyBorder="1"/>
    <xf numFmtId="0" fontId="112" fillId="0" borderId="19" xfId="1614" applyBorder="1" applyAlignment="1">
      <alignment horizontal="right"/>
    </xf>
    <xf numFmtId="0" fontId="112" fillId="0" borderId="31" xfId="1614" applyBorder="1" applyAlignment="1">
      <alignment horizontal="right"/>
    </xf>
    <xf numFmtId="0" fontId="50" fillId="0" borderId="0" xfId="1614" applyFont="1" applyAlignment="1">
      <alignment horizontal="center" vertical="center"/>
    </xf>
    <xf numFmtId="0" fontId="50" fillId="0" borderId="0" xfId="1614" applyFont="1" applyAlignment="1">
      <alignment horizontal="left" vertical="center"/>
    </xf>
    <xf numFmtId="0" fontId="50" fillId="0" borderId="0" xfId="1614" applyFont="1" applyAlignment="1">
      <alignment vertical="center"/>
    </xf>
    <xf numFmtId="0" fontId="21" fillId="0" borderId="0" xfId="1614" applyFont="1" applyAlignment="1">
      <alignment horizontal="center" vertical="center"/>
    </xf>
    <xf numFmtId="0" fontId="57" fillId="0" borderId="0" xfId="1614" applyFont="1" applyAlignment="1">
      <alignment horizontal="center" vertical="center"/>
    </xf>
    <xf numFmtId="0" fontId="112" fillId="0" borderId="0" xfId="1652" applyAlignment="1">
      <alignment horizontal="right"/>
    </xf>
    <xf numFmtId="0" fontId="49" fillId="0" borderId="0" xfId="1614" applyFont="1" applyAlignment="1">
      <alignment vertical="center"/>
    </xf>
    <xf numFmtId="0" fontId="49" fillId="0" borderId="0" xfId="1614" applyFont="1" applyAlignment="1">
      <alignment horizontal="center"/>
    </xf>
    <xf numFmtId="0" fontId="92" fillId="0" borderId="0" xfId="1614" applyFont="1" applyAlignment="1">
      <alignment horizontal="center" vertical="center" wrapText="1"/>
    </xf>
    <xf numFmtId="0" fontId="53" fillId="0" borderId="20" xfId="1652" applyFont="1" applyBorder="1" applyAlignment="1">
      <alignment horizontal="center" vertical="center"/>
    </xf>
    <xf numFmtId="0" fontId="53" fillId="0" borderId="21" xfId="1652" applyFont="1" applyBorder="1" applyAlignment="1">
      <alignment vertical="center" wrapText="1"/>
    </xf>
    <xf numFmtId="37" fontId="53" fillId="0" borderId="27" xfId="1614" applyNumberFormat="1" applyFont="1" applyBorder="1" applyAlignment="1">
      <alignment horizontal="center"/>
    </xf>
    <xf numFmtId="37" fontId="63" fillId="0" borderId="32" xfId="1614" applyNumberFormat="1" applyFont="1" applyBorder="1" applyAlignment="1">
      <alignment horizontal="center"/>
    </xf>
    <xf numFmtId="0" fontId="21" fillId="0" borderId="21" xfId="1652" applyFont="1" applyBorder="1" applyAlignment="1">
      <alignment horizontal="center" vertical="center"/>
    </xf>
    <xf numFmtId="0" fontId="44" fillId="0" borderId="0" xfId="1448" applyFont="1" applyAlignment="1">
      <alignment horizontal="left" vertical="center"/>
    </xf>
    <xf numFmtId="0" fontId="54" fillId="0" borderId="0" xfId="1448" applyFont="1" applyAlignment="1">
      <alignment horizontal="left" wrapText="1"/>
    </xf>
    <xf numFmtId="3" fontId="61" fillId="0" borderId="0" xfId="1614" applyNumberFormat="1" applyFont="1" applyAlignment="1">
      <alignment horizontal="center"/>
    </xf>
    <xf numFmtId="0" fontId="53" fillId="0" borderId="0" xfId="1614" applyFont="1"/>
    <xf numFmtId="0" fontId="45" fillId="0" borderId="21" xfId="1448" applyFont="1" applyBorder="1" applyAlignment="1">
      <alignment horizontal="center" vertical="center"/>
    </xf>
    <xf numFmtId="0" fontId="45" fillId="0" borderId="21" xfId="1448" applyFont="1" applyBorder="1" applyAlignment="1">
      <alignment horizontal="left" wrapText="1"/>
    </xf>
    <xf numFmtId="0" fontId="54" fillId="0" borderId="21" xfId="1448" applyFont="1" applyBorder="1" applyAlignment="1">
      <alignment horizontal="center" wrapText="1"/>
    </xf>
    <xf numFmtId="0" fontId="45" fillId="0" borderId="21" xfId="1448" applyFont="1" applyBorder="1" applyAlignment="1">
      <alignment horizontal="center" vertical="center" wrapText="1"/>
    </xf>
    <xf numFmtId="3" fontId="45" fillId="0" borderId="21" xfId="1448" applyNumberFormat="1" applyFont="1" applyBorder="1" applyAlignment="1">
      <alignment horizontal="center" vertical="center" wrapText="1"/>
    </xf>
    <xf numFmtId="0" fontId="55" fillId="0" borderId="0" xfId="1448" applyFont="1" applyAlignment="1">
      <alignment horizontal="center" wrapText="1"/>
    </xf>
    <xf numFmtId="0" fontId="63" fillId="0" borderId="34" xfId="1614" applyFont="1" applyBorder="1" applyAlignment="1">
      <alignment vertical="center"/>
    </xf>
    <xf numFmtId="169" fontId="45" fillId="0" borderId="0" xfId="714" applyFont="1" applyFill="1" applyAlignment="1">
      <alignment horizontal="center" wrapText="1"/>
    </xf>
    <xf numFmtId="169" fontId="44" fillId="0" borderId="0" xfId="714" applyFont="1" applyFill="1" applyAlignment="1">
      <alignment horizontal="center" wrapText="1"/>
    </xf>
    <xf numFmtId="4" fontId="94" fillId="0" borderId="3" xfId="1448" applyNumberFormat="1" applyFont="1" applyBorder="1" applyAlignment="1">
      <alignment horizontal="center" vertical="center" wrapText="1"/>
    </xf>
    <xf numFmtId="0" fontId="45" fillId="0" borderId="0" xfId="1448" applyFont="1" applyAlignment="1">
      <alignment vertical="center" wrapText="1"/>
    </xf>
    <xf numFmtId="169" fontId="45" fillId="0" borderId="21" xfId="715" applyNumberFormat="1" applyFont="1" applyFill="1" applyBorder="1" applyAlignment="1">
      <alignment horizontal="center" vertical="center" wrapText="1"/>
    </xf>
    <xf numFmtId="169" fontId="45" fillId="0" borderId="21" xfId="714" applyFont="1" applyFill="1" applyBorder="1" applyAlignment="1">
      <alignment horizontal="center" vertical="center" wrapText="1"/>
    </xf>
    <xf numFmtId="169" fontId="45" fillId="0" borderId="33" xfId="714" applyFont="1" applyFill="1" applyBorder="1" applyAlignment="1">
      <alignment horizontal="center" vertical="center" wrapText="1"/>
    </xf>
    <xf numFmtId="167" fontId="44" fillId="0" borderId="0" xfId="1614" applyNumberFormat="1" applyFont="1" applyAlignment="1">
      <alignment horizontal="left" vertical="center"/>
    </xf>
    <xf numFmtId="37" fontId="112" fillId="0" borderId="0" xfId="1614" applyNumberFormat="1" applyAlignment="1">
      <alignment horizontal="center"/>
    </xf>
    <xf numFmtId="0" fontId="19" fillId="0" borderId="20" xfId="1652" applyFont="1" applyBorder="1" applyAlignment="1">
      <alignment horizontal="center" vertical="center"/>
    </xf>
    <xf numFmtId="0" fontId="19" fillId="0" borderId="21" xfId="1652" applyFont="1" applyBorder="1" applyAlignment="1">
      <alignment horizontal="center" vertical="center"/>
    </xf>
    <xf numFmtId="0" fontId="52" fillId="0" borderId="20" xfId="1652" applyFont="1" applyBorder="1" applyAlignment="1">
      <alignment horizontal="center" vertical="center"/>
    </xf>
    <xf numFmtId="0" fontId="52" fillId="0" borderId="21" xfId="1652" applyFont="1" applyBorder="1" applyAlignment="1">
      <alignment vertical="center" wrapText="1"/>
    </xf>
    <xf numFmtId="0" fontId="95" fillId="0" borderId="21" xfId="1614" applyFont="1" applyBorder="1" applyAlignment="1">
      <alignment horizontal="center" vertical="center" wrapText="1"/>
    </xf>
    <xf numFmtId="0" fontId="97" fillId="0" borderId="0" xfId="1652" applyFont="1" applyAlignment="1">
      <alignment horizontal="center" vertical="center"/>
    </xf>
    <xf numFmtId="0" fontId="53" fillId="0" borderId="0" xfId="1614" applyFont="1" applyAlignment="1">
      <alignment horizontal="left" vertical="center"/>
    </xf>
    <xf numFmtId="3" fontId="44" fillId="0" borderId="0" xfId="1614" applyNumberFormat="1" applyFont="1" applyAlignment="1">
      <alignment horizontal="left" vertical="center"/>
    </xf>
    <xf numFmtId="3" fontId="44" fillId="0" borderId="3" xfId="1448" applyNumberFormat="1" applyFont="1" applyBorder="1" applyAlignment="1">
      <alignment horizontal="center" vertical="center" wrapText="1"/>
    </xf>
    <xf numFmtId="0" fontId="45" fillId="0" borderId="21" xfId="1451" applyFont="1" applyBorder="1" applyAlignment="1">
      <alignment horizontal="left" vertical="center" wrapText="1"/>
    </xf>
    <xf numFmtId="0" fontId="57" fillId="0" borderId="18" xfId="1448" quotePrefix="1" applyFont="1" applyBorder="1" applyAlignment="1">
      <alignment horizontal="center" vertical="center" wrapText="1"/>
    </xf>
    <xf numFmtId="0" fontId="49" fillId="0" borderId="0" xfId="1505" applyFont="1"/>
    <xf numFmtId="0" fontId="61" fillId="0" borderId="0" xfId="1615" applyFont="1" applyAlignment="1">
      <alignment horizontal="center"/>
    </xf>
    <xf numFmtId="0" fontId="49" fillId="0" borderId="0" xfId="1615" applyFont="1" applyAlignment="1">
      <alignment horizontal="center" vertical="center"/>
    </xf>
    <xf numFmtId="0" fontId="44" fillId="0" borderId="0" xfId="1615" applyFont="1" applyAlignment="1">
      <alignment horizontal="left" vertical="center"/>
    </xf>
    <xf numFmtId="0" fontId="44" fillId="0" borderId="0" xfId="1615" applyFont="1" applyAlignment="1">
      <alignment vertical="center"/>
    </xf>
    <xf numFmtId="0" fontId="112" fillId="0" borderId="0" xfId="1615" applyAlignment="1">
      <alignment horizontal="center" vertical="center"/>
    </xf>
    <xf numFmtId="3" fontId="46" fillId="0" borderId="0" xfId="1615" applyNumberFormat="1" applyFont="1" applyAlignment="1">
      <alignment horizontal="center" vertical="center"/>
    </xf>
    <xf numFmtId="0" fontId="112" fillId="0" borderId="0" xfId="1615" applyAlignment="1">
      <alignment horizontal="center"/>
    </xf>
    <xf numFmtId="167" fontId="44" fillId="0" borderId="0" xfId="1615" applyNumberFormat="1" applyFont="1" applyAlignment="1">
      <alignment horizontal="left" vertical="center"/>
    </xf>
    <xf numFmtId="167" fontId="53" fillId="0" borderId="0" xfId="1653" applyNumberFormat="1" applyFont="1" applyAlignment="1">
      <alignment horizontal="left" vertical="center"/>
    </xf>
    <xf numFmtId="0" fontId="97" fillId="0" borderId="0" xfId="1653" applyFont="1" applyAlignment="1">
      <alignment horizontal="center" vertical="center"/>
    </xf>
    <xf numFmtId="0" fontId="45" fillId="0" borderId="35" xfId="1615" applyFont="1" applyBorder="1" applyAlignment="1">
      <alignment horizontal="center" vertical="center"/>
    </xf>
    <xf numFmtId="0" fontId="45" fillId="0" borderId="35" xfId="1615" applyFont="1" applyBorder="1" applyAlignment="1">
      <alignment horizontal="left" vertical="center" wrapText="1"/>
    </xf>
    <xf numFmtId="0" fontId="45" fillId="0" borderId="35" xfId="1615" applyFont="1" applyBorder="1" applyAlignment="1">
      <alignment horizontal="center" vertical="center" wrapText="1"/>
    </xf>
    <xf numFmtId="0" fontId="47" fillId="0" borderId="35" xfId="1615" applyFont="1" applyBorder="1" applyAlignment="1">
      <alignment horizontal="center" vertical="center"/>
    </xf>
    <xf numFmtId="0" fontId="14" fillId="0" borderId="35" xfId="1653" applyFont="1" applyBorder="1" applyAlignment="1">
      <alignment horizontal="center" vertical="center"/>
    </xf>
    <xf numFmtId="3" fontId="47" fillId="0" borderId="35" xfId="1615" applyNumberFormat="1" applyFont="1" applyBorder="1" applyAlignment="1">
      <alignment horizontal="center" vertical="center"/>
    </xf>
    <xf numFmtId="3" fontId="45" fillId="0" borderId="35" xfId="1615" applyNumberFormat="1" applyFont="1" applyBorder="1" applyAlignment="1">
      <alignment horizontal="center" vertical="center"/>
    </xf>
    <xf numFmtId="0" fontId="14" fillId="0" borderId="0" xfId="1615" applyFont="1" applyAlignment="1">
      <alignment horizontal="center"/>
    </xf>
    <xf numFmtId="0" fontId="53" fillId="0" borderId="21" xfId="1653" applyFont="1" applyBorder="1" applyAlignment="1">
      <alignment horizontal="center" vertical="center"/>
    </xf>
    <xf numFmtId="0" fontId="53" fillId="0" borderId="21" xfId="1653" applyFont="1" applyBorder="1" applyAlignment="1">
      <alignment vertical="center" wrapText="1"/>
    </xf>
    <xf numFmtId="0" fontId="45" fillId="0" borderId="21" xfId="1615" applyFont="1" applyBorder="1" applyAlignment="1">
      <alignment horizontal="center" vertical="center" wrapText="1"/>
    </xf>
    <xf numFmtId="0" fontId="47" fillId="0" borderId="21" xfId="1615" applyFont="1" applyBorder="1" applyAlignment="1">
      <alignment horizontal="center" vertical="center"/>
    </xf>
    <xf numFmtId="0" fontId="14" fillId="0" borderId="21" xfId="1653" applyFont="1" applyBorder="1" applyAlignment="1">
      <alignment horizontal="center" vertical="center"/>
    </xf>
    <xf numFmtId="3" fontId="47" fillId="0" borderId="21" xfId="1615" applyNumberFormat="1" applyFont="1" applyBorder="1" applyAlignment="1">
      <alignment horizontal="center" vertical="center"/>
    </xf>
    <xf numFmtId="3" fontId="45" fillId="0" borderId="21" xfId="1615" applyNumberFormat="1" applyFont="1" applyBorder="1" applyAlignment="1">
      <alignment horizontal="center" vertical="center"/>
    </xf>
    <xf numFmtId="0" fontId="62" fillId="0" borderId="0" xfId="1615" applyFont="1" applyAlignment="1">
      <alignment horizontal="center"/>
    </xf>
    <xf numFmtId="3" fontId="14" fillId="0" borderId="21" xfId="1653" applyNumberFormat="1" applyFont="1" applyBorder="1" applyAlignment="1">
      <alignment horizontal="center" vertical="center"/>
    </xf>
    <xf numFmtId="0" fontId="49" fillId="0" borderId="0" xfId="1615" applyFont="1" applyAlignment="1">
      <alignment vertical="center"/>
    </xf>
    <xf numFmtId="0" fontId="49" fillId="0" borderId="33" xfId="1615" applyFont="1" applyBorder="1" applyAlignment="1">
      <alignment horizontal="center" vertical="center"/>
    </xf>
    <xf numFmtId="0" fontId="49" fillId="0" borderId="33" xfId="1615" applyFont="1" applyBorder="1" applyAlignment="1">
      <alignment vertical="center"/>
    </xf>
    <xf numFmtId="0" fontId="112" fillId="0" borderId="33" xfId="1615" applyBorder="1" applyAlignment="1">
      <alignment horizontal="center" vertical="center"/>
    </xf>
    <xf numFmtId="3" fontId="46" fillId="0" borderId="33" xfId="1615" applyNumberFormat="1" applyFont="1" applyBorder="1" applyAlignment="1">
      <alignment horizontal="center" vertical="center"/>
    </xf>
    <xf numFmtId="0" fontId="53" fillId="0" borderId="0" xfId="1614" applyFont="1" applyAlignment="1">
      <alignment horizontal="center" vertical="center"/>
    </xf>
    <xf numFmtId="0" fontId="96" fillId="0" borderId="0" xfId="1448" applyFont="1" applyAlignment="1">
      <alignment horizontal="center" wrapText="1"/>
    </xf>
    <xf numFmtId="0" fontId="51" fillId="0" borderId="0" xfId="1614" applyFont="1" applyAlignment="1">
      <alignment vertical="center"/>
    </xf>
    <xf numFmtId="0" fontId="61" fillId="0" borderId="0" xfId="1614" applyFont="1" applyAlignment="1">
      <alignment horizontal="center" vertical="center"/>
    </xf>
    <xf numFmtId="0" fontId="61" fillId="0" borderId="0" xfId="1614" applyFont="1" applyAlignment="1">
      <alignment vertical="center"/>
    </xf>
    <xf numFmtId="3" fontId="101" fillId="0" borderId="0" xfId="1614" applyNumberFormat="1" applyFont="1" applyAlignment="1">
      <alignment horizontal="center" vertical="center"/>
    </xf>
    <xf numFmtId="0" fontId="101" fillId="0" borderId="0" xfId="1614" applyFont="1" applyAlignment="1">
      <alignment horizontal="center" vertical="center"/>
    </xf>
    <xf numFmtId="0" fontId="20" fillId="0" borderId="0" xfId="1614" applyFont="1" applyAlignment="1">
      <alignment horizontal="center"/>
    </xf>
    <xf numFmtId="0" fontId="92" fillId="0" borderId="0" xfId="1614" applyFont="1" applyAlignment="1">
      <alignment horizontal="center" vertical="center"/>
    </xf>
    <xf numFmtId="0" fontId="92" fillId="0" borderId="0" xfId="1614" applyFont="1" applyAlignment="1">
      <alignment vertical="center"/>
    </xf>
    <xf numFmtId="207" fontId="45" fillId="0" borderId="21" xfId="2549" applyNumberFormat="1" applyFont="1" applyFill="1" applyBorder="1" applyAlignment="1">
      <alignment horizontal="center" vertical="center" wrapText="1"/>
    </xf>
    <xf numFmtId="0" fontId="95" fillId="0" borderId="0" xfId="1448" applyFont="1" applyAlignment="1">
      <alignment horizontal="center" wrapText="1"/>
    </xf>
    <xf numFmtId="0" fontId="96" fillId="0" borderId="0" xfId="1448" applyFont="1" applyAlignment="1">
      <alignment wrapText="1"/>
    </xf>
    <xf numFmtId="0" fontId="103" fillId="0" borderId="0" xfId="1448" applyFont="1" applyAlignment="1">
      <alignment horizontal="center" wrapText="1"/>
    </xf>
    <xf numFmtId="0" fontId="102" fillId="0" borderId="0" xfId="1448" applyFont="1" applyAlignment="1">
      <alignment horizontal="center" wrapText="1"/>
    </xf>
    <xf numFmtId="0" fontId="102" fillId="0" borderId="0" xfId="1448" applyFont="1" applyAlignment="1">
      <alignment horizontal="center" vertical="center" wrapText="1"/>
    </xf>
    <xf numFmtId="0" fontId="95" fillId="0" borderId="0" xfId="1448" applyFont="1" applyAlignment="1">
      <alignment horizontal="center" vertical="center" wrapText="1"/>
    </xf>
    <xf numFmtId="0" fontId="96" fillId="0" borderId="0" xfId="1448" applyFont="1" applyAlignment="1">
      <alignment horizontal="center" vertical="center" wrapText="1"/>
    </xf>
    <xf numFmtId="0" fontId="95" fillId="0" borderId="0" xfId="1448" applyFont="1" applyAlignment="1">
      <alignment horizontal="center"/>
    </xf>
    <xf numFmtId="0" fontId="95" fillId="0" borderId="0" xfId="1448" applyFont="1" applyAlignment="1">
      <alignment horizontal="center" vertical="center"/>
    </xf>
    <xf numFmtId="0" fontId="95" fillId="0" borderId="0" xfId="1448" applyFont="1" applyAlignment="1">
      <alignment vertical="center" wrapText="1"/>
    </xf>
    <xf numFmtId="0" fontId="95" fillId="0" borderId="0" xfId="527" applyNumberFormat="1" applyFont="1" applyFill="1" applyBorder="1" applyAlignment="1">
      <alignment horizontal="center" wrapText="1"/>
    </xf>
    <xf numFmtId="165" fontId="96" fillId="0" borderId="0" xfId="1448" applyNumberFormat="1" applyFont="1" applyAlignment="1">
      <alignment wrapText="1"/>
    </xf>
    <xf numFmtId="165" fontId="96" fillId="0" borderId="0" xfId="527" applyNumberFormat="1" applyFont="1" applyFill="1" applyAlignment="1">
      <alignment wrapText="1"/>
    </xf>
    <xf numFmtId="0" fontId="96" fillId="0" borderId="0" xfId="1448" applyFont="1" applyAlignment="1">
      <alignment vertical="top" wrapText="1"/>
    </xf>
    <xf numFmtId="0" fontId="95" fillId="0" borderId="0" xfId="527" applyNumberFormat="1" applyFont="1" applyFill="1" applyAlignment="1">
      <alignment horizontal="center" wrapText="1"/>
    </xf>
    <xf numFmtId="0" fontId="96" fillId="0" borderId="0" xfId="527" applyNumberFormat="1" applyFont="1" applyFill="1" applyAlignment="1">
      <alignment horizontal="center" wrapText="1"/>
    </xf>
    <xf numFmtId="169" fontId="45" fillId="0" borderId="21" xfId="717" applyNumberFormat="1" applyFont="1" applyFill="1" applyBorder="1" applyAlignment="1" applyProtection="1">
      <alignment horizontal="center" vertical="center" wrapText="1"/>
    </xf>
    <xf numFmtId="165" fontId="45" fillId="0" borderId="21" xfId="1451" applyNumberFormat="1" applyFont="1" applyBorder="1" applyAlignment="1">
      <alignment horizontal="center" vertical="center" wrapText="1"/>
    </xf>
    <xf numFmtId="169" fontId="57" fillId="0" borderId="21" xfId="717" applyNumberFormat="1" applyFont="1" applyFill="1" applyBorder="1" applyAlignment="1" applyProtection="1">
      <alignment horizontal="center" vertical="center" wrapText="1"/>
    </xf>
    <xf numFmtId="0" fontId="45" fillId="0" borderId="21" xfId="1451" applyFont="1" applyBorder="1" applyAlignment="1">
      <alignment horizontal="center" vertical="center" wrapText="1"/>
    </xf>
    <xf numFmtId="169" fontId="45" fillId="0" borderId="21" xfId="728" applyFont="1" applyFill="1" applyBorder="1" applyAlignment="1" applyProtection="1">
      <alignment horizontal="center" vertical="center" wrapText="1"/>
    </xf>
    <xf numFmtId="3" fontId="45" fillId="0" borderId="21" xfId="1450" applyNumberFormat="1" applyFont="1" applyBorder="1" applyAlignment="1">
      <alignment horizontal="center" vertical="center" wrapText="1"/>
    </xf>
    <xf numFmtId="169" fontId="45" fillId="0" borderId="21" xfId="728" applyFont="1" applyFill="1" applyBorder="1" applyAlignment="1">
      <alignment horizontal="center" vertical="center" wrapText="1"/>
    </xf>
    <xf numFmtId="0" fontId="122" fillId="0" borderId="26" xfId="1451" applyFont="1" applyBorder="1"/>
    <xf numFmtId="0" fontId="122" fillId="0" borderId="36" xfId="1451" applyFont="1" applyBorder="1"/>
    <xf numFmtId="0" fontId="122" fillId="0" borderId="48" xfId="1451" applyFont="1" applyBorder="1"/>
    <xf numFmtId="0" fontId="122" fillId="0" borderId="28" xfId="1451" applyFont="1" applyBorder="1"/>
    <xf numFmtId="0" fontId="122" fillId="0" borderId="37" xfId="1451" applyFont="1" applyBorder="1"/>
    <xf numFmtId="0" fontId="117" fillId="0" borderId="37" xfId="1451" applyFont="1" applyBorder="1" applyAlignment="1">
      <alignment vertical="center"/>
    </xf>
    <xf numFmtId="0" fontId="122" fillId="0" borderId="34" xfId="1451" applyFont="1" applyBorder="1"/>
    <xf numFmtId="0" fontId="122" fillId="0" borderId="19" xfId="1451" applyFont="1" applyBorder="1"/>
    <xf numFmtId="0" fontId="117" fillId="0" borderId="19" xfId="1451" applyFont="1" applyBorder="1" applyAlignment="1">
      <alignment vertical="center"/>
    </xf>
    <xf numFmtId="0" fontId="117" fillId="0" borderId="19" xfId="1451" applyFont="1" applyBorder="1" applyAlignment="1">
      <alignment horizontal="center" vertical="center"/>
    </xf>
    <xf numFmtId="0" fontId="117" fillId="0" borderId="31" xfId="1451" applyFont="1" applyBorder="1" applyAlignment="1">
      <alignment vertical="center"/>
    </xf>
    <xf numFmtId="0" fontId="44" fillId="0" borderId="3" xfId="1448" applyFont="1" applyBorder="1" applyAlignment="1">
      <alignment horizontal="center" vertical="center"/>
    </xf>
    <xf numFmtId="0" fontId="44" fillId="0" borderId="3" xfId="1448" applyFont="1" applyBorder="1" applyAlignment="1">
      <alignment horizontal="left" vertical="center" wrapText="1"/>
    </xf>
    <xf numFmtId="0" fontId="44" fillId="0" borderId="3" xfId="1448" applyFont="1" applyBorder="1" applyAlignment="1">
      <alignment horizontal="center" vertical="center" wrapText="1"/>
    </xf>
    <xf numFmtId="169" fontId="44" fillId="0" borderId="3" xfId="715" applyNumberFormat="1" applyFont="1" applyFill="1" applyBorder="1" applyAlignment="1">
      <alignment horizontal="center" vertical="center" wrapText="1"/>
    </xf>
    <xf numFmtId="3" fontId="131" fillId="32" borderId="3" xfId="1448" applyNumberFormat="1" applyFont="1" applyFill="1" applyBorder="1" applyAlignment="1">
      <alignment horizontal="center" vertical="center" wrapText="1"/>
    </xf>
    <xf numFmtId="0" fontId="45" fillId="0" borderId="21" xfId="1451" applyFont="1" applyBorder="1" applyAlignment="1">
      <alignment horizontal="center" vertical="center"/>
    </xf>
    <xf numFmtId="0" fontId="137" fillId="0" borderId="21" xfId="1451" applyFont="1" applyBorder="1" applyAlignment="1">
      <alignment horizontal="left" vertical="center" wrapText="1"/>
    </xf>
    <xf numFmtId="0" fontId="45" fillId="33" borderId="21" xfId="1451" applyFont="1" applyFill="1" applyBorder="1" applyAlignment="1">
      <alignment horizontal="left" vertical="center" wrapText="1"/>
    </xf>
    <xf numFmtId="0" fontId="45" fillId="0" borderId="21" xfId="1451" applyFont="1" applyBorder="1" applyAlignment="1">
      <alignment horizontal="left" wrapText="1"/>
    </xf>
    <xf numFmtId="0" fontId="45" fillId="0" borderId="21" xfId="1450" applyFont="1" applyBorder="1" applyAlignment="1">
      <alignment horizontal="center" vertical="center"/>
    </xf>
    <xf numFmtId="0" fontId="45" fillId="0" borderId="21" xfId="1450" applyFont="1" applyBorder="1" applyAlignment="1">
      <alignment horizontal="left" wrapText="1"/>
    </xf>
    <xf numFmtId="0" fontId="115" fillId="0" borderId="21" xfId="1615" applyFont="1" applyBorder="1" applyAlignment="1">
      <alignment vertical="top" wrapText="1"/>
    </xf>
    <xf numFmtId="167" fontId="130" fillId="0" borderId="0" xfId="523" applyFont="1" applyFill="1" applyAlignment="1">
      <alignment horizontal="left" wrapText="1"/>
    </xf>
    <xf numFmtId="0" fontId="9" fillId="0" borderId="0" xfId="2673" applyAlignment="1">
      <alignment vertical="center" wrapText="1"/>
    </xf>
    <xf numFmtId="0" fontId="9" fillId="0" borderId="0" xfId="2673" applyAlignment="1">
      <alignment horizontal="center" vertical="center" wrapText="1"/>
    </xf>
    <xf numFmtId="0" fontId="9" fillId="0" borderId="28" xfId="2673" applyBorder="1" applyAlignment="1">
      <alignment vertical="center" wrapText="1"/>
    </xf>
    <xf numFmtId="0" fontId="135" fillId="0" borderId="0" xfId="2673" applyFont="1" applyAlignment="1">
      <alignment vertical="center" wrapText="1"/>
    </xf>
    <xf numFmtId="0" fontId="98" fillId="0" borderId="0" xfId="2673" applyFont="1" applyAlignment="1">
      <alignment vertical="center" wrapText="1"/>
    </xf>
    <xf numFmtId="2" fontId="106" fillId="0" borderId="0" xfId="2673" applyNumberFormat="1" applyFont="1" applyAlignment="1">
      <alignment horizontal="center" vertical="center" wrapText="1"/>
    </xf>
    <xf numFmtId="0" fontId="108" fillId="0" borderId="0" xfId="2673" applyFont="1" applyAlignment="1">
      <alignment horizontal="center" vertical="center" wrapText="1"/>
    </xf>
    <xf numFmtId="0" fontId="135" fillId="0" borderId="28" xfId="2673" applyFont="1" applyBorder="1" applyAlignment="1">
      <alignment vertical="center" wrapText="1"/>
    </xf>
    <xf numFmtId="0" fontId="11" fillId="0" borderId="21" xfId="1615" applyFont="1" applyBorder="1" applyAlignment="1">
      <alignment horizontal="center" vertical="center"/>
    </xf>
    <xf numFmtId="0" fontId="122" fillId="33" borderId="0" xfId="1451" applyFont="1" applyFill="1"/>
    <xf numFmtId="0" fontId="122" fillId="33" borderId="26" xfId="1451" applyFont="1" applyFill="1" applyBorder="1"/>
    <xf numFmtId="0" fontId="122" fillId="33" borderId="36" xfId="1451" applyFont="1" applyFill="1" applyBorder="1"/>
    <xf numFmtId="0" fontId="122" fillId="33" borderId="48" xfId="1451" applyFont="1" applyFill="1" applyBorder="1"/>
    <xf numFmtId="0" fontId="122" fillId="33" borderId="28" xfId="1451" applyFont="1" applyFill="1" applyBorder="1"/>
    <xf numFmtId="0" fontId="122" fillId="33" borderId="37" xfId="1451" applyFont="1" applyFill="1" applyBorder="1"/>
    <xf numFmtId="0" fontId="123" fillId="33" borderId="0" xfId="1451" applyFont="1" applyFill="1" applyAlignment="1">
      <alignment vertical="center"/>
    </xf>
    <xf numFmtId="0" fontId="124" fillId="33" borderId="0" xfId="1451" applyFont="1" applyFill="1" applyAlignment="1">
      <alignment vertical="center"/>
    </xf>
    <xf numFmtId="0" fontId="125" fillId="33" borderId="0" xfId="1451" applyFont="1" applyFill="1" applyAlignment="1">
      <alignment horizontal="center" vertical="center"/>
    </xf>
    <xf numFmtId="0" fontId="126" fillId="33" borderId="0" xfId="1451" applyFont="1" applyFill="1"/>
    <xf numFmtId="0" fontId="127" fillId="33" borderId="0" xfId="1451" applyFont="1" applyFill="1"/>
    <xf numFmtId="0" fontId="117" fillId="33" borderId="0" xfId="1451" applyFont="1" applyFill="1" applyAlignment="1">
      <alignment vertical="center"/>
    </xf>
    <xf numFmtId="0" fontId="117" fillId="33" borderId="37" xfId="1451" applyFont="1" applyFill="1" applyBorder="1" applyAlignment="1">
      <alignment vertical="center"/>
    </xf>
    <xf numFmtId="0" fontId="127" fillId="33" borderId="0" xfId="1451" applyFont="1" applyFill="1" applyAlignment="1">
      <alignment horizontal="center"/>
    </xf>
    <xf numFmtId="0" fontId="117" fillId="33" borderId="0" xfId="1451" applyFont="1" applyFill="1" applyAlignment="1">
      <alignment horizontal="center" vertical="center"/>
    </xf>
    <xf numFmtId="0" fontId="117" fillId="33" borderId="37" xfId="1451" applyFont="1" applyFill="1" applyBorder="1" applyAlignment="1">
      <alignment horizontal="center" vertical="center"/>
    </xf>
    <xf numFmtId="0" fontId="128" fillId="33" borderId="0" xfId="1451" applyFont="1" applyFill="1" applyAlignment="1">
      <alignment vertical="center"/>
    </xf>
    <xf numFmtId="0" fontId="128" fillId="33" borderId="37" xfId="1451" applyFont="1" applyFill="1" applyBorder="1" applyAlignment="1">
      <alignment vertical="center"/>
    </xf>
    <xf numFmtId="0" fontId="122" fillId="33" borderId="34" xfId="1451" applyFont="1" applyFill="1" applyBorder="1"/>
    <xf numFmtId="0" fontId="122" fillId="33" borderId="19" xfId="1451" applyFont="1" applyFill="1" applyBorder="1"/>
    <xf numFmtId="0" fontId="117" fillId="33" borderId="19" xfId="1451" applyFont="1" applyFill="1" applyBorder="1" applyAlignment="1">
      <alignment vertical="center"/>
    </xf>
    <xf numFmtId="0" fontId="117" fillId="33" borderId="19" xfId="1451" applyFont="1" applyFill="1" applyBorder="1" applyAlignment="1">
      <alignment horizontal="center" vertical="center"/>
    </xf>
    <xf numFmtId="0" fontId="117" fillId="33" borderId="31" xfId="1451" applyFont="1" applyFill="1" applyBorder="1" applyAlignment="1">
      <alignment vertical="center"/>
    </xf>
    <xf numFmtId="0" fontId="122" fillId="33" borderId="31" xfId="1451" applyFont="1" applyFill="1" applyBorder="1"/>
    <xf numFmtId="0" fontId="116" fillId="33" borderId="0" xfId="0" applyFont="1" applyFill="1" applyAlignment="1">
      <alignment horizontal="center"/>
    </xf>
    <xf numFmtId="0" fontId="116" fillId="33" borderId="26" xfId="0" applyFont="1" applyFill="1" applyBorder="1" applyAlignment="1">
      <alignment horizontal="center"/>
    </xf>
    <xf numFmtId="0" fontId="116" fillId="33" borderId="36" xfId="0" applyFont="1" applyFill="1" applyBorder="1" applyAlignment="1">
      <alignment horizontal="center"/>
    </xf>
    <xf numFmtId="0" fontId="116" fillId="33" borderId="28" xfId="0" applyFont="1" applyFill="1" applyBorder="1" applyAlignment="1">
      <alignment horizontal="center"/>
    </xf>
    <xf numFmtId="0" fontId="117" fillId="33" borderId="18" xfId="0" applyFont="1" applyFill="1" applyBorder="1" applyAlignment="1">
      <alignment horizontal="left"/>
    </xf>
    <xf numFmtId="0" fontId="116" fillId="33" borderId="37" xfId="0" applyFont="1" applyFill="1" applyBorder="1" applyAlignment="1">
      <alignment horizontal="center"/>
    </xf>
    <xf numFmtId="0" fontId="116" fillId="33" borderId="3" xfId="0" applyFont="1" applyFill="1" applyBorder="1" applyAlignment="1">
      <alignment horizontal="center"/>
    </xf>
    <xf numFmtId="0" fontId="138" fillId="33" borderId="0" xfId="0" applyFont="1" applyFill="1" applyAlignment="1">
      <alignment horizontal="center"/>
    </xf>
    <xf numFmtId="0" fontId="118" fillId="33" borderId="28" xfId="0" applyFont="1" applyFill="1" applyBorder="1" applyAlignment="1">
      <alignment horizontal="center"/>
    </xf>
    <xf numFmtId="0" fontId="118" fillId="33" borderId="0" xfId="0" applyFont="1" applyFill="1" applyAlignment="1">
      <alignment horizontal="center"/>
    </xf>
    <xf numFmtId="0" fontId="116" fillId="33" borderId="38" xfId="0" applyFont="1" applyFill="1" applyBorder="1" applyAlignment="1">
      <alignment horizontal="center"/>
    </xf>
    <xf numFmtId="0" fontId="93" fillId="33" borderId="40" xfId="0" applyFont="1" applyFill="1" applyBorder="1" applyAlignment="1">
      <alignment horizontal="center" vertical="center"/>
    </xf>
    <xf numFmtId="0" fontId="93" fillId="33" borderId="47" xfId="0" applyFont="1" applyFill="1" applyBorder="1" applyAlignment="1">
      <alignment horizontal="center" vertical="center"/>
    </xf>
    <xf numFmtId="0" fontId="116" fillId="33" borderId="3" xfId="0" applyFont="1" applyFill="1" applyBorder="1" applyAlignment="1">
      <alignment horizontal="center" vertical="center"/>
    </xf>
    <xf numFmtId="0" fontId="116" fillId="33" borderId="39" xfId="0" applyFont="1" applyFill="1" applyBorder="1" applyAlignment="1">
      <alignment horizontal="center" vertical="center"/>
    </xf>
    <xf numFmtId="0" fontId="119" fillId="33" borderId="0" xfId="0" applyFont="1" applyFill="1" applyAlignment="1">
      <alignment horizontal="center"/>
    </xf>
    <xf numFmtId="0" fontId="93" fillId="33" borderId="68" xfId="0" applyFont="1" applyFill="1" applyBorder="1" applyAlignment="1">
      <alignment horizontal="center" vertical="center"/>
    </xf>
    <xf numFmtId="0" fontId="116" fillId="33" borderId="3" xfId="0" applyFont="1" applyFill="1" applyBorder="1" applyAlignment="1">
      <alignment vertical="top" wrapText="1"/>
    </xf>
    <xf numFmtId="0" fontId="116" fillId="33" borderId="39" xfId="0" applyFont="1" applyFill="1" applyBorder="1" applyAlignment="1">
      <alignment vertical="top" wrapText="1"/>
    </xf>
    <xf numFmtId="0" fontId="120" fillId="33" borderId="69" xfId="0" applyFont="1" applyFill="1" applyBorder="1" applyAlignment="1">
      <alignment horizontal="center" vertical="center"/>
    </xf>
    <xf numFmtId="49" fontId="116" fillId="33" borderId="7" xfId="0" applyNumberFormat="1" applyFont="1" applyFill="1" applyBorder="1" applyAlignment="1">
      <alignment horizontal="center" vertical="top" wrapText="1"/>
    </xf>
    <xf numFmtId="49" fontId="116" fillId="33" borderId="41" xfId="0" applyNumberFormat="1" applyFont="1" applyFill="1" applyBorder="1" applyAlignment="1">
      <alignment horizontal="center" vertical="top" wrapText="1"/>
    </xf>
    <xf numFmtId="0" fontId="120" fillId="33" borderId="70" xfId="0" applyFont="1" applyFill="1" applyBorder="1" applyAlignment="1">
      <alignment horizontal="center" vertical="center"/>
    </xf>
    <xf numFmtId="0" fontId="116" fillId="33" borderId="7" xfId="0" applyFont="1" applyFill="1" applyBorder="1" applyAlignment="1">
      <alignment horizontal="center" vertical="top" wrapText="1"/>
    </xf>
    <xf numFmtId="0" fontId="116" fillId="33" borderId="41" xfId="0" applyFont="1" applyFill="1" applyBorder="1" applyAlignment="1">
      <alignment horizontal="center" vertical="top" wrapText="1"/>
    </xf>
    <xf numFmtId="0" fontId="121" fillId="33" borderId="71" xfId="0" applyFont="1" applyFill="1" applyBorder="1" applyAlignment="1">
      <alignment horizontal="center" vertical="top" wrapText="1"/>
    </xf>
    <xf numFmtId="0" fontId="121" fillId="33" borderId="72" xfId="0" applyFont="1" applyFill="1" applyBorder="1" applyAlignment="1">
      <alignment horizontal="center" vertical="top" wrapText="1"/>
    </xf>
    <xf numFmtId="0" fontId="116" fillId="33" borderId="0" xfId="0" applyFont="1" applyFill="1" applyAlignment="1">
      <alignment vertical="top" wrapText="1"/>
    </xf>
    <xf numFmtId="0" fontId="116" fillId="33" borderId="37" xfId="0" applyFont="1" applyFill="1" applyBorder="1" applyAlignment="1">
      <alignment vertical="top" wrapText="1"/>
    </xf>
    <xf numFmtId="0" fontId="116" fillId="33" borderId="42" xfId="0" applyFont="1" applyFill="1" applyBorder="1" applyAlignment="1">
      <alignment horizontal="center"/>
    </xf>
    <xf numFmtId="0" fontId="116" fillId="33" borderId="43" xfId="0" applyFont="1" applyFill="1" applyBorder="1" applyAlignment="1">
      <alignment vertical="top" wrapText="1"/>
    </xf>
    <xf numFmtId="0" fontId="116" fillId="33" borderId="44" xfId="0" applyFont="1" applyFill="1" applyBorder="1" applyAlignment="1">
      <alignment vertical="top" wrapText="1"/>
    </xf>
    <xf numFmtId="0" fontId="116" fillId="33" borderId="45" xfId="0" applyFont="1" applyFill="1" applyBorder="1" applyAlignment="1">
      <alignment vertical="top" wrapText="1"/>
    </xf>
    <xf numFmtId="0" fontId="121" fillId="33" borderId="28" xfId="0" applyFont="1" applyFill="1" applyBorder="1" applyAlignment="1">
      <alignment horizontal="center"/>
    </xf>
    <xf numFmtId="0" fontId="121" fillId="33" borderId="0" xfId="0" applyFont="1" applyFill="1" applyAlignment="1">
      <alignment horizontal="center"/>
    </xf>
    <xf numFmtId="0" fontId="116" fillId="33" borderId="39" xfId="0" applyFont="1" applyFill="1" applyBorder="1" applyAlignment="1">
      <alignment horizontal="center"/>
    </xf>
    <xf numFmtId="20" fontId="116" fillId="33" borderId="39" xfId="0" applyNumberFormat="1" applyFont="1" applyFill="1" applyBorder="1" applyAlignment="1">
      <alignment horizontal="center"/>
    </xf>
    <xf numFmtId="0" fontId="116" fillId="33" borderId="42" xfId="0" applyFont="1" applyFill="1" applyBorder="1" applyAlignment="1">
      <alignment horizontal="center" vertical="center" wrapText="1"/>
    </xf>
    <xf numFmtId="0" fontId="121" fillId="33" borderId="34" xfId="0" applyFont="1" applyFill="1" applyBorder="1" applyAlignment="1">
      <alignment horizontal="center"/>
    </xf>
    <xf numFmtId="0" fontId="121" fillId="33" borderId="19" xfId="0" applyFont="1" applyFill="1" applyBorder="1" applyAlignment="1">
      <alignment horizontal="center"/>
    </xf>
    <xf numFmtId="0" fontId="116" fillId="33" borderId="19" xfId="0" applyFont="1" applyFill="1" applyBorder="1" applyAlignment="1">
      <alignment horizontal="center"/>
    </xf>
    <xf numFmtId="0" fontId="116" fillId="33" borderId="46" xfId="0" applyFont="1" applyFill="1" applyBorder="1" applyAlignment="1">
      <alignment horizontal="center"/>
    </xf>
    <xf numFmtId="0" fontId="148" fillId="0" borderId="7" xfId="2673" applyFont="1" applyBorder="1" applyAlignment="1">
      <alignment horizontal="center" vertical="center" wrapText="1"/>
    </xf>
    <xf numFmtId="0" fontId="98" fillId="0" borderId="0" xfId="2673" applyFont="1" applyAlignment="1">
      <alignment horizontal="left" vertical="center" wrapText="1"/>
    </xf>
    <xf numFmtId="0" fontId="54" fillId="0" borderId="21" xfId="1450" applyFont="1" applyBorder="1" applyAlignment="1">
      <alignment horizontal="center" wrapText="1"/>
    </xf>
    <xf numFmtId="0" fontId="45" fillId="0" borderId="21" xfId="1450" applyFont="1" applyBorder="1" applyAlignment="1">
      <alignment horizontal="center" vertical="center" wrapText="1"/>
    </xf>
    <xf numFmtId="3" fontId="45" fillId="0" borderId="21" xfId="1451" applyNumberFormat="1" applyFont="1" applyBorder="1" applyAlignment="1">
      <alignment horizontal="center" vertical="center" wrapText="1"/>
    </xf>
    <xf numFmtId="165" fontId="45" fillId="0" borderId="21" xfId="1450" applyNumberFormat="1" applyFont="1" applyBorder="1" applyAlignment="1">
      <alignment horizontal="center" vertical="center" wrapText="1"/>
    </xf>
    <xf numFmtId="3" fontId="45" fillId="0" borderId="0" xfId="1451" applyNumberFormat="1" applyFont="1" applyAlignment="1">
      <alignment horizontal="center" vertical="center" wrapText="1"/>
    </xf>
    <xf numFmtId="0" fontId="22" fillId="0" borderId="0" xfId="1649"/>
    <xf numFmtId="3" fontId="137" fillId="0" borderId="21" xfId="1451" applyNumberFormat="1" applyFont="1" applyBorder="1" applyAlignment="1">
      <alignment horizontal="center" vertical="center" wrapText="1"/>
    </xf>
    <xf numFmtId="3" fontId="11" fillId="0" borderId="21" xfId="1615" applyNumberFormat="1" applyFont="1" applyBorder="1" applyAlignment="1">
      <alignment horizontal="center" vertical="center"/>
    </xf>
    <xf numFmtId="0" fontId="10" fillId="0" borderId="0" xfId="2670" applyAlignment="1">
      <alignment horizontal="center" vertical="center"/>
    </xf>
    <xf numFmtId="0" fontId="144" fillId="36" borderId="0" xfId="2670" applyFont="1" applyFill="1" applyAlignment="1">
      <alignment horizontal="left" vertical="center"/>
    </xf>
    <xf numFmtId="0" fontId="144" fillId="36" borderId="0" xfId="2670" applyFont="1" applyFill="1" applyAlignment="1">
      <alignment horizontal="center" vertical="center"/>
    </xf>
    <xf numFmtId="0" fontId="145" fillId="36" borderId="0" xfId="2670" applyFont="1" applyFill="1" applyAlignment="1">
      <alignment horizontal="center" vertical="center"/>
    </xf>
    <xf numFmtId="0" fontId="146" fillId="36" borderId="0" xfId="2670" applyFont="1" applyFill="1" applyAlignment="1">
      <alignment horizontal="left" vertical="center"/>
    </xf>
    <xf numFmtId="0" fontId="146" fillId="36" borderId="0" xfId="2670" applyFont="1" applyFill="1" applyAlignment="1">
      <alignment horizontal="center" vertical="center"/>
    </xf>
    <xf numFmtId="0" fontId="146" fillId="36" borderId="0" xfId="2670" applyFont="1" applyFill="1" applyAlignment="1">
      <alignment horizontal="right" vertical="center"/>
    </xf>
    <xf numFmtId="9" fontId="147" fillId="36" borderId="0" xfId="2671" applyFont="1" applyFill="1" applyBorder="1" applyAlignment="1" applyProtection="1">
      <alignment horizontal="right" vertical="center"/>
    </xf>
    <xf numFmtId="167" fontId="146" fillId="36" borderId="0" xfId="2672" applyFont="1" applyFill="1" applyBorder="1" applyAlignment="1" applyProtection="1">
      <alignment horizontal="right" vertical="center"/>
    </xf>
    <xf numFmtId="167" fontId="147" fillId="36" borderId="0" xfId="2672" applyFont="1" applyFill="1" applyBorder="1" applyAlignment="1" applyProtection="1">
      <alignment horizontal="right" vertical="center"/>
    </xf>
    <xf numFmtId="10" fontId="147" fillId="36" borderId="0" xfId="2671" applyNumberFormat="1" applyFont="1" applyFill="1" applyBorder="1" applyAlignment="1" applyProtection="1">
      <alignment horizontal="right" vertical="center"/>
    </xf>
    <xf numFmtId="169" fontId="146" fillId="36" borderId="0" xfId="2672" applyNumberFormat="1" applyFont="1" applyFill="1" applyBorder="1" applyAlignment="1" applyProtection="1">
      <alignment horizontal="right" vertical="center"/>
    </xf>
    <xf numFmtId="0" fontId="140" fillId="0" borderId="0" xfId="2670" applyFont="1" applyAlignment="1">
      <alignment horizontal="left" vertical="center"/>
    </xf>
    <xf numFmtId="0" fontId="143" fillId="0" borderId="0" xfId="2670" applyFont="1" applyAlignment="1">
      <alignment horizontal="left" vertical="center"/>
    </xf>
    <xf numFmtId="167" fontId="0" fillId="0" borderId="0" xfId="2672" applyFont="1" applyAlignment="1" applyProtection="1">
      <alignment horizontal="center" vertical="center"/>
    </xf>
    <xf numFmtId="0" fontId="113" fillId="0" borderId="0" xfId="1538"/>
    <xf numFmtId="167" fontId="113" fillId="0" borderId="0" xfId="1538" applyNumberFormat="1"/>
    <xf numFmtId="0" fontId="62" fillId="0" borderId="0" xfId="1538" applyFont="1"/>
    <xf numFmtId="0" fontId="129" fillId="0" borderId="0" xfId="1538" applyFont="1"/>
    <xf numFmtId="0" fontId="53" fillId="0" borderId="44" xfId="1538" applyFont="1" applyBorder="1" applyAlignment="1">
      <alignment horizontal="left"/>
    </xf>
    <xf numFmtId="0" fontId="113" fillId="38" borderId="3" xfId="1538" applyFill="1" applyBorder="1" applyAlignment="1">
      <alignment vertical="center"/>
    </xf>
    <xf numFmtId="0" fontId="113" fillId="38" borderId="0" xfId="1538" applyFill="1"/>
    <xf numFmtId="0" fontId="62" fillId="38" borderId="0" xfId="1538" applyFont="1" applyFill="1"/>
    <xf numFmtId="0" fontId="104" fillId="0" borderId="0" xfId="1538" applyFont="1" applyAlignment="1">
      <alignment horizontal="center" vertical="center" wrapText="1"/>
    </xf>
    <xf numFmtId="0" fontId="113" fillId="38" borderId="3" xfId="1538" applyFill="1" applyBorder="1" applyAlignment="1">
      <alignment horizontal="center" vertical="center"/>
    </xf>
    <xf numFmtId="0" fontId="113" fillId="0" borderId="0" xfId="1538" applyAlignment="1">
      <alignment horizontal="center" vertical="center"/>
    </xf>
    <xf numFmtId="1" fontId="113" fillId="0" borderId="0" xfId="1538" applyNumberFormat="1"/>
    <xf numFmtId="0" fontId="113" fillId="0" borderId="3" xfId="1538" applyBorder="1"/>
    <xf numFmtId="167" fontId="0" fillId="0" borderId="3" xfId="1026" applyFont="1" applyFill="1" applyBorder="1" applyProtection="1"/>
    <xf numFmtId="167" fontId="113" fillId="0" borderId="3" xfId="1538" applyNumberFormat="1" applyBorder="1"/>
    <xf numFmtId="167" fontId="141" fillId="0" borderId="3" xfId="1026" applyFont="1" applyBorder="1" applyProtection="1"/>
    <xf numFmtId="167" fontId="0" fillId="0" borderId="3" xfId="1026" applyFont="1" applyBorder="1" applyProtection="1"/>
    <xf numFmtId="167" fontId="129" fillId="0" borderId="3" xfId="1538" applyNumberFormat="1" applyFont="1" applyBorder="1"/>
    <xf numFmtId="0" fontId="62" fillId="0" borderId="3" xfId="1538" applyFont="1" applyBorder="1"/>
    <xf numFmtId="165" fontId="113" fillId="0" borderId="3" xfId="1538" applyNumberFormat="1" applyBorder="1"/>
    <xf numFmtId="167" fontId="105" fillId="0" borderId="3" xfId="1026" applyFont="1" applyFill="1" applyBorder="1" applyProtection="1"/>
    <xf numFmtId="0" fontId="50" fillId="0" borderId="0" xfId="1538" applyFont="1"/>
    <xf numFmtId="0" fontId="50" fillId="0" borderId="3" xfId="1538" applyFont="1" applyBorder="1" applyAlignment="1">
      <alignment horizontal="center"/>
    </xf>
    <xf numFmtId="167" fontId="50" fillId="0" borderId="3" xfId="1538" applyNumberFormat="1" applyFont="1" applyBorder="1"/>
    <xf numFmtId="0" fontId="113" fillId="29" borderId="0" xfId="1538" applyFill="1"/>
    <xf numFmtId="0" fontId="50" fillId="0" borderId="0" xfId="1538" applyFont="1" applyAlignment="1">
      <alignment horizontal="center"/>
    </xf>
    <xf numFmtId="167" fontId="50" fillId="0" borderId="0" xfId="1538" applyNumberFormat="1" applyFont="1"/>
    <xf numFmtId="0" fontId="113" fillId="29" borderId="3" xfId="1538" applyFill="1" applyBorder="1"/>
    <xf numFmtId="169" fontId="113" fillId="29" borderId="3" xfId="1538" applyNumberFormat="1" applyFill="1" applyBorder="1" applyAlignment="1">
      <alignment horizontal="right"/>
    </xf>
    <xf numFmtId="43" fontId="113" fillId="0" borderId="0" xfId="1538" applyNumberFormat="1"/>
    <xf numFmtId="167" fontId="113" fillId="29" borderId="3" xfId="1538" applyNumberFormat="1" applyFill="1" applyBorder="1" applyAlignment="1">
      <alignment horizontal="right"/>
    </xf>
    <xf numFmtId="167" fontId="0" fillId="29" borderId="3" xfId="1026" applyFont="1" applyFill="1" applyBorder="1" applyProtection="1"/>
    <xf numFmtId="40" fontId="113" fillId="29" borderId="3" xfId="1538" applyNumberFormat="1" applyFill="1" applyBorder="1"/>
    <xf numFmtId="10" fontId="113" fillId="29" borderId="3" xfId="1538" applyNumberFormat="1" applyFill="1" applyBorder="1"/>
    <xf numFmtId="0" fontId="150" fillId="0" borderId="0" xfId="1614" applyFont="1" applyAlignment="1">
      <alignment horizontal="center"/>
    </xf>
    <xf numFmtId="0" fontId="151" fillId="0" borderId="0" xfId="1614" applyFont="1" applyAlignment="1">
      <alignment horizontal="center" vertical="center"/>
    </xf>
    <xf numFmtId="0" fontId="152" fillId="0" borderId="0" xfId="1614" applyFont="1" applyAlignment="1">
      <alignment horizontal="left" vertical="center"/>
    </xf>
    <xf numFmtId="0" fontId="152" fillId="0" borderId="0" xfId="1614" applyFont="1" applyAlignment="1">
      <alignment vertical="center"/>
    </xf>
    <xf numFmtId="0" fontId="153" fillId="0" borderId="0" xfId="1614" applyFont="1" applyAlignment="1">
      <alignment horizontal="center" vertical="center"/>
    </xf>
    <xf numFmtId="3" fontId="151" fillId="0" borderId="0" xfId="1614" applyNumberFormat="1" applyFont="1" applyAlignment="1">
      <alignment horizontal="center" vertical="center"/>
    </xf>
    <xf numFmtId="0" fontId="154" fillId="0" borderId="0" xfId="1614" applyFont="1" applyAlignment="1">
      <alignment horizontal="center" vertical="center"/>
    </xf>
    <xf numFmtId="0" fontId="153" fillId="0" borderId="0" xfId="1614" applyFont="1" applyAlignment="1">
      <alignment horizontal="center"/>
    </xf>
    <xf numFmtId="0" fontId="151" fillId="0" borderId="0" xfId="1614" applyFont="1" applyAlignment="1">
      <alignment horizontal="center"/>
    </xf>
    <xf numFmtId="3" fontId="150" fillId="0" borderId="0" xfId="1614" applyNumberFormat="1" applyFont="1" applyAlignment="1">
      <alignment horizontal="center"/>
    </xf>
    <xf numFmtId="0" fontId="155" fillId="0" borderId="0" xfId="1614" applyFont="1"/>
    <xf numFmtId="167" fontId="155" fillId="0" borderId="0" xfId="1652" applyNumberFormat="1" applyFont="1"/>
    <xf numFmtId="0" fontId="155" fillId="0" borderId="0" xfId="1614" applyFont="1" applyAlignment="1">
      <alignment horizontal="left" vertical="center"/>
    </xf>
    <xf numFmtId="0" fontId="155" fillId="0" borderId="0" xfId="1614" applyFont="1" applyAlignment="1">
      <alignment horizontal="center" vertical="center"/>
    </xf>
    <xf numFmtId="3" fontId="152" fillId="0" borderId="0" xfId="1614" applyNumberFormat="1" applyFont="1" applyAlignment="1">
      <alignment horizontal="left" vertical="center"/>
    </xf>
    <xf numFmtId="0" fontId="155" fillId="0" borderId="0" xfId="1614" applyFont="1" applyAlignment="1">
      <alignment horizontal="center"/>
    </xf>
    <xf numFmtId="0" fontId="152" fillId="0" borderId="0" xfId="1614" applyFont="1" applyAlignment="1">
      <alignment horizontal="center"/>
    </xf>
    <xf numFmtId="0" fontId="155" fillId="0" borderId="0" xfId="1614" applyFont="1" applyAlignment="1">
      <alignment horizontal="center" vertical="center" wrapText="1"/>
    </xf>
    <xf numFmtId="0" fontId="152" fillId="0" borderId="0" xfId="1614" applyFont="1" applyAlignment="1">
      <alignment horizontal="center" vertical="center" wrapText="1"/>
    </xf>
    <xf numFmtId="3" fontId="151" fillId="0" borderId="0" xfId="1614" applyNumberFormat="1" applyFont="1" applyAlignment="1">
      <alignment vertical="center"/>
    </xf>
    <xf numFmtId="0" fontId="152" fillId="0" borderId="20" xfId="1615" applyFont="1" applyBorder="1" applyAlignment="1">
      <alignment horizontal="center" vertical="center"/>
    </xf>
    <xf numFmtId="0" fontId="152" fillId="0" borderId="21" xfId="1615" applyFont="1" applyBorder="1" applyAlignment="1">
      <alignment horizontal="left" vertical="center" wrapText="1"/>
    </xf>
    <xf numFmtId="0" fontId="151" fillId="0" borderId="21" xfId="1614" applyFont="1" applyBorder="1" applyAlignment="1">
      <alignment horizontal="center" vertical="center" wrapText="1"/>
    </xf>
    <xf numFmtId="0" fontId="158" fillId="0" borderId="21" xfId="1614" applyFont="1" applyBorder="1" applyAlignment="1">
      <alignment horizontal="center" vertical="center"/>
    </xf>
    <xf numFmtId="3" fontId="158" fillId="0" borderId="21" xfId="1614" applyNumberFormat="1" applyFont="1" applyBorder="1" applyAlignment="1">
      <alignment horizontal="center" vertical="center"/>
    </xf>
    <xf numFmtId="3" fontId="151" fillId="0" borderId="21" xfId="1614" applyNumberFormat="1" applyFont="1" applyBorder="1" applyAlignment="1">
      <alignment horizontal="center" vertical="center"/>
    </xf>
    <xf numFmtId="3" fontId="151" fillId="0" borderId="22" xfId="1614" applyNumberFormat="1" applyFont="1" applyBorder="1" applyAlignment="1">
      <alignment horizontal="center" vertical="center"/>
    </xf>
    <xf numFmtId="3" fontId="151" fillId="0" borderId="0" xfId="1614" applyNumberFormat="1" applyFont="1" applyAlignment="1">
      <alignment horizontal="center"/>
    </xf>
    <xf numFmtId="3" fontId="150" fillId="0" borderId="0" xfId="1614" applyNumberFormat="1" applyFont="1" applyAlignment="1">
      <alignment horizontal="center" vertical="center"/>
    </xf>
    <xf numFmtId="0" fontId="158" fillId="0" borderId="0" xfId="1614" applyFont="1" applyAlignment="1">
      <alignment horizontal="center"/>
    </xf>
    <xf numFmtId="0" fontId="152" fillId="0" borderId="20" xfId="1653" applyFont="1" applyBorder="1" applyAlignment="1">
      <alignment horizontal="center" vertical="center"/>
    </xf>
    <xf numFmtId="0" fontId="152" fillId="0" borderId="21" xfId="1451" applyFont="1" applyBorder="1" applyAlignment="1">
      <alignment horizontal="left" vertical="center" wrapText="1"/>
    </xf>
    <xf numFmtId="0" fontId="153" fillId="0" borderId="21" xfId="1653" applyFont="1" applyBorder="1" applyAlignment="1">
      <alignment horizontal="center" vertical="center"/>
    </xf>
    <xf numFmtId="3" fontId="154" fillId="0" borderId="0" xfId="1614" applyNumberFormat="1" applyFont="1" applyAlignment="1">
      <alignment horizontal="center" vertical="center"/>
    </xf>
    <xf numFmtId="0" fontId="154" fillId="0" borderId="0" xfId="1614" applyFont="1" applyAlignment="1">
      <alignment horizontal="center"/>
    </xf>
    <xf numFmtId="0" fontId="153" fillId="0" borderId="20" xfId="1653" applyFont="1" applyBorder="1" applyAlignment="1">
      <alignment horizontal="center" vertical="center"/>
    </xf>
    <xf numFmtId="0" fontId="153" fillId="0" borderId="21" xfId="1652" applyFont="1" applyBorder="1" applyAlignment="1">
      <alignment vertical="center" wrapText="1"/>
    </xf>
    <xf numFmtId="0" fontId="151" fillId="0" borderId="20" xfId="1652" applyFont="1" applyBorder="1" applyAlignment="1">
      <alignment horizontal="center" vertical="center"/>
    </xf>
    <xf numFmtId="0" fontId="155" fillId="0" borderId="20" xfId="1652" applyFont="1" applyBorder="1" applyAlignment="1">
      <alignment horizontal="center" vertical="center"/>
    </xf>
    <xf numFmtId="0" fontId="155" fillId="0" borderId="21" xfId="1652" applyFont="1" applyBorder="1" applyAlignment="1">
      <alignment vertical="center" wrapText="1"/>
    </xf>
    <xf numFmtId="0" fontId="158" fillId="0" borderId="21" xfId="1652" applyFont="1" applyBorder="1" applyAlignment="1">
      <alignment horizontal="center" vertical="center"/>
    </xf>
    <xf numFmtId="0" fontId="158" fillId="0" borderId="49" xfId="1652" applyFont="1" applyBorder="1" applyAlignment="1">
      <alignment horizontal="center" vertical="center"/>
    </xf>
    <xf numFmtId="0" fontId="158" fillId="0" borderId="3" xfId="1652" applyFont="1" applyBorder="1" applyAlignment="1">
      <alignment vertical="center" wrapText="1"/>
    </xf>
    <xf numFmtId="0" fontId="151" fillId="0" borderId="3" xfId="1614" applyFont="1" applyBorder="1" applyAlignment="1">
      <alignment horizontal="center" vertical="center" wrapText="1"/>
    </xf>
    <xf numFmtId="0" fontId="158" fillId="0" borderId="3" xfId="1614" applyFont="1" applyBorder="1" applyAlignment="1">
      <alignment horizontal="center" vertical="center"/>
    </xf>
    <xf numFmtId="0" fontId="158" fillId="0" borderId="3" xfId="1652" applyFont="1" applyBorder="1" applyAlignment="1">
      <alignment horizontal="center" vertical="center"/>
    </xf>
    <xf numFmtId="207" fontId="158" fillId="0" borderId="3" xfId="1614" applyNumberFormat="1" applyFont="1" applyBorder="1" applyAlignment="1">
      <alignment horizontal="center" vertical="center"/>
    </xf>
    <xf numFmtId="3" fontId="151" fillId="0" borderId="3" xfId="1614" applyNumberFormat="1" applyFont="1" applyBorder="1" applyAlignment="1">
      <alignment horizontal="center" vertical="center"/>
    </xf>
    <xf numFmtId="3" fontId="151" fillId="0" borderId="39" xfId="1614" applyNumberFormat="1" applyFont="1" applyBorder="1" applyAlignment="1">
      <alignment horizontal="center" vertical="center"/>
    </xf>
    <xf numFmtId="0" fontId="158" fillId="0" borderId="20" xfId="1652" applyFont="1" applyBorder="1" applyAlignment="1">
      <alignment horizontal="center" vertical="center"/>
    </xf>
    <xf numFmtId="0" fontId="158" fillId="0" borderId="21" xfId="1652" applyFont="1" applyBorder="1" applyAlignment="1">
      <alignment vertical="center" wrapText="1"/>
    </xf>
    <xf numFmtId="0" fontId="151" fillId="0" borderId="23" xfId="1614" applyFont="1" applyBorder="1" applyAlignment="1">
      <alignment horizontal="center" vertical="center"/>
    </xf>
    <xf numFmtId="0" fontId="151" fillId="0" borderId="24" xfId="1614" applyFont="1" applyBorder="1" applyAlignment="1">
      <alignment horizontal="left" vertical="center"/>
    </xf>
    <xf numFmtId="0" fontId="151" fillId="0" borderId="24" xfId="1614" applyFont="1" applyBorder="1" applyAlignment="1">
      <alignment vertical="center"/>
    </xf>
    <xf numFmtId="0" fontId="158" fillId="0" borderId="24" xfId="1614" applyFont="1" applyBorder="1" applyAlignment="1">
      <alignment horizontal="center" vertical="center"/>
    </xf>
    <xf numFmtId="3" fontId="151" fillId="0" borderId="24" xfId="1614" applyNumberFormat="1" applyFont="1" applyBorder="1" applyAlignment="1">
      <alignment horizontal="center" vertical="center"/>
    </xf>
    <xf numFmtId="3" fontId="151" fillId="0" borderId="25" xfId="1614" applyNumberFormat="1" applyFont="1" applyBorder="1" applyAlignment="1">
      <alignment horizontal="center" vertical="center"/>
    </xf>
    <xf numFmtId="0" fontId="153" fillId="0" borderId="26" xfId="1614" applyFont="1" applyBorder="1" applyAlignment="1">
      <alignment horizontal="center" vertical="center"/>
    </xf>
    <xf numFmtId="37" fontId="155" fillId="0" borderId="27" xfId="1614" applyNumberFormat="1" applyFont="1" applyBorder="1" applyAlignment="1">
      <alignment horizontal="center"/>
    </xf>
    <xf numFmtId="37" fontId="153" fillId="0" borderId="27" xfId="1614" applyNumberFormat="1" applyFont="1" applyBorder="1" applyAlignment="1">
      <alignment horizontal="center"/>
    </xf>
    <xf numFmtId="0" fontId="153" fillId="0" borderId="28" xfId="1614" applyFont="1" applyBorder="1" applyAlignment="1">
      <alignment horizontal="center" vertical="center"/>
    </xf>
    <xf numFmtId="37" fontId="155" fillId="0" borderId="29" xfId="1614" applyNumberFormat="1" applyFont="1" applyBorder="1" applyAlignment="1">
      <alignment horizontal="center"/>
    </xf>
    <xf numFmtId="37" fontId="153" fillId="0" borderId="29" xfId="1614" applyNumberFormat="1" applyFont="1" applyBorder="1" applyAlignment="1">
      <alignment horizontal="center"/>
    </xf>
    <xf numFmtId="37" fontId="159" fillId="0" borderId="30" xfId="1614" applyNumberFormat="1" applyFont="1" applyBorder="1" applyAlignment="1">
      <alignment horizontal="center"/>
    </xf>
    <xf numFmtId="37" fontId="159" fillId="0" borderId="32" xfId="1614" applyNumberFormat="1" applyFont="1" applyBorder="1" applyAlignment="1">
      <alignment horizontal="center"/>
    </xf>
    <xf numFmtId="0" fontId="159" fillId="0" borderId="34" xfId="1614" applyFont="1" applyBorder="1" applyAlignment="1">
      <alignment vertical="center"/>
    </xf>
    <xf numFmtId="0" fontId="153" fillId="0" borderId="19" xfId="1614" applyFont="1" applyBorder="1"/>
    <xf numFmtId="0" fontId="153" fillId="0" borderId="19" xfId="1614" applyFont="1" applyBorder="1" applyAlignment="1">
      <alignment horizontal="center"/>
    </xf>
    <xf numFmtId="0" fontId="153" fillId="0" borderId="19" xfId="1614" applyFont="1" applyBorder="1" applyAlignment="1">
      <alignment horizontal="right"/>
    </xf>
    <xf numFmtId="0" fontId="153" fillId="0" borderId="31" xfId="1614" applyFont="1" applyBorder="1" applyAlignment="1">
      <alignment horizontal="right"/>
    </xf>
    <xf numFmtId="0" fontId="151" fillId="0" borderId="0" xfId="1614" applyFont="1" applyAlignment="1">
      <alignment horizontal="left" vertical="center"/>
    </xf>
    <xf numFmtId="0" fontId="151" fillId="0" borderId="0" xfId="1614" applyFont="1" applyAlignment="1">
      <alignment vertical="center"/>
    </xf>
    <xf numFmtId="0" fontId="158" fillId="0" borderId="0" xfId="1614" applyFont="1" applyAlignment="1">
      <alignment horizontal="center" vertical="center"/>
    </xf>
    <xf numFmtId="165" fontId="158" fillId="0" borderId="0" xfId="1652" applyNumberFormat="1" applyFont="1" applyAlignment="1">
      <alignment vertical="center"/>
    </xf>
    <xf numFmtId="0" fontId="153" fillId="0" borderId="0" xfId="1652" applyFont="1" applyAlignment="1">
      <alignment horizontal="right"/>
    </xf>
    <xf numFmtId="0" fontId="160" fillId="0" borderId="0" xfId="1644" applyFont="1" applyAlignment="1">
      <alignment horizontal="center" vertical="center"/>
    </xf>
    <xf numFmtId="0" fontId="158" fillId="0" borderId="0" xfId="1652" applyFont="1" applyAlignment="1">
      <alignment vertical="center"/>
    </xf>
    <xf numFmtId="0" fontId="161" fillId="39" borderId="83" xfId="2670" applyFont="1" applyFill="1" applyBorder="1" applyAlignment="1">
      <alignment horizontal="left" vertical="center"/>
    </xf>
    <xf numFmtId="0" fontId="161" fillId="39" borderId="84" xfId="2670" applyFont="1" applyFill="1" applyBorder="1" applyAlignment="1">
      <alignment horizontal="center" vertical="center"/>
    </xf>
    <xf numFmtId="0" fontId="161" fillId="39" borderId="86" xfId="2670" applyFont="1" applyFill="1" applyBorder="1" applyAlignment="1">
      <alignment horizontal="left" vertical="center"/>
    </xf>
    <xf numFmtId="0" fontId="161" fillId="39" borderId="82" xfId="2670" applyFont="1" applyFill="1" applyBorder="1" applyAlignment="1">
      <alignment horizontal="center" vertical="center"/>
    </xf>
    <xf numFmtId="0" fontId="161" fillId="39" borderId="88" xfId="2670" applyFont="1" applyFill="1" applyBorder="1" applyAlignment="1">
      <alignment horizontal="left" vertical="center"/>
    </xf>
    <xf numFmtId="0" fontId="161" fillId="39" borderId="89" xfId="2670" applyFont="1" applyFill="1" applyBorder="1" applyAlignment="1">
      <alignment horizontal="center" vertical="center"/>
    </xf>
    <xf numFmtId="167" fontId="142" fillId="40" borderId="85" xfId="2672" applyFont="1" applyFill="1" applyBorder="1" applyAlignment="1" applyProtection="1">
      <alignment horizontal="right" vertical="center" wrapText="1"/>
      <protection locked="0"/>
    </xf>
    <xf numFmtId="167" fontId="142" fillId="40" borderId="87" xfId="2672" applyFont="1" applyFill="1" applyBorder="1" applyAlignment="1" applyProtection="1">
      <alignment horizontal="right" vertical="center"/>
      <protection locked="0"/>
    </xf>
    <xf numFmtId="169" fontId="142" fillId="40" borderId="87" xfId="2672" applyNumberFormat="1" applyFont="1" applyFill="1" applyBorder="1" applyAlignment="1" applyProtection="1">
      <alignment horizontal="right" vertical="center"/>
      <protection locked="0"/>
    </xf>
    <xf numFmtId="169" fontId="142" fillId="40" borderId="90" xfId="2672" applyNumberFormat="1" applyFont="1" applyFill="1" applyBorder="1" applyAlignment="1" applyProtection="1">
      <alignment horizontal="right" vertical="center"/>
      <protection locked="0"/>
    </xf>
    <xf numFmtId="0" fontId="122" fillId="0" borderId="0" xfId="1451" applyFont="1"/>
    <xf numFmtId="0" fontId="123" fillId="0" borderId="0" xfId="1451" applyFont="1" applyAlignment="1">
      <alignment vertical="center"/>
    </xf>
    <xf numFmtId="0" fontId="149" fillId="0" borderId="0" xfId="1451" applyFont="1"/>
    <xf numFmtId="0" fontId="124" fillId="0" borderId="0" xfId="1451" applyFont="1" applyAlignment="1">
      <alignment vertical="center"/>
    </xf>
    <xf numFmtId="0" fontId="125" fillId="0" borderId="0" xfId="1451" applyFont="1" applyAlignment="1">
      <alignment horizontal="center" vertical="center"/>
    </xf>
    <xf numFmtId="0" fontId="126" fillId="0" borderId="0" xfId="1451" applyFont="1"/>
    <xf numFmtId="0" fontId="127" fillId="0" borderId="0" xfId="1451" applyFont="1"/>
    <xf numFmtId="0" fontId="117" fillId="0" borderId="0" xfId="1451" applyFont="1" applyAlignment="1">
      <alignment vertical="center"/>
    </xf>
    <xf numFmtId="0" fontId="117" fillId="0" borderId="0" xfId="1451" applyFont="1" applyAlignment="1">
      <alignment horizontal="center" vertical="center"/>
    </xf>
    <xf numFmtId="0" fontId="122" fillId="0" borderId="0" xfId="1451" applyFont="1" applyAlignment="1">
      <alignment horizontal="center" vertical="center"/>
    </xf>
    <xf numFmtId="0" fontId="122" fillId="0" borderId="0" xfId="1451" applyFont="1" applyAlignment="1">
      <alignment horizontal="center"/>
    </xf>
    <xf numFmtId="0" fontId="124" fillId="35" borderId="0" xfId="1451" applyFont="1" applyFill="1" applyAlignment="1">
      <alignment vertical="center"/>
    </xf>
    <xf numFmtId="0" fontId="127" fillId="0" borderId="19" xfId="1451" applyFont="1" applyBorder="1" applyAlignment="1">
      <alignment horizontal="center"/>
    </xf>
    <xf numFmtId="0" fontId="127" fillId="0" borderId="19" xfId="1451" applyFont="1" applyBorder="1"/>
    <xf numFmtId="1" fontId="108" fillId="0" borderId="0" xfId="2673" applyNumberFormat="1" applyFont="1" applyAlignment="1">
      <alignment horizontal="center" vertical="center" wrapText="1"/>
    </xf>
    <xf numFmtId="1" fontId="106" fillId="0" borderId="0" xfId="2673" applyNumberFormat="1" applyFont="1" applyAlignment="1">
      <alignment horizontal="center" vertical="center" wrapText="1"/>
    </xf>
    <xf numFmtId="0" fontId="107" fillId="0" borderId="62" xfId="2673" applyFont="1" applyBorder="1" applyAlignment="1">
      <alignment horizontal="center" vertical="center" wrapText="1"/>
    </xf>
    <xf numFmtId="0" fontId="165" fillId="0" borderId="0" xfId="2673" applyFont="1" applyAlignment="1">
      <alignment horizontal="center" vertical="center" wrapText="1"/>
    </xf>
    <xf numFmtId="0" fontId="166" fillId="0" borderId="0" xfId="2673" applyFont="1" applyAlignment="1">
      <alignment vertical="center" wrapText="1"/>
    </xf>
    <xf numFmtId="0" fontId="167" fillId="0" borderId="0" xfId="2673" applyFont="1" applyAlignment="1">
      <alignment vertical="center" wrapText="1"/>
    </xf>
    <xf numFmtId="0" fontId="148" fillId="35" borderId="94" xfId="2673" applyFont="1" applyFill="1" applyBorder="1" applyAlignment="1">
      <alignment vertical="center" wrapText="1"/>
    </xf>
    <xf numFmtId="0" fontId="148" fillId="43" borderId="94" xfId="2673" applyFont="1" applyFill="1" applyBorder="1" applyAlignment="1">
      <alignment vertical="center" wrapText="1"/>
    </xf>
    <xf numFmtId="0" fontId="164" fillId="0" borderId="0" xfId="2673" applyFont="1" applyAlignment="1">
      <alignment vertical="center" wrapText="1"/>
    </xf>
    <xf numFmtId="0" fontId="170" fillId="0" borderId="0" xfId="2673" applyFont="1" applyAlignment="1">
      <alignment horizontal="center" vertical="center" wrapText="1"/>
    </xf>
    <xf numFmtId="1" fontId="171" fillId="0" borderId="0" xfId="2673" applyNumberFormat="1" applyFont="1" applyAlignment="1">
      <alignment horizontal="center" vertical="center" wrapText="1"/>
    </xf>
    <xf numFmtId="0" fontId="107" fillId="0" borderId="0" xfId="2673" applyFont="1" applyAlignment="1">
      <alignment horizontal="center" vertical="center" wrapText="1"/>
    </xf>
    <xf numFmtId="0" fontId="136" fillId="35" borderId="32" xfId="2673" applyFont="1" applyFill="1" applyBorder="1" applyAlignment="1">
      <alignment vertical="center" wrapText="1"/>
    </xf>
    <xf numFmtId="0" fontId="136" fillId="43" borderId="32" xfId="2673" applyFont="1" applyFill="1" applyBorder="1" applyAlignment="1">
      <alignment vertical="center" wrapText="1"/>
    </xf>
    <xf numFmtId="0" fontId="136" fillId="0" borderId="0" xfId="2673" applyFont="1" applyAlignment="1">
      <alignment vertical="center" wrapText="1"/>
    </xf>
    <xf numFmtId="2" fontId="136" fillId="0" borderId="0" xfId="2673" applyNumberFormat="1" applyFont="1" applyAlignment="1">
      <alignment horizontal="center" vertical="center" wrapText="1"/>
    </xf>
    <xf numFmtId="0" fontId="107" fillId="0" borderId="3" xfId="2673" applyFont="1" applyBorder="1" applyAlignment="1">
      <alignment horizontal="center" vertical="center" wrapText="1"/>
    </xf>
    <xf numFmtId="0" fontId="148" fillId="0" borderId="3" xfId="2673" applyFont="1" applyBorder="1" applyAlignment="1">
      <alignment horizontal="center" vertical="center" wrapText="1"/>
    </xf>
    <xf numFmtId="0" fontId="0" fillId="0" borderId="0" xfId="0" applyAlignment="1">
      <alignment shrinkToFit="1"/>
    </xf>
    <xf numFmtId="2" fontId="9" fillId="0" borderId="0" xfId="2673" applyNumberFormat="1" applyAlignment="1">
      <alignment vertical="center" wrapText="1"/>
    </xf>
    <xf numFmtId="1" fontId="9" fillId="0" borderId="0" xfId="2673" applyNumberFormat="1" applyAlignment="1">
      <alignment vertical="center" wrapText="1"/>
    </xf>
    <xf numFmtId="0" fontId="0" fillId="0" borderId="0" xfId="0" applyAlignment="1">
      <alignment vertical="center"/>
    </xf>
    <xf numFmtId="9" fontId="136" fillId="0" borderId="0" xfId="2675" applyFont="1" applyFill="1" applyBorder="1" applyAlignment="1">
      <alignment horizontal="center" vertical="center" wrapText="1"/>
    </xf>
    <xf numFmtId="1" fontId="136" fillId="0" borderId="50" xfId="2673" applyNumberFormat="1" applyFont="1" applyBorder="1" applyAlignment="1">
      <alignment vertical="center" wrapText="1"/>
    </xf>
    <xf numFmtId="0" fontId="172" fillId="0" borderId="0" xfId="2673" applyFont="1" applyAlignment="1">
      <alignment vertical="center" wrapText="1"/>
    </xf>
    <xf numFmtId="0" fontId="172" fillId="0" borderId="0" xfId="2673" applyFont="1" applyAlignment="1">
      <alignment horizontal="center" vertical="center" wrapText="1"/>
    </xf>
    <xf numFmtId="2" fontId="172" fillId="0" borderId="0" xfId="2673" applyNumberFormat="1" applyFont="1" applyAlignment="1">
      <alignment horizontal="center" vertical="center" wrapText="1"/>
    </xf>
    <xf numFmtId="1" fontId="172" fillId="0" borderId="0" xfId="2673" applyNumberFormat="1" applyFont="1" applyAlignment="1">
      <alignment horizontal="center" vertical="center" wrapText="1"/>
    </xf>
    <xf numFmtId="0" fontId="173" fillId="0" borderId="0" xfId="2673" applyFont="1" applyAlignment="1">
      <alignment vertical="center" wrapText="1"/>
    </xf>
    <xf numFmtId="0" fontId="148" fillId="35" borderId="51" xfId="2673" applyFont="1" applyFill="1" applyBorder="1" applyAlignment="1">
      <alignment vertical="center" wrapText="1"/>
    </xf>
    <xf numFmtId="0" fontId="148" fillId="0" borderId="53" xfId="2673" applyFont="1" applyBorder="1" applyAlignment="1">
      <alignment horizontal="center" vertical="center" wrapText="1"/>
    </xf>
    <xf numFmtId="0" fontId="148" fillId="35" borderId="49" xfId="2673" applyFont="1" applyFill="1" applyBorder="1" applyAlignment="1">
      <alignment vertical="center" wrapText="1"/>
    </xf>
    <xf numFmtId="1" fontId="136" fillId="0" borderId="58" xfId="2673" applyNumberFormat="1" applyFont="1" applyBorder="1" applyAlignment="1">
      <alignment vertical="center" wrapText="1"/>
    </xf>
    <xf numFmtId="0" fontId="136" fillId="35" borderId="49" xfId="2673" applyFont="1" applyFill="1" applyBorder="1" applyAlignment="1">
      <alignment vertical="center" wrapText="1"/>
    </xf>
    <xf numFmtId="0" fontId="136" fillId="35" borderId="98" xfId="2673" applyFont="1" applyFill="1" applyBorder="1" applyAlignment="1">
      <alignment vertical="center" wrapText="1"/>
    </xf>
    <xf numFmtId="0" fontId="107" fillId="0" borderId="64" xfId="2673" applyFont="1" applyBorder="1" applyAlignment="1">
      <alignment horizontal="center" vertical="center" wrapText="1"/>
    </xf>
    <xf numFmtId="0" fontId="148" fillId="0" borderId="51" xfId="2673" applyFont="1" applyBorder="1" applyAlignment="1">
      <alignment vertical="center" wrapText="1"/>
    </xf>
    <xf numFmtId="0" fontId="148" fillId="0" borderId="49" xfId="2673" applyFont="1" applyBorder="1" applyAlignment="1">
      <alignment vertical="center" wrapText="1"/>
    </xf>
    <xf numFmtId="0" fontId="136" fillId="0" borderId="49" xfId="2673" applyFont="1" applyBorder="1" applyAlignment="1">
      <alignment vertical="center" wrapText="1"/>
    </xf>
    <xf numFmtId="0" fontId="136" fillId="0" borderId="98" xfId="2673" applyFont="1" applyBorder="1" applyAlignment="1">
      <alignment vertical="center" wrapText="1"/>
    </xf>
    <xf numFmtId="167" fontId="0" fillId="46" borderId="3" xfId="1026" applyFont="1" applyFill="1" applyBorder="1" applyProtection="1">
      <protection locked="0"/>
    </xf>
    <xf numFmtId="0" fontId="93" fillId="33" borderId="60" xfId="0" applyFont="1" applyFill="1" applyBorder="1" applyAlignment="1">
      <alignment horizontal="left" vertical="center"/>
    </xf>
    <xf numFmtId="0" fontId="93" fillId="33" borderId="61" xfId="0" applyFont="1" applyFill="1" applyBorder="1" applyAlignment="1">
      <alignment horizontal="left" vertical="center"/>
    </xf>
    <xf numFmtId="49" fontId="93" fillId="33" borderId="60" xfId="0" applyNumberFormat="1" applyFont="1" applyFill="1" applyBorder="1" applyAlignment="1">
      <alignment horizontal="left" vertical="center" wrapText="1"/>
    </xf>
    <xf numFmtId="49" fontId="93" fillId="33" borderId="61" xfId="0" applyNumberFormat="1" applyFont="1" applyFill="1" applyBorder="1" applyAlignment="1">
      <alignment horizontal="left" vertical="center"/>
    </xf>
    <xf numFmtId="41" fontId="154" fillId="0" borderId="0" xfId="2676" applyFont="1" applyAlignment="1">
      <alignment horizontal="center" vertical="center"/>
    </xf>
    <xf numFmtId="0" fontId="8" fillId="0" borderId="0" xfId="2670" applyFont="1" applyAlignment="1">
      <alignment horizontal="center" vertical="center"/>
    </xf>
    <xf numFmtId="0" fontId="129" fillId="0" borderId="0" xfId="2670" applyFont="1" applyAlignment="1">
      <alignment horizontal="left" vertical="center"/>
    </xf>
    <xf numFmtId="0" fontId="8" fillId="0" borderId="21" xfId="1653" applyFont="1" applyBorder="1" applyAlignment="1">
      <alignment horizontal="left" vertical="center" wrapText="1"/>
    </xf>
    <xf numFmtId="207" fontId="45" fillId="0" borderId="21" xfId="2549" applyNumberFormat="1" applyFont="1" applyBorder="1" applyAlignment="1">
      <alignment horizontal="center" vertical="center" wrapText="1"/>
    </xf>
    <xf numFmtId="0" fontId="45" fillId="0" borderId="21" xfId="2677" applyFont="1" applyBorder="1" applyAlignment="1">
      <alignment horizontal="left" vertical="center" wrapText="1"/>
    </xf>
    <xf numFmtId="0" fontId="117" fillId="33" borderId="0" xfId="0" applyFont="1" applyFill="1" applyAlignment="1">
      <alignment horizontal="left"/>
    </xf>
    <xf numFmtId="169" fontId="146" fillId="47" borderId="0" xfId="2672" applyNumberFormat="1" applyFont="1" applyFill="1" applyBorder="1" applyAlignment="1" applyProtection="1">
      <alignment horizontal="right" vertical="center"/>
    </xf>
    <xf numFmtId="0" fontId="176" fillId="0" borderId="69" xfId="1450" applyFont="1" applyBorder="1" applyAlignment="1">
      <alignment horizontal="center" vertical="center"/>
    </xf>
    <xf numFmtId="0" fontId="176" fillId="0" borderId="99" xfId="1450" applyFont="1" applyBorder="1" applyAlignment="1">
      <alignment horizontal="center" vertical="center"/>
    </xf>
    <xf numFmtId="0" fontId="7" fillId="0" borderId="20" xfId="1652" applyFont="1" applyBorder="1" applyAlignment="1">
      <alignment horizontal="center" vertical="center"/>
    </xf>
    <xf numFmtId="0" fontId="129" fillId="0" borderId="20" xfId="1652" applyFont="1" applyBorder="1" applyAlignment="1">
      <alignment horizontal="center" vertical="center"/>
    </xf>
    <xf numFmtId="0" fontId="129" fillId="0" borderId="21" xfId="1652" applyFont="1" applyBorder="1" applyAlignment="1">
      <alignment horizontal="left" vertical="center" wrapText="1"/>
    </xf>
    <xf numFmtId="0" fontId="7" fillId="0" borderId="21" xfId="1652" applyFont="1" applyBorder="1" applyAlignment="1">
      <alignment horizontal="left" vertical="center" wrapText="1"/>
    </xf>
    <xf numFmtId="0" fontId="129" fillId="0" borderId="21" xfId="1652" applyFont="1" applyBorder="1" applyAlignment="1">
      <alignment vertical="center" wrapText="1"/>
    </xf>
    <xf numFmtId="0" fontId="11" fillId="0" borderId="21" xfId="1614" applyFont="1" applyBorder="1" applyAlignment="1">
      <alignment horizontal="center" vertical="center"/>
    </xf>
    <xf numFmtId="0" fontId="115" fillId="0" borderId="20" xfId="1652" applyFont="1" applyBorder="1" applyAlignment="1">
      <alignment horizontal="center" vertical="center"/>
    </xf>
    <xf numFmtId="0" fontId="5" fillId="0" borderId="21" xfId="1652" applyFont="1" applyBorder="1" applyAlignment="1">
      <alignment vertical="center" wrapText="1"/>
    </xf>
    <xf numFmtId="0" fontId="115" fillId="0" borderId="21" xfId="1652" applyFont="1" applyBorder="1" applyAlignment="1">
      <alignment vertical="center"/>
    </xf>
    <xf numFmtId="0" fontId="45" fillId="0" borderId="21" xfId="1450" applyFont="1" applyBorder="1" applyAlignment="1">
      <alignment vertical="center" wrapText="1"/>
    </xf>
    <xf numFmtId="0" fontId="5" fillId="0" borderId="20" xfId="1652" applyFont="1" applyBorder="1" applyAlignment="1">
      <alignment horizontal="center" vertical="center"/>
    </xf>
    <xf numFmtId="0" fontId="129" fillId="48" borderId="21" xfId="1652" applyFont="1" applyFill="1" applyBorder="1" applyAlignment="1">
      <alignment horizontal="left" vertical="center" wrapText="1"/>
    </xf>
    <xf numFmtId="0" fontId="4" fillId="0" borderId="20" xfId="1652" applyFont="1" applyBorder="1" applyAlignment="1">
      <alignment horizontal="center" vertical="center"/>
    </xf>
    <xf numFmtId="0" fontId="4" fillId="0" borderId="21" xfId="1652" applyFont="1" applyBorder="1" applyAlignment="1">
      <alignment vertical="center" wrapText="1"/>
    </xf>
    <xf numFmtId="0" fontId="45" fillId="0" borderId="20" xfId="1652" applyFont="1" applyBorder="1" applyAlignment="1">
      <alignment horizontal="center" vertical="center"/>
    </xf>
    <xf numFmtId="0" fontId="45" fillId="0" borderId="21" xfId="1652" applyFont="1" applyBorder="1" applyAlignment="1">
      <alignment vertical="center"/>
    </xf>
    <xf numFmtId="0" fontId="4" fillId="0" borderId="21" xfId="1652" applyFont="1" applyBorder="1" applyAlignment="1">
      <alignment horizontal="center" vertical="center"/>
    </xf>
    <xf numFmtId="0" fontId="3" fillId="0" borderId="20" xfId="1652" applyFont="1" applyBorder="1" applyAlignment="1">
      <alignment horizontal="center" vertical="center"/>
    </xf>
    <xf numFmtId="0" fontId="3" fillId="0" borderId="21" xfId="1652" applyFont="1" applyBorder="1" applyAlignment="1">
      <alignment horizontal="left" vertical="center" wrapText="1"/>
    </xf>
    <xf numFmtId="0" fontId="3" fillId="0" borderId="21" xfId="1652" applyFont="1" applyBorder="1" applyAlignment="1">
      <alignment horizontal="center" vertical="center"/>
    </xf>
    <xf numFmtId="0" fontId="22" fillId="0" borderId="21" xfId="1451" applyBorder="1" applyAlignment="1">
      <alignment horizontal="center" wrapText="1"/>
    </xf>
    <xf numFmtId="0" fontId="22" fillId="0" borderId="21" xfId="1451" applyBorder="1" applyAlignment="1">
      <alignment horizontal="center" vertical="center" wrapText="1"/>
    </xf>
    <xf numFmtId="3" fontId="115" fillId="0" borderId="21" xfId="1451" applyNumberFormat="1" applyFont="1" applyBorder="1" applyAlignment="1">
      <alignment horizontal="center" vertical="center" wrapText="1"/>
    </xf>
    <xf numFmtId="0" fontId="2" fillId="0" borderId="21" xfId="1652" applyFont="1" applyBorder="1" applyAlignment="1">
      <alignment horizontal="left" vertical="center" wrapText="1"/>
    </xf>
    <xf numFmtId="0" fontId="2" fillId="0" borderId="20" xfId="1652" applyFont="1" applyBorder="1" applyAlignment="1">
      <alignment horizontal="center" vertical="center"/>
    </xf>
    <xf numFmtId="0" fontId="2" fillId="0" borderId="21" xfId="1652" applyFont="1" applyBorder="1" applyAlignment="1">
      <alignment vertical="center" wrapText="1"/>
    </xf>
    <xf numFmtId="3" fontId="44" fillId="31" borderId="38" xfId="1615" applyNumberFormat="1" applyFont="1" applyFill="1" applyBorder="1" applyAlignment="1">
      <alignment horizontal="center" vertical="center"/>
    </xf>
    <xf numFmtId="3" fontId="44" fillId="31" borderId="66" xfId="1615" applyNumberFormat="1" applyFont="1" applyFill="1" applyBorder="1" applyAlignment="1">
      <alignment horizontal="center" vertical="center"/>
    </xf>
    <xf numFmtId="3" fontId="44" fillId="31" borderId="18" xfId="1615" applyNumberFormat="1" applyFont="1" applyFill="1" applyBorder="1" applyAlignment="1">
      <alignment horizontal="center" vertical="center"/>
    </xf>
    <xf numFmtId="3" fontId="44" fillId="31" borderId="42" xfId="1615" applyNumberFormat="1" applyFont="1" applyFill="1" applyBorder="1" applyAlignment="1">
      <alignment horizontal="center" vertical="center"/>
    </xf>
    <xf numFmtId="3" fontId="44" fillId="31" borderId="43" xfId="1615" applyNumberFormat="1" applyFont="1" applyFill="1" applyBorder="1" applyAlignment="1">
      <alignment horizontal="center" vertical="center"/>
    </xf>
    <xf numFmtId="3" fontId="44" fillId="31" borderId="67" xfId="1615" applyNumberFormat="1" applyFont="1" applyFill="1" applyBorder="1" applyAlignment="1">
      <alignment horizontal="center" vertical="center"/>
    </xf>
    <xf numFmtId="3" fontId="44" fillId="31" borderId="3" xfId="1615" applyNumberFormat="1" applyFont="1" applyFill="1" applyBorder="1" applyAlignment="1">
      <alignment horizontal="center" vertical="center"/>
    </xf>
    <xf numFmtId="0" fontId="97" fillId="0" borderId="0" xfId="1653" applyFont="1" applyAlignment="1">
      <alignment horizontal="center" vertical="center"/>
    </xf>
    <xf numFmtId="0" fontId="51" fillId="31" borderId="3" xfId="1615" applyFont="1" applyFill="1" applyBorder="1" applyAlignment="1">
      <alignment horizontal="center" vertical="center"/>
    </xf>
    <xf numFmtId="0" fontId="53" fillId="31" borderId="3" xfId="1615" applyFont="1" applyFill="1" applyBorder="1" applyAlignment="1">
      <alignment horizontal="center" vertical="center"/>
    </xf>
    <xf numFmtId="0" fontId="51" fillId="31" borderId="3" xfId="1615" applyFont="1" applyFill="1" applyBorder="1" applyAlignment="1">
      <alignment horizontal="center" vertical="center" wrapText="1"/>
    </xf>
    <xf numFmtId="37" fontId="63" fillId="0" borderId="19" xfId="1614" applyNumberFormat="1" applyFont="1" applyBorder="1" applyAlignment="1">
      <alignment horizontal="center"/>
    </xf>
    <xf numFmtId="0" fontId="48" fillId="0" borderId="0" xfId="1652" applyFont="1" applyAlignment="1">
      <alignment horizontal="center" vertical="center"/>
    </xf>
    <xf numFmtId="0" fontId="112" fillId="0" borderId="0" xfId="1652" applyAlignment="1">
      <alignment horizontal="center" vertical="center"/>
    </xf>
    <xf numFmtId="0" fontId="63" fillId="0" borderId="26" xfId="1614" applyFont="1" applyBorder="1" applyAlignment="1">
      <alignment horizontal="left" vertical="center"/>
    </xf>
    <xf numFmtId="0" fontId="63" fillId="0" borderId="36" xfId="1614" applyFont="1" applyBorder="1" applyAlignment="1">
      <alignment horizontal="left" vertical="center"/>
    </xf>
    <xf numFmtId="0" fontId="63" fillId="0" borderId="48" xfId="1614" applyFont="1" applyBorder="1" applyAlignment="1">
      <alignment horizontal="left" vertical="center"/>
    </xf>
    <xf numFmtId="0" fontId="63" fillId="0" borderId="28" xfId="1614" applyFont="1" applyBorder="1" applyAlignment="1">
      <alignment horizontal="left" vertical="center"/>
    </xf>
    <xf numFmtId="0" fontId="63" fillId="0" borderId="0" xfId="1614" applyFont="1" applyAlignment="1">
      <alignment horizontal="left" vertical="center"/>
    </xf>
    <xf numFmtId="0" fontId="63" fillId="0" borderId="37" xfId="1614" applyFont="1" applyBorder="1" applyAlignment="1">
      <alignment horizontal="left" vertical="center"/>
    </xf>
    <xf numFmtId="0" fontId="53" fillId="0" borderId="0" xfId="1614" applyFont="1" applyAlignment="1">
      <alignment horizontal="left" vertical="top" wrapText="1"/>
    </xf>
    <xf numFmtId="37" fontId="112" fillId="0" borderId="36" xfId="1614" applyNumberFormat="1" applyBorder="1" applyAlignment="1">
      <alignment horizontal="center"/>
    </xf>
    <xf numFmtId="37" fontId="112" fillId="0" borderId="0" xfId="1614" applyNumberFormat="1" applyAlignment="1">
      <alignment horizontal="center"/>
    </xf>
    <xf numFmtId="0" fontId="53" fillId="0" borderId="3" xfId="1614" applyFont="1" applyBorder="1" applyAlignment="1">
      <alignment horizontal="center" vertical="center"/>
    </xf>
    <xf numFmtId="0" fontId="53" fillId="0" borderId="39" xfId="1614" applyFont="1" applyBorder="1" applyAlignment="1">
      <alignment horizontal="center" vertical="center"/>
    </xf>
    <xf numFmtId="0" fontId="53" fillId="0" borderId="35" xfId="1652" applyFont="1" applyBorder="1" applyAlignment="1">
      <alignment horizontal="center" vertical="center" wrapText="1"/>
    </xf>
    <xf numFmtId="0" fontId="53" fillId="0" borderId="33" xfId="1652" applyFont="1" applyBorder="1" applyAlignment="1">
      <alignment horizontal="center" vertical="center" wrapText="1"/>
    </xf>
    <xf numFmtId="0" fontId="97" fillId="0" borderId="0" xfId="1652" applyFont="1" applyAlignment="1">
      <alignment horizontal="center" vertical="center"/>
    </xf>
    <xf numFmtId="0" fontId="51" fillId="0" borderId="51" xfId="1614" applyFont="1" applyBorder="1" applyAlignment="1">
      <alignment horizontal="center" vertical="center"/>
    </xf>
    <xf numFmtId="0" fontId="51" fillId="0" borderId="49" xfId="1614" applyFont="1" applyBorder="1" applyAlignment="1">
      <alignment horizontal="center" vertical="center"/>
    </xf>
    <xf numFmtId="0" fontId="51" fillId="0" borderId="52" xfId="1614" applyFont="1" applyBorder="1" applyAlignment="1">
      <alignment horizontal="center" vertical="center"/>
    </xf>
    <xf numFmtId="0" fontId="51" fillId="0" borderId="21" xfId="1614" applyFont="1" applyBorder="1" applyAlignment="1">
      <alignment horizontal="center" vertical="center"/>
    </xf>
    <xf numFmtId="0" fontId="51" fillId="0" borderId="33" xfId="1614" applyFont="1" applyBorder="1" applyAlignment="1">
      <alignment horizontal="center" vertical="center"/>
    </xf>
    <xf numFmtId="0" fontId="53" fillId="0" borderId="53" xfId="1614" applyFont="1" applyBorder="1" applyAlignment="1">
      <alignment horizontal="center" vertical="center"/>
    </xf>
    <xf numFmtId="0" fontId="51" fillId="0" borderId="52" xfId="1614" applyFont="1" applyBorder="1" applyAlignment="1">
      <alignment horizontal="center" vertical="center" wrapText="1"/>
    </xf>
    <xf numFmtId="0" fontId="51" fillId="0" borderId="21" xfId="1614" applyFont="1" applyBorder="1" applyAlignment="1">
      <alignment horizontal="center" vertical="center" wrapText="1"/>
    </xf>
    <xf numFmtId="0" fontId="51" fillId="0" borderId="33" xfId="1614" applyFont="1" applyBorder="1" applyAlignment="1">
      <alignment horizontal="center" vertical="center" wrapText="1"/>
    </xf>
    <xf numFmtId="0" fontId="53" fillId="0" borderId="54" xfId="1614" applyFont="1" applyBorder="1" applyAlignment="1">
      <alignment horizontal="center" vertical="center"/>
    </xf>
    <xf numFmtId="169" fontId="44" fillId="0" borderId="3" xfId="714" applyFont="1" applyFill="1" applyBorder="1" applyAlignment="1">
      <alignment horizontal="center" vertical="center" wrapText="1"/>
    </xf>
    <xf numFmtId="0" fontId="55" fillId="0" borderId="0" xfId="1448" applyFont="1" applyAlignment="1">
      <alignment horizontal="center" wrapText="1"/>
    </xf>
    <xf numFmtId="0" fontId="44" fillId="0" borderId="3" xfId="1448" applyFont="1" applyBorder="1" applyAlignment="1">
      <alignment horizontal="center" vertical="center" wrapText="1"/>
    </xf>
    <xf numFmtId="0" fontId="56" fillId="0" borderId="3" xfId="1448" applyFont="1" applyBorder="1" applyAlignment="1">
      <alignment horizontal="center" vertical="center" wrapText="1"/>
    </xf>
    <xf numFmtId="0" fontId="9" fillId="0" borderId="96" xfId="2673" applyBorder="1" applyAlignment="1">
      <alignment horizontal="center" vertical="center" wrapText="1"/>
    </xf>
    <xf numFmtId="0" fontId="9" fillId="0" borderId="6" xfId="2673" applyBorder="1" applyAlignment="1">
      <alignment horizontal="center" vertical="center" wrapText="1"/>
    </xf>
    <xf numFmtId="0" fontId="9" fillId="0" borderId="97" xfId="2673" applyBorder="1" applyAlignment="1">
      <alignment horizontal="center" vertical="center" wrapText="1"/>
    </xf>
    <xf numFmtId="9" fontId="172" fillId="0" borderId="0" xfId="2675" applyFont="1" applyFill="1" applyBorder="1" applyAlignment="1">
      <alignment horizontal="center" vertical="center" wrapText="1"/>
    </xf>
    <xf numFmtId="0" fontId="169" fillId="37" borderId="0" xfId="2673" applyFont="1" applyFill="1" applyAlignment="1">
      <alignment horizontal="left" vertical="center" wrapText="1"/>
    </xf>
    <xf numFmtId="43" fontId="148" fillId="35" borderId="7" xfId="2673" applyNumberFormat="1" applyFont="1" applyFill="1" applyBorder="1" applyAlignment="1">
      <alignment horizontal="center" vertical="center" wrapText="1"/>
    </xf>
    <xf numFmtId="0" fontId="148" fillId="35" borderId="58" xfId="2673" applyFont="1" applyFill="1" applyBorder="1" applyAlignment="1">
      <alignment horizontal="center" vertical="center" wrapText="1"/>
    </xf>
    <xf numFmtId="2" fontId="136" fillId="35" borderId="62" xfId="2673" applyNumberFormat="1" applyFont="1" applyFill="1" applyBorder="1" applyAlignment="1">
      <alignment horizontal="center" vertical="center" wrapText="1"/>
    </xf>
    <xf numFmtId="2" fontId="136" fillId="35" borderId="95" xfId="2673" applyNumberFormat="1" applyFont="1" applyFill="1" applyBorder="1" applyAlignment="1">
      <alignment horizontal="center" vertical="center" wrapText="1"/>
    </xf>
    <xf numFmtId="0" fontId="165" fillId="41" borderId="91" xfId="2673" applyFont="1" applyFill="1" applyBorder="1" applyAlignment="1">
      <alignment horizontal="center" vertical="center" wrapText="1"/>
    </xf>
    <xf numFmtId="0" fontId="165" fillId="41" borderId="92" xfId="2673" applyFont="1" applyFill="1" applyBorder="1" applyAlignment="1">
      <alignment horizontal="center" vertical="center" wrapText="1"/>
    </xf>
    <xf numFmtId="0" fontId="165" fillId="41" borderId="93" xfId="2673" applyFont="1" applyFill="1" applyBorder="1" applyAlignment="1">
      <alignment horizontal="center" vertical="center" wrapText="1"/>
    </xf>
    <xf numFmtId="0" fontId="136" fillId="35" borderId="7" xfId="2673" applyFont="1" applyFill="1" applyBorder="1" applyAlignment="1">
      <alignment horizontal="center" vertical="center" wrapText="1"/>
    </xf>
    <xf numFmtId="0" fontId="136" fillId="35" borderId="58" xfId="2673" applyFont="1" applyFill="1" applyBorder="1" applyAlignment="1">
      <alignment horizontal="center" vertical="center" wrapText="1"/>
    </xf>
    <xf numFmtId="1" fontId="148" fillId="35" borderId="7" xfId="2673" applyNumberFormat="1" applyFont="1" applyFill="1" applyBorder="1" applyAlignment="1">
      <alignment horizontal="center" vertical="center" wrapText="1"/>
    </xf>
    <xf numFmtId="1" fontId="148" fillId="35" borderId="58" xfId="2673" applyNumberFormat="1" applyFont="1" applyFill="1" applyBorder="1" applyAlignment="1">
      <alignment horizontal="center" vertical="center" wrapText="1"/>
    </xf>
    <xf numFmtId="43" fontId="148" fillId="0" borderId="53" xfId="2673" applyNumberFormat="1" applyFont="1" applyBorder="1" applyAlignment="1">
      <alignment horizontal="center" vertical="center" wrapText="1"/>
    </xf>
    <xf numFmtId="0" fontId="148" fillId="0" borderId="54" xfId="2673" applyFont="1" applyBorder="1" applyAlignment="1">
      <alignment horizontal="center" vertical="center" wrapText="1"/>
    </xf>
    <xf numFmtId="9" fontId="136" fillId="0" borderId="64" xfId="2675" applyFont="1" applyFill="1" applyBorder="1" applyAlignment="1">
      <alignment horizontal="center" vertical="center" wrapText="1"/>
    </xf>
    <xf numFmtId="9" fontId="136" fillId="0" borderId="65" xfId="2675" applyFont="1" applyFill="1" applyBorder="1" applyAlignment="1">
      <alignment horizontal="center" vertical="center" wrapText="1"/>
    </xf>
    <xf numFmtId="1" fontId="148" fillId="0" borderId="3" xfId="2673" applyNumberFormat="1" applyFont="1" applyBorder="1" applyAlignment="1">
      <alignment horizontal="center" vertical="center" wrapText="1"/>
    </xf>
    <xf numFmtId="1" fontId="148" fillId="0" borderId="39" xfId="2673" applyNumberFormat="1" applyFont="1" applyBorder="1" applyAlignment="1">
      <alignment horizontal="center" vertical="center" wrapText="1"/>
    </xf>
    <xf numFmtId="2" fontId="136" fillId="0" borderId="3" xfId="2673" applyNumberFormat="1" applyFont="1" applyBorder="1" applyAlignment="1">
      <alignment horizontal="center" vertical="center" wrapText="1"/>
    </xf>
    <xf numFmtId="2" fontId="136" fillId="0" borderId="39" xfId="2673" applyNumberFormat="1" applyFont="1" applyBorder="1" applyAlignment="1">
      <alignment horizontal="center" vertical="center" wrapText="1"/>
    </xf>
    <xf numFmtId="9" fontId="136" fillId="35" borderId="64" xfId="2675" applyFont="1" applyFill="1" applyBorder="1" applyAlignment="1">
      <alignment horizontal="center" vertical="center" wrapText="1"/>
    </xf>
    <xf numFmtId="9" fontId="136" fillId="35" borderId="65" xfId="2675" applyFont="1" applyFill="1" applyBorder="1" applyAlignment="1">
      <alignment horizontal="center" vertical="center" wrapText="1"/>
    </xf>
    <xf numFmtId="2" fontId="136" fillId="35" borderId="3" xfId="2673" applyNumberFormat="1" applyFont="1" applyFill="1" applyBorder="1" applyAlignment="1">
      <alignment horizontal="center" vertical="center" wrapText="1"/>
    </xf>
    <xf numFmtId="2" fontId="136" fillId="35" borderId="39" xfId="2673" applyNumberFormat="1" applyFont="1" applyFill="1" applyBorder="1" applyAlignment="1">
      <alignment horizontal="center" vertical="center" wrapText="1"/>
    </xf>
    <xf numFmtId="0" fontId="168" fillId="0" borderId="50" xfId="2673" applyFont="1" applyBorder="1" applyAlignment="1">
      <alignment horizontal="center" vertical="center" wrapText="1"/>
    </xf>
    <xf numFmtId="0" fontId="168" fillId="0" borderId="58" xfId="2673" applyFont="1" applyBorder="1" applyAlignment="1">
      <alignment horizontal="center" vertical="center" wrapText="1"/>
    </xf>
    <xf numFmtId="0" fontId="168" fillId="44" borderId="3" xfId="2673" applyFont="1" applyFill="1" applyBorder="1" applyAlignment="1">
      <alignment horizontal="center" vertical="center" wrapText="1"/>
    </xf>
    <xf numFmtId="0" fontId="168" fillId="44" borderId="39" xfId="2673" applyFont="1" applyFill="1" applyBorder="1" applyAlignment="1">
      <alignment horizontal="center" vertical="center" wrapText="1"/>
    </xf>
    <xf numFmtId="1" fontId="136" fillId="0" borderId="3" xfId="2673" applyNumberFormat="1" applyFont="1" applyBorder="1" applyAlignment="1">
      <alignment horizontal="center" vertical="center" wrapText="1"/>
    </xf>
    <xf numFmtId="1" fontId="136" fillId="0" borderId="39" xfId="2673" applyNumberFormat="1" applyFont="1" applyBorder="1" applyAlignment="1">
      <alignment horizontal="center" vertical="center" wrapText="1"/>
    </xf>
    <xf numFmtId="2" fontId="136" fillId="45" borderId="3" xfId="2673" applyNumberFormat="1" applyFont="1" applyFill="1" applyBorder="1" applyAlignment="1">
      <alignment horizontal="center" vertical="center" wrapText="1"/>
    </xf>
    <xf numFmtId="2" fontId="136" fillId="45" borderId="39" xfId="2673" applyNumberFormat="1" applyFont="1" applyFill="1" applyBorder="1" applyAlignment="1">
      <alignment horizontal="center" vertical="center" wrapText="1"/>
    </xf>
    <xf numFmtId="0" fontId="165" fillId="42" borderId="91" xfId="2673" applyFont="1" applyFill="1" applyBorder="1" applyAlignment="1">
      <alignment horizontal="center" vertical="center" wrapText="1"/>
    </xf>
    <xf numFmtId="0" fontId="165" fillId="42" borderId="92" xfId="2673" applyFont="1" applyFill="1" applyBorder="1" applyAlignment="1">
      <alignment horizontal="center" vertical="center" wrapText="1"/>
    </xf>
    <xf numFmtId="0" fontId="165" fillId="42" borderId="93" xfId="2673" applyFont="1" applyFill="1" applyBorder="1" applyAlignment="1">
      <alignment horizontal="center" vertical="center" wrapText="1"/>
    </xf>
    <xf numFmtId="43" fontId="148" fillId="43" borderId="7" xfId="2673" applyNumberFormat="1" applyFont="1" applyFill="1" applyBorder="1" applyAlignment="1">
      <alignment horizontal="center" vertical="center" wrapText="1"/>
    </xf>
    <xf numFmtId="0" fontId="148" fillId="43" borderId="58" xfId="2673" applyFont="1" applyFill="1" applyBorder="1" applyAlignment="1">
      <alignment horizontal="center" vertical="center" wrapText="1"/>
    </xf>
    <xf numFmtId="1" fontId="136" fillId="43" borderId="7" xfId="2673" applyNumberFormat="1" applyFont="1" applyFill="1" applyBorder="1" applyAlignment="1">
      <alignment horizontal="center" vertical="center" wrapText="1"/>
    </xf>
    <xf numFmtId="1" fontId="136" fillId="43" borderId="58" xfId="2673" applyNumberFormat="1" applyFont="1" applyFill="1" applyBorder="1" applyAlignment="1">
      <alignment horizontal="center" vertical="center" wrapText="1"/>
    </xf>
    <xf numFmtId="0" fontId="136" fillId="43" borderId="7" xfId="2673" applyFont="1" applyFill="1" applyBorder="1" applyAlignment="1">
      <alignment horizontal="center" vertical="center" wrapText="1"/>
    </xf>
    <xf numFmtId="0" fontId="136" fillId="43" borderId="58" xfId="2673" applyFont="1" applyFill="1" applyBorder="1" applyAlignment="1">
      <alignment horizontal="center" vertical="center" wrapText="1"/>
    </xf>
    <xf numFmtId="2" fontId="136" fillId="43" borderId="62" xfId="2673" applyNumberFormat="1" applyFont="1" applyFill="1" applyBorder="1" applyAlignment="1">
      <alignment horizontal="center" vertical="center" wrapText="1"/>
    </xf>
    <xf numFmtId="2" fontId="136" fillId="43" borderId="95" xfId="2673" applyNumberFormat="1" applyFont="1" applyFill="1" applyBorder="1" applyAlignment="1">
      <alignment horizontal="center" vertical="center" wrapText="1"/>
    </xf>
    <xf numFmtId="0" fontId="10" fillId="34" borderId="77" xfId="2670" applyFill="1" applyBorder="1" applyAlignment="1">
      <alignment horizontal="center" vertical="center"/>
    </xf>
    <xf numFmtId="0" fontId="140" fillId="0" borderId="78" xfId="2670" applyFont="1" applyBorder="1" applyAlignment="1">
      <alignment horizontal="left" vertical="center"/>
    </xf>
    <xf numFmtId="0" fontId="53" fillId="0" borderId="44" xfId="1538" applyFont="1" applyBorder="1" applyAlignment="1">
      <alignment horizontal="left"/>
    </xf>
    <xf numFmtId="0" fontId="113" fillId="38" borderId="3" xfId="1538" applyFill="1" applyBorder="1" applyAlignment="1">
      <alignment horizontal="center" vertical="center"/>
    </xf>
    <xf numFmtId="0" fontId="113" fillId="38" borderId="3" xfId="1538" applyFill="1" applyBorder="1" applyAlignment="1">
      <alignment horizontal="center" vertical="center" wrapText="1"/>
    </xf>
    <xf numFmtId="0" fontId="104" fillId="38" borderId="3" xfId="1538" applyFont="1" applyFill="1" applyBorder="1" applyAlignment="1">
      <alignment horizontal="center" vertical="center" wrapText="1"/>
    </xf>
    <xf numFmtId="0" fontId="50" fillId="0" borderId="3" xfId="1538" applyFont="1" applyBorder="1" applyAlignment="1">
      <alignment horizontal="center"/>
    </xf>
    <xf numFmtId="0" fontId="113" fillId="38" borderId="35" xfId="1538" applyFill="1" applyBorder="1" applyAlignment="1">
      <alignment horizontal="center" vertical="center" wrapText="1"/>
    </xf>
    <xf numFmtId="0" fontId="113" fillId="38" borderId="33" xfId="1538" applyFill="1" applyBorder="1" applyAlignment="1">
      <alignment horizontal="center" vertical="center" wrapText="1"/>
    </xf>
    <xf numFmtId="0" fontId="155" fillId="30" borderId="3" xfId="1614" applyFont="1" applyFill="1" applyBorder="1" applyAlignment="1">
      <alignment horizontal="center" vertical="center"/>
    </xf>
    <xf numFmtId="0" fontId="156" fillId="0" borderId="0" xfId="1652" applyFont="1" applyAlignment="1">
      <alignment horizontal="center" vertical="center"/>
    </xf>
    <xf numFmtId="37" fontId="153" fillId="0" borderId="36" xfId="1614" applyNumberFormat="1" applyFont="1" applyBorder="1" applyAlignment="1">
      <alignment horizontal="center"/>
    </xf>
    <xf numFmtId="0" fontId="157" fillId="35" borderId="51" xfId="1614" applyFont="1" applyFill="1" applyBorder="1" applyAlignment="1">
      <alignment horizontal="center" vertical="center"/>
    </xf>
    <xf numFmtId="0" fontId="157" fillId="35" borderId="49" xfId="1614" applyFont="1" applyFill="1" applyBorder="1" applyAlignment="1">
      <alignment horizontal="center" vertical="center"/>
    </xf>
    <xf numFmtId="0" fontId="157" fillId="35" borderId="52" xfId="1614" applyFont="1" applyFill="1" applyBorder="1" applyAlignment="1">
      <alignment horizontal="center" vertical="center"/>
    </xf>
    <xf numFmtId="0" fontId="157" fillId="35" borderId="21" xfId="1614" applyFont="1" applyFill="1" applyBorder="1" applyAlignment="1">
      <alignment horizontal="center" vertical="center"/>
    </xf>
    <xf numFmtId="0" fontId="157" fillId="35" borderId="33" xfId="1614" applyFont="1" applyFill="1" applyBorder="1" applyAlignment="1">
      <alignment horizontal="center" vertical="center"/>
    </xf>
    <xf numFmtId="0" fontId="157" fillId="35" borderId="53" xfId="1614" applyFont="1" applyFill="1" applyBorder="1" applyAlignment="1">
      <alignment horizontal="center" vertical="center"/>
    </xf>
    <xf numFmtId="0" fontId="157" fillId="35" borderId="3" xfId="1614" applyFont="1" applyFill="1" applyBorder="1" applyAlignment="1">
      <alignment horizontal="center" vertical="center"/>
    </xf>
    <xf numFmtId="0" fontId="157" fillId="35" borderId="52" xfId="1614" applyFont="1" applyFill="1" applyBorder="1" applyAlignment="1">
      <alignment horizontal="center" vertical="center" wrapText="1"/>
    </xf>
    <xf numFmtId="0" fontId="157" fillId="35" borderId="21" xfId="1614" applyFont="1" applyFill="1" applyBorder="1" applyAlignment="1">
      <alignment horizontal="center" vertical="center" wrapText="1"/>
    </xf>
    <xf numFmtId="0" fontId="157" fillId="35" borderId="33" xfId="1614" applyFont="1" applyFill="1" applyBorder="1" applyAlignment="1">
      <alignment horizontal="center" vertical="center" wrapText="1"/>
    </xf>
    <xf numFmtId="0" fontId="157" fillId="35" borderId="35" xfId="1652" applyFont="1" applyFill="1" applyBorder="1" applyAlignment="1">
      <alignment horizontal="center" vertical="center" wrapText="1"/>
    </xf>
    <xf numFmtId="0" fontId="157" fillId="35" borderId="33" xfId="1652" applyFont="1" applyFill="1" applyBorder="1" applyAlignment="1">
      <alignment horizontal="center" vertical="center" wrapText="1"/>
    </xf>
    <xf numFmtId="0" fontId="152" fillId="0" borderId="0" xfId="1644" applyFont="1" applyAlignment="1">
      <alignment horizontal="center" vertical="center"/>
    </xf>
    <xf numFmtId="37" fontId="159" fillId="0" borderId="19" xfId="1614" applyNumberFormat="1" applyFont="1" applyBorder="1" applyAlignment="1">
      <alignment horizontal="center"/>
    </xf>
    <xf numFmtId="0" fontId="155" fillId="0" borderId="0" xfId="1614" applyFont="1" applyAlignment="1">
      <alignment horizontal="left" vertical="top" wrapText="1"/>
    </xf>
    <xf numFmtId="37" fontId="153" fillId="0" borderId="0" xfId="1614" applyNumberFormat="1" applyFont="1" applyAlignment="1">
      <alignment horizontal="center"/>
    </xf>
    <xf numFmtId="0" fontId="174" fillId="0" borderId="26" xfId="1614" applyFont="1" applyBorder="1" applyAlignment="1">
      <alignment horizontal="left" vertical="center" wrapText="1"/>
    </xf>
    <xf numFmtId="0" fontId="174" fillId="0" borderId="36" xfId="1614" applyFont="1" applyBorder="1" applyAlignment="1">
      <alignment horizontal="left" vertical="center" wrapText="1"/>
    </xf>
    <xf numFmtId="0" fontId="174" fillId="0" borderId="48" xfId="1614" applyFont="1" applyBorder="1" applyAlignment="1">
      <alignment horizontal="left" vertical="center" wrapText="1"/>
    </xf>
    <xf numFmtId="0" fontId="174" fillId="0" borderId="28" xfId="1614" applyFont="1" applyBorder="1" applyAlignment="1">
      <alignment horizontal="left" vertical="center" wrapText="1"/>
    </xf>
    <xf numFmtId="0" fontId="174" fillId="0" borderId="0" xfId="1614" applyFont="1" applyAlignment="1">
      <alignment horizontal="left" vertical="center" wrapText="1"/>
    </xf>
    <xf numFmtId="0" fontId="174" fillId="0" borderId="37" xfId="1614" applyFont="1" applyBorder="1" applyAlignment="1">
      <alignment horizontal="left" vertical="center" wrapText="1"/>
    </xf>
    <xf numFmtId="0" fontId="158" fillId="0" borderId="0" xfId="1652" applyFont="1" applyAlignment="1">
      <alignment horizontal="center" vertical="center"/>
    </xf>
    <xf numFmtId="0" fontId="153" fillId="0" borderId="0" xfId="1652" applyFont="1" applyAlignment="1">
      <alignment horizontal="center" vertical="center"/>
    </xf>
    <xf numFmtId="0" fontId="157" fillId="35" borderId="54" xfId="1614" applyFont="1" applyFill="1" applyBorder="1" applyAlignment="1">
      <alignment horizontal="center" vertical="center"/>
    </xf>
    <xf numFmtId="0" fontId="157" fillId="35" borderId="39" xfId="1614" applyFont="1" applyFill="1" applyBorder="1" applyAlignment="1">
      <alignment horizontal="center" vertical="center"/>
    </xf>
    <xf numFmtId="0" fontId="132" fillId="35" borderId="55" xfId="0" applyFont="1" applyFill="1" applyBorder="1" applyAlignment="1">
      <alignment horizontal="center" vertical="center"/>
    </xf>
    <xf numFmtId="0" fontId="132" fillId="35" borderId="36" xfId="0" applyFont="1" applyFill="1" applyBorder="1" applyAlignment="1">
      <alignment horizontal="center" vertical="center"/>
    </xf>
    <xf numFmtId="0" fontId="132" fillId="35" borderId="48" xfId="0" applyFont="1" applyFill="1" applyBorder="1" applyAlignment="1">
      <alignment horizontal="center" vertical="center"/>
    </xf>
    <xf numFmtId="0" fontId="132" fillId="35" borderId="43" xfId="0" applyFont="1" applyFill="1" applyBorder="1" applyAlignment="1">
      <alignment horizontal="center" vertical="center"/>
    </xf>
    <xf numFmtId="0" fontId="132" fillId="35" borderId="44" xfId="0" applyFont="1" applyFill="1" applyBorder="1" applyAlignment="1">
      <alignment horizontal="center" vertical="center"/>
    </xf>
    <xf numFmtId="0" fontId="132" fillId="35" borderId="45" xfId="0" applyFont="1" applyFill="1" applyBorder="1" applyAlignment="1">
      <alignment horizontal="center" vertical="center"/>
    </xf>
    <xf numFmtId="0" fontId="116" fillId="33" borderId="3" xfId="0" applyFont="1" applyFill="1" applyBorder="1" applyAlignment="1">
      <alignment horizontal="center"/>
    </xf>
    <xf numFmtId="0" fontId="116" fillId="33" borderId="39" xfId="0" applyFont="1" applyFill="1" applyBorder="1" applyAlignment="1">
      <alignment horizontal="center"/>
    </xf>
    <xf numFmtId="0" fontId="117" fillId="33" borderId="18" xfId="0" applyFont="1" applyFill="1" applyBorder="1" applyAlignment="1">
      <alignment horizontal="left"/>
    </xf>
    <xf numFmtId="0" fontId="117" fillId="33" borderId="0" xfId="0" applyFont="1" applyFill="1" applyAlignment="1">
      <alignment horizontal="left"/>
    </xf>
    <xf numFmtId="0" fontId="117" fillId="33" borderId="37" xfId="0" applyFont="1" applyFill="1" applyBorder="1" applyAlignment="1">
      <alignment horizontal="left"/>
    </xf>
    <xf numFmtId="0" fontId="133" fillId="33" borderId="50" xfId="0" applyFont="1" applyFill="1" applyBorder="1" applyAlignment="1">
      <alignment horizontal="center" vertical="center"/>
    </xf>
    <xf numFmtId="0" fontId="133" fillId="33" borderId="7" xfId="0" applyFont="1" applyFill="1" applyBorder="1" applyAlignment="1">
      <alignment horizontal="center" vertical="center"/>
    </xf>
    <xf numFmtId="0" fontId="133" fillId="33" borderId="41" xfId="0" applyFont="1" applyFill="1" applyBorder="1" applyAlignment="1">
      <alignment horizontal="center" vertical="center"/>
    </xf>
    <xf numFmtId="0" fontId="117" fillId="33" borderId="50" xfId="0" applyFont="1" applyFill="1" applyBorder="1" applyAlignment="1">
      <alignment horizontal="center" vertical="center"/>
    </xf>
    <xf numFmtId="0" fontId="117" fillId="33" borderId="7" xfId="0" applyFont="1" applyFill="1" applyBorder="1" applyAlignment="1">
      <alignment horizontal="center" vertical="center"/>
    </xf>
    <xf numFmtId="0" fontId="117" fillId="33" borderId="58" xfId="0" applyFont="1" applyFill="1" applyBorder="1" applyAlignment="1">
      <alignment horizontal="center" vertical="center"/>
    </xf>
    <xf numFmtId="208" fontId="176" fillId="0" borderId="73" xfId="1450" applyNumberFormat="1" applyFont="1" applyBorder="1" applyAlignment="1">
      <alignment horizontal="left" vertical="center"/>
    </xf>
    <xf numFmtId="208" fontId="176" fillId="0" borderId="74" xfId="1450" applyNumberFormat="1" applyFont="1" applyBorder="1" applyAlignment="1">
      <alignment horizontal="left" vertical="center"/>
    </xf>
    <xf numFmtId="49" fontId="134" fillId="33" borderId="59" xfId="0" applyNumberFormat="1" applyFont="1" applyFill="1" applyBorder="1" applyAlignment="1">
      <alignment horizontal="left" vertical="center"/>
    </xf>
    <xf numFmtId="49" fontId="134" fillId="33" borderId="40" xfId="0" applyNumberFormat="1" applyFont="1" applyFill="1" applyBorder="1" applyAlignment="1">
      <alignment horizontal="left" vertical="center"/>
    </xf>
    <xf numFmtId="49" fontId="116" fillId="33" borderId="50" xfId="0" applyNumberFormat="1" applyFont="1" applyFill="1" applyBorder="1" applyAlignment="1">
      <alignment horizontal="left" vertical="center"/>
    </xf>
    <xf numFmtId="49" fontId="116" fillId="33" borderId="41" xfId="0" applyNumberFormat="1" applyFont="1" applyFill="1" applyBorder="1" applyAlignment="1">
      <alignment horizontal="left" vertical="center"/>
    </xf>
    <xf numFmtId="0" fontId="116" fillId="33" borderId="56" xfId="0" applyFont="1" applyFill="1" applyBorder="1" applyAlignment="1">
      <alignment horizontal="center"/>
    </xf>
    <xf numFmtId="0" fontId="116" fillId="33" borderId="57" xfId="0" applyFont="1" applyFill="1" applyBorder="1" applyAlignment="1">
      <alignment horizontal="center"/>
    </xf>
    <xf numFmtId="49" fontId="116" fillId="33" borderId="50" xfId="0" applyNumberFormat="1" applyFont="1" applyFill="1" applyBorder="1" applyAlignment="1">
      <alignment horizontal="center" vertical="center"/>
    </xf>
    <xf numFmtId="49" fontId="116" fillId="33" borderId="41" xfId="0" applyNumberFormat="1" applyFont="1" applyFill="1" applyBorder="1" applyAlignment="1">
      <alignment horizontal="center" vertical="center"/>
    </xf>
    <xf numFmtId="0" fontId="93" fillId="33" borderId="60" xfId="0" applyFont="1" applyFill="1" applyBorder="1" applyAlignment="1">
      <alignment horizontal="left" vertical="center"/>
    </xf>
    <xf numFmtId="0" fontId="93" fillId="33" borderId="79" xfId="0" applyFont="1" applyFill="1" applyBorder="1" applyAlignment="1">
      <alignment horizontal="left" vertical="center"/>
    </xf>
    <xf numFmtId="0" fontId="134" fillId="33" borderId="60" xfId="0" applyFont="1" applyFill="1" applyBorder="1" applyAlignment="1">
      <alignment horizontal="left" vertical="center"/>
    </xf>
    <xf numFmtId="0" fontId="134" fillId="33" borderId="61" xfId="0" applyFont="1" applyFill="1" applyBorder="1" applyAlignment="1">
      <alignment horizontal="left" vertical="center"/>
    </xf>
    <xf numFmtId="0" fontId="93" fillId="33" borderId="80" xfId="0" applyFont="1" applyFill="1" applyBorder="1" applyAlignment="1">
      <alignment horizontal="center" vertical="center"/>
    </xf>
    <xf numFmtId="0" fontId="93" fillId="33" borderId="81" xfId="0" applyFont="1" applyFill="1" applyBorder="1" applyAlignment="1">
      <alignment horizontal="center" vertical="center"/>
    </xf>
    <xf numFmtId="49" fontId="116" fillId="33" borderId="7" xfId="0" applyNumberFormat="1" applyFont="1" applyFill="1" applyBorder="1" applyAlignment="1">
      <alignment horizontal="center" vertical="center"/>
    </xf>
    <xf numFmtId="0" fontId="120" fillId="33" borderId="73" xfId="0" applyFont="1" applyFill="1" applyBorder="1" applyAlignment="1">
      <alignment horizontal="center" vertical="center"/>
    </xf>
    <xf numFmtId="0" fontId="120" fillId="33" borderId="74" xfId="0" applyFont="1" applyFill="1" applyBorder="1" applyAlignment="1">
      <alignment horizontal="center" vertical="center"/>
    </xf>
    <xf numFmtId="49" fontId="116" fillId="33" borderId="7" xfId="0" applyNumberFormat="1" applyFont="1" applyFill="1" applyBorder="1" applyAlignment="1">
      <alignment horizontal="center" vertical="top" wrapText="1"/>
    </xf>
    <xf numFmtId="49" fontId="116" fillId="33" borderId="41" xfId="0" applyNumberFormat="1" applyFont="1" applyFill="1" applyBorder="1" applyAlignment="1">
      <alignment horizontal="center" vertical="top" wrapText="1"/>
    </xf>
    <xf numFmtId="0" fontId="116" fillId="33" borderId="7" xfId="0" applyFont="1" applyFill="1" applyBorder="1" applyAlignment="1">
      <alignment horizontal="center" vertical="top" wrapText="1"/>
    </xf>
    <xf numFmtId="0" fontId="116" fillId="33" borderId="41" xfId="0" applyFont="1" applyFill="1" applyBorder="1" applyAlignment="1">
      <alignment horizontal="center" vertical="top" wrapText="1"/>
    </xf>
    <xf numFmtId="0" fontId="93" fillId="33" borderId="61" xfId="0" applyFont="1" applyFill="1" applyBorder="1" applyAlignment="1">
      <alignment horizontal="left" vertical="center"/>
    </xf>
    <xf numFmtId="0" fontId="116" fillId="33" borderId="7" xfId="0" applyFont="1" applyFill="1" applyBorder="1" applyAlignment="1">
      <alignment horizontal="center"/>
    </xf>
    <xf numFmtId="0" fontId="116" fillId="33" borderId="41" xfId="0" applyFont="1" applyFill="1" applyBorder="1" applyAlignment="1">
      <alignment horizontal="center"/>
    </xf>
    <xf numFmtId="15" fontId="116" fillId="33" borderId="3" xfId="0" applyNumberFormat="1" applyFont="1" applyFill="1" applyBorder="1" applyAlignment="1">
      <alignment horizontal="center"/>
    </xf>
    <xf numFmtId="0" fontId="93" fillId="33" borderId="59" xfId="0" applyFont="1" applyFill="1" applyBorder="1" applyAlignment="1">
      <alignment horizontal="center" vertical="center"/>
    </xf>
    <xf numFmtId="0" fontId="93" fillId="33" borderId="40" xfId="0" applyFont="1" applyFill="1" applyBorder="1" applyAlignment="1">
      <alignment horizontal="center" vertical="center"/>
    </xf>
    <xf numFmtId="0" fontId="121" fillId="33" borderId="75" xfId="0" applyFont="1" applyFill="1" applyBorder="1" applyAlignment="1">
      <alignment horizontal="center" vertical="center" wrapText="1"/>
    </xf>
    <xf numFmtId="0" fontId="121" fillId="33" borderId="76" xfId="0" applyFont="1" applyFill="1" applyBorder="1" applyAlignment="1">
      <alignment horizontal="center" vertical="center" wrapText="1"/>
    </xf>
    <xf numFmtId="0" fontId="117" fillId="33" borderId="18" xfId="0" applyFont="1" applyFill="1" applyBorder="1" applyAlignment="1">
      <alignment horizontal="left" vertical="top" wrapText="1"/>
    </xf>
    <xf numFmtId="0" fontId="117" fillId="33" borderId="0" xfId="0" applyFont="1" applyFill="1" applyAlignment="1">
      <alignment horizontal="left" vertical="top" wrapText="1"/>
    </xf>
    <xf numFmtId="0" fontId="116" fillId="33" borderId="64" xfId="0" applyFont="1" applyFill="1" applyBorder="1" applyAlignment="1">
      <alignment horizontal="center"/>
    </xf>
    <xf numFmtId="0" fontId="116" fillId="33" borderId="62" xfId="0" applyFont="1" applyFill="1" applyBorder="1" applyAlignment="1">
      <alignment horizontal="center"/>
    </xf>
    <xf numFmtId="0" fontId="116" fillId="33" borderId="63" xfId="0" applyFont="1" applyFill="1" applyBorder="1" applyAlignment="1">
      <alignment horizontal="center"/>
    </xf>
    <xf numFmtId="0" fontId="116" fillId="33" borderId="65" xfId="0" applyFont="1" applyFill="1" applyBorder="1" applyAlignment="1">
      <alignment horizontal="center"/>
    </xf>
    <xf numFmtId="0" fontId="116" fillId="33" borderId="56" xfId="0" applyFont="1" applyFill="1" applyBorder="1" applyAlignment="1">
      <alignment horizontal="center" vertical="center"/>
    </xf>
    <xf numFmtId="0" fontId="116" fillId="33" borderId="57" xfId="0" applyFont="1" applyFill="1" applyBorder="1" applyAlignment="1">
      <alignment horizontal="center" vertical="center"/>
    </xf>
    <xf numFmtId="0" fontId="116" fillId="33" borderId="0" xfId="0" applyFont="1" applyFill="1" applyAlignment="1">
      <alignment horizontal="center" vertical="center" wrapText="1"/>
    </xf>
    <xf numFmtId="0" fontId="116" fillId="33" borderId="37" xfId="0" applyFont="1" applyFill="1" applyBorder="1" applyAlignment="1">
      <alignment horizontal="center" vertical="center" wrapText="1"/>
    </xf>
    <xf numFmtId="0" fontId="116" fillId="33" borderId="44" xfId="0" applyFont="1" applyFill="1" applyBorder="1" applyAlignment="1">
      <alignment horizontal="center" vertical="center" wrapText="1"/>
    </xf>
    <xf numFmtId="0" fontId="116" fillId="33" borderId="45" xfId="0" applyFont="1" applyFill="1" applyBorder="1" applyAlignment="1">
      <alignment horizontal="center" vertical="center" wrapText="1"/>
    </xf>
    <xf numFmtId="0" fontId="124" fillId="35" borderId="26" xfId="1451" applyFont="1" applyFill="1" applyBorder="1" applyAlignment="1">
      <alignment horizontal="center" vertical="center"/>
    </xf>
    <xf numFmtId="0" fontId="124" fillId="35" borderId="36" xfId="1451" applyFont="1" applyFill="1" applyBorder="1" applyAlignment="1">
      <alignment horizontal="center" vertical="center"/>
    </xf>
    <xf numFmtId="0" fontId="124" fillId="35" borderId="48" xfId="1451" applyFont="1" applyFill="1" applyBorder="1" applyAlignment="1">
      <alignment horizontal="center" vertical="center"/>
    </xf>
    <xf numFmtId="0" fontId="124" fillId="35" borderId="28" xfId="1451" applyFont="1" applyFill="1" applyBorder="1" applyAlignment="1">
      <alignment horizontal="center" vertical="center"/>
    </xf>
    <xf numFmtId="0" fontId="124" fillId="35" borderId="0" xfId="1451" applyFont="1" applyFill="1" applyAlignment="1">
      <alignment horizontal="center" vertical="center"/>
    </xf>
    <xf numFmtId="0" fontId="124" fillId="35" borderId="37" xfId="1451" applyFont="1" applyFill="1" applyBorder="1" applyAlignment="1">
      <alignment horizontal="center" vertical="center"/>
    </xf>
    <xf numFmtId="0" fontId="124" fillId="35" borderId="34" xfId="1451" applyFont="1" applyFill="1" applyBorder="1" applyAlignment="1">
      <alignment horizontal="center" vertical="center"/>
    </xf>
    <xf numFmtId="0" fontId="124" fillId="35" borderId="19" xfId="1451" applyFont="1" applyFill="1" applyBorder="1" applyAlignment="1">
      <alignment horizontal="center" vertical="center"/>
    </xf>
    <xf numFmtId="0" fontId="124" fillId="35" borderId="31" xfId="1451" applyFont="1" applyFill="1" applyBorder="1" applyAlignment="1">
      <alignment horizontal="center" vertical="center"/>
    </xf>
    <xf numFmtId="0" fontId="162" fillId="0" borderId="0" xfId="1451" applyFont="1" applyAlignment="1">
      <alignment horizontal="left"/>
    </xf>
  </cellXfs>
  <cellStyles count="17183">
    <cellStyle name="&gt;? MK/l" xfId="1" xr:uid="{00000000-0005-0000-0000-000000000000}"/>
    <cellStyle name="20% - Accent1" xfId="2" builtinId="30" customBuiltin="1"/>
    <cellStyle name="20% - Accent1 10" xfId="3" xr:uid="{00000000-0005-0000-0000-000002000000}"/>
    <cellStyle name="20% - Accent1 10 2" xfId="2696" xr:uid="{7D2C8C0F-3D5A-45AA-815A-40835E6121CB}"/>
    <cellStyle name="20% - Accent1 11" xfId="4" xr:uid="{00000000-0005-0000-0000-000003000000}"/>
    <cellStyle name="20% - Accent1 11 2" xfId="2697" xr:uid="{183D15DD-29AA-460D-8BE9-2621AF0E04DA}"/>
    <cellStyle name="20% - Accent1 12" xfId="5" xr:uid="{00000000-0005-0000-0000-000004000000}"/>
    <cellStyle name="20% - Accent1 12 2" xfId="2698" xr:uid="{24945CA3-2F7F-43DF-8FD2-9C595613A8D4}"/>
    <cellStyle name="20% - Accent1 13" xfId="6" xr:uid="{00000000-0005-0000-0000-000005000000}"/>
    <cellStyle name="20% - Accent1 13 2" xfId="2699" xr:uid="{EBC2AE6F-71AA-4E9C-B56C-4A8FA1C4AA91}"/>
    <cellStyle name="20% - Accent1 14" xfId="7" xr:uid="{00000000-0005-0000-0000-000006000000}"/>
    <cellStyle name="20% - Accent1 14 2" xfId="2700" xr:uid="{FAD861CD-C2AA-4087-918B-460D4F024CD5}"/>
    <cellStyle name="20% - Accent1 15" xfId="8" xr:uid="{00000000-0005-0000-0000-000007000000}"/>
    <cellStyle name="20% - Accent1 15 2" xfId="2701" xr:uid="{A253F5F8-6774-4139-BE1F-B719A63DD749}"/>
    <cellStyle name="20% - Accent1 16" xfId="9" xr:uid="{00000000-0005-0000-0000-000008000000}"/>
    <cellStyle name="20% - Accent1 16 2" xfId="2702" xr:uid="{3E32A75B-5833-4E7E-870E-CBF3E37F33AC}"/>
    <cellStyle name="20% - Accent1 17" xfId="2678" xr:uid="{C91A1FC4-10BB-4CFB-8C31-F89AA816ECA2}"/>
    <cellStyle name="20% - Accent1 2" xfId="10" xr:uid="{00000000-0005-0000-0000-000009000000}"/>
    <cellStyle name="20% - Accent1 2 2" xfId="11" xr:uid="{00000000-0005-0000-0000-00000A000000}"/>
    <cellStyle name="20% - Accent1 2 2 2" xfId="2704" xr:uid="{06CFDCE0-687D-42FC-B03F-6CEDBCCF9741}"/>
    <cellStyle name="20% - Accent1 2 3" xfId="12" xr:uid="{00000000-0005-0000-0000-00000B000000}"/>
    <cellStyle name="20% - Accent1 2 3 2" xfId="2705" xr:uid="{F6C5C2CE-56E2-4236-B412-B03C2390BA09}"/>
    <cellStyle name="20% - Accent1 2 4" xfId="2703" xr:uid="{8704EE56-38D8-450C-8E51-7DCCFCDE52FD}"/>
    <cellStyle name="20% - Accent1 3" xfId="13" xr:uid="{00000000-0005-0000-0000-00000C000000}"/>
    <cellStyle name="20% - Accent1 3 2" xfId="2706" xr:uid="{E80D02E2-F421-4910-93ED-D92A7C262F39}"/>
    <cellStyle name="20% - Accent1 4" xfId="14" xr:uid="{00000000-0005-0000-0000-00000D000000}"/>
    <cellStyle name="20% - Accent1 4 2" xfId="2707" xr:uid="{754FEE1F-3B95-4172-8649-3821A5045DD1}"/>
    <cellStyle name="20% - Accent1 5" xfId="15" xr:uid="{00000000-0005-0000-0000-00000E000000}"/>
    <cellStyle name="20% - Accent1 5 2" xfId="2708" xr:uid="{C00A09FA-DAF4-4EA8-A7B2-62AA7D929ECF}"/>
    <cellStyle name="20% - Accent1 6" xfId="16" xr:uid="{00000000-0005-0000-0000-00000F000000}"/>
    <cellStyle name="20% - Accent1 6 2" xfId="2709" xr:uid="{B4F79715-2336-415A-9FE9-51CBECC14F42}"/>
    <cellStyle name="20% - Accent1 7" xfId="17" xr:uid="{00000000-0005-0000-0000-000010000000}"/>
    <cellStyle name="20% - Accent1 7 2" xfId="2710" xr:uid="{81E1585B-FB8B-4524-84C9-A003EB6FC9C5}"/>
    <cellStyle name="20% - Accent1 8" xfId="18" xr:uid="{00000000-0005-0000-0000-000011000000}"/>
    <cellStyle name="20% - Accent1 8 2" xfId="2711" xr:uid="{71F7277F-A757-407C-BAA0-C2C4131393DF}"/>
    <cellStyle name="20% - Accent1 9" xfId="19" xr:uid="{00000000-0005-0000-0000-000012000000}"/>
    <cellStyle name="20% - Accent1 9 2" xfId="2712" xr:uid="{ACECD717-1495-4F08-AF16-E7EE21882803}"/>
    <cellStyle name="20% - Accent2" xfId="20" builtinId="34" customBuiltin="1"/>
    <cellStyle name="20% - Accent2 10" xfId="21" xr:uid="{00000000-0005-0000-0000-000014000000}"/>
    <cellStyle name="20% - Accent2 10 2" xfId="2713" xr:uid="{B6F5531F-D9CF-458D-A3BA-E407B38E6585}"/>
    <cellStyle name="20% - Accent2 11" xfId="22" xr:uid="{00000000-0005-0000-0000-000015000000}"/>
    <cellStyle name="20% - Accent2 11 2" xfId="2714" xr:uid="{89926114-D23A-47AA-948D-E5DA5D03031C}"/>
    <cellStyle name="20% - Accent2 12" xfId="23" xr:uid="{00000000-0005-0000-0000-000016000000}"/>
    <cellStyle name="20% - Accent2 12 2" xfId="2715" xr:uid="{0C15A4D3-4B7E-4E6B-AF18-7853C8434C15}"/>
    <cellStyle name="20% - Accent2 13" xfId="24" xr:uid="{00000000-0005-0000-0000-000017000000}"/>
    <cellStyle name="20% - Accent2 13 2" xfId="2716" xr:uid="{BAC3DE28-1BFD-4082-80C1-7F0E99AFB9F6}"/>
    <cellStyle name="20% - Accent2 14" xfId="25" xr:uid="{00000000-0005-0000-0000-000018000000}"/>
    <cellStyle name="20% - Accent2 14 2" xfId="2717" xr:uid="{4C57DC1C-9EC6-4630-9CA6-C5973332E574}"/>
    <cellStyle name="20% - Accent2 15" xfId="26" xr:uid="{00000000-0005-0000-0000-000019000000}"/>
    <cellStyle name="20% - Accent2 15 2" xfId="2718" xr:uid="{200E3284-CAFF-407E-BCDE-40AD561DAA64}"/>
    <cellStyle name="20% - Accent2 16" xfId="27" xr:uid="{00000000-0005-0000-0000-00001A000000}"/>
    <cellStyle name="20% - Accent2 16 2" xfId="2719" xr:uid="{7671E513-9156-4325-A8D3-8FF66577CEC0}"/>
    <cellStyle name="20% - Accent2 17" xfId="2679" xr:uid="{68D2D26A-AE29-4195-9CA5-2FB0142B23A9}"/>
    <cellStyle name="20% - Accent2 2" xfId="28" xr:uid="{00000000-0005-0000-0000-00001B000000}"/>
    <cellStyle name="20% - Accent2 2 2" xfId="29" xr:uid="{00000000-0005-0000-0000-00001C000000}"/>
    <cellStyle name="20% - Accent2 2 2 2" xfId="2721" xr:uid="{9D58B37F-98F7-4F44-B35B-AEE3A005FAC0}"/>
    <cellStyle name="20% - Accent2 2 3" xfId="30" xr:uid="{00000000-0005-0000-0000-00001D000000}"/>
    <cellStyle name="20% - Accent2 2 3 2" xfId="2722" xr:uid="{22152B1B-B485-46FE-92E7-5400C9FDEBD8}"/>
    <cellStyle name="20% - Accent2 2 4" xfId="2720" xr:uid="{319BFF46-57BF-45B9-83B9-C2246BB7F78B}"/>
    <cellStyle name="20% - Accent2 3" xfId="31" xr:uid="{00000000-0005-0000-0000-00001E000000}"/>
    <cellStyle name="20% - Accent2 3 2" xfId="2723" xr:uid="{4410F5E0-D403-4E96-AE85-98FD14F0CFF1}"/>
    <cellStyle name="20% - Accent2 4" xfId="32" xr:uid="{00000000-0005-0000-0000-00001F000000}"/>
    <cellStyle name="20% - Accent2 4 2" xfId="2724" xr:uid="{1AE3D35A-9EAB-470F-AE7A-8E1C0903295F}"/>
    <cellStyle name="20% - Accent2 5" xfId="33" xr:uid="{00000000-0005-0000-0000-000020000000}"/>
    <cellStyle name="20% - Accent2 5 2" xfId="2725" xr:uid="{BD2199C5-F007-46CD-A96C-A8FA7DB2F9AB}"/>
    <cellStyle name="20% - Accent2 6" xfId="34" xr:uid="{00000000-0005-0000-0000-000021000000}"/>
    <cellStyle name="20% - Accent2 6 2" xfId="2726" xr:uid="{B4A0FB37-9C17-44DF-98F0-E33827650D49}"/>
    <cellStyle name="20% - Accent2 7" xfId="35" xr:uid="{00000000-0005-0000-0000-000022000000}"/>
    <cellStyle name="20% - Accent2 7 2" xfId="2727" xr:uid="{3668854B-A6CF-426F-9CB2-25E7DDF8AE36}"/>
    <cellStyle name="20% - Accent2 8" xfId="36" xr:uid="{00000000-0005-0000-0000-000023000000}"/>
    <cellStyle name="20% - Accent2 8 2" xfId="2728" xr:uid="{B3289DE8-BA94-4F0F-8C58-ADAE302E4D9A}"/>
    <cellStyle name="20% - Accent2 9" xfId="37" xr:uid="{00000000-0005-0000-0000-000024000000}"/>
    <cellStyle name="20% - Accent2 9 2" xfId="2729" xr:uid="{E138A46E-68CC-4AB3-9D13-75FBD2E5E61F}"/>
    <cellStyle name="20% - Accent3" xfId="38" builtinId="38" customBuiltin="1"/>
    <cellStyle name="20% - Accent3 10" xfId="39" xr:uid="{00000000-0005-0000-0000-000026000000}"/>
    <cellStyle name="20% - Accent3 10 2" xfId="2730" xr:uid="{D9B55FD9-B004-4CD7-A60A-661961D83D83}"/>
    <cellStyle name="20% - Accent3 11" xfId="40" xr:uid="{00000000-0005-0000-0000-000027000000}"/>
    <cellStyle name="20% - Accent3 11 2" xfId="2731" xr:uid="{D1D2BBD7-F4EE-4E4B-87E6-5F3D17430D73}"/>
    <cellStyle name="20% - Accent3 12" xfId="41" xr:uid="{00000000-0005-0000-0000-000028000000}"/>
    <cellStyle name="20% - Accent3 12 2" xfId="2732" xr:uid="{F0F5A612-697A-480C-BC7D-5BAC31760D5D}"/>
    <cellStyle name="20% - Accent3 13" xfId="42" xr:uid="{00000000-0005-0000-0000-000029000000}"/>
    <cellStyle name="20% - Accent3 13 2" xfId="2733" xr:uid="{763DFAA3-8CAA-44A1-8DDB-4A395BA58ACF}"/>
    <cellStyle name="20% - Accent3 14" xfId="43" xr:uid="{00000000-0005-0000-0000-00002A000000}"/>
    <cellStyle name="20% - Accent3 14 2" xfId="2734" xr:uid="{CD4EB0CF-B721-4319-A736-F23812B2DBB3}"/>
    <cellStyle name="20% - Accent3 15" xfId="44" xr:uid="{00000000-0005-0000-0000-00002B000000}"/>
    <cellStyle name="20% - Accent3 15 2" xfId="2735" xr:uid="{99694249-5190-4EBF-8D53-E841413F87D2}"/>
    <cellStyle name="20% - Accent3 16" xfId="45" xr:uid="{00000000-0005-0000-0000-00002C000000}"/>
    <cellStyle name="20% - Accent3 16 2" xfId="2736" xr:uid="{97CE5E48-EF80-4775-9622-7863088E137E}"/>
    <cellStyle name="20% - Accent3 17" xfId="2680" xr:uid="{0C473804-9DDE-4339-9DE1-8FCA9BD73C39}"/>
    <cellStyle name="20% - Accent3 2" xfId="46" xr:uid="{00000000-0005-0000-0000-00002D000000}"/>
    <cellStyle name="20% - Accent3 2 2" xfId="47" xr:uid="{00000000-0005-0000-0000-00002E000000}"/>
    <cellStyle name="20% - Accent3 2 2 2" xfId="2738" xr:uid="{A8BAA145-407A-4AFF-9987-072E640A9A60}"/>
    <cellStyle name="20% - Accent3 2 3" xfId="48" xr:uid="{00000000-0005-0000-0000-00002F000000}"/>
    <cellStyle name="20% - Accent3 2 3 2" xfId="2739" xr:uid="{417392CA-6171-43D4-9FB6-C38C479524E6}"/>
    <cellStyle name="20% - Accent3 2 4" xfId="2737" xr:uid="{E1D38E46-35A2-4ECA-9F87-A1B52CC41314}"/>
    <cellStyle name="20% - Accent3 3" xfId="49" xr:uid="{00000000-0005-0000-0000-000030000000}"/>
    <cellStyle name="20% - Accent3 3 2" xfId="2740" xr:uid="{F4CDFD8E-7407-4149-B1F4-33DEE7552A6B}"/>
    <cellStyle name="20% - Accent3 4" xfId="50" xr:uid="{00000000-0005-0000-0000-000031000000}"/>
    <cellStyle name="20% - Accent3 4 2" xfId="2741" xr:uid="{E875CE91-617F-4487-86F8-64F36850755F}"/>
    <cellStyle name="20% - Accent3 5" xfId="51" xr:uid="{00000000-0005-0000-0000-000032000000}"/>
    <cellStyle name="20% - Accent3 5 2" xfId="2742" xr:uid="{FB4A3817-2224-456A-88F6-00A4B75EAF79}"/>
    <cellStyle name="20% - Accent3 6" xfId="52" xr:uid="{00000000-0005-0000-0000-000033000000}"/>
    <cellStyle name="20% - Accent3 6 2" xfId="2743" xr:uid="{12C7F5A2-8C67-4AC5-A932-8DF8EAC06697}"/>
    <cellStyle name="20% - Accent3 7" xfId="53" xr:uid="{00000000-0005-0000-0000-000034000000}"/>
    <cellStyle name="20% - Accent3 7 2" xfId="2744" xr:uid="{D09CEC61-AFE2-425B-A338-5C6492035D4B}"/>
    <cellStyle name="20% - Accent3 8" xfId="54" xr:uid="{00000000-0005-0000-0000-000035000000}"/>
    <cellStyle name="20% - Accent3 8 2" xfId="2745" xr:uid="{B540DCBF-4F35-445C-85B4-43325FF0DC8F}"/>
    <cellStyle name="20% - Accent3 9" xfId="55" xr:uid="{00000000-0005-0000-0000-000036000000}"/>
    <cellStyle name="20% - Accent3 9 2" xfId="2746" xr:uid="{DC50FE81-1D34-4419-9BF6-1C94CE93EA37}"/>
    <cellStyle name="20% - Accent4" xfId="56" builtinId="42" customBuiltin="1"/>
    <cellStyle name="20% - Accent4 10" xfId="57" xr:uid="{00000000-0005-0000-0000-000038000000}"/>
    <cellStyle name="20% - Accent4 10 2" xfId="2747" xr:uid="{6F80F3E3-E725-4212-A813-553D603323AF}"/>
    <cellStyle name="20% - Accent4 11" xfId="58" xr:uid="{00000000-0005-0000-0000-000039000000}"/>
    <cellStyle name="20% - Accent4 11 2" xfId="2748" xr:uid="{040E4D6A-E362-4CAB-9ACA-349B3C757897}"/>
    <cellStyle name="20% - Accent4 12" xfId="59" xr:uid="{00000000-0005-0000-0000-00003A000000}"/>
    <cellStyle name="20% - Accent4 12 2" xfId="2749" xr:uid="{EE350F45-93E4-4672-987E-4035554EF049}"/>
    <cellStyle name="20% - Accent4 13" xfId="60" xr:uid="{00000000-0005-0000-0000-00003B000000}"/>
    <cellStyle name="20% - Accent4 13 2" xfId="2750" xr:uid="{43AA57A7-5DDC-45BB-A26A-1FAD39EBDDD1}"/>
    <cellStyle name="20% - Accent4 14" xfId="61" xr:uid="{00000000-0005-0000-0000-00003C000000}"/>
    <cellStyle name="20% - Accent4 14 2" xfId="2751" xr:uid="{121BC4B6-8427-491E-917E-9FF7ACC73514}"/>
    <cellStyle name="20% - Accent4 15" xfId="62" xr:uid="{00000000-0005-0000-0000-00003D000000}"/>
    <cellStyle name="20% - Accent4 15 2" xfId="2752" xr:uid="{FD9AD110-D4D2-4205-9013-DFC1F9B57321}"/>
    <cellStyle name="20% - Accent4 16" xfId="63" xr:uid="{00000000-0005-0000-0000-00003E000000}"/>
    <cellStyle name="20% - Accent4 16 2" xfId="2753" xr:uid="{4B2D426B-EAAF-43FE-9F1A-6AD442DD3EF3}"/>
    <cellStyle name="20% - Accent4 17" xfId="2681" xr:uid="{434CD574-5488-426B-8201-1919B56F0FCD}"/>
    <cellStyle name="20% - Accent4 2" xfId="64" xr:uid="{00000000-0005-0000-0000-00003F000000}"/>
    <cellStyle name="20% - Accent4 2 2" xfId="65" xr:uid="{00000000-0005-0000-0000-000040000000}"/>
    <cellStyle name="20% - Accent4 2 2 2" xfId="2755" xr:uid="{752993E4-72B1-4562-9B6C-662E8CE438AC}"/>
    <cellStyle name="20% - Accent4 2 3" xfId="66" xr:uid="{00000000-0005-0000-0000-000041000000}"/>
    <cellStyle name="20% - Accent4 2 3 2" xfId="2756" xr:uid="{113B862A-F9DF-43B4-B65E-356D959F648B}"/>
    <cellStyle name="20% - Accent4 2 4" xfId="2754" xr:uid="{AB04E1DB-29FF-4A61-A3D4-9BBD3696E871}"/>
    <cellStyle name="20% - Accent4 3" xfId="67" xr:uid="{00000000-0005-0000-0000-000042000000}"/>
    <cellStyle name="20% - Accent4 3 2" xfId="2757" xr:uid="{9E58ADFE-E359-4F2C-B4E1-D39ADB3C4C81}"/>
    <cellStyle name="20% - Accent4 4" xfId="68" xr:uid="{00000000-0005-0000-0000-000043000000}"/>
    <cellStyle name="20% - Accent4 4 2" xfId="2758" xr:uid="{92281B92-E243-47FB-94F6-68996B264A17}"/>
    <cellStyle name="20% - Accent4 5" xfId="69" xr:uid="{00000000-0005-0000-0000-000044000000}"/>
    <cellStyle name="20% - Accent4 5 2" xfId="2759" xr:uid="{51F3F664-ADBA-4DBD-9A6E-03860F34D5AC}"/>
    <cellStyle name="20% - Accent4 6" xfId="70" xr:uid="{00000000-0005-0000-0000-000045000000}"/>
    <cellStyle name="20% - Accent4 6 2" xfId="2760" xr:uid="{B8AFF458-15DC-4E7F-9E93-1548217FFDE8}"/>
    <cellStyle name="20% - Accent4 7" xfId="71" xr:uid="{00000000-0005-0000-0000-000046000000}"/>
    <cellStyle name="20% - Accent4 7 2" xfId="2761" xr:uid="{88F29643-486B-4625-A6AE-B30F5C11F43E}"/>
    <cellStyle name="20% - Accent4 8" xfId="72" xr:uid="{00000000-0005-0000-0000-000047000000}"/>
    <cellStyle name="20% - Accent4 8 2" xfId="2762" xr:uid="{13F78C70-F4E5-4D95-B32F-6C71D07E9161}"/>
    <cellStyle name="20% - Accent4 9" xfId="73" xr:uid="{00000000-0005-0000-0000-000048000000}"/>
    <cellStyle name="20% - Accent4 9 2" xfId="2763" xr:uid="{BC0C8E84-8D55-4335-9450-2219B9FB1A59}"/>
    <cellStyle name="20% - Accent5" xfId="74" builtinId="46" customBuiltin="1"/>
    <cellStyle name="20% - Accent5 10" xfId="75" xr:uid="{00000000-0005-0000-0000-00004A000000}"/>
    <cellStyle name="20% - Accent5 10 2" xfId="2764" xr:uid="{DC9AB620-B5A3-43EF-8F91-E1C2EFF4C7C2}"/>
    <cellStyle name="20% - Accent5 11" xfId="76" xr:uid="{00000000-0005-0000-0000-00004B000000}"/>
    <cellStyle name="20% - Accent5 11 2" xfId="2765" xr:uid="{7C704FA4-CDEC-425F-B759-EC03BC041F56}"/>
    <cellStyle name="20% - Accent5 12" xfId="77" xr:uid="{00000000-0005-0000-0000-00004C000000}"/>
    <cellStyle name="20% - Accent5 12 2" xfId="2766" xr:uid="{FD0C4E2E-F7B2-4202-ACE0-FF5DD13E08C5}"/>
    <cellStyle name="20% - Accent5 13" xfId="78" xr:uid="{00000000-0005-0000-0000-00004D000000}"/>
    <cellStyle name="20% - Accent5 13 2" xfId="2767" xr:uid="{A26AB01F-D703-4283-9053-FFFC057B0422}"/>
    <cellStyle name="20% - Accent5 14" xfId="79" xr:uid="{00000000-0005-0000-0000-00004E000000}"/>
    <cellStyle name="20% - Accent5 14 2" xfId="2768" xr:uid="{3F15F475-E07E-41E9-86B9-5B25345BDAE2}"/>
    <cellStyle name="20% - Accent5 15" xfId="80" xr:uid="{00000000-0005-0000-0000-00004F000000}"/>
    <cellStyle name="20% - Accent5 15 2" xfId="2769" xr:uid="{FBAB8A4C-0587-4D45-891D-EF2E1A609264}"/>
    <cellStyle name="20% - Accent5 16" xfId="81" xr:uid="{00000000-0005-0000-0000-000050000000}"/>
    <cellStyle name="20% - Accent5 16 2" xfId="2770" xr:uid="{3C560599-936A-43BF-9C98-4D07CC9D1947}"/>
    <cellStyle name="20% - Accent5 17" xfId="2682" xr:uid="{1ABC55B5-799F-4DF1-B35E-8B0FDDBACF4F}"/>
    <cellStyle name="20% - Accent5 2" xfId="82" xr:uid="{00000000-0005-0000-0000-000051000000}"/>
    <cellStyle name="20% - Accent5 2 2" xfId="83" xr:uid="{00000000-0005-0000-0000-000052000000}"/>
    <cellStyle name="20% - Accent5 2 2 2" xfId="2772" xr:uid="{501A5E1E-705E-4172-968D-3FAC61ADA330}"/>
    <cellStyle name="20% - Accent5 2 3" xfId="84" xr:uid="{00000000-0005-0000-0000-000053000000}"/>
    <cellStyle name="20% - Accent5 2 3 2" xfId="2773" xr:uid="{C1440940-FD40-4043-912A-6CD44007E377}"/>
    <cellStyle name="20% - Accent5 2 4" xfId="2771" xr:uid="{1F6122DD-1461-4981-BC3B-AF8265752CF0}"/>
    <cellStyle name="20% - Accent5 3" xfId="85" xr:uid="{00000000-0005-0000-0000-000054000000}"/>
    <cellStyle name="20% - Accent5 3 2" xfId="2774" xr:uid="{92F73980-6BBD-4189-9E05-D3E0F2801CD9}"/>
    <cellStyle name="20% - Accent5 4" xfId="86" xr:uid="{00000000-0005-0000-0000-000055000000}"/>
    <cellStyle name="20% - Accent5 4 2" xfId="2775" xr:uid="{ACAC11BC-9DEA-499A-86B9-4706029A3DF1}"/>
    <cellStyle name="20% - Accent5 5" xfId="87" xr:uid="{00000000-0005-0000-0000-000056000000}"/>
    <cellStyle name="20% - Accent5 5 2" xfId="2776" xr:uid="{5C8F8AD6-2ABC-4720-8B33-06A543CB6EAB}"/>
    <cellStyle name="20% - Accent5 6" xfId="88" xr:uid="{00000000-0005-0000-0000-000057000000}"/>
    <cellStyle name="20% - Accent5 6 2" xfId="2777" xr:uid="{F7FEB536-8AB0-4F7B-B015-72579D130A58}"/>
    <cellStyle name="20% - Accent5 7" xfId="89" xr:uid="{00000000-0005-0000-0000-000058000000}"/>
    <cellStyle name="20% - Accent5 7 2" xfId="2778" xr:uid="{21FA3AF4-3DCE-42F9-8322-2F9316248F22}"/>
    <cellStyle name="20% - Accent5 8" xfId="90" xr:uid="{00000000-0005-0000-0000-000059000000}"/>
    <cellStyle name="20% - Accent5 8 2" xfId="2779" xr:uid="{C158AC3F-ED8A-4338-A41D-AD242918BB6D}"/>
    <cellStyle name="20% - Accent5 9" xfId="91" xr:uid="{00000000-0005-0000-0000-00005A000000}"/>
    <cellStyle name="20% - Accent5 9 2" xfId="2780" xr:uid="{ECE67411-97CA-4666-83BD-A3C9C21CA556}"/>
    <cellStyle name="20% - Accent6" xfId="92" builtinId="50" customBuiltin="1"/>
    <cellStyle name="20% - Accent6 10" xfId="93" xr:uid="{00000000-0005-0000-0000-00005C000000}"/>
    <cellStyle name="20% - Accent6 10 2" xfId="2781" xr:uid="{6F79408C-4E8A-419C-A514-281CDC956980}"/>
    <cellStyle name="20% - Accent6 11" xfId="94" xr:uid="{00000000-0005-0000-0000-00005D000000}"/>
    <cellStyle name="20% - Accent6 11 2" xfId="2782" xr:uid="{D4AFE600-11B3-4129-A56A-9E14523C14DA}"/>
    <cellStyle name="20% - Accent6 12" xfId="95" xr:uid="{00000000-0005-0000-0000-00005E000000}"/>
    <cellStyle name="20% - Accent6 12 2" xfId="2783" xr:uid="{0034AC66-2896-4A18-A577-5A0C8161F911}"/>
    <cellStyle name="20% - Accent6 13" xfId="96" xr:uid="{00000000-0005-0000-0000-00005F000000}"/>
    <cellStyle name="20% - Accent6 13 2" xfId="2784" xr:uid="{D398D48B-2A89-45CA-A308-023D8E439C1E}"/>
    <cellStyle name="20% - Accent6 14" xfId="97" xr:uid="{00000000-0005-0000-0000-000060000000}"/>
    <cellStyle name="20% - Accent6 14 2" xfId="2785" xr:uid="{2E8BAE7C-7C75-4CC2-9CF6-10A55F4602A4}"/>
    <cellStyle name="20% - Accent6 15" xfId="98" xr:uid="{00000000-0005-0000-0000-000061000000}"/>
    <cellStyle name="20% - Accent6 15 2" xfId="2786" xr:uid="{1C534CD6-0668-4F98-B0CD-2DC76898C3B6}"/>
    <cellStyle name="20% - Accent6 16" xfId="99" xr:uid="{00000000-0005-0000-0000-000062000000}"/>
    <cellStyle name="20% - Accent6 16 2" xfId="2787" xr:uid="{C4FE6E83-DEE7-4F35-96B7-30CBE8B66D44}"/>
    <cellStyle name="20% - Accent6 17" xfId="2683" xr:uid="{E4C6B375-27DA-4D54-AAFF-6FA1DAA60209}"/>
    <cellStyle name="20% - Accent6 2" xfId="100" xr:uid="{00000000-0005-0000-0000-000063000000}"/>
    <cellStyle name="20% - Accent6 2 2" xfId="101" xr:uid="{00000000-0005-0000-0000-000064000000}"/>
    <cellStyle name="20% - Accent6 2 2 2" xfId="2789" xr:uid="{21F6738F-A41F-41BB-BFA3-91850ED75EF3}"/>
    <cellStyle name="20% - Accent6 2 3" xfId="102" xr:uid="{00000000-0005-0000-0000-000065000000}"/>
    <cellStyle name="20% - Accent6 2 3 2" xfId="2790" xr:uid="{78480BA5-E4EF-4E1A-9EB8-4C0B811990A8}"/>
    <cellStyle name="20% - Accent6 2 4" xfId="2788" xr:uid="{8509D3BD-A705-4988-891B-CEBC509E9CC4}"/>
    <cellStyle name="20% - Accent6 3" xfId="103" xr:uid="{00000000-0005-0000-0000-000066000000}"/>
    <cellStyle name="20% - Accent6 3 2" xfId="2791" xr:uid="{F18562B9-C4A5-4A96-B67C-77E27C05E3D5}"/>
    <cellStyle name="20% - Accent6 4" xfId="104" xr:uid="{00000000-0005-0000-0000-000067000000}"/>
    <cellStyle name="20% - Accent6 4 2" xfId="2792" xr:uid="{E68AE380-4F06-4DEB-8986-8AF70476AFC8}"/>
    <cellStyle name="20% - Accent6 5" xfId="105" xr:uid="{00000000-0005-0000-0000-000068000000}"/>
    <cellStyle name="20% - Accent6 5 2" xfId="2793" xr:uid="{560AAD72-C5B0-4E2C-9B22-D99FCCD32D9A}"/>
    <cellStyle name="20% - Accent6 6" xfId="106" xr:uid="{00000000-0005-0000-0000-000069000000}"/>
    <cellStyle name="20% - Accent6 6 2" xfId="2794" xr:uid="{D5B02F2C-9606-4BA5-854F-699A71D1C6BA}"/>
    <cellStyle name="20% - Accent6 7" xfId="107" xr:uid="{00000000-0005-0000-0000-00006A000000}"/>
    <cellStyle name="20% - Accent6 7 2" xfId="2795" xr:uid="{DD6C0FA7-3DAF-4F6E-8F55-7E2770E864A6}"/>
    <cellStyle name="20% - Accent6 8" xfId="108" xr:uid="{00000000-0005-0000-0000-00006B000000}"/>
    <cellStyle name="20% - Accent6 8 2" xfId="2796" xr:uid="{17B9E444-DB62-437B-BD16-4A263E92AAD3}"/>
    <cellStyle name="20% - Accent6 9" xfId="109" xr:uid="{00000000-0005-0000-0000-00006C000000}"/>
    <cellStyle name="20% - Accent6 9 2" xfId="2797" xr:uid="{63ED6DA1-BBA8-436D-82BA-AF4E038DD29F}"/>
    <cellStyle name="40% - Accent1" xfId="110" builtinId="31" customBuiltin="1"/>
    <cellStyle name="40% - Accent1 10" xfId="111" xr:uid="{00000000-0005-0000-0000-00006E000000}"/>
    <cellStyle name="40% - Accent1 10 2" xfId="2798" xr:uid="{59C762D4-BB69-4383-A9B2-542EF530932A}"/>
    <cellStyle name="40% - Accent1 11" xfId="112" xr:uid="{00000000-0005-0000-0000-00006F000000}"/>
    <cellStyle name="40% - Accent1 11 2" xfId="2799" xr:uid="{49F83DFD-CDC8-4433-A38F-29D49A2F4F24}"/>
    <cellStyle name="40% - Accent1 12" xfId="113" xr:uid="{00000000-0005-0000-0000-000070000000}"/>
    <cellStyle name="40% - Accent1 12 2" xfId="2800" xr:uid="{7C320D9A-8CEC-48E1-B4C0-6DBB7F790F03}"/>
    <cellStyle name="40% - Accent1 13" xfId="114" xr:uid="{00000000-0005-0000-0000-000071000000}"/>
    <cellStyle name="40% - Accent1 13 2" xfId="2801" xr:uid="{3A373500-6145-4CC7-B0A2-FEEA05153F4F}"/>
    <cellStyle name="40% - Accent1 14" xfId="115" xr:uid="{00000000-0005-0000-0000-000072000000}"/>
    <cellStyle name="40% - Accent1 14 2" xfId="2802" xr:uid="{1A6B0C22-6100-48FE-8DAC-00DD6148A7D9}"/>
    <cellStyle name="40% - Accent1 15" xfId="116" xr:uid="{00000000-0005-0000-0000-000073000000}"/>
    <cellStyle name="40% - Accent1 15 2" xfId="2803" xr:uid="{CC1C2400-5AC5-47DD-B4E6-2CF2F4F899C1}"/>
    <cellStyle name="40% - Accent1 16" xfId="117" xr:uid="{00000000-0005-0000-0000-000074000000}"/>
    <cellStyle name="40% - Accent1 16 2" xfId="2804" xr:uid="{8684C736-A2D1-4B86-800F-F15742610B9B}"/>
    <cellStyle name="40% - Accent1 17" xfId="2684" xr:uid="{AC25A0AC-F4DB-40E5-A941-F0CFF3C01CC8}"/>
    <cellStyle name="40% - Accent1 2" xfId="118" xr:uid="{00000000-0005-0000-0000-000075000000}"/>
    <cellStyle name="40% - Accent1 2 2" xfId="119" xr:uid="{00000000-0005-0000-0000-000076000000}"/>
    <cellStyle name="40% - Accent1 2 2 2" xfId="2806" xr:uid="{B35A92DD-BCA1-4470-AA6D-4BA1AF8474AF}"/>
    <cellStyle name="40% - Accent1 2 3" xfId="120" xr:uid="{00000000-0005-0000-0000-000077000000}"/>
    <cellStyle name="40% - Accent1 2 3 2" xfId="2807" xr:uid="{F60B943F-877F-43B5-81F1-6617DFFEF5FB}"/>
    <cellStyle name="40% - Accent1 2 4" xfId="2805" xr:uid="{3B6716A8-3179-476E-A604-6C9B4CA401E1}"/>
    <cellStyle name="40% - Accent1 3" xfId="121" xr:uid="{00000000-0005-0000-0000-000078000000}"/>
    <cellStyle name="40% - Accent1 3 2" xfId="2808" xr:uid="{2DE46A2A-CB23-46B8-A58F-7473444CA138}"/>
    <cellStyle name="40% - Accent1 4" xfId="122" xr:uid="{00000000-0005-0000-0000-000079000000}"/>
    <cellStyle name="40% - Accent1 4 2" xfId="2809" xr:uid="{90FAD2A5-DFAE-475D-BB04-FB32B0EF80BC}"/>
    <cellStyle name="40% - Accent1 5" xfId="123" xr:uid="{00000000-0005-0000-0000-00007A000000}"/>
    <cellStyle name="40% - Accent1 5 2" xfId="2810" xr:uid="{8DE74C32-2A71-4906-8CF9-212820FBCC5F}"/>
    <cellStyle name="40% - Accent1 6" xfId="124" xr:uid="{00000000-0005-0000-0000-00007B000000}"/>
    <cellStyle name="40% - Accent1 6 2" xfId="2811" xr:uid="{9807F7D9-2759-49FA-889E-BD0EB1E91CCE}"/>
    <cellStyle name="40% - Accent1 7" xfId="125" xr:uid="{00000000-0005-0000-0000-00007C000000}"/>
    <cellStyle name="40% - Accent1 7 2" xfId="2812" xr:uid="{98C0A542-679F-4265-8221-7ECA2C6F4580}"/>
    <cellStyle name="40% - Accent1 8" xfId="126" xr:uid="{00000000-0005-0000-0000-00007D000000}"/>
    <cellStyle name="40% - Accent1 8 2" xfId="2813" xr:uid="{8A9F2022-E1F7-472B-866E-B5FF0C2C0647}"/>
    <cellStyle name="40% - Accent1 9" xfId="127" xr:uid="{00000000-0005-0000-0000-00007E000000}"/>
    <cellStyle name="40% - Accent1 9 2" xfId="2814" xr:uid="{242E3C48-8CF1-4BAD-B90B-DE6296CB1EAE}"/>
    <cellStyle name="40% - Accent2" xfId="128" builtinId="35" customBuiltin="1"/>
    <cellStyle name="40% - Accent2 10" xfId="129" xr:uid="{00000000-0005-0000-0000-000080000000}"/>
    <cellStyle name="40% - Accent2 10 2" xfId="2815" xr:uid="{4D4B8416-9182-4D1E-B8F5-621FF4526389}"/>
    <cellStyle name="40% - Accent2 11" xfId="130" xr:uid="{00000000-0005-0000-0000-000081000000}"/>
    <cellStyle name="40% - Accent2 11 2" xfId="2816" xr:uid="{7D3F35FB-5051-4773-A910-999F5F4B5E8B}"/>
    <cellStyle name="40% - Accent2 12" xfId="131" xr:uid="{00000000-0005-0000-0000-000082000000}"/>
    <cellStyle name="40% - Accent2 12 2" xfId="2817" xr:uid="{068694E8-828C-4805-8A45-B5A39DDEAF01}"/>
    <cellStyle name="40% - Accent2 13" xfId="132" xr:uid="{00000000-0005-0000-0000-000083000000}"/>
    <cellStyle name="40% - Accent2 13 2" xfId="2818" xr:uid="{D5178B3E-9EFA-4764-A976-A36B2479451F}"/>
    <cellStyle name="40% - Accent2 14" xfId="133" xr:uid="{00000000-0005-0000-0000-000084000000}"/>
    <cellStyle name="40% - Accent2 14 2" xfId="2819" xr:uid="{AD72EAF8-5FAB-45EC-81A6-E4F2391A6C97}"/>
    <cellStyle name="40% - Accent2 15" xfId="134" xr:uid="{00000000-0005-0000-0000-000085000000}"/>
    <cellStyle name="40% - Accent2 15 2" xfId="2820" xr:uid="{08996CF2-6B4F-4D34-BC3C-F9B44585FCC0}"/>
    <cellStyle name="40% - Accent2 16" xfId="135" xr:uid="{00000000-0005-0000-0000-000086000000}"/>
    <cellStyle name="40% - Accent2 16 2" xfId="2821" xr:uid="{D8A28FF3-1226-46D4-AC7D-0F0DECB99630}"/>
    <cellStyle name="40% - Accent2 17" xfId="2685" xr:uid="{E9365010-C619-4D45-9FE0-C6E71AB70506}"/>
    <cellStyle name="40% - Accent2 2" xfId="136" xr:uid="{00000000-0005-0000-0000-000087000000}"/>
    <cellStyle name="40% - Accent2 2 2" xfId="137" xr:uid="{00000000-0005-0000-0000-000088000000}"/>
    <cellStyle name="40% - Accent2 2 2 2" xfId="2823" xr:uid="{2D2FD16A-52ED-4BCB-8358-4917CA8E2A75}"/>
    <cellStyle name="40% - Accent2 2 3" xfId="138" xr:uid="{00000000-0005-0000-0000-000089000000}"/>
    <cellStyle name="40% - Accent2 2 3 2" xfId="2824" xr:uid="{6234A67B-F283-4B2C-941D-8E2CB15252C8}"/>
    <cellStyle name="40% - Accent2 2 4" xfId="2822" xr:uid="{A4213BDB-5619-49F7-BC0C-038D8D734E45}"/>
    <cellStyle name="40% - Accent2 3" xfId="139" xr:uid="{00000000-0005-0000-0000-00008A000000}"/>
    <cellStyle name="40% - Accent2 3 2" xfId="2825" xr:uid="{C68204D8-64A6-41DA-A8EC-75695ED23A11}"/>
    <cellStyle name="40% - Accent2 4" xfId="140" xr:uid="{00000000-0005-0000-0000-00008B000000}"/>
    <cellStyle name="40% - Accent2 4 2" xfId="2826" xr:uid="{19AE2872-3E79-4197-AA59-58F1489AC785}"/>
    <cellStyle name="40% - Accent2 5" xfId="141" xr:uid="{00000000-0005-0000-0000-00008C000000}"/>
    <cellStyle name="40% - Accent2 5 2" xfId="2827" xr:uid="{5FC12F99-A4B5-42AA-A8F4-05024CB39A5E}"/>
    <cellStyle name="40% - Accent2 6" xfId="142" xr:uid="{00000000-0005-0000-0000-00008D000000}"/>
    <cellStyle name="40% - Accent2 6 2" xfId="2828" xr:uid="{5DB4528E-FD26-462F-AC14-71DAE87DCB69}"/>
    <cellStyle name="40% - Accent2 7" xfId="143" xr:uid="{00000000-0005-0000-0000-00008E000000}"/>
    <cellStyle name="40% - Accent2 7 2" xfId="2829" xr:uid="{98C4639A-EB35-4607-B6DE-6197D7AD7CEE}"/>
    <cellStyle name="40% - Accent2 8" xfId="144" xr:uid="{00000000-0005-0000-0000-00008F000000}"/>
    <cellStyle name="40% - Accent2 8 2" xfId="2830" xr:uid="{F3481079-80BD-4DBD-9CCD-2EC66FDD64FF}"/>
    <cellStyle name="40% - Accent2 9" xfId="145" xr:uid="{00000000-0005-0000-0000-000090000000}"/>
    <cellStyle name="40% - Accent2 9 2" xfId="2831" xr:uid="{8616FFAD-17DF-4CC6-9B4A-5608E41A5B76}"/>
    <cellStyle name="40% - Accent3" xfId="146" builtinId="39" customBuiltin="1"/>
    <cellStyle name="40% - Accent3 10" xfId="147" xr:uid="{00000000-0005-0000-0000-000092000000}"/>
    <cellStyle name="40% - Accent3 10 2" xfId="2832" xr:uid="{45C70123-EDDB-4993-9764-0813FF3DDEA1}"/>
    <cellStyle name="40% - Accent3 11" xfId="148" xr:uid="{00000000-0005-0000-0000-000093000000}"/>
    <cellStyle name="40% - Accent3 11 2" xfId="2833" xr:uid="{DB822104-74CD-41CC-AFAC-47E8CC541E4A}"/>
    <cellStyle name="40% - Accent3 12" xfId="149" xr:uid="{00000000-0005-0000-0000-000094000000}"/>
    <cellStyle name="40% - Accent3 12 2" xfId="2834" xr:uid="{DFE5A317-AC16-46BD-8919-818B005FD01D}"/>
    <cellStyle name="40% - Accent3 13" xfId="150" xr:uid="{00000000-0005-0000-0000-000095000000}"/>
    <cellStyle name="40% - Accent3 13 2" xfId="2835" xr:uid="{C8746310-B0C1-4C27-9944-E76ECABFE7EE}"/>
    <cellStyle name="40% - Accent3 14" xfId="151" xr:uid="{00000000-0005-0000-0000-000096000000}"/>
    <cellStyle name="40% - Accent3 14 2" xfId="2836" xr:uid="{DF6A5C2A-3091-4698-9593-4B1E25D23A2F}"/>
    <cellStyle name="40% - Accent3 15" xfId="152" xr:uid="{00000000-0005-0000-0000-000097000000}"/>
    <cellStyle name="40% - Accent3 15 2" xfId="2837" xr:uid="{87DAE5BF-7956-4CA9-9ED9-7F6A655FEB45}"/>
    <cellStyle name="40% - Accent3 16" xfId="153" xr:uid="{00000000-0005-0000-0000-000098000000}"/>
    <cellStyle name="40% - Accent3 16 2" xfId="2838" xr:uid="{276E79DA-DAEE-45E0-A00A-3890B64315F2}"/>
    <cellStyle name="40% - Accent3 17" xfId="2686" xr:uid="{AFD35770-A99D-46A6-A61C-6182EC1E7456}"/>
    <cellStyle name="40% - Accent3 2" xfId="154" xr:uid="{00000000-0005-0000-0000-000099000000}"/>
    <cellStyle name="40% - Accent3 2 2" xfId="155" xr:uid="{00000000-0005-0000-0000-00009A000000}"/>
    <cellStyle name="40% - Accent3 2 2 2" xfId="2840" xr:uid="{F1A99AFE-EC6B-4AA8-948C-94A5DEE085EA}"/>
    <cellStyle name="40% - Accent3 2 3" xfId="156" xr:uid="{00000000-0005-0000-0000-00009B000000}"/>
    <cellStyle name="40% - Accent3 2 3 2" xfId="2841" xr:uid="{5C91ACA6-F9F9-4678-BFEC-51326CEF2A6E}"/>
    <cellStyle name="40% - Accent3 2 4" xfId="2839" xr:uid="{596A5290-9B67-43AA-A7F5-21F44D569383}"/>
    <cellStyle name="40% - Accent3 3" xfId="157" xr:uid="{00000000-0005-0000-0000-00009C000000}"/>
    <cellStyle name="40% - Accent3 3 2" xfId="2842" xr:uid="{C7B4BE71-8575-4AD4-913F-20DB6F4AEAAF}"/>
    <cellStyle name="40% - Accent3 4" xfId="158" xr:uid="{00000000-0005-0000-0000-00009D000000}"/>
    <cellStyle name="40% - Accent3 4 2" xfId="2843" xr:uid="{1F2AA788-B2DB-46EB-B3B5-7FD5C32C4692}"/>
    <cellStyle name="40% - Accent3 5" xfId="159" xr:uid="{00000000-0005-0000-0000-00009E000000}"/>
    <cellStyle name="40% - Accent3 5 2" xfId="2844" xr:uid="{40E16755-5B1B-4762-BED9-2832BFA784EA}"/>
    <cellStyle name="40% - Accent3 6" xfId="160" xr:uid="{00000000-0005-0000-0000-00009F000000}"/>
    <cellStyle name="40% - Accent3 6 2" xfId="2845" xr:uid="{EFDCD79E-97C7-4FA8-8652-9190E19098BB}"/>
    <cellStyle name="40% - Accent3 7" xfId="161" xr:uid="{00000000-0005-0000-0000-0000A0000000}"/>
    <cellStyle name="40% - Accent3 7 2" xfId="2846" xr:uid="{D39843AB-C716-471C-811E-59F83073225F}"/>
    <cellStyle name="40% - Accent3 8" xfId="162" xr:uid="{00000000-0005-0000-0000-0000A1000000}"/>
    <cellStyle name="40% - Accent3 8 2" xfId="2847" xr:uid="{CEBC2CBA-40E7-49DF-B3DA-0EC961B8B11C}"/>
    <cellStyle name="40% - Accent3 9" xfId="163" xr:uid="{00000000-0005-0000-0000-0000A2000000}"/>
    <cellStyle name="40% - Accent3 9 2" xfId="2848" xr:uid="{B5894B17-A8FC-4ACD-A76E-017A0B81280C}"/>
    <cellStyle name="40% - Accent4" xfId="164" builtinId="43" customBuiltin="1"/>
    <cellStyle name="40% - Accent4 10" xfId="165" xr:uid="{00000000-0005-0000-0000-0000A4000000}"/>
    <cellStyle name="40% - Accent4 10 2" xfId="2849" xr:uid="{89D65B50-9A8F-4B6E-ADFC-AB061CE71716}"/>
    <cellStyle name="40% - Accent4 11" xfId="166" xr:uid="{00000000-0005-0000-0000-0000A5000000}"/>
    <cellStyle name="40% - Accent4 11 2" xfId="2850" xr:uid="{B06CEAE1-6F5E-466E-B64C-A1783BDADCEA}"/>
    <cellStyle name="40% - Accent4 12" xfId="167" xr:uid="{00000000-0005-0000-0000-0000A6000000}"/>
    <cellStyle name="40% - Accent4 12 2" xfId="2851" xr:uid="{2261C955-C61A-4538-B893-22E47969A478}"/>
    <cellStyle name="40% - Accent4 13" xfId="168" xr:uid="{00000000-0005-0000-0000-0000A7000000}"/>
    <cellStyle name="40% - Accent4 13 2" xfId="2852" xr:uid="{492AE7AC-BBAF-4568-9F65-FD8520FB184B}"/>
    <cellStyle name="40% - Accent4 14" xfId="169" xr:uid="{00000000-0005-0000-0000-0000A8000000}"/>
    <cellStyle name="40% - Accent4 14 2" xfId="2853" xr:uid="{E32C3404-CAE3-4623-B2E2-BE664CB7A7D6}"/>
    <cellStyle name="40% - Accent4 15" xfId="170" xr:uid="{00000000-0005-0000-0000-0000A9000000}"/>
    <cellStyle name="40% - Accent4 15 2" xfId="2854" xr:uid="{8C36B349-D8B2-415B-A2D0-8E5E9E959718}"/>
    <cellStyle name="40% - Accent4 16" xfId="171" xr:uid="{00000000-0005-0000-0000-0000AA000000}"/>
    <cellStyle name="40% - Accent4 16 2" xfId="2855" xr:uid="{3CCBFF52-FBB3-4208-A4FF-AB94FAE7DBF7}"/>
    <cellStyle name="40% - Accent4 17" xfId="2687" xr:uid="{E8ABF0E5-0410-459C-A32B-D5F8BE566310}"/>
    <cellStyle name="40% - Accent4 2" xfId="172" xr:uid="{00000000-0005-0000-0000-0000AB000000}"/>
    <cellStyle name="40% - Accent4 2 2" xfId="173" xr:uid="{00000000-0005-0000-0000-0000AC000000}"/>
    <cellStyle name="40% - Accent4 2 2 2" xfId="2857" xr:uid="{7C969ECF-5D00-455B-8AB1-17790B5BE29D}"/>
    <cellStyle name="40% - Accent4 2 3" xfId="174" xr:uid="{00000000-0005-0000-0000-0000AD000000}"/>
    <cellStyle name="40% - Accent4 2 3 2" xfId="2858" xr:uid="{100BCCB0-DB2C-4640-A8FE-9406B9F70C8B}"/>
    <cellStyle name="40% - Accent4 2 4" xfId="2856" xr:uid="{B00D416A-8AC8-4FA3-91ED-4DFA93664A0C}"/>
    <cellStyle name="40% - Accent4 3" xfId="175" xr:uid="{00000000-0005-0000-0000-0000AE000000}"/>
    <cellStyle name="40% - Accent4 3 2" xfId="2859" xr:uid="{11D8D71C-906B-481B-ABE0-9D308ECB6196}"/>
    <cellStyle name="40% - Accent4 4" xfId="176" xr:uid="{00000000-0005-0000-0000-0000AF000000}"/>
    <cellStyle name="40% - Accent4 4 2" xfId="2860" xr:uid="{8E64B459-CB9A-4248-9554-C2F37D2737A7}"/>
    <cellStyle name="40% - Accent4 5" xfId="177" xr:uid="{00000000-0005-0000-0000-0000B0000000}"/>
    <cellStyle name="40% - Accent4 5 2" xfId="2861" xr:uid="{9123E4EB-D7C0-4D2E-8267-6B7C55918C38}"/>
    <cellStyle name="40% - Accent4 6" xfId="178" xr:uid="{00000000-0005-0000-0000-0000B1000000}"/>
    <cellStyle name="40% - Accent4 6 2" xfId="2862" xr:uid="{AB524A55-5668-4047-A96C-4F4F35A34BAE}"/>
    <cellStyle name="40% - Accent4 7" xfId="179" xr:uid="{00000000-0005-0000-0000-0000B2000000}"/>
    <cellStyle name="40% - Accent4 7 2" xfId="2863" xr:uid="{07C9733F-CA52-40A9-AC3D-8D7C8C372882}"/>
    <cellStyle name="40% - Accent4 8" xfId="180" xr:uid="{00000000-0005-0000-0000-0000B3000000}"/>
    <cellStyle name="40% - Accent4 8 2" xfId="2864" xr:uid="{9D6D9C0F-83D9-4998-B42F-10284CF041BB}"/>
    <cellStyle name="40% - Accent4 9" xfId="181" xr:uid="{00000000-0005-0000-0000-0000B4000000}"/>
    <cellStyle name="40% - Accent4 9 2" xfId="2865" xr:uid="{63A8E609-2F19-48FF-98B6-00C17EC2894C}"/>
    <cellStyle name="40% - Accent5" xfId="182" builtinId="47" customBuiltin="1"/>
    <cellStyle name="40% - Accent5 10" xfId="183" xr:uid="{00000000-0005-0000-0000-0000B6000000}"/>
    <cellStyle name="40% - Accent5 10 2" xfId="2866" xr:uid="{016556E6-D47F-44EE-9D4D-7A9FA86B34C7}"/>
    <cellStyle name="40% - Accent5 11" xfId="184" xr:uid="{00000000-0005-0000-0000-0000B7000000}"/>
    <cellStyle name="40% - Accent5 11 2" xfId="2867" xr:uid="{A22C7FA1-5D85-4DFE-9D6A-8E10BCB44427}"/>
    <cellStyle name="40% - Accent5 12" xfId="185" xr:uid="{00000000-0005-0000-0000-0000B8000000}"/>
    <cellStyle name="40% - Accent5 12 2" xfId="2868" xr:uid="{8D1617A8-C81E-40EC-B6A7-763BFAB7B2CE}"/>
    <cellStyle name="40% - Accent5 13" xfId="186" xr:uid="{00000000-0005-0000-0000-0000B9000000}"/>
    <cellStyle name="40% - Accent5 13 2" xfId="2869" xr:uid="{BFBC113F-C362-4F3D-9944-2B808CF17ACE}"/>
    <cellStyle name="40% - Accent5 14" xfId="187" xr:uid="{00000000-0005-0000-0000-0000BA000000}"/>
    <cellStyle name="40% - Accent5 14 2" xfId="2870" xr:uid="{985152BB-F8A3-47EB-9289-D7591F93E7A9}"/>
    <cellStyle name="40% - Accent5 15" xfId="188" xr:uid="{00000000-0005-0000-0000-0000BB000000}"/>
    <cellStyle name="40% - Accent5 15 2" xfId="2871" xr:uid="{54E0041E-4A23-4647-AC4C-E2A5D5086158}"/>
    <cellStyle name="40% - Accent5 16" xfId="189" xr:uid="{00000000-0005-0000-0000-0000BC000000}"/>
    <cellStyle name="40% - Accent5 16 2" xfId="2872" xr:uid="{CB9243EB-F6DA-4ABD-965B-6A01B65CE507}"/>
    <cellStyle name="40% - Accent5 17" xfId="2688" xr:uid="{58854080-662B-4BC9-9C09-1647759E078D}"/>
    <cellStyle name="40% - Accent5 2" xfId="190" xr:uid="{00000000-0005-0000-0000-0000BD000000}"/>
    <cellStyle name="40% - Accent5 2 2" xfId="191" xr:uid="{00000000-0005-0000-0000-0000BE000000}"/>
    <cellStyle name="40% - Accent5 2 2 2" xfId="2874" xr:uid="{0458E3EB-700F-418A-8F16-37DDECFB515C}"/>
    <cellStyle name="40% - Accent5 2 3" xfId="192" xr:uid="{00000000-0005-0000-0000-0000BF000000}"/>
    <cellStyle name="40% - Accent5 2 3 2" xfId="2875" xr:uid="{4D3932B7-BF3D-4CA2-94A3-303373AE9C66}"/>
    <cellStyle name="40% - Accent5 2 4" xfId="2873" xr:uid="{036E5DE4-46BD-4D04-A874-5371F08A0D55}"/>
    <cellStyle name="40% - Accent5 3" xfId="193" xr:uid="{00000000-0005-0000-0000-0000C0000000}"/>
    <cellStyle name="40% - Accent5 3 2" xfId="2876" xr:uid="{66B20EB9-536F-47F7-98AA-6C880CA71422}"/>
    <cellStyle name="40% - Accent5 4" xfId="194" xr:uid="{00000000-0005-0000-0000-0000C1000000}"/>
    <cellStyle name="40% - Accent5 4 2" xfId="2877" xr:uid="{51A914C1-1218-4E65-B239-2B72523C4385}"/>
    <cellStyle name="40% - Accent5 5" xfId="195" xr:uid="{00000000-0005-0000-0000-0000C2000000}"/>
    <cellStyle name="40% - Accent5 5 2" xfId="2878" xr:uid="{2059779E-08F3-4C74-A7EA-DCD43F640542}"/>
    <cellStyle name="40% - Accent5 6" xfId="196" xr:uid="{00000000-0005-0000-0000-0000C3000000}"/>
    <cellStyle name="40% - Accent5 6 2" xfId="2879" xr:uid="{91DFB89B-6CAA-4043-9055-DDC3FE44AA27}"/>
    <cellStyle name="40% - Accent5 7" xfId="197" xr:uid="{00000000-0005-0000-0000-0000C4000000}"/>
    <cellStyle name="40% - Accent5 7 2" xfId="2880" xr:uid="{7C98AEA8-3C29-4161-955F-BBFA32598FCB}"/>
    <cellStyle name="40% - Accent5 8" xfId="198" xr:uid="{00000000-0005-0000-0000-0000C5000000}"/>
    <cellStyle name="40% - Accent5 8 2" xfId="2881" xr:uid="{627494BF-73EB-4405-A50B-53E6CB73BA49}"/>
    <cellStyle name="40% - Accent5 9" xfId="199" xr:uid="{00000000-0005-0000-0000-0000C6000000}"/>
    <cellStyle name="40% - Accent5 9 2" xfId="2882" xr:uid="{61427D3B-C9AE-4435-911B-7BEE7DDB64A9}"/>
    <cellStyle name="40% - Accent6" xfId="200" builtinId="51" customBuiltin="1"/>
    <cellStyle name="40% - Accent6 10" xfId="201" xr:uid="{00000000-0005-0000-0000-0000C8000000}"/>
    <cellStyle name="40% - Accent6 10 2" xfId="2883" xr:uid="{BE3D90E5-4582-4F33-A750-528E618C16B1}"/>
    <cellStyle name="40% - Accent6 11" xfId="202" xr:uid="{00000000-0005-0000-0000-0000C9000000}"/>
    <cellStyle name="40% - Accent6 11 2" xfId="2884" xr:uid="{24AA4620-4A30-427D-A1CC-5953CAFBA6C0}"/>
    <cellStyle name="40% - Accent6 12" xfId="203" xr:uid="{00000000-0005-0000-0000-0000CA000000}"/>
    <cellStyle name="40% - Accent6 12 2" xfId="2885" xr:uid="{13CAF4B0-838B-4387-BAA0-3F6FC5FB6F76}"/>
    <cellStyle name="40% - Accent6 13" xfId="204" xr:uid="{00000000-0005-0000-0000-0000CB000000}"/>
    <cellStyle name="40% - Accent6 13 2" xfId="2886" xr:uid="{12C40151-FED3-4C8E-B07E-1B4A1F8F17EE}"/>
    <cellStyle name="40% - Accent6 14" xfId="205" xr:uid="{00000000-0005-0000-0000-0000CC000000}"/>
    <cellStyle name="40% - Accent6 14 2" xfId="2887" xr:uid="{D6B6AE06-4523-4AA3-B23C-83B955626845}"/>
    <cellStyle name="40% - Accent6 15" xfId="206" xr:uid="{00000000-0005-0000-0000-0000CD000000}"/>
    <cellStyle name="40% - Accent6 15 2" xfId="2888" xr:uid="{89628979-D9E5-48EC-9DAC-9E253242A9FF}"/>
    <cellStyle name="40% - Accent6 16" xfId="207" xr:uid="{00000000-0005-0000-0000-0000CE000000}"/>
    <cellStyle name="40% - Accent6 16 2" xfId="2889" xr:uid="{F3B30353-ECBC-44E6-A516-9B6C4E4D8C0B}"/>
    <cellStyle name="40% - Accent6 17" xfId="2689" xr:uid="{11268F71-5BEC-413E-9358-016DAC84B4D1}"/>
    <cellStyle name="40% - Accent6 2" xfId="208" xr:uid="{00000000-0005-0000-0000-0000CF000000}"/>
    <cellStyle name="40% - Accent6 2 2" xfId="209" xr:uid="{00000000-0005-0000-0000-0000D0000000}"/>
    <cellStyle name="40% - Accent6 2 2 2" xfId="2891" xr:uid="{C1B56072-C7E8-4C36-B5B3-E139502343AD}"/>
    <cellStyle name="40% - Accent6 2 3" xfId="210" xr:uid="{00000000-0005-0000-0000-0000D1000000}"/>
    <cellStyle name="40% - Accent6 2 3 2" xfId="2892" xr:uid="{14464B7B-C811-45FA-8803-F353914F097D}"/>
    <cellStyle name="40% - Accent6 2 4" xfId="2890" xr:uid="{ECA1AD05-65B1-46A6-BD3D-A37C29785AAE}"/>
    <cellStyle name="40% - Accent6 3" xfId="211" xr:uid="{00000000-0005-0000-0000-0000D2000000}"/>
    <cellStyle name="40% - Accent6 3 2" xfId="2893" xr:uid="{7BF3444B-7E97-433B-9B89-3E6691D89CB5}"/>
    <cellStyle name="40% - Accent6 4" xfId="212" xr:uid="{00000000-0005-0000-0000-0000D3000000}"/>
    <cellStyle name="40% - Accent6 4 2" xfId="2894" xr:uid="{BA144AEC-EB53-45E8-98AE-ECE695960C8E}"/>
    <cellStyle name="40% - Accent6 5" xfId="213" xr:uid="{00000000-0005-0000-0000-0000D4000000}"/>
    <cellStyle name="40% - Accent6 5 2" xfId="2895" xr:uid="{3D25FA87-75E5-4338-8BE9-F4EC08C7F5C7}"/>
    <cellStyle name="40% - Accent6 6" xfId="214" xr:uid="{00000000-0005-0000-0000-0000D5000000}"/>
    <cellStyle name="40% - Accent6 6 2" xfId="2896" xr:uid="{8F9D2F20-2F09-4461-B5CA-86A8A109B603}"/>
    <cellStyle name="40% - Accent6 7" xfId="215" xr:uid="{00000000-0005-0000-0000-0000D6000000}"/>
    <cellStyle name="40% - Accent6 7 2" xfId="2897" xr:uid="{4FA4E282-DF7C-43B5-A30B-4179FE45F9DE}"/>
    <cellStyle name="40% - Accent6 8" xfId="216" xr:uid="{00000000-0005-0000-0000-0000D7000000}"/>
    <cellStyle name="40% - Accent6 8 2" xfId="2898" xr:uid="{932E310D-7C32-4F66-A4ED-4481C80F7DDD}"/>
    <cellStyle name="40% - Accent6 9" xfId="217" xr:uid="{00000000-0005-0000-0000-0000D8000000}"/>
    <cellStyle name="40% - Accent6 9 2" xfId="2899" xr:uid="{93004A36-642B-4624-8DCB-82BFE723394A}"/>
    <cellStyle name="60% - Accent1" xfId="218" builtinId="32" customBuiltin="1"/>
    <cellStyle name="60% - Accent1 10" xfId="219" xr:uid="{00000000-0005-0000-0000-0000DA000000}"/>
    <cellStyle name="60% - Accent1 11" xfId="220" xr:uid="{00000000-0005-0000-0000-0000DB000000}"/>
    <cellStyle name="60% - Accent1 12" xfId="221" xr:uid="{00000000-0005-0000-0000-0000DC000000}"/>
    <cellStyle name="60% - Accent1 13" xfId="222" xr:uid="{00000000-0005-0000-0000-0000DD000000}"/>
    <cellStyle name="60% - Accent1 14" xfId="223" xr:uid="{00000000-0005-0000-0000-0000DE000000}"/>
    <cellStyle name="60% - Accent1 15" xfId="224" xr:uid="{00000000-0005-0000-0000-0000DF000000}"/>
    <cellStyle name="60% - Accent1 16" xfId="225" xr:uid="{00000000-0005-0000-0000-0000E0000000}"/>
    <cellStyle name="60% - Accent1 2" xfId="226" xr:uid="{00000000-0005-0000-0000-0000E1000000}"/>
    <cellStyle name="60% - Accent1 2 2" xfId="227" xr:uid="{00000000-0005-0000-0000-0000E2000000}"/>
    <cellStyle name="60% - Accent1 2 3" xfId="228" xr:uid="{00000000-0005-0000-0000-0000E3000000}"/>
    <cellStyle name="60% - Accent1 3" xfId="229" xr:uid="{00000000-0005-0000-0000-0000E4000000}"/>
    <cellStyle name="60% - Accent1 4" xfId="230" xr:uid="{00000000-0005-0000-0000-0000E5000000}"/>
    <cellStyle name="60% - Accent1 5" xfId="231" xr:uid="{00000000-0005-0000-0000-0000E6000000}"/>
    <cellStyle name="60% - Accent1 6" xfId="232" xr:uid="{00000000-0005-0000-0000-0000E7000000}"/>
    <cellStyle name="60% - Accent1 7" xfId="233" xr:uid="{00000000-0005-0000-0000-0000E8000000}"/>
    <cellStyle name="60% - Accent1 8" xfId="234" xr:uid="{00000000-0005-0000-0000-0000E9000000}"/>
    <cellStyle name="60% - Accent1 9" xfId="235" xr:uid="{00000000-0005-0000-0000-0000EA000000}"/>
    <cellStyle name="60% - Accent2" xfId="236" builtinId="36" customBuiltin="1"/>
    <cellStyle name="60% - Accent2 10" xfId="237" xr:uid="{00000000-0005-0000-0000-0000EC000000}"/>
    <cellStyle name="60% - Accent2 11" xfId="238" xr:uid="{00000000-0005-0000-0000-0000ED000000}"/>
    <cellStyle name="60% - Accent2 12" xfId="239" xr:uid="{00000000-0005-0000-0000-0000EE000000}"/>
    <cellStyle name="60% - Accent2 13" xfId="240" xr:uid="{00000000-0005-0000-0000-0000EF000000}"/>
    <cellStyle name="60% - Accent2 14" xfId="241" xr:uid="{00000000-0005-0000-0000-0000F0000000}"/>
    <cellStyle name="60% - Accent2 15" xfId="242" xr:uid="{00000000-0005-0000-0000-0000F1000000}"/>
    <cellStyle name="60% - Accent2 16" xfId="243" xr:uid="{00000000-0005-0000-0000-0000F2000000}"/>
    <cellStyle name="60% - Accent2 2" xfId="244" xr:uid="{00000000-0005-0000-0000-0000F3000000}"/>
    <cellStyle name="60% - Accent2 2 2" xfId="245" xr:uid="{00000000-0005-0000-0000-0000F4000000}"/>
    <cellStyle name="60% - Accent2 2 3" xfId="246" xr:uid="{00000000-0005-0000-0000-0000F5000000}"/>
    <cellStyle name="60% - Accent2 3" xfId="247" xr:uid="{00000000-0005-0000-0000-0000F6000000}"/>
    <cellStyle name="60% - Accent2 4" xfId="248" xr:uid="{00000000-0005-0000-0000-0000F7000000}"/>
    <cellStyle name="60% - Accent2 5" xfId="249" xr:uid="{00000000-0005-0000-0000-0000F8000000}"/>
    <cellStyle name="60% - Accent2 6" xfId="250" xr:uid="{00000000-0005-0000-0000-0000F9000000}"/>
    <cellStyle name="60% - Accent2 7" xfId="251" xr:uid="{00000000-0005-0000-0000-0000FA000000}"/>
    <cellStyle name="60% - Accent2 8" xfId="252" xr:uid="{00000000-0005-0000-0000-0000FB000000}"/>
    <cellStyle name="60% - Accent2 9" xfId="253" xr:uid="{00000000-0005-0000-0000-0000FC000000}"/>
    <cellStyle name="60% - Accent3" xfId="254" builtinId="40" customBuiltin="1"/>
    <cellStyle name="60% - Accent3 10" xfId="255" xr:uid="{00000000-0005-0000-0000-0000FE000000}"/>
    <cellStyle name="60% - Accent3 11" xfId="256" xr:uid="{00000000-0005-0000-0000-0000FF000000}"/>
    <cellStyle name="60% - Accent3 12" xfId="257" xr:uid="{00000000-0005-0000-0000-000000010000}"/>
    <cellStyle name="60% - Accent3 13" xfId="258" xr:uid="{00000000-0005-0000-0000-000001010000}"/>
    <cellStyle name="60% - Accent3 14" xfId="259" xr:uid="{00000000-0005-0000-0000-000002010000}"/>
    <cellStyle name="60% - Accent3 15" xfId="260" xr:uid="{00000000-0005-0000-0000-000003010000}"/>
    <cellStyle name="60% - Accent3 16" xfId="261" xr:uid="{00000000-0005-0000-0000-000004010000}"/>
    <cellStyle name="60% - Accent3 2" xfId="262" xr:uid="{00000000-0005-0000-0000-000005010000}"/>
    <cellStyle name="60% - Accent3 2 2" xfId="263" xr:uid="{00000000-0005-0000-0000-000006010000}"/>
    <cellStyle name="60% - Accent3 2 3" xfId="264" xr:uid="{00000000-0005-0000-0000-000007010000}"/>
    <cellStyle name="60% - Accent3 3" xfId="265" xr:uid="{00000000-0005-0000-0000-000008010000}"/>
    <cellStyle name="60% - Accent3 4" xfId="266" xr:uid="{00000000-0005-0000-0000-000009010000}"/>
    <cellStyle name="60% - Accent3 5" xfId="267" xr:uid="{00000000-0005-0000-0000-00000A010000}"/>
    <cellStyle name="60% - Accent3 6" xfId="268" xr:uid="{00000000-0005-0000-0000-00000B010000}"/>
    <cellStyle name="60% - Accent3 7" xfId="269" xr:uid="{00000000-0005-0000-0000-00000C010000}"/>
    <cellStyle name="60% - Accent3 8" xfId="270" xr:uid="{00000000-0005-0000-0000-00000D010000}"/>
    <cellStyle name="60% - Accent3 9" xfId="271" xr:uid="{00000000-0005-0000-0000-00000E010000}"/>
    <cellStyle name="60% - Accent4" xfId="272" builtinId="44" customBuiltin="1"/>
    <cellStyle name="60% - Accent4 10" xfId="273" xr:uid="{00000000-0005-0000-0000-000010010000}"/>
    <cellStyle name="60% - Accent4 11" xfId="274" xr:uid="{00000000-0005-0000-0000-000011010000}"/>
    <cellStyle name="60% - Accent4 12" xfId="275" xr:uid="{00000000-0005-0000-0000-000012010000}"/>
    <cellStyle name="60% - Accent4 13" xfId="276" xr:uid="{00000000-0005-0000-0000-000013010000}"/>
    <cellStyle name="60% - Accent4 14" xfId="277" xr:uid="{00000000-0005-0000-0000-000014010000}"/>
    <cellStyle name="60% - Accent4 15" xfId="278" xr:uid="{00000000-0005-0000-0000-000015010000}"/>
    <cellStyle name="60% - Accent4 16" xfId="279" xr:uid="{00000000-0005-0000-0000-000016010000}"/>
    <cellStyle name="60% - Accent4 2" xfId="280" xr:uid="{00000000-0005-0000-0000-000017010000}"/>
    <cellStyle name="60% - Accent4 2 2" xfId="281" xr:uid="{00000000-0005-0000-0000-000018010000}"/>
    <cellStyle name="60% - Accent4 2 3" xfId="282" xr:uid="{00000000-0005-0000-0000-000019010000}"/>
    <cellStyle name="60% - Accent4 3" xfId="283" xr:uid="{00000000-0005-0000-0000-00001A010000}"/>
    <cellStyle name="60% - Accent4 4" xfId="284" xr:uid="{00000000-0005-0000-0000-00001B010000}"/>
    <cellStyle name="60% - Accent4 5" xfId="285" xr:uid="{00000000-0005-0000-0000-00001C010000}"/>
    <cellStyle name="60% - Accent4 6" xfId="286" xr:uid="{00000000-0005-0000-0000-00001D010000}"/>
    <cellStyle name="60% - Accent4 7" xfId="287" xr:uid="{00000000-0005-0000-0000-00001E010000}"/>
    <cellStyle name="60% - Accent4 8" xfId="288" xr:uid="{00000000-0005-0000-0000-00001F010000}"/>
    <cellStyle name="60% - Accent4 9" xfId="289" xr:uid="{00000000-0005-0000-0000-000020010000}"/>
    <cellStyle name="60% - Accent5" xfId="290" builtinId="48" customBuiltin="1"/>
    <cellStyle name="60% - Accent5 10" xfId="291" xr:uid="{00000000-0005-0000-0000-000022010000}"/>
    <cellStyle name="60% - Accent5 11" xfId="292" xr:uid="{00000000-0005-0000-0000-000023010000}"/>
    <cellStyle name="60% - Accent5 12" xfId="293" xr:uid="{00000000-0005-0000-0000-000024010000}"/>
    <cellStyle name="60% - Accent5 13" xfId="294" xr:uid="{00000000-0005-0000-0000-000025010000}"/>
    <cellStyle name="60% - Accent5 14" xfId="295" xr:uid="{00000000-0005-0000-0000-000026010000}"/>
    <cellStyle name="60% - Accent5 15" xfId="296" xr:uid="{00000000-0005-0000-0000-000027010000}"/>
    <cellStyle name="60% - Accent5 16" xfId="297" xr:uid="{00000000-0005-0000-0000-000028010000}"/>
    <cellStyle name="60% - Accent5 2" xfId="298" xr:uid="{00000000-0005-0000-0000-000029010000}"/>
    <cellStyle name="60% - Accent5 2 2" xfId="299" xr:uid="{00000000-0005-0000-0000-00002A010000}"/>
    <cellStyle name="60% - Accent5 2 3" xfId="300" xr:uid="{00000000-0005-0000-0000-00002B010000}"/>
    <cellStyle name="60% - Accent5 3" xfId="301" xr:uid="{00000000-0005-0000-0000-00002C010000}"/>
    <cellStyle name="60% - Accent5 4" xfId="302" xr:uid="{00000000-0005-0000-0000-00002D010000}"/>
    <cellStyle name="60% - Accent5 5" xfId="303" xr:uid="{00000000-0005-0000-0000-00002E010000}"/>
    <cellStyle name="60% - Accent5 6" xfId="304" xr:uid="{00000000-0005-0000-0000-00002F010000}"/>
    <cellStyle name="60% - Accent5 7" xfId="305" xr:uid="{00000000-0005-0000-0000-000030010000}"/>
    <cellStyle name="60% - Accent5 8" xfId="306" xr:uid="{00000000-0005-0000-0000-000031010000}"/>
    <cellStyle name="60% - Accent5 9" xfId="307" xr:uid="{00000000-0005-0000-0000-000032010000}"/>
    <cellStyle name="60% - Accent6" xfId="308" builtinId="52" customBuiltin="1"/>
    <cellStyle name="60% - Accent6 10" xfId="309" xr:uid="{00000000-0005-0000-0000-000034010000}"/>
    <cellStyle name="60% - Accent6 11" xfId="310" xr:uid="{00000000-0005-0000-0000-000035010000}"/>
    <cellStyle name="60% - Accent6 12" xfId="311" xr:uid="{00000000-0005-0000-0000-000036010000}"/>
    <cellStyle name="60% - Accent6 13" xfId="312" xr:uid="{00000000-0005-0000-0000-000037010000}"/>
    <cellStyle name="60% - Accent6 14" xfId="313" xr:uid="{00000000-0005-0000-0000-000038010000}"/>
    <cellStyle name="60% - Accent6 15" xfId="314" xr:uid="{00000000-0005-0000-0000-000039010000}"/>
    <cellStyle name="60% - Accent6 16" xfId="315" xr:uid="{00000000-0005-0000-0000-00003A010000}"/>
    <cellStyle name="60% - Accent6 2" xfId="316" xr:uid="{00000000-0005-0000-0000-00003B010000}"/>
    <cellStyle name="60% - Accent6 2 2" xfId="317" xr:uid="{00000000-0005-0000-0000-00003C010000}"/>
    <cellStyle name="60% - Accent6 2 3" xfId="318" xr:uid="{00000000-0005-0000-0000-00003D010000}"/>
    <cellStyle name="60% - Accent6 3" xfId="319" xr:uid="{00000000-0005-0000-0000-00003E010000}"/>
    <cellStyle name="60% - Accent6 4" xfId="320" xr:uid="{00000000-0005-0000-0000-00003F010000}"/>
    <cellStyle name="60% - Accent6 5" xfId="321" xr:uid="{00000000-0005-0000-0000-000040010000}"/>
    <cellStyle name="60% - Accent6 6" xfId="322" xr:uid="{00000000-0005-0000-0000-000041010000}"/>
    <cellStyle name="60% - Accent6 7" xfId="323" xr:uid="{00000000-0005-0000-0000-000042010000}"/>
    <cellStyle name="60% - Accent6 8" xfId="324" xr:uid="{00000000-0005-0000-0000-000043010000}"/>
    <cellStyle name="60% - Accent6 9" xfId="325" xr:uid="{00000000-0005-0000-0000-000044010000}"/>
    <cellStyle name="Accent1" xfId="326" builtinId="29" customBuiltin="1"/>
    <cellStyle name="Accent1 10" xfId="327" xr:uid="{00000000-0005-0000-0000-000046010000}"/>
    <cellStyle name="Accent1 11" xfId="328" xr:uid="{00000000-0005-0000-0000-000047010000}"/>
    <cellStyle name="Accent1 12" xfId="329" xr:uid="{00000000-0005-0000-0000-000048010000}"/>
    <cellStyle name="Accent1 13" xfId="330" xr:uid="{00000000-0005-0000-0000-000049010000}"/>
    <cellStyle name="Accent1 14" xfId="331" xr:uid="{00000000-0005-0000-0000-00004A010000}"/>
    <cellStyle name="Accent1 15" xfId="332" xr:uid="{00000000-0005-0000-0000-00004B010000}"/>
    <cellStyle name="Accent1 16" xfId="333" xr:uid="{00000000-0005-0000-0000-00004C010000}"/>
    <cellStyle name="Accent1 2" xfId="334" xr:uid="{00000000-0005-0000-0000-00004D010000}"/>
    <cellStyle name="Accent1 2 2" xfId="335" xr:uid="{00000000-0005-0000-0000-00004E010000}"/>
    <cellStyle name="Accent1 2 3" xfId="336" xr:uid="{00000000-0005-0000-0000-00004F010000}"/>
    <cellStyle name="Accent1 3" xfId="337" xr:uid="{00000000-0005-0000-0000-000050010000}"/>
    <cellStyle name="Accent1 4" xfId="338" xr:uid="{00000000-0005-0000-0000-000051010000}"/>
    <cellStyle name="Accent1 5" xfId="339" xr:uid="{00000000-0005-0000-0000-000052010000}"/>
    <cellStyle name="Accent1 6" xfId="340" xr:uid="{00000000-0005-0000-0000-000053010000}"/>
    <cellStyle name="Accent1 7" xfId="341" xr:uid="{00000000-0005-0000-0000-000054010000}"/>
    <cellStyle name="Accent1 8" xfId="342" xr:uid="{00000000-0005-0000-0000-000055010000}"/>
    <cellStyle name="Accent1 9" xfId="343" xr:uid="{00000000-0005-0000-0000-000056010000}"/>
    <cellStyle name="Accent2" xfId="344" builtinId="33" customBuiltin="1"/>
    <cellStyle name="Accent2 10" xfId="345" xr:uid="{00000000-0005-0000-0000-000058010000}"/>
    <cellStyle name="Accent2 11" xfId="346" xr:uid="{00000000-0005-0000-0000-000059010000}"/>
    <cellStyle name="Accent2 12" xfId="347" xr:uid="{00000000-0005-0000-0000-00005A010000}"/>
    <cellStyle name="Accent2 13" xfId="348" xr:uid="{00000000-0005-0000-0000-00005B010000}"/>
    <cellStyle name="Accent2 14" xfId="349" xr:uid="{00000000-0005-0000-0000-00005C010000}"/>
    <cellStyle name="Accent2 15" xfId="350" xr:uid="{00000000-0005-0000-0000-00005D010000}"/>
    <cellStyle name="Accent2 16" xfId="351" xr:uid="{00000000-0005-0000-0000-00005E010000}"/>
    <cellStyle name="Accent2 2" xfId="352" xr:uid="{00000000-0005-0000-0000-00005F010000}"/>
    <cellStyle name="Accent2 2 2" xfId="353" xr:uid="{00000000-0005-0000-0000-000060010000}"/>
    <cellStyle name="Accent2 2 3" xfId="354" xr:uid="{00000000-0005-0000-0000-000061010000}"/>
    <cellStyle name="Accent2 3" xfId="355" xr:uid="{00000000-0005-0000-0000-000062010000}"/>
    <cellStyle name="Accent2 4" xfId="356" xr:uid="{00000000-0005-0000-0000-000063010000}"/>
    <cellStyle name="Accent2 5" xfId="357" xr:uid="{00000000-0005-0000-0000-000064010000}"/>
    <cellStyle name="Accent2 6" xfId="358" xr:uid="{00000000-0005-0000-0000-000065010000}"/>
    <cellStyle name="Accent2 7" xfId="359" xr:uid="{00000000-0005-0000-0000-000066010000}"/>
    <cellStyle name="Accent2 8" xfId="360" xr:uid="{00000000-0005-0000-0000-000067010000}"/>
    <cellStyle name="Accent2 9" xfId="361" xr:uid="{00000000-0005-0000-0000-000068010000}"/>
    <cellStyle name="Accent3" xfId="362" builtinId="37" customBuiltin="1"/>
    <cellStyle name="Accent3 10" xfId="363" xr:uid="{00000000-0005-0000-0000-00006A010000}"/>
    <cellStyle name="Accent3 11" xfId="364" xr:uid="{00000000-0005-0000-0000-00006B010000}"/>
    <cellStyle name="Accent3 12" xfId="365" xr:uid="{00000000-0005-0000-0000-00006C010000}"/>
    <cellStyle name="Accent3 13" xfId="366" xr:uid="{00000000-0005-0000-0000-00006D010000}"/>
    <cellStyle name="Accent3 14" xfId="367" xr:uid="{00000000-0005-0000-0000-00006E010000}"/>
    <cellStyle name="Accent3 15" xfId="368" xr:uid="{00000000-0005-0000-0000-00006F010000}"/>
    <cellStyle name="Accent3 16" xfId="369" xr:uid="{00000000-0005-0000-0000-000070010000}"/>
    <cellStyle name="Accent3 2" xfId="370" xr:uid="{00000000-0005-0000-0000-000071010000}"/>
    <cellStyle name="Accent3 2 2" xfId="371" xr:uid="{00000000-0005-0000-0000-000072010000}"/>
    <cellStyle name="Accent3 2 3" xfId="372" xr:uid="{00000000-0005-0000-0000-000073010000}"/>
    <cellStyle name="Accent3 3" xfId="373" xr:uid="{00000000-0005-0000-0000-000074010000}"/>
    <cellStyle name="Accent3 4" xfId="374" xr:uid="{00000000-0005-0000-0000-000075010000}"/>
    <cellStyle name="Accent3 5" xfId="375" xr:uid="{00000000-0005-0000-0000-000076010000}"/>
    <cellStyle name="Accent3 6" xfId="376" xr:uid="{00000000-0005-0000-0000-000077010000}"/>
    <cellStyle name="Accent3 7" xfId="377" xr:uid="{00000000-0005-0000-0000-000078010000}"/>
    <cellStyle name="Accent3 8" xfId="378" xr:uid="{00000000-0005-0000-0000-000079010000}"/>
    <cellStyle name="Accent3 9" xfId="379" xr:uid="{00000000-0005-0000-0000-00007A010000}"/>
    <cellStyle name="Accent4" xfId="380" builtinId="41" customBuiltin="1"/>
    <cellStyle name="Accent4 10" xfId="381" xr:uid="{00000000-0005-0000-0000-00007C010000}"/>
    <cellStyle name="Accent4 11" xfId="382" xr:uid="{00000000-0005-0000-0000-00007D010000}"/>
    <cellStyle name="Accent4 12" xfId="383" xr:uid="{00000000-0005-0000-0000-00007E010000}"/>
    <cellStyle name="Accent4 13" xfId="384" xr:uid="{00000000-0005-0000-0000-00007F010000}"/>
    <cellStyle name="Accent4 14" xfId="385" xr:uid="{00000000-0005-0000-0000-000080010000}"/>
    <cellStyle name="Accent4 15" xfId="386" xr:uid="{00000000-0005-0000-0000-000081010000}"/>
    <cellStyle name="Accent4 16" xfId="387" xr:uid="{00000000-0005-0000-0000-000082010000}"/>
    <cellStyle name="Accent4 2" xfId="388" xr:uid="{00000000-0005-0000-0000-000083010000}"/>
    <cellStyle name="Accent4 2 2" xfId="389" xr:uid="{00000000-0005-0000-0000-000084010000}"/>
    <cellStyle name="Accent4 2 3" xfId="390" xr:uid="{00000000-0005-0000-0000-000085010000}"/>
    <cellStyle name="Accent4 3" xfId="391" xr:uid="{00000000-0005-0000-0000-000086010000}"/>
    <cellStyle name="Accent4 4" xfId="392" xr:uid="{00000000-0005-0000-0000-000087010000}"/>
    <cellStyle name="Accent4 5" xfId="393" xr:uid="{00000000-0005-0000-0000-000088010000}"/>
    <cellStyle name="Accent4 6" xfId="394" xr:uid="{00000000-0005-0000-0000-000089010000}"/>
    <cellStyle name="Accent4 7" xfId="395" xr:uid="{00000000-0005-0000-0000-00008A010000}"/>
    <cellStyle name="Accent4 8" xfId="396" xr:uid="{00000000-0005-0000-0000-00008B010000}"/>
    <cellStyle name="Accent4 9" xfId="397" xr:uid="{00000000-0005-0000-0000-00008C010000}"/>
    <cellStyle name="Accent5" xfId="398" builtinId="45" customBuiltin="1"/>
    <cellStyle name="Accent5 10" xfId="399" xr:uid="{00000000-0005-0000-0000-00008E010000}"/>
    <cellStyle name="Accent5 11" xfId="400" xr:uid="{00000000-0005-0000-0000-00008F010000}"/>
    <cellStyle name="Accent5 12" xfId="401" xr:uid="{00000000-0005-0000-0000-000090010000}"/>
    <cellStyle name="Accent5 13" xfId="402" xr:uid="{00000000-0005-0000-0000-000091010000}"/>
    <cellStyle name="Accent5 14" xfId="403" xr:uid="{00000000-0005-0000-0000-000092010000}"/>
    <cellStyle name="Accent5 15" xfId="404" xr:uid="{00000000-0005-0000-0000-000093010000}"/>
    <cellStyle name="Accent5 16" xfId="405" xr:uid="{00000000-0005-0000-0000-000094010000}"/>
    <cellStyle name="Accent5 2" xfId="406" xr:uid="{00000000-0005-0000-0000-000095010000}"/>
    <cellStyle name="Accent5 2 2" xfId="407" xr:uid="{00000000-0005-0000-0000-000096010000}"/>
    <cellStyle name="Accent5 2 3" xfId="408" xr:uid="{00000000-0005-0000-0000-000097010000}"/>
    <cellStyle name="Accent5 3" xfId="409" xr:uid="{00000000-0005-0000-0000-000098010000}"/>
    <cellStyle name="Accent5 4" xfId="410" xr:uid="{00000000-0005-0000-0000-000099010000}"/>
    <cellStyle name="Accent5 5" xfId="411" xr:uid="{00000000-0005-0000-0000-00009A010000}"/>
    <cellStyle name="Accent5 6" xfId="412" xr:uid="{00000000-0005-0000-0000-00009B010000}"/>
    <cellStyle name="Accent5 7" xfId="413" xr:uid="{00000000-0005-0000-0000-00009C010000}"/>
    <cellStyle name="Accent5 8" xfId="414" xr:uid="{00000000-0005-0000-0000-00009D010000}"/>
    <cellStyle name="Accent5 9" xfId="415" xr:uid="{00000000-0005-0000-0000-00009E010000}"/>
    <cellStyle name="Accent6" xfId="416" builtinId="49" customBuiltin="1"/>
    <cellStyle name="Accent6 10" xfId="417" xr:uid="{00000000-0005-0000-0000-0000A0010000}"/>
    <cellStyle name="Accent6 11" xfId="418" xr:uid="{00000000-0005-0000-0000-0000A1010000}"/>
    <cellStyle name="Accent6 12" xfId="419" xr:uid="{00000000-0005-0000-0000-0000A2010000}"/>
    <cellStyle name="Accent6 13" xfId="420" xr:uid="{00000000-0005-0000-0000-0000A3010000}"/>
    <cellStyle name="Accent6 14" xfId="421" xr:uid="{00000000-0005-0000-0000-0000A4010000}"/>
    <cellStyle name="Accent6 15" xfId="422" xr:uid="{00000000-0005-0000-0000-0000A5010000}"/>
    <cellStyle name="Accent6 16" xfId="423" xr:uid="{00000000-0005-0000-0000-0000A6010000}"/>
    <cellStyle name="Accent6 2" xfId="424" xr:uid="{00000000-0005-0000-0000-0000A7010000}"/>
    <cellStyle name="Accent6 2 2" xfId="425" xr:uid="{00000000-0005-0000-0000-0000A8010000}"/>
    <cellStyle name="Accent6 2 3" xfId="426" xr:uid="{00000000-0005-0000-0000-0000A9010000}"/>
    <cellStyle name="Accent6 3" xfId="427" xr:uid="{00000000-0005-0000-0000-0000AA010000}"/>
    <cellStyle name="Accent6 4" xfId="428" xr:uid="{00000000-0005-0000-0000-0000AB010000}"/>
    <cellStyle name="Accent6 5" xfId="429" xr:uid="{00000000-0005-0000-0000-0000AC010000}"/>
    <cellStyle name="Accent6 6" xfId="430" xr:uid="{00000000-0005-0000-0000-0000AD010000}"/>
    <cellStyle name="Accent6 7" xfId="431" xr:uid="{00000000-0005-0000-0000-0000AE010000}"/>
    <cellStyle name="Accent6 8" xfId="432" xr:uid="{00000000-0005-0000-0000-0000AF010000}"/>
    <cellStyle name="Accent6 9" xfId="433" xr:uid="{00000000-0005-0000-0000-0000B0010000}"/>
    <cellStyle name="Bad" xfId="434" builtinId="27" customBuiltin="1"/>
    <cellStyle name="Bad 10" xfId="435" xr:uid="{00000000-0005-0000-0000-0000B2010000}"/>
    <cellStyle name="Bad 11" xfId="436" xr:uid="{00000000-0005-0000-0000-0000B3010000}"/>
    <cellStyle name="Bad 12" xfId="437" xr:uid="{00000000-0005-0000-0000-0000B4010000}"/>
    <cellStyle name="Bad 13" xfId="438" xr:uid="{00000000-0005-0000-0000-0000B5010000}"/>
    <cellStyle name="Bad 14" xfId="439" xr:uid="{00000000-0005-0000-0000-0000B6010000}"/>
    <cellStyle name="Bad 15" xfId="440" xr:uid="{00000000-0005-0000-0000-0000B7010000}"/>
    <cellStyle name="Bad 16" xfId="441" xr:uid="{00000000-0005-0000-0000-0000B8010000}"/>
    <cellStyle name="Bad 2" xfId="442" xr:uid="{00000000-0005-0000-0000-0000B9010000}"/>
    <cellStyle name="Bad 2 2" xfId="443" xr:uid="{00000000-0005-0000-0000-0000BA010000}"/>
    <cellStyle name="Bad 2 3" xfId="444" xr:uid="{00000000-0005-0000-0000-0000BB010000}"/>
    <cellStyle name="Bad 3" xfId="445" xr:uid="{00000000-0005-0000-0000-0000BC010000}"/>
    <cellStyle name="Bad 4" xfId="446" xr:uid="{00000000-0005-0000-0000-0000BD010000}"/>
    <cellStyle name="Bad 5" xfId="447" xr:uid="{00000000-0005-0000-0000-0000BE010000}"/>
    <cellStyle name="Bad 6" xfId="448" xr:uid="{00000000-0005-0000-0000-0000BF010000}"/>
    <cellStyle name="Bad 7" xfId="449" xr:uid="{00000000-0005-0000-0000-0000C0010000}"/>
    <cellStyle name="Bad 8" xfId="450" xr:uid="{00000000-0005-0000-0000-0000C1010000}"/>
    <cellStyle name="Bad 9" xfId="451" xr:uid="{00000000-0005-0000-0000-0000C2010000}"/>
    <cellStyle name="Calc Currency (0)" xfId="452" xr:uid="{00000000-0005-0000-0000-0000C3010000}"/>
    <cellStyle name="Calc Currency (2)" xfId="453" xr:uid="{00000000-0005-0000-0000-0000C4010000}"/>
    <cellStyle name="Calc Currency (2) 2" xfId="454" xr:uid="{00000000-0005-0000-0000-0000C5010000}"/>
    <cellStyle name="Calc Percent (0)" xfId="455" xr:uid="{00000000-0005-0000-0000-0000C6010000}"/>
    <cellStyle name="Calc Percent (0) 2" xfId="456" xr:uid="{00000000-0005-0000-0000-0000C7010000}"/>
    <cellStyle name="Calc Percent (1)" xfId="457" xr:uid="{00000000-0005-0000-0000-0000C8010000}"/>
    <cellStyle name="Calc Percent (1) 2" xfId="458" xr:uid="{00000000-0005-0000-0000-0000C9010000}"/>
    <cellStyle name="Calc Percent (2)" xfId="459" xr:uid="{00000000-0005-0000-0000-0000CA010000}"/>
    <cellStyle name="Calc Percent (2) 2" xfId="460" xr:uid="{00000000-0005-0000-0000-0000CB010000}"/>
    <cellStyle name="Calc Units (0)" xfId="461" xr:uid="{00000000-0005-0000-0000-0000CC010000}"/>
    <cellStyle name="Calc Units (0) 2" xfId="462" xr:uid="{00000000-0005-0000-0000-0000CD010000}"/>
    <cellStyle name="Calc Units (1)" xfId="463" xr:uid="{00000000-0005-0000-0000-0000CE010000}"/>
    <cellStyle name="Calc Units (1) 2" xfId="464" xr:uid="{00000000-0005-0000-0000-0000CF010000}"/>
    <cellStyle name="Calc Units (2)" xfId="465" xr:uid="{00000000-0005-0000-0000-0000D0010000}"/>
    <cellStyle name="Calc Units (2) 2" xfId="466" xr:uid="{00000000-0005-0000-0000-0000D1010000}"/>
    <cellStyle name="Calculation" xfId="467" builtinId="22" customBuiltin="1"/>
    <cellStyle name="Calculation 10" xfId="468" xr:uid="{00000000-0005-0000-0000-0000D3010000}"/>
    <cellStyle name="Calculation 10 10" xfId="7386" xr:uid="{88461CCE-24E2-4268-B940-866A95C40105}"/>
    <cellStyle name="Calculation 10 10 2" xfId="13857" xr:uid="{DA0A719D-EC6E-49DF-8DBE-DD6840E55480}"/>
    <cellStyle name="Calculation 10 11" xfId="7367" xr:uid="{387500F8-77EC-4AD7-B0F3-557774360556}"/>
    <cellStyle name="Calculation 10 11 2" xfId="13838" xr:uid="{7C76F4CF-608F-4F0C-879D-0AB5888925ED}"/>
    <cellStyle name="Calculation 10 12" xfId="8421" xr:uid="{6F8EE380-413A-43B7-97B9-F7E4D6BCAD4B}"/>
    <cellStyle name="Calculation 10 12 2" xfId="14892" xr:uid="{AC802AC0-9DE1-40F7-BB53-C5FE591B1271}"/>
    <cellStyle name="Calculation 10 13" xfId="8266" xr:uid="{44E463FA-B30F-4043-B412-025176507FDB}"/>
    <cellStyle name="Calculation 10 13 2" xfId="14737" xr:uid="{E2D363DF-98FE-414D-91A3-702A921E2A16}"/>
    <cellStyle name="Calculation 10 14" xfId="8438" xr:uid="{FF993AD9-DE18-4DDD-86EC-9E32F3B49E2B}"/>
    <cellStyle name="Calculation 10 14 2" xfId="14909" xr:uid="{CEA5A82A-1BE2-4606-BAE9-A5E2E4AA9313}"/>
    <cellStyle name="Calculation 10 15" xfId="8252" xr:uid="{20D63F94-DC99-41B2-A5E6-AE8564B93DAD}"/>
    <cellStyle name="Calculation 10 15 2" xfId="14723" xr:uid="{865A9D38-F30F-44B1-83C2-E167DC8F63D0}"/>
    <cellStyle name="Calculation 10 16" xfId="8454" xr:uid="{FBF6C1D5-FADA-45E0-864D-DE004AD55196}"/>
    <cellStyle name="Calculation 10 16 2" xfId="14925" xr:uid="{9B1F909D-BD94-4DF2-BA62-6F35291A1652}"/>
    <cellStyle name="Calculation 10 17" xfId="9439" xr:uid="{D7648C43-DCDE-4997-A48B-106D6ED65217}"/>
    <cellStyle name="Calculation 10 18" xfId="9331" xr:uid="{15C8CD66-F915-4167-86C6-F02FD12C3E0F}"/>
    <cellStyle name="Calculation 10 19" xfId="9667" xr:uid="{E29F4F7D-4A95-45D0-8C96-0FA9D6AC6AEE}"/>
    <cellStyle name="Calculation 10 2" xfId="469" xr:uid="{00000000-0005-0000-0000-0000D4010000}"/>
    <cellStyle name="Calculation 10 2 2" xfId="5347" xr:uid="{7B1A2F82-7AA5-4A88-918B-47E815312CEF}"/>
    <cellStyle name="Calculation 10 2 2 2" xfId="11617" xr:uid="{AB8F47A2-B43D-4179-BD0F-376684B05ACB}"/>
    <cellStyle name="Calculation 10 2 3" xfId="9888" xr:uid="{262742C4-8243-4588-9FAA-16F5EBCA7C58}"/>
    <cellStyle name="Calculation 10 2 4" xfId="10946" xr:uid="{31BB7966-5A64-43D9-A84A-0D8D08E7F2CA}"/>
    <cellStyle name="Calculation 10 2 5" xfId="4426" xr:uid="{E4E34813-2963-4BC5-8A9B-CE10A152719C}"/>
    <cellStyle name="Calculation 10 20" xfId="9457" xr:uid="{AD7FB5C8-8857-4FBD-ABCA-3D8278B1B0BD}"/>
    <cellStyle name="Calculation 10 21" xfId="9681" xr:uid="{BD77BA1E-F0BC-4EAF-9E17-D293CD6CEFAF}"/>
    <cellStyle name="Calculation 10 22" xfId="9475" xr:uid="{37B7FFD1-E749-487D-A442-37E44C25E9E7}"/>
    <cellStyle name="Calculation 10 23" xfId="15726" xr:uid="{C31E7E65-DF57-4F07-A283-58C6E2868F2C}"/>
    <cellStyle name="Calculation 10 24" xfId="16083" xr:uid="{42CDDF6F-F743-43A5-B417-DAAF3C9BB8EF}"/>
    <cellStyle name="Calculation 10 25" xfId="16023" xr:uid="{F7261482-2FC2-4EA1-9B5E-39C5F3E3B8CA}"/>
    <cellStyle name="Calculation 10 26" xfId="16165" xr:uid="{DCA50C62-BDD7-4FC6-ACE2-7DD694876BDF}"/>
    <cellStyle name="Calculation 10 27" xfId="16621" xr:uid="{376191FD-9454-4C5A-B7BA-9D8C3206AB4F}"/>
    <cellStyle name="Calculation 10 28" xfId="16181" xr:uid="{C25C8183-3F31-4001-BC56-FDA68A147EC9}"/>
    <cellStyle name="Calculation 10 3" xfId="4223" xr:uid="{5BEDD535-17B0-485C-B942-FBAC0F8B7FB5}"/>
    <cellStyle name="Calculation 10 3 2" xfId="11616" xr:uid="{E2B0398B-F369-4ACB-A5AF-05F8BB1D182E}"/>
    <cellStyle name="Calculation 10 4" xfId="5943" xr:uid="{B0D429DB-F5C2-4928-8E60-8016FDD3AEF6}"/>
    <cellStyle name="Calculation 10 4 2" xfId="12414" xr:uid="{CBC90155-B46E-404D-9F72-95BC88EB2F2D}"/>
    <cellStyle name="Calculation 10 5" xfId="5902" xr:uid="{D42B831B-28D3-4945-A3EC-EA566C9B69D9}"/>
    <cellStyle name="Calculation 10 5 2" xfId="12373" xr:uid="{924866DF-59F3-4149-84CA-612E44985BED}"/>
    <cellStyle name="Calculation 10 6" xfId="5996" xr:uid="{EE38DD79-ACE8-48AB-9D6C-15DE898F5D8C}"/>
    <cellStyle name="Calculation 10 6 2" xfId="12467" xr:uid="{0F5C35A2-F82C-4827-A840-9AEFBE31EB57}"/>
    <cellStyle name="Calculation 10 7" xfId="6820" xr:uid="{BEE68A85-640F-4264-A497-D313D9B9024E}"/>
    <cellStyle name="Calculation 10 7 2" xfId="13291" xr:uid="{C7DABA78-853C-493A-8330-61859EFB6752}"/>
    <cellStyle name="Calculation 10 8" xfId="6818" xr:uid="{B70D118D-5E57-4577-9996-851F2463EC6A}"/>
    <cellStyle name="Calculation 10 8 2" xfId="13289" xr:uid="{224C4F5A-D7DF-4361-9F5A-ECA50764C0A6}"/>
    <cellStyle name="Calculation 10 9" xfId="6804" xr:uid="{6A7C20A1-7E11-41FE-8E25-C426358CA110}"/>
    <cellStyle name="Calculation 10 9 2" xfId="13275" xr:uid="{8DDA4D69-4BEC-4065-8E44-67193633DCDF}"/>
    <cellStyle name="Calculation 11" xfId="470" xr:uid="{00000000-0005-0000-0000-0000D5010000}"/>
    <cellStyle name="Calculation 11 10" xfId="7387" xr:uid="{BCDADB7A-D272-4ED0-BB13-BFBEC36E965B}"/>
    <cellStyle name="Calculation 11 10 2" xfId="13858" xr:uid="{784B66C6-AEBB-4298-92EC-55343D479C41}"/>
    <cellStyle name="Calculation 11 11" xfId="7368" xr:uid="{2C3C874A-4C34-433B-BE44-B88AADF6D998}"/>
    <cellStyle name="Calculation 11 11 2" xfId="13839" xr:uid="{D2572C46-CA52-4DBD-AF74-A0882CB77FFB}"/>
    <cellStyle name="Calculation 11 12" xfId="8048" xr:uid="{C2F64C6D-D915-4648-97E9-792B59684347}"/>
    <cellStyle name="Calculation 11 12 2" xfId="14519" xr:uid="{1578BE7A-3E1F-491F-B61D-C3B501F40B2C}"/>
    <cellStyle name="Calculation 11 13" xfId="8267" xr:uid="{12CB3C9C-05BC-41FB-A4F4-574B4BBB89AE}"/>
    <cellStyle name="Calculation 11 13 2" xfId="14738" xr:uid="{D6FE75FE-2ADC-488D-9482-72E2991490C3}"/>
    <cellStyle name="Calculation 11 14" xfId="8437" xr:uid="{F6E95069-CE1F-4923-B1D0-297F00B926C7}"/>
    <cellStyle name="Calculation 11 14 2" xfId="14908" xr:uid="{A08370F6-A894-4F17-B444-5BC034A12035}"/>
    <cellStyle name="Calculation 11 15" xfId="8253" xr:uid="{C2E61AD5-4589-4A2D-8241-E62DD5E0D03A}"/>
    <cellStyle name="Calculation 11 15 2" xfId="14724" xr:uid="{3239D967-3831-48AE-92B4-46A49A5DADD2}"/>
    <cellStyle name="Calculation 11 16" xfId="8453" xr:uid="{97529D48-D6B1-4EE7-B0DF-9344D8013C08}"/>
    <cellStyle name="Calculation 11 16 2" xfId="14924" xr:uid="{78EC0ACF-E781-4D8E-B604-A03ADF2897E1}"/>
    <cellStyle name="Calculation 11 17" xfId="9440" xr:uid="{796C997D-DEAE-4B9F-8277-C727352417CA}"/>
    <cellStyle name="Calculation 11 18" xfId="9853" xr:uid="{7F02E46C-2ECB-45E7-8AA8-B3B7CD9B2F8E}"/>
    <cellStyle name="Calculation 11 19" xfId="9666" xr:uid="{74BE331A-A543-4134-AFF6-6FC10A1BE1EA}"/>
    <cellStyle name="Calculation 11 2" xfId="471" xr:uid="{00000000-0005-0000-0000-0000D6010000}"/>
    <cellStyle name="Calculation 11 2 2" xfId="5348" xr:uid="{32DF3C54-E721-41A1-A781-66FA64F1DAF7}"/>
    <cellStyle name="Calculation 11 2 2 2" xfId="11619" xr:uid="{4C637DB1-B3C1-4474-B1EB-82F0B10A16C4}"/>
    <cellStyle name="Calculation 11 2 3" xfId="9332" xr:uid="{AB77DBD3-324C-4A82-B236-53DD221F3D8C}"/>
    <cellStyle name="Calculation 11 2 4" xfId="10947" xr:uid="{219149AB-0920-4800-ACE2-996856DC3BB4}"/>
    <cellStyle name="Calculation 11 2 5" xfId="4427" xr:uid="{1F6BC3CA-F59F-4EB8-977A-11C978409D2E}"/>
    <cellStyle name="Calculation 11 20" xfId="9458" xr:uid="{DAAAEA23-0CAE-4110-A29C-E1B4BB44549F}"/>
    <cellStyle name="Calculation 11 21" xfId="9942" xr:uid="{DCA00127-9432-4692-A813-C7D95D138191}"/>
    <cellStyle name="Calculation 11 22" xfId="9476" xr:uid="{18CCBD56-5619-448D-BA7B-557FD80495D1}"/>
    <cellStyle name="Calculation 11 23" xfId="15727" xr:uid="{A1781B4F-B5B0-4B0A-A663-34AC41614ABD}"/>
    <cellStyle name="Calculation 11 24" xfId="16084" xr:uid="{6664C763-9BC7-4C81-A8F6-6F9CE73C3338}"/>
    <cellStyle name="Calculation 11 25" xfId="16024" xr:uid="{7B3E4DB2-C1F6-4544-8B77-44D50F591D86}"/>
    <cellStyle name="Calculation 11 26" xfId="16164" xr:uid="{F821B2ED-4743-4124-9BD9-A85C63E17ABF}"/>
    <cellStyle name="Calculation 11 27" xfId="16009" xr:uid="{9C7A5F4B-3587-4D63-9CBA-EFC9CDD22439}"/>
    <cellStyle name="Calculation 11 28" xfId="16180" xr:uid="{28C75C44-D083-40F8-9157-D6A0F4C2D1CB}"/>
    <cellStyle name="Calculation 11 3" xfId="4222" xr:uid="{4849874A-08D8-4056-8AF0-D85C6E50456D}"/>
    <cellStyle name="Calculation 11 3 2" xfId="11618" xr:uid="{1A7E4DCC-9826-4DB1-BEF2-67691E201669}"/>
    <cellStyle name="Calculation 11 4" xfId="5944" xr:uid="{F668BF0C-1D2C-49D9-B03B-184628F22B0A}"/>
    <cellStyle name="Calculation 11 4 2" xfId="12415" xr:uid="{82A67C3E-6587-4722-806D-E28F92E3AC21}"/>
    <cellStyle name="Calculation 11 5" xfId="5903" xr:uid="{345DAAC2-E72A-454D-9EA4-4A34F05F480E}"/>
    <cellStyle name="Calculation 11 5 2" xfId="12374" xr:uid="{68D5D9AA-4829-4290-86F8-40EEFE6306D0}"/>
    <cellStyle name="Calculation 11 6" xfId="5995" xr:uid="{03521DCA-CAC4-4C3A-B989-E1C8787D7693}"/>
    <cellStyle name="Calculation 11 6 2" xfId="12466" xr:uid="{0B8D2198-F842-4F69-A267-4AD3EB06DD37}"/>
    <cellStyle name="Calculation 11 7" xfId="6821" xr:uid="{559D3EB6-072A-4C83-9337-C5292A2A5AF3}"/>
    <cellStyle name="Calculation 11 7 2" xfId="13292" xr:uid="{923EF016-DF43-43D3-A498-495159096909}"/>
    <cellStyle name="Calculation 11 8" xfId="6819" xr:uid="{7D8F5556-28BE-48AE-BCCF-7A2626DDFC98}"/>
    <cellStyle name="Calculation 11 8 2" xfId="13290" xr:uid="{B6835796-07D4-4EB3-BBC8-EFDDDD3BDA0F}"/>
    <cellStyle name="Calculation 11 9" xfId="6613" xr:uid="{9F42A363-94BA-4586-9199-85907692EC04}"/>
    <cellStyle name="Calculation 11 9 2" xfId="13084" xr:uid="{E5295B2C-B78F-4795-BDD5-682B49462197}"/>
    <cellStyle name="Calculation 12" xfId="472" xr:uid="{00000000-0005-0000-0000-0000D7010000}"/>
    <cellStyle name="Calculation 12 10" xfId="7388" xr:uid="{0A8FFCF2-B607-4293-BCE6-9228E03D2D6E}"/>
    <cellStyle name="Calculation 12 10 2" xfId="13859" xr:uid="{E6DB6D2F-C147-41E8-89F6-7C0CC1E426E4}"/>
    <cellStyle name="Calculation 12 11" xfId="7369" xr:uid="{B52EE222-CFCA-4143-879D-E290886C1E12}"/>
    <cellStyle name="Calculation 12 11 2" xfId="13840" xr:uid="{2C6FE721-0421-4075-AB64-B219EA130D37}"/>
    <cellStyle name="Calculation 12 12" xfId="8420" xr:uid="{1F5E9B2D-054C-429B-8CC8-6DB1DA8E6B5A}"/>
    <cellStyle name="Calculation 12 12 2" xfId="14891" xr:uid="{3D4C53A8-8C8A-4540-8E29-E31FF9FCAD2C}"/>
    <cellStyle name="Calculation 12 13" xfId="8268" xr:uid="{CF593AA2-E91B-49A8-845E-534522FD3484}"/>
    <cellStyle name="Calculation 12 13 2" xfId="14739" xr:uid="{66A35C5F-F402-4CC4-B8B7-CF4681EFD267}"/>
    <cellStyle name="Calculation 12 14" xfId="8436" xr:uid="{34838053-B06F-43B2-9837-5E62E1451039}"/>
    <cellStyle name="Calculation 12 14 2" xfId="14907" xr:uid="{90D7E457-C3C5-44BC-8920-4279F85FD425}"/>
    <cellStyle name="Calculation 12 15" xfId="8254" xr:uid="{C0485C42-5434-43CD-89D6-C2DBB706A50A}"/>
    <cellStyle name="Calculation 12 15 2" xfId="14725" xr:uid="{6588CF9B-30E0-4DC8-926F-F84788DF41B7}"/>
    <cellStyle name="Calculation 12 16" xfId="8452" xr:uid="{A0DAFB33-434D-4F84-AA9E-38F0FA2E45F2}"/>
    <cellStyle name="Calculation 12 16 2" xfId="14923" xr:uid="{E62499C7-5955-403A-B403-80FCBFBE3AAA}"/>
    <cellStyle name="Calculation 12 17" xfId="9441" xr:uid="{3CEE7182-65B9-4861-B889-B12B4796C25A}"/>
    <cellStyle name="Calculation 12 18" xfId="9333" xr:uid="{4D65264D-14EC-4DB1-9DFF-B0F6448E59EC}"/>
    <cellStyle name="Calculation 12 19" xfId="9665" xr:uid="{26834264-8BEC-4506-AD1E-7914E98876D7}"/>
    <cellStyle name="Calculation 12 2" xfId="473" xr:uid="{00000000-0005-0000-0000-0000D8010000}"/>
    <cellStyle name="Calculation 12 2 2" xfId="5349" xr:uid="{2A4F8D1E-6DF9-4638-AD2B-EFAA0E2D3563}"/>
    <cellStyle name="Calculation 12 2 2 2" xfId="11621" xr:uid="{BED4C09B-4E8B-4C5F-8B9B-B0F868939240}"/>
    <cellStyle name="Calculation 12 2 3" xfId="9334" xr:uid="{F7D3ED59-32C6-4BC3-8909-51B63BBFBCD4}"/>
    <cellStyle name="Calculation 12 2 4" xfId="10948" xr:uid="{1316A45F-7CB7-4F30-958F-CF2A5E77895E}"/>
    <cellStyle name="Calculation 12 2 5" xfId="4428" xr:uid="{50CBD042-044F-401C-9750-8975F16C8B42}"/>
    <cellStyle name="Calculation 12 20" xfId="9459" xr:uid="{A11E6125-67F6-4016-89D7-FECE33975FE8}"/>
    <cellStyle name="Calculation 12 21" xfId="9680" xr:uid="{FE7BF33C-B8BA-4EB2-A281-0D145F352248}"/>
    <cellStyle name="Calculation 12 22" xfId="9477" xr:uid="{BB702916-18D5-4433-A190-6F3BBCB232F2}"/>
    <cellStyle name="Calculation 12 23" xfId="15728" xr:uid="{60B1D28F-3E3D-4EB8-B141-AE6AAA4377B8}"/>
    <cellStyle name="Calculation 12 24" xfId="16085" xr:uid="{92BDF94B-F6C5-461C-B8D4-1F434790C70E}"/>
    <cellStyle name="Calculation 12 25" xfId="16025" xr:uid="{2BDA0796-C9FB-4BC6-8065-E536466F7C24}"/>
    <cellStyle name="Calculation 12 26" xfId="16163" xr:uid="{325887F3-1DB5-4036-92EB-76418B07182F}"/>
    <cellStyle name="Calculation 12 27" xfId="16010" xr:uid="{14EDD76F-6504-4DB1-920D-C99A42F2007B}"/>
    <cellStyle name="Calculation 12 28" xfId="16179" xr:uid="{73283FF7-BA8A-4627-9764-EBBC0EF8B004}"/>
    <cellStyle name="Calculation 12 3" xfId="3853" xr:uid="{9A71E01F-FC7F-4947-BC55-A380C90ED3BA}"/>
    <cellStyle name="Calculation 12 3 2" xfId="11620" xr:uid="{3B1B484D-577A-44B3-B581-673E4A57CA93}"/>
    <cellStyle name="Calculation 12 4" xfId="5945" xr:uid="{38EADD18-7F11-40B5-A9EB-8CC59F4CA157}"/>
    <cellStyle name="Calculation 12 4 2" xfId="12416" xr:uid="{44C56F7A-E859-42CB-84FE-94FBD298B381}"/>
    <cellStyle name="Calculation 12 5" xfId="5904" xr:uid="{2716A3E6-E76D-4571-8FAF-1BD85E544E5F}"/>
    <cellStyle name="Calculation 12 5 2" xfId="12375" xr:uid="{B9A2CDEC-7527-43BB-9716-3CB01BF8392C}"/>
    <cellStyle name="Calculation 12 6" xfId="5994" xr:uid="{A52F7F15-6D9A-4203-B930-FDD0BD51725C}"/>
    <cellStyle name="Calculation 12 6 2" xfId="12465" xr:uid="{DE8D2B76-9CAC-464D-9DA0-D804FF06DE44}"/>
    <cellStyle name="Calculation 12 7" xfId="6822" xr:uid="{A2B39FB1-C405-4D43-A227-92DFDB81D17C}"/>
    <cellStyle name="Calculation 12 7 2" xfId="13293" xr:uid="{75952E58-2DE4-457F-9C49-FDA531B23F7A}"/>
    <cellStyle name="Calculation 12 8" xfId="7202" xr:uid="{6CE0665F-782F-46F9-B164-BB613A50B546}"/>
    <cellStyle name="Calculation 12 8 2" xfId="13673" xr:uid="{C10B7654-1AE9-4864-B834-9E4D006272B8}"/>
    <cellStyle name="Calculation 12 9" xfId="6805" xr:uid="{5A81F305-8136-4315-B6DB-BF84FA16E7F1}"/>
    <cellStyle name="Calculation 12 9 2" xfId="13276" xr:uid="{2A822A28-34A0-4351-9A41-6D5FBEFF6110}"/>
    <cellStyle name="Calculation 13" xfId="474" xr:uid="{00000000-0005-0000-0000-0000D9010000}"/>
    <cellStyle name="Calculation 13 10" xfId="7389" xr:uid="{F0C94282-D3A1-46B5-A03F-12BB9C8BE5E6}"/>
    <cellStyle name="Calculation 13 10 2" xfId="13860" xr:uid="{72510666-D212-44B5-8200-61BA4E8A8126}"/>
    <cellStyle name="Calculation 13 11" xfId="7370" xr:uid="{FF1C3787-1739-4D04-B226-B67F77CF6682}"/>
    <cellStyle name="Calculation 13 11 2" xfId="13841" xr:uid="{09DF1B96-F3CD-47C5-B9CF-3D87E5924FA5}"/>
    <cellStyle name="Calculation 13 12" xfId="8419" xr:uid="{161FBE06-B477-463C-AF75-DBC01FEA7CCF}"/>
    <cellStyle name="Calculation 13 12 2" xfId="14890" xr:uid="{B60ABD45-1651-4916-A915-CD3D2E918CD8}"/>
    <cellStyle name="Calculation 13 13" xfId="8269" xr:uid="{F4BFAB12-B066-418E-9C62-A134F96E0F95}"/>
    <cellStyle name="Calculation 13 13 2" xfId="14740" xr:uid="{8706AE00-395D-4536-9000-EE18AD45ED7E}"/>
    <cellStyle name="Calculation 13 14" xfId="8435" xr:uid="{D2AEE5A4-D54C-49F4-97F2-0E36623C1022}"/>
    <cellStyle name="Calculation 13 14 2" xfId="14906" xr:uid="{59038D01-F282-4914-A167-68951F97CDB5}"/>
    <cellStyle name="Calculation 13 15" xfId="8255" xr:uid="{73DE48F2-8DD1-4277-B503-5438B64A940D}"/>
    <cellStyle name="Calculation 13 15 2" xfId="14726" xr:uid="{FF9DF49F-83A4-493E-A145-C75B9A2B50AB}"/>
    <cellStyle name="Calculation 13 16" xfId="8451" xr:uid="{59CA8F64-ECC6-4933-916C-531007F81B6D}"/>
    <cellStyle name="Calculation 13 16 2" xfId="14922" xr:uid="{2B87230A-BCE7-49AF-B870-84CECD0061C6}"/>
    <cellStyle name="Calculation 13 17" xfId="9442" xr:uid="{2041C8DE-0C34-49F9-88EC-0788A32361AF}"/>
    <cellStyle name="Calculation 13 18" xfId="9858" xr:uid="{5B8863CE-A3BA-4773-8E29-DC27F3E9D562}"/>
    <cellStyle name="Calculation 13 19" xfId="9261" xr:uid="{4C0D2ED2-6C3C-4593-9C89-3D221E6F6E55}"/>
    <cellStyle name="Calculation 13 2" xfId="475" xr:uid="{00000000-0005-0000-0000-0000DA010000}"/>
    <cellStyle name="Calculation 13 2 2" xfId="5350" xr:uid="{709BFE89-0D21-430C-B0F3-91F43F95E405}"/>
    <cellStyle name="Calculation 13 2 2 2" xfId="11623" xr:uid="{935A9C0E-1399-41A7-9288-E0FEA200DD37}"/>
    <cellStyle name="Calculation 13 2 3" xfId="9859" xr:uid="{9D1634D6-C5AF-40AD-9759-6FD07AD49E14}"/>
    <cellStyle name="Calculation 13 2 4" xfId="10949" xr:uid="{55456DA3-25ED-41FB-BE71-DB985113C554}"/>
    <cellStyle name="Calculation 13 2 5" xfId="4429" xr:uid="{698FDF0B-13DC-4851-AF6D-6E4A04EA65D8}"/>
    <cellStyle name="Calculation 13 20" xfId="9462" xr:uid="{A1302A33-CC94-42FD-A7DF-88489E4DE156}"/>
    <cellStyle name="Calculation 13 21" xfId="9679" xr:uid="{F029BC27-EFCB-426C-94E7-20E8725DC9B5}"/>
    <cellStyle name="Calculation 13 22" xfId="10797" xr:uid="{2E887246-8A61-4A24-AE17-60760868CB5D}"/>
    <cellStyle name="Calculation 13 23" xfId="15729" xr:uid="{C7692253-E97A-436E-B6E4-37BC6AF8A38E}"/>
    <cellStyle name="Calculation 13 24" xfId="16086" xr:uid="{CABCC038-BDC8-48D7-9AA7-CBAA9F910FD8}"/>
    <cellStyle name="Calculation 13 25" xfId="16026" xr:uid="{84F78017-C885-4E3C-893D-F5DB81AA13F8}"/>
    <cellStyle name="Calculation 13 26" xfId="16162" xr:uid="{D27A1999-C25F-419C-A8F6-2F37B9A0BB65}"/>
    <cellStyle name="Calculation 13 27" xfId="16011" xr:uid="{358A4359-AF87-45C9-8FF4-E7D479CD27C8}"/>
    <cellStyle name="Calculation 13 28" xfId="16178" xr:uid="{75D2B5F7-F8B5-465A-B1AB-AB14A49A9FE6}"/>
    <cellStyle name="Calculation 13 3" xfId="3859" xr:uid="{F9B4B455-10D7-48F5-A6A7-681B757FA51F}"/>
    <cellStyle name="Calculation 13 3 2" xfId="11622" xr:uid="{9F331D18-B509-4F11-A7A9-D5844889CAC7}"/>
    <cellStyle name="Calculation 13 4" xfId="5946" xr:uid="{36A8FA40-B3D7-4512-806E-C52C62663D1B}"/>
    <cellStyle name="Calculation 13 4 2" xfId="12417" xr:uid="{4F7E875C-E453-4B30-AAA7-3693E21C2DAA}"/>
    <cellStyle name="Calculation 13 5" xfId="5905" xr:uid="{4A850617-9945-446A-B47B-3777ACB46E9E}"/>
    <cellStyle name="Calculation 13 5 2" xfId="12376" xr:uid="{9534E779-7B12-4F10-BFE7-79428B3262B8}"/>
    <cellStyle name="Calculation 13 6" xfId="6389" xr:uid="{FCF64F69-C361-49EB-8501-20EF3D40C744}"/>
    <cellStyle name="Calculation 13 6 2" xfId="12860" xr:uid="{F38CE8CC-D933-41B3-9048-1E0D834FA6E6}"/>
    <cellStyle name="Calculation 13 7" xfId="6823" xr:uid="{E2EE86D8-0219-4B35-9E3C-B1D48E041078}"/>
    <cellStyle name="Calculation 13 7 2" xfId="13294" xr:uid="{03F13101-5CA5-4A23-A4E3-46E2B58F6DD2}"/>
    <cellStyle name="Calculation 13 8" xfId="6837" xr:uid="{5395C1D8-D239-4E61-A3B1-7674794E3C62}"/>
    <cellStyle name="Calculation 13 8 2" xfId="13308" xr:uid="{65BB7826-5E44-4530-8489-DA42F3CF1648}"/>
    <cellStyle name="Calculation 13 9" xfId="6806" xr:uid="{DDB2F59C-5E03-4723-8D07-A87921E20BE0}"/>
    <cellStyle name="Calculation 13 9 2" xfId="13277" xr:uid="{832E0C38-427A-4147-A319-7631CF6A071D}"/>
    <cellStyle name="Calculation 14" xfId="476" xr:uid="{00000000-0005-0000-0000-0000DB010000}"/>
    <cellStyle name="Calculation 14 10" xfId="7390" xr:uid="{EE611C47-97C7-46EE-9496-551DB508394C}"/>
    <cellStyle name="Calculation 14 10 2" xfId="13861" xr:uid="{ED05E2A4-9890-49CD-A28C-8F69087FBB63}"/>
    <cellStyle name="Calculation 14 11" xfId="7371" xr:uid="{BC13ADE0-A368-4DAE-867E-C94E86E5F3E7}"/>
    <cellStyle name="Calculation 14 11 2" xfId="13842" xr:uid="{FBAD343E-660A-4B73-A80B-A70212F8737A}"/>
    <cellStyle name="Calculation 14 12" xfId="8056" xr:uid="{4D55C263-0420-4716-8057-A786B6C37540}"/>
    <cellStyle name="Calculation 14 12 2" xfId="14527" xr:uid="{3605DA40-F527-4D95-AD28-C3D39542CB4A}"/>
    <cellStyle name="Calculation 14 13" xfId="8270" xr:uid="{5A51B52C-ACC6-46D3-B1E0-5BAFD6E76B28}"/>
    <cellStyle name="Calculation 14 13 2" xfId="14741" xr:uid="{E5C5D132-3E50-4D86-A85A-00E737EBD153}"/>
    <cellStyle name="Calculation 14 14" xfId="8434" xr:uid="{F7441574-3F41-4697-87A3-120C210E7F6C}"/>
    <cellStyle name="Calculation 14 14 2" xfId="14905" xr:uid="{220BC02D-6994-4DE5-8681-1ECE6BD5E2B2}"/>
    <cellStyle name="Calculation 14 15" xfId="8256" xr:uid="{BC170541-1147-4322-8FD1-4E2504378D8F}"/>
    <cellStyle name="Calculation 14 15 2" xfId="14727" xr:uid="{5B2325BA-29E5-4591-BD29-76AE068E437B}"/>
    <cellStyle name="Calculation 14 16" xfId="8450" xr:uid="{382A071B-D969-4F10-8C70-3E00DE52DB6B}"/>
    <cellStyle name="Calculation 14 16 2" xfId="14921" xr:uid="{6D4CED5D-DD92-4FB9-B173-0BCBF1D04EC6}"/>
    <cellStyle name="Calculation 14 17" xfId="9443" xr:uid="{E5524B67-107D-4075-BEDA-5766A33DA707}"/>
    <cellStyle name="Calculation 14 18" xfId="9335" xr:uid="{F2CA2EC7-6D51-4075-8407-700A37CCFAAB}"/>
    <cellStyle name="Calculation 14 19" xfId="9897" xr:uid="{E656027F-B6C8-4558-B094-9FAEBE550A9B}"/>
    <cellStyle name="Calculation 14 2" xfId="477" xr:uid="{00000000-0005-0000-0000-0000DC010000}"/>
    <cellStyle name="Calculation 14 2 2" xfId="5351" xr:uid="{9A3C5243-1A42-4A05-AC56-279531771C40}"/>
    <cellStyle name="Calculation 14 2 2 2" xfId="11625" xr:uid="{B363BB75-E960-4603-A5BF-C0D425B45052}"/>
    <cellStyle name="Calculation 14 2 3" xfId="9336" xr:uid="{C5C1938E-9E00-4470-8086-78A76B7D8116}"/>
    <cellStyle name="Calculation 14 2 4" xfId="10950" xr:uid="{F2B636BA-BDB8-4482-838E-827E0DCEDEFC}"/>
    <cellStyle name="Calculation 14 2 5" xfId="4430" xr:uid="{6ACE0C4E-0CCC-4CF7-B590-A36BBE94FE89}"/>
    <cellStyle name="Calculation 14 20" xfId="9463" xr:uid="{DB5F2D2A-9879-44FF-A615-A0BAFA11CD51}"/>
    <cellStyle name="Calculation 14 21" xfId="9678" xr:uid="{64ECD53F-78AA-432E-9668-3792AAAADC3F}"/>
    <cellStyle name="Calculation 14 22" xfId="9478" xr:uid="{4981AAF7-58BE-48D6-ABAF-8B63F603CEC3}"/>
    <cellStyle name="Calculation 14 23" xfId="15730" xr:uid="{2866F7B0-DCB2-417D-A849-3831AAC70092}"/>
    <cellStyle name="Calculation 14 24" xfId="16087" xr:uid="{3C908CB0-C44E-471C-9D92-65F444597E84}"/>
    <cellStyle name="Calculation 14 25" xfId="16027" xr:uid="{4D4B1FA8-A4EE-47A8-8AC6-DF1EEA5DF58C}"/>
    <cellStyle name="Calculation 14 26" xfId="16161" xr:uid="{F96AF27D-7086-437E-AD45-3698928466E5}"/>
    <cellStyle name="Calculation 14 27" xfId="16012" xr:uid="{D510B48B-43F9-4B2D-8D3F-FE7BAEEF6F60}"/>
    <cellStyle name="Calculation 14 28" xfId="16177" xr:uid="{84802DFB-3276-47AF-BDFE-B565E0A2D32D}"/>
    <cellStyle name="Calculation 14 3" xfId="4221" xr:uid="{FE818395-564C-4203-B921-B11175135EDB}"/>
    <cellStyle name="Calculation 14 3 2" xfId="11624" xr:uid="{97C210E9-44C2-4B44-BA96-FCF0EE5FC0D1}"/>
    <cellStyle name="Calculation 14 4" xfId="5947" xr:uid="{1C8F6954-FD9B-4AAB-B87F-C730B5FA73C3}"/>
    <cellStyle name="Calculation 14 4 2" xfId="12418" xr:uid="{0467583C-88EC-40E0-A098-1E1A72015989}"/>
    <cellStyle name="Calculation 14 5" xfId="5906" xr:uid="{02D6D52F-E179-4261-BBD2-BA1C95AA6574}"/>
    <cellStyle name="Calculation 14 5 2" xfId="12377" xr:uid="{CBCF867B-933E-4BF9-A369-B8FEE087026B}"/>
    <cellStyle name="Calculation 14 6" xfId="5993" xr:uid="{AA97F148-3EDF-4580-9952-EDB61781571B}"/>
    <cellStyle name="Calculation 14 6 2" xfId="12464" xr:uid="{303A1C94-F834-42BB-858E-D3A4397A21EE}"/>
    <cellStyle name="Calculation 14 7" xfId="6824" xr:uid="{7CE20F3D-9FA2-49FA-BEE6-6D978F1EC661}"/>
    <cellStyle name="Calculation 14 7 2" xfId="13295" xr:uid="{3B88F28C-FC38-4AC1-B708-AEDECF99BFD1}"/>
    <cellStyle name="Calculation 14 8" xfId="6614" xr:uid="{2405119D-6B82-4A13-BF3F-C3B0B8412EC6}"/>
    <cellStyle name="Calculation 14 8 2" xfId="13085" xr:uid="{6072A609-2F67-461D-9DF1-5154BB8B134D}"/>
    <cellStyle name="Calculation 14 9" xfId="6807" xr:uid="{57F42C93-F432-4324-8CCB-1431FB1A984C}"/>
    <cellStyle name="Calculation 14 9 2" xfId="13278" xr:uid="{06CDE729-86E3-4437-B6A1-CF4E57ED1E86}"/>
    <cellStyle name="Calculation 15" xfId="478" xr:uid="{00000000-0005-0000-0000-0000DD010000}"/>
    <cellStyle name="Calculation 15 10" xfId="7391" xr:uid="{3D5069F9-885B-4BB9-BD0E-D17C0DE81143}"/>
    <cellStyle name="Calculation 15 10 2" xfId="13862" xr:uid="{2EB7594C-C1BC-40D5-A756-CD189E59C8A4}"/>
    <cellStyle name="Calculation 15 11" xfId="7372" xr:uid="{FCC7D6AE-F199-4FE0-B755-B37D251CE8DE}"/>
    <cellStyle name="Calculation 15 11 2" xfId="13843" xr:uid="{963425D5-A28B-41CB-B738-E1801AF2A911}"/>
    <cellStyle name="Calculation 15 12" xfId="8047" xr:uid="{40C185CC-4D85-4446-BE9A-CB4422CDE2B4}"/>
    <cellStyle name="Calculation 15 12 2" xfId="14518" xr:uid="{A439BBA8-0D72-4A72-A52C-6ECA1E112896}"/>
    <cellStyle name="Calculation 15 13" xfId="8271" xr:uid="{72E43762-099C-4A15-AF2E-2A76E8D4173C}"/>
    <cellStyle name="Calculation 15 13 2" xfId="14742" xr:uid="{6B472EC9-DBA5-4706-A032-30FFA6EDE10C}"/>
    <cellStyle name="Calculation 15 14" xfId="8433" xr:uid="{4492D45C-76A6-491C-B4EB-21AA309E7DAE}"/>
    <cellStyle name="Calculation 15 14 2" xfId="14904" xr:uid="{C83E1902-9AB2-4E1A-A83F-A72AFB1077F7}"/>
    <cellStyle name="Calculation 15 15" xfId="8257" xr:uid="{CD1B045B-5C63-4F8F-A018-AB195D495DA9}"/>
    <cellStyle name="Calculation 15 15 2" xfId="14728" xr:uid="{3EA0B483-1AD8-415B-B719-CCE22C403D70}"/>
    <cellStyle name="Calculation 15 16" xfId="8449" xr:uid="{BC1DCB74-FF96-42C8-B36E-4E2B1D3677CF}"/>
    <cellStyle name="Calculation 15 16 2" xfId="14920" xr:uid="{D374171A-0C32-4EA6-B822-B325D25907B5}"/>
    <cellStyle name="Calculation 15 17" xfId="9444" xr:uid="{AE5313C1-A30E-4495-B36C-02C31F373B1F}"/>
    <cellStyle name="Calculation 15 18" xfId="9239" xr:uid="{CA0D9259-1085-4E2A-BA18-05F12436FE41}"/>
    <cellStyle name="Calculation 15 19" xfId="9260" xr:uid="{44CE45AE-C72E-4F0B-B47E-F7FE6A48EFCC}"/>
    <cellStyle name="Calculation 15 2" xfId="479" xr:uid="{00000000-0005-0000-0000-0000DE010000}"/>
    <cellStyle name="Calculation 15 2 2" xfId="5352" xr:uid="{CBFBEA7A-807D-4F0C-A9A3-9D5A72BA2EC3}"/>
    <cellStyle name="Calculation 15 2 2 2" xfId="11627" xr:uid="{B855A46F-90BE-46A9-B4C4-D8B343729DA3}"/>
    <cellStyle name="Calculation 15 2 3" xfId="9337" xr:uid="{74783181-9B86-43D8-9F47-29A38A3F85D6}"/>
    <cellStyle name="Calculation 15 2 4" xfId="10951" xr:uid="{C1870953-C883-46D9-B5E7-EF6786C8E2EB}"/>
    <cellStyle name="Calculation 15 2 5" xfId="4431" xr:uid="{8E4E4DB2-C4AB-47B2-A562-2E33A13EFEFE}"/>
    <cellStyle name="Calculation 15 20" xfId="9464" xr:uid="{E5E07E29-B2D2-4A76-A0E5-6FDF5BDFE785}"/>
    <cellStyle name="Calculation 15 21" xfId="9677" xr:uid="{77618E63-A68B-444C-B31A-3435C7592977}"/>
    <cellStyle name="Calculation 15 22" xfId="9479" xr:uid="{861AAD9D-7187-4436-8B64-E2307CF9DD5E}"/>
    <cellStyle name="Calculation 15 23" xfId="15731" xr:uid="{01E3A4A2-1C65-498A-8BF6-A73652F4DBB5}"/>
    <cellStyle name="Calculation 15 24" xfId="16088" xr:uid="{268BBDF2-E77D-4A4F-8F93-02BF1887DF68}"/>
    <cellStyle name="Calculation 15 25" xfId="16028" xr:uid="{BA09A345-E0CB-4566-9A7E-3FDA77D74E56}"/>
    <cellStyle name="Calculation 15 26" xfId="16160" xr:uid="{6F87EE7F-AAFB-47AA-956D-1583D2A2C0A3}"/>
    <cellStyle name="Calculation 15 27" xfId="16013" xr:uid="{876A35B3-8CB9-4227-AFE5-F1740D7437D4}"/>
    <cellStyle name="Calculation 15 28" xfId="16176" xr:uid="{61FC506A-75DA-4AAE-80F9-83584D0C348A}"/>
    <cellStyle name="Calculation 15 3" xfId="4220" xr:uid="{1B782C90-1589-4F49-AC27-C60A1240DE11}"/>
    <cellStyle name="Calculation 15 3 2" xfId="11626" xr:uid="{EAEF4028-5880-428D-BB84-1727EBEC8F74}"/>
    <cellStyle name="Calculation 15 4" xfId="5948" xr:uid="{16895021-2AD6-4B7F-8475-E8E0E7FD8A75}"/>
    <cellStyle name="Calculation 15 4 2" xfId="12419" xr:uid="{40A8DDF1-BB5A-4435-B4A2-5FBE38E74B15}"/>
    <cellStyle name="Calculation 15 5" xfId="5907" xr:uid="{90E07B05-BC2D-4B99-A5C9-0CF5370A51B8}"/>
    <cellStyle name="Calculation 15 5 2" xfId="12378" xr:uid="{3A2585F3-5F97-44FB-9071-9BE4A02A864B}"/>
    <cellStyle name="Calculation 15 6" xfId="5992" xr:uid="{45C3B187-8F97-4F45-926E-8BC9D6DAA20E}"/>
    <cellStyle name="Calculation 15 6 2" xfId="12463" xr:uid="{109E41F1-E8EB-4C10-BC73-A38781A2FA0E}"/>
    <cellStyle name="Calculation 15 7" xfId="6825" xr:uid="{DC4CC2C1-B8F8-4FA9-A9FF-D107FEA270A7}"/>
    <cellStyle name="Calculation 15 7 2" xfId="13296" xr:uid="{0174AC65-DFE4-4EBA-B3A6-9908112CEEA4}"/>
    <cellStyle name="Calculation 15 8" xfId="6838" xr:uid="{605BA9EB-55F8-4B37-A1A3-82E010F83A6F}"/>
    <cellStyle name="Calculation 15 8 2" xfId="13309" xr:uid="{832D4A06-7102-4B7B-85FC-0E10F88B2CC1}"/>
    <cellStyle name="Calculation 15 9" xfId="6808" xr:uid="{A8EAB745-2957-4E30-A187-808F0613B992}"/>
    <cellStyle name="Calculation 15 9 2" xfId="13279" xr:uid="{76CBB570-8DD4-4BCE-892D-DF430AD1A70E}"/>
    <cellStyle name="Calculation 16" xfId="480" xr:uid="{00000000-0005-0000-0000-0000DF010000}"/>
    <cellStyle name="Calculation 16 10" xfId="7392" xr:uid="{FEF31089-30B6-42EC-BEA7-3F1DD5A01DFE}"/>
    <cellStyle name="Calculation 16 10 2" xfId="13863" xr:uid="{CE46CAE8-DAF1-4786-9BCA-0DFF3237B972}"/>
    <cellStyle name="Calculation 16 11" xfId="7373" xr:uid="{D6194C03-D95C-4ACD-BDA7-F3993CED726C}"/>
    <cellStyle name="Calculation 16 11 2" xfId="13844" xr:uid="{EEA55E05-F2B8-4E35-A130-9D7299D726BF}"/>
    <cellStyle name="Calculation 16 12" xfId="8046" xr:uid="{75CD31F7-0513-437D-A688-AE2BF6CD89C7}"/>
    <cellStyle name="Calculation 16 12 2" xfId="14517" xr:uid="{1BE64350-5856-4914-9368-2EAF2EB05EB6}"/>
    <cellStyle name="Calculation 16 13" xfId="8272" xr:uid="{D91FF5BF-C7D5-4DEC-ADC9-C0410CBB81FB}"/>
    <cellStyle name="Calculation 16 13 2" xfId="14743" xr:uid="{025B69E4-536A-4447-8D50-E54A3A95D18C}"/>
    <cellStyle name="Calculation 16 14" xfId="8432" xr:uid="{7019EE95-3FB2-429A-BCCD-50497F7C760A}"/>
    <cellStyle name="Calculation 16 14 2" xfId="14903" xr:uid="{C4FDF10B-D0D7-404E-BC93-C8B2228AED2D}"/>
    <cellStyle name="Calculation 16 15" xfId="8059" xr:uid="{1E45135C-C385-40BE-9E0D-1EE8CB9613F1}"/>
    <cellStyle name="Calculation 16 15 2" xfId="14530" xr:uid="{5E15FC22-4DC2-4945-BC8B-F3B1FDF2E1A2}"/>
    <cellStyle name="Calculation 16 16" xfId="8448" xr:uid="{3DB596B3-2CD6-4232-B17F-1B6F1D1482E0}"/>
    <cellStyle name="Calculation 16 16 2" xfId="14919" xr:uid="{AC9D19D7-8CE4-4B34-B09A-06B08067B1D2}"/>
    <cellStyle name="Calculation 16 17" xfId="9445" xr:uid="{2A09D6C8-3B67-4703-9AB1-FF16AB8996F2}"/>
    <cellStyle name="Calculation 16 18" xfId="9338" xr:uid="{9B092449-5763-4E31-9D85-98E25B9D812E}"/>
    <cellStyle name="Calculation 16 19" xfId="9664" xr:uid="{13C2CA3B-6F4B-4EE1-96B1-3C840E2A190F}"/>
    <cellStyle name="Calculation 16 2" xfId="481" xr:uid="{00000000-0005-0000-0000-0000E0010000}"/>
    <cellStyle name="Calculation 16 2 2" xfId="5353" xr:uid="{15A9A819-B16E-4C69-A12F-042C2537CD22}"/>
    <cellStyle name="Calculation 16 2 2 2" xfId="11629" xr:uid="{E566DAB8-910F-41B3-A9B7-D6E860871732}"/>
    <cellStyle name="Calculation 16 2 3" xfId="9339" xr:uid="{A2DBC8D0-4C99-4541-B2AC-C480A4E24571}"/>
    <cellStyle name="Calculation 16 2 4" xfId="10952" xr:uid="{88FCA936-3957-4C9D-8E82-D7C9204CF47D}"/>
    <cellStyle name="Calculation 16 2 5" xfId="4432" xr:uid="{507FEF96-4C21-4FE7-948E-E274DF237728}"/>
    <cellStyle name="Calculation 16 20" xfId="9465" xr:uid="{3E23458E-F952-421F-A4A1-D69BD1D57796}"/>
    <cellStyle name="Calculation 16 21" xfId="9676" xr:uid="{9CC732A2-9F79-444D-AEAD-98D05E1A2E9A}"/>
    <cellStyle name="Calculation 16 22" xfId="9480" xr:uid="{CB7761E5-C01A-46B8-8E3B-F24F3CC827C6}"/>
    <cellStyle name="Calculation 16 23" xfId="15732" xr:uid="{2B331CD1-A9F2-4FC0-92CA-4FED7AA554CF}"/>
    <cellStyle name="Calculation 16 24" xfId="16089" xr:uid="{AA4BE364-F0AD-4068-ABA2-E29BED60B6F7}"/>
    <cellStyle name="Calculation 16 25" xfId="16029" xr:uid="{0650D030-BE40-4537-AD09-F1493AB446E2}"/>
    <cellStyle name="Calculation 16 26" xfId="16159" xr:uid="{F8231AF7-7F56-41C4-8795-178EF40491DE}"/>
    <cellStyle name="Calculation 16 27" xfId="16014" xr:uid="{80CAAB55-A458-4AA3-8359-2345102B2B43}"/>
    <cellStyle name="Calculation 16 28" xfId="16175" xr:uid="{F0FB19AD-C157-4B9E-8137-D1F30540B587}"/>
    <cellStyle name="Calculation 16 3" xfId="4219" xr:uid="{6BBBD5C7-226E-435D-BD72-CE6D6C8B2601}"/>
    <cellStyle name="Calculation 16 3 2" xfId="11628" xr:uid="{9E7BA2C3-6DEE-4F34-8A3F-2B1E0C05524D}"/>
    <cellStyle name="Calculation 16 4" xfId="5949" xr:uid="{860336AE-8366-4E4D-9CA2-B0C0ACB61C64}"/>
    <cellStyle name="Calculation 16 4 2" xfId="12420" xr:uid="{A0A1867A-60EA-4830-9DA9-3BC15EF878B7}"/>
    <cellStyle name="Calculation 16 5" xfId="5908" xr:uid="{3B234DC5-976C-4802-8FF3-7F869B7F3B4B}"/>
    <cellStyle name="Calculation 16 5 2" xfId="12379" xr:uid="{CA5B7A17-CE65-485F-821F-6833DE11F387}"/>
    <cellStyle name="Calculation 16 6" xfId="5991" xr:uid="{2D4C8919-4512-42B5-BD09-B7E392114501}"/>
    <cellStyle name="Calculation 16 6 2" xfId="12462" xr:uid="{AE63F763-328D-4203-A520-A54123971D37}"/>
    <cellStyle name="Calculation 16 7" xfId="6826" xr:uid="{635C04F9-E192-4B91-9B74-B46DB5945189}"/>
    <cellStyle name="Calculation 16 7 2" xfId="13297" xr:uid="{A57573A5-93B9-4F49-8303-B2751F27C558}"/>
    <cellStyle name="Calculation 16 8" xfId="7222" xr:uid="{F00AC0AF-85F5-495A-8E14-7AA162AFFCBF}"/>
    <cellStyle name="Calculation 16 8 2" xfId="13693" xr:uid="{3C4C48A4-50C6-4826-A81E-26F8ADEE3948}"/>
    <cellStyle name="Calculation 16 9" xfId="6809" xr:uid="{2AE86A9B-8CF0-4E85-9D87-52287ED7C4A6}"/>
    <cellStyle name="Calculation 16 9 2" xfId="13280" xr:uid="{8A8369B8-50EB-412A-9526-B51C50223FBB}"/>
    <cellStyle name="Calculation 17" xfId="4232" xr:uid="{BA9DA085-4566-47C5-9D39-E3564803F2E0}"/>
    <cellStyle name="Calculation 17 2" xfId="11615" xr:uid="{ADCF5ECD-D2C9-47A8-A1C1-150C9C102DBE}"/>
    <cellStyle name="Calculation 18" xfId="6406" xr:uid="{C959E686-718F-4B5B-9598-E672065338CB}"/>
    <cellStyle name="Calculation 18 2" xfId="12877" xr:uid="{1981EE71-454C-4CF8-BDBA-125A139BB3EE}"/>
    <cellStyle name="Calculation 19" xfId="6445" xr:uid="{E61BBBCA-200A-413B-9147-9FF8E8F300AD}"/>
    <cellStyle name="Calculation 19 2" xfId="12916" xr:uid="{5FF6A3AC-4EB3-439D-9E0D-21428D6DD109}"/>
    <cellStyle name="Calculation 2" xfId="482" xr:uid="{00000000-0005-0000-0000-0000E1010000}"/>
    <cellStyle name="Calculation 2 10" xfId="7223" xr:uid="{293C468E-F238-45B9-8622-0340CDE387F7}"/>
    <cellStyle name="Calculation 2 10 2" xfId="13694" xr:uid="{6232B9F6-25DB-4052-B6B0-9919C91562D5}"/>
    <cellStyle name="Calculation 2 11" xfId="6810" xr:uid="{7A8595C6-620B-48F6-80B5-0C8FDF6666B9}"/>
    <cellStyle name="Calculation 2 11 2" xfId="13281" xr:uid="{BEC21BAF-6F25-4D12-BC48-EBC6E28032A8}"/>
    <cellStyle name="Calculation 2 12" xfId="7393" xr:uid="{B00D8124-C54D-41C2-B941-88E90F161FFF}"/>
    <cellStyle name="Calculation 2 12 2" xfId="13864" xr:uid="{3D2AE4CF-6B3E-44AE-ACE6-0D8D92A9C445}"/>
    <cellStyle name="Calculation 2 13" xfId="7374" xr:uid="{6A319247-1872-4D6C-8BE9-D6B44883F012}"/>
    <cellStyle name="Calculation 2 13 2" xfId="13845" xr:uid="{6866ABEC-31DD-4D87-BA56-761F970EEF08}"/>
    <cellStyle name="Calculation 2 14" xfId="8418" xr:uid="{ECFC2809-B0AA-4FE3-9879-F84BB72CC352}"/>
    <cellStyle name="Calculation 2 14 2" xfId="14889" xr:uid="{F9F4CF1D-A970-4525-8D86-5BDACE2F7FC2}"/>
    <cellStyle name="Calculation 2 15" xfId="8273" xr:uid="{C043443D-4105-494D-85C4-029C44923F89}"/>
    <cellStyle name="Calculation 2 15 2" xfId="14744" xr:uid="{1F253B47-53C0-4DDD-BC72-ADE32F83186D}"/>
    <cellStyle name="Calculation 2 16" xfId="8431" xr:uid="{B2D63C35-CFE8-416E-9947-9C9314D2A300}"/>
    <cellStyle name="Calculation 2 16 2" xfId="14902" xr:uid="{B71EFB53-053C-4386-BEAE-1C39EAEEBF6C}"/>
    <cellStyle name="Calculation 2 17" xfId="8258" xr:uid="{4124F595-76E8-4BD6-B680-BABDD1B3E8D0}"/>
    <cellStyle name="Calculation 2 17 2" xfId="14729" xr:uid="{8703C301-4676-4EF9-82C4-C7F76BB9573B}"/>
    <cellStyle name="Calculation 2 18" xfId="8447" xr:uid="{FEC15679-F4D4-47BF-9224-3A7E4BCE961F}"/>
    <cellStyle name="Calculation 2 18 2" xfId="14918" xr:uid="{0AF70C69-C14F-470B-8BB3-37F89A1154C9}"/>
    <cellStyle name="Calculation 2 19" xfId="9446" xr:uid="{E014DE00-DACF-439C-AC25-8DA61513D746}"/>
    <cellStyle name="Calculation 2 2" xfId="483" xr:uid="{00000000-0005-0000-0000-0000E2010000}"/>
    <cellStyle name="Calculation 2 2 10" xfId="7394" xr:uid="{7AA9ED11-8328-42E8-BBC2-F2A08D2C1919}"/>
    <cellStyle name="Calculation 2 2 10 2" xfId="13865" xr:uid="{607168DD-8513-4ACF-AE0D-49F0FFC93086}"/>
    <cellStyle name="Calculation 2 2 11" xfId="7375" xr:uid="{82197548-3EE0-46E5-976C-02E6BE78112E}"/>
    <cellStyle name="Calculation 2 2 11 2" xfId="13846" xr:uid="{4D8A7FD6-770E-4623-86BD-83B427B287CC}"/>
    <cellStyle name="Calculation 2 2 12" xfId="8417" xr:uid="{268BC435-78BD-4F9B-854A-7678C4835357}"/>
    <cellStyle name="Calculation 2 2 12 2" xfId="14888" xr:uid="{1FF7351F-1390-460C-9F63-E8E3019FBC2B}"/>
    <cellStyle name="Calculation 2 2 13" xfId="8274" xr:uid="{94D75317-A8B1-4AB8-A07D-EBE30E61FB75}"/>
    <cellStyle name="Calculation 2 2 13 2" xfId="14745" xr:uid="{5BB2A564-62E5-4D70-AD1E-C317630F3005}"/>
    <cellStyle name="Calculation 2 2 14" xfId="8430" xr:uid="{90B755C2-E028-48B9-BE0F-42CE9E66D30E}"/>
    <cellStyle name="Calculation 2 2 14 2" xfId="14901" xr:uid="{01D9B179-4075-448A-B5B9-C7008F90748D}"/>
    <cellStyle name="Calculation 2 2 15" xfId="8259" xr:uid="{AD80BC97-C30E-4B32-9921-77BE614ABDAA}"/>
    <cellStyle name="Calculation 2 2 15 2" xfId="14730" xr:uid="{80F56DFF-7724-47F4-84FC-5D817AB48F16}"/>
    <cellStyle name="Calculation 2 2 16" xfId="8446" xr:uid="{52776DFE-824F-48ED-B940-A5BD556EBC3C}"/>
    <cellStyle name="Calculation 2 2 16 2" xfId="14917" xr:uid="{371CC7CD-00A3-4C14-9C35-743EE8542638}"/>
    <cellStyle name="Calculation 2 2 17" xfId="9447" xr:uid="{30DA18BD-3D27-49A7-9C59-3CE73BC5AD70}"/>
    <cellStyle name="Calculation 2 2 18" xfId="9341" xr:uid="{CD2D8A17-130A-473B-B924-727DF59F0433}"/>
    <cellStyle name="Calculation 2 2 19" xfId="9663" xr:uid="{BA0F8BAF-243B-4688-9A46-E44646D86B3D}"/>
    <cellStyle name="Calculation 2 2 2" xfId="484" xr:uid="{00000000-0005-0000-0000-0000E3010000}"/>
    <cellStyle name="Calculation 2 2 2 2" xfId="5354" xr:uid="{4E897E4C-7F9E-4362-BC98-0973D022CD33}"/>
    <cellStyle name="Calculation 2 2 2 2 2" xfId="11632" xr:uid="{C1861D8B-5A06-485B-A49B-C4D53844B2F5}"/>
    <cellStyle name="Calculation 2 2 2 3" xfId="9856" xr:uid="{AE1BB7CA-5FBD-4F85-AAB6-22152DD99184}"/>
    <cellStyle name="Calculation 2 2 2 4" xfId="10953" xr:uid="{F42ED258-72FD-42EB-9ACE-168A6A1E6B30}"/>
    <cellStyle name="Calculation 2 2 2 5" xfId="4433" xr:uid="{84F9846F-1A7F-4C76-91E3-BEDF210D3849}"/>
    <cellStyle name="Calculation 2 2 20" xfId="9467" xr:uid="{72DE6043-0D73-4A5D-B4D2-F00BC4A4E542}"/>
    <cellStyle name="Calculation 2 2 21" xfId="9674" xr:uid="{6D193D72-FE3C-4220-9049-57940CB1D450}"/>
    <cellStyle name="Calculation 2 2 22" xfId="9481" xr:uid="{597047CE-1DA2-4078-A2BF-84C51E4EC977}"/>
    <cellStyle name="Calculation 2 2 23" xfId="15734" xr:uid="{329ACA13-CD9C-4E79-BE74-1B8CD177906F}"/>
    <cellStyle name="Calculation 2 2 24" xfId="16091" xr:uid="{43AB8306-3FC9-4610-8DEA-9610536E9203}"/>
    <cellStyle name="Calculation 2 2 25" xfId="16030" xr:uid="{8212FBDA-F610-430E-8CED-A6C453BE1823}"/>
    <cellStyle name="Calculation 2 2 26" xfId="16157" xr:uid="{9194AE34-4A34-483A-9719-8123CAB41E45}"/>
    <cellStyle name="Calculation 2 2 27" xfId="15967" xr:uid="{218BEA43-9EEF-44E8-A899-BF9769DBD6F9}"/>
    <cellStyle name="Calculation 2 2 28" xfId="16173" xr:uid="{B205353A-66D9-4D35-8572-E73AA9BE484F}"/>
    <cellStyle name="Calculation 2 2 3" xfId="4217" xr:uid="{3088C60F-E2B3-4CEC-AA94-DDD943267D60}"/>
    <cellStyle name="Calculation 2 2 3 2" xfId="11631" xr:uid="{A9B19F5B-7EC0-45F8-A242-33AC4A78D209}"/>
    <cellStyle name="Calculation 2 2 4" xfId="5951" xr:uid="{E869E526-EE65-4528-88E2-65A7F42C3AB4}"/>
    <cellStyle name="Calculation 2 2 4 2" xfId="12422" xr:uid="{C437F958-743B-4FF6-A3B4-0CA278CC3B48}"/>
    <cellStyle name="Calculation 2 2 5" xfId="5910" xr:uid="{BCBD4E21-5D54-4D17-B146-48AA106EA89B}"/>
    <cellStyle name="Calculation 2 2 5 2" xfId="12381" xr:uid="{2D1A39FB-50A0-496D-9FB8-469C1A73F44A}"/>
    <cellStyle name="Calculation 2 2 6" xfId="5989" xr:uid="{167148C2-2D14-41A1-AFAA-7AC77E1A3342}"/>
    <cellStyle name="Calculation 2 2 6 2" xfId="12460" xr:uid="{67ECB791-1BCC-4CBF-9EAE-399D6E29A458}"/>
    <cellStyle name="Calculation 2 2 7" xfId="6828" xr:uid="{B806FF93-25D1-4A2B-86C2-13E7104F0A77}"/>
    <cellStyle name="Calculation 2 2 7 2" xfId="13299" xr:uid="{0A7F8986-B4CE-4A1D-BFA2-BC3E53162FED}"/>
    <cellStyle name="Calculation 2 2 8" xfId="6839" xr:uid="{0BB3AA32-67FE-4941-B60F-4710C95C4C98}"/>
    <cellStyle name="Calculation 2 2 8 2" xfId="13310" xr:uid="{EC291BA1-13FD-49CB-91EB-21F707C241DB}"/>
    <cellStyle name="Calculation 2 2 9" xfId="6811" xr:uid="{47F26C54-8CFA-4318-8DD0-BA2A61E4D025}"/>
    <cellStyle name="Calculation 2 2 9 2" xfId="13282" xr:uid="{76FDAFA4-61A8-4D01-87F7-4E5592375812}"/>
    <cellStyle name="Calculation 2 20" xfId="9340" xr:uid="{06577EA4-3D91-4107-8B00-C11D6209D5FF}"/>
    <cellStyle name="Calculation 2 21" xfId="9885" xr:uid="{D41E3E5E-8FB4-4DAD-905F-4DF3CA53E957}"/>
    <cellStyle name="Calculation 2 22" xfId="9466" xr:uid="{30C16792-54E0-4A42-A1E1-6809B9875443}"/>
    <cellStyle name="Calculation 2 23" xfId="9675" xr:uid="{29676EAB-DF02-48CE-890A-CAA9D9D1F6BB}"/>
    <cellStyle name="Calculation 2 24" xfId="10631" xr:uid="{50625317-4F09-4A2B-ABBE-7FEF177ADE17}"/>
    <cellStyle name="Calculation 2 25" xfId="15733" xr:uid="{DF309699-3CF1-4860-B21E-3E771D9EDB52}"/>
    <cellStyle name="Calculation 2 26" xfId="16090" xr:uid="{3CEA6324-9FA1-484A-9BD3-3042E228FD9B}"/>
    <cellStyle name="Calculation 2 27" xfId="15968" xr:uid="{BE0C6B8E-953A-4C0A-BA1E-5C21635E5628}"/>
    <cellStyle name="Calculation 2 28" xfId="16158" xr:uid="{7AE3F92B-F9CB-42AC-885D-81DD299FA512}"/>
    <cellStyle name="Calculation 2 29" xfId="16015" xr:uid="{25B8A643-37E4-47C5-9658-98B03099353A}"/>
    <cellStyle name="Calculation 2 3" xfId="485" xr:uid="{00000000-0005-0000-0000-0000E4010000}"/>
    <cellStyle name="Calculation 2 3 10" xfId="7395" xr:uid="{8DFE363F-D18C-49A3-8A08-4AA75F468AA0}"/>
    <cellStyle name="Calculation 2 3 10 2" xfId="13866" xr:uid="{8643F537-7BE8-48EF-BB8C-15DE58EE38A4}"/>
    <cellStyle name="Calculation 2 3 11" xfId="7376" xr:uid="{E29B30BB-8D53-4A20-AAE5-3D06BBC9A427}"/>
    <cellStyle name="Calculation 2 3 11 2" xfId="13847" xr:uid="{4FFD059B-B77B-4F32-BAD1-1A65C5F425B3}"/>
    <cellStyle name="Calculation 2 3 12" xfId="8416" xr:uid="{47F26C3F-ACA8-4079-8742-1F238228A649}"/>
    <cellStyle name="Calculation 2 3 12 2" xfId="14887" xr:uid="{48A33656-6019-4D26-9141-8DCB5C591B56}"/>
    <cellStyle name="Calculation 2 3 13" xfId="8275" xr:uid="{77F522A2-29F4-40EB-A0D2-2D481BFA59ED}"/>
    <cellStyle name="Calculation 2 3 13 2" xfId="14746" xr:uid="{0218FFF3-5A62-4BF1-8416-BEE6F9515392}"/>
    <cellStyle name="Calculation 2 3 14" xfId="8429" xr:uid="{1DC7116F-A0FB-4DE4-ABFF-4B90986033F2}"/>
    <cellStyle name="Calculation 2 3 14 2" xfId="14900" xr:uid="{356A9A8D-41FB-4A19-8928-AE62BC1DBA45}"/>
    <cellStyle name="Calculation 2 3 15" xfId="8515" xr:uid="{CEF5A0FA-4850-4CD3-817D-06C75EAD5571}"/>
    <cellStyle name="Calculation 2 3 15 2" xfId="14986" xr:uid="{1ACD8AB2-E01F-44DB-8398-1EBC5D74C26D}"/>
    <cellStyle name="Calculation 2 3 16" xfId="8445" xr:uid="{DD3B1739-1591-402C-B611-E78CEA9E1B8E}"/>
    <cellStyle name="Calculation 2 3 16 2" xfId="14916" xr:uid="{5ADB2AAC-150F-4FCF-BB62-D24ECA208F13}"/>
    <cellStyle name="Calculation 2 3 17" xfId="9448" xr:uid="{AE35C9FC-D253-4CF2-82C5-7F2FA2C6D8C3}"/>
    <cellStyle name="Calculation 2 3 18" xfId="9342" xr:uid="{4FBAEAB0-33CC-46AB-9A2F-377217A9D0B4}"/>
    <cellStyle name="Calculation 2 3 19" xfId="9662" xr:uid="{4B60F50D-299B-4C68-8BD9-DAADF9FF491B}"/>
    <cellStyle name="Calculation 2 3 2" xfId="486" xr:uid="{00000000-0005-0000-0000-0000E5010000}"/>
    <cellStyle name="Calculation 2 3 2 2" xfId="5355" xr:uid="{F4F80EEB-5853-46BD-A961-76E45754543D}"/>
    <cellStyle name="Calculation 2 3 2 2 2" xfId="11634" xr:uid="{ECF81F48-DDFC-46E7-A559-B02E9C28D068}"/>
    <cellStyle name="Calculation 2 3 2 3" xfId="9860" xr:uid="{6FEBD2C3-4358-4F80-B803-130C6578ED86}"/>
    <cellStyle name="Calculation 2 3 2 4" xfId="10954" xr:uid="{7D05104B-1BEC-48B1-B455-AC3D66B9B8EE}"/>
    <cellStyle name="Calculation 2 3 2 5" xfId="4434" xr:uid="{A6EBA61B-9139-4493-A178-453C63D93D73}"/>
    <cellStyle name="Calculation 2 3 20" xfId="9468" xr:uid="{356A61CE-D10C-4C13-B162-B2DF977C7146}"/>
    <cellStyle name="Calculation 2 3 21" xfId="9889" xr:uid="{CACB2DC7-A175-4221-95A3-7C3CDB04A9A3}"/>
    <cellStyle name="Calculation 2 3 22" xfId="9482" xr:uid="{DE0898F2-E98E-489D-84FD-6EBCF1101F9D}"/>
    <cellStyle name="Calculation 2 3 23" xfId="15735" xr:uid="{FCD6B9CF-13F8-4323-83C6-F72BED650205}"/>
    <cellStyle name="Calculation 2 3 24" xfId="16092" xr:uid="{72E7B473-EBD4-4041-8C55-3143217C13A9}"/>
    <cellStyle name="Calculation 2 3 25" xfId="16031" xr:uid="{C5132719-30A3-4C4F-8AAB-18FF693067F3}"/>
    <cellStyle name="Calculation 2 3 26" xfId="16156" xr:uid="{498227A8-03D6-4FC1-9D96-FE5BDD9A28C3}"/>
    <cellStyle name="Calculation 2 3 27" xfId="16016" xr:uid="{696B20CD-AB10-4D37-A526-27D874F5C574}"/>
    <cellStyle name="Calculation 2 3 28" xfId="16172" xr:uid="{1A0551FD-D612-4161-AAA5-AFD56A48D80B}"/>
    <cellStyle name="Calculation 2 3 3" xfId="4216" xr:uid="{E91EDDD8-4159-4E10-98E4-6B983BD2F25B}"/>
    <cellStyle name="Calculation 2 3 3 2" xfId="11633" xr:uid="{B4FB4B25-C5A0-413F-985F-F48D19A26DF3}"/>
    <cellStyle name="Calculation 2 3 4" xfId="5952" xr:uid="{78A580FC-6481-4334-BFA8-4BC6F48A4456}"/>
    <cellStyle name="Calculation 2 3 4 2" xfId="12423" xr:uid="{7DAE4E12-770F-4C18-9C79-17ABD1FA6D3A}"/>
    <cellStyle name="Calculation 2 3 5" xfId="5911" xr:uid="{E175F860-FAC1-410B-B55F-733B067C0F41}"/>
    <cellStyle name="Calculation 2 3 5 2" xfId="12382" xr:uid="{189E4E7D-6146-46DD-AB99-F6B7D47CB835}"/>
    <cellStyle name="Calculation 2 3 6" xfId="5988" xr:uid="{BFD2FEA6-2E8F-447E-8A15-22BBB79CF4C6}"/>
    <cellStyle name="Calculation 2 3 6 2" xfId="12459" xr:uid="{D298B014-95D7-44EE-81EF-1E777898CB86}"/>
    <cellStyle name="Calculation 2 3 7" xfId="6829" xr:uid="{7BD53E14-7A54-4F13-B4EB-CCD18E7DE249}"/>
    <cellStyle name="Calculation 2 3 7 2" xfId="13300" xr:uid="{19BB01E8-73C3-41EF-BE93-B1E0FF6CB910}"/>
    <cellStyle name="Calculation 2 3 8" xfId="7157" xr:uid="{5A083925-E843-47E6-A945-55766235092A}"/>
    <cellStyle name="Calculation 2 3 8 2" xfId="13628" xr:uid="{63F0BF94-6F6A-4E2A-A600-CC02361D05A2}"/>
    <cellStyle name="Calculation 2 3 9" xfId="6812" xr:uid="{19E1B8A3-BDE3-4775-8A56-14C79A0C0660}"/>
    <cellStyle name="Calculation 2 3 9 2" xfId="13283" xr:uid="{76BACC20-3914-47A7-9D87-9834D25F2BD2}"/>
    <cellStyle name="Calculation 2 30" xfId="16174" xr:uid="{F1FDF0F3-3CF3-4399-85C0-76B1BBBF64F8}"/>
    <cellStyle name="Calculation 2 4" xfId="487" xr:uid="{00000000-0005-0000-0000-0000E6010000}"/>
    <cellStyle name="Calculation 2 4 2" xfId="5356" xr:uid="{53FBEB2E-EFEC-489F-9C60-2722D6C6D45D}"/>
    <cellStyle name="Calculation 2 4 2 2" xfId="11635" xr:uid="{195D84FC-D93D-4660-A6E9-3158749F70F7}"/>
    <cellStyle name="Calculation 2 4 3" xfId="9953" xr:uid="{FDF2AAB5-A136-40C5-83CA-D0B7E666895B}"/>
    <cellStyle name="Calculation 2 4 4" xfId="10955" xr:uid="{18A084F7-AE12-4018-BEB4-D3EDC7492469}"/>
    <cellStyle name="Calculation 2 4 5" xfId="4435" xr:uid="{FC346B0E-BAE4-4B3E-8363-42CDC088B113}"/>
    <cellStyle name="Calculation 2 5" xfId="4218" xr:uid="{11DC5859-0FF4-4948-B07B-A4734B30FABE}"/>
    <cellStyle name="Calculation 2 5 2" xfId="11630" xr:uid="{33A24F70-8F8E-4870-807F-C048D2A44368}"/>
    <cellStyle name="Calculation 2 6" xfId="5950" xr:uid="{D8A43ECC-7DF8-4C0A-9F6A-FFCDE0D712A6}"/>
    <cellStyle name="Calculation 2 6 2" xfId="12421" xr:uid="{4DF17F2F-BD74-48EF-98EB-01A4DFBE6EE4}"/>
    <cellStyle name="Calculation 2 7" xfId="5909" xr:uid="{EC373484-54C4-4F17-961B-7D373B9472B3}"/>
    <cellStyle name="Calculation 2 7 2" xfId="12380" xr:uid="{99986B4F-724C-43EB-9824-769566335611}"/>
    <cellStyle name="Calculation 2 8" xfId="5990" xr:uid="{94469922-CD1B-4B1A-B16F-F399BDECD5D7}"/>
    <cellStyle name="Calculation 2 8 2" xfId="12461" xr:uid="{3AB7BD6B-4CAF-4CE3-8CD9-3B06D2C8B1C3}"/>
    <cellStyle name="Calculation 2 9" xfId="6827" xr:uid="{76EBE5FF-CCBE-4D9A-9186-A8B3E5BAE1B2}"/>
    <cellStyle name="Calculation 2 9 2" xfId="13298" xr:uid="{5FBD402E-5286-4040-86AF-9FDB59D0DB3D}"/>
    <cellStyle name="Calculation 20" xfId="6167" xr:uid="{C09E3192-1E6A-4AC2-AC8C-161B007B9E88}"/>
    <cellStyle name="Calculation 20 2" xfId="12638" xr:uid="{327DF2F4-E1AA-4BE7-9EAF-FDECAB88E5DF}"/>
    <cellStyle name="Calculation 21" xfId="7203" xr:uid="{4D37C2B5-026A-45E7-90CA-459E015709C0}"/>
    <cellStyle name="Calculation 21 2" xfId="13674" xr:uid="{7905DDF4-E215-4CF6-9F3F-9F52BEEEFB44}"/>
    <cellStyle name="Calculation 22" xfId="7331" xr:uid="{BE39E306-2252-4DBE-A24F-75191C493AC6}"/>
    <cellStyle name="Calculation 22 2" xfId="13802" xr:uid="{6DD7209F-03EA-442D-9459-97214DBB37D2}"/>
    <cellStyle name="Calculation 23" xfId="7338" xr:uid="{5F6B9CC0-744F-4D76-B657-037E966E6A0F}"/>
    <cellStyle name="Calculation 23 2" xfId="13809" xr:uid="{F9C07218-6730-4075-9663-8E7F1B1C6004}"/>
    <cellStyle name="Calculation 24" xfId="7829" xr:uid="{B18EAD1D-EC16-41DD-AC12-E5097B029562}"/>
    <cellStyle name="Calculation 24 2" xfId="14300" xr:uid="{85B8E106-7F7D-4107-94A2-03EC23621642}"/>
    <cellStyle name="Calculation 25" xfId="7867" xr:uid="{F4FD6CEB-9ED6-4683-9283-CF9F09A3E7E1}"/>
    <cellStyle name="Calculation 25 2" xfId="14338" xr:uid="{F459AFCD-9C30-4755-ACC0-BB36C25EE241}"/>
    <cellStyle name="Calculation 26" xfId="8509" xr:uid="{FE96E47C-0C02-40F1-8B6E-06BBF95D2296}"/>
    <cellStyle name="Calculation 26 2" xfId="14980" xr:uid="{D460B4E7-E084-49AC-A3B2-279B19D03913}"/>
    <cellStyle name="Calculation 27" xfId="8538" xr:uid="{950C4D79-2CDA-4612-BE49-47B985B80440}"/>
    <cellStyle name="Calculation 27 2" xfId="15009" xr:uid="{0798676D-F58E-4B53-94CC-E3341F6F01AE}"/>
    <cellStyle name="Calculation 28" xfId="8718" xr:uid="{FDADFDB6-9BFF-441A-9555-F67BF9E02972}"/>
    <cellStyle name="Calculation 28 2" xfId="15189" xr:uid="{C95E0DCA-37E6-492A-A504-84773DEE9199}"/>
    <cellStyle name="Calculation 29" xfId="8895" xr:uid="{1E368B52-8FEF-4828-B9A1-065E2E9F4F9A}"/>
    <cellStyle name="Calculation 29 2" xfId="15366" xr:uid="{2CFEBC0A-D552-4D6D-9F8D-17DC25CB4A7C}"/>
    <cellStyle name="Calculation 3" xfId="488" xr:uid="{00000000-0005-0000-0000-0000E7010000}"/>
    <cellStyle name="Calculation 3 10" xfId="7396" xr:uid="{9876E716-5466-451C-8311-DD64F0B407D1}"/>
    <cellStyle name="Calculation 3 10 2" xfId="13867" xr:uid="{7A369645-2950-4228-AA66-6638FA623B2D}"/>
    <cellStyle name="Calculation 3 11" xfId="7377" xr:uid="{577B1FDA-40AA-448D-80F4-87EB4A0DA39E}"/>
    <cellStyle name="Calculation 3 11 2" xfId="13848" xr:uid="{2A68E298-722D-4119-8D6A-945BE97106FE}"/>
    <cellStyle name="Calculation 3 12" xfId="8415" xr:uid="{384B898D-DBB3-4548-9BD1-5308B679AD05}"/>
    <cellStyle name="Calculation 3 12 2" xfId="14886" xr:uid="{A58D7D72-57B3-464C-A822-82ECAF28126D}"/>
    <cellStyle name="Calculation 3 13" xfId="8276" xr:uid="{F6CBE830-58AB-4F2A-8998-9E7BDB64B1DB}"/>
    <cellStyle name="Calculation 3 13 2" xfId="14747" xr:uid="{4E9205CD-9107-469E-A31E-6F0E57B980E3}"/>
    <cellStyle name="Calculation 3 14" xfId="8428" xr:uid="{D8F7269A-1051-4326-98E4-5BAD18FBB6D8}"/>
    <cellStyle name="Calculation 3 14 2" xfId="14899" xr:uid="{0CA3E1DB-5692-43FC-BF56-40EFE30989B1}"/>
    <cellStyle name="Calculation 3 15" xfId="8260" xr:uid="{14D20FAB-0642-45E2-A0C2-4CD4C9F9B2D6}"/>
    <cellStyle name="Calculation 3 15 2" xfId="14731" xr:uid="{589C61DC-65D6-483A-A2A8-1F328EF23A56}"/>
    <cellStyle name="Calculation 3 16" xfId="8444" xr:uid="{E692A41F-D5D4-4160-BE2B-F248E62DE004}"/>
    <cellStyle name="Calculation 3 16 2" xfId="14915" xr:uid="{4251DB29-B592-4130-9A89-1D28500191B5}"/>
    <cellStyle name="Calculation 3 17" xfId="9449" xr:uid="{D9CE32F9-EB57-412F-B772-48EECF4F6555}"/>
    <cellStyle name="Calculation 3 18" xfId="9343" xr:uid="{B7B2B2C1-5065-4B98-AFAD-685024B9A7DB}"/>
    <cellStyle name="Calculation 3 19" xfId="9661" xr:uid="{76302E4B-BD5F-4A85-8314-159AE4F70E48}"/>
    <cellStyle name="Calculation 3 2" xfId="489" xr:uid="{00000000-0005-0000-0000-0000E8010000}"/>
    <cellStyle name="Calculation 3 2 2" xfId="5357" xr:uid="{A9D7F39F-68E9-490F-AF2E-B90DB66871B3}"/>
    <cellStyle name="Calculation 3 2 2 2" xfId="11637" xr:uid="{60B4C514-4BB3-4E5B-B74F-5B16E6BEEB1E}"/>
    <cellStyle name="Calculation 3 2 3" xfId="9344" xr:uid="{463337F9-5284-442A-9911-F7A32CDB43EA}"/>
    <cellStyle name="Calculation 3 2 4" xfId="10956" xr:uid="{CE8573C0-4424-42B6-9802-2980E776087E}"/>
    <cellStyle name="Calculation 3 2 5" xfId="4436" xr:uid="{5A4D8447-192F-4DF6-9A61-1F1AA25D4EBF}"/>
    <cellStyle name="Calculation 3 20" xfId="9469" xr:uid="{605FC2F7-9BBA-4ACF-83E4-6BEB34E52640}"/>
    <cellStyle name="Calculation 3 21" xfId="9673" xr:uid="{9961FABC-4E5D-4BB2-856F-7D44A40691B4}"/>
    <cellStyle name="Calculation 3 22" xfId="9483" xr:uid="{D4D1A326-B35C-4F93-869D-CDE8EFEF87D4}"/>
    <cellStyle name="Calculation 3 23" xfId="15736" xr:uid="{09881D6C-1E88-4229-BEBF-AA9A2252A641}"/>
    <cellStyle name="Calculation 3 24" xfId="16093" xr:uid="{772B588A-AED3-45D6-B0FD-A35A1D13FD82}"/>
    <cellStyle name="Calculation 3 25" xfId="16032" xr:uid="{174C973E-6025-4517-AF07-760ADE9EE2B6}"/>
    <cellStyle name="Calculation 3 26" xfId="16155" xr:uid="{076A4223-5FEB-462A-85B5-A76BC6A9A60C}"/>
    <cellStyle name="Calculation 3 27" xfId="16017" xr:uid="{D43F1192-1E79-4A91-8328-1A3A57E666BD}"/>
    <cellStyle name="Calculation 3 28" xfId="16171" xr:uid="{D1F5D242-18B0-4720-A2D4-E59A75DD69BA}"/>
    <cellStyle name="Calculation 3 3" xfId="4215" xr:uid="{6069F1AE-E6B0-4357-8959-A5A1CC7F163E}"/>
    <cellStyle name="Calculation 3 3 2" xfId="11636" xr:uid="{DE9A22D1-8D25-4D5F-8FCA-673D0E0865AB}"/>
    <cellStyle name="Calculation 3 4" xfId="5953" xr:uid="{9D5C7549-6C51-430F-A9E9-DD544CE8226E}"/>
    <cellStyle name="Calculation 3 4 2" xfId="12424" xr:uid="{21C2F4FF-4A77-47B3-9F0C-320CEAE1D909}"/>
    <cellStyle name="Calculation 3 5" xfId="5912" xr:uid="{2C1A0F80-7382-4E43-A026-7C3F53B54BDB}"/>
    <cellStyle name="Calculation 3 5 2" xfId="12383" xr:uid="{02BFBA65-41FE-48BC-B83C-E8F4BAD3D874}"/>
    <cellStyle name="Calculation 3 6" xfId="5987" xr:uid="{68F4F574-F962-44D0-953C-4292F5BB8804}"/>
    <cellStyle name="Calculation 3 6 2" xfId="12458" xr:uid="{28B36001-114B-48BB-8CD1-23AEF85A3F4A}"/>
    <cellStyle name="Calculation 3 7" xfId="6830" xr:uid="{DCB5663E-7A91-40C2-A520-692B9F5E5769}"/>
    <cellStyle name="Calculation 3 7 2" xfId="13301" xr:uid="{3741366C-9C42-4222-9353-9BCB732C8CAD}"/>
    <cellStyle name="Calculation 3 8" xfId="6840" xr:uid="{7DAF0BF5-0F0C-4635-A3EF-962E7444636E}"/>
    <cellStyle name="Calculation 3 8 2" xfId="13311" xr:uid="{9C384D74-9542-46A2-89CC-B0D4799E090B}"/>
    <cellStyle name="Calculation 3 9" xfId="6813" xr:uid="{9A8C7746-6CF7-4AEB-BB96-A0E7ADD0C9CA}"/>
    <cellStyle name="Calculation 3 9 2" xfId="13284" xr:uid="{B978C149-969D-4223-BFE6-FD1E315D0FF4}"/>
    <cellStyle name="Calculation 30" xfId="9059" xr:uid="{CF1E679F-53BB-4CD7-BB9F-74EB811B1CD9}"/>
    <cellStyle name="Calculation 30 2" xfId="15530" xr:uid="{E0029669-D295-474F-AE79-830023917EBC}"/>
    <cellStyle name="Calculation 31" xfId="9950" xr:uid="{38844924-DBAF-4F8D-9C27-01986E5573FB}"/>
    <cellStyle name="Calculation 32" xfId="9330" xr:uid="{F24AB118-DC98-4BCB-AA9C-CF9715310B3D}"/>
    <cellStyle name="Calculation 33" xfId="10428" xr:uid="{366A58FE-C705-4D44-B260-2DFA26C4F00E}"/>
    <cellStyle name="Calculation 34" xfId="9974" xr:uid="{31D0312F-DA89-492E-8C1D-7F83D572F875}"/>
    <cellStyle name="Calculation 35" xfId="10633" xr:uid="{32396AA2-4E3D-48B7-BC2F-1268F488BD3A}"/>
    <cellStyle name="Calculation 36" xfId="9435" xr:uid="{22EB15FC-C90C-49EF-BE7F-6A9DFFC00139}"/>
    <cellStyle name="Calculation 37" xfId="15965" xr:uid="{E66FEF5B-ADC2-4AA6-8AB3-92AD6874C6B3}"/>
    <cellStyle name="Calculation 38" xfId="16615" xr:uid="{89F183CD-71ED-40C3-BA68-5BCE274D0A71}"/>
    <cellStyle name="Calculation 39" xfId="16675" xr:uid="{8C37CEED-E4C7-477A-B6AC-E9DE9C367225}"/>
    <cellStyle name="Calculation 4" xfId="490" xr:uid="{00000000-0005-0000-0000-0000E9010000}"/>
    <cellStyle name="Calculation 4 10" xfId="7397" xr:uid="{48314AAE-EB8B-4164-B140-105C80DA72D5}"/>
    <cellStyle name="Calculation 4 10 2" xfId="13868" xr:uid="{0137AC7D-35B9-46DA-9298-32148D7C448A}"/>
    <cellStyle name="Calculation 4 11" xfId="7378" xr:uid="{054A36BC-77E3-4352-890D-D47AE4145BB4}"/>
    <cellStyle name="Calculation 4 11 2" xfId="13849" xr:uid="{C6EB2AF4-BB1D-47D6-AB1D-2C4123EE276F}"/>
    <cellStyle name="Calculation 4 12" xfId="8414" xr:uid="{536FB99B-E446-4C32-8D53-483C8ED7E408}"/>
    <cellStyle name="Calculation 4 12 2" xfId="14885" xr:uid="{724EF97F-2BA9-471A-BC41-4D596A8AADE8}"/>
    <cellStyle name="Calculation 4 13" xfId="8277" xr:uid="{B1168F41-43F9-43BA-A4E4-55F86DD1CE10}"/>
    <cellStyle name="Calculation 4 13 2" xfId="14748" xr:uid="{33ACF75A-F840-44BD-BF19-8EE1DE93C0EF}"/>
    <cellStyle name="Calculation 4 14" xfId="8427" xr:uid="{15D0C1A9-0A97-4B25-9803-64A7AC4C2598}"/>
    <cellStyle name="Calculation 4 14 2" xfId="14898" xr:uid="{718C0CEF-CF0C-4D80-B0FF-B113EEFE38CB}"/>
    <cellStyle name="Calculation 4 15" xfId="8261" xr:uid="{32D14EEF-3C74-4F7E-ABF0-3887FDB6755D}"/>
    <cellStyle name="Calculation 4 15 2" xfId="14732" xr:uid="{6CC78A59-344A-4E73-A190-699FB22C7C2B}"/>
    <cellStyle name="Calculation 4 16" xfId="8443" xr:uid="{F1F7B521-E204-4D91-B0FC-9C49A0C7F2C0}"/>
    <cellStyle name="Calculation 4 16 2" xfId="14914" xr:uid="{666D5E54-AFA7-432D-86B1-B10D8D74C90C}"/>
    <cellStyle name="Calculation 4 17" xfId="9246" xr:uid="{260F2AB4-4962-435C-BAB2-2AA40FB964D4}"/>
    <cellStyle name="Calculation 4 18" xfId="9345" xr:uid="{BB393FFC-66F1-4904-B467-E81987A94322}"/>
    <cellStyle name="Calculation 4 19" xfId="9660" xr:uid="{25216C7A-4D71-4C36-BB54-3579EA44DCF3}"/>
    <cellStyle name="Calculation 4 2" xfId="491" xr:uid="{00000000-0005-0000-0000-0000EA010000}"/>
    <cellStyle name="Calculation 4 2 2" xfId="5358" xr:uid="{834C80DC-2209-4380-9741-24668B5E0290}"/>
    <cellStyle name="Calculation 4 2 2 2" xfId="11639" xr:uid="{6CFDFAE8-A65E-42DD-A074-9D6DBBE565A6}"/>
    <cellStyle name="Calculation 4 2 3" xfId="9346" xr:uid="{C6689ADC-40F4-4F80-A5E1-ADD5BE066EC3}"/>
    <cellStyle name="Calculation 4 2 4" xfId="10957" xr:uid="{0B63215A-37B5-48F3-9703-3A12BAE2036C}"/>
    <cellStyle name="Calculation 4 2 5" xfId="4437" xr:uid="{099BF29E-09A1-4859-9FE3-089FF57527D0}"/>
    <cellStyle name="Calculation 4 20" xfId="9470" xr:uid="{DB84A941-ADCC-471D-8DF6-2061C3A41224}"/>
    <cellStyle name="Calculation 4 21" xfId="9672" xr:uid="{6D5AD701-6C99-4358-9A96-52B1997858C0}"/>
    <cellStyle name="Calculation 4 22" xfId="9258" xr:uid="{AC6121EF-1A9D-4907-AD1F-2CB7791D0FEC}"/>
    <cellStyle name="Calculation 4 23" xfId="15737" xr:uid="{21508666-31AE-434F-81C5-6C94F3046F54}"/>
    <cellStyle name="Calculation 4 24" xfId="16094" xr:uid="{CAB27BF8-F091-4BDB-AA57-1092FF4E3A3D}"/>
    <cellStyle name="Calculation 4 25" xfId="16033" xr:uid="{224421FB-5D3C-47F0-928C-DA5B5149C71E}"/>
    <cellStyle name="Calculation 4 26" xfId="16154" xr:uid="{81FC1AC9-0DD8-45D9-8464-5CA35D44E377}"/>
    <cellStyle name="Calculation 4 27" xfId="16018" xr:uid="{C9600C21-DD83-42A8-8260-3A8EA5C9BA11}"/>
    <cellStyle name="Calculation 4 28" xfId="16170" xr:uid="{A71E3C4C-7409-47FD-82F2-02CC6506BF5F}"/>
    <cellStyle name="Calculation 4 3" xfId="4214" xr:uid="{7C4052C7-2C68-4C34-B7CA-D101184B2DE1}"/>
    <cellStyle name="Calculation 4 3 2" xfId="11638" xr:uid="{1E9468AB-B18B-4B34-97EA-DEBA228086EA}"/>
    <cellStyle name="Calculation 4 4" xfId="5954" xr:uid="{9D59CAEE-356C-47C2-B8D2-06F56B1F01A1}"/>
    <cellStyle name="Calculation 4 4 2" xfId="12425" xr:uid="{38AB7541-700B-402E-940A-96EC91D18821}"/>
    <cellStyle name="Calculation 4 5" xfId="5913" xr:uid="{94B05275-C221-41B6-BE6F-DC866A9F26A9}"/>
    <cellStyle name="Calculation 4 5 2" xfId="12384" xr:uid="{93482B53-269B-45DD-84C2-A5D3FD96D3E0}"/>
    <cellStyle name="Calculation 4 6" xfId="5986" xr:uid="{E30903F7-BF7E-475C-8499-B12599B70640}"/>
    <cellStyle name="Calculation 4 6 2" xfId="12457" xr:uid="{70974B3F-6769-4FB2-B6E1-2D0323C6D6DB}"/>
    <cellStyle name="Calculation 4 7" xfId="6831" xr:uid="{B35BA44D-74E7-4CB3-A068-5C7026B33AF2}"/>
    <cellStyle name="Calculation 4 7 2" xfId="13302" xr:uid="{F6EDB0C8-F384-48F1-97A9-698BEF521D68}"/>
    <cellStyle name="Calculation 4 8" xfId="7175" xr:uid="{5FF191A6-8DA7-49FB-97FE-BE1530992ED2}"/>
    <cellStyle name="Calculation 4 8 2" xfId="13646" xr:uid="{86B1D65A-C632-4421-A2B9-1C5A2063F331}"/>
    <cellStyle name="Calculation 4 9" xfId="6814" xr:uid="{6F8A6A91-C81C-48BD-9965-6A2E2B995E6B}"/>
    <cellStyle name="Calculation 4 9 2" xfId="13285" xr:uid="{32368107-0382-4FD5-BD4B-1F64247344B6}"/>
    <cellStyle name="Calculation 40" xfId="16375" xr:uid="{0364956D-3851-4064-9F09-6EBFEC09201A}"/>
    <cellStyle name="Calculation 41" xfId="16835" xr:uid="{572E5319-1C16-4D65-A0C0-7D6F2F95E201}"/>
    <cellStyle name="Calculation 42" xfId="16999" xr:uid="{CF82A86D-4BEB-4710-99C8-863E72E6E1E4}"/>
    <cellStyle name="Calculation 5" xfId="492" xr:uid="{00000000-0005-0000-0000-0000EB010000}"/>
    <cellStyle name="Calculation 5 10" xfId="7398" xr:uid="{B8DBC795-A291-4589-8B6A-D4BAC11D2477}"/>
    <cellStyle name="Calculation 5 10 2" xfId="13869" xr:uid="{ACC6EC74-EBE2-45F7-AA69-7AC744AAA790}"/>
    <cellStyle name="Calculation 5 11" xfId="7379" xr:uid="{EB45C117-6B36-4371-ADFC-AFC7016F0EBE}"/>
    <cellStyle name="Calculation 5 11 2" xfId="13850" xr:uid="{62D8B52B-6BC6-4032-8EE1-5B7B10C64438}"/>
    <cellStyle name="Calculation 5 12" xfId="8413" xr:uid="{834CB8D0-9817-4ABF-AC45-4665CDC24CCF}"/>
    <cellStyle name="Calculation 5 12 2" xfId="14884" xr:uid="{07FCB139-A25A-45FC-80E8-1C5CE978118D}"/>
    <cellStyle name="Calculation 5 13" xfId="8278" xr:uid="{00EE5C14-C36A-4E47-B674-B7C54DEB325E}"/>
    <cellStyle name="Calculation 5 13 2" xfId="14749" xr:uid="{80C6A3BF-5454-428A-9E6E-B0CA558602FF}"/>
    <cellStyle name="Calculation 5 14" xfId="8426" xr:uid="{85AEADE6-5BF8-4F37-95B0-954CDCBC642F}"/>
    <cellStyle name="Calculation 5 14 2" xfId="14897" xr:uid="{0144B51A-A1C0-4789-A58F-F33492C058D7}"/>
    <cellStyle name="Calculation 5 15" xfId="8262" xr:uid="{17946B52-2F10-4A1A-A739-CA7CB569C687}"/>
    <cellStyle name="Calculation 5 15 2" xfId="14733" xr:uid="{BA4A3977-AD7D-4E6A-AF48-E1E0F24F2698}"/>
    <cellStyle name="Calculation 5 16" xfId="8442" xr:uid="{7957647E-B479-4859-8DA1-2E9B5E699F3B}"/>
    <cellStyle name="Calculation 5 16 2" xfId="14913" xr:uid="{30FDE11B-F7D1-42E0-B331-FB85051F1ACD}"/>
    <cellStyle name="Calculation 5 17" xfId="9450" xr:uid="{3AB53F83-8738-46E2-844C-B200450318A0}"/>
    <cellStyle name="Calculation 5 18" xfId="9347" xr:uid="{5C0E97E7-37DF-4F62-898B-363F2A311EE1}"/>
    <cellStyle name="Calculation 5 19" xfId="9659" xr:uid="{025824B3-BDB2-4E3C-B124-6022A69CC6D0}"/>
    <cellStyle name="Calculation 5 2" xfId="493" xr:uid="{00000000-0005-0000-0000-0000EC010000}"/>
    <cellStyle name="Calculation 5 2 2" xfId="5359" xr:uid="{0E96DF7A-BECC-40FF-A2B1-446A907173F9}"/>
    <cellStyle name="Calculation 5 2 2 2" xfId="11641" xr:uid="{BFD1ACD2-4DFC-450F-98B2-E5A813F56F0A}"/>
    <cellStyle name="Calculation 5 2 3" xfId="9348" xr:uid="{6AB7C3F9-DF52-4896-A98A-C37CF4899F7C}"/>
    <cellStyle name="Calculation 5 2 4" xfId="10958" xr:uid="{39A03C7A-5373-44FE-BDF5-B1F15C083D98}"/>
    <cellStyle name="Calculation 5 2 5" xfId="4438" xr:uid="{E50DAFFB-D886-4443-AE84-4E851F478E77}"/>
    <cellStyle name="Calculation 5 20" xfId="9471" xr:uid="{B98D613D-2D1E-49B6-B505-62C422BA3174}"/>
    <cellStyle name="Calculation 5 21" xfId="9671" xr:uid="{D6B6E002-CBC0-4C83-865B-2BA5F3516C16}"/>
    <cellStyle name="Calculation 5 22" xfId="9484" xr:uid="{3688F4F3-ACDE-4077-9C35-24C2778A1848}"/>
    <cellStyle name="Calculation 5 23" xfId="15717" xr:uid="{B49CAD49-E224-41C3-9884-E044E5C20CA0}"/>
    <cellStyle name="Calculation 5 24" xfId="16095" xr:uid="{8258C6AE-B683-463B-AF3B-78B6B2C0D039}"/>
    <cellStyle name="Calculation 5 25" xfId="16034" xr:uid="{1CF53B3F-7B82-47FE-9C71-207F1777C49A}"/>
    <cellStyle name="Calculation 5 26" xfId="16153" xr:uid="{EE0CCEC2-6C7C-430A-AA09-237F735C5EB5}"/>
    <cellStyle name="Calculation 5 27" xfId="16019" xr:uid="{1E8DD8AD-6D6F-4DBE-BB24-BFD716C0EF7A}"/>
    <cellStyle name="Calculation 5 28" xfId="16592" xr:uid="{E4A52BAD-BD39-478D-B302-11A86070292C}"/>
    <cellStyle name="Calculation 5 3" xfId="3852" xr:uid="{7D20357F-CE70-4259-BE54-74290E28B37B}"/>
    <cellStyle name="Calculation 5 3 2" xfId="11640" xr:uid="{E13BDDF6-2DA0-4337-95C6-20757F5169EC}"/>
    <cellStyle name="Calculation 5 4" xfId="5878" xr:uid="{D1544E03-5B74-4E33-A2B7-2BABC588C6F7}"/>
    <cellStyle name="Calculation 5 4 2" xfId="12349" xr:uid="{4A892742-C1E2-428B-AB29-4825413491A4}"/>
    <cellStyle name="Calculation 5 5" xfId="5876" xr:uid="{35D10FC7-1861-4708-AC5D-3591B290FF84}"/>
    <cellStyle name="Calculation 5 5 2" xfId="12347" xr:uid="{FC03E0B0-4978-4828-9512-40EA7F4FAB0F}"/>
    <cellStyle name="Calculation 5 6" xfId="5985" xr:uid="{D74AFC3F-C9BD-4589-B275-B0F250D7DB0C}"/>
    <cellStyle name="Calculation 5 6 2" xfId="12456" xr:uid="{3799AC6F-08DE-4B53-8F3A-11BAFBC01ECF}"/>
    <cellStyle name="Calculation 5 7" xfId="6832" xr:uid="{AFACA358-607D-409A-86B4-6B5A3DDD1BAE}"/>
    <cellStyle name="Calculation 5 7 2" xfId="13303" xr:uid="{A29257D9-ECEF-4FE5-90B5-E2774ECC44A0}"/>
    <cellStyle name="Calculation 5 8" xfId="6841" xr:uid="{BD09E888-A542-4388-A870-ABA6CD69CE0F}"/>
    <cellStyle name="Calculation 5 8 2" xfId="13312" xr:uid="{DAB6C6AC-F17F-4DF8-96D5-44E4E8FBB8D7}"/>
    <cellStyle name="Calculation 5 9" xfId="7221" xr:uid="{C011D887-315A-4EBE-93CB-FE7388DD109B}"/>
    <cellStyle name="Calculation 5 9 2" xfId="13692" xr:uid="{9F1A91BF-2D36-4928-8E64-33CCECD3D78F}"/>
    <cellStyle name="Calculation 6" xfId="494" xr:uid="{00000000-0005-0000-0000-0000ED010000}"/>
    <cellStyle name="Calculation 6 10" xfId="7341" xr:uid="{0B0A7B6A-4C6E-4399-BE97-E8B7465598E9}"/>
    <cellStyle name="Calculation 6 10 2" xfId="13812" xr:uid="{BE2A3A72-DF68-4470-A6DD-C5147AECDD37}"/>
    <cellStyle name="Calculation 6 11" xfId="7340" xr:uid="{D8A91F10-FE6A-471C-B80D-4B92EA21D649}"/>
    <cellStyle name="Calculation 6 11 2" xfId="13811" xr:uid="{D50F025B-2D3A-44F9-802A-645388E9DC9D}"/>
    <cellStyle name="Calculation 6 12" xfId="8412" xr:uid="{1FB350C4-2376-4001-A49A-82EE455C7A02}"/>
    <cellStyle name="Calculation 6 12 2" xfId="14883" xr:uid="{44591DC0-68D8-46AE-ADE2-30CB37FE67E4}"/>
    <cellStyle name="Calculation 6 13" xfId="8279" xr:uid="{6F4C11F2-C359-4FC8-8849-E1B3AFA836A7}"/>
    <cellStyle name="Calculation 6 13 2" xfId="14750" xr:uid="{28BB3DE6-33B3-40BD-9EF0-081EDA05598B}"/>
    <cellStyle name="Calculation 6 14" xfId="8425" xr:uid="{D20ED072-E711-4C15-92BD-51EFA108C310}"/>
    <cellStyle name="Calculation 6 14 2" xfId="14896" xr:uid="{7473EFF7-88C7-489C-9241-B346CEE32067}"/>
    <cellStyle name="Calculation 6 15" xfId="8263" xr:uid="{131E718D-6203-4D39-B066-FC5386D5B98E}"/>
    <cellStyle name="Calculation 6 15 2" xfId="14734" xr:uid="{38E65A1C-213F-4433-B897-D59549F8B282}"/>
    <cellStyle name="Calculation 6 16" xfId="8441" xr:uid="{77430901-DD9C-47F3-B391-2DF1F20215A4}"/>
    <cellStyle name="Calculation 6 16 2" xfId="14912" xr:uid="{6D044B70-4B8D-455C-9328-D78B19291007}"/>
    <cellStyle name="Calculation 6 17" xfId="9451" xr:uid="{DB7DB019-FC79-4902-8F62-6AB2EC18BBAF}"/>
    <cellStyle name="Calculation 6 18" xfId="9349" xr:uid="{131377C6-1A05-45A6-810E-6EFAB0FBA3E6}"/>
    <cellStyle name="Calculation 6 19" xfId="9658" xr:uid="{69A83CEF-F363-4AAA-B552-82B20711E119}"/>
    <cellStyle name="Calculation 6 2" xfId="495" xr:uid="{00000000-0005-0000-0000-0000EE010000}"/>
    <cellStyle name="Calculation 6 2 2" xfId="5360" xr:uid="{0708C2C8-247A-4E23-9F72-DFA45CABEBDE}"/>
    <cellStyle name="Calculation 6 2 2 2" xfId="11643" xr:uid="{3A2F92C6-40AB-4CA4-99CD-7E1CA3B7049C}"/>
    <cellStyle name="Calculation 6 2 3" xfId="9350" xr:uid="{6235F836-BD75-4FE2-8CF5-EDE8E3C7EC6D}"/>
    <cellStyle name="Calculation 6 2 4" xfId="10959" xr:uid="{7069A3BE-0FAC-4B74-8E5B-5E9FEDEFB958}"/>
    <cellStyle name="Calculation 6 2 5" xfId="4439" xr:uid="{CB9372A4-21E2-4CAF-AFF5-D9C5F7F316CC}"/>
    <cellStyle name="Calculation 6 20" xfId="9887" xr:uid="{DE6AAA92-E922-42EF-A7D2-E8E97578298D}"/>
    <cellStyle name="Calculation 6 21" xfId="9670" xr:uid="{B1A95CE5-7366-48C1-A2AB-B90D48749690}"/>
    <cellStyle name="Calculation 6 22" xfId="9485" xr:uid="{701CB302-BC96-4A98-A05D-0464CD3C1744}"/>
    <cellStyle name="Calculation 6 23" xfId="15738" xr:uid="{F131DE4B-1499-464A-8512-F74943DD5A85}"/>
    <cellStyle name="Calculation 6 24" xfId="16096" xr:uid="{65CC769A-6C70-4B15-B3CF-45FE1C9AEE49}"/>
    <cellStyle name="Calculation 6 25" xfId="16035" xr:uid="{B458289E-FA93-416B-9892-45438927C1A4}"/>
    <cellStyle name="Calculation 6 26" xfId="16591" xr:uid="{3AD9122B-EDBE-4E8B-8F94-A0C0A4E0C97E}"/>
    <cellStyle name="Calculation 6 27" xfId="16020" xr:uid="{DD3AED0E-8FDD-41A6-B1E4-1477FE6D443A}"/>
    <cellStyle name="Calculation 6 28" xfId="16169" xr:uid="{88C080F4-90FB-4616-AE05-6990690629B0}"/>
    <cellStyle name="Calculation 6 3" xfId="3851" xr:uid="{416CB28A-4D70-4C88-92F5-07088FB7FFD5}"/>
    <cellStyle name="Calculation 6 3 2" xfId="11642" xr:uid="{ABAB6225-0A33-4045-98C8-88159355F6FD}"/>
    <cellStyle name="Calculation 6 4" xfId="5955" xr:uid="{69EF5601-518E-44C7-BEF8-3A31DF68731B}"/>
    <cellStyle name="Calculation 6 4 2" xfId="12426" xr:uid="{5579DECA-7B2F-4825-A674-78851C58B0DF}"/>
    <cellStyle name="Calculation 6 5" xfId="5914" xr:uid="{E5BB585E-BD1B-45EB-A51A-6258989F832C}"/>
    <cellStyle name="Calculation 6 5 2" xfId="12385" xr:uid="{E0725880-D46E-43D5-8C51-7EAF3A0C3E49}"/>
    <cellStyle name="Calculation 6 6" xfId="6381" xr:uid="{4967CFC8-9AD4-400C-9500-4730605DDDC1}"/>
    <cellStyle name="Calculation 6 6 2" xfId="12852" xr:uid="{DBC4D6BD-524E-43BF-8FD6-0C9FA2AE9F7A}"/>
    <cellStyle name="Calculation 6 7" xfId="6833" xr:uid="{CC9AF0A6-9F38-4320-BA1A-DEF104103DCC}"/>
    <cellStyle name="Calculation 6 7 2" xfId="13304" xr:uid="{03A69F68-C6C0-423E-A2EF-77FAA0FCBDD8}"/>
    <cellStyle name="Calculation 6 8" xfId="6842" xr:uid="{815E96E3-24CA-4A7F-BC61-D191AB3BD0F7}"/>
    <cellStyle name="Calculation 6 8 2" xfId="13313" xr:uid="{7E499DDE-2659-4B7D-8DEB-DEF4974BF9CB}"/>
    <cellStyle name="Calculation 6 9" xfId="6815" xr:uid="{7FC57A89-64C2-441F-B80E-2434FDBE0397}"/>
    <cellStyle name="Calculation 6 9 2" xfId="13286" xr:uid="{925DE566-286F-437E-B0B5-9DDD7DEEC09F}"/>
    <cellStyle name="Calculation 7" xfId="496" xr:uid="{00000000-0005-0000-0000-0000EF010000}"/>
    <cellStyle name="Calculation 7 10" xfId="7399" xr:uid="{641A1229-24EC-4760-9DFC-02633B25DBD0}"/>
    <cellStyle name="Calculation 7 10 2" xfId="13870" xr:uid="{EE310D9D-F83C-4E11-8F23-705C329A9ACE}"/>
    <cellStyle name="Calculation 7 11" xfId="7380" xr:uid="{4DE33B6B-5DE4-461E-9D74-870711230266}"/>
    <cellStyle name="Calculation 7 11 2" xfId="13851" xr:uid="{3DA7965B-E872-45F2-8AF3-44D0A0AD770C}"/>
    <cellStyle name="Calculation 7 12" xfId="8411" xr:uid="{C9805C6A-9BAC-4495-9A71-E686D59665D2}"/>
    <cellStyle name="Calculation 7 12 2" xfId="14882" xr:uid="{93F6446D-F94C-4736-BE08-3A00171DC4C7}"/>
    <cellStyle name="Calculation 7 13" xfId="8280" xr:uid="{2177E609-241C-4ECC-84B1-4DE8B1A903A5}"/>
    <cellStyle name="Calculation 7 13 2" xfId="14751" xr:uid="{A9D3AC65-849F-47CF-86F7-2DDE59D79C4F}"/>
    <cellStyle name="Calculation 7 14" xfId="8424" xr:uid="{4B14770D-8091-4331-853B-358250C625DE}"/>
    <cellStyle name="Calculation 7 14 2" xfId="14895" xr:uid="{5780C32F-1302-482C-9A0F-39140291E1D5}"/>
    <cellStyle name="Calculation 7 15" xfId="8516" xr:uid="{09511315-EC87-43A5-9ED9-8E41C7DDC787}"/>
    <cellStyle name="Calculation 7 15 2" xfId="14987" xr:uid="{3C09C552-3E25-41C1-8A74-6DE8508F25DE}"/>
    <cellStyle name="Calculation 7 16" xfId="8440" xr:uid="{5458F037-4356-4D9A-825A-38ECEC5C9346}"/>
    <cellStyle name="Calculation 7 16 2" xfId="14911" xr:uid="{9CF09245-2960-4B07-B09C-437335A63588}"/>
    <cellStyle name="Calculation 7 17" xfId="9452" xr:uid="{4DA06A95-CF89-4BB2-8C54-F1E044893ABB}"/>
    <cellStyle name="Calculation 7 18" xfId="9351" xr:uid="{65BB8B26-831A-4FD9-94F7-4DEB78F0608C}"/>
    <cellStyle name="Calculation 7 19" xfId="9657" xr:uid="{E28D0F8F-2297-4F68-9018-83EE92F90AA5}"/>
    <cellStyle name="Calculation 7 2" xfId="497" xr:uid="{00000000-0005-0000-0000-0000F0010000}"/>
    <cellStyle name="Calculation 7 2 2" xfId="5361" xr:uid="{7CD89125-A40E-488D-8739-CAB300245C78}"/>
    <cellStyle name="Calculation 7 2 2 2" xfId="11645" xr:uid="{538E54C1-7DC0-491F-B461-43FB2ACC0FCF}"/>
    <cellStyle name="Calculation 7 2 3" xfId="9352" xr:uid="{89B2203B-CB6B-4529-8476-BC05D709C944}"/>
    <cellStyle name="Calculation 7 2 4" xfId="10960" xr:uid="{8EEB305B-BB3A-4BD9-B1CE-E64048477B9D}"/>
    <cellStyle name="Calculation 7 2 5" xfId="4440" xr:uid="{E2CCF095-4599-4EDE-B8E5-39216978A41B}"/>
    <cellStyle name="Calculation 7 20" xfId="9472" xr:uid="{873C61E9-24CF-4372-8250-A7760888AFB1}"/>
    <cellStyle name="Calculation 7 21" xfId="9886" xr:uid="{333B1578-998D-4EF2-AEB7-C2E379F1745D}"/>
    <cellStyle name="Calculation 7 22" xfId="9967" xr:uid="{F3646C58-C013-4BB2-9604-E4F9060462CF}"/>
    <cellStyle name="Calculation 7 23" xfId="15739" xr:uid="{BA0A7320-4FC4-4F86-B2E6-2B7E7F520AC9}"/>
    <cellStyle name="Calculation 7 24" xfId="16097" xr:uid="{3AAD0CD8-62D9-4BA2-819D-D925473E2405}"/>
    <cellStyle name="Calculation 7 25" xfId="16036" xr:uid="{B3931A2E-3C6E-4F22-A3D9-AAE58FADE31E}"/>
    <cellStyle name="Calculation 7 26" xfId="16152" xr:uid="{DA28012B-DC9B-4F45-A3DE-EDB96767AFC0}"/>
    <cellStyle name="Calculation 7 27" xfId="16021" xr:uid="{B3849EC3-8080-4004-BEC6-18C711CA126B}"/>
    <cellStyle name="Calculation 7 28" xfId="16168" xr:uid="{48F2A360-C28C-4937-A6A8-A4B8A486FBD0}"/>
    <cellStyle name="Calculation 7 3" xfId="4213" xr:uid="{DA70610A-D3A6-494A-83DA-AEA853050FF0}"/>
    <cellStyle name="Calculation 7 3 2" xfId="11644" xr:uid="{F98D847E-C3FB-4DD6-A899-9A7EE5FB842E}"/>
    <cellStyle name="Calculation 7 4" xfId="5956" xr:uid="{0F7422A7-ACC3-4B83-B927-0A2359B45ADF}"/>
    <cellStyle name="Calculation 7 4 2" xfId="12427" xr:uid="{AEC578BC-4AD5-4B00-AAD0-448866D70684}"/>
    <cellStyle name="Calculation 7 5" xfId="5915" xr:uid="{714D3F09-62FB-4DC4-BD80-5F57559B559F}"/>
    <cellStyle name="Calculation 7 5 2" xfId="12386" xr:uid="{2AFFD9BA-8EF7-467E-8798-BAD909CB16B8}"/>
    <cellStyle name="Calculation 7 6" xfId="5984" xr:uid="{0BC3844E-9095-43A4-ACCD-1AACAE4A7501}"/>
    <cellStyle name="Calculation 7 6 2" xfId="12455" xr:uid="{9E70B7ED-95F9-40B7-B258-D13270782991}"/>
    <cellStyle name="Calculation 7 7" xfId="6834" xr:uid="{35031410-7ACC-4D98-BF8E-296B5D296C42}"/>
    <cellStyle name="Calculation 7 7 2" xfId="13305" xr:uid="{5258E98F-88F0-4F31-9369-ADA295BBC84C}"/>
    <cellStyle name="Calculation 7 8" xfId="6843" xr:uid="{23B4F7E0-13CD-4734-ADDA-3CAB14E20991}"/>
    <cellStyle name="Calculation 7 8 2" xfId="13314" xr:uid="{15AA7947-7E76-4540-A6BC-73BEBE69BAE6}"/>
    <cellStyle name="Calculation 7 9" xfId="6816" xr:uid="{577A3B48-857B-4CE9-8D01-8AB93912B81F}"/>
    <cellStyle name="Calculation 7 9 2" xfId="13287" xr:uid="{0CB322D0-6926-40D5-9C89-81CF89CA313A}"/>
    <cellStyle name="Calculation 8" xfId="498" xr:uid="{00000000-0005-0000-0000-0000F1010000}"/>
    <cellStyle name="Calculation 8 10" xfId="7400" xr:uid="{82F281BE-C4CF-43B8-B62E-AF02BF9833D0}"/>
    <cellStyle name="Calculation 8 10 2" xfId="13871" xr:uid="{FAD2151B-C009-4EEF-B654-773DB80081D6}"/>
    <cellStyle name="Calculation 8 11" xfId="7381" xr:uid="{550DCC0B-369C-4ABF-BB64-78375C853B9B}"/>
    <cellStyle name="Calculation 8 11 2" xfId="13852" xr:uid="{333309DF-D4A1-49E9-8E6E-095C325A2F91}"/>
    <cellStyle name="Calculation 8 12" xfId="8410" xr:uid="{1C4303D4-D5F4-46D1-B0C9-D57ACD390B77}"/>
    <cellStyle name="Calculation 8 12 2" xfId="14881" xr:uid="{6C36F4A1-79D2-43A5-AB5F-047C6BEF33C7}"/>
    <cellStyle name="Calculation 8 13" xfId="8281" xr:uid="{75AA4731-11DB-4B15-AEF8-3333C0781C6F}"/>
    <cellStyle name="Calculation 8 13 2" xfId="14752" xr:uid="{9E39D2F5-7C81-45B6-ACA4-617536F66C37}"/>
    <cellStyle name="Calculation 8 14" xfId="8423" xr:uid="{0FF69091-8B6C-4317-82A1-8BBCED41F14E}"/>
    <cellStyle name="Calculation 8 14 2" xfId="14894" xr:uid="{0A21B530-1BB1-43C4-889F-28503F7D6AA8}"/>
    <cellStyle name="Calculation 8 15" xfId="8264" xr:uid="{66059F25-43FB-4F4F-B54C-D684FC8ECB0C}"/>
    <cellStyle name="Calculation 8 15 2" xfId="14735" xr:uid="{0A154789-F9E4-48A0-9106-6790C1E2DBD2}"/>
    <cellStyle name="Calculation 8 16" xfId="8439" xr:uid="{D5E3D572-9896-4D54-8CCF-BD0D999669F7}"/>
    <cellStyle name="Calculation 8 16 2" xfId="14910" xr:uid="{ACB41F62-27C7-4264-9A79-59248E230C1B}"/>
    <cellStyle name="Calculation 8 17" xfId="9453" xr:uid="{8DD0951C-4D3A-4187-BF3C-52C71CC22D42}"/>
    <cellStyle name="Calculation 8 18" xfId="9353" xr:uid="{09A87616-4A6A-4CDF-A2C7-A7745420757E}"/>
    <cellStyle name="Calculation 8 19" xfId="9259" xr:uid="{6039BA3C-EDBB-4231-8385-EFB184829F9D}"/>
    <cellStyle name="Calculation 8 2" xfId="499" xr:uid="{00000000-0005-0000-0000-0000F2010000}"/>
    <cellStyle name="Calculation 8 2 2" xfId="5362" xr:uid="{10AC4D76-69D5-4950-A691-DC43E5E1CC5D}"/>
    <cellStyle name="Calculation 8 2 2 2" xfId="11647" xr:uid="{3E05479B-8049-4C12-9B85-C1A6E3E2FF11}"/>
    <cellStyle name="Calculation 8 2 3" xfId="9240" xr:uid="{13BF01DC-4EEC-49FD-AB4F-755A93E0ABDB}"/>
    <cellStyle name="Calculation 8 2 4" xfId="10961" xr:uid="{A737638F-7F08-4113-8F86-6429E0130707}"/>
    <cellStyle name="Calculation 8 2 5" xfId="4441" xr:uid="{47C4E8ED-AB15-4FE3-95CA-6E3DEFBFEA3B}"/>
    <cellStyle name="Calculation 8 20" xfId="9473" xr:uid="{773E87FA-D286-4BC3-ABB0-24EC3524DFC4}"/>
    <cellStyle name="Calculation 8 21" xfId="9669" xr:uid="{B70CD078-3490-4E56-A4E0-FF80579A982F}"/>
    <cellStyle name="Calculation 8 22" xfId="9486" xr:uid="{54AC51F9-46F8-49A6-84BC-159C7AD9D9FA}"/>
    <cellStyle name="Calculation 8 23" xfId="15740" xr:uid="{A01552C5-A607-4BC2-91B7-362CF4238ED4}"/>
    <cellStyle name="Calculation 8 24" xfId="15972" xr:uid="{788F1204-8F4A-494D-B71C-348F3A851CDE}"/>
    <cellStyle name="Calculation 8 25" xfId="16037" xr:uid="{BBE96676-08B1-45C4-BE59-178859ED5A9E}"/>
    <cellStyle name="Calculation 8 26" xfId="16151" xr:uid="{F1FB02CC-EC61-4E91-ACDA-91D0AD217AFB}"/>
    <cellStyle name="Calculation 8 27" xfId="16556" xr:uid="{0DCE3839-6FA2-4609-8262-E2B2395259F7}"/>
    <cellStyle name="Calculation 8 28" xfId="16167" xr:uid="{32B07DA6-AFB1-4133-A910-1B8FE97ADED0}"/>
    <cellStyle name="Calculation 8 3" xfId="4212" xr:uid="{3B407ED1-BFFB-42C2-8DB3-7E5914B1C841}"/>
    <cellStyle name="Calculation 8 3 2" xfId="11646" xr:uid="{55D627C1-C979-472A-BB5B-DDD7F71901F2}"/>
    <cellStyle name="Calculation 8 4" xfId="5957" xr:uid="{353790D7-9DB1-41D8-811C-483F53F3E447}"/>
    <cellStyle name="Calculation 8 4 2" xfId="12428" xr:uid="{FA115AB2-F1D4-46D4-BCEE-984B2A07CC3E}"/>
    <cellStyle name="Calculation 8 5" xfId="5916" xr:uid="{863E54FB-29DF-4FAF-8DE5-1331AF15BB7B}"/>
    <cellStyle name="Calculation 8 5 2" xfId="12387" xr:uid="{FAB58275-020D-40AF-BDBE-C3D2AE020EDB}"/>
    <cellStyle name="Calculation 8 6" xfId="5983" xr:uid="{65A5329C-7F86-40CA-A1B3-FDEAA6C6AEE6}"/>
    <cellStyle name="Calculation 8 6 2" xfId="12454" xr:uid="{1CEAEE04-55C5-426C-80CD-93058D795001}"/>
    <cellStyle name="Calculation 8 7" xfId="6835" xr:uid="{A183FAB3-96BB-463D-BD58-CF897F28E184}"/>
    <cellStyle name="Calculation 8 7 2" xfId="13306" xr:uid="{8896AC50-6D3D-41EC-B7EC-6A6AC8F8007A}"/>
    <cellStyle name="Calculation 8 8" xfId="6844" xr:uid="{209242DD-AB46-4432-B13E-2CE7AE85A5DD}"/>
    <cellStyle name="Calculation 8 8 2" xfId="13315" xr:uid="{410FE626-14BF-4133-AF93-1D603D7AC58A}"/>
    <cellStyle name="Calculation 8 9" xfId="6817" xr:uid="{9E815166-E5A5-4C94-99DB-E7AC7ECB1D48}"/>
    <cellStyle name="Calculation 8 9 2" xfId="13288" xr:uid="{2C9E6183-AD49-45B8-9047-94D6CEC55389}"/>
    <cellStyle name="Calculation 9" xfId="500" xr:uid="{00000000-0005-0000-0000-0000F3010000}"/>
    <cellStyle name="Calculation 9 10" xfId="7401" xr:uid="{DD96D89A-CB8E-4072-858A-B1ABD2D3BCD2}"/>
    <cellStyle name="Calculation 9 10 2" xfId="13872" xr:uid="{92D722D5-9B37-4979-86F6-119891B6AB19}"/>
    <cellStyle name="Calculation 9 11" xfId="7830" xr:uid="{CE3545A1-83E7-4671-BF11-A64F94128364}"/>
    <cellStyle name="Calculation 9 11 2" xfId="14301" xr:uid="{891660E3-FA21-4205-8710-25F23684C162}"/>
    <cellStyle name="Calculation 9 12" xfId="8409" xr:uid="{196EA230-045B-4F82-B14D-99EFE4511BA7}"/>
    <cellStyle name="Calculation 9 12 2" xfId="14880" xr:uid="{57FA5AC0-0A3C-4454-B1BC-0EB6A5E34A7B}"/>
    <cellStyle name="Calculation 9 13" xfId="8282" xr:uid="{02BFC7BA-5E23-4AAE-B1B9-CFDC6B25B44A}"/>
    <cellStyle name="Calculation 9 13 2" xfId="14753" xr:uid="{557A8D7D-8FBF-4FFB-A8EC-8AAD4CD7A161}"/>
    <cellStyle name="Calculation 9 14" xfId="8422" xr:uid="{A8E94A87-3659-433E-A58A-BC4AC68186A6}"/>
    <cellStyle name="Calculation 9 14 2" xfId="14893" xr:uid="{DB768048-AF51-4D2D-95A3-DAAF4313B3C2}"/>
    <cellStyle name="Calculation 9 15" xfId="8265" xr:uid="{A098750F-4934-42F7-BF99-10429A9593F4}"/>
    <cellStyle name="Calculation 9 15 2" xfId="14736" xr:uid="{FCED521D-DE2E-45E9-BF5C-083D2C571DC1}"/>
    <cellStyle name="Calculation 9 16" xfId="8510" xr:uid="{51525AD3-0540-411C-91E3-AFABB7A2EE23}"/>
    <cellStyle name="Calculation 9 16 2" xfId="14981" xr:uid="{37CAF66A-5815-4F8D-8DB6-1602D5004DAC}"/>
    <cellStyle name="Calculation 9 17" xfId="9454" xr:uid="{B1A0125A-F1EE-4BCD-A3A1-E944F32D78C5}"/>
    <cellStyle name="Calculation 9 18" xfId="9354" xr:uid="{E989E93A-A362-421D-9EA7-BB97857DC13F}"/>
    <cellStyle name="Calculation 9 19" xfId="9656" xr:uid="{77AE885B-9A08-474E-9101-02D1D2DEC0E0}"/>
    <cellStyle name="Calculation 9 2" xfId="501" xr:uid="{00000000-0005-0000-0000-0000F4010000}"/>
    <cellStyle name="Calculation 9 2 2" xfId="5363" xr:uid="{7A774FEC-F4D5-40AD-AC7D-63946473E0FA}"/>
    <cellStyle name="Calculation 9 2 2 2" xfId="11649" xr:uid="{FFAA1A01-0BDE-4182-A9F4-FFD76DB26DA6}"/>
    <cellStyle name="Calculation 9 2 3" xfId="9355" xr:uid="{E3C9056A-04CE-40DC-9180-336D68EA873C}"/>
    <cellStyle name="Calculation 9 2 4" xfId="10962" xr:uid="{0A362FCA-760E-4F57-BE07-E9FF5ACF9804}"/>
    <cellStyle name="Calculation 9 2 5" xfId="4442" xr:uid="{4EB5363E-F8F2-48D8-B237-C1C45160ED6F}"/>
    <cellStyle name="Calculation 9 20" xfId="9474" xr:uid="{DE555056-7710-48B7-98C2-D5130D49062B}"/>
    <cellStyle name="Calculation 9 21" xfId="9668" xr:uid="{3D833968-4D88-473A-978F-AE7B5EFBD07E}"/>
    <cellStyle name="Calculation 9 22" xfId="9487" xr:uid="{34C9BA71-B6F9-4F06-BD49-A048C572DEDD}"/>
    <cellStyle name="Calculation 9 23" xfId="15741" xr:uid="{6F0B85FA-1D5E-4816-BF93-3B3B31992439}"/>
    <cellStyle name="Calculation 9 24" xfId="16098" xr:uid="{0312465D-3069-426B-8DCE-E17F0BFAB9D5}"/>
    <cellStyle name="Calculation 9 25" xfId="16620" xr:uid="{C002E612-8D75-4B40-8D08-EB2D7B8166BB}"/>
    <cellStyle name="Calculation 9 26" xfId="16150" xr:uid="{AC84B420-B8CD-4D8B-AF09-95C39A66C38F}"/>
    <cellStyle name="Calculation 9 27" xfId="16022" xr:uid="{3542C22A-B035-4DBC-8A5B-C7579A8D4E93}"/>
    <cellStyle name="Calculation 9 28" xfId="16166" xr:uid="{C9F1FBAD-3DEA-4C64-B008-5043B391783E}"/>
    <cellStyle name="Calculation 9 3" xfId="4211" xr:uid="{7224EB73-0EFA-4D85-B4F1-8C5F8071862D}"/>
    <cellStyle name="Calculation 9 3 2" xfId="11648" xr:uid="{5B142058-58B1-4A8B-B6A9-0827592B060D}"/>
    <cellStyle name="Calculation 9 4" xfId="5958" xr:uid="{AD6EB322-9B8D-4CCA-8621-D058AC8676EA}"/>
    <cellStyle name="Calculation 9 4 2" xfId="12429" xr:uid="{C8BEA102-744E-49A0-9440-5E7D8CBBEB37}"/>
    <cellStyle name="Calculation 9 5" xfId="6408" xr:uid="{7CDA3AA8-A181-44A9-AB47-BDD9E0560A88}"/>
    <cellStyle name="Calculation 9 5 2" xfId="12879" xr:uid="{4ED08247-DA44-4D20-9A92-FD9C41B0CA95}"/>
    <cellStyle name="Calculation 9 6" xfId="5982" xr:uid="{7225EE5E-1E9D-4BDC-9863-7BF205B4031E}"/>
    <cellStyle name="Calculation 9 6 2" xfId="12453" xr:uid="{3C8A6741-EF57-46F3-BBBE-AB2100794BBF}"/>
    <cellStyle name="Calculation 9 7" xfId="6836" xr:uid="{C4544574-B827-461A-9DCB-6A58D478E7B6}"/>
    <cellStyle name="Calculation 9 7 2" xfId="13307" xr:uid="{0C3F2952-CABA-4DBF-9B13-A749BD2B8BFA}"/>
    <cellStyle name="Calculation 9 8" xfId="6845" xr:uid="{22CF2B1B-B59C-43B4-B2EB-BB53DB66F66D}"/>
    <cellStyle name="Calculation 9 8 2" xfId="13316" xr:uid="{90081862-5884-4539-AF6F-F06EE737D04D}"/>
    <cellStyle name="Calculation 9 9" xfId="7332" xr:uid="{4A188EB7-F404-4D26-9557-21AB90E7DFEE}"/>
    <cellStyle name="Calculation 9 9 2" xfId="13803" xr:uid="{73B5126C-18E9-4306-9C02-8F3C37D3D208}"/>
    <cellStyle name="Check Cell" xfId="502" builtinId="23" customBuiltin="1"/>
    <cellStyle name="Check Cell 10" xfId="503" xr:uid="{00000000-0005-0000-0000-0000F6010000}"/>
    <cellStyle name="Check Cell 10 2" xfId="5365" xr:uid="{3285BFF9-451B-433D-B810-A1F1F3F740ED}"/>
    <cellStyle name="Check Cell 10 3" xfId="4444" xr:uid="{16971ED3-2DF4-4416-90BB-DCB37D5A701A}"/>
    <cellStyle name="Check Cell 10 4" xfId="3390" xr:uid="{00B5E4A1-D7BF-4A03-8C5E-EC0BE1325B3F}"/>
    <cellStyle name="Check Cell 11" xfId="504" xr:uid="{00000000-0005-0000-0000-0000F7010000}"/>
    <cellStyle name="Check Cell 11 2" xfId="5366" xr:uid="{2BF9A55F-5D9D-48BA-84EE-9E8696514A83}"/>
    <cellStyle name="Check Cell 11 3" xfId="4445" xr:uid="{64C37D54-F747-4A60-8884-ACC2CCF294DB}"/>
    <cellStyle name="Check Cell 11 4" xfId="3391" xr:uid="{DF21FD14-0CB8-458C-B2E5-CBB58F93BCB1}"/>
    <cellStyle name="Check Cell 12" xfId="505" xr:uid="{00000000-0005-0000-0000-0000F8010000}"/>
    <cellStyle name="Check Cell 12 2" xfId="5367" xr:uid="{A27B870E-C23A-4A0A-89A2-5D42D9F92DB6}"/>
    <cellStyle name="Check Cell 12 3" xfId="4446" xr:uid="{989741FC-26AE-4CD8-8604-1AF3A6577488}"/>
    <cellStyle name="Check Cell 12 4" xfId="3392" xr:uid="{27345E96-4B22-4424-A1C1-243EA5286EE0}"/>
    <cellStyle name="Check Cell 13" xfId="506" xr:uid="{00000000-0005-0000-0000-0000F9010000}"/>
    <cellStyle name="Check Cell 13 2" xfId="5368" xr:uid="{C63C7489-7B67-4C8F-B6FE-728AC91941E1}"/>
    <cellStyle name="Check Cell 13 3" xfId="4447" xr:uid="{FA60B328-96BD-428F-AACB-C453E66FB71C}"/>
    <cellStyle name="Check Cell 13 4" xfId="3393" xr:uid="{A7DE5694-DF5D-4DDC-B2FA-4375E7B6EF43}"/>
    <cellStyle name="Check Cell 14" xfId="507" xr:uid="{00000000-0005-0000-0000-0000FA010000}"/>
    <cellStyle name="Check Cell 14 2" xfId="5369" xr:uid="{384441EC-4925-4F1F-B100-36F22470D23B}"/>
    <cellStyle name="Check Cell 14 3" xfId="4448" xr:uid="{E2459A44-F3E4-423F-AF52-C43C7268C873}"/>
    <cellStyle name="Check Cell 14 4" xfId="3394" xr:uid="{C7956BB8-A16B-40C2-BEAE-DFA679531F24}"/>
    <cellStyle name="Check Cell 15" xfId="508" xr:uid="{00000000-0005-0000-0000-0000FB010000}"/>
    <cellStyle name="Check Cell 15 2" xfId="5370" xr:uid="{CAB849F5-47C2-4960-A13C-E6B10005F6E8}"/>
    <cellStyle name="Check Cell 15 3" xfId="4449" xr:uid="{CA839B65-6790-4388-BA4A-B477C9C5A494}"/>
    <cellStyle name="Check Cell 15 4" xfId="3395" xr:uid="{3D150A1B-2924-4A7C-844E-EFCEC09F26EE}"/>
    <cellStyle name="Check Cell 16" xfId="509" xr:uid="{00000000-0005-0000-0000-0000FC010000}"/>
    <cellStyle name="Check Cell 16 2" xfId="5371" xr:uid="{9F660D08-999B-4821-9FC6-2D595BEE9069}"/>
    <cellStyle name="Check Cell 16 3" xfId="4450" xr:uid="{E45076F8-C025-401B-B5A3-970C9230DCEE}"/>
    <cellStyle name="Check Cell 16 4" xfId="3396" xr:uid="{7E9E7C96-527E-498C-8E8B-3261E9D90749}"/>
    <cellStyle name="Check Cell 17" xfId="5364" xr:uid="{B2B6D38F-161D-4214-BA6B-C97D4D085101}"/>
    <cellStyle name="Check Cell 18" xfId="4443" xr:uid="{8CB0C041-37D4-4FF9-AEDF-37C7A33717F7}"/>
    <cellStyle name="Check Cell 19" xfId="3389" xr:uid="{C8EC8D26-3845-4B9E-B218-750F3626A323}"/>
    <cellStyle name="Check Cell 2" xfId="510" xr:uid="{00000000-0005-0000-0000-0000FD010000}"/>
    <cellStyle name="Check Cell 2 2" xfId="511" xr:uid="{00000000-0005-0000-0000-0000FE010000}"/>
    <cellStyle name="Check Cell 2 2 2" xfId="5373" xr:uid="{2B02D465-FFD5-4A2A-80BB-1E74C62FE36A}"/>
    <cellStyle name="Check Cell 2 2 3" xfId="4452" xr:uid="{21B916CD-59C3-4F2F-9BC7-558621261C32}"/>
    <cellStyle name="Check Cell 2 2 4" xfId="3398" xr:uid="{9355BB6F-4DFA-4246-B5E1-032F7E063ACC}"/>
    <cellStyle name="Check Cell 2 3" xfId="512" xr:uid="{00000000-0005-0000-0000-0000FF010000}"/>
    <cellStyle name="Check Cell 2 3 2" xfId="5374" xr:uid="{5F116E86-7FFA-4E79-BC43-D588CE7290C5}"/>
    <cellStyle name="Check Cell 2 3 3" xfId="4453" xr:uid="{B1059C9B-0B9B-462C-9064-30BF4A52A373}"/>
    <cellStyle name="Check Cell 2 3 4" xfId="3399" xr:uid="{B11773CD-F368-4874-80B6-D8E65509AA15}"/>
    <cellStyle name="Check Cell 2 4" xfId="5372" xr:uid="{6415AC00-B283-445B-A1D7-D3AE3EEE9B3A}"/>
    <cellStyle name="Check Cell 2 5" xfId="4451" xr:uid="{C795A8A0-4725-4B6B-A3C6-53E98A1EFABC}"/>
    <cellStyle name="Check Cell 2 6" xfId="3397" xr:uid="{752351D1-8A7D-4958-A05B-02DEE5C2637F}"/>
    <cellStyle name="Check Cell 3" xfId="513" xr:uid="{00000000-0005-0000-0000-000000020000}"/>
    <cellStyle name="Check Cell 3 2" xfId="514" xr:uid="{00000000-0005-0000-0000-000001020000}"/>
    <cellStyle name="Check Cell 3 2 2" xfId="5376" xr:uid="{7B88A6F4-7278-439A-B9BB-432C177F896D}"/>
    <cellStyle name="Check Cell 3 2 3" xfId="4455" xr:uid="{795DC856-726D-4C77-8921-0D6537822CBB}"/>
    <cellStyle name="Check Cell 3 2 4" xfId="3401" xr:uid="{6F349F80-331D-455C-B58A-374CF6B832E3}"/>
    <cellStyle name="Check Cell 3 3" xfId="5375" xr:uid="{52FA617C-04FE-48F0-A8EB-5F1340F82F64}"/>
    <cellStyle name="Check Cell 3 4" xfId="4454" xr:uid="{09EE282A-B514-4005-9D70-F6BE9791FF1A}"/>
    <cellStyle name="Check Cell 3 5" xfId="3400" xr:uid="{46139343-24FD-46F5-91B4-CC6FFDDB6D03}"/>
    <cellStyle name="Check Cell 4" xfId="515" xr:uid="{00000000-0005-0000-0000-000002020000}"/>
    <cellStyle name="Check Cell 4 2" xfId="516" xr:uid="{00000000-0005-0000-0000-000003020000}"/>
    <cellStyle name="Check Cell 4 2 2" xfId="5378" xr:uid="{705DC4A0-61A6-4B91-9E62-E719CD601790}"/>
    <cellStyle name="Check Cell 4 2 3" xfId="4457" xr:uid="{8EF56745-9DFA-452D-A6CA-BC074BED30CE}"/>
    <cellStyle name="Check Cell 4 2 4" xfId="3403" xr:uid="{8DA2D607-C126-42E0-A832-00A7C1FE43C5}"/>
    <cellStyle name="Check Cell 4 3" xfId="5377" xr:uid="{0A46F80E-289A-4D58-8F66-86B969FAF7A2}"/>
    <cellStyle name="Check Cell 4 4" xfId="4456" xr:uid="{27611C4E-0972-409D-A3D2-E8A1A9E5BDF8}"/>
    <cellStyle name="Check Cell 4 5" xfId="3402" xr:uid="{41DFDF65-358E-4D29-8240-B3D7C6D9C807}"/>
    <cellStyle name="Check Cell 5" xfId="517" xr:uid="{00000000-0005-0000-0000-000004020000}"/>
    <cellStyle name="Check Cell 5 2" xfId="518" xr:uid="{00000000-0005-0000-0000-000005020000}"/>
    <cellStyle name="Check Cell 5 2 2" xfId="5380" xr:uid="{1D92B529-0DF8-495B-836F-73D36A22E8E8}"/>
    <cellStyle name="Check Cell 5 2 3" xfId="4459" xr:uid="{B16624AD-E066-4CF2-AB82-9696AFC200E2}"/>
    <cellStyle name="Check Cell 5 2 4" xfId="3405" xr:uid="{62093839-7E79-4365-8F23-968FA1F448B9}"/>
    <cellStyle name="Check Cell 5 3" xfId="5379" xr:uid="{47F54C8D-9A85-47ED-BEF8-5BA788DD7004}"/>
    <cellStyle name="Check Cell 5 4" xfId="4458" xr:uid="{AAC94102-80AC-4457-917E-738B9D813FB8}"/>
    <cellStyle name="Check Cell 5 5" xfId="3404" xr:uid="{AB3C3414-4308-413B-8270-15CFF379851E}"/>
    <cellStyle name="Check Cell 6" xfId="519" xr:uid="{00000000-0005-0000-0000-000006020000}"/>
    <cellStyle name="Check Cell 6 2" xfId="5381" xr:uid="{7EDFE174-933D-4CFB-901C-A19B46BC7D19}"/>
    <cellStyle name="Check Cell 6 3" xfId="4460" xr:uid="{8C120DA9-29F6-4D67-A11B-EF777E80A63C}"/>
    <cellStyle name="Check Cell 6 4" xfId="3406" xr:uid="{998E1627-C74C-4195-A43E-91977BFC417F}"/>
    <cellStyle name="Check Cell 7" xfId="520" xr:uid="{00000000-0005-0000-0000-000007020000}"/>
    <cellStyle name="Check Cell 7 2" xfId="5382" xr:uid="{2DE18C3B-FCF4-48E1-98A9-05113E96D846}"/>
    <cellStyle name="Check Cell 7 3" xfId="4461" xr:uid="{1A864903-2E54-43CD-BFF4-E2D83CABA411}"/>
    <cellStyle name="Check Cell 7 4" xfId="3407" xr:uid="{1D9F5290-7681-495B-89CC-A224EC6FF9A8}"/>
    <cellStyle name="Check Cell 8" xfId="521" xr:uid="{00000000-0005-0000-0000-000008020000}"/>
    <cellStyle name="Check Cell 8 2" xfId="5383" xr:uid="{107CF1C9-56C8-4196-8D9D-093C37E3F8F3}"/>
    <cellStyle name="Check Cell 8 3" xfId="4462" xr:uid="{D986DFDD-938D-4EAE-BCE5-EC23F60A3576}"/>
    <cellStyle name="Check Cell 8 4" xfId="3408" xr:uid="{CE4A5023-C85B-4E56-A5F9-77ED4E087471}"/>
    <cellStyle name="Check Cell 9" xfId="522" xr:uid="{00000000-0005-0000-0000-000009020000}"/>
    <cellStyle name="Check Cell 9 2" xfId="5384" xr:uid="{223DB3F3-DBE3-4D72-9316-489FE1E31F9E}"/>
    <cellStyle name="Check Cell 9 3" xfId="4463" xr:uid="{2E921862-FB86-48E1-A2C6-044EE1C2C97E}"/>
    <cellStyle name="Check Cell 9 4" xfId="3409" xr:uid="{04DBD030-9116-4923-9AEA-90034B477560}"/>
    <cellStyle name="Comma" xfId="523" builtinId="3"/>
    <cellStyle name="Comma  - Style1" xfId="524" xr:uid="{00000000-0005-0000-0000-00000B020000}"/>
    <cellStyle name="Comma  - Style2" xfId="525" xr:uid="{00000000-0005-0000-0000-00000C020000}"/>
    <cellStyle name="Comma  - Style3" xfId="526" xr:uid="{00000000-0005-0000-0000-00000D020000}"/>
    <cellStyle name="Comma [0]" xfId="2676" builtinId="6"/>
    <cellStyle name="Comma [0] 10" xfId="527" xr:uid="{00000000-0005-0000-0000-00000F020000}"/>
    <cellStyle name="Comma [0] 10 2" xfId="528" xr:uid="{00000000-0005-0000-0000-000010020000}"/>
    <cellStyle name="Comma [0] 10 2 2" xfId="529" xr:uid="{00000000-0005-0000-0000-000011020000}"/>
    <cellStyle name="Comma [0] 10 2 2 2" xfId="2674" xr:uid="{0D62FB4B-E787-4D95-A3FD-E9A21DCA214C}"/>
    <cellStyle name="Comma [0] 10 2 2 2 2" xfId="11211" xr:uid="{849E5F39-2CFC-4242-814E-5454A9EE5414}"/>
    <cellStyle name="Comma [0] 10 2 2 2 3" xfId="4945" xr:uid="{2044D7E3-BFE6-4312-AF4C-E985CA3E1D61}"/>
    <cellStyle name="Comma [0] 10 2 2 2 4" xfId="3845" xr:uid="{936764FB-0E12-4A00-9D0D-088E9A546FA8}"/>
    <cellStyle name="Comma [0] 10 3" xfId="530" xr:uid="{00000000-0005-0000-0000-000012020000}"/>
    <cellStyle name="Comma [0] 10 3 2" xfId="5386" xr:uid="{EC902D1D-DD90-4D81-A684-56D1541E2D2C}"/>
    <cellStyle name="Comma [0] 10 3 2 2" xfId="11651" xr:uid="{95E0EFCA-49C5-4CA1-AF98-0899683E3A07}"/>
    <cellStyle name="Comma [0] 10 3 3" xfId="4465" xr:uid="{D880A994-7D1F-40C6-9603-949D99E4A1C3}"/>
    <cellStyle name="Comma [0] 10 3 4" xfId="3411" xr:uid="{1CADB4D6-9D9E-4CCF-A12C-1BC6EF77CEEB}"/>
    <cellStyle name="Comma [0] 10 4" xfId="531" xr:uid="{00000000-0005-0000-0000-000013020000}"/>
    <cellStyle name="Comma [0] 10 4 2" xfId="5387" xr:uid="{63946D7E-6CFD-4425-9933-3E2B38B4D6E4}"/>
    <cellStyle name="Comma [0] 10 4 2 2" xfId="11652" xr:uid="{A2BB6065-C2B0-4126-94EE-8A2A4F752ECE}"/>
    <cellStyle name="Comma [0] 10 4 3" xfId="4466" xr:uid="{E622B1F4-C50A-4809-9F84-7283E18A051B}"/>
    <cellStyle name="Comma [0] 10 4 4" xfId="3412" xr:uid="{2AABCAD7-8DEA-49D9-BB88-1472A1C23610}"/>
    <cellStyle name="Comma [0] 10 5" xfId="2695" xr:uid="{82BF7D9A-2C96-4896-BC7A-DF5C00D7B232}"/>
    <cellStyle name="Comma [0] 10 5 2" xfId="11218" xr:uid="{CBF905E7-C8A1-4CB0-B048-41A0C7D4406C}"/>
    <cellStyle name="Comma [0] 10 5 3" xfId="4952" xr:uid="{CA19E1B6-7A5C-4E24-BE18-FC11C2395153}"/>
    <cellStyle name="Comma [0] 10 5 4" xfId="3858" xr:uid="{1B570BD1-6A24-420A-9E70-F828B4B3FE8B}"/>
    <cellStyle name="Comma [0] 11" xfId="532" xr:uid="{00000000-0005-0000-0000-000014020000}"/>
    <cellStyle name="Comma [0] 11 2" xfId="533" xr:uid="{00000000-0005-0000-0000-000015020000}"/>
    <cellStyle name="Comma [0] 11 2 2" xfId="534" xr:uid="{00000000-0005-0000-0000-000016020000}"/>
    <cellStyle name="Comma [0] 11 2 2 2" xfId="5388" xr:uid="{ACB52944-FB70-4DBE-9E67-50F08946206C}"/>
    <cellStyle name="Comma [0] 11 2 2 2 2" xfId="11653" xr:uid="{4852EB28-27A1-4F95-99A5-9A40108CA23A}"/>
    <cellStyle name="Comma [0] 11 2 2 3" xfId="4467" xr:uid="{1C90A2E0-4EEA-48A6-B1DC-495F2E7DE184}"/>
    <cellStyle name="Comma [0] 11 2 2 4" xfId="3413" xr:uid="{4EA02184-3061-42A2-A0C1-5A3F996245C1}"/>
    <cellStyle name="Comma [0] 11 2 3" xfId="2901" xr:uid="{56C809E9-E525-4D16-BC9E-FF2A892E9B54}"/>
    <cellStyle name="Comma [0] 11 2 3 2" xfId="11220" xr:uid="{B8E6A9C1-3569-4F41-BFCF-E14903EB96DB}"/>
    <cellStyle name="Comma [0] 11 2 3 3" xfId="4954" xr:uid="{976F75A6-BBF8-4B65-8B18-F2B3253C681A}"/>
    <cellStyle name="Comma [0] 11 2 3 4" xfId="3888" xr:uid="{E4686F0A-86CF-4FFB-9CFF-B1219AD002F9}"/>
    <cellStyle name="Comma [0] 11 3" xfId="535" xr:uid="{00000000-0005-0000-0000-000017020000}"/>
    <cellStyle name="Comma [0] 11 3 2" xfId="5389" xr:uid="{191F30E9-D32C-4396-AA42-2C7034E0031A}"/>
    <cellStyle name="Comma [0] 11 3 2 2" xfId="11654" xr:uid="{83EBF89C-2206-40DF-8723-C3A8900DC464}"/>
    <cellStyle name="Comma [0] 11 3 3" xfId="4468" xr:uid="{86755696-31F1-451B-A9A5-66552711915E}"/>
    <cellStyle name="Comma [0] 11 3 4" xfId="3414" xr:uid="{402433CD-83FC-4B3B-89A3-9B008D326851}"/>
    <cellStyle name="Comma [0] 11 4" xfId="2900" xr:uid="{C45CAFA5-6288-4A90-9AEF-95727CECA0C0}"/>
    <cellStyle name="Comma [0] 11 4 2" xfId="11219" xr:uid="{8F68A19D-B859-4A8E-9A31-9FB5C0FA04D2}"/>
    <cellStyle name="Comma [0] 11 4 3" xfId="4953" xr:uid="{21C00D7A-80B2-4FD0-8174-E5ED6FF3D3B6}"/>
    <cellStyle name="Comma [0] 11 4 4" xfId="3887" xr:uid="{98EC0A78-A6B6-4089-949E-40A811F36B86}"/>
    <cellStyle name="Comma [0] 12" xfId="536" xr:uid="{00000000-0005-0000-0000-000018020000}"/>
    <cellStyle name="Comma [0] 12 2" xfId="537" xr:uid="{00000000-0005-0000-0000-000019020000}"/>
    <cellStyle name="Comma [0] 12 2 2" xfId="538" xr:uid="{00000000-0005-0000-0000-00001A020000}"/>
    <cellStyle name="Comma [0] 12 2 2 2" xfId="5391" xr:uid="{E636159E-8E72-4D12-B40E-9FF097A89791}"/>
    <cellStyle name="Comma [0] 12 2 2 2 2" xfId="11656" xr:uid="{B2D4CB30-F203-461B-BCC8-F96F565E52C3}"/>
    <cellStyle name="Comma [0] 12 2 2 3" xfId="4470" xr:uid="{2DDD293F-3174-459E-908B-1175B800F8D8}"/>
    <cellStyle name="Comma [0] 12 2 2 4" xfId="3416" xr:uid="{054AA1B6-A4F6-43E0-86F9-573C7534721B}"/>
    <cellStyle name="Comma [0] 12 2 3" xfId="2903" xr:uid="{3AC2B8C4-0C2B-4477-9C81-4A3B771A9682}"/>
    <cellStyle name="Comma [0] 12 2 3 2" xfId="11222" xr:uid="{44A2B94E-66E6-4745-8E22-0BEA7808865F}"/>
    <cellStyle name="Comma [0] 12 2 3 3" xfId="4956" xr:uid="{0126B07F-43C2-43AB-947D-1B7606519A62}"/>
    <cellStyle name="Comma [0] 12 2 3 4" xfId="3890" xr:uid="{6DAFD1E5-7CEA-484F-B7E9-2C7825B225B8}"/>
    <cellStyle name="Comma [0] 12 3" xfId="539" xr:uid="{00000000-0005-0000-0000-00001B020000}"/>
    <cellStyle name="Comma [0] 12 3 2" xfId="540" xr:uid="{00000000-0005-0000-0000-00001C020000}"/>
    <cellStyle name="Comma [0] 12 3 2 2" xfId="5392" xr:uid="{14AA731C-E946-4F37-862B-DA2A722FCE18}"/>
    <cellStyle name="Comma [0] 12 3 2 2 2" xfId="11657" xr:uid="{1AB23203-7C91-4672-8CB4-89F170353F24}"/>
    <cellStyle name="Comma [0] 12 3 2 3" xfId="4471" xr:uid="{F1A1E204-D5EB-4672-ABED-1FD117982823}"/>
    <cellStyle name="Comma [0] 12 3 2 4" xfId="3417" xr:uid="{9C1EC98A-0663-4369-9957-37772C459DA2}"/>
    <cellStyle name="Comma [0] 12 3 3" xfId="2904" xr:uid="{5C3B9A18-950F-4DE5-9C52-1F1296869748}"/>
    <cellStyle name="Comma [0] 12 3 3 2" xfId="11223" xr:uid="{335D1F4C-3C1B-4C92-981B-345B23D19FAA}"/>
    <cellStyle name="Comma [0] 12 3 3 3" xfId="4957" xr:uid="{2B786AEB-1140-43E3-ACCC-ADA9260A61CC}"/>
    <cellStyle name="Comma [0] 12 3 3 4" xfId="3891" xr:uid="{DEBDFD4D-A53F-43EC-8061-C5D915B5648C}"/>
    <cellStyle name="Comma [0] 12 4" xfId="2902" xr:uid="{99BCCA6F-4BFA-416A-9F12-8C5740FF3EE9}"/>
    <cellStyle name="Comma [0] 12 4 2" xfId="11221" xr:uid="{0E68F170-9004-480E-8102-7CD666419201}"/>
    <cellStyle name="Comma [0] 12 4 3" xfId="4955" xr:uid="{63556982-1EDB-4D63-9339-9D7B604DA5AB}"/>
    <cellStyle name="Comma [0] 12 4 4" xfId="3889" xr:uid="{6CCB8FED-6726-4960-A48F-7D0575A214AE}"/>
    <cellStyle name="Comma [0] 12 5" xfId="5390" xr:uid="{8082C24E-0373-4AE7-BC9C-29F3E885AFD1}"/>
    <cellStyle name="Comma [0] 12 5 2" xfId="11655" xr:uid="{DF95B558-DD6E-49DA-8C81-074DEEA07118}"/>
    <cellStyle name="Comma [0] 12 6" xfId="4469" xr:uid="{3FB4D8F7-4572-4620-B7BB-CB79DD340B6B}"/>
    <cellStyle name="Comma [0] 12 7" xfId="3415" xr:uid="{2B93BC8B-CE6B-456B-973E-FE6B1C937FD9}"/>
    <cellStyle name="Comma [0] 13" xfId="541" xr:uid="{00000000-0005-0000-0000-00001D020000}"/>
    <cellStyle name="Comma [0] 13 2" xfId="542" xr:uid="{00000000-0005-0000-0000-00001E020000}"/>
    <cellStyle name="Comma [0] 14" xfId="543" xr:uid="{00000000-0005-0000-0000-00001F020000}"/>
    <cellStyle name="Comma [0] 14 2" xfId="544" xr:uid="{00000000-0005-0000-0000-000020020000}"/>
    <cellStyle name="Comma [0] 14 2 2" xfId="545" xr:uid="{00000000-0005-0000-0000-000021020000}"/>
    <cellStyle name="Comma [0] 14 2 2 2" xfId="5394" xr:uid="{9838E243-9D28-4374-9F48-B14CB1CA4C72}"/>
    <cellStyle name="Comma [0] 14 2 2 2 2" xfId="11659" xr:uid="{7A700ECF-CA72-41B3-9EF3-5EDE2732C51E}"/>
    <cellStyle name="Comma [0] 14 2 2 3" xfId="4472" xr:uid="{253EF3B4-3DDD-4333-9FFC-978F6202F5A7}"/>
    <cellStyle name="Comma [0] 14 2 2 4" xfId="3418" xr:uid="{820B99EE-DDA0-44A0-906B-7BE72C671C67}"/>
    <cellStyle name="Comma [0] 14 2 3" xfId="2905" xr:uid="{EF30CDF9-B34A-4BFF-97B3-94934776C17D}"/>
    <cellStyle name="Comma [0] 14 2 3 2" xfId="11224" xr:uid="{F8601FC8-DF0B-4E4E-A2BB-4789D9EA8790}"/>
    <cellStyle name="Comma [0] 14 2 3 3" xfId="4958" xr:uid="{C0DC71D7-C896-42FC-A453-872C8C64FA18}"/>
    <cellStyle name="Comma [0] 14 2 3 4" xfId="3892" xr:uid="{64F2545B-946C-493D-8A9C-ECD2F4D02B38}"/>
    <cellStyle name="Comma [0] 14 3" xfId="546" xr:uid="{00000000-0005-0000-0000-000022020000}"/>
    <cellStyle name="Comma [0] 15" xfId="547" xr:uid="{00000000-0005-0000-0000-000023020000}"/>
    <cellStyle name="Comma [0] 15 2" xfId="548" xr:uid="{00000000-0005-0000-0000-000024020000}"/>
    <cellStyle name="Comma [0] 15 2 2" xfId="549" xr:uid="{00000000-0005-0000-0000-000025020000}"/>
    <cellStyle name="Comma [0] 15 2 2 2" xfId="5395" xr:uid="{05B0D849-6E2B-4EFE-B6A0-2EEF4314F120}"/>
    <cellStyle name="Comma [0] 15 2 2 2 2" xfId="11660" xr:uid="{98D2A51E-ED57-43FF-92A5-AAFE9B7B0705}"/>
    <cellStyle name="Comma [0] 15 2 2 3" xfId="4473" xr:uid="{B1E44E3E-7538-44B6-823B-5C55BDB0FFAF}"/>
    <cellStyle name="Comma [0] 15 2 2 4" xfId="3419" xr:uid="{6039C0C0-F561-40AC-966E-EE63D2C81B5F}"/>
    <cellStyle name="Comma [0] 15 2 3" xfId="2907" xr:uid="{431B052B-8636-4B9E-B88E-B3362656198D}"/>
    <cellStyle name="Comma [0] 15 2 3 2" xfId="11226" xr:uid="{3093001D-8E29-4326-A044-8479CBF2E6DD}"/>
    <cellStyle name="Comma [0] 15 2 3 3" xfId="4960" xr:uid="{28560E7C-94E8-41C6-9ED2-24A855D38BE6}"/>
    <cellStyle name="Comma [0] 15 2 3 4" xfId="3894" xr:uid="{D2007C48-EB26-4277-A48C-FE8BCB8AD6C0}"/>
    <cellStyle name="Comma [0] 15 3" xfId="2906" xr:uid="{88246A47-5282-43D0-A8C7-336B9B16CA56}"/>
    <cellStyle name="Comma [0] 15 3 2" xfId="11225" xr:uid="{FB3FBEC0-8008-426C-9217-3C059E2B740E}"/>
    <cellStyle name="Comma [0] 15 3 3" xfId="4959" xr:uid="{0ECD958D-8FB6-406D-9444-88F9B741770C}"/>
    <cellStyle name="Comma [0] 15 3 4" xfId="3893" xr:uid="{BD2E0DE8-6359-46CD-BC49-85D1D19D2BEF}"/>
    <cellStyle name="Comma [0] 15_Book2" xfId="550" xr:uid="{00000000-0005-0000-0000-000026020000}"/>
    <cellStyle name="Comma [0] 16" xfId="551" xr:uid="{00000000-0005-0000-0000-000027020000}"/>
    <cellStyle name="Comma [0] 16 2" xfId="2908" xr:uid="{AF254086-5859-45D9-886F-3BB07C0BFC73}"/>
    <cellStyle name="Comma [0] 16 2 2" xfId="11227" xr:uid="{DE0C3E9A-A3BA-492A-BAF8-085DEA31E8F8}"/>
    <cellStyle name="Comma [0] 16 2 3" xfId="4961" xr:uid="{DF51F031-53CB-49D9-80F5-81CB4A7BE90E}"/>
    <cellStyle name="Comma [0] 16 2 4" xfId="3895" xr:uid="{10C11FE6-F183-423E-A6A8-CAF4FBE6A91E}"/>
    <cellStyle name="Comma [0] 17" xfId="552" xr:uid="{00000000-0005-0000-0000-000028020000}"/>
    <cellStyle name="Comma [0] 17 2" xfId="553" xr:uid="{00000000-0005-0000-0000-000029020000}"/>
    <cellStyle name="Comma [0] 18" xfId="554" xr:uid="{00000000-0005-0000-0000-00002A020000}"/>
    <cellStyle name="Comma [0] 18 2" xfId="555" xr:uid="{00000000-0005-0000-0000-00002B020000}"/>
    <cellStyle name="Comma [0] 18 2 2" xfId="556" xr:uid="{00000000-0005-0000-0000-00002C020000}"/>
    <cellStyle name="Comma [0] 18 2 2 2" xfId="5396" xr:uid="{77D92373-DA70-4EB8-8654-5BCB858F3889}"/>
    <cellStyle name="Comma [0] 18 2 2 2 2" xfId="11661" xr:uid="{9B2A94F8-424F-455C-ABD9-31A70581B302}"/>
    <cellStyle name="Comma [0] 18 2 2 3" xfId="4474" xr:uid="{C5AB5BBC-8302-44F8-BE4B-CC5B83102B58}"/>
    <cellStyle name="Comma [0] 18 2 2 4" xfId="3420" xr:uid="{768783FA-C8F0-4FBC-ABD6-3B39623EB493}"/>
    <cellStyle name="Comma [0] 18 2 3" xfId="2910" xr:uid="{7F54D159-D09E-4040-A8B6-00E4D5AA7A1B}"/>
    <cellStyle name="Comma [0] 18 2 3 2" xfId="11229" xr:uid="{3AA47153-0C61-4F51-8DA4-5681E9B56CDC}"/>
    <cellStyle name="Comma [0] 18 2 3 3" xfId="4963" xr:uid="{E14783A2-CC82-4847-AE1D-B23543D1EAD6}"/>
    <cellStyle name="Comma [0] 18 2 3 4" xfId="3897" xr:uid="{23C58BF6-A69B-490A-A8B3-30F4EECCBA00}"/>
    <cellStyle name="Comma [0] 18 3" xfId="557" xr:uid="{00000000-0005-0000-0000-00002D020000}"/>
    <cellStyle name="Comma [0] 18 3 2" xfId="5397" xr:uid="{F0637347-CA41-49C3-9C91-620BF8A51724}"/>
    <cellStyle name="Comma [0] 18 3 2 2" xfId="11662" xr:uid="{0E83173B-AA18-4541-8A14-72EBB3BD566D}"/>
    <cellStyle name="Comma [0] 18 3 3" xfId="4475" xr:uid="{EC7DABC1-8180-4FF2-8813-F2C9A792B91A}"/>
    <cellStyle name="Comma [0] 18 3 4" xfId="3421" xr:uid="{5447CA7E-9ED8-4822-B33A-2AF89CB758C0}"/>
    <cellStyle name="Comma [0] 18 4" xfId="2909" xr:uid="{9AE4D7F5-BB85-4403-B2F3-E31A880D4BA7}"/>
    <cellStyle name="Comma [0] 18 4 2" xfId="11228" xr:uid="{747AE923-FAB6-4C01-BE0D-0217C5D55254}"/>
    <cellStyle name="Comma [0] 18 4 3" xfId="4962" xr:uid="{7B978E26-7F01-4D08-B2DD-0E4085A59C6D}"/>
    <cellStyle name="Comma [0] 18 4 4" xfId="3896" xr:uid="{6F43B11B-0CE8-4630-B41E-C02D36FE333A}"/>
    <cellStyle name="Comma [0] 19" xfId="558" xr:uid="{00000000-0005-0000-0000-00002E020000}"/>
    <cellStyle name="Comma [0] 19 2" xfId="559" xr:uid="{00000000-0005-0000-0000-00002F020000}"/>
    <cellStyle name="Comma [0] 19 2 2" xfId="560" xr:uid="{00000000-0005-0000-0000-000030020000}"/>
    <cellStyle name="Comma [0] 19 2 2 2" xfId="5398" xr:uid="{2D429EC6-129E-462C-A632-449BE47C0926}"/>
    <cellStyle name="Comma [0] 19 2 2 2 2" xfId="11663" xr:uid="{EF683867-12CB-4355-AB0E-9C8F0103A5AC}"/>
    <cellStyle name="Comma [0] 19 2 2 3" xfId="4476" xr:uid="{4EB030FA-B8BC-4838-B537-B5AA74FB441B}"/>
    <cellStyle name="Comma [0] 19 2 2 4" xfId="3422" xr:uid="{9E900B92-68A9-4A12-A1FE-6F381CBBE6FD}"/>
    <cellStyle name="Comma [0] 19 2 3" xfId="2912" xr:uid="{644C7D1C-7334-47CC-B8D6-A430430C29FC}"/>
    <cellStyle name="Comma [0] 19 2 3 2" xfId="11231" xr:uid="{D5821AA0-16BB-4B7F-9737-A95A4DE15416}"/>
    <cellStyle name="Comma [0] 19 2 3 3" xfId="4965" xr:uid="{149A2489-FEE4-4AA7-9795-BB1C2162556F}"/>
    <cellStyle name="Comma [0] 19 2 3 4" xfId="3899" xr:uid="{700018BE-1C82-4E54-93E7-E5334BE6F16F}"/>
    <cellStyle name="Comma [0] 19 3" xfId="561" xr:uid="{00000000-0005-0000-0000-000031020000}"/>
    <cellStyle name="Comma [0] 19 3 2" xfId="5399" xr:uid="{52F44FAE-652D-494E-8B18-D422D1499942}"/>
    <cellStyle name="Comma [0] 19 3 2 2" xfId="11664" xr:uid="{554F45C4-9E47-4A4D-A7AC-F6E8544C42E1}"/>
    <cellStyle name="Comma [0] 19 3 3" xfId="4477" xr:uid="{CEDEE42A-72F9-4548-B89F-5F902F389442}"/>
    <cellStyle name="Comma [0] 19 3 4" xfId="3423" xr:uid="{71DD618F-ED6E-4AEF-9957-FCA992CD8330}"/>
    <cellStyle name="Comma [0] 19 4" xfId="2911" xr:uid="{4C57ACA0-34BA-4478-B820-3AC5B4469BE3}"/>
    <cellStyle name="Comma [0] 19 4 2" xfId="11230" xr:uid="{229235FC-F637-4672-9A57-E1A4E18B19AF}"/>
    <cellStyle name="Comma [0] 19 4 3" xfId="4964" xr:uid="{BC42AF27-61BE-4681-8968-3B63FE8B7AEC}"/>
    <cellStyle name="Comma [0] 19 4 4" xfId="3898" xr:uid="{8B1CC6CE-EE01-4834-97A1-9BAD90114EDC}"/>
    <cellStyle name="Comma [0] 2" xfId="562" xr:uid="{00000000-0005-0000-0000-000032020000}"/>
    <cellStyle name="Comma [0] 2 10" xfId="563" xr:uid="{00000000-0005-0000-0000-000033020000}"/>
    <cellStyle name="Comma [0] 2 10 2" xfId="564" xr:uid="{00000000-0005-0000-0000-000034020000}"/>
    <cellStyle name="Comma [0] 2 10 2 2" xfId="5400" xr:uid="{4FA47019-BDDE-48B2-85DA-C03C7A435B1B}"/>
    <cellStyle name="Comma [0] 2 10 2 2 2" xfId="11665" xr:uid="{0B08E155-F8B7-4E82-9434-0C3AC9B133CA}"/>
    <cellStyle name="Comma [0] 2 10 2 3" xfId="4478" xr:uid="{58E74614-46D2-40CB-A899-7D863EA0A43A}"/>
    <cellStyle name="Comma [0] 2 10 2 4" xfId="3424" xr:uid="{C2310ADB-2F2F-410C-8056-79A75F8F4E6D}"/>
    <cellStyle name="Comma [0] 2 10 3" xfId="565" xr:uid="{00000000-0005-0000-0000-000035020000}"/>
    <cellStyle name="Comma [0] 2 10 3 2" xfId="5401" xr:uid="{16D48EB2-850A-493A-A110-00589F6A7023}"/>
    <cellStyle name="Comma [0] 2 10 3 2 2" xfId="11666" xr:uid="{2F347B76-CA1D-47AD-A1B5-14CE9736E63F}"/>
    <cellStyle name="Comma [0] 2 10 3 3" xfId="4479" xr:uid="{7A45E8F3-4987-4DB2-983A-C433D2A62822}"/>
    <cellStyle name="Comma [0] 2 10 3 4" xfId="3425" xr:uid="{55C0CAFC-FC79-42ED-A4B4-0C2814393E0F}"/>
    <cellStyle name="Comma [0] 2 10 4" xfId="2913" xr:uid="{7D772CB3-9728-478C-ACD7-7602CA8C2996}"/>
    <cellStyle name="Comma [0] 2 10 4 2" xfId="11232" xr:uid="{E9EC6C65-3BE8-4CE3-B665-7DB78C336B59}"/>
    <cellStyle name="Comma [0] 2 10 4 3" xfId="4966" xr:uid="{EAECA8F4-F6C0-418C-B477-482C6D0A3A25}"/>
    <cellStyle name="Comma [0] 2 10 4 4" xfId="3900" xr:uid="{DE941B94-7FEA-4117-8A92-96B3C585EE60}"/>
    <cellStyle name="Comma [0] 2 11" xfId="566" xr:uid="{00000000-0005-0000-0000-000036020000}"/>
    <cellStyle name="Comma [0] 2 11 2" xfId="2914" xr:uid="{B84335E5-D1A8-4C73-ABD6-9CFFA0DB128C}"/>
    <cellStyle name="Comma [0] 2 11 2 2" xfId="11233" xr:uid="{8179BBB2-D8CB-4999-9323-6DCDC03F846C}"/>
    <cellStyle name="Comma [0] 2 11 2 3" xfId="4967" xr:uid="{3CC8CE1D-BDA8-4186-BDF1-74BB0DCAE239}"/>
    <cellStyle name="Comma [0] 2 11 2 4" xfId="3901" xr:uid="{63377752-462B-4873-8D77-B1AA4D26F22D}"/>
    <cellStyle name="Comma [0] 2 12" xfId="567" xr:uid="{00000000-0005-0000-0000-000037020000}"/>
    <cellStyle name="Comma [0] 2 12 2" xfId="5402" xr:uid="{E2EBAB81-C719-419D-A80E-79E8BF8E675D}"/>
    <cellStyle name="Comma [0] 2 12 2 2" xfId="11667" xr:uid="{06CE2909-E7C9-4868-A910-B4B6458D9E56}"/>
    <cellStyle name="Comma [0] 2 12 3" xfId="4480" xr:uid="{B5A09B17-D990-4216-9F12-E90D48C544BA}"/>
    <cellStyle name="Comma [0] 2 12 4" xfId="3426" xr:uid="{892A4C80-C837-41E2-BB0E-230239D2FF54}"/>
    <cellStyle name="Comma [0] 2 13" xfId="2690" xr:uid="{7DACA5CF-B874-4FD0-AC06-A35875BA187A}"/>
    <cellStyle name="Comma [0] 2 13 2" xfId="11213" xr:uid="{07B14E0F-888F-4AD3-9E2A-F3790CA86C5B}"/>
    <cellStyle name="Comma [0] 2 13 3" xfId="4947" xr:uid="{052D5614-0EBF-4113-B203-0A0D84595506}"/>
    <cellStyle name="Comma [0] 2 13 4" xfId="3849" xr:uid="{D8E36F92-C4A8-4B5C-836F-15AC17EF857F}"/>
    <cellStyle name="Comma [0] 2 2" xfId="568" xr:uid="{00000000-0005-0000-0000-000038020000}"/>
    <cellStyle name="Comma [0] 2 2 2" xfId="569" xr:uid="{00000000-0005-0000-0000-000039020000}"/>
    <cellStyle name="Comma [0] 2 2 2 2" xfId="570" xr:uid="{00000000-0005-0000-0000-00003A020000}"/>
    <cellStyle name="Comma [0] 2 2 2 2 2" xfId="571" xr:uid="{00000000-0005-0000-0000-00003B020000}"/>
    <cellStyle name="Comma [0] 2 2 2 2 2 2" xfId="572" xr:uid="{00000000-0005-0000-0000-00003C020000}"/>
    <cellStyle name="Comma [0] 2 2 2 2 2 2 2" xfId="573" xr:uid="{00000000-0005-0000-0000-00003D020000}"/>
    <cellStyle name="Comma [0] 2 2 2 2 2 2 2 2" xfId="574" xr:uid="{00000000-0005-0000-0000-00003E020000}"/>
    <cellStyle name="Comma [0] 2 2 2 2 2 2 2 2 2" xfId="575" xr:uid="{00000000-0005-0000-0000-00003F020000}"/>
    <cellStyle name="Comma [0] 2 2 2 2 2 2 2 2 2 2" xfId="5405" xr:uid="{04C76912-0A91-44D5-ABEA-06287317B6D6}"/>
    <cellStyle name="Comma [0] 2 2 2 2 2 2 2 2 2 2 2" xfId="11670" xr:uid="{D4D4B3D8-DBDF-42AC-ACBF-54FA2087931D}"/>
    <cellStyle name="Comma [0] 2 2 2 2 2 2 2 2 2 3" xfId="4483" xr:uid="{ECA2472B-619F-46E3-9247-0BD601A8FAE7}"/>
    <cellStyle name="Comma [0] 2 2 2 2 2 2 2 2 2 4" xfId="3429" xr:uid="{769476A8-91CB-4BE8-8387-9176043D7F80}"/>
    <cellStyle name="Comma [0] 2 2 2 2 2 2 2 2 3" xfId="2921" xr:uid="{7C668210-9CFC-48FC-BE47-9DB6C1D10FD4}"/>
    <cellStyle name="Comma [0] 2 2 2 2 2 2 2 2 3 2" xfId="11240" xr:uid="{1F7C07D3-BA59-42D8-8F34-43058C6E28F6}"/>
    <cellStyle name="Comma [0] 2 2 2 2 2 2 2 2 3 3" xfId="4974" xr:uid="{D739ACB7-BC4E-4201-BB4A-0A7844ABF77B}"/>
    <cellStyle name="Comma [0] 2 2 2 2 2 2 2 2 3 4" xfId="3908" xr:uid="{F947B78B-C163-433A-8E6B-33453FCEBE2B}"/>
    <cellStyle name="Comma [0] 2 2 2 2 2 2 2 3" xfId="576" xr:uid="{00000000-0005-0000-0000-000040020000}"/>
    <cellStyle name="Comma [0] 2 2 2 2 2 2 2 3 2" xfId="577" xr:uid="{00000000-0005-0000-0000-000041020000}"/>
    <cellStyle name="Comma [0] 2 2 2 2 2 2 2 3 2 2" xfId="5406" xr:uid="{E740B9CD-4104-49C3-BBA0-97F3EA002823}"/>
    <cellStyle name="Comma [0] 2 2 2 2 2 2 2 3 2 2 2" xfId="11671" xr:uid="{01EDB6DC-EBC6-4988-81E3-21B4A556D6B1}"/>
    <cellStyle name="Comma [0] 2 2 2 2 2 2 2 3 2 3" xfId="4484" xr:uid="{9AADAF06-7EFE-445B-BD43-A491EE1752B7}"/>
    <cellStyle name="Comma [0] 2 2 2 2 2 2 2 3 2 4" xfId="3430" xr:uid="{7FEF9273-3922-436E-8D74-36A1A4FD3653}"/>
    <cellStyle name="Comma [0] 2 2 2 2 2 2 2 3 3" xfId="2922" xr:uid="{52EB1D73-9647-4505-B93F-CC969CD219C3}"/>
    <cellStyle name="Comma [0] 2 2 2 2 2 2 2 3 3 2" xfId="11241" xr:uid="{34731434-9B94-45DB-BFAF-00E87185E092}"/>
    <cellStyle name="Comma [0] 2 2 2 2 2 2 2 3 3 3" xfId="4975" xr:uid="{67F72A92-A615-422E-AC61-8A6CA24EEE4E}"/>
    <cellStyle name="Comma [0] 2 2 2 2 2 2 2 3 3 4" xfId="3909" xr:uid="{8BE1F68D-1FA7-4344-998C-C89C4FB0FA2A}"/>
    <cellStyle name="Comma [0] 2 2 2 2 2 2 2 4" xfId="2920" xr:uid="{E692216F-B0B4-4BB9-A627-97233D982EC6}"/>
    <cellStyle name="Comma [0] 2 2 2 2 2 2 2 4 2" xfId="11239" xr:uid="{9E5C0071-917F-4386-8208-2921E011E9A7}"/>
    <cellStyle name="Comma [0] 2 2 2 2 2 2 2 4 3" xfId="4973" xr:uid="{60BC33A4-EC5A-486B-92FD-9691844DA59C}"/>
    <cellStyle name="Comma [0] 2 2 2 2 2 2 2 4 4" xfId="3907" xr:uid="{04ADF24C-534A-4F1F-AE31-ABCC2E770A06}"/>
    <cellStyle name="Comma [0] 2 2 2 2 2 2 2 5" xfId="5404" xr:uid="{D3C92EE9-4B09-4361-92AD-9CACC30B8917}"/>
    <cellStyle name="Comma [0] 2 2 2 2 2 2 2 5 2" xfId="11669" xr:uid="{5BEAE315-224F-4963-B85D-DDC6A2EA6311}"/>
    <cellStyle name="Comma [0] 2 2 2 2 2 2 2 6" xfId="4482" xr:uid="{8DECA54A-AF4C-4508-A062-AB2717769E55}"/>
    <cellStyle name="Comma [0] 2 2 2 2 2 2 2 7" xfId="3428" xr:uid="{87602920-AE82-44BD-92C8-20E657EEA5E0}"/>
    <cellStyle name="Comma [0] 2 2 2 2 2 2 3" xfId="578" xr:uid="{00000000-0005-0000-0000-000042020000}"/>
    <cellStyle name="Comma [0] 2 2 2 2 2 2 3 2" xfId="2923" xr:uid="{A77F1E1E-9D60-4752-9DC0-CE5DC06E53B1}"/>
    <cellStyle name="Comma [0] 2 2 2 2 2 2 3 2 2" xfId="11242" xr:uid="{A01B5928-4042-4126-81C3-65F1B04CC77F}"/>
    <cellStyle name="Comma [0] 2 2 2 2 2 2 3 2 3" xfId="4976" xr:uid="{6349431D-A2EF-4DEB-9656-41C87372D439}"/>
    <cellStyle name="Comma [0] 2 2 2 2 2 2 3 2 4" xfId="3910" xr:uid="{7F23B633-94DC-4761-8873-63A0C04B8B2D}"/>
    <cellStyle name="Comma [0] 2 2 2 2 2 2 3 3" xfId="5407" xr:uid="{C8ECA378-BC2F-4BD6-A9C5-D25EF3B9557C}"/>
    <cellStyle name="Comma [0] 2 2 2 2 2 2 3 3 2" xfId="11672" xr:uid="{5E7AFB66-97A8-4DA8-B94B-867D9B9233FC}"/>
    <cellStyle name="Comma [0] 2 2 2 2 2 2 3 4" xfId="4485" xr:uid="{CF3E4D9D-C5A6-4CBB-854A-E50A02C75FEA}"/>
    <cellStyle name="Comma [0] 2 2 2 2 2 2 3 5" xfId="3431" xr:uid="{B5199305-A987-432B-821A-F0C36E61C430}"/>
    <cellStyle name="Comma [0] 2 2 2 2 2 2 4" xfId="579" xr:uid="{00000000-0005-0000-0000-000043020000}"/>
    <cellStyle name="Comma [0] 2 2 2 2 2 2 4 2" xfId="5408" xr:uid="{E7A14D77-2C27-452B-9FCB-96A1A158A3DB}"/>
    <cellStyle name="Comma [0] 2 2 2 2 2 2 4 2 2" xfId="11673" xr:uid="{DC121290-736E-4275-8E12-E42A682170BD}"/>
    <cellStyle name="Comma [0] 2 2 2 2 2 2 4 3" xfId="4486" xr:uid="{E6A3261A-5C5E-4898-8FE4-37EF70F6585B}"/>
    <cellStyle name="Comma [0] 2 2 2 2 2 2 4 4" xfId="3432" xr:uid="{86CAAE8E-001C-4C03-9498-D42E3BD92340}"/>
    <cellStyle name="Comma [0] 2 2 2 2 2 2 5" xfId="2919" xr:uid="{7A27E7ED-9EFD-4207-8390-5D7A19BEFFD6}"/>
    <cellStyle name="Comma [0] 2 2 2 2 2 2 5 2" xfId="11238" xr:uid="{FDAD465B-C834-4019-826C-28A5976612B7}"/>
    <cellStyle name="Comma [0] 2 2 2 2 2 2 5 3" xfId="4972" xr:uid="{394B0AF8-795D-4E0B-98AF-EF1945321E60}"/>
    <cellStyle name="Comma [0] 2 2 2 2 2 2 5 4" xfId="3906" xr:uid="{809A5555-2EBA-41CC-AD11-720EF2EAC942}"/>
    <cellStyle name="Comma [0] 2 2 2 2 2 3" xfId="580" xr:uid="{00000000-0005-0000-0000-000044020000}"/>
    <cellStyle name="Comma [0] 2 2 2 2 2 3 2" xfId="581" xr:uid="{00000000-0005-0000-0000-000045020000}"/>
    <cellStyle name="Comma [0] 2 2 2 2 2 3 2 2" xfId="5409" xr:uid="{57A293EE-CECF-4A0B-8F88-83E883DAB1A2}"/>
    <cellStyle name="Comma [0] 2 2 2 2 2 3 2 2 2" xfId="11674" xr:uid="{775B3EC8-87FF-4A59-BCA6-E550E2D19E53}"/>
    <cellStyle name="Comma [0] 2 2 2 2 2 3 2 3" xfId="4487" xr:uid="{D583192A-9D65-40A1-BBF4-4FE150FC577E}"/>
    <cellStyle name="Comma [0] 2 2 2 2 2 3 2 4" xfId="3433" xr:uid="{7A7AE303-F5FC-4A47-8DE7-ADBCEEF6002E}"/>
    <cellStyle name="Comma [0] 2 2 2 2 2 3 3" xfId="2924" xr:uid="{62D12444-ABF3-4AC1-81CC-37AB5372CDD1}"/>
    <cellStyle name="Comma [0] 2 2 2 2 2 3 3 2" xfId="11243" xr:uid="{2E8E3B6F-6ED7-464E-9627-5AD0A1D4806D}"/>
    <cellStyle name="Comma [0] 2 2 2 2 2 3 3 3" xfId="4977" xr:uid="{FC7ED8C4-504F-4DF0-BB8F-15B72F32757D}"/>
    <cellStyle name="Comma [0] 2 2 2 2 2 3 3 4" xfId="3911" xr:uid="{B3D31081-E3A8-4F9F-A10C-8B959E8BF13C}"/>
    <cellStyle name="Comma [0] 2 2 2 2 2 4" xfId="582" xr:uid="{00000000-0005-0000-0000-000046020000}"/>
    <cellStyle name="Comma [0] 2 2 2 2 2 4 2" xfId="583" xr:uid="{00000000-0005-0000-0000-000047020000}"/>
    <cellStyle name="Comma [0] 2 2 2 2 2 4 2 2" xfId="5410" xr:uid="{65EEE5D1-6898-4B29-9D8E-7E618B48672A}"/>
    <cellStyle name="Comma [0] 2 2 2 2 2 4 2 2 2" xfId="11675" xr:uid="{EC45439F-C2B5-461C-A10E-402560E385D9}"/>
    <cellStyle name="Comma [0] 2 2 2 2 2 4 2 3" xfId="4488" xr:uid="{FADCDF2A-CFD3-444B-9816-2931838713DD}"/>
    <cellStyle name="Comma [0] 2 2 2 2 2 4 2 4" xfId="3434" xr:uid="{ADE38C70-B03C-4AFB-989A-F6AAEFF0CD5D}"/>
    <cellStyle name="Comma [0] 2 2 2 2 2 4 3" xfId="2925" xr:uid="{A759050E-D27B-4ACD-AF69-B645B0B10A9C}"/>
    <cellStyle name="Comma [0] 2 2 2 2 2 4 3 2" xfId="11244" xr:uid="{45CDB34D-6431-4690-B4FE-B461BC86467A}"/>
    <cellStyle name="Comma [0] 2 2 2 2 2 4 3 3" xfId="4978" xr:uid="{8DF89AC3-39BB-4C41-8E56-C950342070D0}"/>
    <cellStyle name="Comma [0] 2 2 2 2 2 4 3 4" xfId="3912" xr:uid="{A4B4F8D5-AAA8-4B7C-BF7C-B10D106344C5}"/>
    <cellStyle name="Comma [0] 2 2 2 2 2 5" xfId="2918" xr:uid="{AB84DAE5-3105-48EE-AFA8-0E5AF34EEB9C}"/>
    <cellStyle name="Comma [0] 2 2 2 2 2 5 2" xfId="11237" xr:uid="{0FDC7C03-0C1B-438E-B518-1891893D173C}"/>
    <cellStyle name="Comma [0] 2 2 2 2 2 5 3" xfId="4971" xr:uid="{84F6A993-E244-44B7-8E96-D74E8A649727}"/>
    <cellStyle name="Comma [0] 2 2 2 2 2 5 4" xfId="3905" xr:uid="{F09D450D-EC14-42EF-A2FD-7770CC05E504}"/>
    <cellStyle name="Comma [0] 2 2 2 2 2 6" xfId="5403" xr:uid="{FB46E587-846E-48E6-8E38-08F2CCF6CF4B}"/>
    <cellStyle name="Comma [0] 2 2 2 2 2 6 2" xfId="11668" xr:uid="{797FBA9B-0357-4A42-8151-8F0585B3F122}"/>
    <cellStyle name="Comma [0] 2 2 2 2 2 7" xfId="4481" xr:uid="{30C32AAC-8D99-44A7-927D-BF43AEFAC5DD}"/>
    <cellStyle name="Comma [0] 2 2 2 2 2 8" xfId="3427" xr:uid="{990F9D44-FFBA-46B0-8F2E-5066FCF4715C}"/>
    <cellStyle name="Comma [0] 2 2 2 2 3" xfId="584" xr:uid="{00000000-0005-0000-0000-000048020000}"/>
    <cellStyle name="Comma [0] 2 2 2 2 3 2" xfId="2926" xr:uid="{18971653-2CA5-48DE-8267-773E1101B5DC}"/>
    <cellStyle name="Comma [0] 2 2 2 2 3 2 2" xfId="11245" xr:uid="{0548F0DD-C441-4098-9DA6-67451035B8B3}"/>
    <cellStyle name="Comma [0] 2 2 2 2 3 2 3" xfId="4979" xr:uid="{7597E4B6-61AF-4578-A331-69854AEF25E9}"/>
    <cellStyle name="Comma [0] 2 2 2 2 3 2 4" xfId="3913" xr:uid="{71BD56F0-4E2D-49C9-A948-12188FF62B3C}"/>
    <cellStyle name="Comma [0] 2 2 2 2 3 3" xfId="5411" xr:uid="{02D37B8E-2FF8-4AB4-B67F-023B7458385C}"/>
    <cellStyle name="Comma [0] 2 2 2 2 3 3 2" xfId="11676" xr:uid="{96B53254-FEB3-4ECC-97CA-63CB029EB4F2}"/>
    <cellStyle name="Comma [0] 2 2 2 2 3 4" xfId="4489" xr:uid="{4EB86711-850A-4FA3-9407-5E90956499CC}"/>
    <cellStyle name="Comma [0] 2 2 2 2 3 5" xfId="3435" xr:uid="{0847FFC0-7C1E-4012-8B66-0DC0696627DB}"/>
    <cellStyle name="Comma [0] 2 2 2 2 4" xfId="585" xr:uid="{00000000-0005-0000-0000-000049020000}"/>
    <cellStyle name="Comma [0] 2 2 2 2 4 2" xfId="2927" xr:uid="{E0FEAE12-E0E7-4348-8FEB-F32F57795C1C}"/>
    <cellStyle name="Comma [0] 2 2 2 2 4 2 2" xfId="11246" xr:uid="{75D83101-4465-43D9-9F1B-5295601E8B78}"/>
    <cellStyle name="Comma [0] 2 2 2 2 4 2 3" xfId="4980" xr:uid="{E93EA38C-3D10-4747-9456-E51D984CB16B}"/>
    <cellStyle name="Comma [0] 2 2 2 2 4 2 4" xfId="3914" xr:uid="{5E58BDA9-0078-44D0-976E-A139E32969B1}"/>
    <cellStyle name="Comma [0] 2 2 2 2 4 3" xfId="5412" xr:uid="{6D514AB7-63FE-4C19-AFDA-8FF233128496}"/>
    <cellStyle name="Comma [0] 2 2 2 2 4 3 2" xfId="11677" xr:uid="{7220ABCA-F70F-432C-9658-9D9F3BEE006E}"/>
    <cellStyle name="Comma [0] 2 2 2 2 4 4" xfId="4490" xr:uid="{8CF6960A-7701-413E-BD60-88C6F14BDCC7}"/>
    <cellStyle name="Comma [0] 2 2 2 2 4 5" xfId="3436" xr:uid="{F86A698D-06F0-4086-A3FD-83E99CF88645}"/>
    <cellStyle name="Comma [0] 2 2 2 2 5" xfId="586" xr:uid="{00000000-0005-0000-0000-00004A020000}"/>
    <cellStyle name="Comma [0] 2 2 2 2 5 2" xfId="5413" xr:uid="{1662674C-A634-44E4-B52D-8EEF45A5C9D0}"/>
    <cellStyle name="Comma [0] 2 2 2 2 5 2 2" xfId="11678" xr:uid="{F4296961-C659-400B-B37B-6CC053E380B6}"/>
    <cellStyle name="Comma [0] 2 2 2 2 5 3" xfId="4491" xr:uid="{7ECCD2E7-2381-432F-81FA-BFB202EACE4D}"/>
    <cellStyle name="Comma [0] 2 2 2 2 5 4" xfId="3437" xr:uid="{35D2F30C-E165-4EBF-8A63-BAC8E4C19D8E}"/>
    <cellStyle name="Comma [0] 2 2 2 2 6" xfId="2917" xr:uid="{D97EA94B-158F-47CC-98AF-D3820B4C63A3}"/>
    <cellStyle name="Comma [0] 2 2 2 2 6 2" xfId="11236" xr:uid="{727DFA3E-77E4-44CA-9E31-1CE0CEC9C715}"/>
    <cellStyle name="Comma [0] 2 2 2 2 6 3" xfId="4970" xr:uid="{1EEBBF0A-7501-48A1-9636-2BBB3FDCD046}"/>
    <cellStyle name="Comma [0] 2 2 2 2 6 4" xfId="3904" xr:uid="{F36FE897-D5BD-490E-BE96-88A8143AAE37}"/>
    <cellStyle name="Comma [0] 2 2 2 3" xfId="587" xr:uid="{00000000-0005-0000-0000-00004B020000}"/>
    <cellStyle name="Comma [0] 2 2 2 3 2" xfId="588" xr:uid="{00000000-0005-0000-0000-00004C020000}"/>
    <cellStyle name="Comma [0] 2 2 2 3 2 2" xfId="5414" xr:uid="{2C4A7CE8-40D8-448B-B1E3-F3213C697E2E}"/>
    <cellStyle name="Comma [0] 2 2 2 3 2 2 2" xfId="11679" xr:uid="{2BCCA5D3-397B-4B7F-B710-977B8DD2FA92}"/>
    <cellStyle name="Comma [0] 2 2 2 3 2 3" xfId="4492" xr:uid="{16B856FE-CEE9-4BB6-BEFD-26CFB73DF564}"/>
    <cellStyle name="Comma [0] 2 2 2 3 2 4" xfId="3438" xr:uid="{CA47318E-FCA2-4C64-9C37-3D180031A7C6}"/>
    <cellStyle name="Comma [0] 2 2 2 3 3" xfId="2928" xr:uid="{8F58E73F-7294-40B6-89C7-70A4DFE29434}"/>
    <cellStyle name="Comma [0] 2 2 2 3 3 2" xfId="11247" xr:uid="{2CC74050-5780-41B5-A476-EA2ED6FB1FE7}"/>
    <cellStyle name="Comma [0] 2 2 2 3 3 3" xfId="4981" xr:uid="{F62F2439-2F66-432D-ADD6-9D6549E0DDB9}"/>
    <cellStyle name="Comma [0] 2 2 2 3 3 4" xfId="3915" xr:uid="{66FACB9C-B048-4AF5-9808-F67F53D7B3D5}"/>
    <cellStyle name="Comma [0] 2 2 2 4" xfId="589" xr:uid="{00000000-0005-0000-0000-00004D020000}"/>
    <cellStyle name="Comma [0] 2 2 2 4 2" xfId="590" xr:uid="{00000000-0005-0000-0000-00004E020000}"/>
    <cellStyle name="Comma [0] 2 2 2 4 2 2" xfId="5415" xr:uid="{6CD0A5BC-8CFD-4898-BB7C-797C65D58BA1}"/>
    <cellStyle name="Comma [0] 2 2 2 4 2 2 2" xfId="11680" xr:uid="{FB7C264A-A9B0-4564-B5AF-37F35CD20D37}"/>
    <cellStyle name="Comma [0] 2 2 2 4 2 3" xfId="4493" xr:uid="{A906F6BC-1893-41F5-8A6C-1D94A9560CA8}"/>
    <cellStyle name="Comma [0] 2 2 2 4 2 4" xfId="3439" xr:uid="{40394719-2F55-4897-A9F5-EA5B81AD07AE}"/>
    <cellStyle name="Comma [0] 2 2 2 4 3" xfId="2929" xr:uid="{E3A134D9-B0AD-4058-849B-3D50E615E9CC}"/>
    <cellStyle name="Comma [0] 2 2 2 4 3 2" xfId="11248" xr:uid="{70EEFDD6-74D6-4CCC-93B4-A3A7D9CC296D}"/>
    <cellStyle name="Comma [0] 2 2 2 4 3 3" xfId="4982" xr:uid="{263D2BCB-C870-403D-969E-BD963A60971A}"/>
    <cellStyle name="Comma [0] 2 2 2 4 3 4" xfId="3916" xr:uid="{5A24A533-B487-418A-81E1-DDF2A6E47439}"/>
    <cellStyle name="Comma [0] 2 2 2 5" xfId="591" xr:uid="{00000000-0005-0000-0000-00004F020000}"/>
    <cellStyle name="Comma [0] 2 2 2 5 2" xfId="592" xr:uid="{00000000-0005-0000-0000-000050020000}"/>
    <cellStyle name="Comma [0] 2 2 2 5 2 2" xfId="5416" xr:uid="{4FAAF715-1D3F-4619-B3DB-1FFC89A8A092}"/>
    <cellStyle name="Comma [0] 2 2 2 5 2 2 2" xfId="11681" xr:uid="{B3EFB342-B441-4115-AFC6-04F867433489}"/>
    <cellStyle name="Comma [0] 2 2 2 5 2 3" xfId="4494" xr:uid="{A104BB9F-FC9C-42B0-9BE3-603A7B01BFA3}"/>
    <cellStyle name="Comma [0] 2 2 2 5 2 4" xfId="3440" xr:uid="{C05751EB-A858-4463-9845-8B17A2CF6121}"/>
    <cellStyle name="Comma [0] 2 2 2 5 3" xfId="2930" xr:uid="{86A4FE35-4158-4CB0-BDFA-84069A519708}"/>
    <cellStyle name="Comma [0] 2 2 2 5 3 2" xfId="11249" xr:uid="{DF2F7E78-8312-4367-BF61-837D69C36E6C}"/>
    <cellStyle name="Comma [0] 2 2 2 5 3 3" xfId="4983" xr:uid="{F71BDE50-6658-4B8D-A647-D7EADB6892C5}"/>
    <cellStyle name="Comma [0] 2 2 2 5 3 4" xfId="3917" xr:uid="{C6EA9E1B-6986-4B55-AFEC-0833C5E88DC1}"/>
    <cellStyle name="Comma [0] 2 2 2 6" xfId="593" xr:uid="{00000000-0005-0000-0000-000051020000}"/>
    <cellStyle name="Comma [0] 2 2 2 6 2" xfId="5417" xr:uid="{687EF39A-A958-414F-B6E9-F744572BFC46}"/>
    <cellStyle name="Comma [0] 2 2 2 6 2 2" xfId="11682" xr:uid="{F00C44DC-D687-439A-9D8D-F6D517331018}"/>
    <cellStyle name="Comma [0] 2 2 2 6 3" xfId="4495" xr:uid="{339AC113-BC33-4C3A-8513-A907F1BEF0B1}"/>
    <cellStyle name="Comma [0] 2 2 2 6 4" xfId="3441" xr:uid="{3751BCFB-31DC-44E0-A0A1-A6F5BA08D35C}"/>
    <cellStyle name="Comma [0] 2 2 2 7" xfId="2916" xr:uid="{18B6EB68-2BB8-4191-B63F-0E5543FD30D3}"/>
    <cellStyle name="Comma [0] 2 2 2 7 2" xfId="11235" xr:uid="{7A42B411-5135-4A47-B0DF-40D911C52F80}"/>
    <cellStyle name="Comma [0] 2 2 2 7 3" xfId="4969" xr:uid="{7A2BE02F-E565-4D91-ADFF-33F693C17080}"/>
    <cellStyle name="Comma [0] 2 2 2 7 4" xfId="3903" xr:uid="{EE1F60E2-D820-488D-95F5-287DD55E7DB9}"/>
    <cellStyle name="Comma [0] 2 2 3" xfId="594" xr:uid="{00000000-0005-0000-0000-000052020000}"/>
    <cellStyle name="Comma [0] 2 2 3 2" xfId="2931" xr:uid="{32E5268B-9DF1-4288-BF30-D20B9C6D2E55}"/>
    <cellStyle name="Comma [0] 2 2 3 2 2" xfId="11250" xr:uid="{FD39F55B-BAFB-456F-8DFA-46451C950843}"/>
    <cellStyle name="Comma [0] 2 2 3 2 3" xfId="4984" xr:uid="{F98F6E88-431B-43A8-B6AA-AFA8C84A4E4F}"/>
    <cellStyle name="Comma [0] 2 2 3 2 4" xfId="3918" xr:uid="{CE0A43D5-9C7C-4D3F-81F8-22AE58267CC0}"/>
    <cellStyle name="Comma [0] 2 2 3 3" xfId="5418" xr:uid="{A779B940-3797-472B-8EB1-F1A47A0E999A}"/>
    <cellStyle name="Comma [0] 2 2 3 3 2" xfId="11683" xr:uid="{CA5D43FD-C621-48D9-8E81-21FF8C4E7DBD}"/>
    <cellStyle name="Comma [0] 2 2 3 4" xfId="4496" xr:uid="{80E6AAED-C480-4579-BC9C-E8EF2B497FBB}"/>
    <cellStyle name="Comma [0] 2 2 3 5" xfId="3442" xr:uid="{C59998ED-14A0-42A1-AD03-6A6BD501B904}"/>
    <cellStyle name="Comma [0] 2 2 4" xfId="595" xr:uid="{00000000-0005-0000-0000-000053020000}"/>
    <cellStyle name="Comma [0] 2 2 4 2" xfId="2932" xr:uid="{C9CCE147-48D5-4E4B-9D1E-96FC8DCB7AAC}"/>
    <cellStyle name="Comma [0] 2 2 4 2 2" xfId="11251" xr:uid="{A5E83BB4-735F-4E27-88BE-6E8C5EA164E5}"/>
    <cellStyle name="Comma [0] 2 2 4 2 3" xfId="4985" xr:uid="{0F0D2074-AEA5-4BC1-9DB1-5E176813D029}"/>
    <cellStyle name="Comma [0] 2 2 4 2 4" xfId="3919" xr:uid="{92AF7D26-4E21-45AC-85E5-5C8AE56CBC80}"/>
    <cellStyle name="Comma [0] 2 2 4 3" xfId="5419" xr:uid="{2372902E-B191-4242-9E74-138D3DFC93A5}"/>
    <cellStyle name="Comma [0] 2 2 4 3 2" xfId="11684" xr:uid="{7AE1925F-1B5C-4509-BD12-02432EBDCD0D}"/>
    <cellStyle name="Comma [0] 2 2 4 4" xfId="4497" xr:uid="{A27427D3-3194-45DF-A0E4-197CA581F54B}"/>
    <cellStyle name="Comma [0] 2 2 4 5" xfId="3443" xr:uid="{1A559E0E-C203-4BBD-9F35-9119C11D92F0}"/>
    <cellStyle name="Comma [0] 2 2 5" xfId="596" xr:uid="{00000000-0005-0000-0000-000054020000}"/>
    <cellStyle name="Comma [0] 2 2 5 2" xfId="2933" xr:uid="{3BA5F741-83D3-4C00-B64C-5D0C44E1BDB1}"/>
    <cellStyle name="Comma [0] 2 2 5 2 2" xfId="11252" xr:uid="{E740300A-A853-4FD7-AF36-CFB243FC5EAF}"/>
    <cellStyle name="Comma [0] 2 2 5 2 3" xfId="4986" xr:uid="{04002241-259A-48B9-A9C3-543FC0F2D638}"/>
    <cellStyle name="Comma [0] 2 2 5 2 4" xfId="3920" xr:uid="{B9CD714B-29DA-4CAB-9CD7-E3E12146DD08}"/>
    <cellStyle name="Comma [0] 2 2 5 3" xfId="5420" xr:uid="{B06CCD5F-E8A5-4877-BD3D-D23DB8DC5975}"/>
    <cellStyle name="Comma [0] 2 2 5 3 2" xfId="11685" xr:uid="{A5FFDAAB-DD56-4AF4-87EB-63CD72D9746A}"/>
    <cellStyle name="Comma [0] 2 2 5 4" xfId="4498" xr:uid="{2E05FA69-FE54-4505-B091-8407402D3416}"/>
    <cellStyle name="Comma [0] 2 2 5 5" xfId="3444" xr:uid="{D9836A2C-4BE6-4934-938B-C6915D61B697}"/>
    <cellStyle name="Comma [0] 2 2 6" xfId="597" xr:uid="{00000000-0005-0000-0000-000055020000}"/>
    <cellStyle name="Comma [0] 2 2 6 2" xfId="598" xr:uid="{00000000-0005-0000-0000-000056020000}"/>
    <cellStyle name="Comma [0] 2 2 6 2 2" xfId="5421" xr:uid="{F4079A31-58E1-40B0-9DEA-A58D3EC5F2D0}"/>
    <cellStyle name="Comma [0] 2 2 6 2 2 2" xfId="11686" xr:uid="{7EACE157-39A0-496C-B221-41782265D119}"/>
    <cellStyle name="Comma [0] 2 2 6 2 3" xfId="4499" xr:uid="{8181ED4B-4D67-4926-8691-F7B5C8B1F964}"/>
    <cellStyle name="Comma [0] 2 2 6 2 4" xfId="3445" xr:uid="{5BD8B799-C313-489F-AB07-DF9A1A3044F7}"/>
    <cellStyle name="Comma [0] 2 2 6 3" xfId="2934" xr:uid="{482C77AC-D95B-44E0-BFAB-442C37BE3C0B}"/>
    <cellStyle name="Comma [0] 2 2 6 3 2" xfId="11253" xr:uid="{10EFD413-77F5-4E4E-B56F-219F66C9FDC1}"/>
    <cellStyle name="Comma [0] 2 2 6 3 3" xfId="4987" xr:uid="{4259DA53-8F3F-474F-8D56-2CC7448C4EE8}"/>
    <cellStyle name="Comma [0] 2 2 6 3 4" xfId="3921" xr:uid="{7EA585CE-8989-4838-8C0F-7443600BA7FC}"/>
    <cellStyle name="Comma [0] 2 2 7" xfId="2915" xr:uid="{2396C483-A35D-4CC6-BD57-D086B88A80BF}"/>
    <cellStyle name="Comma [0] 2 2 7 2" xfId="11234" xr:uid="{310C350E-83B3-4855-8C42-C0540552EEAF}"/>
    <cellStyle name="Comma [0] 2 2 7 3" xfId="4968" xr:uid="{CACAF8AA-43CC-4D36-9330-E72B48940C09}"/>
    <cellStyle name="Comma [0] 2 2 7 4" xfId="3902" xr:uid="{9FAD9CB9-6041-46E3-9E5F-3FC27E158583}"/>
    <cellStyle name="Comma [0] 2 3" xfId="599" xr:uid="{00000000-0005-0000-0000-000057020000}"/>
    <cellStyle name="Comma [0] 2 3 2" xfId="600" xr:uid="{00000000-0005-0000-0000-000058020000}"/>
    <cellStyle name="Comma [0] 2 3 2 2" xfId="601" xr:uid="{00000000-0005-0000-0000-000059020000}"/>
    <cellStyle name="Comma [0] 2 3 2 2 2" xfId="602" xr:uid="{00000000-0005-0000-0000-00005A020000}"/>
    <cellStyle name="Comma [0] 2 3 2 2 2 2" xfId="2938" xr:uid="{D2CFEC94-0C11-4543-AB8B-8AD644DC9E07}"/>
    <cellStyle name="Comma [0] 2 3 2 2 2 2 2" xfId="11257" xr:uid="{DE0DD3D0-457A-44CA-816D-D48BD1EF9A99}"/>
    <cellStyle name="Comma [0] 2 3 2 2 2 2 3" xfId="4991" xr:uid="{7DA13E1E-1646-4CBC-BCAB-5A1B510E4B06}"/>
    <cellStyle name="Comma [0] 2 3 2 2 2 2 4" xfId="3925" xr:uid="{289D19A2-0AC7-4823-BB12-B438F520B9E0}"/>
    <cellStyle name="Comma [0] 2 3 2 2 3" xfId="603" xr:uid="{00000000-0005-0000-0000-00005B020000}"/>
    <cellStyle name="Comma [0] 2 3 2 2 3 2" xfId="2939" xr:uid="{596BCF8D-5EF1-48DD-9FFF-413CD04DFD17}"/>
    <cellStyle name="Comma [0] 2 3 2 2 3 2 2" xfId="11258" xr:uid="{6582F0AC-A0F7-44B1-A243-7CF4937E8A33}"/>
    <cellStyle name="Comma [0] 2 3 2 2 3 2 3" xfId="4992" xr:uid="{E439E95C-FC39-4BE8-A3EA-03B25A9F1745}"/>
    <cellStyle name="Comma [0] 2 3 2 2 3 2 4" xfId="3926" xr:uid="{9677D71B-39BF-4807-B54D-F7F65F1694FF}"/>
    <cellStyle name="Comma [0] 2 3 2 2 4" xfId="604" xr:uid="{00000000-0005-0000-0000-00005C020000}"/>
    <cellStyle name="Comma [0] 2 3 2 2 4 2" xfId="2940" xr:uid="{ECB1F4D2-57F4-4718-9001-76BBE3F6A732}"/>
    <cellStyle name="Comma [0] 2 3 2 2 4 2 2" xfId="11259" xr:uid="{A4946D2D-180E-4F36-BFA8-70311CFEF772}"/>
    <cellStyle name="Comma [0] 2 3 2 2 4 2 3" xfId="4993" xr:uid="{F8118FD9-F400-4F8B-8024-517D14FBA498}"/>
    <cellStyle name="Comma [0] 2 3 2 2 4 2 4" xfId="3927" xr:uid="{F4847EEC-435D-4D6C-9E1F-142C009DCE65}"/>
    <cellStyle name="Comma [0] 2 3 2 2 5" xfId="2937" xr:uid="{4F2065BE-C375-489B-AD1D-DDE89C9B7E76}"/>
    <cellStyle name="Comma [0] 2 3 2 2 5 2" xfId="11256" xr:uid="{778B081D-99DE-4496-BDE9-6F5EB811DF4E}"/>
    <cellStyle name="Comma [0] 2 3 2 2 5 3" xfId="4990" xr:uid="{FBF014E2-8705-4DC0-B420-610CA94CDC49}"/>
    <cellStyle name="Comma [0] 2 3 2 2 5 4" xfId="3924" xr:uid="{55FB7925-0DD5-48EA-8653-ED9EFC5FEAF5}"/>
    <cellStyle name="Comma [0] 2 3 2 3" xfId="605" xr:uid="{00000000-0005-0000-0000-00005D020000}"/>
    <cellStyle name="Comma [0] 2 3 2 3 2" xfId="2941" xr:uid="{CED98DFE-1352-4E51-9F1A-3FA1B827D6EC}"/>
    <cellStyle name="Comma [0] 2 3 2 3 2 2" xfId="11260" xr:uid="{C0708D5B-CA23-4282-AB63-35F99623B9F4}"/>
    <cellStyle name="Comma [0] 2 3 2 3 2 3" xfId="4994" xr:uid="{2612BADE-F03B-4615-9AEF-961E5098AC42}"/>
    <cellStyle name="Comma [0] 2 3 2 3 2 4" xfId="3928" xr:uid="{073D4535-6525-44C0-9E1E-152450FAEEF7}"/>
    <cellStyle name="Comma [0] 2 3 2 4" xfId="606" xr:uid="{00000000-0005-0000-0000-00005E020000}"/>
    <cellStyle name="Comma [0] 2 3 2 4 2" xfId="2942" xr:uid="{E98C71C7-A7C3-4B73-9F2A-70516F14EC44}"/>
    <cellStyle name="Comma [0] 2 3 2 4 2 2" xfId="11261" xr:uid="{4A1CCA5B-3A6D-43DA-8AC9-3E2D18CE28DF}"/>
    <cellStyle name="Comma [0] 2 3 2 4 2 3" xfId="4995" xr:uid="{1E8D9ECC-A7BF-4D39-8595-328E19C1CB34}"/>
    <cellStyle name="Comma [0] 2 3 2 4 2 4" xfId="3929" xr:uid="{2ECAC5F7-AE0B-4FA9-960E-4373EE7F3081}"/>
    <cellStyle name="Comma [0] 2 3 2 5" xfId="607" xr:uid="{00000000-0005-0000-0000-00005F020000}"/>
    <cellStyle name="Comma [0] 2 3 2 5 2" xfId="2943" xr:uid="{554DB2DB-A28C-4ECE-853F-60478B697195}"/>
    <cellStyle name="Comma [0] 2 3 2 5 2 2" xfId="11262" xr:uid="{9362E527-2B07-43BC-807C-41FBE1BCB428}"/>
    <cellStyle name="Comma [0] 2 3 2 5 2 3" xfId="4996" xr:uid="{B6214E5B-4664-4612-A1CC-FFA04E1DDA6C}"/>
    <cellStyle name="Comma [0] 2 3 2 5 2 4" xfId="3930" xr:uid="{1F8EE728-93D3-40E5-B7D4-E9F4504FBB18}"/>
    <cellStyle name="Comma [0] 2 3 2 6" xfId="608" xr:uid="{00000000-0005-0000-0000-000060020000}"/>
    <cellStyle name="Comma [0] 2 3 2 6 2" xfId="5422" xr:uid="{8CD9F21C-092C-49DB-88F4-8EB5CB33A5F5}"/>
    <cellStyle name="Comma [0] 2 3 2 6 2 2" xfId="11687" xr:uid="{36435274-7384-47FF-9222-383206ACA22C}"/>
    <cellStyle name="Comma [0] 2 3 2 6 3" xfId="4500" xr:uid="{9E078229-6942-4694-864F-E03A9EAB4528}"/>
    <cellStyle name="Comma [0] 2 3 2 6 4" xfId="3446" xr:uid="{9D9C3A3B-2C65-4B84-83FF-153E5AA8A6C3}"/>
    <cellStyle name="Comma [0] 2 3 2 7" xfId="2936" xr:uid="{8FA5589C-A35D-4B07-817D-AC38D77B0272}"/>
    <cellStyle name="Comma [0] 2 3 2 7 2" xfId="11255" xr:uid="{B2C856AB-FCE3-4240-838C-1C7402FA64EF}"/>
    <cellStyle name="Comma [0] 2 3 2 7 3" xfId="4989" xr:uid="{F19BBFDA-2E64-4C99-9D68-923C5882FEC0}"/>
    <cellStyle name="Comma [0] 2 3 2 7 4" xfId="3923" xr:uid="{B9F5C8F0-E37F-4C74-A601-32A970E9647A}"/>
    <cellStyle name="Comma [0] 2 3 3" xfId="609" xr:uid="{00000000-0005-0000-0000-000061020000}"/>
    <cellStyle name="Comma [0] 2 3 3 2" xfId="2944" xr:uid="{75C07F8B-10FA-428F-B5AF-D7408772A93F}"/>
    <cellStyle name="Comma [0] 2 3 3 2 2" xfId="11263" xr:uid="{85687322-E194-47D7-A9BF-833E79C31A33}"/>
    <cellStyle name="Comma [0] 2 3 3 2 3" xfId="4997" xr:uid="{7F2E1DD4-99DE-4A17-93C4-1988EDA5F753}"/>
    <cellStyle name="Comma [0] 2 3 3 2 4" xfId="3931" xr:uid="{E388D67D-DDE6-486D-8CF4-23353F252223}"/>
    <cellStyle name="Comma [0] 2 3 4" xfId="610" xr:uid="{00000000-0005-0000-0000-000062020000}"/>
    <cellStyle name="Comma [0] 2 3 4 2" xfId="2945" xr:uid="{99DA39E1-6D04-49F0-AA1D-4C9A9AA2DC2D}"/>
    <cellStyle name="Comma [0] 2 3 4 2 2" xfId="11264" xr:uid="{698D49FA-28D0-45FA-B1E9-9279EFF0BC3A}"/>
    <cellStyle name="Comma [0] 2 3 4 2 3" xfId="4998" xr:uid="{9245E727-8510-46C4-86AF-368A24A9D144}"/>
    <cellStyle name="Comma [0] 2 3 4 2 4" xfId="3932" xr:uid="{96BA5083-1657-4A43-823D-7EF855FD2B97}"/>
    <cellStyle name="Comma [0] 2 3 5" xfId="611" xr:uid="{00000000-0005-0000-0000-000063020000}"/>
    <cellStyle name="Comma [0] 2 3 5 2" xfId="2946" xr:uid="{88EB56F1-C5A9-4CA0-9060-8E9A1D34AD43}"/>
    <cellStyle name="Comma [0] 2 3 5 2 2" xfId="11265" xr:uid="{F9CC5ADC-DE6A-47CE-B2E8-B2E9A96B90BB}"/>
    <cellStyle name="Comma [0] 2 3 5 2 3" xfId="4999" xr:uid="{90D6EF35-3597-4F89-9185-BC4A7A74B7DA}"/>
    <cellStyle name="Comma [0] 2 3 5 2 4" xfId="3933" xr:uid="{920F073E-0EEF-4B86-B27E-21A4DBA32B3E}"/>
    <cellStyle name="Comma [0] 2 3 6" xfId="612" xr:uid="{00000000-0005-0000-0000-000064020000}"/>
    <cellStyle name="Comma [0] 2 3 6 2" xfId="2947" xr:uid="{0ABD82E6-C053-4F02-BAAF-725C3DAC707A}"/>
    <cellStyle name="Comma [0] 2 3 6 2 2" xfId="11266" xr:uid="{97237064-FEB2-4BAD-B536-B9D68D2D6423}"/>
    <cellStyle name="Comma [0] 2 3 6 2 3" xfId="5000" xr:uid="{36500361-8339-46C5-A500-341DAAE135E6}"/>
    <cellStyle name="Comma [0] 2 3 6 2 4" xfId="3934" xr:uid="{B89D0B24-DA2D-4EF3-9928-D4150D16B1A7}"/>
    <cellStyle name="Comma [0] 2 3 6 3" xfId="5423" xr:uid="{3B463F98-A69C-4F36-B1BD-6A16F90F7FB0}"/>
    <cellStyle name="Comma [0] 2 3 6 3 2" xfId="11688" xr:uid="{70CD39C8-DF2F-43BC-A7B9-EFA8363DA3F9}"/>
    <cellStyle name="Comma [0] 2 3 6 4" xfId="4501" xr:uid="{8CF9E664-3F75-4EF6-9B9D-71A719EF2158}"/>
    <cellStyle name="Comma [0] 2 3 6 5" xfId="3447" xr:uid="{1DA7ACEE-B8C3-466D-BA92-B9F3A65AFE77}"/>
    <cellStyle name="Comma [0] 2 3 7" xfId="613" xr:uid="{00000000-0005-0000-0000-000065020000}"/>
    <cellStyle name="Comma [0] 2 3 7 2" xfId="5424" xr:uid="{EA3170A6-9391-48F4-A9A8-4C2D90FBE3F0}"/>
    <cellStyle name="Comma [0] 2 3 7 2 2" xfId="11689" xr:uid="{32FAEB60-7CDB-443B-9E1D-0957BB6193AF}"/>
    <cellStyle name="Comma [0] 2 3 7 3" xfId="4502" xr:uid="{36C9C80B-E896-4C2F-A196-FCD1BB17AA8A}"/>
    <cellStyle name="Comma [0] 2 3 7 4" xfId="3448" xr:uid="{91187C72-C193-43E6-9C84-81F5810FDF25}"/>
    <cellStyle name="Comma [0] 2 3 8" xfId="614" xr:uid="{00000000-0005-0000-0000-000066020000}"/>
    <cellStyle name="Comma [0] 2 3 8 2" xfId="5425" xr:uid="{45719A00-F664-4897-900C-38D8F71DC3C5}"/>
    <cellStyle name="Comma [0] 2 3 8 2 2" xfId="11690" xr:uid="{E2B6D5E9-FCFA-4C94-9140-1A2199C11815}"/>
    <cellStyle name="Comma [0] 2 3 8 3" xfId="4503" xr:uid="{70FF9A7F-C5A9-4BD8-8849-07FC71B684B0}"/>
    <cellStyle name="Comma [0] 2 3 8 4" xfId="3449" xr:uid="{C8AAA2B4-4DDA-4CDA-AF93-20A8C637BA92}"/>
    <cellStyle name="Comma [0] 2 3 9" xfId="2935" xr:uid="{5B83C799-0C03-4FA7-941F-EAC9384A8349}"/>
    <cellStyle name="Comma [0] 2 3 9 2" xfId="11254" xr:uid="{AB92F77B-7DE5-48E6-BF6A-3BB8FA6EF360}"/>
    <cellStyle name="Comma [0] 2 3 9 3" xfId="4988" xr:uid="{74037E8E-AA80-4FC8-8E3D-18FEF8F5A4B9}"/>
    <cellStyle name="Comma [0] 2 3 9 4" xfId="3922" xr:uid="{9EF8BC67-0B6A-4091-9D6C-E5932F7163DC}"/>
    <cellStyle name="Comma [0] 2 4" xfId="615" xr:uid="{00000000-0005-0000-0000-000067020000}"/>
    <cellStyle name="Comma [0] 2 4 2" xfId="616" xr:uid="{00000000-0005-0000-0000-000068020000}"/>
    <cellStyle name="Comma [0] 2 4 2 2" xfId="2948" xr:uid="{735D0316-31A6-4B80-9EF8-3721C488AE7C}"/>
    <cellStyle name="Comma [0] 2 4 2 2 2" xfId="11267" xr:uid="{06143FBF-200D-47E0-A40A-E624829262D4}"/>
    <cellStyle name="Comma [0] 2 4 2 2 3" xfId="5001" xr:uid="{2F6AAB3B-DD2D-4CD8-B684-5064D144EC95}"/>
    <cellStyle name="Comma [0] 2 4 2 2 4" xfId="3935" xr:uid="{858023BF-1CE3-45FF-816E-593701D8D719}"/>
    <cellStyle name="Comma [0] 2 4 3" xfId="617" xr:uid="{00000000-0005-0000-0000-000069020000}"/>
    <cellStyle name="Comma [0] 2 4 3 2" xfId="2949" xr:uid="{D22154D5-FB0A-4B6D-AFFB-A32EB77CEC45}"/>
    <cellStyle name="Comma [0] 2 4 3 2 2" xfId="11268" xr:uid="{86C00946-AD1D-4028-B3CF-FBE5470D758F}"/>
    <cellStyle name="Comma [0] 2 4 3 2 3" xfId="5002" xr:uid="{31A82EEE-0911-4848-806B-0124F1657EDF}"/>
    <cellStyle name="Comma [0] 2 4 3 2 4" xfId="3936" xr:uid="{AD6ED55E-C7CA-4EF6-87E7-EB468205A3EC}"/>
    <cellStyle name="Comma [0] 2 4 4" xfId="618" xr:uid="{00000000-0005-0000-0000-00006A020000}"/>
    <cellStyle name="Comma [0] 2 4 4 2" xfId="2950" xr:uid="{93EE83AB-F827-45C5-A385-BB151E117EA5}"/>
    <cellStyle name="Comma [0] 2 4 4 2 2" xfId="11269" xr:uid="{334111F2-A40C-4905-8F4D-1E1BEA010FE4}"/>
    <cellStyle name="Comma [0] 2 4 4 2 3" xfId="5003" xr:uid="{17CEC91E-BB23-4590-960F-53728A525C4F}"/>
    <cellStyle name="Comma [0] 2 4 4 2 4" xfId="3937" xr:uid="{2103D65A-D7B4-4493-9863-F10B6AA4583E}"/>
    <cellStyle name="Comma [0] 2 4 5" xfId="619" xr:uid="{00000000-0005-0000-0000-00006B020000}"/>
    <cellStyle name="Comma [0] 2 4 5 2" xfId="620" xr:uid="{00000000-0005-0000-0000-00006C020000}"/>
    <cellStyle name="Comma [0] 2 4 5 2 2" xfId="5426" xr:uid="{FDEB268E-A768-4A36-A7F9-6990536CFC1C}"/>
    <cellStyle name="Comma [0] 2 4 5 2 2 2" xfId="11691" xr:uid="{45F0A870-D6E2-4ED7-A03E-A62BCB35C214}"/>
    <cellStyle name="Comma [0] 2 4 5 2 3" xfId="4504" xr:uid="{6B4D9C14-CB7E-4A05-B37D-61E5AF0EDED0}"/>
    <cellStyle name="Comma [0] 2 4 5 2 4" xfId="3450" xr:uid="{D93E1B61-7FA2-4C26-AED8-72ACE935998D}"/>
    <cellStyle name="Comma [0] 2 4 5 3" xfId="2951" xr:uid="{2F5E6198-7C1C-40ED-B127-FD6FB5EB3FE1}"/>
    <cellStyle name="Comma [0] 2 4 5 3 2" xfId="11270" xr:uid="{7503E63D-D9B2-4C62-AC55-E9C1C92DB468}"/>
    <cellStyle name="Comma [0] 2 4 5 3 3" xfId="5004" xr:uid="{ACC67044-11FD-42A0-B0F6-0CE66AECE302}"/>
    <cellStyle name="Comma [0] 2 4 5 3 4" xfId="3938" xr:uid="{9EB5A8BA-81DB-406F-9879-49B7FC4AE732}"/>
    <cellStyle name="Comma [0] 2 4 6" xfId="621" xr:uid="{00000000-0005-0000-0000-00006D020000}"/>
    <cellStyle name="Comma [0] 2 5" xfId="622" xr:uid="{00000000-0005-0000-0000-00006E020000}"/>
    <cellStyle name="Comma [0] 2 5 2" xfId="623" xr:uid="{00000000-0005-0000-0000-00006F020000}"/>
    <cellStyle name="Comma [0] 2 5 2 2" xfId="2953" xr:uid="{68C585C6-B256-4697-8A00-9DB11FD681F2}"/>
    <cellStyle name="Comma [0] 2 5 2 2 2" xfId="11272" xr:uid="{356BBA37-098E-4C16-86C0-E21DDABB6FBB}"/>
    <cellStyle name="Comma [0] 2 5 2 2 3" xfId="5006" xr:uid="{C12B4081-0346-4F41-959F-1DCD7A70ACB3}"/>
    <cellStyle name="Comma [0] 2 5 2 2 4" xfId="3940" xr:uid="{635DAC3A-674C-47C4-A845-5556988B899F}"/>
    <cellStyle name="Comma [0] 2 5 3" xfId="624" xr:uid="{00000000-0005-0000-0000-000070020000}"/>
    <cellStyle name="Comma [0] 2 5 3 2" xfId="2954" xr:uid="{1CB494BF-573A-4AE9-9D86-1D5D1B966344}"/>
    <cellStyle name="Comma [0] 2 5 3 2 2" xfId="11273" xr:uid="{792BBB2B-4860-4F11-A7CD-AFBBE328AE62}"/>
    <cellStyle name="Comma [0] 2 5 3 2 3" xfId="5007" xr:uid="{B6A55054-9200-441D-885D-5F72795D9C20}"/>
    <cellStyle name="Comma [0] 2 5 3 2 4" xfId="3941" xr:uid="{D237350D-295A-498C-A600-715B37C46DF0}"/>
    <cellStyle name="Comma [0] 2 5 4" xfId="625" xr:uid="{00000000-0005-0000-0000-000071020000}"/>
    <cellStyle name="Comma [0] 2 5 4 2" xfId="2955" xr:uid="{32F73D2A-93B2-43B1-BCA7-B5716CBCB738}"/>
    <cellStyle name="Comma [0] 2 5 4 2 2" xfId="11274" xr:uid="{A46C393D-242A-4017-BA0B-8F18051950B4}"/>
    <cellStyle name="Comma [0] 2 5 4 2 3" xfId="5008" xr:uid="{94C66BCE-D1F8-4055-9500-EC0A957B1B25}"/>
    <cellStyle name="Comma [0] 2 5 4 2 4" xfId="3942" xr:uid="{F925CE7F-DECF-4783-8F13-0C24E74913B8}"/>
    <cellStyle name="Comma [0] 2 5 5" xfId="2952" xr:uid="{26B3FA34-240A-4F6F-9103-476214700031}"/>
    <cellStyle name="Comma [0] 2 5 5 2" xfId="11271" xr:uid="{D42DD075-644E-4CBC-963D-D6847D362701}"/>
    <cellStyle name="Comma [0] 2 5 5 3" xfId="5005" xr:uid="{BF2BB17A-7FE8-4FEE-9BED-8DD37C22309C}"/>
    <cellStyle name="Comma [0] 2 5 5 4" xfId="3939" xr:uid="{FB02C03D-466A-41A8-8A2F-F21ECC40F332}"/>
    <cellStyle name="Comma [0] 2 6" xfId="626" xr:uid="{00000000-0005-0000-0000-000072020000}"/>
    <cellStyle name="Comma [0] 2 6 2" xfId="627" xr:uid="{00000000-0005-0000-0000-000073020000}"/>
    <cellStyle name="Comma [0] 2 6 2 2" xfId="628" xr:uid="{00000000-0005-0000-0000-000074020000}"/>
    <cellStyle name="Comma [0] 2 6 2 2 2" xfId="629" xr:uid="{00000000-0005-0000-0000-000075020000}"/>
    <cellStyle name="Comma [0] 2 6 2 2 2 2" xfId="630" xr:uid="{00000000-0005-0000-0000-000076020000}"/>
    <cellStyle name="Comma [0] 2 6 2 2 2 2 2" xfId="631" xr:uid="{00000000-0005-0000-0000-000077020000}"/>
    <cellStyle name="Comma [0] 2 6 2 2 2 2 2 2" xfId="2961" xr:uid="{66D65B6D-B57A-4BD9-B6DA-8842201805E0}"/>
    <cellStyle name="Comma [0] 2 6 2 2 2 2 2 2 2" xfId="11280" xr:uid="{9225C7E2-2236-4157-B6F7-6D2DA127254B}"/>
    <cellStyle name="Comma [0] 2 6 2 2 2 2 2 2 3" xfId="5014" xr:uid="{67E1D20F-936B-4ECA-A37F-98ACC9D97718}"/>
    <cellStyle name="Comma [0] 2 6 2 2 2 2 2 2 4" xfId="3948" xr:uid="{EDD8E95F-C2F8-4858-9EC2-996AC38E9C31}"/>
    <cellStyle name="Comma [0] 2 6 2 2 2 2 3" xfId="632" xr:uid="{00000000-0005-0000-0000-000078020000}"/>
    <cellStyle name="Comma [0] 2 6 2 2 2 2 3 2" xfId="2962" xr:uid="{5D16E8D0-318A-4419-8E68-6EFB4576E169}"/>
    <cellStyle name="Comma [0] 2 6 2 2 2 2 3 2 2" xfId="11281" xr:uid="{1001ED9A-358E-4298-8935-BC053C407468}"/>
    <cellStyle name="Comma [0] 2 6 2 2 2 2 3 2 3" xfId="5015" xr:uid="{64835E56-CD10-41D6-802F-B3E717B10DDC}"/>
    <cellStyle name="Comma [0] 2 6 2 2 2 2 3 2 4" xfId="3949" xr:uid="{9E69CFE7-4BB2-4707-9B62-F952C2376770}"/>
    <cellStyle name="Comma [0] 2 6 2 2 2 2 4" xfId="633" xr:uid="{00000000-0005-0000-0000-000079020000}"/>
    <cellStyle name="Comma [0] 2 6 2 2 2 2 4 2" xfId="2963" xr:uid="{5187E8D2-8F63-4FBC-A55F-781986F95BA6}"/>
    <cellStyle name="Comma [0] 2 6 2 2 2 2 4 2 2" xfId="11282" xr:uid="{8CDA5AC7-3C2F-4EB0-8B3C-3B5EE34C800B}"/>
    <cellStyle name="Comma [0] 2 6 2 2 2 2 4 2 3" xfId="5016" xr:uid="{48D047F1-6B73-48ED-98FE-61BA72823D22}"/>
    <cellStyle name="Comma [0] 2 6 2 2 2 2 4 2 4" xfId="3950" xr:uid="{A3857EEB-E2D2-4EEA-A0F6-03BBCB0A032B}"/>
    <cellStyle name="Comma [0] 2 6 2 2 2 2 5" xfId="634" xr:uid="{00000000-0005-0000-0000-00007A020000}"/>
    <cellStyle name="Comma [0] 2 6 2 2 2 2 5 2" xfId="2964" xr:uid="{36C86C94-3A2C-4805-8AD0-A9F48AA7FAFC}"/>
    <cellStyle name="Comma [0] 2 6 2 2 2 2 5 2 2" xfId="11283" xr:uid="{1B95656F-5302-4DC8-AC5C-B19D06968FAE}"/>
    <cellStyle name="Comma [0] 2 6 2 2 2 2 5 2 3" xfId="5017" xr:uid="{D425F609-EC14-423C-BDBC-9BE40F2C5DE8}"/>
    <cellStyle name="Comma [0] 2 6 2 2 2 2 5 2 4" xfId="3951" xr:uid="{02B36547-013D-4063-B45D-0F5D5BC510AE}"/>
    <cellStyle name="Comma [0] 2 6 2 2 2 2 6" xfId="2960" xr:uid="{5ED57133-7263-4B49-8681-335DAB2B56FC}"/>
    <cellStyle name="Comma [0] 2 6 2 2 2 2 6 2" xfId="11279" xr:uid="{88A7EA00-A7E0-4911-9E6C-BC9DFF7491D3}"/>
    <cellStyle name="Comma [0] 2 6 2 2 2 2 6 3" xfId="5013" xr:uid="{9F9495DF-2C25-441D-B872-80BB92CC486B}"/>
    <cellStyle name="Comma [0] 2 6 2 2 2 2 6 4" xfId="3947" xr:uid="{09DB3C5E-E3EF-4FF5-B47B-C95CABBFB237}"/>
    <cellStyle name="Comma [0] 2 6 2 2 2 3" xfId="635" xr:uid="{00000000-0005-0000-0000-00007B020000}"/>
    <cellStyle name="Comma [0] 2 6 2 2 2 3 2" xfId="2965" xr:uid="{573B27F4-3C50-4DA4-9535-A3CAB1A8E888}"/>
    <cellStyle name="Comma [0] 2 6 2 2 2 3 2 2" xfId="11284" xr:uid="{C09AC2D2-BD70-44EF-82C6-39B8621B23D3}"/>
    <cellStyle name="Comma [0] 2 6 2 2 2 3 2 3" xfId="5018" xr:uid="{542D35D7-9BD2-4487-A9B2-64A2B63652C6}"/>
    <cellStyle name="Comma [0] 2 6 2 2 2 3 2 4" xfId="3952" xr:uid="{D5F2BFF3-B9E2-441E-9FEB-FAF8EE67E2A5}"/>
    <cellStyle name="Comma [0] 2 6 2 2 2 4" xfId="636" xr:uid="{00000000-0005-0000-0000-00007C020000}"/>
    <cellStyle name="Comma [0] 2 6 2 2 2 4 2" xfId="2966" xr:uid="{CA51E3C2-AE26-4B5B-A1A9-E6D37D6FDB80}"/>
    <cellStyle name="Comma [0] 2 6 2 2 2 4 2 2" xfId="11285" xr:uid="{0115A141-680B-40E3-885E-37BD1FC3AEC1}"/>
    <cellStyle name="Comma [0] 2 6 2 2 2 4 2 3" xfId="5019" xr:uid="{D634BF31-F9F9-43E9-B167-C5DB43F89292}"/>
    <cellStyle name="Comma [0] 2 6 2 2 2 4 2 4" xfId="3953" xr:uid="{6C084A08-9061-40D9-866A-EFB45B8F1B51}"/>
    <cellStyle name="Comma [0] 2 6 2 2 2 5" xfId="637" xr:uid="{00000000-0005-0000-0000-00007D020000}"/>
    <cellStyle name="Comma [0] 2 6 2 2 2 5 2" xfId="2967" xr:uid="{75C7D9BE-EBE6-48B5-AF3D-B42A805100BB}"/>
    <cellStyle name="Comma [0] 2 6 2 2 2 5 2 2" xfId="11286" xr:uid="{8C2A8D04-9E03-46E2-8F26-91657F76ACA5}"/>
    <cellStyle name="Comma [0] 2 6 2 2 2 5 2 3" xfId="5020" xr:uid="{58BF3EE9-E214-4A37-A127-5A90FBB424A9}"/>
    <cellStyle name="Comma [0] 2 6 2 2 2 5 2 4" xfId="3954" xr:uid="{160A9A1A-970C-4A8C-9BFB-AA469A8908A3}"/>
    <cellStyle name="Comma [0] 2 6 2 2 2 6" xfId="2959" xr:uid="{64914DA9-E908-4050-BD49-E4F63989D574}"/>
    <cellStyle name="Comma [0] 2 6 2 2 2 6 2" xfId="11278" xr:uid="{CDA8180D-832C-4FE7-AC27-1E2C1D161EFC}"/>
    <cellStyle name="Comma [0] 2 6 2 2 2 6 3" xfId="5012" xr:uid="{E9738F9B-D0D0-4C1F-BEF7-D1402244058B}"/>
    <cellStyle name="Comma [0] 2 6 2 2 2 6 4" xfId="3946" xr:uid="{2729615F-2876-45F1-8101-03D509DC8361}"/>
    <cellStyle name="Comma [0] 2 6 2 2 3" xfId="638" xr:uid="{00000000-0005-0000-0000-00007E020000}"/>
    <cellStyle name="Comma [0] 2 6 2 2 3 2" xfId="2968" xr:uid="{5D5240EB-ACE1-45A4-AF40-BECDEBAE9853}"/>
    <cellStyle name="Comma [0] 2 6 2 2 3 2 2" xfId="11287" xr:uid="{4E69DCC2-DF80-4779-91D8-B845E9F31927}"/>
    <cellStyle name="Comma [0] 2 6 2 2 3 2 3" xfId="5021" xr:uid="{C1F777E1-B897-490A-BDFA-5BE3760FAD99}"/>
    <cellStyle name="Comma [0] 2 6 2 2 3 2 4" xfId="3955" xr:uid="{20860FAD-6FF0-4908-937E-EE5A00DEC56D}"/>
    <cellStyle name="Comma [0] 2 6 2 2 4" xfId="639" xr:uid="{00000000-0005-0000-0000-00007F020000}"/>
    <cellStyle name="Comma [0] 2 6 2 2 4 2" xfId="2969" xr:uid="{E7B1C0A4-7E2E-4353-8C1B-66B198346490}"/>
    <cellStyle name="Comma [0] 2 6 2 2 4 2 2" xfId="11288" xr:uid="{FE36816C-887F-4828-88D2-B610842A3282}"/>
    <cellStyle name="Comma [0] 2 6 2 2 4 2 3" xfId="5022" xr:uid="{3027390F-A576-4464-BB23-557E187EBD57}"/>
    <cellStyle name="Comma [0] 2 6 2 2 4 2 4" xfId="3956" xr:uid="{9E15C0C1-8A10-4EEF-A936-2408567ACD18}"/>
    <cellStyle name="Comma [0] 2 6 2 2 5" xfId="640" xr:uid="{00000000-0005-0000-0000-000080020000}"/>
    <cellStyle name="Comma [0] 2 6 2 2 5 2" xfId="2970" xr:uid="{1B776225-32D8-4A8E-AFC3-AF755FF1E99D}"/>
    <cellStyle name="Comma [0] 2 6 2 2 5 2 2" xfId="11289" xr:uid="{AAE7E10F-AC53-4369-AD68-8BBB0CF5DE1F}"/>
    <cellStyle name="Comma [0] 2 6 2 2 5 2 3" xfId="5023" xr:uid="{1C0B4ECE-4F9E-45A2-8E98-AC72F537172B}"/>
    <cellStyle name="Comma [0] 2 6 2 2 5 2 4" xfId="3957" xr:uid="{205E22B9-C696-48E0-9B66-F5136D8D1A1A}"/>
    <cellStyle name="Comma [0] 2 6 2 2 6" xfId="2958" xr:uid="{80332999-120B-4891-AFDE-A9B76F570B94}"/>
    <cellStyle name="Comma [0] 2 6 2 2 6 2" xfId="11277" xr:uid="{B47A8CC5-6E23-4941-8A29-B46CB94620E4}"/>
    <cellStyle name="Comma [0] 2 6 2 2 6 3" xfId="5011" xr:uid="{5BAF3A5C-7113-444A-8BFA-B42965849AF6}"/>
    <cellStyle name="Comma [0] 2 6 2 2 6 4" xfId="3945" xr:uid="{31710753-02CC-46D1-AB53-F3E75E736B66}"/>
    <cellStyle name="Comma [0] 2 6 2 3" xfId="641" xr:uid="{00000000-0005-0000-0000-000081020000}"/>
    <cellStyle name="Comma [0] 2 6 2 3 2" xfId="2971" xr:uid="{3DAD9B34-3DEA-4549-926C-F7996A1CD24F}"/>
    <cellStyle name="Comma [0] 2 6 2 3 2 2" xfId="11290" xr:uid="{385BB3F4-0EFF-4629-8589-6EB86E52AADD}"/>
    <cellStyle name="Comma [0] 2 6 2 3 2 3" xfId="5024" xr:uid="{2BF10798-232C-4596-BBB4-8E12C17FAC0F}"/>
    <cellStyle name="Comma [0] 2 6 2 3 2 4" xfId="3958" xr:uid="{99DFD316-42F0-4186-A7FA-6B76ABF38C32}"/>
    <cellStyle name="Comma [0] 2 6 2 4" xfId="642" xr:uid="{00000000-0005-0000-0000-000082020000}"/>
    <cellStyle name="Comma [0] 2 6 2 4 2" xfId="2972" xr:uid="{DAC05CB6-3FDE-4AC4-AB10-6EDE70376440}"/>
    <cellStyle name="Comma [0] 2 6 2 4 2 2" xfId="11291" xr:uid="{02CB0857-5135-43C0-980A-1262ECA7D0F9}"/>
    <cellStyle name="Comma [0] 2 6 2 4 2 3" xfId="5025" xr:uid="{A76BE76B-CEDB-49D3-890E-BF5B09D2B007}"/>
    <cellStyle name="Comma [0] 2 6 2 4 2 4" xfId="3959" xr:uid="{78102707-DA99-408F-9974-7FC5E865BB6A}"/>
    <cellStyle name="Comma [0] 2 6 2 5" xfId="643" xr:uid="{00000000-0005-0000-0000-000083020000}"/>
    <cellStyle name="Comma [0] 2 6 2 5 2" xfId="2973" xr:uid="{D82D8FF8-4E97-4260-B91E-9210B8F3D15D}"/>
    <cellStyle name="Comma [0] 2 6 2 5 2 2" xfId="11292" xr:uid="{E1338184-BFF3-4C9E-A8C5-634B45515A54}"/>
    <cellStyle name="Comma [0] 2 6 2 5 2 3" xfId="5026" xr:uid="{E92B7EB8-CA96-41B4-92A7-E43D0807C00F}"/>
    <cellStyle name="Comma [0] 2 6 2 5 2 4" xfId="3960" xr:uid="{4BBF0A90-11F0-4A40-84BE-9BD0ED200CB6}"/>
    <cellStyle name="Comma [0] 2 6 2 6" xfId="2957" xr:uid="{3A1A5F73-B882-4D93-AB58-C1ABC3864011}"/>
    <cellStyle name="Comma [0] 2 6 2 6 2" xfId="11276" xr:uid="{19BA3F5E-2A0A-486C-9744-2BE5C71CB532}"/>
    <cellStyle name="Comma [0] 2 6 2 6 3" xfId="5010" xr:uid="{0EDC9528-95E5-4DEC-824B-6EC00BF5B656}"/>
    <cellStyle name="Comma [0] 2 6 2 6 4" xfId="3944" xr:uid="{F5B41254-24C7-4F84-8D4B-EFFF82AED55A}"/>
    <cellStyle name="Comma [0] 2 6 3" xfId="644" xr:uid="{00000000-0005-0000-0000-000084020000}"/>
    <cellStyle name="Comma [0] 2 6 3 2" xfId="2974" xr:uid="{2AA3CDD8-31FA-4E05-B029-6287B40C5C2C}"/>
    <cellStyle name="Comma [0] 2 6 3 2 2" xfId="11293" xr:uid="{F7F8EA32-64F3-41FC-9A17-1C28FBEEBFD3}"/>
    <cellStyle name="Comma [0] 2 6 3 2 3" xfId="5027" xr:uid="{C0FAABB6-B056-4A5A-B8A2-2B97EBCA5CD2}"/>
    <cellStyle name="Comma [0] 2 6 3 2 4" xfId="3961" xr:uid="{6A326C3B-0BCB-44E4-A69C-B3A6688A120B}"/>
    <cellStyle name="Comma [0] 2 6 4" xfId="645" xr:uid="{00000000-0005-0000-0000-000085020000}"/>
    <cellStyle name="Comma [0] 2 6 4 2" xfId="2975" xr:uid="{A45B843A-903C-4D28-BE2A-DFA62308DCEC}"/>
    <cellStyle name="Comma [0] 2 6 4 2 2" xfId="11294" xr:uid="{2C2C1149-E2E5-4684-A6C3-FBEA63D3C145}"/>
    <cellStyle name="Comma [0] 2 6 4 2 3" xfId="5028" xr:uid="{12C0D711-FE04-422B-A803-80F26151E350}"/>
    <cellStyle name="Comma [0] 2 6 4 2 4" xfId="3962" xr:uid="{89F7180F-BACA-4969-AC5D-9DE1A9F1585D}"/>
    <cellStyle name="Comma [0] 2 6 5" xfId="646" xr:uid="{00000000-0005-0000-0000-000086020000}"/>
    <cellStyle name="Comma [0] 2 6 5 2" xfId="2976" xr:uid="{39B9C1A7-0CD9-4C18-88BB-1E7F7D48F97B}"/>
    <cellStyle name="Comma [0] 2 6 5 2 2" xfId="11295" xr:uid="{A5662A40-8C13-4D3F-82E8-A10D29A8002A}"/>
    <cellStyle name="Comma [0] 2 6 5 2 3" xfId="5029" xr:uid="{5A47E5D3-B741-4D54-A1F3-13D8F5A70FDC}"/>
    <cellStyle name="Comma [0] 2 6 5 2 4" xfId="3963" xr:uid="{F10EB37F-7925-4C90-A5F3-10BDB54C34F5}"/>
    <cellStyle name="Comma [0] 2 6 6" xfId="2956" xr:uid="{A746D29E-45A2-45AE-9052-AD19E2FD2F49}"/>
    <cellStyle name="Comma [0] 2 6 6 2" xfId="11275" xr:uid="{85DD6490-FFEC-4819-A1B1-08DE70A954F4}"/>
    <cellStyle name="Comma [0] 2 6 6 3" xfId="5009" xr:uid="{492686C0-87FF-4A9E-9A39-FE9F5410F0AD}"/>
    <cellStyle name="Comma [0] 2 6 6 4" xfId="3943" xr:uid="{FAD579CD-B7F6-4445-B5CD-24A0DE4BF2C3}"/>
    <cellStyle name="Comma [0] 2 7" xfId="647" xr:uid="{00000000-0005-0000-0000-000087020000}"/>
    <cellStyle name="Comma [0] 2 7 2" xfId="648" xr:uid="{00000000-0005-0000-0000-000088020000}"/>
    <cellStyle name="Comma [0] 2 7 2 2" xfId="5427" xr:uid="{4E6B2B5D-1FF2-42D9-9941-4926E7CD2A1C}"/>
    <cellStyle name="Comma [0] 2 7 2 2 2" xfId="11692" xr:uid="{5B7B972B-3FFF-4F86-833E-4F526852AEF4}"/>
    <cellStyle name="Comma [0] 2 7 2 3" xfId="4505" xr:uid="{EDD93FAD-5E55-400D-8E84-78515C96FDB7}"/>
    <cellStyle name="Comma [0] 2 7 2 4" xfId="3451" xr:uid="{4AC7972C-36EA-46D6-8D8A-41726D49D009}"/>
    <cellStyle name="Comma [0] 2 7 3" xfId="2977" xr:uid="{9DED3F55-B962-4B15-A181-550B4AF4CFE4}"/>
    <cellStyle name="Comma [0] 2 7 3 2" xfId="11296" xr:uid="{EFECACD0-1C3F-447D-BA7C-372809E672A2}"/>
    <cellStyle name="Comma [0] 2 7 3 3" xfId="5030" xr:uid="{42AC21D6-051E-4646-8118-DC2263218C6E}"/>
    <cellStyle name="Comma [0] 2 7 3 4" xfId="3964" xr:uid="{68CEBF7E-94AB-49FA-99FE-7FF4195DBF99}"/>
    <cellStyle name="Comma [0] 2 8" xfId="649" xr:uid="{00000000-0005-0000-0000-000089020000}"/>
    <cellStyle name="Comma [0] 2 8 2" xfId="2978" xr:uid="{3C7CD232-5543-4878-A7D0-A8E81E2AB151}"/>
    <cellStyle name="Comma [0] 2 8 2 2" xfId="11297" xr:uid="{6C53B97E-9270-416C-B13E-837F3EB74F2F}"/>
    <cellStyle name="Comma [0] 2 8 2 3" xfId="5031" xr:uid="{B46F751B-D993-431C-B561-9587D2A8DF97}"/>
    <cellStyle name="Comma [0] 2 8 2 4" xfId="3965" xr:uid="{96B248DD-37B5-4EDD-BE45-D393B2DE8477}"/>
    <cellStyle name="Comma [0] 2 9" xfId="650" xr:uid="{00000000-0005-0000-0000-00008A020000}"/>
    <cellStyle name="Comma [0] 2 9 2" xfId="2979" xr:uid="{2245032A-2CB2-471D-9872-56BBCE142C98}"/>
    <cellStyle name="Comma [0] 2 9 2 2" xfId="11298" xr:uid="{D97391A5-3102-4891-A70A-581C22466FEC}"/>
    <cellStyle name="Comma [0] 2 9 2 3" xfId="5032" xr:uid="{CBCF2DFC-4B21-4DCC-AFAD-6B7D6F011584}"/>
    <cellStyle name="Comma [0] 2 9 2 4" xfId="3966" xr:uid="{0AB44016-0647-4775-B9DC-6A5EAF7B8C45}"/>
    <cellStyle name="Comma [0] 20" xfId="651" xr:uid="{00000000-0005-0000-0000-00008B020000}"/>
    <cellStyle name="Comma [0] 20 2" xfId="652" xr:uid="{00000000-0005-0000-0000-00008C020000}"/>
    <cellStyle name="Comma [0] 21" xfId="653" xr:uid="{00000000-0005-0000-0000-00008D020000}"/>
    <cellStyle name="Comma [0] 21 2" xfId="654" xr:uid="{00000000-0005-0000-0000-00008E020000}"/>
    <cellStyle name="Comma [0] 22" xfId="655" xr:uid="{00000000-0005-0000-0000-00008F020000}"/>
    <cellStyle name="Comma [0] 22 2" xfId="2980" xr:uid="{C0FC8A69-ED86-46BC-BE95-D17284FFFCDA}"/>
    <cellStyle name="Comma [0] 22 2 2" xfId="11299" xr:uid="{12CFC0BA-55CA-49C1-9371-5C30570AECEA}"/>
    <cellStyle name="Comma [0] 22 2 3" xfId="5033" xr:uid="{C54320B9-9BC6-422D-91F3-03BD138B1CCA}"/>
    <cellStyle name="Comma [0] 22 2 4" xfId="3967" xr:uid="{ABC6FFEF-5534-4590-A689-5DDA12CCC7BE}"/>
    <cellStyle name="Comma [0] 22 3" xfId="5428" xr:uid="{04803A68-7F7D-4D11-A0C6-77899D32A8BE}"/>
    <cellStyle name="Comma [0] 22 3 2" xfId="11693" xr:uid="{75651805-36F3-4F08-8463-D199C801FEE6}"/>
    <cellStyle name="Comma [0] 22 4" xfId="4506" xr:uid="{3186648C-4E6B-43AB-A086-9A7A10FC9A9F}"/>
    <cellStyle name="Comma [0] 22 5" xfId="3452" xr:uid="{89CDAC0E-16FB-4A7E-81F3-072765B3B684}"/>
    <cellStyle name="Comma [0] 23" xfId="656" xr:uid="{00000000-0005-0000-0000-000090020000}"/>
    <cellStyle name="Comma [0] 23 2" xfId="2981" xr:uid="{F1385260-B0CB-4E72-8E4C-691543042BAB}"/>
    <cellStyle name="Comma [0] 23 2 2" xfId="11300" xr:uid="{71743297-131F-4537-9EC0-CE93813F7D6A}"/>
    <cellStyle name="Comma [0] 23 2 3" xfId="5034" xr:uid="{91A66A24-8203-4B79-B94B-6404CF737F97}"/>
    <cellStyle name="Comma [0] 23 2 4" xfId="3968" xr:uid="{78D81B17-F814-4436-A715-6203B659563F}"/>
    <cellStyle name="Comma [0] 23 3" xfId="5429" xr:uid="{AD338E58-0213-4061-8ED2-33BDCE9F63C9}"/>
    <cellStyle name="Comma [0] 23 3 2" xfId="11694" xr:uid="{2D238FFA-7447-4385-9844-C4942D5614CC}"/>
    <cellStyle name="Comma [0] 23 4" xfId="4507" xr:uid="{A18F30FF-5FD5-49F5-AEED-95A63BB26481}"/>
    <cellStyle name="Comma [0] 23 5" xfId="3453" xr:uid="{C91661F2-B182-4FA9-91F3-62DEBBB3476B}"/>
    <cellStyle name="Comma [0] 24" xfId="657" xr:uid="{00000000-0005-0000-0000-000091020000}"/>
    <cellStyle name="Comma [0] 24 2" xfId="658" xr:uid="{00000000-0005-0000-0000-000092020000}"/>
    <cellStyle name="Comma [0] 24 2 2" xfId="659" xr:uid="{00000000-0005-0000-0000-000093020000}"/>
    <cellStyle name="Comma [0] 24 2 2 2" xfId="5430" xr:uid="{E8671988-F2F3-4C58-B558-BBBFFA0D2B2E}"/>
    <cellStyle name="Comma [0] 24 2 2 2 2" xfId="11695" xr:uid="{4158C775-2271-4E22-A070-1069395088F3}"/>
    <cellStyle name="Comma [0] 24 2 2 3" xfId="4508" xr:uid="{498C07D6-B7B4-4DD3-88B3-B079D5BA4BAB}"/>
    <cellStyle name="Comma [0] 24 2 2 4" xfId="3454" xr:uid="{C067B851-2D13-4FBA-9677-29E38D6FCBCA}"/>
    <cellStyle name="Comma [0] 24 2 3" xfId="2983" xr:uid="{D44D7F46-8DFB-4ED0-826F-5990A21DF477}"/>
    <cellStyle name="Comma [0] 24 2 3 2" xfId="11302" xr:uid="{083F10E7-F7A5-4EE8-BA54-E3C04C3FEC12}"/>
    <cellStyle name="Comma [0] 24 2 3 3" xfId="5036" xr:uid="{85BBAC56-F5DD-476A-8F60-C244848AF5A4}"/>
    <cellStyle name="Comma [0] 24 2 3 4" xfId="3970" xr:uid="{85ABF21D-DCA9-491E-BC2E-93E80AB9E451}"/>
    <cellStyle name="Comma [0] 24 3" xfId="660" xr:uid="{00000000-0005-0000-0000-000094020000}"/>
    <cellStyle name="Comma [0] 24 3 2" xfId="5431" xr:uid="{CCAAAA0D-1B5A-47A1-948F-94DCC6D3BF49}"/>
    <cellStyle name="Comma [0] 24 3 2 2" xfId="11696" xr:uid="{BB12D219-D9D4-4D55-9D59-F808B0F0D6F8}"/>
    <cellStyle name="Comma [0] 24 3 3" xfId="4509" xr:uid="{363ADB73-016C-43FD-9851-559407D2C6A2}"/>
    <cellStyle name="Comma [0] 24 3 4" xfId="3455" xr:uid="{BCBFD107-19E7-4FC8-8715-AE007CAFC6F9}"/>
    <cellStyle name="Comma [0] 24 4" xfId="2982" xr:uid="{831DD181-2641-45C3-9EC6-10D3C9CC518B}"/>
    <cellStyle name="Comma [0] 24 4 2" xfId="11301" xr:uid="{AEEEB95C-876A-492B-A644-E99C8C114BCD}"/>
    <cellStyle name="Comma [0] 24 4 3" xfId="5035" xr:uid="{42FD1D1B-A124-489F-B212-D8D580EDA5B9}"/>
    <cellStyle name="Comma [0] 24 4 4" xfId="3969" xr:uid="{D94A933D-FB93-4392-ADA3-881D5A546F3B}"/>
    <cellStyle name="Comma [0] 25" xfId="661" xr:uid="{00000000-0005-0000-0000-000095020000}"/>
    <cellStyle name="Comma [0] 25 2" xfId="2984" xr:uid="{6628C05C-7FA3-4B8D-A85D-4B8C4245C18D}"/>
    <cellStyle name="Comma [0] 25 2 2" xfId="11303" xr:uid="{07D193D1-CA1A-4E36-9D05-4C1D7112E1F5}"/>
    <cellStyle name="Comma [0] 25 2 3" xfId="5037" xr:uid="{074B4E27-553D-4BC6-B8F1-54011A6B5B5D}"/>
    <cellStyle name="Comma [0] 25 2 4" xfId="3971" xr:uid="{3DAF6166-127D-4C4D-84B6-DB0F628D6F15}"/>
    <cellStyle name="Comma [0] 25 3" xfId="5432" xr:uid="{AE2953F2-B436-4E57-81A7-3AC7044DD736}"/>
    <cellStyle name="Comma [0] 25 3 2" xfId="11697" xr:uid="{88BA8F9B-45F5-4B89-8984-6F1E51476D3E}"/>
    <cellStyle name="Comma [0] 25 4" xfId="4510" xr:uid="{1A4731A0-5251-4750-BF42-7DCCC36EA43E}"/>
    <cellStyle name="Comma [0] 25 5" xfId="3456" xr:uid="{5D542364-BFFE-4EF1-B21A-4473D71F47B8}"/>
    <cellStyle name="Comma [0] 26" xfId="662" xr:uid="{00000000-0005-0000-0000-000096020000}"/>
    <cellStyle name="Comma [0] 26 2" xfId="5433" xr:uid="{CF8EDBC8-51CC-41EE-84CA-69678C874B12}"/>
    <cellStyle name="Comma [0] 26 2 2" xfId="11698" xr:uid="{6F42AFD6-847E-4031-9FC2-1DC510D731F1}"/>
    <cellStyle name="Comma [0] 26 3" xfId="4511" xr:uid="{C2362A17-AB19-4C7C-863F-3A8A299D6E2B}"/>
    <cellStyle name="Comma [0] 26 4" xfId="3457" xr:uid="{51D6F44B-5097-489A-ACD1-9C72B2C6BE12}"/>
    <cellStyle name="Comma [0] 27" xfId="663" xr:uid="{00000000-0005-0000-0000-000097020000}"/>
    <cellStyle name="Comma [0] 27 2" xfId="664" xr:uid="{00000000-0005-0000-0000-000098020000}"/>
    <cellStyle name="Comma [0] 27 2 2" xfId="5434" xr:uid="{FF0D6EDB-790B-4AC8-8E21-70530E821BC8}"/>
    <cellStyle name="Comma [0] 27 2 2 2" xfId="11699" xr:uid="{A4C928C1-CA26-46F1-9161-FC1CF00C8133}"/>
    <cellStyle name="Comma [0] 27 2 3" xfId="4512" xr:uid="{08D6CAE3-2260-4C3D-9C84-AB3A14A55CCC}"/>
    <cellStyle name="Comma [0] 27 2 4" xfId="3458" xr:uid="{38A912B1-1B43-4B13-9990-77241ADD7048}"/>
    <cellStyle name="Comma [0] 27 3" xfId="2985" xr:uid="{93C28C36-7A54-4C67-A9B8-2CB1E65E9557}"/>
    <cellStyle name="Comma [0] 27 3 2" xfId="11304" xr:uid="{7CF632A6-5FCA-420F-84AB-0826C1FCB4D9}"/>
    <cellStyle name="Comma [0] 27 3 3" xfId="5038" xr:uid="{76DFB8A2-21D7-4081-9694-C147126B3B6F}"/>
    <cellStyle name="Comma [0] 27 3 4" xfId="3972" xr:uid="{C3F750D5-02FF-4386-95B0-326D7299AA69}"/>
    <cellStyle name="Comma [0] 28" xfId="3847" xr:uid="{BDA97E44-2877-4E46-B146-43E577CF10D1}"/>
    <cellStyle name="Comma [0] 3" xfId="665" xr:uid="{00000000-0005-0000-0000-000099020000}"/>
    <cellStyle name="Comma [0] 3 2" xfId="666" xr:uid="{00000000-0005-0000-0000-00009A020000}"/>
    <cellStyle name="Comma [0] 3 2 2" xfId="667" xr:uid="{00000000-0005-0000-0000-00009B020000}"/>
    <cellStyle name="Comma [0] 3 2 2 2" xfId="2987" xr:uid="{9F066240-005A-4A61-B1C7-E82707B253BE}"/>
    <cellStyle name="Comma [0] 3 2 2 2 2" xfId="11306" xr:uid="{EC9AC0E0-4973-47E4-97C4-0DEF4E12A6F2}"/>
    <cellStyle name="Comma [0] 3 2 2 2 3" xfId="5040" xr:uid="{9724736F-CBAD-43F4-BD22-D5F0762200D6}"/>
    <cellStyle name="Comma [0] 3 2 2 2 4" xfId="3974" xr:uid="{357A6BE2-F531-456D-8C8E-91DE1EE8C443}"/>
    <cellStyle name="Comma [0] 3 2 3" xfId="668" xr:uid="{00000000-0005-0000-0000-00009C020000}"/>
    <cellStyle name="Comma [0] 3 2 3 2" xfId="5435" xr:uid="{6C7A5948-8F8D-4A75-9B2E-328480993994}"/>
    <cellStyle name="Comma [0] 3 2 3 2 2" xfId="11700" xr:uid="{29FE3D9B-EDF0-4EBB-A19C-CA0F6E3EBD73}"/>
    <cellStyle name="Comma [0] 3 2 3 3" xfId="4513" xr:uid="{DF6FC411-0CB2-4E05-8204-C601890999CC}"/>
    <cellStyle name="Comma [0] 3 2 3 4" xfId="3459" xr:uid="{7BEB7231-F1A1-4C32-A72A-11435F63C3CC}"/>
    <cellStyle name="Comma [0] 3 2 4" xfId="2986" xr:uid="{3E11F46F-86BF-457D-AAF8-F36350F33CFF}"/>
    <cellStyle name="Comma [0] 3 2 4 2" xfId="11305" xr:uid="{5586AF68-015B-4FA3-B99C-C194FB34FC01}"/>
    <cellStyle name="Comma [0] 3 2 4 3" xfId="5039" xr:uid="{A6D77F61-D875-4EDF-BDEF-51B9A9BB8033}"/>
    <cellStyle name="Comma [0] 3 2 4 4" xfId="3973" xr:uid="{3F0B2A8D-1915-413B-A4B2-6E040DDF458E}"/>
    <cellStyle name="Comma [0] 3 3" xfId="669" xr:uid="{00000000-0005-0000-0000-00009D020000}"/>
    <cellStyle name="Comma [0] 3 3 2" xfId="5436" xr:uid="{5D8A07F2-5D82-4DF3-98FF-A8E5D1066648}"/>
    <cellStyle name="Comma [0] 3 3 2 2" xfId="11701" xr:uid="{16585817-7305-46BD-81B4-E1F0EBB6F984}"/>
    <cellStyle name="Comma [0] 3 3 3" xfId="4514" xr:uid="{E17D23EA-1B3E-4EF2-911A-9DBAA8D1D745}"/>
    <cellStyle name="Comma [0] 3 3 4" xfId="3460" xr:uid="{453289FD-1C85-4115-9BB3-4B721D2F1846}"/>
    <cellStyle name="Comma [0] 3 4" xfId="2693" xr:uid="{06019007-843E-48D4-8660-79F251C430F9}"/>
    <cellStyle name="Comma [0] 3 4 2" xfId="11216" xr:uid="{2691CFAF-2F6C-4D60-A710-6705102EA94C}"/>
    <cellStyle name="Comma [0] 3 4 3" xfId="4950" xr:uid="{25355218-B928-4C6D-B765-24A5DB11008B}"/>
    <cellStyle name="Comma [0] 3 4 4" xfId="3856" xr:uid="{11710658-6096-47F6-95BF-AAE1FB38F762}"/>
    <cellStyle name="Comma [0] 32" xfId="670" xr:uid="{00000000-0005-0000-0000-00009E020000}"/>
    <cellStyle name="Comma [0] 32 2" xfId="671" xr:uid="{00000000-0005-0000-0000-00009F020000}"/>
    <cellStyle name="Comma [0] 32 2 2" xfId="5437" xr:uid="{FB30DD30-DB75-44F9-908D-88BEF0DE2082}"/>
    <cellStyle name="Comma [0] 32 2 2 2" xfId="11702" xr:uid="{7502A40A-7718-4795-9CA6-1C73CDBC5A1B}"/>
    <cellStyle name="Comma [0] 32 2 3" xfId="4515" xr:uid="{C26F40CF-527C-42AC-9DA7-6F5B768B96D3}"/>
    <cellStyle name="Comma [0] 32 2 4" xfId="3461" xr:uid="{3142E01F-3A88-41F7-8BA8-BE47E08EE529}"/>
    <cellStyle name="Comma [0] 32 3" xfId="2988" xr:uid="{260C6648-A96A-4401-97C7-6D708A1D393D}"/>
    <cellStyle name="Comma [0] 32 3 2" xfId="11307" xr:uid="{A2C8E0EB-B77A-4C6F-9595-3089E8E7FA0E}"/>
    <cellStyle name="Comma [0] 32 3 3" xfId="5041" xr:uid="{9E0FFEEE-F60F-4F10-90E8-B2389E482178}"/>
    <cellStyle name="Comma [0] 32 3 4" xfId="3975" xr:uid="{58119DC8-F19C-4AB7-88A2-48C03AAB7235}"/>
    <cellStyle name="Comma [0] 35" xfId="672" xr:uid="{00000000-0005-0000-0000-0000A0020000}"/>
    <cellStyle name="Comma [0] 35 2" xfId="2989" xr:uid="{40F35AD8-CDA9-4210-A287-C9C7D75C0098}"/>
    <cellStyle name="Comma [0] 35 2 2" xfId="11308" xr:uid="{C4F9D047-054C-4BEF-8F57-3EBA19C100BB}"/>
    <cellStyle name="Comma [0] 35 2 3" xfId="5042" xr:uid="{58E74A7A-A341-488F-AACD-6BD4A40CF092}"/>
    <cellStyle name="Comma [0] 35 2 4" xfId="3976" xr:uid="{3C6ADF7E-3CEC-47F0-A895-1E2AE324A5FF}"/>
    <cellStyle name="Comma [0] 4" xfId="673" xr:uid="{00000000-0005-0000-0000-0000A1020000}"/>
    <cellStyle name="Comma [0] 4 2" xfId="674" xr:uid="{00000000-0005-0000-0000-0000A2020000}"/>
    <cellStyle name="Comma [0] 4 2 2" xfId="675" xr:uid="{00000000-0005-0000-0000-0000A3020000}"/>
    <cellStyle name="Comma [0] 4 2 2 2" xfId="5438" xr:uid="{280AE554-E8E4-487E-B780-BDC626733B92}"/>
    <cellStyle name="Comma [0] 4 2 2 2 2" xfId="11703" xr:uid="{1870EC52-F4E0-4C93-B690-3C704F36A9C4}"/>
    <cellStyle name="Comma [0] 4 2 2 3" xfId="4516" xr:uid="{3AD7CE41-2DD5-4B67-B430-CE154722049E}"/>
    <cellStyle name="Comma [0] 4 2 2 4" xfId="3462" xr:uid="{2DD33DC2-4253-4ECE-B21B-9C00799BC32B}"/>
    <cellStyle name="Comma [0] 4 2 3" xfId="2991" xr:uid="{5A0BD2ED-0F18-4EF9-A0EE-26594B54A475}"/>
    <cellStyle name="Comma [0] 4 2 3 2" xfId="11310" xr:uid="{71BDD534-1856-44EF-8BD4-6B55156978DC}"/>
    <cellStyle name="Comma [0] 4 2 3 3" xfId="5044" xr:uid="{B45CE383-B502-4C99-9EAF-9B2297049F6F}"/>
    <cellStyle name="Comma [0] 4 2 3 4" xfId="3978" xr:uid="{95961F92-8818-417D-B45E-5F5F57C36686}"/>
    <cellStyle name="Comma [0] 4 3" xfId="676" xr:uid="{00000000-0005-0000-0000-0000A4020000}"/>
    <cellStyle name="Comma [0] 4 3 2" xfId="677" xr:uid="{00000000-0005-0000-0000-0000A5020000}"/>
    <cellStyle name="Comma [0] 4 3 2 2" xfId="5439" xr:uid="{9B6C3767-7EED-4F24-B605-221F058D44D6}"/>
    <cellStyle name="Comma [0] 4 3 2 2 2" xfId="11704" xr:uid="{B60D4A26-7DDB-4FA9-8657-BD8C9B8802A0}"/>
    <cellStyle name="Comma [0] 4 3 2 3" xfId="4517" xr:uid="{66A9E9F6-5D3F-4A58-8DFB-07FA268C9940}"/>
    <cellStyle name="Comma [0] 4 3 2 4" xfId="3463" xr:uid="{B71DC5F5-46B0-4DB2-A654-3767618FA017}"/>
    <cellStyle name="Comma [0] 4 3 3" xfId="2992" xr:uid="{4389622B-B0E1-426E-93D0-7F1D9F576110}"/>
    <cellStyle name="Comma [0] 4 3 3 2" xfId="11311" xr:uid="{E57E962E-0EE2-4F8A-9381-6699913F2421}"/>
    <cellStyle name="Comma [0] 4 3 3 3" xfId="5045" xr:uid="{4C58A911-0A95-45E9-A128-CB635FF2C471}"/>
    <cellStyle name="Comma [0] 4 3 3 4" xfId="3979" xr:uid="{A4D99E9F-DCBC-4551-BD22-2AA4CAFDED0F}"/>
    <cellStyle name="Comma [0] 4 4" xfId="678" xr:uid="{00000000-0005-0000-0000-0000A6020000}"/>
    <cellStyle name="Comma [0] 4 4 2" xfId="679" xr:uid="{00000000-0005-0000-0000-0000A7020000}"/>
    <cellStyle name="Comma [0] 4 5" xfId="680" xr:uid="{00000000-0005-0000-0000-0000A8020000}"/>
    <cellStyle name="Comma [0] 4 5 2" xfId="5440" xr:uid="{EA3EB4B9-12EF-493F-9CBE-E88A0ADB059F}"/>
    <cellStyle name="Comma [0] 4 5 2 2" xfId="11705" xr:uid="{FBC2B68F-D7C6-4EF5-B46D-9AA2E2D3CE3A}"/>
    <cellStyle name="Comma [0] 4 5 3" xfId="4518" xr:uid="{E2872525-F6DE-461D-B812-28B730B8588E}"/>
    <cellStyle name="Comma [0] 4 5 4" xfId="3464" xr:uid="{EC7BE827-A090-42EB-AAE9-79351C60199A}"/>
    <cellStyle name="Comma [0] 4 6" xfId="681" xr:uid="{00000000-0005-0000-0000-0000A9020000}"/>
    <cellStyle name="Comma [0] 4 6 2" xfId="5441" xr:uid="{2A7896E9-F20E-4263-BB66-BCD00244318E}"/>
    <cellStyle name="Comma [0] 4 6 2 2" xfId="11706" xr:uid="{6CC0B1B8-30C6-4A9B-9626-F0B405219E3D}"/>
    <cellStyle name="Comma [0] 4 6 3" xfId="4519" xr:uid="{5CD9E185-6D53-45BB-9B8F-9370C34A30AB}"/>
    <cellStyle name="Comma [0] 4 6 4" xfId="3465" xr:uid="{5899896A-E1E8-40A8-B952-F2C51C2193EC}"/>
    <cellStyle name="Comma [0] 4 7" xfId="2990" xr:uid="{584A83D2-2DB0-4440-A3F4-AC34826F5805}"/>
    <cellStyle name="Comma [0] 4 7 2" xfId="11309" xr:uid="{523F3301-1769-42F0-A57D-4C59EA224B0B}"/>
    <cellStyle name="Comma [0] 4 7 3" xfId="5043" xr:uid="{457D8A55-E7FC-46D2-A33D-74125C9A68C6}"/>
    <cellStyle name="Comma [0] 4 7 4" xfId="3977" xr:uid="{14B4DC93-590F-4909-B26E-90816CBA086D}"/>
    <cellStyle name="Comma [0] 5" xfId="682" xr:uid="{00000000-0005-0000-0000-0000AA020000}"/>
    <cellStyle name="Comma [0] 5 2" xfId="683" xr:uid="{00000000-0005-0000-0000-0000AB020000}"/>
    <cellStyle name="Comma [0] 5 2 2" xfId="2994" xr:uid="{165D2837-E74D-4D73-937E-6AD14E2B82A1}"/>
    <cellStyle name="Comma [0] 5 2 2 2" xfId="11313" xr:uid="{176A6B82-C0FF-40A8-A9B3-811AB640EEA1}"/>
    <cellStyle name="Comma [0] 5 2 2 3" xfId="5047" xr:uid="{ACCC4108-EEA9-4790-B3D0-3A0619F9200C}"/>
    <cellStyle name="Comma [0] 5 2 2 4" xfId="3981" xr:uid="{0D2CBD65-E75F-4928-8F2F-247BFF58477E}"/>
    <cellStyle name="Comma [0] 5 3" xfId="684" xr:uid="{00000000-0005-0000-0000-0000AC020000}"/>
    <cellStyle name="Comma [0] 5 3 2" xfId="2995" xr:uid="{C96C6F93-357F-45C2-AB12-52E153BFACDC}"/>
    <cellStyle name="Comma [0] 5 3 2 2" xfId="11314" xr:uid="{ADBB88A9-F103-4D23-B1DD-D76048D08094}"/>
    <cellStyle name="Comma [0] 5 3 2 3" xfId="5048" xr:uid="{102DB39C-E835-4340-B18E-7354F23DCC70}"/>
    <cellStyle name="Comma [0] 5 3 2 4" xfId="3982" xr:uid="{F966E859-722C-41E0-8BD5-6750D68029E8}"/>
    <cellStyle name="Comma [0] 5 4" xfId="2993" xr:uid="{BCBC6E3E-D099-4B6C-A6E0-3D59FC851EEE}"/>
    <cellStyle name="Comma [0] 5 4 2" xfId="11312" xr:uid="{83F3FA8D-83CD-4835-864B-FD7B580C9CD7}"/>
    <cellStyle name="Comma [0] 5 4 3" xfId="5046" xr:uid="{55E9757C-0A37-4246-AACF-AB1C491DEEC7}"/>
    <cellStyle name="Comma [0] 5 4 4" xfId="3980" xr:uid="{78B7E085-9EB5-4330-8BD4-64D6E8DC0710}"/>
    <cellStyle name="Comma [0] 6" xfId="685" xr:uid="{00000000-0005-0000-0000-0000AD020000}"/>
    <cellStyle name="Comma [0] 6 2" xfId="686" xr:uid="{00000000-0005-0000-0000-0000AE020000}"/>
    <cellStyle name="Comma [0] 6 2 2" xfId="2997" xr:uid="{F70899E8-5E4E-4CA4-B910-CEE61618E7AC}"/>
    <cellStyle name="Comma [0] 6 2 2 2" xfId="11316" xr:uid="{90284A63-B2F8-4981-BAFE-AF1435AB4707}"/>
    <cellStyle name="Comma [0] 6 2 2 3" xfId="5050" xr:uid="{300F4E1B-1BBD-4FDF-B9EE-C3F4CBC38C0C}"/>
    <cellStyle name="Comma [0] 6 2 2 4" xfId="3984" xr:uid="{75CCB019-B6A8-471D-A7F4-F5B431E5E337}"/>
    <cellStyle name="Comma [0] 6 3" xfId="687" xr:uid="{00000000-0005-0000-0000-0000AF020000}"/>
    <cellStyle name="Comma [0] 6 3 2" xfId="688" xr:uid="{00000000-0005-0000-0000-0000B0020000}"/>
    <cellStyle name="Comma [0] 6 3 2 2" xfId="5442" xr:uid="{E6EA7E16-A678-412C-9D3D-78FBAED60600}"/>
    <cellStyle name="Comma [0] 6 3 2 2 2" xfId="11707" xr:uid="{C7CE5DD2-3445-4C1C-A48C-0DF77CE44AFB}"/>
    <cellStyle name="Comma [0] 6 3 2 3" xfId="4520" xr:uid="{2C4971F2-DF93-489F-A21A-B7C104F58419}"/>
    <cellStyle name="Comma [0] 6 3 2 4" xfId="3466" xr:uid="{22D0418A-AE6A-48A8-A2A9-C09DE41B91B2}"/>
    <cellStyle name="Comma [0] 6 3 3" xfId="2998" xr:uid="{CEC9136D-1201-44F7-8F55-5B4F4D851578}"/>
    <cellStyle name="Comma [0] 6 3 3 2" xfId="11317" xr:uid="{9AD043FE-48A8-4553-A489-588FC15A0991}"/>
    <cellStyle name="Comma [0] 6 3 3 3" xfId="5051" xr:uid="{80803FEE-3E7A-4FCA-B047-79119DC88C4C}"/>
    <cellStyle name="Comma [0] 6 3 3 4" xfId="3985" xr:uid="{5AB1BB53-FFB2-4894-BBAA-0C68CE3D725E}"/>
    <cellStyle name="Comma [0] 6 4" xfId="2996" xr:uid="{689AA435-C4B9-449E-B61E-493F7683EB8D}"/>
    <cellStyle name="Comma [0] 6 4 2" xfId="11315" xr:uid="{859F2EDE-8C11-4A36-AC8A-5A5512C62041}"/>
    <cellStyle name="Comma [0] 6 4 3" xfId="5049" xr:uid="{033A988E-3638-4E41-9D2E-C1C219CC6261}"/>
    <cellStyle name="Comma [0] 6 4 4" xfId="3983" xr:uid="{9C9D9141-212F-4970-8DB8-207E63C1FBF5}"/>
    <cellStyle name="Comma [0] 7" xfId="689" xr:uid="{00000000-0005-0000-0000-0000B1020000}"/>
    <cellStyle name="Comma [0] 7 2" xfId="690" xr:uid="{00000000-0005-0000-0000-0000B2020000}"/>
    <cellStyle name="Comma [0] 7 2 2" xfId="691" xr:uid="{00000000-0005-0000-0000-0000B3020000}"/>
    <cellStyle name="Comma [0] 7 2 2 2" xfId="5443" xr:uid="{DC7AC8B8-C389-46F7-9D70-B00B1980C615}"/>
    <cellStyle name="Comma [0] 7 2 2 2 2" xfId="11708" xr:uid="{DA09E904-0E3B-4CCB-BD4A-C7902689722D}"/>
    <cellStyle name="Comma [0] 7 2 2 3" xfId="4521" xr:uid="{CC72D994-08B4-4822-814F-7DE74A1451D0}"/>
    <cellStyle name="Comma [0] 7 2 2 4" xfId="3467" xr:uid="{512B5A7E-B217-42E9-9991-7D75F1723A23}"/>
    <cellStyle name="Comma [0] 7 2 3" xfId="2999" xr:uid="{364155C0-2E3D-4BA2-8A2E-9904044350FB}"/>
    <cellStyle name="Comma [0] 7 2 3 2" xfId="11318" xr:uid="{9485E0DB-C319-4D5F-9EB7-8F1CA997F9B6}"/>
    <cellStyle name="Comma [0] 7 2 3 3" xfId="5052" xr:uid="{0F594C19-6DD4-4CD3-9770-5BE651F0C529}"/>
    <cellStyle name="Comma [0] 7 2 3 4" xfId="3986" xr:uid="{F5503F11-3F00-4EC8-9B1A-F0E99907D0D9}"/>
    <cellStyle name="Comma [0] 7 3" xfId="692" xr:uid="{00000000-0005-0000-0000-0000B4020000}"/>
    <cellStyle name="Comma [0] 8" xfId="693" xr:uid="{00000000-0005-0000-0000-0000B5020000}"/>
    <cellStyle name="Comma [0] 8 2" xfId="694" xr:uid="{00000000-0005-0000-0000-0000B6020000}"/>
    <cellStyle name="Comma [0] 8 2 2" xfId="695" xr:uid="{00000000-0005-0000-0000-0000B7020000}"/>
    <cellStyle name="Comma [0] 8 2 2 2" xfId="5444" xr:uid="{60EA9786-077F-4FCC-9A12-DD1140D58193}"/>
    <cellStyle name="Comma [0] 8 2 2 2 2" xfId="11709" xr:uid="{CC702548-0A22-4489-8A75-094C24DC0B63}"/>
    <cellStyle name="Comma [0] 8 2 2 3" xfId="4522" xr:uid="{4B9C689A-9065-494C-A29C-882CA198535C}"/>
    <cellStyle name="Comma [0] 8 2 2 4" xfId="3468" xr:uid="{C348CE06-9B15-4BA4-9118-85AB2381F621}"/>
    <cellStyle name="Comma [0] 8 2 3" xfId="3001" xr:uid="{2EE20CAE-C42B-4908-892E-29A2FE96F83A}"/>
    <cellStyle name="Comma [0] 8 2 3 2" xfId="11320" xr:uid="{5802EB43-F909-4B43-B0C3-6C818FE14AFD}"/>
    <cellStyle name="Comma [0] 8 2 3 3" xfId="5054" xr:uid="{5772D01E-CEFD-4A05-9442-F32282E1EBE4}"/>
    <cellStyle name="Comma [0] 8 2 3 4" xfId="3988" xr:uid="{15156E72-0345-4FD5-8069-431A7349CF3F}"/>
    <cellStyle name="Comma [0] 8 3" xfId="696" xr:uid="{00000000-0005-0000-0000-0000B8020000}"/>
    <cellStyle name="Comma [0] 8 3 2" xfId="697" xr:uid="{00000000-0005-0000-0000-0000B9020000}"/>
    <cellStyle name="Comma [0] 8 3 2 2" xfId="5445" xr:uid="{1B73E5DC-45D7-45A8-A892-39D1EA7D850D}"/>
    <cellStyle name="Comma [0] 8 3 2 2 2" xfId="11710" xr:uid="{2BA2E948-4ACD-40AB-8893-EB64782AC040}"/>
    <cellStyle name="Comma [0] 8 3 2 3" xfId="4523" xr:uid="{64636219-73F0-45B6-AD15-AC8670718C6E}"/>
    <cellStyle name="Comma [0] 8 3 2 4" xfId="3469" xr:uid="{641C94BF-25AE-4592-93B4-90FDE54EF159}"/>
    <cellStyle name="Comma [0] 8 3 3" xfId="3002" xr:uid="{FD19AC32-37E0-467E-AD02-D38723F54C9E}"/>
    <cellStyle name="Comma [0] 8 3 3 2" xfId="11321" xr:uid="{B5828F35-751C-40C7-916F-4994D75521F0}"/>
    <cellStyle name="Comma [0] 8 3 3 3" xfId="5055" xr:uid="{1BE2D3B5-40A0-400A-A2E9-56A9EA1FFD93}"/>
    <cellStyle name="Comma [0] 8 3 3 4" xfId="3989" xr:uid="{9468E1D4-CAD5-4F04-8E40-C33AED09B7D1}"/>
    <cellStyle name="Comma [0] 8 4" xfId="698" xr:uid="{00000000-0005-0000-0000-0000BA020000}"/>
    <cellStyle name="Comma [0] 8 4 2" xfId="5446" xr:uid="{23F6335A-D213-4B48-AD13-A35271033C35}"/>
    <cellStyle name="Comma [0] 8 4 2 2" xfId="11711" xr:uid="{5C50FCEB-51EE-4408-9EE2-C5FBE22251C9}"/>
    <cellStyle name="Comma [0] 8 4 3" xfId="4524" xr:uid="{42C21659-94A9-4284-8E14-62CA0A04E524}"/>
    <cellStyle name="Comma [0] 8 4 4" xfId="3470" xr:uid="{1E57ED62-56FE-4CD4-8A5C-3584A6DB1B39}"/>
    <cellStyle name="Comma [0] 8 5" xfId="3000" xr:uid="{9B9374DF-C3A1-44DF-9774-A1FB930B93BE}"/>
    <cellStyle name="Comma [0] 8 5 2" xfId="11319" xr:uid="{93D54B6D-CC74-4CC6-BC30-94CD4520C0E6}"/>
    <cellStyle name="Comma [0] 8 5 3" xfId="5053" xr:uid="{261E1639-7B12-4E2F-AE0B-FA1FACF2C4F4}"/>
    <cellStyle name="Comma [0] 8 5 4" xfId="3987" xr:uid="{B4AB5F8D-14A9-4C34-8744-1201318B5B1F}"/>
    <cellStyle name="Comma [0] 9" xfId="699" xr:uid="{00000000-0005-0000-0000-0000BB020000}"/>
    <cellStyle name="Comma [0] 9 2" xfId="700" xr:uid="{00000000-0005-0000-0000-0000BC020000}"/>
    <cellStyle name="Comma [0] 9 2 2" xfId="701" xr:uid="{00000000-0005-0000-0000-0000BD020000}"/>
    <cellStyle name="Comma [0] 9 2 2 2" xfId="5447" xr:uid="{287BAD3C-0039-40F5-8570-CAF3FFD2662C}"/>
    <cellStyle name="Comma [0] 9 2 2 2 2" xfId="11712" xr:uid="{70DC5094-77A9-47DD-8527-E2CF27B5ECA6}"/>
    <cellStyle name="Comma [0] 9 2 2 3" xfId="4525" xr:uid="{7D00502C-BC0A-422B-970F-9F1C75867B95}"/>
    <cellStyle name="Comma [0] 9 2 2 4" xfId="3471" xr:uid="{E3774CA7-5876-488B-B52D-AE5A6CAAADBF}"/>
    <cellStyle name="Comma [0] 9 2 3" xfId="3004" xr:uid="{D3CE5C44-B65A-43F6-A17E-3A97422DD89C}"/>
    <cellStyle name="Comma [0] 9 2 3 2" xfId="11323" xr:uid="{026C23D1-EDB4-43FF-BF09-BCD6536F5304}"/>
    <cellStyle name="Comma [0] 9 2 3 3" xfId="5057" xr:uid="{71209F11-A24D-4009-9422-BAD394874D7E}"/>
    <cellStyle name="Comma [0] 9 2 3 4" xfId="3991" xr:uid="{0D28CC34-7725-4C05-A193-9718F70170CC}"/>
    <cellStyle name="Comma [0] 9 3" xfId="702" xr:uid="{00000000-0005-0000-0000-0000BE020000}"/>
    <cellStyle name="Comma [0] 9 3 2" xfId="703" xr:uid="{00000000-0005-0000-0000-0000BF020000}"/>
    <cellStyle name="Comma [0] 9 3 2 2" xfId="5448" xr:uid="{0F864E17-95F6-4C10-8235-B26C7A9855C3}"/>
    <cellStyle name="Comma [0] 9 3 2 2 2" xfId="11713" xr:uid="{C31CE3AB-253B-43F6-B523-78E044815688}"/>
    <cellStyle name="Comma [0] 9 3 2 3" xfId="4526" xr:uid="{3EA7E2C0-B174-455F-A33C-72B51C0787E0}"/>
    <cellStyle name="Comma [0] 9 3 2 4" xfId="3472" xr:uid="{72EBF6AE-2C93-4105-AA24-FFD55A33FB1D}"/>
    <cellStyle name="Comma [0] 9 3 3" xfId="3005" xr:uid="{E6AB02D5-953B-4829-8BB2-E1CF3E132D53}"/>
    <cellStyle name="Comma [0] 9 3 3 2" xfId="11324" xr:uid="{1A27228A-482D-4AA6-AEDF-34FB461A5461}"/>
    <cellStyle name="Comma [0] 9 3 3 3" xfId="5058" xr:uid="{328B5613-B92D-494D-A08C-101B0A3A798B}"/>
    <cellStyle name="Comma [0] 9 3 3 4" xfId="3992" xr:uid="{B3FEA770-C523-400E-81AC-7CF7E6D08E50}"/>
    <cellStyle name="Comma [0] 9 4" xfId="3003" xr:uid="{F49A75C6-0625-46F4-9683-B2B3464141AF}"/>
    <cellStyle name="Comma [0] 9 4 2" xfId="11322" xr:uid="{4CCF2785-C8B7-4B98-A1F8-12C640452FF3}"/>
    <cellStyle name="Comma [0] 9 4 3" xfId="5056" xr:uid="{6319E93A-5C3A-4EC4-BD9D-0E349398ECFE}"/>
    <cellStyle name="Comma [0] 9 4 4" xfId="3990" xr:uid="{6374B44C-AD42-4F95-8FC7-E0BC53C07143}"/>
    <cellStyle name="Comma [0] 90" xfId="704" xr:uid="{00000000-0005-0000-0000-0000C0020000}"/>
    <cellStyle name="Comma [0] 90 2" xfId="705" xr:uid="{00000000-0005-0000-0000-0000C1020000}"/>
    <cellStyle name="Comma [0] 90 2 2" xfId="5449" xr:uid="{6BE058EA-63FE-4050-B45F-BFAD3C89A646}"/>
    <cellStyle name="Comma [0] 90 2 2 2" xfId="11714" xr:uid="{8DBF498C-A68A-4058-BCDE-C330E1396952}"/>
    <cellStyle name="Comma [0] 90 2 3" xfId="4527" xr:uid="{1F3DB390-F820-411C-91BC-651B45BEEE94}"/>
    <cellStyle name="Comma [0] 90 2 4" xfId="3473" xr:uid="{A006BEB4-37B8-497B-BDED-4D3B96F5DD71}"/>
    <cellStyle name="Comma [0] 90 3" xfId="3006" xr:uid="{628D72EC-5D70-47CB-91B6-8C6E02BD8DAF}"/>
    <cellStyle name="Comma [0] 90 3 2" xfId="11325" xr:uid="{01EF9A63-EB4C-4B8D-B57F-CEA8C2A3D748}"/>
    <cellStyle name="Comma [0] 90 3 3" xfId="5059" xr:uid="{804E3A3F-55B7-4AB5-8B2A-54DF320D82CC}"/>
    <cellStyle name="Comma [0] 90 3 4" xfId="3993" xr:uid="{F0C715D6-4934-416B-8D34-108C05DB4AAE}"/>
    <cellStyle name="Comma [0] 91" xfId="706" xr:uid="{00000000-0005-0000-0000-0000C2020000}"/>
    <cellStyle name="Comma [0] 91 2" xfId="707" xr:uid="{00000000-0005-0000-0000-0000C3020000}"/>
    <cellStyle name="Comma [0] 91 2 2" xfId="5450" xr:uid="{9D783453-9074-439B-B810-1E44E5CB6830}"/>
    <cellStyle name="Comma [0] 91 2 2 2" xfId="11715" xr:uid="{52865C12-F26C-4AA5-AC08-0419528F8A00}"/>
    <cellStyle name="Comma [0] 91 2 3" xfId="4528" xr:uid="{0967BE57-4224-4841-B699-25A5A5F0C582}"/>
    <cellStyle name="Comma [0] 91 2 4" xfId="3474" xr:uid="{9EAB8498-3602-4BA7-B111-994F87E8D430}"/>
    <cellStyle name="Comma [0] 91 3" xfId="3007" xr:uid="{5EE2001C-3365-470B-BFC7-B473AD723C29}"/>
    <cellStyle name="Comma [0] 91 3 2" xfId="11326" xr:uid="{639315D0-F907-4B43-A2FB-59FAD3088307}"/>
    <cellStyle name="Comma [0] 91 3 3" xfId="5060" xr:uid="{6BD7EADD-14EA-47D4-A91A-263EDFD0374C}"/>
    <cellStyle name="Comma [0] 91 3 4" xfId="3994" xr:uid="{A6D7F9D2-F2C8-4744-8AB3-5918167515F2}"/>
    <cellStyle name="Comma [0] 93" xfId="708" xr:uid="{00000000-0005-0000-0000-0000C4020000}"/>
    <cellStyle name="Comma [0] 93 2" xfId="709" xr:uid="{00000000-0005-0000-0000-0000C5020000}"/>
    <cellStyle name="Comma [0] 93 2 2" xfId="5451" xr:uid="{4380C449-F30F-434A-BCD9-26354805420C}"/>
    <cellStyle name="Comma [0] 93 2 2 2" xfId="11716" xr:uid="{C82B890A-83E2-409D-883F-4762CEC1893D}"/>
    <cellStyle name="Comma [0] 93 2 3" xfId="4529" xr:uid="{7230F1FE-2A6C-4C45-95D7-1FA9774294B0}"/>
    <cellStyle name="Comma [0] 93 2 4" xfId="3475" xr:uid="{223C5DCF-5BE3-4621-AAA3-11BB4768DAB6}"/>
    <cellStyle name="Comma [0] 93 3" xfId="3008" xr:uid="{13245267-8EC3-4BC1-9B8D-2E6966E1B07E}"/>
    <cellStyle name="Comma [0] 93 3 2" xfId="11327" xr:uid="{F690635E-AD36-4074-8228-D81CE61B27EB}"/>
    <cellStyle name="Comma [0] 93 3 3" xfId="5061" xr:uid="{E851A0EB-EEBF-4CFB-B010-BDA398CD895B}"/>
    <cellStyle name="Comma [0] 93 3 4" xfId="3995" xr:uid="{93F74877-E3C8-446C-883C-41CEDAFC9846}"/>
    <cellStyle name="Comma [0] 94" xfId="710" xr:uid="{00000000-0005-0000-0000-0000C6020000}"/>
    <cellStyle name="Comma [0] 94 2" xfId="711" xr:uid="{00000000-0005-0000-0000-0000C7020000}"/>
    <cellStyle name="Comma [0] 94 2 2" xfId="5452" xr:uid="{957A2C00-0D67-447F-A370-226DA8B22294}"/>
    <cellStyle name="Comma [0] 94 2 2 2" xfId="11717" xr:uid="{33709882-916C-4EC2-9A04-F99BDF392556}"/>
    <cellStyle name="Comma [0] 94 2 3" xfId="4530" xr:uid="{FB990F12-3F1C-4C36-B8A5-3863B4C3B96D}"/>
    <cellStyle name="Comma [0] 94 2 4" xfId="3476" xr:uid="{94F80ADD-4D16-4E04-9A1E-4F1D2E66AA31}"/>
    <cellStyle name="Comma [0] 94 3" xfId="3009" xr:uid="{5B4517B4-D4D3-4809-BC2B-28107A57AFCC}"/>
    <cellStyle name="Comma [0] 94 3 2" xfId="11328" xr:uid="{AE954061-00EA-4FBF-B236-375042342821}"/>
    <cellStyle name="Comma [0] 94 3 3" xfId="5062" xr:uid="{D8676F03-5717-4985-BF7C-E16959CD81E9}"/>
    <cellStyle name="Comma [0] 94 3 4" xfId="3996" xr:uid="{C40025E8-6D30-4403-B7F6-684D7DA9A2B1}"/>
    <cellStyle name="Comma [00]" xfId="712" xr:uid="{00000000-0005-0000-0000-0000C8020000}"/>
    <cellStyle name="Comma [00] 2" xfId="713" xr:uid="{00000000-0005-0000-0000-0000C9020000}"/>
    <cellStyle name="Comma 10" xfId="714" xr:uid="{00000000-0005-0000-0000-0000CA020000}"/>
    <cellStyle name="Comma 10 2" xfId="715" xr:uid="{00000000-0005-0000-0000-0000CB020000}"/>
    <cellStyle name="Comma 10 2 2" xfId="716" xr:uid="{00000000-0005-0000-0000-0000CC020000}"/>
    <cellStyle name="Comma 10 2 2 2" xfId="717" xr:uid="{00000000-0005-0000-0000-0000CD020000}"/>
    <cellStyle name="Comma 10 2 2 2 2" xfId="3388" xr:uid="{06E143A4-948E-45DB-91CD-BB4524ED3149}"/>
    <cellStyle name="Comma 10 2 2 2 2 2" xfId="11612" xr:uid="{632FBCCE-10F7-4301-A14E-9DCE0B8F2D4A}"/>
    <cellStyle name="Comma 10 2 2 2 2 3" xfId="5344" xr:uid="{1AE7B034-7AAC-416B-B626-881C63078ED0}"/>
    <cellStyle name="Comma 10 2 2 2 2 4" xfId="4233" xr:uid="{F8E39BED-6CE5-4262-9085-B644B4D0FADD}"/>
    <cellStyle name="Comma 10 2 2 3" xfId="3011" xr:uid="{E8BADA5B-B244-4ED0-8E19-35CF583BD885}"/>
    <cellStyle name="Comma 10 2 2 3 2" xfId="11330" xr:uid="{250BDFEE-5B5F-46B2-B6AE-1655A63ABB90}"/>
    <cellStyle name="Comma 10 2 2 3 3" xfId="5064" xr:uid="{019B2A14-A207-43EC-A711-012DBCD210DD}"/>
    <cellStyle name="Comma 10 2 2 3 4" xfId="3998" xr:uid="{208933EA-9042-408D-A7DB-59DEA04F3FFA}"/>
    <cellStyle name="Comma 10 2 3" xfId="718" xr:uid="{00000000-0005-0000-0000-0000CE020000}"/>
    <cellStyle name="Comma 10 2 3 2" xfId="5453" xr:uid="{6BDD1077-6E9F-4805-9D04-1AE1038BB5B7}"/>
    <cellStyle name="Comma 10 2 3 2 2" xfId="11718" xr:uid="{79D4FABD-B6A6-47A8-82E5-D1F28FB5F336}"/>
    <cellStyle name="Comma 10 2 3 3" xfId="4531" xr:uid="{56352716-B027-438C-9410-519878E19657}"/>
    <cellStyle name="Comma 10 2 3 4" xfId="3477" xr:uid="{1AC624E8-C6F9-4798-8E90-053D0255B90D}"/>
    <cellStyle name="Comma 10 2 4" xfId="3010" xr:uid="{99181324-E410-4597-9316-24B260B66653}"/>
    <cellStyle name="Comma 10 2 4 2" xfId="11329" xr:uid="{D1C08926-57DD-4476-B7DB-1B7EDFB490A2}"/>
    <cellStyle name="Comma 10 2 4 3" xfId="5063" xr:uid="{897B7B6C-C39B-4D84-BAC2-70EE9534206A}"/>
    <cellStyle name="Comma 10 2 4 4" xfId="3997" xr:uid="{B7F2C551-3C3B-4A8B-8D30-F62300C18E41}"/>
    <cellStyle name="Comma 10 3" xfId="719" xr:uid="{00000000-0005-0000-0000-0000CF020000}"/>
    <cellStyle name="Comma 10 3 2" xfId="720" xr:uid="{00000000-0005-0000-0000-0000D0020000}"/>
    <cellStyle name="Comma 10 3 2 2" xfId="5454" xr:uid="{E01C000A-A608-4E63-84D8-797F5CBC4AAD}"/>
    <cellStyle name="Comma 10 3 2 2 2" xfId="11719" xr:uid="{3B891E3E-9418-4AEB-A261-96092253C145}"/>
    <cellStyle name="Comma 10 3 2 3" xfId="4532" xr:uid="{632D987A-D93F-4630-90A8-F108F53B95AB}"/>
    <cellStyle name="Comma 10 3 2 4" xfId="3478" xr:uid="{77580B48-1D1A-4280-AE56-743639058CA5}"/>
    <cellStyle name="Comma 10 3 3" xfId="3012" xr:uid="{1624CF20-D95A-4D5D-870D-F266408B6BF9}"/>
    <cellStyle name="Comma 10 3 3 2" xfId="11331" xr:uid="{DC5AB338-9904-493F-85D5-EB4D6C638E95}"/>
    <cellStyle name="Comma 10 3 3 3" xfId="5065" xr:uid="{65D706C4-4E71-4E45-9878-214BEC91608B}"/>
    <cellStyle name="Comma 10 3 3 4" xfId="3999" xr:uid="{837C4BAB-36F4-4F7A-8540-A8FBBBDEBCB1}"/>
    <cellStyle name="Comma 10 4" xfId="721" xr:uid="{00000000-0005-0000-0000-0000D1020000}"/>
    <cellStyle name="Comma 10 4 2" xfId="722" xr:uid="{00000000-0005-0000-0000-0000D2020000}"/>
    <cellStyle name="Comma 10 4 2 2" xfId="5455" xr:uid="{BDCA2626-A151-4BC2-90C9-7B3D1DCBFB0A}"/>
    <cellStyle name="Comma 10 4 2 2 2" xfId="11720" xr:uid="{4F9C38C0-3457-4B5E-97AB-2B006FE181AF}"/>
    <cellStyle name="Comma 10 4 2 3" xfId="4533" xr:uid="{C05E572F-AE9F-4632-8B79-54DCD5A9E587}"/>
    <cellStyle name="Comma 10 4 2 4" xfId="3479" xr:uid="{E17AA161-C055-4094-AB98-886CA73D94DC}"/>
    <cellStyle name="Comma 10 4 3" xfId="3013" xr:uid="{CBDB3A1A-05BF-42E2-88DB-16D724BCEA5D}"/>
    <cellStyle name="Comma 10 4 3 2" xfId="11332" xr:uid="{00E60942-1B3F-4AB3-82FA-503B4DE501EC}"/>
    <cellStyle name="Comma 10 4 3 3" xfId="5066" xr:uid="{A574813C-5559-49DE-B19C-CDA270E1AA6C}"/>
    <cellStyle name="Comma 10 4 3 4" xfId="4000" xr:uid="{FAE53967-1EB1-4079-9106-531B96059EC7}"/>
    <cellStyle name="Comma 10 5" xfId="723" xr:uid="{00000000-0005-0000-0000-0000D3020000}"/>
    <cellStyle name="Comma 10 5 2" xfId="724" xr:uid="{00000000-0005-0000-0000-0000D4020000}"/>
    <cellStyle name="Comma 10 5 2 2" xfId="5456" xr:uid="{FF8F9DE5-C471-44AA-8D95-FFC0A4992644}"/>
    <cellStyle name="Comma 10 5 2 2 2" xfId="11721" xr:uid="{3F788D74-D201-4072-9C97-D1D5A5709BDF}"/>
    <cellStyle name="Comma 10 5 2 3" xfId="4534" xr:uid="{DF2C9944-5FCF-4C3B-B120-FC4F6D494E82}"/>
    <cellStyle name="Comma 10 5 2 4" xfId="3480" xr:uid="{1DFE5118-6870-4622-BF06-C24DA76A2094}"/>
    <cellStyle name="Comma 10 5 3" xfId="3014" xr:uid="{E74DF241-6BBB-4A92-BBA4-0EC2E944545B}"/>
    <cellStyle name="Comma 10 5 3 2" xfId="11333" xr:uid="{C0BB4DC6-D5AA-486A-B17C-4EFD04A58A6C}"/>
    <cellStyle name="Comma 10 5 3 3" xfId="5067" xr:uid="{A174805B-B158-4B29-8663-D3BE6AB60124}"/>
    <cellStyle name="Comma 10 5 3 4" xfId="4001" xr:uid="{31755A89-74F8-4B68-AB55-4A79D6EBDA31}"/>
    <cellStyle name="Comma 10 6" xfId="725" xr:uid="{00000000-0005-0000-0000-0000D5020000}"/>
    <cellStyle name="Comma 10 6 2" xfId="726" xr:uid="{00000000-0005-0000-0000-0000D6020000}"/>
    <cellStyle name="Comma 10 6 2 2" xfId="5457" xr:uid="{128372B1-9A74-4AF7-8761-0F213733E5EC}"/>
    <cellStyle name="Comma 10 6 2 2 2" xfId="11722" xr:uid="{C7D340B6-298D-40A5-8577-C682859FD8ED}"/>
    <cellStyle name="Comma 10 6 2 3" xfId="4535" xr:uid="{FC30D6D9-2CCA-4307-98C9-86692DAA6C63}"/>
    <cellStyle name="Comma 10 6 2 4" xfId="3481" xr:uid="{E1ED3DC8-E10A-47E5-95DA-CB7E478B63A2}"/>
    <cellStyle name="Comma 10 6 3" xfId="3015" xr:uid="{D4296D05-C153-46E6-89B9-366396362C85}"/>
    <cellStyle name="Comma 10 6 3 2" xfId="11334" xr:uid="{CC543BB2-D6E2-4F33-A3DA-A1F46E6F55E7}"/>
    <cellStyle name="Comma 10 6 3 3" xfId="5068" xr:uid="{DB1CC26C-1CDB-441C-A982-2EAD6503D6B0}"/>
    <cellStyle name="Comma 10 6 3 4" xfId="4002" xr:uid="{BB4F841B-C26A-4B98-A887-BCD80F9E5CF7}"/>
    <cellStyle name="Comma 10 7" xfId="727" xr:uid="{00000000-0005-0000-0000-0000D7020000}"/>
    <cellStyle name="Comma 10 7 2" xfId="5458" xr:uid="{605BA712-DEF0-4196-9CE6-C91BDFBBA85B}"/>
    <cellStyle name="Comma 10 7 2 2" xfId="11723" xr:uid="{060A8AF0-86D4-4B67-B3AC-BC8B92342B45}"/>
    <cellStyle name="Comma 10 7 3" xfId="4536" xr:uid="{DB3D497A-BE4A-489D-9629-30072D32B7E8}"/>
    <cellStyle name="Comma 10 7 4" xfId="3482" xr:uid="{FD98F365-8B06-4261-AE02-CAB0D4EE3063}"/>
    <cellStyle name="Comma 10 8" xfId="728" xr:uid="{00000000-0005-0000-0000-0000D8020000}"/>
    <cellStyle name="Comma 11" xfId="729" xr:uid="{00000000-0005-0000-0000-0000D9020000}"/>
    <cellStyle name="Comma 11 2" xfId="730" xr:uid="{00000000-0005-0000-0000-0000DA020000}"/>
    <cellStyle name="Comma 11 2 2" xfId="5459" xr:uid="{BCAFD9E2-ED72-4F6C-AF23-58F296B22E20}"/>
    <cellStyle name="Comma 11 2 2 2" xfId="11724" xr:uid="{3BF18051-019E-4CDB-A821-F0C8F551D92A}"/>
    <cellStyle name="Comma 11 2 3" xfId="4537" xr:uid="{A2BF729D-5836-4428-AA7C-8F4849A35FF1}"/>
    <cellStyle name="Comma 11 2 4" xfId="3483" xr:uid="{1B57EE9C-4723-4BC9-BB78-F8DFA6076C7E}"/>
    <cellStyle name="Comma 11 3" xfId="3016" xr:uid="{9FC251BF-A771-4649-8466-627F29FEC021}"/>
    <cellStyle name="Comma 11 3 2" xfId="11335" xr:uid="{4EA34D6F-02EC-4ED7-AE86-1068CAC5DBB3}"/>
    <cellStyle name="Comma 11 3 3" xfId="5069" xr:uid="{40426C68-C6D5-484B-AB30-599944AC5434}"/>
    <cellStyle name="Comma 11 3 4" xfId="4003" xr:uid="{69704BE2-F0C1-4AB2-B7BE-6CA7D6DC1C5F}"/>
    <cellStyle name="Comma 12" xfId="731" xr:uid="{00000000-0005-0000-0000-0000DB020000}"/>
    <cellStyle name="Comma 12 2" xfId="732" xr:uid="{00000000-0005-0000-0000-0000DC020000}"/>
    <cellStyle name="Comma 12 2 2" xfId="733" xr:uid="{00000000-0005-0000-0000-0000DD020000}"/>
    <cellStyle name="Comma 12 2 2 2" xfId="5460" xr:uid="{3F14E3C4-5666-4235-8FBC-07DF8CCD3937}"/>
    <cellStyle name="Comma 12 2 2 2 2" xfId="11725" xr:uid="{9A034A04-1D18-4C3B-A874-23DFB9BDCFDD}"/>
    <cellStyle name="Comma 12 2 2 3" xfId="4538" xr:uid="{2F1C6020-562A-494E-8A8B-119B7445247F}"/>
    <cellStyle name="Comma 12 2 2 4" xfId="3484" xr:uid="{A7C77C23-4A25-409A-AA4C-2DB8CB5F5338}"/>
    <cellStyle name="Comma 12 2 3" xfId="3018" xr:uid="{0CE27C64-6D45-45A6-B755-C4C815B16A30}"/>
    <cellStyle name="Comma 12 2 3 2" xfId="11337" xr:uid="{35A74A7E-B724-416D-AF3A-860B129D72CD}"/>
    <cellStyle name="Comma 12 2 3 3" xfId="5071" xr:uid="{CFB437D5-2FE7-4AC1-977A-BD8BB31C5E4F}"/>
    <cellStyle name="Comma 12 2 3 4" xfId="4005" xr:uid="{C88294E8-CC1F-4B5F-BB60-143F0D7395F4}"/>
    <cellStyle name="Comma 12 3" xfId="734" xr:uid="{00000000-0005-0000-0000-0000DE020000}"/>
    <cellStyle name="Comma 12 3 2" xfId="735" xr:uid="{00000000-0005-0000-0000-0000DF020000}"/>
    <cellStyle name="Comma 12 3 2 2" xfId="5461" xr:uid="{863FAFC0-2A7A-453B-97EA-F38611EA11A7}"/>
    <cellStyle name="Comma 12 3 2 2 2" xfId="11726" xr:uid="{94094E08-F637-4E02-9BD4-4864AF26832E}"/>
    <cellStyle name="Comma 12 3 2 3" xfId="4539" xr:uid="{24CDD14F-7EE7-4A93-AFDE-9F14973F8568}"/>
    <cellStyle name="Comma 12 3 2 4" xfId="3485" xr:uid="{F30D5FDB-6834-407C-8DEC-5611410DEBF3}"/>
    <cellStyle name="Comma 12 3 3" xfId="3019" xr:uid="{EC12DBA7-118E-4954-A2ED-43568E70BEDA}"/>
    <cellStyle name="Comma 12 3 3 2" xfId="11338" xr:uid="{92B56637-221D-4A51-A14B-B4FA7ABDF88E}"/>
    <cellStyle name="Comma 12 3 3 3" xfId="5072" xr:uid="{BDDD8EB6-DA5A-4073-8D36-BCCC1B4A1707}"/>
    <cellStyle name="Comma 12 3 3 4" xfId="4006" xr:uid="{C2A7DA18-4FAA-498C-8A8E-E2B82A512A1A}"/>
    <cellStyle name="Comma 12 4" xfId="736" xr:uid="{00000000-0005-0000-0000-0000E0020000}"/>
    <cellStyle name="Comma 12 4 2" xfId="737" xr:uid="{00000000-0005-0000-0000-0000E1020000}"/>
    <cellStyle name="Comma 12 4 2 2" xfId="5462" xr:uid="{CFAA3F72-DCB5-40BA-A86F-A4DF1B505FFF}"/>
    <cellStyle name="Comma 12 4 2 2 2" xfId="11727" xr:uid="{F139782C-46F0-4A77-85C1-90762CA053F8}"/>
    <cellStyle name="Comma 12 4 2 3" xfId="4540" xr:uid="{A2E40627-B952-4075-971A-3DB84C545459}"/>
    <cellStyle name="Comma 12 4 2 4" xfId="3486" xr:uid="{CF0079FA-0C5A-4671-BAA5-80A23D017CC0}"/>
    <cellStyle name="Comma 12 4 3" xfId="3020" xr:uid="{B577EB1F-DDDA-4B07-A6D3-CA5525E99349}"/>
    <cellStyle name="Comma 12 4 3 2" xfId="11339" xr:uid="{441F1D65-AA39-41FE-B8B8-9E8D46E59772}"/>
    <cellStyle name="Comma 12 4 3 3" xfId="5073" xr:uid="{228CAFD2-EC00-4889-96F7-5D9D734BF40B}"/>
    <cellStyle name="Comma 12 4 3 4" xfId="4007" xr:uid="{9BCE4B8F-5500-4275-94C5-E85834BD722C}"/>
    <cellStyle name="Comma 12 5" xfId="738" xr:uid="{00000000-0005-0000-0000-0000E2020000}"/>
    <cellStyle name="Comma 12 5 2" xfId="739" xr:uid="{00000000-0005-0000-0000-0000E3020000}"/>
    <cellStyle name="Comma 12 5 2 2" xfId="5463" xr:uid="{A521988E-7589-4C20-9626-7D5207AE3F5F}"/>
    <cellStyle name="Comma 12 5 2 2 2" xfId="11728" xr:uid="{459E95A5-C53A-460F-A7B5-04C98B00759A}"/>
    <cellStyle name="Comma 12 5 2 3" xfId="4541" xr:uid="{B3442E74-C62C-4E80-B026-48EB9CF74F24}"/>
    <cellStyle name="Comma 12 5 2 4" xfId="3487" xr:uid="{51ED8B03-DE0A-4D5D-A92B-AD21FB0A2ED0}"/>
    <cellStyle name="Comma 12 5 3" xfId="3021" xr:uid="{26212CBF-2E83-43C5-A1A5-C31C7EEAE8BB}"/>
    <cellStyle name="Comma 12 5 3 2" xfId="11340" xr:uid="{4A515101-F81E-4DC8-B23D-10E1596E1D67}"/>
    <cellStyle name="Comma 12 5 3 3" xfId="5074" xr:uid="{041FFA6D-FDC2-4865-8CAD-4304BD0E92A1}"/>
    <cellStyle name="Comma 12 5 3 4" xfId="4008" xr:uid="{525D22AA-02AD-4AFE-956D-E5C6E5CE3C3D}"/>
    <cellStyle name="Comma 12 6" xfId="740" xr:uid="{00000000-0005-0000-0000-0000E4020000}"/>
    <cellStyle name="Comma 12 6 2" xfId="741" xr:uid="{00000000-0005-0000-0000-0000E5020000}"/>
    <cellStyle name="Comma 12 6 2 2" xfId="5464" xr:uid="{0BA2E4C5-85BA-46B2-962E-7C7CDCDF8C5F}"/>
    <cellStyle name="Comma 12 6 2 2 2" xfId="11729" xr:uid="{4951FF97-C91B-4700-A392-630783E1D927}"/>
    <cellStyle name="Comma 12 6 2 3" xfId="4542" xr:uid="{82A7DEBA-199A-4DF5-B480-924EA55A6637}"/>
    <cellStyle name="Comma 12 6 2 4" xfId="3488" xr:uid="{A3EDC498-FFFC-47C4-BA8C-1A3781417442}"/>
    <cellStyle name="Comma 12 6 3" xfId="3022" xr:uid="{339E7626-38FF-4328-818B-93BEDF3DD077}"/>
    <cellStyle name="Comma 12 6 3 2" xfId="11341" xr:uid="{90801F41-ED87-428E-9B33-3A893FBE3539}"/>
    <cellStyle name="Comma 12 6 3 3" xfId="5075" xr:uid="{C98A543E-7D99-4CEE-9C8E-40E3B95A239C}"/>
    <cellStyle name="Comma 12 6 3 4" xfId="4009" xr:uid="{13E89D7A-5DB5-4723-8B37-61F187998E6F}"/>
    <cellStyle name="Comma 12 7" xfId="742" xr:uid="{00000000-0005-0000-0000-0000E6020000}"/>
    <cellStyle name="Comma 12 7 2" xfId="5465" xr:uid="{D3658548-769A-42CA-AE83-DC519BF037DF}"/>
    <cellStyle name="Comma 12 7 2 2" xfId="11730" xr:uid="{B08EAEC3-28FA-4C66-A754-B614840F4603}"/>
    <cellStyle name="Comma 12 7 3" xfId="4543" xr:uid="{5D1FE1F7-2509-4414-A90D-0BD50B0BFA28}"/>
    <cellStyle name="Comma 12 7 4" xfId="3489" xr:uid="{BD30ECEB-C963-4E81-9988-2169BEB4BE4E}"/>
    <cellStyle name="Comma 12 8" xfId="3017" xr:uid="{9622A994-3874-46B0-958A-D389F7E731EE}"/>
    <cellStyle name="Comma 12 8 2" xfId="11336" xr:uid="{BCAEA528-43F9-48B3-A737-17F352B55BB2}"/>
    <cellStyle name="Comma 12 8 3" xfId="5070" xr:uid="{59C4F663-B9FF-4C42-8942-42FB52DCD374}"/>
    <cellStyle name="Comma 12 8 4" xfId="4004" xr:uid="{212AFE82-D1A3-4713-A842-93C27B5AF798}"/>
    <cellStyle name="Comma 13" xfId="743" xr:uid="{00000000-0005-0000-0000-0000E7020000}"/>
    <cellStyle name="Comma 13 2" xfId="744" xr:uid="{00000000-0005-0000-0000-0000E8020000}"/>
    <cellStyle name="Comma 13 2 2" xfId="745" xr:uid="{00000000-0005-0000-0000-0000E9020000}"/>
    <cellStyle name="Comma 13 2 2 2" xfId="5466" xr:uid="{E3D0C27C-0D47-4CBA-A7FF-E18BAF4A3813}"/>
    <cellStyle name="Comma 13 2 2 2 2" xfId="11731" xr:uid="{2E5B6DC4-3A48-44BE-B3ED-9AC33A97EF1B}"/>
    <cellStyle name="Comma 13 2 2 3" xfId="4544" xr:uid="{A9A2ADDE-5928-4838-ADF9-48171C8583E3}"/>
    <cellStyle name="Comma 13 2 2 4" xfId="3490" xr:uid="{771DC50D-E42B-4434-BA57-DB7CE966FA68}"/>
    <cellStyle name="Comma 13 2 3" xfId="3024" xr:uid="{F1E36446-09C1-480C-B039-710911FC658F}"/>
    <cellStyle name="Comma 13 2 3 2" xfId="11343" xr:uid="{2C3842E5-42B3-4120-8799-A30B817352D6}"/>
    <cellStyle name="Comma 13 2 3 3" xfId="5077" xr:uid="{9C1E0CC0-92DF-4CDC-88B0-4992F56061DD}"/>
    <cellStyle name="Comma 13 2 3 4" xfId="4011" xr:uid="{74678CEA-5316-4B23-A301-9D1B7D1855F0}"/>
    <cellStyle name="Comma 13 3" xfId="746" xr:uid="{00000000-0005-0000-0000-0000EA020000}"/>
    <cellStyle name="Comma 13 3 2" xfId="5467" xr:uid="{74543DC4-3D85-4EC8-82D2-F26CCCC5643C}"/>
    <cellStyle name="Comma 13 3 2 2" xfId="11732" xr:uid="{C9C386D0-C03E-4BAC-9AE5-58905323B0D9}"/>
    <cellStyle name="Comma 13 3 3" xfId="4545" xr:uid="{ACE54AE6-700E-4081-A3C4-D7EB34356AB5}"/>
    <cellStyle name="Comma 13 3 4" xfId="3491" xr:uid="{B72E60E5-384C-45B1-B4DE-CD2E3A34FF75}"/>
    <cellStyle name="Comma 13 4" xfId="3023" xr:uid="{E775B676-91F3-4A22-9CFD-58DF5296FCB8}"/>
    <cellStyle name="Comma 13 4 2" xfId="11342" xr:uid="{DB1CDF7E-5A47-4B51-A6DB-A47C349F8980}"/>
    <cellStyle name="Comma 13 4 3" xfId="5076" xr:uid="{82CBA231-7484-4628-96EE-515E46CFA0F7}"/>
    <cellStyle name="Comma 13 4 4" xfId="4010" xr:uid="{89884A3A-5FB5-47DA-B2FB-3C2A3CB4DCD1}"/>
    <cellStyle name="Comma 14" xfId="747" xr:uid="{00000000-0005-0000-0000-0000EB020000}"/>
    <cellStyle name="Comma 14 2" xfId="748" xr:uid="{00000000-0005-0000-0000-0000EC020000}"/>
    <cellStyle name="Comma 14 2 2" xfId="749" xr:uid="{00000000-0005-0000-0000-0000ED020000}"/>
    <cellStyle name="Comma 14 2 2 2" xfId="750" xr:uid="{00000000-0005-0000-0000-0000EE020000}"/>
    <cellStyle name="Comma 14 2 2 2 2" xfId="5468" xr:uid="{FFE32566-9A1E-42F0-97A9-354AC3A3CA33}"/>
    <cellStyle name="Comma 14 2 2 2 2 2" xfId="11733" xr:uid="{69197F1E-B0D9-4A7F-AFFD-A9073F774710}"/>
    <cellStyle name="Comma 14 2 2 2 3" xfId="4546" xr:uid="{27343C85-2B48-48CA-B52E-1ADA6BD1F40F}"/>
    <cellStyle name="Comma 14 2 2 2 4" xfId="3492" xr:uid="{B60A6746-29E8-49F1-9C8B-A69483521D84}"/>
    <cellStyle name="Comma 14 2 2 3" xfId="3027" xr:uid="{83581F20-972A-43C9-8419-BFF7BF04B014}"/>
    <cellStyle name="Comma 14 2 2 3 2" xfId="11346" xr:uid="{39C2B118-5F94-4C16-833A-49C8F4E7B989}"/>
    <cellStyle name="Comma 14 2 2 3 3" xfId="5080" xr:uid="{9998BA3E-FDE2-44FC-8EE1-7334C15EE9F6}"/>
    <cellStyle name="Comma 14 2 2 3 4" xfId="4014" xr:uid="{8CFF39E8-10DC-448E-81E2-5DB109B2522E}"/>
    <cellStyle name="Comma 14 2 3" xfId="751" xr:uid="{00000000-0005-0000-0000-0000EF020000}"/>
    <cellStyle name="Comma 14 2 3 2" xfId="5469" xr:uid="{E7498704-4D95-49BB-A145-933D9F135BDE}"/>
    <cellStyle name="Comma 14 2 3 2 2" xfId="11734" xr:uid="{BAAAEADE-D9EC-4922-B4BB-55AD621D170A}"/>
    <cellStyle name="Comma 14 2 3 3" xfId="4547" xr:uid="{FB3B2195-8329-4D78-97D2-0F44E15087C0}"/>
    <cellStyle name="Comma 14 2 3 4" xfId="3493" xr:uid="{22923E78-0EB0-433D-96B1-BB2A9D90C591}"/>
    <cellStyle name="Comma 14 2 4" xfId="3026" xr:uid="{F8247EB5-E4C0-491D-8563-509141C72D57}"/>
    <cellStyle name="Comma 14 2 4 2" xfId="11345" xr:uid="{0330BAC2-B861-4C33-83FD-102EB2715E38}"/>
    <cellStyle name="Comma 14 2 4 3" xfId="5079" xr:uid="{4A78E6AD-3B31-4060-BBC2-7E83B7AB102E}"/>
    <cellStyle name="Comma 14 2 4 4" xfId="4013" xr:uid="{5451A10B-E835-423D-A667-D0D304662504}"/>
    <cellStyle name="Comma 14 3" xfId="752" xr:uid="{00000000-0005-0000-0000-0000F0020000}"/>
    <cellStyle name="Comma 14 3 2" xfId="5470" xr:uid="{EC8BA6EE-64D8-44CB-BD66-DAF61F714AD1}"/>
    <cellStyle name="Comma 14 3 2 2" xfId="11735" xr:uid="{28B986F4-DB95-4058-AC32-607A25522AB1}"/>
    <cellStyle name="Comma 14 3 3" xfId="4548" xr:uid="{F0026300-5089-41EA-9906-AAE1C0D44367}"/>
    <cellStyle name="Comma 14 3 4" xfId="3494" xr:uid="{382DE710-C06D-483E-B303-D1832D927E8A}"/>
    <cellStyle name="Comma 14 4" xfId="3025" xr:uid="{3E868230-2BCF-4773-82E0-2FE389D429C7}"/>
    <cellStyle name="Comma 14 4 2" xfId="11344" xr:uid="{20AA0137-BB1D-4882-BDFA-607EE021A97F}"/>
    <cellStyle name="Comma 14 4 3" xfId="5078" xr:uid="{DBA8CDA4-07B5-4662-9761-6343DF2A9D01}"/>
    <cellStyle name="Comma 14 4 4" xfId="4012" xr:uid="{15D3B0F6-E4D5-43DA-94E4-5EC104D188B7}"/>
    <cellStyle name="Comma 15" xfId="753" xr:uid="{00000000-0005-0000-0000-0000F1020000}"/>
    <cellStyle name="Comma 15 2" xfId="754" xr:uid="{00000000-0005-0000-0000-0000F2020000}"/>
    <cellStyle name="Comma 15 2 2" xfId="755" xr:uid="{00000000-0005-0000-0000-0000F3020000}"/>
    <cellStyle name="Comma 15 2 2 2" xfId="5471" xr:uid="{F73842BB-8039-49B5-BAFB-7619E038473E}"/>
    <cellStyle name="Comma 15 2 2 2 2" xfId="11736" xr:uid="{C5DF4783-E456-4C02-B6EC-F58F8CD53D5A}"/>
    <cellStyle name="Comma 15 2 2 3" xfId="4549" xr:uid="{A7330285-A95B-48AD-A21B-F24EFBA7B7B5}"/>
    <cellStyle name="Comma 15 2 2 4" xfId="3495" xr:uid="{CA09FDA5-0651-4BC0-93A7-2F12948C8CAA}"/>
    <cellStyle name="Comma 15 2 3" xfId="3029" xr:uid="{E0483F5D-D232-4AE4-94C0-C42CD7321A70}"/>
    <cellStyle name="Comma 15 2 3 2" xfId="11348" xr:uid="{BF2F01C8-58A2-436C-AB32-47390BBD3611}"/>
    <cellStyle name="Comma 15 2 3 3" xfId="5082" xr:uid="{36DDF543-2395-4FB3-8B1C-9F1D4E430DF3}"/>
    <cellStyle name="Comma 15 2 3 4" xfId="4016" xr:uid="{DE48883F-46BC-4363-9393-E93A47E1962B}"/>
    <cellStyle name="Comma 15 3" xfId="756" xr:uid="{00000000-0005-0000-0000-0000F4020000}"/>
    <cellStyle name="Comma 15 3 2" xfId="757" xr:uid="{00000000-0005-0000-0000-0000F5020000}"/>
    <cellStyle name="Comma 15 3 2 2" xfId="5472" xr:uid="{712B6C2C-298E-4156-904A-B5AE48099C47}"/>
    <cellStyle name="Comma 15 3 2 2 2" xfId="11737" xr:uid="{F535FEFA-32A9-4213-A46D-2C8E324AFF13}"/>
    <cellStyle name="Comma 15 3 2 3" xfId="4550" xr:uid="{E3D8F058-4F80-45AA-AE41-95127A2CC262}"/>
    <cellStyle name="Comma 15 3 2 4" xfId="3496" xr:uid="{1E71B018-0BF9-46B6-B04E-39C171E5863C}"/>
    <cellStyle name="Comma 15 3 3" xfId="3030" xr:uid="{C1B63D54-D6EC-4F58-96FB-5D3460398CFC}"/>
    <cellStyle name="Comma 15 3 3 2" xfId="11349" xr:uid="{6628F61C-C205-4783-82E3-E4843FA15622}"/>
    <cellStyle name="Comma 15 3 3 3" xfId="5083" xr:uid="{E76D8846-06A7-4132-A41E-787D75C301AB}"/>
    <cellStyle name="Comma 15 3 3 4" xfId="4017" xr:uid="{6B91DD7A-36A6-46A6-ABA5-19CED78C9C36}"/>
    <cellStyle name="Comma 15 4" xfId="758" xr:uid="{00000000-0005-0000-0000-0000F6020000}"/>
    <cellStyle name="Comma 15 4 2" xfId="759" xr:uid="{00000000-0005-0000-0000-0000F7020000}"/>
    <cellStyle name="Comma 15 4 2 2" xfId="5473" xr:uid="{821EC74A-CB21-4C50-A990-6B87428DF2E8}"/>
    <cellStyle name="Comma 15 4 2 2 2" xfId="11738" xr:uid="{D5B51D2C-0D58-4CC7-93FA-C81F361CED15}"/>
    <cellStyle name="Comma 15 4 2 3" xfId="4551" xr:uid="{4C69360A-2293-44E0-B2F3-05D2BF113A5E}"/>
    <cellStyle name="Comma 15 4 2 4" xfId="3497" xr:uid="{E9CDF810-B9E7-4D55-B3A8-1E60FB9EAE72}"/>
    <cellStyle name="Comma 15 4 3" xfId="3031" xr:uid="{57FE5085-1B76-45BD-9075-347E7B7AF522}"/>
    <cellStyle name="Comma 15 4 3 2" xfId="11350" xr:uid="{6C1AA995-FDEF-4A44-B5CC-11096296E49A}"/>
    <cellStyle name="Comma 15 4 3 3" xfId="5084" xr:uid="{F5E11771-EA14-43E5-A471-EE774F4B7AC7}"/>
    <cellStyle name="Comma 15 4 3 4" xfId="4018" xr:uid="{F00CE5CD-A32D-4C35-B452-95AD3C822892}"/>
    <cellStyle name="Comma 15 5" xfId="760" xr:uid="{00000000-0005-0000-0000-0000F8020000}"/>
    <cellStyle name="Comma 15 5 2" xfId="5474" xr:uid="{38C2E0DC-F20D-4135-B46B-0ACFC06DE0E8}"/>
    <cellStyle name="Comma 15 5 2 2" xfId="11739" xr:uid="{0E11AEA4-FD6E-46E8-A317-37C963E183FE}"/>
    <cellStyle name="Comma 15 5 3" xfId="4552" xr:uid="{CC54D123-6AAA-46A1-BBD0-4868187AA089}"/>
    <cellStyle name="Comma 15 5 4" xfId="3498" xr:uid="{B82A50F8-1DD3-4E18-8A16-01C33375A807}"/>
    <cellStyle name="Comma 15 6" xfId="3028" xr:uid="{926798E8-FE64-4907-ABF2-6474000ACCCD}"/>
    <cellStyle name="Comma 15 6 2" xfId="11347" xr:uid="{2218EADF-CBEA-4997-98B9-54567718B117}"/>
    <cellStyle name="Comma 15 6 3" xfId="5081" xr:uid="{7638A055-0836-4014-A33B-7DCF92AE991E}"/>
    <cellStyle name="Comma 15 6 4" xfId="4015" xr:uid="{C7CEF5A8-0900-4BB4-A2BF-426DE8C973CC}"/>
    <cellStyle name="Comma 16" xfId="761" xr:uid="{00000000-0005-0000-0000-0000F9020000}"/>
    <cellStyle name="Comma 16 2" xfId="762" xr:uid="{00000000-0005-0000-0000-0000FA020000}"/>
    <cellStyle name="Comma 16 2 2" xfId="5475" xr:uid="{15791CCD-BFE5-47D7-8D1C-51CA302E6E60}"/>
    <cellStyle name="Comma 16 2 2 2" xfId="11740" xr:uid="{ACC1634D-2BE0-47B8-B1A2-DE5438261C36}"/>
    <cellStyle name="Comma 16 2 3" xfId="4553" xr:uid="{FEB44F4C-A9ED-4BDB-8239-D677C701F5EE}"/>
    <cellStyle name="Comma 16 2 4" xfId="3499" xr:uid="{E02D1A98-79BB-4E82-978A-4F15DBD2A876}"/>
    <cellStyle name="Comma 16 3" xfId="3032" xr:uid="{E83CAA48-E04A-4993-B356-EE20FCF63485}"/>
    <cellStyle name="Comma 16 3 2" xfId="11351" xr:uid="{A0928566-FEF3-44E7-89F0-445BD3EDD28B}"/>
    <cellStyle name="Comma 16 3 3" xfId="5085" xr:uid="{D11C851F-F4FE-463E-84F5-DE20AA71C8B1}"/>
    <cellStyle name="Comma 16 3 4" xfId="4019" xr:uid="{9A62C5AD-CF91-4B31-8F9C-D9A8A5407885}"/>
    <cellStyle name="Comma 17" xfId="763" xr:uid="{00000000-0005-0000-0000-0000FB020000}"/>
    <cellStyle name="Comma 17 2" xfId="764" xr:uid="{00000000-0005-0000-0000-0000FC020000}"/>
    <cellStyle name="Comma 17 2 2" xfId="765" xr:uid="{00000000-0005-0000-0000-0000FD020000}"/>
    <cellStyle name="Comma 17 2 2 2" xfId="5476" xr:uid="{D65EF185-91FA-462C-90C4-143C31112545}"/>
    <cellStyle name="Comma 17 2 2 2 2" xfId="11741" xr:uid="{EC86EA20-9545-4D58-8155-FEF15F9C8FB9}"/>
    <cellStyle name="Comma 17 2 2 3" xfId="4554" xr:uid="{BE4EDB23-6803-4B89-AE2F-D020C40E06D6}"/>
    <cellStyle name="Comma 17 2 2 4" xfId="3500" xr:uid="{6F56F868-BFEC-452A-83B4-ADB208251404}"/>
    <cellStyle name="Comma 17 2 3" xfId="3034" xr:uid="{9FB43039-52D9-4443-B3DC-1EC7323B277D}"/>
    <cellStyle name="Comma 17 2 3 2" xfId="11353" xr:uid="{40835F31-F5FE-4918-B5FA-0F87A2ABED4D}"/>
    <cellStyle name="Comma 17 2 3 3" xfId="5087" xr:uid="{15E32560-DCD1-43DD-A6A0-F0DFD999E881}"/>
    <cellStyle name="Comma 17 2 3 4" xfId="4021" xr:uid="{39FBB4DC-1152-46E4-8D2E-0B8708EB7037}"/>
    <cellStyle name="Comma 17 3" xfId="3033" xr:uid="{818BF886-F484-4354-BBF0-E51D3F2320F9}"/>
    <cellStyle name="Comma 17 3 2" xfId="11352" xr:uid="{608DE454-5643-4BD9-B187-F4F8FDA0B603}"/>
    <cellStyle name="Comma 17 3 3" xfId="5086" xr:uid="{6B4A11E7-5929-43F3-81D9-92E1A4D0F37F}"/>
    <cellStyle name="Comma 17 3 4" xfId="4020" xr:uid="{1D45F2C1-8C89-47F6-BB94-A509969570CE}"/>
    <cellStyle name="Comma 18" xfId="766" xr:uid="{00000000-0005-0000-0000-0000FE020000}"/>
    <cellStyle name="Comma 18 2" xfId="767" xr:uid="{00000000-0005-0000-0000-0000FF020000}"/>
    <cellStyle name="Comma 18 2 2" xfId="768" xr:uid="{00000000-0005-0000-0000-000000030000}"/>
    <cellStyle name="Comma 18 2 2 2" xfId="5477" xr:uid="{356205D5-F062-4CB9-9231-5DC07F9E5D76}"/>
    <cellStyle name="Comma 18 2 2 2 2" xfId="11742" xr:uid="{EF032B35-D851-404D-A2D0-8E692614EE37}"/>
    <cellStyle name="Comma 18 2 2 3" xfId="4555" xr:uid="{BC687007-72D7-42A5-B518-2E090182381B}"/>
    <cellStyle name="Comma 18 2 2 4" xfId="3501" xr:uid="{5367043E-CBC1-473D-B6AF-E6A3F63B4009}"/>
    <cellStyle name="Comma 18 2 3" xfId="3036" xr:uid="{79EB30D2-A693-4775-8421-B8C559DA9B2E}"/>
    <cellStyle name="Comma 18 2 3 2" xfId="11355" xr:uid="{84C0F294-A467-40E0-BCB9-7747EAC8926A}"/>
    <cellStyle name="Comma 18 2 3 3" xfId="5089" xr:uid="{A372A731-E65E-4711-A067-B4437F3AE6B0}"/>
    <cellStyle name="Comma 18 2 3 4" xfId="4023" xr:uid="{77E755B1-B574-4C3F-A0A1-46E7B4F85D08}"/>
    <cellStyle name="Comma 18 3" xfId="769" xr:uid="{00000000-0005-0000-0000-000001030000}"/>
    <cellStyle name="Comma 18 3 2" xfId="5478" xr:uid="{74222996-D29E-4623-8B20-4147A3D9631F}"/>
    <cellStyle name="Comma 18 3 2 2" xfId="11743" xr:uid="{E38CF897-1CE1-426A-9F78-CFDBECBCF84D}"/>
    <cellStyle name="Comma 18 3 3" xfId="4556" xr:uid="{5A2E6B32-C810-4F5A-9980-AB874FB79007}"/>
    <cellStyle name="Comma 18 3 4" xfId="3502" xr:uid="{9D7AD943-3472-4967-BC9F-81C067AF1563}"/>
    <cellStyle name="Comma 18 4" xfId="3035" xr:uid="{29BFFF8D-B5C7-4E68-A716-E2340A67FDF9}"/>
    <cellStyle name="Comma 18 4 2" xfId="11354" xr:uid="{5AD56A5F-7A6A-4344-99DE-6405CB7AA8EB}"/>
    <cellStyle name="Comma 18 4 3" xfId="5088" xr:uid="{040A327D-1AFB-466D-89C5-166A8E8BAA04}"/>
    <cellStyle name="Comma 18 4 4" xfId="4022" xr:uid="{2C249F18-5B24-45A3-B42A-3580265B638A}"/>
    <cellStyle name="Comma 19" xfId="770" xr:uid="{00000000-0005-0000-0000-000002030000}"/>
    <cellStyle name="Comma 19 2" xfId="771" xr:uid="{00000000-0005-0000-0000-000003030000}"/>
    <cellStyle name="Comma 19 2 2" xfId="3038" xr:uid="{5FF9A33F-3558-4023-B379-536C9244B504}"/>
    <cellStyle name="Comma 19 2 2 2" xfId="11357" xr:uid="{6BF20C1A-2F6B-41D0-B3F0-4EC9AE81ED86}"/>
    <cellStyle name="Comma 19 2 2 3" xfId="5091" xr:uid="{2D6112E6-ADDE-48F8-BB96-E91D34F56A76}"/>
    <cellStyle name="Comma 19 2 2 4" xfId="4025" xr:uid="{0CE3F174-950F-4B14-B99F-31660CF5F78E}"/>
    <cellStyle name="Comma 19 3" xfId="772" xr:uid="{00000000-0005-0000-0000-000004030000}"/>
    <cellStyle name="Comma 19 3 2" xfId="3039" xr:uid="{7D4004BC-F4C9-4715-9D24-8C30366989F3}"/>
    <cellStyle name="Comma 19 3 2 2" xfId="11358" xr:uid="{2A676D2C-3C1F-4B4E-911D-B99CC5C86424}"/>
    <cellStyle name="Comma 19 3 2 3" xfId="5092" xr:uid="{C9B2C41F-751F-41A8-82C8-A5EEBCA48B60}"/>
    <cellStyle name="Comma 19 3 2 4" xfId="4026" xr:uid="{0748FB69-CDE1-4D2E-B34F-436748E9FEFB}"/>
    <cellStyle name="Comma 19 4" xfId="773" xr:uid="{00000000-0005-0000-0000-000005030000}"/>
    <cellStyle name="Comma 19 4 2" xfId="3040" xr:uid="{45986635-CE21-460F-AF39-154B29ED41E2}"/>
    <cellStyle name="Comma 19 4 2 2" xfId="11359" xr:uid="{1623A292-3DF4-4B83-A766-A39B14880706}"/>
    <cellStyle name="Comma 19 4 2 3" xfId="5093" xr:uid="{DD756D4D-4EB1-4A00-B6D2-8757C891B4FB}"/>
    <cellStyle name="Comma 19 4 2 4" xfId="4027" xr:uid="{B413BB1A-E122-41B4-B7BC-32EC50DCC2B2}"/>
    <cellStyle name="Comma 19 5" xfId="774" xr:uid="{00000000-0005-0000-0000-000006030000}"/>
    <cellStyle name="Comma 19 5 2" xfId="5479" xr:uid="{90C54003-F159-4EBC-8170-F5FD9D67D9E7}"/>
    <cellStyle name="Comma 19 5 2 2" xfId="11744" xr:uid="{17663DB3-6D88-4493-AC6E-95D590A316C8}"/>
    <cellStyle name="Comma 19 5 3" xfId="4557" xr:uid="{A15C0FFD-906F-471E-8A7A-8FC2EE0A7B6E}"/>
    <cellStyle name="Comma 19 5 4" xfId="3503" xr:uid="{C4966880-5444-4ADF-AC66-7D79A6133494}"/>
    <cellStyle name="Comma 19 6" xfId="3037" xr:uid="{17B7C024-8B2E-412E-A021-999A180B4901}"/>
    <cellStyle name="Comma 19 6 2" xfId="11356" xr:uid="{F9D6353F-664A-4C5E-B0F9-354BB3D25CDD}"/>
    <cellStyle name="Comma 19 6 3" xfId="5090" xr:uid="{548E9789-B630-4130-AA4E-968E8D17A6E2}"/>
    <cellStyle name="Comma 19 6 4" xfId="4024" xr:uid="{BD5617AF-7656-4943-BE8B-AD781F898833}"/>
    <cellStyle name="Comma 2" xfId="775" xr:uid="{00000000-0005-0000-0000-000007030000}"/>
    <cellStyle name="Comma 2 10" xfId="776" xr:uid="{00000000-0005-0000-0000-000008030000}"/>
    <cellStyle name="Comma 2 10 2" xfId="777" xr:uid="{00000000-0005-0000-0000-000009030000}"/>
    <cellStyle name="Comma 2 10 2 2" xfId="5480" xr:uid="{CE3B89B8-02E1-4FED-BA8A-66D71DD773BB}"/>
    <cellStyle name="Comma 2 10 2 2 2" xfId="11745" xr:uid="{F0F6D175-E93B-4EB5-AB3A-7CB19DF002D1}"/>
    <cellStyle name="Comma 2 10 2 3" xfId="4558" xr:uid="{67635DD8-0FD5-4A79-92E8-56F8945AB106}"/>
    <cellStyle name="Comma 2 10 2 4" xfId="3504" xr:uid="{05FE111D-5499-431D-95E5-9A2D5539061A}"/>
    <cellStyle name="Comma 2 10 3" xfId="3041" xr:uid="{AFDCCA69-8CEF-419A-B182-CBB2CE732D20}"/>
    <cellStyle name="Comma 2 10 3 2" xfId="11360" xr:uid="{83275191-4B1B-43F3-AF8F-C624FE5A575E}"/>
    <cellStyle name="Comma 2 10 3 3" xfId="5094" xr:uid="{3D6FC446-4031-4578-8D57-2B04C42C1BB5}"/>
    <cellStyle name="Comma 2 10 3 4" xfId="4028" xr:uid="{0EB70699-2452-41E7-952E-DCC67C8D21A2}"/>
    <cellStyle name="Comma 2 11" xfId="778" xr:uid="{00000000-0005-0000-0000-00000A030000}"/>
    <cellStyle name="Comma 2 11 2" xfId="779" xr:uid="{00000000-0005-0000-0000-00000B030000}"/>
    <cellStyle name="Comma 2 11 2 2" xfId="5481" xr:uid="{8CD5CCC1-D053-47D3-AA98-8D6B013647D8}"/>
    <cellStyle name="Comma 2 11 2 2 2" xfId="11746" xr:uid="{E3265667-18F0-40A3-B0E7-5ACCD04CC5EC}"/>
    <cellStyle name="Comma 2 11 2 3" xfId="4559" xr:uid="{7864C720-616C-4250-B948-BC98EEB69722}"/>
    <cellStyle name="Comma 2 11 2 4" xfId="3505" xr:uid="{235CEFB4-48BA-442F-AB2A-805AEEA6BC9F}"/>
    <cellStyle name="Comma 2 11 3" xfId="3042" xr:uid="{E310980C-D64F-4876-96FD-327EF60F17ED}"/>
    <cellStyle name="Comma 2 11 3 2" xfId="11361" xr:uid="{72E752C0-F5EA-4829-A08E-E165D519CC97}"/>
    <cellStyle name="Comma 2 11 3 3" xfId="5095" xr:uid="{DCD0BE13-6BE7-4FED-B846-97872DE9915D}"/>
    <cellStyle name="Comma 2 11 3 4" xfId="4029" xr:uid="{883A8ECD-D6EB-4328-8861-4A4CF1E67AB8}"/>
    <cellStyle name="Comma 2 12" xfId="780" xr:uid="{00000000-0005-0000-0000-00000C030000}"/>
    <cellStyle name="Comma 2 12 2" xfId="781" xr:uid="{00000000-0005-0000-0000-00000D030000}"/>
    <cellStyle name="Comma 2 12 2 2" xfId="5482" xr:uid="{17307D74-8C9F-43D3-860A-DC433D7F1948}"/>
    <cellStyle name="Comma 2 12 2 2 2" xfId="11747" xr:uid="{9F8FAD4E-3C70-487B-BF29-3CA6196DCD45}"/>
    <cellStyle name="Comma 2 12 2 3" xfId="4560" xr:uid="{B31CEBAF-E9CD-4CCC-90B7-8CD0B9C336BA}"/>
    <cellStyle name="Comma 2 12 2 4" xfId="3506" xr:uid="{023890A4-D80C-4097-B355-E859663C3839}"/>
    <cellStyle name="Comma 2 12 3" xfId="3043" xr:uid="{5377AD1D-0AC1-4406-905A-530FBD74D56B}"/>
    <cellStyle name="Comma 2 12 3 2" xfId="11362" xr:uid="{D77F266D-B96E-4F83-A544-641E05D0B86E}"/>
    <cellStyle name="Comma 2 12 3 3" xfId="5096" xr:uid="{CE0B0507-74AD-434F-94E3-C35C7E7A06C9}"/>
    <cellStyle name="Comma 2 12 3 4" xfId="4030" xr:uid="{0FAC4E33-0FB3-4A26-A5BD-C2B8A128073D}"/>
    <cellStyle name="Comma 2 13" xfId="782" xr:uid="{00000000-0005-0000-0000-00000E030000}"/>
    <cellStyle name="Comma 2 13 2" xfId="783" xr:uid="{00000000-0005-0000-0000-00000F030000}"/>
    <cellStyle name="Comma 2 13 2 2" xfId="5483" xr:uid="{C4E0FD36-817D-45D6-849D-BEB7DEBD39FE}"/>
    <cellStyle name="Comma 2 13 2 2 2" xfId="11748" xr:uid="{30A4FEA5-5B21-41EC-9E79-4761E4693770}"/>
    <cellStyle name="Comma 2 13 2 3" xfId="4561" xr:uid="{EECD5BDD-2D31-4D0C-89AA-FBDFBDD2EE91}"/>
    <cellStyle name="Comma 2 13 2 4" xfId="3507" xr:uid="{66B106A4-66AD-4FA4-AC24-9FC4E91D81DB}"/>
    <cellStyle name="Comma 2 13 3" xfId="3044" xr:uid="{A199919F-E13B-4CE3-B1D7-593EF98959B7}"/>
    <cellStyle name="Comma 2 13 3 2" xfId="11363" xr:uid="{D58B190B-AECF-432D-BA67-5B17E3DB949A}"/>
    <cellStyle name="Comma 2 13 3 3" xfId="5097" xr:uid="{F7DE9580-0A98-4D5E-9DAB-7623156B0A97}"/>
    <cellStyle name="Comma 2 13 3 4" xfId="4031" xr:uid="{9A5F426B-20BF-45D8-B2BD-C6E97CF04FB7}"/>
    <cellStyle name="Comma 2 14" xfId="784" xr:uid="{00000000-0005-0000-0000-000010030000}"/>
    <cellStyle name="Comma 2 14 2" xfId="785" xr:uid="{00000000-0005-0000-0000-000011030000}"/>
    <cellStyle name="Comma 2 14 2 2" xfId="5484" xr:uid="{7DF1C66A-F8F3-45A8-A748-A1FE1462B00A}"/>
    <cellStyle name="Comma 2 14 2 2 2" xfId="11749" xr:uid="{656E8E99-0A60-49FA-A020-B2058F16AECC}"/>
    <cellStyle name="Comma 2 14 2 3" xfId="4562" xr:uid="{A21F97D5-E653-4B76-9888-824E47BB8EFD}"/>
    <cellStyle name="Comma 2 14 2 4" xfId="3508" xr:uid="{BA03A192-E480-4067-9913-0F7EC214FB06}"/>
    <cellStyle name="Comma 2 14 3" xfId="3045" xr:uid="{C1867373-29E9-44CF-972B-80471AB9ADD5}"/>
    <cellStyle name="Comma 2 14 3 2" xfId="11364" xr:uid="{7872EAB6-9410-4633-92F2-E2B8FD4B66CF}"/>
    <cellStyle name="Comma 2 14 3 3" xfId="5098" xr:uid="{87FCF471-6F85-483D-B2CB-0064F316C2F5}"/>
    <cellStyle name="Comma 2 14 3 4" xfId="4032" xr:uid="{BEE3F850-FEC5-4F25-ABDC-FC3757635A4D}"/>
    <cellStyle name="Comma 2 15" xfId="786" xr:uid="{00000000-0005-0000-0000-000012030000}"/>
    <cellStyle name="Comma 2 15 2" xfId="787" xr:uid="{00000000-0005-0000-0000-000013030000}"/>
    <cellStyle name="Comma 2 15 2 2" xfId="5485" xr:uid="{51AAA6DF-CBF8-4DC5-A0B4-8D8530D0BDED}"/>
    <cellStyle name="Comma 2 15 2 2 2" xfId="11750" xr:uid="{9AC595BA-91A2-46F2-8353-3D898763A984}"/>
    <cellStyle name="Comma 2 15 2 3" xfId="4563" xr:uid="{D11904D9-7779-424E-A01E-2042B0C74570}"/>
    <cellStyle name="Comma 2 15 2 4" xfId="3509" xr:uid="{7AA56C0A-5AB5-4B4A-8A80-94F108D0480F}"/>
    <cellStyle name="Comma 2 15 3" xfId="3046" xr:uid="{6D140B16-DFF5-4A8A-B483-1270625595C1}"/>
    <cellStyle name="Comma 2 15 3 2" xfId="11365" xr:uid="{9A10078B-9380-4CB4-ABA7-EBC90814739A}"/>
    <cellStyle name="Comma 2 15 3 3" xfId="5099" xr:uid="{B904F41C-4C68-4DD8-81A3-D438CC3D76B0}"/>
    <cellStyle name="Comma 2 15 3 4" xfId="4033" xr:uid="{93520761-C9AB-4275-86BA-E8F744EB93F5}"/>
    <cellStyle name="Comma 2 16" xfId="788" xr:uid="{00000000-0005-0000-0000-000014030000}"/>
    <cellStyle name="Comma 2 16 2" xfId="789" xr:uid="{00000000-0005-0000-0000-000015030000}"/>
    <cellStyle name="Comma 2 16 2 2" xfId="5486" xr:uid="{D81F8826-7F17-4FE7-85D7-768AA336422E}"/>
    <cellStyle name="Comma 2 16 2 2 2" xfId="11751" xr:uid="{97E8AEE2-6226-4EE3-B7BE-9B5A655DF50A}"/>
    <cellStyle name="Comma 2 16 2 3" xfId="4564" xr:uid="{8C560B49-3FB3-4361-8037-1A19E01D42A0}"/>
    <cellStyle name="Comma 2 16 2 4" xfId="3510" xr:uid="{E8DF7A2E-3B29-41C0-8590-C9C43B2623E3}"/>
    <cellStyle name="Comma 2 16 3" xfId="3047" xr:uid="{AD5BC0A1-950A-4B5A-817C-07A09B538519}"/>
    <cellStyle name="Comma 2 16 3 2" xfId="11366" xr:uid="{B364D850-8E18-45A0-9BBC-19A6C1880D18}"/>
    <cellStyle name="Comma 2 16 3 3" xfId="5100" xr:uid="{7AB5951B-0189-4209-A873-7BEE77628C3C}"/>
    <cellStyle name="Comma 2 16 3 4" xfId="4034" xr:uid="{28EE7D42-36A8-4180-BE88-59EE378ED815}"/>
    <cellStyle name="Comma 2 17" xfId="790" xr:uid="{00000000-0005-0000-0000-000016030000}"/>
    <cellStyle name="Comma 2 17 2" xfId="791" xr:uid="{00000000-0005-0000-0000-000017030000}"/>
    <cellStyle name="Comma 2 17 2 2" xfId="5487" xr:uid="{7E1E198E-AA67-43C3-B123-1EDF77E5F7BF}"/>
    <cellStyle name="Comma 2 17 2 2 2" xfId="11752" xr:uid="{DD9765F4-4DE2-4E21-8011-377A8371C4E9}"/>
    <cellStyle name="Comma 2 17 2 3" xfId="4565" xr:uid="{5FF64119-1371-42D9-B4FB-CED5EA4DE1A0}"/>
    <cellStyle name="Comma 2 17 2 4" xfId="3511" xr:uid="{30A86FFD-13CD-4CDF-A881-CC68467BD3C0}"/>
    <cellStyle name="Comma 2 17 3" xfId="3048" xr:uid="{F3A5BB1F-D4A4-43F7-88AF-17534208AEC9}"/>
    <cellStyle name="Comma 2 17 3 2" xfId="11367" xr:uid="{86C6A233-1A10-439B-86EE-B29FA82511F2}"/>
    <cellStyle name="Comma 2 17 3 3" xfId="5101" xr:uid="{6D9EED50-0216-4CA8-802F-608C11729704}"/>
    <cellStyle name="Comma 2 17 3 4" xfId="4035" xr:uid="{3FB67D7A-3CFF-4FB4-BFFF-D87F8B8B7A8B}"/>
    <cellStyle name="Comma 2 18" xfId="792" xr:uid="{00000000-0005-0000-0000-000018030000}"/>
    <cellStyle name="Comma 2 18 2" xfId="793" xr:uid="{00000000-0005-0000-0000-000019030000}"/>
    <cellStyle name="Comma 2 18 2 2" xfId="5488" xr:uid="{06E28B55-4F6D-44AE-9F7D-EF9603D9A9A6}"/>
    <cellStyle name="Comma 2 18 2 2 2" xfId="11753" xr:uid="{FE59C515-D75A-4BBC-9A91-BABE62C284F6}"/>
    <cellStyle name="Comma 2 18 2 3" xfId="4566" xr:uid="{DD509D45-1F87-45E6-960F-007488F47CC9}"/>
    <cellStyle name="Comma 2 18 2 4" xfId="3512" xr:uid="{2DEC386D-C35C-4CB9-BCD0-F596CC7609A8}"/>
    <cellStyle name="Comma 2 18 3" xfId="3049" xr:uid="{E838855B-EDCB-4EF6-8DD5-A81244DBBB83}"/>
    <cellStyle name="Comma 2 18 3 2" xfId="11368" xr:uid="{A8386581-8691-439E-B1BD-C061A25A2D5E}"/>
    <cellStyle name="Comma 2 18 3 3" xfId="5102" xr:uid="{F2951755-2D5B-40DF-AB81-45C290588F20}"/>
    <cellStyle name="Comma 2 18 3 4" xfId="4036" xr:uid="{E9573456-E19C-48BB-8A59-41CCDD550EEB}"/>
    <cellStyle name="Comma 2 19" xfId="794" xr:uid="{00000000-0005-0000-0000-00001A030000}"/>
    <cellStyle name="Comma 2 19 2" xfId="795" xr:uid="{00000000-0005-0000-0000-00001B030000}"/>
    <cellStyle name="Comma 2 19 2 2" xfId="5489" xr:uid="{674EA250-F8F0-4923-BDEC-11C9D986A021}"/>
    <cellStyle name="Comma 2 19 2 2 2" xfId="11754" xr:uid="{FDC8A1B0-6C61-43D5-9AC9-B88E82EEBC3D}"/>
    <cellStyle name="Comma 2 19 2 3" xfId="4567" xr:uid="{BFC20F92-068B-40EE-AF82-7350DECE7139}"/>
    <cellStyle name="Comma 2 19 2 4" xfId="3513" xr:uid="{8557078D-85FE-4B3C-836A-8455D1ECD9B2}"/>
    <cellStyle name="Comma 2 19 3" xfId="3050" xr:uid="{B0C17B82-5F9A-438B-B4A3-C807CF362E1C}"/>
    <cellStyle name="Comma 2 19 3 2" xfId="11369" xr:uid="{7F594C0A-5E72-4106-B4A9-CE00F49F61B4}"/>
    <cellStyle name="Comma 2 19 3 3" xfId="5103" xr:uid="{619FFCCE-209C-4543-B71B-654D7219A57A}"/>
    <cellStyle name="Comma 2 19 3 4" xfId="4037" xr:uid="{6EFFD81E-FCE3-4976-A8E1-8DD12DCC17BA}"/>
    <cellStyle name="Comma 2 2" xfId="796" xr:uid="{00000000-0005-0000-0000-00001C030000}"/>
    <cellStyle name="Comma 2 2 2" xfId="797" xr:uid="{00000000-0005-0000-0000-00001D030000}"/>
    <cellStyle name="Comma 2 2 2 2" xfId="798" xr:uid="{00000000-0005-0000-0000-00001E030000}"/>
    <cellStyle name="Comma 2 2 2 2 2" xfId="799" xr:uid="{00000000-0005-0000-0000-00001F030000}"/>
    <cellStyle name="Comma 2 2 2 2 2 2" xfId="800" xr:uid="{00000000-0005-0000-0000-000020030000}"/>
    <cellStyle name="Comma 2 2 2 2 2 2 2" xfId="801" xr:uid="{00000000-0005-0000-0000-000021030000}"/>
    <cellStyle name="Comma 2 2 2 2 2 2 2 2" xfId="802" xr:uid="{00000000-0005-0000-0000-000022030000}"/>
    <cellStyle name="Comma 2 2 2 2 2 2 2 2 2" xfId="803" xr:uid="{00000000-0005-0000-0000-000023030000}"/>
    <cellStyle name="Comma 2 2 2 2 2 2 2 2 2 2" xfId="5492" xr:uid="{64371EA4-35CC-4AFF-A07F-A9AEC0D8066D}"/>
    <cellStyle name="Comma 2 2 2 2 2 2 2 2 2 2 2" xfId="11757" xr:uid="{A1E7D881-92E6-4D21-8720-64436BA12E63}"/>
    <cellStyle name="Comma 2 2 2 2 2 2 2 2 2 3" xfId="4570" xr:uid="{F87D8D97-C140-4ED8-8E61-9E527EC4BD8E}"/>
    <cellStyle name="Comma 2 2 2 2 2 2 2 2 2 4" xfId="3516" xr:uid="{6F049C4E-D172-49BC-8D64-0165F68203EB}"/>
    <cellStyle name="Comma 2 2 2 2 2 2 2 2 3" xfId="3056" xr:uid="{CE538DE6-5D58-44B6-A6B2-39323CBDC972}"/>
    <cellStyle name="Comma 2 2 2 2 2 2 2 2 3 2" xfId="11375" xr:uid="{F3A152CB-3210-4F50-849E-FE2CF6FF6C92}"/>
    <cellStyle name="Comma 2 2 2 2 2 2 2 2 3 3" xfId="5109" xr:uid="{4BB32D97-B250-4D28-A594-6758EBA2067C}"/>
    <cellStyle name="Comma 2 2 2 2 2 2 2 2 3 4" xfId="4043" xr:uid="{1D5918C9-2B06-4C2C-A044-B18A69240ED3}"/>
    <cellStyle name="Comma 2 2 2 2 2 2 2 3" xfId="804" xr:uid="{00000000-0005-0000-0000-000024030000}"/>
    <cellStyle name="Comma 2 2 2 2 2 2 2 3 2" xfId="805" xr:uid="{00000000-0005-0000-0000-000025030000}"/>
    <cellStyle name="Comma 2 2 2 2 2 2 2 3 2 2" xfId="5493" xr:uid="{EDFCE7B0-9C34-4712-B68E-55F991EE48C7}"/>
    <cellStyle name="Comma 2 2 2 2 2 2 2 3 2 2 2" xfId="11758" xr:uid="{6C5EF974-9303-4C27-B6DA-D87BD15CBBB2}"/>
    <cellStyle name="Comma 2 2 2 2 2 2 2 3 2 3" xfId="4571" xr:uid="{4A6E2C0E-74B0-4837-96B7-40A2F5E22524}"/>
    <cellStyle name="Comma 2 2 2 2 2 2 2 3 2 4" xfId="3517" xr:uid="{0EC29F9B-CF86-4737-8DBF-FC6292FFD2DF}"/>
    <cellStyle name="Comma 2 2 2 2 2 2 2 3 3" xfId="3057" xr:uid="{A912B6DB-EE4A-4651-A2DC-3EF2FC964E42}"/>
    <cellStyle name="Comma 2 2 2 2 2 2 2 3 3 2" xfId="11376" xr:uid="{82B99364-90B2-4180-9709-C2BF9E53FD3D}"/>
    <cellStyle name="Comma 2 2 2 2 2 2 2 3 3 3" xfId="5110" xr:uid="{07FAC947-0B9C-43F3-AE29-81EDD9B1F8E7}"/>
    <cellStyle name="Comma 2 2 2 2 2 2 2 3 3 4" xfId="4044" xr:uid="{F45712B4-4C4C-4EB4-88BA-8468D989453D}"/>
    <cellStyle name="Comma 2 2 2 2 2 2 2 4" xfId="3055" xr:uid="{A5F63825-5350-4D7B-9D88-09A52BA42B0B}"/>
    <cellStyle name="Comma 2 2 2 2 2 2 2 4 2" xfId="11374" xr:uid="{B1BA5330-277D-42D5-A810-955F0BE4D446}"/>
    <cellStyle name="Comma 2 2 2 2 2 2 2 4 3" xfId="5108" xr:uid="{4858BBD4-129C-4F69-92B4-BA33CC3D3EDB}"/>
    <cellStyle name="Comma 2 2 2 2 2 2 2 4 4" xfId="4042" xr:uid="{85827364-F6B8-44AF-A734-0A0ECE38DB04}"/>
    <cellStyle name="Comma 2 2 2 2 2 2 2 5" xfId="5491" xr:uid="{B5B96F93-B7DA-474D-91A1-C3B791B01E30}"/>
    <cellStyle name="Comma 2 2 2 2 2 2 2 5 2" xfId="11756" xr:uid="{26543C3A-F214-4939-8973-BA0835AE2EBC}"/>
    <cellStyle name="Comma 2 2 2 2 2 2 2 6" xfId="4569" xr:uid="{5F4852F4-5056-4E40-8F4A-5BEDB5AB4AEA}"/>
    <cellStyle name="Comma 2 2 2 2 2 2 2 7" xfId="3515" xr:uid="{8EEC0481-7F88-42D6-8E97-7875F358FA74}"/>
    <cellStyle name="Comma 2 2 2 2 2 2 3" xfId="806" xr:uid="{00000000-0005-0000-0000-000026030000}"/>
    <cellStyle name="Comma 2 2 2 2 2 2 3 2" xfId="3058" xr:uid="{4D2EF11E-6DB9-49E1-A02C-F3AC680431D3}"/>
    <cellStyle name="Comma 2 2 2 2 2 2 3 2 2" xfId="11377" xr:uid="{33CFC9EA-872F-470B-A40D-89D102EB1FBA}"/>
    <cellStyle name="Comma 2 2 2 2 2 2 3 2 3" xfId="5111" xr:uid="{C3A00942-A759-4F25-9C67-94289AAB3E6B}"/>
    <cellStyle name="Comma 2 2 2 2 2 2 3 2 4" xfId="4045" xr:uid="{3F6451C0-676C-451E-92A1-D91D795E16E9}"/>
    <cellStyle name="Comma 2 2 2 2 2 2 3 3" xfId="5494" xr:uid="{7C4A151A-0D2D-44FA-98EF-F0BBFA843156}"/>
    <cellStyle name="Comma 2 2 2 2 2 2 3 3 2" xfId="11759" xr:uid="{8779E3C5-3D5E-44E6-BEFE-7DB77E4F7BE6}"/>
    <cellStyle name="Comma 2 2 2 2 2 2 3 4" xfId="4572" xr:uid="{93BC8C11-368B-43B3-993B-8440B5618EE9}"/>
    <cellStyle name="Comma 2 2 2 2 2 2 3 5" xfId="3518" xr:uid="{BBC9ABFD-7CC7-4DB1-A442-3608F417D744}"/>
    <cellStyle name="Comma 2 2 2 2 2 2 4" xfId="807" xr:uid="{00000000-0005-0000-0000-000027030000}"/>
    <cellStyle name="Comma 2 2 2 2 2 2 4 2" xfId="5495" xr:uid="{34AB7E71-93D8-4F07-9B55-7ABF699AC5AD}"/>
    <cellStyle name="Comma 2 2 2 2 2 2 4 2 2" xfId="11760" xr:uid="{CE94C464-D8CD-4AE4-B0F4-4D10BE6A9C71}"/>
    <cellStyle name="Comma 2 2 2 2 2 2 4 3" xfId="4573" xr:uid="{AF0D2C67-B223-410B-B30E-B904803E47C5}"/>
    <cellStyle name="Comma 2 2 2 2 2 2 4 4" xfId="3519" xr:uid="{332FAB81-5CCF-4586-8BE2-B04EA16A07B8}"/>
    <cellStyle name="Comma 2 2 2 2 2 2 5" xfId="3054" xr:uid="{434ED6B4-2D43-4A57-86AA-96BE2AA2CC6A}"/>
    <cellStyle name="Comma 2 2 2 2 2 2 5 2" xfId="11373" xr:uid="{8384D7C6-5FCB-4A9E-B2D8-E89B1B8D21FD}"/>
    <cellStyle name="Comma 2 2 2 2 2 2 5 3" xfId="5107" xr:uid="{4C593455-93AF-4535-B020-E8F71588B053}"/>
    <cellStyle name="Comma 2 2 2 2 2 2 5 4" xfId="4041" xr:uid="{417DA19A-1180-45AC-9BD6-C2B1BD8E0404}"/>
    <cellStyle name="Comma 2 2 2 2 2 3" xfId="808" xr:uid="{00000000-0005-0000-0000-000028030000}"/>
    <cellStyle name="Comma 2 2 2 2 2 3 2" xfId="809" xr:uid="{00000000-0005-0000-0000-000029030000}"/>
    <cellStyle name="Comma 2 2 2 2 2 3 2 2" xfId="5496" xr:uid="{B5940DD0-81A4-42C2-A31D-9C7754A28138}"/>
    <cellStyle name="Comma 2 2 2 2 2 3 2 2 2" xfId="11761" xr:uid="{5C196BFD-CBC2-4493-91CF-0D8958273DEB}"/>
    <cellStyle name="Comma 2 2 2 2 2 3 2 3" xfId="4574" xr:uid="{7A541FA9-B15A-4842-A228-C423B2119BB5}"/>
    <cellStyle name="Comma 2 2 2 2 2 3 2 4" xfId="3520" xr:uid="{2960F8D6-793F-40D4-9203-BE42001975BC}"/>
    <cellStyle name="Comma 2 2 2 2 2 3 3" xfId="3059" xr:uid="{9C1EF324-FD74-4990-9639-835EB22A52A4}"/>
    <cellStyle name="Comma 2 2 2 2 2 3 3 2" xfId="11378" xr:uid="{CEF91AA1-D637-4677-AE79-0B50AC071A8C}"/>
    <cellStyle name="Comma 2 2 2 2 2 3 3 3" xfId="5112" xr:uid="{9FE8631B-B967-4C20-9CB2-C65BDD3EF73D}"/>
    <cellStyle name="Comma 2 2 2 2 2 3 3 4" xfId="4046" xr:uid="{FABD8B1D-A38A-404A-9B8D-9F489CE869FC}"/>
    <cellStyle name="Comma 2 2 2 2 2 4" xfId="810" xr:uid="{00000000-0005-0000-0000-00002A030000}"/>
    <cellStyle name="Comma 2 2 2 2 2 4 2" xfId="811" xr:uid="{00000000-0005-0000-0000-00002B030000}"/>
    <cellStyle name="Comma 2 2 2 2 2 4 2 2" xfId="5497" xr:uid="{03495310-50AA-4E70-BD78-E847387E41CC}"/>
    <cellStyle name="Comma 2 2 2 2 2 4 2 2 2" xfId="11762" xr:uid="{7E010B74-8168-496B-99FC-41D139F143AF}"/>
    <cellStyle name="Comma 2 2 2 2 2 4 2 3" xfId="4575" xr:uid="{A1434139-A12C-4C90-A4CF-BE1DF96EA7B6}"/>
    <cellStyle name="Comma 2 2 2 2 2 4 2 4" xfId="3521" xr:uid="{890A68BB-110E-4591-80F2-C656C7021510}"/>
    <cellStyle name="Comma 2 2 2 2 2 4 3" xfId="3060" xr:uid="{C2B9D5D3-AEF7-4D9C-8441-9C787B46E48A}"/>
    <cellStyle name="Comma 2 2 2 2 2 4 3 2" xfId="11379" xr:uid="{CD4D7203-617F-4B82-B254-CD816AFBA92B}"/>
    <cellStyle name="Comma 2 2 2 2 2 4 3 3" xfId="5113" xr:uid="{76FB6531-8F68-4CF9-B9E1-EEB9BD464C36}"/>
    <cellStyle name="Comma 2 2 2 2 2 4 3 4" xfId="4047" xr:uid="{9BD36AEA-6926-47CE-A101-C52753518F09}"/>
    <cellStyle name="Comma 2 2 2 2 2 5" xfId="3053" xr:uid="{292E16A3-50C0-4300-B2A0-C61C77350C20}"/>
    <cellStyle name="Comma 2 2 2 2 2 5 2" xfId="11372" xr:uid="{C41FBE0D-FE7C-4741-840D-DF2447F201E9}"/>
    <cellStyle name="Comma 2 2 2 2 2 5 3" xfId="5106" xr:uid="{BCB7BAD7-B948-4801-B69A-EBA195B8D266}"/>
    <cellStyle name="Comma 2 2 2 2 2 5 4" xfId="4040" xr:uid="{445F4BBB-CCFF-4382-A1DA-601B8063B507}"/>
    <cellStyle name="Comma 2 2 2 2 2 6" xfId="5490" xr:uid="{40B9A05D-0593-4F6B-AFB3-7A05ED0EE5DF}"/>
    <cellStyle name="Comma 2 2 2 2 2 6 2" xfId="11755" xr:uid="{2BA97D89-12A3-4811-A610-C085E0F97929}"/>
    <cellStyle name="Comma 2 2 2 2 2 7" xfId="4568" xr:uid="{E11CBDE5-DCAD-47EC-87D0-1EFD4F02408E}"/>
    <cellStyle name="Comma 2 2 2 2 2 8" xfId="3514" xr:uid="{9B740C0B-75DA-4AD4-B6D7-2FB625CD0D63}"/>
    <cellStyle name="Comma 2 2 2 2 3" xfId="812" xr:uid="{00000000-0005-0000-0000-00002C030000}"/>
    <cellStyle name="Comma 2 2 2 2 3 2" xfId="3061" xr:uid="{77E7F2D4-EB1C-49C4-B9B2-4930A683FA23}"/>
    <cellStyle name="Comma 2 2 2 2 3 2 2" xfId="11380" xr:uid="{9F654344-1918-4A10-AD94-D7F4A2131B71}"/>
    <cellStyle name="Comma 2 2 2 2 3 2 3" xfId="5114" xr:uid="{97C0447C-FB7D-4538-8010-E9EE9D98CAE8}"/>
    <cellStyle name="Comma 2 2 2 2 3 2 4" xfId="4048" xr:uid="{47AF5895-01CD-4DE6-AEC9-DD3463BC0362}"/>
    <cellStyle name="Comma 2 2 2 2 3 3" xfId="5498" xr:uid="{4D6D7C05-5145-4B57-9228-B27EC7BBBA81}"/>
    <cellStyle name="Comma 2 2 2 2 3 3 2" xfId="11763" xr:uid="{0EF6BAF5-8054-426B-97DD-A9A0E7BD52AC}"/>
    <cellStyle name="Comma 2 2 2 2 3 4" xfId="4576" xr:uid="{DE971B8B-21F6-4555-BECC-702EE5F6861A}"/>
    <cellStyle name="Comma 2 2 2 2 3 5" xfId="3522" xr:uid="{1F5EC6B9-36D9-4531-B2E0-3AC1C5416B50}"/>
    <cellStyle name="Comma 2 2 2 2 4" xfId="813" xr:uid="{00000000-0005-0000-0000-00002D030000}"/>
    <cellStyle name="Comma 2 2 2 2 4 2" xfId="3062" xr:uid="{EF259039-703B-4878-97EA-1EF79FAA0879}"/>
    <cellStyle name="Comma 2 2 2 2 4 2 2" xfId="11381" xr:uid="{8BED1B2F-251C-468B-999F-956AAFBB68DC}"/>
    <cellStyle name="Comma 2 2 2 2 4 2 3" xfId="5115" xr:uid="{EFCE0389-AC45-4813-9374-57A0D064A535}"/>
    <cellStyle name="Comma 2 2 2 2 4 2 4" xfId="4049" xr:uid="{0B7FC542-75A1-46D2-A806-159B0F2B8A70}"/>
    <cellStyle name="Comma 2 2 2 2 4 3" xfId="5499" xr:uid="{14426A0F-06B8-402B-B75B-C9E19F55577D}"/>
    <cellStyle name="Comma 2 2 2 2 4 3 2" xfId="11764" xr:uid="{61131C37-C700-4571-9485-97A3314CA780}"/>
    <cellStyle name="Comma 2 2 2 2 4 4" xfId="4577" xr:uid="{CAA0C8BF-C35C-4E8A-99AE-22B9ECF10582}"/>
    <cellStyle name="Comma 2 2 2 2 4 5" xfId="3523" xr:uid="{A67C22AB-216B-45A3-A70F-D039C3147141}"/>
    <cellStyle name="Comma 2 2 2 2 5" xfId="814" xr:uid="{00000000-0005-0000-0000-00002E030000}"/>
    <cellStyle name="Comma 2 2 2 2 5 2" xfId="5500" xr:uid="{5414F2C3-D194-413C-B85D-43A90239E9CD}"/>
    <cellStyle name="Comma 2 2 2 2 5 2 2" xfId="11765" xr:uid="{76EBAFB2-212E-4AA0-9CCC-E9AE2826496C}"/>
    <cellStyle name="Comma 2 2 2 2 5 3" xfId="4578" xr:uid="{72E24783-C004-4B4B-8439-A5651903D714}"/>
    <cellStyle name="Comma 2 2 2 2 5 4" xfId="3524" xr:uid="{9EDDC857-52A5-495A-A209-99DF21D1B057}"/>
    <cellStyle name="Comma 2 2 2 2 6" xfId="3052" xr:uid="{0373272B-0826-49BA-9FF1-39B70AE684DF}"/>
    <cellStyle name="Comma 2 2 2 2 6 2" xfId="11371" xr:uid="{2F38FE5D-9C19-4AED-862F-316A1D1312E6}"/>
    <cellStyle name="Comma 2 2 2 2 6 3" xfId="5105" xr:uid="{3F92D405-961D-41B6-90CD-7ED73E3728E9}"/>
    <cellStyle name="Comma 2 2 2 2 6 4" xfId="4039" xr:uid="{611883C3-49EE-4FBF-A032-A147FC21D935}"/>
    <cellStyle name="Comma 2 2 2 3" xfId="815" xr:uid="{00000000-0005-0000-0000-00002F030000}"/>
    <cellStyle name="Comma 2 2 2 3 2" xfId="816" xr:uid="{00000000-0005-0000-0000-000030030000}"/>
    <cellStyle name="Comma 2 2 2 3 2 2" xfId="5501" xr:uid="{047430C3-4E55-49C3-A8E6-B5C0EF388570}"/>
    <cellStyle name="Comma 2 2 2 3 2 2 2" xfId="11766" xr:uid="{C7BF91EE-41E4-4129-AB20-FFE371B952E3}"/>
    <cellStyle name="Comma 2 2 2 3 2 3" xfId="4579" xr:uid="{ED940DC7-6DEB-42DA-940D-B1E0528DBD7B}"/>
    <cellStyle name="Comma 2 2 2 3 2 4" xfId="3525" xr:uid="{CB934831-23FD-432C-B11B-7D784AF1AC2C}"/>
    <cellStyle name="Comma 2 2 2 3 3" xfId="3063" xr:uid="{B8EB6C39-C34F-4D87-9075-EEFBF0382F10}"/>
    <cellStyle name="Comma 2 2 2 3 3 2" xfId="11382" xr:uid="{11894670-00BD-45B8-AB7D-EE649E2C0442}"/>
    <cellStyle name="Comma 2 2 2 3 3 3" xfId="5116" xr:uid="{D2200EE1-B7DD-45A5-B976-734800CCD242}"/>
    <cellStyle name="Comma 2 2 2 3 3 4" xfId="4050" xr:uid="{FA074385-F00B-4C55-B4BE-AFDB1DB707F8}"/>
    <cellStyle name="Comma 2 2 2 4" xfId="817" xr:uid="{00000000-0005-0000-0000-000031030000}"/>
    <cellStyle name="Comma 2 2 2 4 2" xfId="818" xr:uid="{00000000-0005-0000-0000-000032030000}"/>
    <cellStyle name="Comma 2 2 2 4 2 2" xfId="5502" xr:uid="{0209ABC8-8315-43F5-A593-C6B1ACDCA650}"/>
    <cellStyle name="Comma 2 2 2 4 2 2 2" xfId="11767" xr:uid="{2252D35D-134F-4069-8430-B7B7E815CD83}"/>
    <cellStyle name="Comma 2 2 2 4 2 3" xfId="4580" xr:uid="{94F0C7AF-E52A-4AF8-9D81-B6F8548BE454}"/>
    <cellStyle name="Comma 2 2 2 4 2 4" xfId="3526" xr:uid="{13084C41-DC87-4F34-9DE6-82CD71008079}"/>
    <cellStyle name="Comma 2 2 2 4 3" xfId="3064" xr:uid="{C8DB41C1-0628-4707-A6A3-C0449242A08C}"/>
    <cellStyle name="Comma 2 2 2 4 3 2" xfId="11383" xr:uid="{1E6F5E4A-1DB4-49DA-B8DB-7DE2E2D95F57}"/>
    <cellStyle name="Comma 2 2 2 4 3 3" xfId="5117" xr:uid="{04AC06D6-5E84-4F0C-9E05-19BD426B2883}"/>
    <cellStyle name="Comma 2 2 2 4 3 4" xfId="4051" xr:uid="{0011279F-1C9D-4C9D-BE62-3AFAF880E98F}"/>
    <cellStyle name="Comma 2 2 2 5" xfId="819" xr:uid="{00000000-0005-0000-0000-000033030000}"/>
    <cellStyle name="Comma 2 2 2 5 2" xfId="820" xr:uid="{00000000-0005-0000-0000-000034030000}"/>
    <cellStyle name="Comma 2 2 2 5 2 2" xfId="5503" xr:uid="{628D95E1-E7E5-4AD7-B229-2A2140DAB3FB}"/>
    <cellStyle name="Comma 2 2 2 5 2 2 2" xfId="11768" xr:uid="{F8FA30D1-BCB0-4BAA-84C7-5E7579FF193E}"/>
    <cellStyle name="Comma 2 2 2 5 2 3" xfId="4581" xr:uid="{68538583-F8B8-4C00-901A-7AEB0C52095D}"/>
    <cellStyle name="Comma 2 2 2 5 2 4" xfId="3527" xr:uid="{F3A3E214-5514-404F-AAEE-5424A8AC90DF}"/>
    <cellStyle name="Comma 2 2 2 5 3" xfId="3065" xr:uid="{2A1B62FC-872C-48CF-8C35-6E29BB6A25EB}"/>
    <cellStyle name="Comma 2 2 2 5 3 2" xfId="11384" xr:uid="{EC10690A-97DF-481A-8174-46E3249771CD}"/>
    <cellStyle name="Comma 2 2 2 5 3 3" xfId="5118" xr:uid="{E447B785-2AA5-479C-9009-3B16AD72CB1E}"/>
    <cellStyle name="Comma 2 2 2 5 3 4" xfId="4052" xr:uid="{646D32BB-ABDE-4B75-A0C6-6025E66A81A3}"/>
    <cellStyle name="Comma 2 2 2 6" xfId="3051" xr:uid="{6BB74C52-7C4A-42E6-8EEE-864D18B444ED}"/>
    <cellStyle name="Comma 2 2 2 6 2" xfId="11370" xr:uid="{8F065A3E-4BA9-43C7-BC28-0666FFEE6519}"/>
    <cellStyle name="Comma 2 2 2 6 3" xfId="5104" xr:uid="{F675C4A1-01A8-443E-A828-284D76B33B78}"/>
    <cellStyle name="Comma 2 2 2 6 4" xfId="4038" xr:uid="{290FA13A-2609-4052-B6A9-BCA6C8011C7C}"/>
    <cellStyle name="Comma 2 2 3" xfId="821" xr:uid="{00000000-0005-0000-0000-000035030000}"/>
    <cellStyle name="Comma 2 2 3 2" xfId="822" xr:uid="{00000000-0005-0000-0000-000036030000}"/>
    <cellStyle name="Comma 2 2 3 2 2" xfId="5504" xr:uid="{C705B5B1-7B35-48C3-90CA-7EF40966E4E9}"/>
    <cellStyle name="Comma 2 2 3 2 2 2" xfId="11769" xr:uid="{205B100D-E896-48F3-A173-53383E6354E4}"/>
    <cellStyle name="Comma 2 2 3 2 3" xfId="4582" xr:uid="{55898C85-6308-49B9-B61E-236C58F2A183}"/>
    <cellStyle name="Comma 2 2 3 2 4" xfId="3528" xr:uid="{F6433A41-31FD-4A11-AB8E-A57FDCE3F61B}"/>
    <cellStyle name="Comma 2 2 3 3" xfId="3066" xr:uid="{10AA6034-2BB7-45AC-AF3E-BA103CE5F44B}"/>
    <cellStyle name="Comma 2 2 3 3 2" xfId="11385" xr:uid="{9F0989A9-03FA-4EAF-9DF1-30F8A1354DBF}"/>
    <cellStyle name="Comma 2 2 3 3 3" xfId="5119" xr:uid="{A9D00B19-7F96-48AA-8D54-D61C02E1E3BC}"/>
    <cellStyle name="Comma 2 2 3 3 4" xfId="4053" xr:uid="{6A31F197-BD15-4405-8B6A-6D5019DFE58E}"/>
    <cellStyle name="Comma 2 2 4" xfId="823" xr:uid="{00000000-0005-0000-0000-000037030000}"/>
    <cellStyle name="Comma 2 2 4 2" xfId="3067" xr:uid="{D327E1DC-367F-4D39-84A6-E24CC3A29998}"/>
    <cellStyle name="Comma 2 2 4 2 2" xfId="11386" xr:uid="{5A719E88-44D9-4D50-B45F-A86BA6BD1C3F}"/>
    <cellStyle name="Comma 2 2 4 2 3" xfId="5120" xr:uid="{ADB87DA2-695F-4CDE-8C67-BB2B56E2B022}"/>
    <cellStyle name="Comma 2 2 4 2 4" xfId="4054" xr:uid="{973ED499-8E6F-4ACA-81B4-AEA24714EC4E}"/>
    <cellStyle name="Comma 2 2 4 3" xfId="5505" xr:uid="{7E4A1BC8-EB2D-401E-992A-3D70AF5E0CAD}"/>
    <cellStyle name="Comma 2 2 4 3 2" xfId="11770" xr:uid="{B234F13B-33B9-467D-8980-0622F4ACC92F}"/>
    <cellStyle name="Comma 2 2 4 4" xfId="4583" xr:uid="{873AFD37-6EC8-485E-9910-7F2871940EC7}"/>
    <cellStyle name="Comma 2 2 4 5" xfId="3529" xr:uid="{B4EC6532-0234-4CC3-B158-34FECD8904C6}"/>
    <cellStyle name="Comma 2 2 5" xfId="824" xr:uid="{00000000-0005-0000-0000-000038030000}"/>
    <cellStyle name="Comma 2 2 5 2" xfId="3068" xr:uid="{4BC0779D-8E6A-4D1A-A3B3-265220889FF9}"/>
    <cellStyle name="Comma 2 2 5 2 2" xfId="11387" xr:uid="{D674A64D-1FA1-4DB0-BF31-48320422EF69}"/>
    <cellStyle name="Comma 2 2 5 2 3" xfId="5121" xr:uid="{56406794-7A51-4CF1-909B-CC9B822A74BE}"/>
    <cellStyle name="Comma 2 2 5 2 4" xfId="4055" xr:uid="{3A496734-040D-4EA6-A1C0-2BDAA9D9D1C9}"/>
    <cellStyle name="Comma 2 2 5 3" xfId="5506" xr:uid="{291694C9-051E-4CA4-857F-20D4E6D7BB6B}"/>
    <cellStyle name="Comma 2 2 5 3 2" xfId="11771" xr:uid="{CF41A11D-B512-42E6-9DFF-92E8DE354C05}"/>
    <cellStyle name="Comma 2 2 5 4" xfId="4584" xr:uid="{D8D36DED-99FA-420C-99CC-064B87D3D1C3}"/>
    <cellStyle name="Comma 2 2 5 5" xfId="3530" xr:uid="{366045C0-017D-4BC7-8889-97CCCC548827}"/>
    <cellStyle name="Comma 2 2 6" xfId="825" xr:uid="{00000000-0005-0000-0000-000039030000}"/>
    <cellStyle name="Comma 2 2 6 2" xfId="3069" xr:uid="{FC8A6416-4D38-4252-93E9-24DDFD334EFF}"/>
    <cellStyle name="Comma 2 2 6 2 2" xfId="11388" xr:uid="{BC5460F1-41EF-49CD-9DBD-879350C70A30}"/>
    <cellStyle name="Comma 2 2 6 2 3" xfId="5122" xr:uid="{496130A0-CB3D-42AE-9D9A-6B1487AA63BB}"/>
    <cellStyle name="Comma 2 2 6 2 4" xfId="4056" xr:uid="{E3687A91-B057-44F5-B81A-55555BD6734A}"/>
    <cellStyle name="Comma 2 2 7" xfId="826" xr:uid="{00000000-0005-0000-0000-00003A030000}"/>
    <cellStyle name="Comma 2 20" xfId="827" xr:uid="{00000000-0005-0000-0000-00003B030000}"/>
    <cellStyle name="Comma 2 20 2" xfId="828" xr:uid="{00000000-0005-0000-0000-00003C030000}"/>
    <cellStyle name="Comma 2 20 2 2" xfId="5507" xr:uid="{E73F34F8-B797-4A58-84DC-57E4EE4708B7}"/>
    <cellStyle name="Comma 2 20 2 2 2" xfId="11772" xr:uid="{A630EA81-0D79-46B9-B612-85E93F82E4CC}"/>
    <cellStyle name="Comma 2 20 2 3" xfId="4585" xr:uid="{47075399-D955-44F4-81BB-E438D3FEFA97}"/>
    <cellStyle name="Comma 2 20 2 4" xfId="3531" xr:uid="{769B8031-797A-4B77-8B7B-31E6DD995388}"/>
    <cellStyle name="Comma 2 20 3" xfId="3070" xr:uid="{E8504335-EF0B-40B3-BB11-27915C02D1DC}"/>
    <cellStyle name="Comma 2 20 3 2" xfId="11389" xr:uid="{9D3160AF-45E3-44F7-AD30-C027AE397C94}"/>
    <cellStyle name="Comma 2 20 3 3" xfId="5123" xr:uid="{43DD4663-7849-459C-8F20-62431638E7B9}"/>
    <cellStyle name="Comma 2 20 3 4" xfId="4057" xr:uid="{EEBFF652-D81C-49B3-A691-8B0EEC3CA7B6}"/>
    <cellStyle name="Comma 2 21" xfId="829" xr:uid="{00000000-0005-0000-0000-00003D030000}"/>
    <cellStyle name="Comma 2 21 2" xfId="830" xr:uid="{00000000-0005-0000-0000-00003E030000}"/>
    <cellStyle name="Comma 2 21 2 2" xfId="5508" xr:uid="{5F462368-D21E-4CFE-B724-9D06118E4F81}"/>
    <cellStyle name="Comma 2 21 2 2 2" xfId="11773" xr:uid="{DA17DD17-3F91-49A4-856F-2F164B1BDD70}"/>
    <cellStyle name="Comma 2 21 2 3" xfId="4586" xr:uid="{00078F0C-CB95-4DE6-B74A-3720F246A01B}"/>
    <cellStyle name="Comma 2 21 2 4" xfId="3532" xr:uid="{CA920913-5D43-428E-B0E2-A70EB035BBE7}"/>
    <cellStyle name="Comma 2 21 3" xfId="3071" xr:uid="{534A85AA-F339-4927-8E0A-7F27368C88BB}"/>
    <cellStyle name="Comma 2 21 3 2" xfId="11390" xr:uid="{FA69F67A-E839-49B8-9E86-F1D42DAE1BCD}"/>
    <cellStyle name="Comma 2 21 3 3" xfId="5124" xr:uid="{D94DB841-66C1-4445-858D-D8CEF3D46B99}"/>
    <cellStyle name="Comma 2 21 3 4" xfId="4058" xr:uid="{E4758AE9-9CA4-41BC-9DF9-0F8FA7FB1BEF}"/>
    <cellStyle name="Comma 2 22" xfId="831" xr:uid="{00000000-0005-0000-0000-00003F030000}"/>
    <cellStyle name="Comma 2 22 2" xfId="832" xr:uid="{00000000-0005-0000-0000-000040030000}"/>
    <cellStyle name="Comma 2 22 2 2" xfId="5509" xr:uid="{A48C3583-2263-44AF-A86A-8B31CDC6A1FB}"/>
    <cellStyle name="Comma 2 22 2 2 2" xfId="11774" xr:uid="{998F19B3-50AB-4551-826D-7B4F180417CD}"/>
    <cellStyle name="Comma 2 22 2 3" xfId="4587" xr:uid="{143698AB-85B9-4A5C-A176-7A41F49579C8}"/>
    <cellStyle name="Comma 2 22 2 4" xfId="3533" xr:uid="{8AB86EF0-6C77-4258-963E-D8AD36B77472}"/>
    <cellStyle name="Comma 2 22 3" xfId="3072" xr:uid="{019EDD3C-1E42-4A89-9D85-4F854F325998}"/>
    <cellStyle name="Comma 2 22 3 2" xfId="11391" xr:uid="{EA714BCF-8A6A-4E1F-BF6C-9134700FF0AB}"/>
    <cellStyle name="Comma 2 22 3 3" xfId="5125" xr:uid="{FA368CC1-1614-45D0-BCAF-61F81F067E50}"/>
    <cellStyle name="Comma 2 22 3 4" xfId="4059" xr:uid="{84ED136F-74DA-469A-BB22-8274E5E9552B}"/>
    <cellStyle name="Comma 2 23" xfId="833" xr:uid="{00000000-0005-0000-0000-000041030000}"/>
    <cellStyle name="Comma 2 23 2" xfId="834" xr:uid="{00000000-0005-0000-0000-000042030000}"/>
    <cellStyle name="Comma 2 23 2 2" xfId="5510" xr:uid="{3E9A742C-E7AE-4FE0-A544-E41D9A2F4FCB}"/>
    <cellStyle name="Comma 2 23 2 2 2" xfId="11775" xr:uid="{AFD78C4F-263B-4129-AE94-8891CA7BA19B}"/>
    <cellStyle name="Comma 2 23 2 3" xfId="4588" xr:uid="{9233FAD5-395A-4C4E-8BFE-C8F2DF76DDD1}"/>
    <cellStyle name="Comma 2 23 2 4" xfId="3534" xr:uid="{5F9972C9-2484-49FA-A0AC-97A32EBEE3F2}"/>
    <cellStyle name="Comma 2 23 3" xfId="3073" xr:uid="{CE5A0BC8-EFDA-470A-925C-0AE092386415}"/>
    <cellStyle name="Comma 2 23 3 2" xfId="11392" xr:uid="{E644E932-794D-46AB-9D5F-B40858F0E160}"/>
    <cellStyle name="Comma 2 23 3 3" xfId="5126" xr:uid="{129BDDC5-4C79-40D1-8213-76DC3F1DC5FF}"/>
    <cellStyle name="Comma 2 23 3 4" xfId="4060" xr:uid="{41AA3C66-AF13-4A83-8B39-5546C9955BEE}"/>
    <cellStyle name="Comma 2 24" xfId="835" xr:uid="{00000000-0005-0000-0000-000043030000}"/>
    <cellStyle name="Comma 2 24 2" xfId="836" xr:uid="{00000000-0005-0000-0000-000044030000}"/>
    <cellStyle name="Comma 2 24 2 2" xfId="5511" xr:uid="{EA66BC43-77E9-4549-9F1B-7D91C66485D0}"/>
    <cellStyle name="Comma 2 24 2 2 2" xfId="11776" xr:uid="{B9D1CF9F-691F-46D2-A295-A0217D2FF1FF}"/>
    <cellStyle name="Comma 2 24 2 3" xfId="4589" xr:uid="{FA4EE2DF-9172-4FA0-B6F1-5A12E4C332E1}"/>
    <cellStyle name="Comma 2 24 2 4" xfId="3535" xr:uid="{DEB0D433-6E2F-4B4C-966E-CCEE94DA841F}"/>
    <cellStyle name="Comma 2 24 3" xfId="3074" xr:uid="{66A82A04-1B58-4C2E-9645-23D94777C17A}"/>
    <cellStyle name="Comma 2 24 3 2" xfId="11393" xr:uid="{0828BCDB-5E90-4557-B120-DF9F16ABE731}"/>
    <cellStyle name="Comma 2 24 3 3" xfId="5127" xr:uid="{F48634FA-EE32-4C41-9381-150885C97D1D}"/>
    <cellStyle name="Comma 2 24 3 4" xfId="4061" xr:uid="{1542EE2A-6F0C-4088-95BE-27BF9478CB2C}"/>
    <cellStyle name="Comma 2 25" xfId="837" xr:uid="{00000000-0005-0000-0000-000045030000}"/>
    <cellStyle name="Comma 2 25 2" xfId="838" xr:uid="{00000000-0005-0000-0000-000046030000}"/>
    <cellStyle name="Comma 2 25 2 2" xfId="5512" xr:uid="{D4DB8FED-71C6-4EB6-A6F7-E0AC3C8E0315}"/>
    <cellStyle name="Comma 2 25 2 2 2" xfId="11777" xr:uid="{99D2DAB2-A827-4B7E-A1B5-7161A9B3A41D}"/>
    <cellStyle name="Comma 2 25 2 3" xfId="4590" xr:uid="{23652FE4-9689-4FF0-8388-103C3BF12E5F}"/>
    <cellStyle name="Comma 2 25 2 4" xfId="3536" xr:uid="{04B19A31-A217-4DDA-857B-62C0275C57D7}"/>
    <cellStyle name="Comma 2 25 3" xfId="3075" xr:uid="{D4192D6C-4BA9-41C4-A724-B2A0FF9D1918}"/>
    <cellStyle name="Comma 2 25 3 2" xfId="11394" xr:uid="{83EB062E-B5FF-426C-821B-31A75C4ABA65}"/>
    <cellStyle name="Comma 2 25 3 3" xfId="5128" xr:uid="{8CAC7DE3-0DA0-40F3-9113-748B0016BD5C}"/>
    <cellStyle name="Comma 2 25 3 4" xfId="4062" xr:uid="{5B2FB3C7-4FA0-46CF-80B8-180428BFB74E}"/>
    <cellStyle name="Comma 2 26" xfId="839" xr:uid="{00000000-0005-0000-0000-000047030000}"/>
    <cellStyle name="Comma 2 26 2" xfId="840" xr:uid="{00000000-0005-0000-0000-000048030000}"/>
    <cellStyle name="Comma 2 26 2 2" xfId="5513" xr:uid="{DFB8259A-5426-45FA-BA63-F1A3B6540398}"/>
    <cellStyle name="Comma 2 26 2 2 2" xfId="11778" xr:uid="{3589FD73-A280-4640-9C14-059D15BA138C}"/>
    <cellStyle name="Comma 2 26 2 3" xfId="4591" xr:uid="{DD9BFCD2-4CAC-407B-B6CF-6C35A7D3F5B4}"/>
    <cellStyle name="Comma 2 26 2 4" xfId="3537" xr:uid="{2F795858-1AE4-45D3-9047-B6129BD8ABD9}"/>
    <cellStyle name="Comma 2 26 3" xfId="3076" xr:uid="{735FA171-3D24-4D5C-AB35-83AB490C0D30}"/>
    <cellStyle name="Comma 2 26 3 2" xfId="11395" xr:uid="{B1B71AF0-D7C3-46A5-902D-E679123751BB}"/>
    <cellStyle name="Comma 2 26 3 3" xfId="5129" xr:uid="{A18AEBBC-6A15-4C16-BFF9-238E89AD0711}"/>
    <cellStyle name="Comma 2 26 3 4" xfId="4063" xr:uid="{312A1C12-01B3-4143-91C3-99EF71DBD816}"/>
    <cellStyle name="Comma 2 27" xfId="841" xr:uid="{00000000-0005-0000-0000-000049030000}"/>
    <cellStyle name="Comma 2 27 2" xfId="842" xr:uid="{00000000-0005-0000-0000-00004A030000}"/>
    <cellStyle name="Comma 2 27 2 2" xfId="5514" xr:uid="{5EF78AEB-4174-4EEF-A7DC-3AC28ACC30AF}"/>
    <cellStyle name="Comma 2 27 2 2 2" xfId="11779" xr:uid="{AA3C0ED6-C61D-4E3E-A7DA-436658368BE7}"/>
    <cellStyle name="Comma 2 27 2 3" xfId="4592" xr:uid="{F8BB7325-3950-42D6-BA6F-546753C6F51A}"/>
    <cellStyle name="Comma 2 27 2 4" xfId="3538" xr:uid="{27CA1511-5DA1-4CCF-897E-D3092178F1E7}"/>
    <cellStyle name="Comma 2 27 3" xfId="3077" xr:uid="{4F40CF85-B1C9-49D3-A52B-2C972B4DFC2A}"/>
    <cellStyle name="Comma 2 27 3 2" xfId="11396" xr:uid="{7413ECAF-DB82-4888-ADB4-7B5DAEDDFA77}"/>
    <cellStyle name="Comma 2 27 3 3" xfId="5130" xr:uid="{5D391A4E-B0E4-438C-8EB5-728EB2C62724}"/>
    <cellStyle name="Comma 2 27 3 4" xfId="4064" xr:uid="{77B44086-CC18-405A-AEF1-C3E51248E3D0}"/>
    <cellStyle name="Comma 2 28" xfId="843" xr:uid="{00000000-0005-0000-0000-00004B030000}"/>
    <cellStyle name="Comma 2 28 2" xfId="844" xr:uid="{00000000-0005-0000-0000-00004C030000}"/>
    <cellStyle name="Comma 2 28 2 2" xfId="5515" xr:uid="{0C0B8352-FF9F-413D-8716-1536D0361AE7}"/>
    <cellStyle name="Comma 2 28 2 2 2" xfId="11780" xr:uid="{8899DD63-E019-4EE2-9045-2E0FC0592DCC}"/>
    <cellStyle name="Comma 2 28 2 3" xfId="4593" xr:uid="{C17C6C8E-F054-4B23-BE03-D99BBAD76E5E}"/>
    <cellStyle name="Comma 2 28 2 4" xfId="3539" xr:uid="{9F1A070E-BB05-4E2D-9D03-9234636CD3BE}"/>
    <cellStyle name="Comma 2 28 3" xfId="3078" xr:uid="{A4DA0430-6849-4B2C-A5F5-72BA4228DB00}"/>
    <cellStyle name="Comma 2 28 3 2" xfId="11397" xr:uid="{2E67736F-E90C-4E35-9A11-0C3E9578A2C0}"/>
    <cellStyle name="Comma 2 28 3 3" xfId="5131" xr:uid="{FF760427-D08F-4914-B3A4-996D3F867BBD}"/>
    <cellStyle name="Comma 2 28 3 4" xfId="4065" xr:uid="{71700385-404B-438B-8789-BCA14771BD6E}"/>
    <cellStyle name="Comma 2 29" xfId="845" xr:uid="{00000000-0005-0000-0000-00004D030000}"/>
    <cellStyle name="Comma 2 29 2" xfId="846" xr:uid="{00000000-0005-0000-0000-00004E030000}"/>
    <cellStyle name="Comma 2 29 2 2" xfId="5516" xr:uid="{EAF723DC-6FCD-4D81-8FB0-72B454A5B93A}"/>
    <cellStyle name="Comma 2 29 2 2 2" xfId="11781" xr:uid="{163EAA5D-91FC-43CB-94C4-C45C50A06153}"/>
    <cellStyle name="Comma 2 29 2 3" xfId="4594" xr:uid="{626A042C-04D2-43FA-B2C0-67A4E303BD02}"/>
    <cellStyle name="Comma 2 29 2 4" xfId="3540" xr:uid="{8EB261F5-CBCB-4D6D-9187-32FEF4C6B9EC}"/>
    <cellStyle name="Comma 2 29 3" xfId="3079" xr:uid="{7BD30170-43AC-4F85-A55B-43E9215E9B3A}"/>
    <cellStyle name="Comma 2 29 3 2" xfId="11398" xr:uid="{9D81F657-B3DC-4814-91D6-CCBDC9DA8FE7}"/>
    <cellStyle name="Comma 2 29 3 3" xfId="5132" xr:uid="{9730A98B-3809-4DB6-81CB-C2DA84CAE2C8}"/>
    <cellStyle name="Comma 2 29 3 4" xfId="4066" xr:uid="{7B841422-CE32-45C8-AD39-6E70327ED095}"/>
    <cellStyle name="Comma 2 3" xfId="847" xr:uid="{00000000-0005-0000-0000-00004F030000}"/>
    <cellStyle name="Comma 2 3 2" xfId="848" xr:uid="{00000000-0005-0000-0000-000050030000}"/>
    <cellStyle name="Comma 2 3 2 2" xfId="5517" xr:uid="{3B2D0CD9-29A5-47E5-B201-B52A8DC4E39D}"/>
    <cellStyle name="Comma 2 3 2 2 2" xfId="11782" xr:uid="{819BA9CE-14C1-47AC-8399-A1DF76DC06DC}"/>
    <cellStyle name="Comma 2 3 2 3" xfId="4595" xr:uid="{56055458-21A3-4E2E-B655-A3C8F265DECB}"/>
    <cellStyle name="Comma 2 3 2 4" xfId="3541" xr:uid="{240CC166-5199-4D87-9A2F-8984153AD2BA}"/>
    <cellStyle name="Comma 2 3 3" xfId="3080" xr:uid="{60D14EEC-05C6-49B0-9F35-6D37685098FC}"/>
    <cellStyle name="Comma 2 3 3 2" xfId="11399" xr:uid="{71902691-C0CC-44B6-9519-5AC494631EB7}"/>
    <cellStyle name="Comma 2 3 3 3" xfId="5133" xr:uid="{5B327D77-DFDE-4656-A67F-0EEC73D66092}"/>
    <cellStyle name="Comma 2 3 3 4" xfId="4067" xr:uid="{2F821CD3-1D70-4690-953A-78D78050FC9F}"/>
    <cellStyle name="Comma 2 30" xfId="849" xr:uid="{00000000-0005-0000-0000-000051030000}"/>
    <cellStyle name="Comma 2 30 2" xfId="850" xr:uid="{00000000-0005-0000-0000-000052030000}"/>
    <cellStyle name="Comma 2 30 2 2" xfId="5518" xr:uid="{21D0251B-27CE-4112-A572-FA6DF124F65A}"/>
    <cellStyle name="Comma 2 30 2 2 2" xfId="11783" xr:uid="{99B9D620-6D38-4F2D-ACF1-9D87C622D620}"/>
    <cellStyle name="Comma 2 30 2 3" xfId="4596" xr:uid="{08B10691-F56E-47EA-ADF1-6995B93DA99D}"/>
    <cellStyle name="Comma 2 30 2 4" xfId="3542" xr:uid="{E902421E-365E-48C9-9767-D6FE0A698C4F}"/>
    <cellStyle name="Comma 2 30 3" xfId="3081" xr:uid="{548602E8-C7B2-4F42-BCEA-7A01F379E763}"/>
    <cellStyle name="Comma 2 30 3 2" xfId="11400" xr:uid="{93DCAC0F-5545-4F95-8368-60D78B84E069}"/>
    <cellStyle name="Comma 2 30 3 3" xfId="5134" xr:uid="{65208B69-0A12-4E57-8D69-60B48A1AECC1}"/>
    <cellStyle name="Comma 2 30 3 4" xfId="4068" xr:uid="{1E24C986-67E6-46E4-AB78-F838281997B6}"/>
    <cellStyle name="Comma 2 31" xfId="851" xr:uid="{00000000-0005-0000-0000-000053030000}"/>
    <cellStyle name="Comma 2 31 2" xfId="852" xr:uid="{00000000-0005-0000-0000-000054030000}"/>
    <cellStyle name="Comma 2 31 2 2" xfId="5519" xr:uid="{7402AF39-5852-4A7D-AB3F-7B3DF5854162}"/>
    <cellStyle name="Comma 2 31 2 2 2" xfId="11784" xr:uid="{68D15353-7A3D-486B-9E0B-B1E9F805ABCA}"/>
    <cellStyle name="Comma 2 31 2 3" xfId="4597" xr:uid="{E45AA26A-D058-4528-8F75-2732C60CCE1D}"/>
    <cellStyle name="Comma 2 31 2 4" xfId="3543" xr:uid="{94B0F3BE-58A9-417A-87E8-4243E3ACF3CB}"/>
    <cellStyle name="Comma 2 31 3" xfId="3082" xr:uid="{74D0E64C-66D9-49E9-9B5B-362590BC2750}"/>
    <cellStyle name="Comma 2 31 3 2" xfId="11401" xr:uid="{7120F133-2106-4AC2-83DE-637F89AD57A6}"/>
    <cellStyle name="Comma 2 31 3 3" xfId="5135" xr:uid="{02144946-D83B-4AA8-AECB-C9B74A67EABE}"/>
    <cellStyle name="Comma 2 31 3 4" xfId="4069" xr:uid="{210076E0-D8C4-4B3A-8469-7B808E8D15C4}"/>
    <cellStyle name="Comma 2 32" xfId="853" xr:uid="{00000000-0005-0000-0000-000055030000}"/>
    <cellStyle name="Comma 2 32 2" xfId="854" xr:uid="{00000000-0005-0000-0000-000056030000}"/>
    <cellStyle name="Comma 2 32 2 2" xfId="5520" xr:uid="{8B5F7CB9-3D73-4F1F-BECE-1B6900F9E84E}"/>
    <cellStyle name="Comma 2 32 2 2 2" xfId="11785" xr:uid="{08CEFD7F-9959-4F7C-BF80-BCEDB8AA98AB}"/>
    <cellStyle name="Comma 2 32 2 3" xfId="4598" xr:uid="{528578DA-C5BA-4ABC-A205-D33B8E3E133C}"/>
    <cellStyle name="Comma 2 32 2 4" xfId="3544" xr:uid="{11F8A5C8-07C0-44A3-8E67-ABC5C724772D}"/>
    <cellStyle name="Comma 2 32 3" xfId="3083" xr:uid="{0C681DF3-E95C-4D7B-B92D-5B49C8453D07}"/>
    <cellStyle name="Comma 2 32 3 2" xfId="11402" xr:uid="{DA3C49CD-5C4E-41D0-8E32-B4C32D85C95B}"/>
    <cellStyle name="Comma 2 32 3 3" xfId="5136" xr:uid="{7EBC8684-5E7B-4B0F-B487-895346C44EF1}"/>
    <cellStyle name="Comma 2 32 3 4" xfId="4070" xr:uid="{C7001BEE-7FBC-4852-8F3C-0431DB0C3FF7}"/>
    <cellStyle name="Comma 2 33" xfId="855" xr:uid="{00000000-0005-0000-0000-000057030000}"/>
    <cellStyle name="Comma 2 33 2" xfId="856" xr:uid="{00000000-0005-0000-0000-000058030000}"/>
    <cellStyle name="Comma 2 33 2 2" xfId="5521" xr:uid="{8D5FA622-81F2-43C1-8592-8CF016D000DF}"/>
    <cellStyle name="Comma 2 33 2 2 2" xfId="11786" xr:uid="{CCD2DCE5-8F66-47F3-AD9D-9E8B636AA675}"/>
    <cellStyle name="Comma 2 33 2 3" xfId="4599" xr:uid="{217A8BCD-BD09-4623-940E-CB4DE7E234EB}"/>
    <cellStyle name="Comma 2 33 2 4" xfId="3545" xr:uid="{16A2F30F-9A77-4827-95D9-4C717F4FF3AD}"/>
    <cellStyle name="Comma 2 33 3" xfId="3084" xr:uid="{98EEB5A4-45EA-41AF-817C-639CA65141CA}"/>
    <cellStyle name="Comma 2 33 3 2" xfId="11403" xr:uid="{9BD7E2C1-743E-4593-BF63-6CC5C56EBAB1}"/>
    <cellStyle name="Comma 2 33 3 3" xfId="5137" xr:uid="{A9D7E918-576F-4F7D-8667-1688E11CBD01}"/>
    <cellStyle name="Comma 2 33 3 4" xfId="4071" xr:uid="{96F7F083-BCD6-492E-BC43-E107DD0F63DB}"/>
    <cellStyle name="Comma 2 34" xfId="857" xr:uid="{00000000-0005-0000-0000-000059030000}"/>
    <cellStyle name="Comma 2 34 2" xfId="858" xr:uid="{00000000-0005-0000-0000-00005A030000}"/>
    <cellStyle name="Comma 2 34 2 2" xfId="5522" xr:uid="{CF67862C-234E-407F-8824-05FFF0F50B12}"/>
    <cellStyle name="Comma 2 34 2 2 2" xfId="11787" xr:uid="{A7FF589B-5FE7-4890-8654-3FA2C4B835DA}"/>
    <cellStyle name="Comma 2 34 2 3" xfId="4600" xr:uid="{C155A577-88F2-4C00-9B85-C727F65B10B8}"/>
    <cellStyle name="Comma 2 34 2 4" xfId="3546" xr:uid="{7AEB6845-85CC-4963-B31C-AEF9531D4AEA}"/>
    <cellStyle name="Comma 2 34 3" xfId="3085" xr:uid="{95E30297-53F3-42D2-BF25-79B3DAB2AA0A}"/>
    <cellStyle name="Comma 2 34 3 2" xfId="11404" xr:uid="{3CB6658E-8E34-4552-89C3-4768AD096475}"/>
    <cellStyle name="Comma 2 34 3 3" xfId="5138" xr:uid="{67DD7A95-15FF-47B8-A036-0BA758F3EE02}"/>
    <cellStyle name="Comma 2 34 3 4" xfId="4072" xr:uid="{3F04D22C-E0ED-40BF-ABC9-A64C0D061C57}"/>
    <cellStyle name="Comma 2 35" xfId="859" xr:uid="{00000000-0005-0000-0000-00005B030000}"/>
    <cellStyle name="Comma 2 35 2" xfId="860" xr:uid="{00000000-0005-0000-0000-00005C030000}"/>
    <cellStyle name="Comma 2 35 2 2" xfId="5523" xr:uid="{75B79D92-F162-4786-B5C1-94CE32786126}"/>
    <cellStyle name="Comma 2 35 2 2 2" xfId="11788" xr:uid="{CD2E0B60-211E-41DD-9ABB-00EEDAF86A9D}"/>
    <cellStyle name="Comma 2 35 2 3" xfId="4601" xr:uid="{8A128EAA-5DA0-4AD9-8C6F-5CFFB3BEFDE3}"/>
    <cellStyle name="Comma 2 35 2 4" xfId="3547" xr:uid="{7B02D36F-EFAB-4F59-80F1-D64092CB10C4}"/>
    <cellStyle name="Comma 2 35 3" xfId="3086" xr:uid="{D49C1B0E-A666-45C7-AEE7-D8319AEFCB3D}"/>
    <cellStyle name="Comma 2 35 3 2" xfId="11405" xr:uid="{0D8CB244-5F31-4DFB-8BFA-8D0AD2CD822D}"/>
    <cellStyle name="Comma 2 35 3 3" xfId="5139" xr:uid="{378E65DF-F0F1-4016-872E-AF8AD5EF0500}"/>
    <cellStyle name="Comma 2 35 3 4" xfId="4073" xr:uid="{8F03A8BE-FA5D-4A91-93F0-01DF282FED9C}"/>
    <cellStyle name="Comma 2 36" xfId="861" xr:uid="{00000000-0005-0000-0000-00005D030000}"/>
    <cellStyle name="Comma 2 36 2" xfId="862" xr:uid="{00000000-0005-0000-0000-00005E030000}"/>
    <cellStyle name="Comma 2 36 2 2" xfId="5524" xr:uid="{38EA221F-AB7B-4C84-873D-4EEBE35787AB}"/>
    <cellStyle name="Comma 2 36 2 2 2" xfId="11789" xr:uid="{1B301B14-F34B-4EAD-A66C-EEC1E1C0154F}"/>
    <cellStyle name="Comma 2 36 2 3" xfId="4602" xr:uid="{D9BA57F8-A814-4540-8EFF-F8439915B923}"/>
    <cellStyle name="Comma 2 36 2 4" xfId="3548" xr:uid="{F12D1EA8-DFE3-4F52-BDC8-A0367CE254CB}"/>
    <cellStyle name="Comma 2 36 3" xfId="3087" xr:uid="{9082B455-17FA-4C1A-8D63-E796ADE46D61}"/>
    <cellStyle name="Comma 2 36 3 2" xfId="11406" xr:uid="{2CBF32D1-A3B3-44A4-9BD4-25BF4E34B82C}"/>
    <cellStyle name="Comma 2 36 3 3" xfId="5140" xr:uid="{3F6F6C47-18A3-4139-83C3-7BDA9682CF9D}"/>
    <cellStyle name="Comma 2 36 3 4" xfId="4074" xr:uid="{5DB163C0-FBA4-4F55-90B9-F975139C365D}"/>
    <cellStyle name="Comma 2 37" xfId="863" xr:uid="{00000000-0005-0000-0000-00005F030000}"/>
    <cellStyle name="Comma 2 37 2" xfId="864" xr:uid="{00000000-0005-0000-0000-000060030000}"/>
    <cellStyle name="Comma 2 37 2 2" xfId="5525" xr:uid="{3033CC5C-D45F-48A8-8CEC-2A025B0F8773}"/>
    <cellStyle name="Comma 2 37 2 2 2" xfId="11790" xr:uid="{1AB4414C-8719-4AC4-89A7-EEBADECD7148}"/>
    <cellStyle name="Comma 2 37 2 3" xfId="4603" xr:uid="{79EECA20-D19C-46C9-900D-680D8CDBB8F9}"/>
    <cellStyle name="Comma 2 37 2 4" xfId="3549" xr:uid="{8834EBDA-34AB-4D3C-ACF9-DEAB56D93085}"/>
    <cellStyle name="Comma 2 37 3" xfId="3088" xr:uid="{6FD2996F-B042-47C1-A7A4-E645E12016AF}"/>
    <cellStyle name="Comma 2 37 3 2" xfId="11407" xr:uid="{093BBDCE-5CC2-44FD-B5A0-0932654CB635}"/>
    <cellStyle name="Comma 2 37 3 3" xfId="5141" xr:uid="{18EA2F6C-F53E-4F98-AF31-A53FD861CADD}"/>
    <cellStyle name="Comma 2 37 3 4" xfId="4075" xr:uid="{FFECB169-B22F-4CC1-9401-CF23901C9CB1}"/>
    <cellStyle name="Comma 2 38" xfId="865" xr:uid="{00000000-0005-0000-0000-000061030000}"/>
    <cellStyle name="Comma 2 38 2" xfId="866" xr:uid="{00000000-0005-0000-0000-000062030000}"/>
    <cellStyle name="Comma 2 38 2 2" xfId="5526" xr:uid="{BA837F41-4F39-48BA-8826-4EB8435A43E5}"/>
    <cellStyle name="Comma 2 38 2 2 2" xfId="11791" xr:uid="{54C4146F-18C3-4F88-B811-6CCCAF0EB505}"/>
    <cellStyle name="Comma 2 38 2 3" xfId="4604" xr:uid="{6A58403E-1890-4988-B714-2F53DD167769}"/>
    <cellStyle name="Comma 2 38 2 4" xfId="3550" xr:uid="{1431A4F9-7960-433A-96CB-A6C607F97C9F}"/>
    <cellStyle name="Comma 2 38 3" xfId="3089" xr:uid="{19A2A224-DC0F-40C6-B85F-3C7438EB6AF8}"/>
    <cellStyle name="Comma 2 38 3 2" xfId="11408" xr:uid="{6FF1D45E-B423-43D4-BEFB-ECC9626EC25A}"/>
    <cellStyle name="Comma 2 38 3 3" xfId="5142" xr:uid="{91994AEB-6B7C-4CD4-AAB2-F58A43F54D9F}"/>
    <cellStyle name="Comma 2 38 3 4" xfId="4076" xr:uid="{1E2D44F8-BF48-4603-B2B2-9A5D0B2898D4}"/>
    <cellStyle name="Comma 2 39" xfId="867" xr:uid="{00000000-0005-0000-0000-000063030000}"/>
    <cellStyle name="Comma 2 39 2" xfId="868" xr:uid="{00000000-0005-0000-0000-000064030000}"/>
    <cellStyle name="Comma 2 39 2 2" xfId="5527" xr:uid="{FEF80523-9283-40C3-9DBA-D646BA2ED590}"/>
    <cellStyle name="Comma 2 39 2 2 2" xfId="11792" xr:uid="{06CEC433-A0E1-46AD-BF9B-5610FA59B3E9}"/>
    <cellStyle name="Comma 2 39 2 3" xfId="4605" xr:uid="{28AB065F-45A3-4F17-930C-4CB6757EAB29}"/>
    <cellStyle name="Comma 2 39 2 4" xfId="3551" xr:uid="{863059E3-B537-42CF-B0E7-3C7784B5B699}"/>
    <cellStyle name="Comma 2 39 3" xfId="3090" xr:uid="{8D82E791-171C-48D3-B277-B43C69149260}"/>
    <cellStyle name="Comma 2 39 3 2" xfId="11409" xr:uid="{13FB0A2A-6D57-4857-83F2-5678AFBD0D20}"/>
    <cellStyle name="Comma 2 39 3 3" xfId="5143" xr:uid="{F1B5BB26-FA55-47B1-8512-4113AC9241AC}"/>
    <cellStyle name="Comma 2 39 3 4" xfId="4077" xr:uid="{9572838E-BB37-4E16-947E-B2B4C7148206}"/>
    <cellStyle name="Comma 2 4" xfId="869" xr:uid="{00000000-0005-0000-0000-000065030000}"/>
    <cellStyle name="Comma 2 4 2" xfId="870" xr:uid="{00000000-0005-0000-0000-000066030000}"/>
    <cellStyle name="Comma 2 4 2 2" xfId="5528" xr:uid="{ECF88CA8-1CE0-4456-82EF-00A0CF56831F}"/>
    <cellStyle name="Comma 2 4 2 2 2" xfId="11793" xr:uid="{A2371AEF-532B-4090-8C86-0D92EB223A9F}"/>
    <cellStyle name="Comma 2 4 2 3" xfId="4606" xr:uid="{E8483E5A-BE24-4B2F-ADF5-4CDD2C4A8439}"/>
    <cellStyle name="Comma 2 4 2 4" xfId="3552" xr:uid="{564BBB59-0E60-4217-A814-766F9F38FD58}"/>
    <cellStyle name="Comma 2 4 3" xfId="871" xr:uid="{00000000-0005-0000-0000-000067030000}"/>
    <cellStyle name="Comma 2 4 3 2" xfId="5529" xr:uid="{68693EF7-51F8-45D8-B5D7-743049E65D3C}"/>
    <cellStyle name="Comma 2 4 3 2 2" xfId="11794" xr:uid="{8041B42C-A59E-45D8-B5FF-76E0C799F3E2}"/>
    <cellStyle name="Comma 2 4 3 3" xfId="4607" xr:uid="{748E84C6-8E95-4B2A-954A-9B17BBD9CFCE}"/>
    <cellStyle name="Comma 2 4 3 4" xfId="3553" xr:uid="{4CB2845A-A593-45E7-8D11-92A68C2FCEDC}"/>
    <cellStyle name="Comma 2 4 4" xfId="872" xr:uid="{00000000-0005-0000-0000-000068030000}"/>
    <cellStyle name="Comma 2 40" xfId="873" xr:uid="{00000000-0005-0000-0000-000069030000}"/>
    <cellStyle name="Comma 2 40 2" xfId="874" xr:uid="{00000000-0005-0000-0000-00006A030000}"/>
    <cellStyle name="Comma 2 40 2 2" xfId="5530" xr:uid="{87B50D43-3F33-4A39-8ABF-2408584420A6}"/>
    <cellStyle name="Comma 2 40 2 2 2" xfId="11795" xr:uid="{ECE03FE0-FD85-4117-A1DD-D53BBACD2EAD}"/>
    <cellStyle name="Comma 2 40 2 3" xfId="4608" xr:uid="{AEBCB168-B321-4FB5-B51A-0FA2CF35EF3D}"/>
    <cellStyle name="Comma 2 40 2 4" xfId="3554" xr:uid="{58162DD2-C591-4CE6-9933-FC2DB44F9447}"/>
    <cellStyle name="Comma 2 40 3" xfId="3091" xr:uid="{E1BE61A9-2B6C-484E-B003-1D61146AFE42}"/>
    <cellStyle name="Comma 2 40 3 2" xfId="11410" xr:uid="{E6B6DF0C-8661-4E18-AED2-36EA0087F3D5}"/>
    <cellStyle name="Comma 2 40 3 3" xfId="5144" xr:uid="{98BDAD3D-EC98-4D7B-B97A-08F9053FFEA0}"/>
    <cellStyle name="Comma 2 40 3 4" xfId="4078" xr:uid="{2A08F5E0-0F8E-4AC4-B02C-2C3EA2A91804}"/>
    <cellStyle name="Comma 2 41" xfId="875" xr:uid="{00000000-0005-0000-0000-00006B030000}"/>
    <cellStyle name="Comma 2 41 2" xfId="876" xr:uid="{00000000-0005-0000-0000-00006C030000}"/>
    <cellStyle name="Comma 2 41 2 2" xfId="5531" xr:uid="{3C2ABE3E-28E2-43B5-A37C-91113CE41DF3}"/>
    <cellStyle name="Comma 2 41 2 2 2" xfId="11796" xr:uid="{81832E73-5DD7-4C58-819B-4E3D2383BF4C}"/>
    <cellStyle name="Comma 2 41 2 3" xfId="4609" xr:uid="{374AEFD3-2A28-488F-8FC5-BEB540D69FF5}"/>
    <cellStyle name="Comma 2 41 2 4" xfId="3555" xr:uid="{4A8595A6-4882-4BBC-B63D-7CED9997F72B}"/>
    <cellStyle name="Comma 2 41 3" xfId="3092" xr:uid="{23D27F6F-D27C-4011-A778-6AFA311F3030}"/>
    <cellStyle name="Comma 2 41 3 2" xfId="11411" xr:uid="{4A953344-D10B-493F-A2F0-231165D3F1C6}"/>
    <cellStyle name="Comma 2 41 3 3" xfId="5145" xr:uid="{C851B72C-F5F2-4552-AB37-A13D17A64CE4}"/>
    <cellStyle name="Comma 2 41 3 4" xfId="4079" xr:uid="{63AA5708-D13C-42CD-A96C-85CFD138768A}"/>
    <cellStyle name="Comma 2 42" xfId="877" xr:uid="{00000000-0005-0000-0000-00006D030000}"/>
    <cellStyle name="Comma 2 42 2" xfId="878" xr:uid="{00000000-0005-0000-0000-00006E030000}"/>
    <cellStyle name="Comma 2 42 2 2" xfId="5532" xr:uid="{0A80329B-E5B1-41BD-B6A6-6DBCBDF0BA80}"/>
    <cellStyle name="Comma 2 42 2 2 2" xfId="11797" xr:uid="{86A63D8C-E78E-49FC-AD43-45EA0C82A777}"/>
    <cellStyle name="Comma 2 42 2 3" xfId="4610" xr:uid="{5DB82B75-702B-4BED-BC54-6930A2047F9D}"/>
    <cellStyle name="Comma 2 42 2 4" xfId="3556" xr:uid="{00D4C930-5684-4E50-A5D0-96242F110FF7}"/>
    <cellStyle name="Comma 2 42 3" xfId="3093" xr:uid="{CA392237-F2D7-41A8-BC19-3D872EA343EE}"/>
    <cellStyle name="Comma 2 42 3 2" xfId="11412" xr:uid="{24F0A5D5-2517-43A6-A5DB-82C2105BB84C}"/>
    <cellStyle name="Comma 2 42 3 3" xfId="5146" xr:uid="{34769C22-1106-4AF8-A97F-CD726252F4D6}"/>
    <cellStyle name="Comma 2 42 3 4" xfId="4080" xr:uid="{43E8B34F-3CB6-4C77-AA82-8B7C090A673E}"/>
    <cellStyle name="Comma 2 43" xfId="879" xr:uid="{00000000-0005-0000-0000-00006F030000}"/>
    <cellStyle name="Comma 2 43 2" xfId="880" xr:uid="{00000000-0005-0000-0000-000070030000}"/>
    <cellStyle name="Comma 2 43 2 2" xfId="5533" xr:uid="{C5E8C1EB-F506-4918-B3DA-8D3DFFCF7CC9}"/>
    <cellStyle name="Comma 2 43 2 2 2" xfId="11798" xr:uid="{C6AE9106-87D9-48D3-BFA5-DC1D96C7F999}"/>
    <cellStyle name="Comma 2 43 2 3" xfId="4611" xr:uid="{E1AF70CC-82F3-464A-B13E-FBA69C63D8D6}"/>
    <cellStyle name="Comma 2 43 2 4" xfId="3557" xr:uid="{26453FE4-8A70-4D6B-A3EA-FDC6952BE941}"/>
    <cellStyle name="Comma 2 43 3" xfId="3094" xr:uid="{F11FB0F4-086E-4415-9358-B340202D30C7}"/>
    <cellStyle name="Comma 2 43 3 2" xfId="11413" xr:uid="{56614B62-B1BD-4A30-97A1-3253096F66FB}"/>
    <cellStyle name="Comma 2 43 3 3" xfId="5147" xr:uid="{1ADA6DB8-F373-4388-A406-9FC60C415988}"/>
    <cellStyle name="Comma 2 43 3 4" xfId="4081" xr:uid="{F2D845B7-1C19-42AA-96B6-79CA3289AD0D}"/>
    <cellStyle name="Comma 2 44" xfId="881" xr:uid="{00000000-0005-0000-0000-000071030000}"/>
    <cellStyle name="Comma 2 44 2" xfId="882" xr:uid="{00000000-0005-0000-0000-000072030000}"/>
    <cellStyle name="Comma 2 44 2 2" xfId="5534" xr:uid="{D2B42AD7-7FED-4196-B433-81B6EEB6E1CE}"/>
    <cellStyle name="Comma 2 44 2 2 2" xfId="11799" xr:uid="{0F8E1DB7-E759-4212-9632-0E2A82397A8A}"/>
    <cellStyle name="Comma 2 44 2 3" xfId="4612" xr:uid="{327AE394-271B-484F-AB20-FE4654B44B8F}"/>
    <cellStyle name="Comma 2 44 2 4" xfId="3558" xr:uid="{9E4C1667-9B13-452F-B6F1-E94D07F7599F}"/>
    <cellStyle name="Comma 2 44 3" xfId="3095" xr:uid="{6329D4E8-B5B6-4A54-842E-9AD756199C37}"/>
    <cellStyle name="Comma 2 44 3 2" xfId="11414" xr:uid="{8AA5CCE0-F9A8-4A95-A6C9-62D1C0B295E3}"/>
    <cellStyle name="Comma 2 44 3 3" xfId="5148" xr:uid="{F2CDF7F4-941E-4763-9397-CFD1DD58C297}"/>
    <cellStyle name="Comma 2 44 3 4" xfId="4082" xr:uid="{F283903F-A766-4A5E-8F1C-F6B412FB7566}"/>
    <cellStyle name="Comma 2 45" xfId="883" xr:uid="{00000000-0005-0000-0000-000073030000}"/>
    <cellStyle name="Comma 2 45 2" xfId="884" xr:uid="{00000000-0005-0000-0000-000074030000}"/>
    <cellStyle name="Comma 2 45 2 2" xfId="5535" xr:uid="{C1836D96-B610-4A6F-A97F-60B9608E0603}"/>
    <cellStyle name="Comma 2 45 2 2 2" xfId="11800" xr:uid="{1483C9ED-4C04-4AFC-AB8E-594B216EFCB5}"/>
    <cellStyle name="Comma 2 45 2 3" xfId="4613" xr:uid="{BA4C0784-56B5-441F-94C6-6AA094869CD0}"/>
    <cellStyle name="Comma 2 45 2 4" xfId="3559" xr:uid="{5BD8A4F1-D269-4084-BB90-65629158A78A}"/>
    <cellStyle name="Comma 2 45 3" xfId="3096" xr:uid="{16FABC5D-E010-497A-AF1C-7154B5FD46EF}"/>
    <cellStyle name="Comma 2 45 3 2" xfId="11415" xr:uid="{20CFE0B2-C8C4-4A07-B953-8BC3689B6F1B}"/>
    <cellStyle name="Comma 2 45 3 3" xfId="5149" xr:uid="{B4055734-1EA8-45AD-8287-7A80389BF96F}"/>
    <cellStyle name="Comma 2 45 3 4" xfId="4083" xr:uid="{0B822F89-74D7-40BF-82B0-037D8DA3E01C}"/>
    <cellStyle name="Comma 2 46" xfId="885" xr:uid="{00000000-0005-0000-0000-000075030000}"/>
    <cellStyle name="Comma 2 46 2" xfId="886" xr:uid="{00000000-0005-0000-0000-000076030000}"/>
    <cellStyle name="Comma 2 46 2 2" xfId="5536" xr:uid="{0BA747ED-1CA3-4A7A-B5B6-5D6068F1506B}"/>
    <cellStyle name="Comma 2 46 2 2 2" xfId="11801" xr:uid="{9A3BE4F6-E5D2-45CF-9042-B76E8CDE6529}"/>
    <cellStyle name="Comma 2 46 2 3" xfId="4614" xr:uid="{EBC9550E-E924-459A-9043-58246C8AA419}"/>
    <cellStyle name="Comma 2 46 2 4" xfId="3560" xr:uid="{17054EAB-7FDB-4361-82E4-BB4EC20D2785}"/>
    <cellStyle name="Comma 2 46 3" xfId="3097" xr:uid="{DE889437-008A-4667-A4D6-E2E669833A90}"/>
    <cellStyle name="Comma 2 46 3 2" xfId="11416" xr:uid="{7389B41D-6654-42CE-8D79-08245485E499}"/>
    <cellStyle name="Comma 2 46 3 3" xfId="5150" xr:uid="{AD25A10A-C48B-4B07-AFCD-601CB8DBB04B}"/>
    <cellStyle name="Comma 2 46 3 4" xfId="4084" xr:uid="{867A4539-A4CD-42D6-9C45-88CF9ACA2F93}"/>
    <cellStyle name="Comma 2 47" xfId="887" xr:uid="{00000000-0005-0000-0000-000077030000}"/>
    <cellStyle name="Comma 2 47 2" xfId="888" xr:uid="{00000000-0005-0000-0000-000078030000}"/>
    <cellStyle name="Comma 2 47 2 2" xfId="5537" xr:uid="{B6704519-4ABF-4A3E-9EEC-A92CEBB698E8}"/>
    <cellStyle name="Comma 2 47 2 2 2" xfId="11802" xr:uid="{1EF9EDE5-6FCA-4833-A725-0A0743CC3AE2}"/>
    <cellStyle name="Comma 2 47 2 3" xfId="4615" xr:uid="{02CD223B-F8BC-4E96-BB42-5DC3473F1301}"/>
    <cellStyle name="Comma 2 47 2 4" xfId="3561" xr:uid="{B66C4DAB-A6EE-4855-81C3-0B0BDBC69AB3}"/>
    <cellStyle name="Comma 2 47 3" xfId="3098" xr:uid="{86213DB4-6907-449B-B678-5A16F2F75006}"/>
    <cellStyle name="Comma 2 47 3 2" xfId="11417" xr:uid="{BA958243-406B-4D05-8383-63A54D460444}"/>
    <cellStyle name="Comma 2 47 3 3" xfId="5151" xr:uid="{9B0CB528-ACD3-4207-9FA6-6167E503C004}"/>
    <cellStyle name="Comma 2 47 3 4" xfId="4085" xr:uid="{31BAA435-FF27-4E4E-85BD-5A24905FD0D3}"/>
    <cellStyle name="Comma 2 48" xfId="889" xr:uid="{00000000-0005-0000-0000-000079030000}"/>
    <cellStyle name="Comma 2 48 2" xfId="890" xr:uid="{00000000-0005-0000-0000-00007A030000}"/>
    <cellStyle name="Comma 2 48 2 2" xfId="5538" xr:uid="{1F98F282-91DE-4453-A9B2-42414A2A49F9}"/>
    <cellStyle name="Comma 2 48 2 2 2" xfId="11803" xr:uid="{4D10BE3C-E765-4268-A15B-266980853660}"/>
    <cellStyle name="Comma 2 48 2 3" xfId="4616" xr:uid="{77A78619-7176-417A-ACBB-91B9F06C1D5C}"/>
    <cellStyle name="Comma 2 48 2 4" xfId="3562" xr:uid="{DE06D7EB-E832-493A-8BD0-5D79DFE7FBB3}"/>
    <cellStyle name="Comma 2 48 3" xfId="3099" xr:uid="{4E3EB5AA-72F2-4A49-8B5C-5C72FC9C2979}"/>
    <cellStyle name="Comma 2 48 3 2" xfId="11418" xr:uid="{1892CCD1-D386-4AA9-A977-9526F30CF074}"/>
    <cellStyle name="Comma 2 48 3 3" xfId="5152" xr:uid="{92B7E1B5-A65C-45FF-80A3-264187E33799}"/>
    <cellStyle name="Comma 2 48 3 4" xfId="4086" xr:uid="{1B78F390-A006-464D-9396-13D294D2BEE0}"/>
    <cellStyle name="Comma 2 49" xfId="891" xr:uid="{00000000-0005-0000-0000-00007B030000}"/>
    <cellStyle name="Comma 2 49 2" xfId="892" xr:uid="{00000000-0005-0000-0000-00007C030000}"/>
    <cellStyle name="Comma 2 49 2 2" xfId="5539" xr:uid="{A30F6E4B-5D13-41C5-8F56-F6EC9FA77040}"/>
    <cellStyle name="Comma 2 49 2 2 2" xfId="11804" xr:uid="{01F1B002-BD8E-4634-B2DE-0FB25B79C4EF}"/>
    <cellStyle name="Comma 2 49 2 3" xfId="4617" xr:uid="{FA3E6182-2119-4C48-8405-DB38B1640845}"/>
    <cellStyle name="Comma 2 49 2 4" xfId="3563" xr:uid="{4BC44CC8-BD86-416C-A95C-6D5F21EE48BD}"/>
    <cellStyle name="Comma 2 49 3" xfId="3100" xr:uid="{C69917E3-0734-4657-BEA3-AC98A4F91924}"/>
    <cellStyle name="Comma 2 49 3 2" xfId="11419" xr:uid="{013BC8E6-FFB6-4D47-8893-DC77677CC5BC}"/>
    <cellStyle name="Comma 2 49 3 3" xfId="5153" xr:uid="{6628D431-C202-43F3-99CE-B26E616747CC}"/>
    <cellStyle name="Comma 2 49 3 4" xfId="4087" xr:uid="{62F8AED9-34CC-4D88-9A3E-0ED126A012E3}"/>
    <cellStyle name="Comma 2 5" xfId="893" xr:uid="{00000000-0005-0000-0000-00007D030000}"/>
    <cellStyle name="Comma 2 5 2" xfId="894" xr:uid="{00000000-0005-0000-0000-00007E030000}"/>
    <cellStyle name="Comma 2 5 2 2" xfId="5540" xr:uid="{B1C51B70-E1C1-4B56-A85C-142E6ECE4625}"/>
    <cellStyle name="Comma 2 5 2 2 2" xfId="11805" xr:uid="{95C68E57-3691-4457-B8D7-E1D380938074}"/>
    <cellStyle name="Comma 2 5 2 3" xfId="4618" xr:uid="{FFFAC698-3593-4153-B39F-A5B9E1BB7D4E}"/>
    <cellStyle name="Comma 2 5 2 4" xfId="3564" xr:uid="{0BA7CB47-02E2-44A5-A89C-34616866B064}"/>
    <cellStyle name="Comma 2 5 3" xfId="3101" xr:uid="{E3E5D57C-90D3-4AC1-B755-B3438091000A}"/>
    <cellStyle name="Comma 2 5 3 2" xfId="11420" xr:uid="{8DA970D3-E3A4-4DFF-9BEE-E3EA76CA2C69}"/>
    <cellStyle name="Comma 2 5 3 3" xfId="5154" xr:uid="{CF555486-E5D8-442C-9DFA-F4115995F7B7}"/>
    <cellStyle name="Comma 2 5 3 4" xfId="4088" xr:uid="{C6D4F802-E5F0-4E39-8DF3-3D10D6E7506C}"/>
    <cellStyle name="Comma 2 50" xfId="895" xr:uid="{00000000-0005-0000-0000-00007F030000}"/>
    <cellStyle name="Comma 2 50 2" xfId="896" xr:uid="{00000000-0005-0000-0000-000080030000}"/>
    <cellStyle name="Comma 2 50 2 2" xfId="5541" xr:uid="{31D55AE9-D057-4F9C-9526-E24E5FD006CB}"/>
    <cellStyle name="Comma 2 50 2 2 2" xfId="11806" xr:uid="{A09F550C-26A8-4FED-9332-961678CE7A95}"/>
    <cellStyle name="Comma 2 50 2 3" xfId="4619" xr:uid="{8EBA7C59-6E06-4E12-991C-C2C72454A50C}"/>
    <cellStyle name="Comma 2 50 2 4" xfId="3565" xr:uid="{9FA4EBBB-2EFE-4F23-A975-B85D516FB20A}"/>
    <cellStyle name="Comma 2 50 3" xfId="3102" xr:uid="{56BB6E67-307E-4BE6-84D2-B9A61B7F67D9}"/>
    <cellStyle name="Comma 2 50 3 2" xfId="11421" xr:uid="{34ED29BD-15D5-4E96-9EED-DA3243F06A76}"/>
    <cellStyle name="Comma 2 50 3 3" xfId="5155" xr:uid="{D7DD8FFF-9220-415C-B98D-D2534AC62B5A}"/>
    <cellStyle name="Comma 2 50 3 4" xfId="4089" xr:uid="{1AC7F82A-DBF4-412D-BFD8-60AABEAEF435}"/>
    <cellStyle name="Comma 2 51" xfId="897" xr:uid="{00000000-0005-0000-0000-000081030000}"/>
    <cellStyle name="Comma 2 51 2" xfId="898" xr:uid="{00000000-0005-0000-0000-000082030000}"/>
    <cellStyle name="Comma 2 51 2 2" xfId="5542" xr:uid="{8AB5C57F-F1D1-44E6-BF20-A445CFF1987F}"/>
    <cellStyle name="Comma 2 51 2 2 2" xfId="11807" xr:uid="{50F9D784-D4DF-4FB2-AB7C-4B31AD1F06C2}"/>
    <cellStyle name="Comma 2 51 2 3" xfId="4620" xr:uid="{B62BF09D-83DB-45FD-A524-D326900DD207}"/>
    <cellStyle name="Comma 2 51 2 4" xfId="3566" xr:uid="{7AC372DC-6278-415F-A7C7-1DE1379EB802}"/>
    <cellStyle name="Comma 2 51 3" xfId="3103" xr:uid="{8DEF2FC8-3DB7-46F2-A6B9-77FB00CE3C2E}"/>
    <cellStyle name="Comma 2 51 3 2" xfId="11422" xr:uid="{2DC85E2E-A8E3-403A-9E7F-148F719C09BA}"/>
    <cellStyle name="Comma 2 51 3 3" xfId="5156" xr:uid="{0509837E-D21D-4962-9DA0-BE2D61523183}"/>
    <cellStyle name="Comma 2 51 3 4" xfId="4090" xr:uid="{AD3A3C99-ACDE-488F-9D44-A9466A213368}"/>
    <cellStyle name="Comma 2 52" xfId="899" xr:uid="{00000000-0005-0000-0000-000083030000}"/>
    <cellStyle name="Comma 2 52 2" xfId="900" xr:uid="{00000000-0005-0000-0000-000084030000}"/>
    <cellStyle name="Comma 2 52 2 2" xfId="5543" xr:uid="{57A02B3E-B620-47CD-A0AE-3101E0C494E8}"/>
    <cellStyle name="Comma 2 52 2 2 2" xfId="11808" xr:uid="{971E141F-6C46-466D-A206-3E7EEC6328AD}"/>
    <cellStyle name="Comma 2 52 2 3" xfId="4621" xr:uid="{D7DA808E-893A-4D73-A9C7-074F517B8620}"/>
    <cellStyle name="Comma 2 52 2 4" xfId="3567" xr:uid="{BBEF3195-B507-44AB-BFCC-980BEE1583AD}"/>
    <cellStyle name="Comma 2 52 3" xfId="3104" xr:uid="{9730646B-60A6-4736-8081-35235C4DA134}"/>
    <cellStyle name="Comma 2 52 3 2" xfId="11423" xr:uid="{B6E1807E-2294-4C86-81CE-9C104BE5DF2E}"/>
    <cellStyle name="Comma 2 52 3 3" xfId="5157" xr:uid="{ECAB71F4-D8DE-4653-BB41-3F1D467A4DA0}"/>
    <cellStyle name="Comma 2 52 3 4" xfId="4091" xr:uid="{BC801339-D8C2-4DE2-98FC-FA6412A7CEED}"/>
    <cellStyle name="Comma 2 53" xfId="901" xr:uid="{00000000-0005-0000-0000-000085030000}"/>
    <cellStyle name="Comma 2 53 2" xfId="902" xr:uid="{00000000-0005-0000-0000-000086030000}"/>
    <cellStyle name="Comma 2 53 2 2" xfId="5544" xr:uid="{958FA1FC-F070-49FB-926B-21ACE475549B}"/>
    <cellStyle name="Comma 2 53 2 2 2" xfId="11809" xr:uid="{1CE8C7BD-28A6-4089-A758-2781D70E67A7}"/>
    <cellStyle name="Comma 2 53 2 3" xfId="4622" xr:uid="{DEBFD896-FBE0-4053-B1CC-949B9BDDE684}"/>
    <cellStyle name="Comma 2 53 2 4" xfId="3568" xr:uid="{7BA63BAE-504D-4C36-A1A7-B8EECCBBF245}"/>
    <cellStyle name="Comma 2 53 3" xfId="3105" xr:uid="{18E9A742-7482-4343-B446-6A74407F4B89}"/>
    <cellStyle name="Comma 2 53 3 2" xfId="11424" xr:uid="{4879B2FB-BDCB-44C5-8D1F-1AE8530AD23D}"/>
    <cellStyle name="Comma 2 53 3 3" xfId="5158" xr:uid="{9D602A8E-62E7-46BB-A61B-C372CC885E7C}"/>
    <cellStyle name="Comma 2 53 3 4" xfId="4092" xr:uid="{3BC07295-DEA2-4D22-8263-8FF59B68141D}"/>
    <cellStyle name="Comma 2 54" xfId="903" xr:uid="{00000000-0005-0000-0000-000087030000}"/>
    <cellStyle name="Comma 2 54 2" xfId="904" xr:uid="{00000000-0005-0000-0000-000088030000}"/>
    <cellStyle name="Comma 2 54 2 2" xfId="5545" xr:uid="{F5397C43-2718-4DE2-924D-24FAF4DBFDB8}"/>
    <cellStyle name="Comma 2 54 2 2 2" xfId="11810" xr:uid="{9A334566-6772-4C7C-A15B-F705FCEAD0F8}"/>
    <cellStyle name="Comma 2 54 2 3" xfId="4623" xr:uid="{F982906A-A71B-4B08-A4D3-ABF65B258D9D}"/>
    <cellStyle name="Comma 2 54 2 4" xfId="3569" xr:uid="{5D837431-4787-44C6-B399-623ED3FA8FE7}"/>
    <cellStyle name="Comma 2 54 3" xfId="3106" xr:uid="{1AF6AE64-DB8F-4B33-80B7-97EB80C88A92}"/>
    <cellStyle name="Comma 2 54 3 2" xfId="11425" xr:uid="{FA754C35-C276-431C-9F40-489708F10550}"/>
    <cellStyle name="Comma 2 54 3 3" xfId="5159" xr:uid="{C3272391-476F-4B2C-B108-907612CAF859}"/>
    <cellStyle name="Comma 2 54 3 4" xfId="4093" xr:uid="{40E15784-B6A2-4374-A7C5-D699F99B077F}"/>
    <cellStyle name="Comma 2 55" xfId="905" xr:uid="{00000000-0005-0000-0000-000089030000}"/>
    <cellStyle name="Comma 2 55 2" xfId="906" xr:uid="{00000000-0005-0000-0000-00008A030000}"/>
    <cellStyle name="Comma 2 55 2 2" xfId="5546" xr:uid="{904AF7D1-73D8-4F36-AD12-043D4579225E}"/>
    <cellStyle name="Comma 2 55 2 2 2" xfId="11811" xr:uid="{3E857389-0C33-426E-8394-640E7C68679A}"/>
    <cellStyle name="Comma 2 55 2 3" xfId="4624" xr:uid="{966CCFB8-2064-471E-A593-F539A270D3BD}"/>
    <cellStyle name="Comma 2 55 2 4" xfId="3570" xr:uid="{EC63CFA6-A3E6-44A4-8ACC-A53CE3C5A0DB}"/>
    <cellStyle name="Comma 2 55 3" xfId="3107" xr:uid="{8A08F75A-DF72-405E-83F6-F80F4A04D56D}"/>
    <cellStyle name="Comma 2 55 3 2" xfId="11426" xr:uid="{33CCF375-83D9-44A0-84D1-2512EA827BA8}"/>
    <cellStyle name="Comma 2 55 3 3" xfId="5160" xr:uid="{D4EF5F74-6054-4774-BA56-A67E6F316C0C}"/>
    <cellStyle name="Comma 2 55 3 4" xfId="4094" xr:uid="{0E584662-4E69-42A8-A131-CE7358C516BB}"/>
    <cellStyle name="Comma 2 56" xfId="907" xr:uid="{00000000-0005-0000-0000-00008B030000}"/>
    <cellStyle name="Comma 2 56 2" xfId="908" xr:uid="{00000000-0005-0000-0000-00008C030000}"/>
    <cellStyle name="Comma 2 56 2 2" xfId="5547" xr:uid="{68FFC2EB-32A9-45A5-A4D0-28CAECFB51FB}"/>
    <cellStyle name="Comma 2 56 2 2 2" xfId="11812" xr:uid="{577CC47F-C40B-4C4F-891D-88A11BC1D733}"/>
    <cellStyle name="Comma 2 56 2 3" xfId="4625" xr:uid="{8C1BD168-95BB-485E-900F-98F4BA33A0A6}"/>
    <cellStyle name="Comma 2 56 2 4" xfId="3571" xr:uid="{D2B062E8-BA48-42D0-B1C6-A37532BD2B53}"/>
    <cellStyle name="Comma 2 56 3" xfId="3108" xr:uid="{8577900C-603E-45C0-A1C8-DDCCCB68F57B}"/>
    <cellStyle name="Comma 2 56 3 2" xfId="11427" xr:uid="{DAE09D70-D68B-48AD-BCF7-BCCAD6A5CB7E}"/>
    <cellStyle name="Comma 2 56 3 3" xfId="5161" xr:uid="{8E8B4359-D204-4EEC-A642-3B3B649CC231}"/>
    <cellStyle name="Comma 2 56 3 4" xfId="4095" xr:uid="{6B43739D-8C93-4BAD-934E-5B9B88E91F20}"/>
    <cellStyle name="Comma 2 57" xfId="909" xr:uid="{00000000-0005-0000-0000-00008D030000}"/>
    <cellStyle name="Comma 2 57 2" xfId="910" xr:uid="{00000000-0005-0000-0000-00008E030000}"/>
    <cellStyle name="Comma 2 57 2 2" xfId="5548" xr:uid="{FC0707CF-9AD3-480E-A2F5-6C30D592ABFA}"/>
    <cellStyle name="Comma 2 57 2 2 2" xfId="11813" xr:uid="{6DBD7606-F296-4153-BDF8-DC01D9F9388D}"/>
    <cellStyle name="Comma 2 57 2 3" xfId="4626" xr:uid="{58592D22-57E6-43FE-921C-6C1EC52F2B30}"/>
    <cellStyle name="Comma 2 57 2 4" xfId="3572" xr:uid="{BB682DD6-6C97-44D8-B98D-14054D4AA337}"/>
    <cellStyle name="Comma 2 57 3" xfId="3109" xr:uid="{4548BFEC-6F08-43C1-908B-AE03047B0833}"/>
    <cellStyle name="Comma 2 57 3 2" xfId="11428" xr:uid="{CAB5F0A5-14EE-4DF1-88C4-81BAED4C3320}"/>
    <cellStyle name="Comma 2 57 3 3" xfId="5162" xr:uid="{EE600261-FD44-4339-82B5-51EC0659C2FB}"/>
    <cellStyle name="Comma 2 57 3 4" xfId="4096" xr:uid="{9403440E-77A6-4512-9A90-1D291D5EE649}"/>
    <cellStyle name="Comma 2 58" xfId="911" xr:uid="{00000000-0005-0000-0000-00008F030000}"/>
    <cellStyle name="Comma 2 58 2" xfId="912" xr:uid="{00000000-0005-0000-0000-000090030000}"/>
    <cellStyle name="Comma 2 58 2 2" xfId="913" xr:uid="{00000000-0005-0000-0000-000091030000}"/>
    <cellStyle name="Comma 2 58 2 2 2" xfId="5549" xr:uid="{9C15C9AC-8302-4D66-B910-C4763446BB4F}"/>
    <cellStyle name="Comma 2 58 2 2 2 2" xfId="11814" xr:uid="{95E93B09-0B58-4ABB-9B47-8BBC3B00ABC3}"/>
    <cellStyle name="Comma 2 58 2 2 3" xfId="4627" xr:uid="{39B241B7-368D-4900-BCCA-5952188BDBD6}"/>
    <cellStyle name="Comma 2 58 2 2 4" xfId="3573" xr:uid="{9F73C898-6DD2-4FBF-A8B5-DA3AB71B2159}"/>
    <cellStyle name="Comma 2 58 2 3" xfId="3111" xr:uid="{78A87053-F310-469E-B75E-8F3C3CE3B64F}"/>
    <cellStyle name="Comma 2 58 2 3 2" xfId="11430" xr:uid="{3A45A4C2-5639-46EE-97FA-6B021D20F6C3}"/>
    <cellStyle name="Comma 2 58 2 3 3" xfId="5164" xr:uid="{4CB553D9-8C1E-4174-8C77-7B07DE1F32C8}"/>
    <cellStyle name="Comma 2 58 2 3 4" xfId="4098" xr:uid="{1DA6ECC4-7F48-42A3-A276-B134C40ABE48}"/>
    <cellStyle name="Comma 2 58 3" xfId="914" xr:uid="{00000000-0005-0000-0000-000092030000}"/>
    <cellStyle name="Comma 2 58 3 2" xfId="915" xr:uid="{00000000-0005-0000-0000-000093030000}"/>
    <cellStyle name="Comma 2 58 3 2 2" xfId="5550" xr:uid="{06D26518-F63B-4297-B718-BB8BABBC5743}"/>
    <cellStyle name="Comma 2 58 3 2 2 2" xfId="11815" xr:uid="{5CC5581E-5387-4843-85EB-262805F55693}"/>
    <cellStyle name="Comma 2 58 3 2 3" xfId="4628" xr:uid="{C1E79B6B-328D-4CB7-87EE-C0507DA9BF04}"/>
    <cellStyle name="Comma 2 58 3 2 4" xfId="3574" xr:uid="{DB7088F2-3746-407E-A15F-FACC17E0D383}"/>
    <cellStyle name="Comma 2 58 3 3" xfId="3112" xr:uid="{E5C93B72-736D-4014-A3A7-8119EA45EA36}"/>
    <cellStyle name="Comma 2 58 3 3 2" xfId="11431" xr:uid="{CF18F5A4-E136-4768-B917-26B666FF3D55}"/>
    <cellStyle name="Comma 2 58 3 3 3" xfId="5165" xr:uid="{51D27ED5-18A4-408B-8B69-30F735BB57D4}"/>
    <cellStyle name="Comma 2 58 3 3 4" xfId="4099" xr:uid="{0A742D6B-5B18-449E-B926-8B8EB7BB5584}"/>
    <cellStyle name="Comma 2 58 4" xfId="916" xr:uid="{00000000-0005-0000-0000-000094030000}"/>
    <cellStyle name="Comma 2 58 4 2" xfId="917" xr:uid="{00000000-0005-0000-0000-000095030000}"/>
    <cellStyle name="Comma 2 58 4 2 2" xfId="5551" xr:uid="{C7098DF0-3976-4721-96E2-868BD7507B04}"/>
    <cellStyle name="Comma 2 58 4 2 2 2" xfId="11816" xr:uid="{82283A69-A9AD-4D0B-983E-9203F8AD6514}"/>
    <cellStyle name="Comma 2 58 4 2 3" xfId="4629" xr:uid="{461B2670-169B-455B-9C51-BF58D895D257}"/>
    <cellStyle name="Comma 2 58 4 2 4" xfId="3575" xr:uid="{A3113496-B659-4C86-82DE-0F0E7DBF436C}"/>
    <cellStyle name="Comma 2 58 4 3" xfId="3113" xr:uid="{12B0CA1A-DD18-42EB-8EA2-C30D64AB2CDB}"/>
    <cellStyle name="Comma 2 58 4 3 2" xfId="11432" xr:uid="{FCC1F733-B56F-4C35-BFD2-FC455CF4B898}"/>
    <cellStyle name="Comma 2 58 4 3 3" xfId="5166" xr:uid="{71720518-1A6A-44C2-9D92-DC7B237DE460}"/>
    <cellStyle name="Comma 2 58 4 3 4" xfId="4100" xr:uid="{829FD9C5-29B7-4689-B5F5-6E54F4C49DF5}"/>
    <cellStyle name="Comma 2 58 5" xfId="918" xr:uid="{00000000-0005-0000-0000-000096030000}"/>
    <cellStyle name="Comma 2 58 5 2" xfId="5552" xr:uid="{64791216-B147-4916-AE58-B53429F8A76D}"/>
    <cellStyle name="Comma 2 58 5 2 2" xfId="11817" xr:uid="{568C4FBB-C887-47F7-853E-C2BA013FA035}"/>
    <cellStyle name="Comma 2 58 5 3" xfId="4630" xr:uid="{DA572C3A-9B6C-4CB4-93B7-2AAF01ECA415}"/>
    <cellStyle name="Comma 2 58 5 4" xfId="3576" xr:uid="{CB6EDA5A-2A65-40A6-94A9-F525303A35BB}"/>
    <cellStyle name="Comma 2 58 6" xfId="3110" xr:uid="{ABE3D2C6-A385-4141-8220-5CF5002296B0}"/>
    <cellStyle name="Comma 2 58 6 2" xfId="11429" xr:uid="{DE1A6D95-B99D-434C-96C4-209712B92E5A}"/>
    <cellStyle name="Comma 2 58 6 3" xfId="5163" xr:uid="{6B78F20B-528F-4A11-8B9A-B5BD87CDE880}"/>
    <cellStyle name="Comma 2 58 6 4" xfId="4097" xr:uid="{8C8C85AD-249C-4BD6-AF0C-220D61A47835}"/>
    <cellStyle name="Comma 2 59" xfId="919" xr:uid="{00000000-0005-0000-0000-000097030000}"/>
    <cellStyle name="Comma 2 59 2" xfId="920" xr:uid="{00000000-0005-0000-0000-000098030000}"/>
    <cellStyle name="Comma 2 59 2 2" xfId="5553" xr:uid="{5C5599E0-1075-49B3-AFA0-45CD293B4B2D}"/>
    <cellStyle name="Comma 2 59 2 2 2" xfId="11818" xr:uid="{FA3B9F7D-A278-4942-89C7-1BD5377B9194}"/>
    <cellStyle name="Comma 2 59 2 3" xfId="4631" xr:uid="{32FD9FBA-3D82-4D30-8971-5634923241F1}"/>
    <cellStyle name="Comma 2 59 2 4" xfId="3577" xr:uid="{FC8D2622-D873-4131-AC37-B38DC7637B02}"/>
    <cellStyle name="Comma 2 59 3" xfId="3114" xr:uid="{966D8D74-63D8-4F83-86F7-D90B48B13ADE}"/>
    <cellStyle name="Comma 2 59 3 2" xfId="11433" xr:uid="{198F0039-8C0D-4694-8C61-580708044961}"/>
    <cellStyle name="Comma 2 59 3 3" xfId="5167" xr:uid="{57202842-B587-4687-86F2-56CF7149DCD3}"/>
    <cellStyle name="Comma 2 59 3 4" xfId="4101" xr:uid="{5FF339A6-76BB-4421-A70A-EB23BAEC1736}"/>
    <cellStyle name="Comma 2 6" xfId="921" xr:uid="{00000000-0005-0000-0000-000099030000}"/>
    <cellStyle name="Comma 2 6 2" xfId="922" xr:uid="{00000000-0005-0000-0000-00009A030000}"/>
    <cellStyle name="Comma 2 60" xfId="923" xr:uid="{00000000-0005-0000-0000-00009B030000}"/>
    <cellStyle name="Comma 2 60 2" xfId="924" xr:uid="{00000000-0005-0000-0000-00009C030000}"/>
    <cellStyle name="Comma 2 60 2 2" xfId="5554" xr:uid="{6CB2F9AC-AF06-4A14-BEB2-E3C90364D32F}"/>
    <cellStyle name="Comma 2 60 2 2 2" xfId="11819" xr:uid="{69F058F6-CC70-445E-9B1B-2DB966BAD2E4}"/>
    <cellStyle name="Comma 2 60 2 3" xfId="4632" xr:uid="{D6C4F270-2AC2-4D64-98B5-A330DF956223}"/>
    <cellStyle name="Comma 2 60 2 4" xfId="3578" xr:uid="{136B683E-4155-48E8-A841-742054F39699}"/>
    <cellStyle name="Comma 2 60 3" xfId="3115" xr:uid="{CBA10FC1-71F5-491F-A746-48348529D2D0}"/>
    <cellStyle name="Comma 2 60 3 2" xfId="11434" xr:uid="{AD80CAA7-C5A4-441D-BADA-869203576C3F}"/>
    <cellStyle name="Comma 2 60 3 3" xfId="5168" xr:uid="{EFBA34A0-59AC-46EE-8425-6DA04C644698}"/>
    <cellStyle name="Comma 2 60 3 4" xfId="4102" xr:uid="{DEE529CE-296D-42F7-9BC8-1B1CE8E7BA70}"/>
    <cellStyle name="Comma 2 61" xfId="2691" xr:uid="{119929EB-FFF5-4EB7-A063-EB1046313570}"/>
    <cellStyle name="Comma 2 61 2" xfId="11214" xr:uid="{7A39B656-9AFE-48A0-8B83-4C41067EC9CE}"/>
    <cellStyle name="Comma 2 61 3" xfId="4948" xr:uid="{488B5CF4-C1A2-4D9E-B912-8A8E9ADFACBC}"/>
    <cellStyle name="Comma 2 61 4" xfId="3850" xr:uid="{6AFA5656-51D0-4B58-923A-1D1199A0B82C}"/>
    <cellStyle name="Comma 2 7" xfId="925" xr:uid="{00000000-0005-0000-0000-00009D030000}"/>
    <cellStyle name="Comma 2 7 2" xfId="926" xr:uid="{00000000-0005-0000-0000-00009E030000}"/>
    <cellStyle name="Comma 2 7 2 2" xfId="927" xr:uid="{00000000-0005-0000-0000-00009F030000}"/>
    <cellStyle name="Comma 2 7 2 2 2" xfId="928" xr:uid="{00000000-0005-0000-0000-0000A0030000}"/>
    <cellStyle name="Comma 2 7 2 3" xfId="929" xr:uid="{00000000-0005-0000-0000-0000A1030000}"/>
    <cellStyle name="Comma 2 7 2 3 2" xfId="930" xr:uid="{00000000-0005-0000-0000-0000A2030000}"/>
    <cellStyle name="Comma 2 7 2 4" xfId="931" xr:uid="{00000000-0005-0000-0000-0000A3030000}"/>
    <cellStyle name="Comma 2 7 2 4 2" xfId="932" xr:uid="{00000000-0005-0000-0000-0000A4030000}"/>
    <cellStyle name="Comma 2 7 2 5" xfId="933" xr:uid="{00000000-0005-0000-0000-0000A5030000}"/>
    <cellStyle name="Comma 2 7 3" xfId="934" xr:uid="{00000000-0005-0000-0000-0000A6030000}"/>
    <cellStyle name="Comma 2 7 3 2" xfId="935" xr:uid="{00000000-0005-0000-0000-0000A7030000}"/>
    <cellStyle name="Comma 2 7 4" xfId="936" xr:uid="{00000000-0005-0000-0000-0000A8030000}"/>
    <cellStyle name="Comma 2 7 4 2" xfId="937" xr:uid="{00000000-0005-0000-0000-0000A9030000}"/>
    <cellStyle name="Comma 2 7 5" xfId="938" xr:uid="{00000000-0005-0000-0000-0000AA030000}"/>
    <cellStyle name="Comma 2 7 5 2" xfId="939" xr:uid="{00000000-0005-0000-0000-0000AB030000}"/>
    <cellStyle name="Comma 2 7 6" xfId="940" xr:uid="{00000000-0005-0000-0000-0000AC030000}"/>
    <cellStyle name="Comma 2 7 6 2" xfId="941" xr:uid="{00000000-0005-0000-0000-0000AD030000}"/>
    <cellStyle name="Comma 2 7 7" xfId="942" xr:uid="{00000000-0005-0000-0000-0000AE030000}"/>
    <cellStyle name="Comma 2 7 7 2" xfId="943" xr:uid="{00000000-0005-0000-0000-0000AF030000}"/>
    <cellStyle name="Comma 2 7 8" xfId="944" xr:uid="{00000000-0005-0000-0000-0000B0030000}"/>
    <cellStyle name="Comma 2 7_RABAS_RABAS LT" xfId="945" xr:uid="{00000000-0005-0000-0000-0000B1030000}"/>
    <cellStyle name="Comma 2 8" xfId="946" xr:uid="{00000000-0005-0000-0000-0000B2030000}"/>
    <cellStyle name="Comma 2 8 2" xfId="947" xr:uid="{00000000-0005-0000-0000-0000B3030000}"/>
    <cellStyle name="Comma 2 8 2 2" xfId="5555" xr:uid="{00420C91-CF71-4118-AF66-EFDBF0DCA77D}"/>
    <cellStyle name="Comma 2 8 2 2 2" xfId="11820" xr:uid="{EB3BA651-86A4-400E-9769-123FA1A9BC96}"/>
    <cellStyle name="Comma 2 8 2 3" xfId="4633" xr:uid="{0D5709C7-4B5C-4EC7-B1FA-41545315B3CB}"/>
    <cellStyle name="Comma 2 8 2 4" xfId="3579" xr:uid="{AA109D5E-EFAE-4D54-B0CA-07DF3F68B88F}"/>
    <cellStyle name="Comma 2 8 3" xfId="3116" xr:uid="{7895E14F-6B9F-4E5D-987E-6DCCE641A2AB}"/>
    <cellStyle name="Comma 2 8 3 2" xfId="11435" xr:uid="{B5EBCAC0-8642-42E5-BCC8-CEF7AB80072A}"/>
    <cellStyle name="Comma 2 8 3 3" xfId="5169" xr:uid="{5462CF10-3717-4CCC-BF84-E5B196FEDA44}"/>
    <cellStyle name="Comma 2 8 3 4" xfId="4103" xr:uid="{4552DE0D-3D93-4E7E-A065-6ADDDF145D2B}"/>
    <cellStyle name="Comma 2 9" xfId="948" xr:uid="{00000000-0005-0000-0000-0000B4030000}"/>
    <cellStyle name="Comma 2 9 2" xfId="949" xr:uid="{00000000-0005-0000-0000-0000B5030000}"/>
    <cellStyle name="Comma 2 9 2 2" xfId="5556" xr:uid="{2D30389D-771E-44CC-9B56-ECC8944E1E0C}"/>
    <cellStyle name="Comma 2 9 2 2 2" xfId="11821" xr:uid="{72ACF0F5-B60F-448A-9C5A-B1B2B4347177}"/>
    <cellStyle name="Comma 2 9 2 3" xfId="4634" xr:uid="{8F15AFA4-1FAD-40D5-B838-8FCFF16422C4}"/>
    <cellStyle name="Comma 2 9 2 4" xfId="3580" xr:uid="{3AB96F5A-F705-4BE2-B857-262A747FF42E}"/>
    <cellStyle name="Comma 2 9 3" xfId="3117" xr:uid="{3C0C8D29-A8FC-4B22-B2C2-CD5619F4FCE5}"/>
    <cellStyle name="Comma 2 9 3 2" xfId="11436" xr:uid="{973EC8E1-511B-43F8-866E-6413E7C8882A}"/>
    <cellStyle name="Comma 2 9 3 3" xfId="5170" xr:uid="{179106A8-C435-4F79-BA50-58AD51E6F3DA}"/>
    <cellStyle name="Comma 2 9 3 4" xfId="4104" xr:uid="{A4E40BBB-2C90-4BAE-9618-BE5188745083}"/>
    <cellStyle name="Comma 20" xfId="950" xr:uid="{00000000-0005-0000-0000-0000B6030000}"/>
    <cellStyle name="Comma 20 2" xfId="951" xr:uid="{00000000-0005-0000-0000-0000B7030000}"/>
    <cellStyle name="Comma 20 2 2" xfId="952" xr:uid="{00000000-0005-0000-0000-0000B8030000}"/>
    <cellStyle name="Comma 20 2 2 2" xfId="5557" xr:uid="{73D0A71F-06FE-49FF-BDB0-BFEF932955D1}"/>
    <cellStyle name="Comma 20 2 2 2 2" xfId="11822" xr:uid="{34FA6133-4679-41CE-8C74-51C51E836C9C}"/>
    <cellStyle name="Comma 20 2 2 3" xfId="4635" xr:uid="{2207B5D1-FB38-4B05-BCEC-B13278D9DD06}"/>
    <cellStyle name="Comma 20 2 2 4" xfId="3581" xr:uid="{886FEEC6-6076-46D9-87C4-DBFC713776CD}"/>
    <cellStyle name="Comma 20 2 3" xfId="3119" xr:uid="{BBE64F19-6DDB-4B0E-855F-8DBE7DE85715}"/>
    <cellStyle name="Comma 20 2 3 2" xfId="11438" xr:uid="{E6DE3298-1C74-4497-B6C1-F9DEE10669D2}"/>
    <cellStyle name="Comma 20 2 3 3" xfId="5172" xr:uid="{4879C814-7882-4707-B141-9D7DA6B75F78}"/>
    <cellStyle name="Comma 20 2 3 4" xfId="4106" xr:uid="{F8962B2C-C877-447C-9C65-02EDD7A102F1}"/>
    <cellStyle name="Comma 20 3" xfId="953" xr:uid="{00000000-0005-0000-0000-0000B9030000}"/>
    <cellStyle name="Comma 20 3 2" xfId="5558" xr:uid="{804D7CA8-ECA8-4168-BF6B-9131818FEA46}"/>
    <cellStyle name="Comma 20 3 2 2" xfId="11823" xr:uid="{C53AFFE6-237B-498C-9EBA-BE715BE9D243}"/>
    <cellStyle name="Comma 20 3 3" xfId="4636" xr:uid="{348B417A-7921-44F5-AE1A-E22EE4FBABBE}"/>
    <cellStyle name="Comma 20 3 4" xfId="3582" xr:uid="{21D6C697-CE09-4F3E-A3DA-68AD39613D7A}"/>
    <cellStyle name="Comma 20 4" xfId="3118" xr:uid="{8DA3A481-B15C-44B5-8BD9-7EF501D94F04}"/>
    <cellStyle name="Comma 20 4 2" xfId="11437" xr:uid="{EA62EC3A-A4D0-440A-A76F-295FAA77979A}"/>
    <cellStyle name="Comma 20 4 3" xfId="5171" xr:uid="{CEDA698F-2496-4744-8598-5C628233E0AD}"/>
    <cellStyle name="Comma 20 4 4" xfId="4105" xr:uid="{142023A7-5A09-43DB-A02F-D72AAF52031C}"/>
    <cellStyle name="Comma 21" xfId="954" xr:uid="{00000000-0005-0000-0000-0000BA030000}"/>
    <cellStyle name="Comma 21 2" xfId="955" xr:uid="{00000000-0005-0000-0000-0000BB030000}"/>
    <cellStyle name="Comma 21 2 2" xfId="956" xr:uid="{00000000-0005-0000-0000-0000BC030000}"/>
    <cellStyle name="Comma 21 2 2 2" xfId="5559" xr:uid="{9BD304B6-5DE6-49DF-903C-5F9FACBBD7AB}"/>
    <cellStyle name="Comma 21 2 2 2 2" xfId="11824" xr:uid="{A05B3357-3E67-4E12-976E-35765EB946A3}"/>
    <cellStyle name="Comma 21 2 2 3" xfId="4637" xr:uid="{19A62B7D-95DA-4C30-98E1-20F1C119A80D}"/>
    <cellStyle name="Comma 21 2 2 4" xfId="3583" xr:uid="{4BD27251-FEB1-499D-8D33-032242F48A7D}"/>
    <cellStyle name="Comma 21 2 3" xfId="3121" xr:uid="{1ADD6D14-A05B-40A4-8BC2-B83F674A8B02}"/>
    <cellStyle name="Comma 21 2 3 2" xfId="11440" xr:uid="{030720AE-5B4C-4104-A659-BFD6E5397B85}"/>
    <cellStyle name="Comma 21 2 3 3" xfId="5174" xr:uid="{1DDB8000-7451-4568-9AC5-A00A207292B2}"/>
    <cellStyle name="Comma 21 2 3 4" xfId="4108" xr:uid="{728ADEDB-6A8A-4934-9DBA-F57D8C45983A}"/>
    <cellStyle name="Comma 21 3" xfId="957" xr:uid="{00000000-0005-0000-0000-0000BD030000}"/>
    <cellStyle name="Comma 21 3 2" xfId="5560" xr:uid="{2D96008A-C515-40F7-B8FD-FE6303EB30B5}"/>
    <cellStyle name="Comma 21 3 2 2" xfId="11825" xr:uid="{18C13643-F975-4AEC-8B29-E2B8F75DC329}"/>
    <cellStyle name="Comma 21 3 3" xfId="4638" xr:uid="{D238F660-F1F8-42DB-9353-AD5D35F2985D}"/>
    <cellStyle name="Comma 21 3 4" xfId="3584" xr:uid="{F5D8C099-6F96-49DD-9319-C4F3397F4ED8}"/>
    <cellStyle name="Comma 21 4" xfId="3120" xr:uid="{6560BB67-FD92-48F6-89B1-3B42D040D167}"/>
    <cellStyle name="Comma 21 4 2" xfId="11439" xr:uid="{03E6F8FC-A835-4BDB-B9AE-A522AFBF99A1}"/>
    <cellStyle name="Comma 21 4 3" xfId="5173" xr:uid="{D902EC82-D72D-470D-966C-B5ED2A898862}"/>
    <cellStyle name="Comma 21 4 4" xfId="4107" xr:uid="{705A0FCB-1995-49F1-A043-CE612473A99E}"/>
    <cellStyle name="Comma 22" xfId="958" xr:uid="{00000000-0005-0000-0000-0000BE030000}"/>
    <cellStyle name="Comma 22 2" xfId="959" xr:uid="{00000000-0005-0000-0000-0000BF030000}"/>
    <cellStyle name="Comma 22 2 2" xfId="960" xr:uid="{00000000-0005-0000-0000-0000C0030000}"/>
    <cellStyle name="Comma 22 2 2 2" xfId="5561" xr:uid="{DBFE45B3-8955-4809-87DC-944465685BB0}"/>
    <cellStyle name="Comma 22 2 2 2 2" xfId="11826" xr:uid="{20AE669B-C535-4ADB-96AF-A19A0BE9E35F}"/>
    <cellStyle name="Comma 22 2 2 3" xfId="4639" xr:uid="{92F01CB9-3D8F-44CD-96B6-C90D6E269631}"/>
    <cellStyle name="Comma 22 2 2 4" xfId="3585" xr:uid="{28B972AC-8F00-47B4-BFE8-896826A694D9}"/>
    <cellStyle name="Comma 22 2 3" xfId="3123" xr:uid="{8662D34A-87FE-4E93-8D66-C4B9E2E8EC06}"/>
    <cellStyle name="Comma 22 2 3 2" xfId="11442" xr:uid="{F6CF50B5-1B37-4D1F-ABB3-778FF9105561}"/>
    <cellStyle name="Comma 22 2 3 3" xfId="5176" xr:uid="{9ED1E4B6-701F-4FB9-A6C8-6CD2EC01EB5D}"/>
    <cellStyle name="Comma 22 2 3 4" xfId="4110" xr:uid="{9560EFC6-CE43-420E-81E3-3A64648247BC}"/>
    <cellStyle name="Comma 22 3" xfId="961" xr:uid="{00000000-0005-0000-0000-0000C1030000}"/>
    <cellStyle name="Comma 22 3 2" xfId="5562" xr:uid="{66EF6CB1-E039-460F-929F-0EE4CEDFC900}"/>
    <cellStyle name="Comma 22 3 2 2" xfId="11827" xr:uid="{908564CF-5E4D-4470-816B-A81172EEF6B9}"/>
    <cellStyle name="Comma 22 3 3" xfId="4640" xr:uid="{13C4A463-E822-492A-A46A-1F285E4A7846}"/>
    <cellStyle name="Comma 22 3 4" xfId="3586" xr:uid="{23FF7916-692A-48EC-9A49-E1787DF347B4}"/>
    <cellStyle name="Comma 22 4" xfId="3122" xr:uid="{AB787142-AA86-4106-9348-74B1F9707EEB}"/>
    <cellStyle name="Comma 22 4 2" xfId="11441" xr:uid="{15689FFD-B2BA-46C3-8DBE-D2AB4661C638}"/>
    <cellStyle name="Comma 22 4 3" xfId="5175" xr:uid="{0D600B3F-70C5-4636-ACB9-9BC98CE764FC}"/>
    <cellStyle name="Comma 22 4 4" xfId="4109" xr:uid="{F1E6B896-D69C-40C7-AE07-AEBF07A8CB34}"/>
    <cellStyle name="Comma 23" xfId="962" xr:uid="{00000000-0005-0000-0000-0000C2030000}"/>
    <cellStyle name="Comma 23 2" xfId="963" xr:uid="{00000000-0005-0000-0000-0000C3030000}"/>
    <cellStyle name="Comma 23 2 2" xfId="5563" xr:uid="{01E77733-EC29-438C-AA81-5C86FD1B0DF0}"/>
    <cellStyle name="Comma 23 2 2 2" xfId="11828" xr:uid="{116E09CC-1C94-4FB8-BBBF-4D2B0A877E2A}"/>
    <cellStyle name="Comma 23 2 3" xfId="4641" xr:uid="{16521050-C7C8-4AC3-9A2B-7498ECE6E7E6}"/>
    <cellStyle name="Comma 23 2 4" xfId="3587" xr:uid="{8B5CF6E3-9E29-49B9-B62F-00003487770E}"/>
    <cellStyle name="Comma 23 3" xfId="3124" xr:uid="{C3C12BA6-2BD7-45B0-B747-B5DF41DE496F}"/>
    <cellStyle name="Comma 23 3 2" xfId="11443" xr:uid="{AFBF66BA-5A2C-4A56-BCFA-3A32E1ECBBDD}"/>
    <cellStyle name="Comma 23 3 3" xfId="5177" xr:uid="{19286702-D957-4165-A2E7-9135D03D96F4}"/>
    <cellStyle name="Comma 23 3 4" xfId="4111" xr:uid="{792A44F8-DDE8-4388-A2AC-52C6E2476712}"/>
    <cellStyle name="Comma 24" xfId="964" xr:uid="{00000000-0005-0000-0000-0000C4030000}"/>
    <cellStyle name="Comma 24 2" xfId="965" xr:uid="{00000000-0005-0000-0000-0000C5030000}"/>
    <cellStyle name="Comma 24 2 2" xfId="5564" xr:uid="{9852E4EC-5C6C-415C-AA57-2FC0F8B4E9B2}"/>
    <cellStyle name="Comma 24 2 2 2" xfId="11829" xr:uid="{6B3F5E72-D46D-44D7-AF09-B4D0AF24D7BC}"/>
    <cellStyle name="Comma 24 2 3" xfId="4642" xr:uid="{9AA3957D-7215-44B5-96DC-2473702FFBEA}"/>
    <cellStyle name="Comma 24 2 4" xfId="3588" xr:uid="{4D4F0EBF-F0BE-4A9D-B8FD-53B0A2F6ABAB}"/>
    <cellStyle name="Comma 24 3" xfId="3125" xr:uid="{D1D0B624-15C5-4D4F-AB58-7A0B51960085}"/>
    <cellStyle name="Comma 24 3 2" xfId="11444" xr:uid="{05C1AF0D-A621-404E-B814-5A99EFAA0CB3}"/>
    <cellStyle name="Comma 24 3 3" xfId="5178" xr:uid="{AA4311B6-099F-4068-A3B8-CFD833130E27}"/>
    <cellStyle name="Comma 24 3 4" xfId="4112" xr:uid="{04853403-B0C0-4752-978F-3FB3473CBEB5}"/>
    <cellStyle name="Comma 25" xfId="966" xr:uid="{00000000-0005-0000-0000-0000C6030000}"/>
    <cellStyle name="Comma 25 2" xfId="967" xr:uid="{00000000-0005-0000-0000-0000C7030000}"/>
    <cellStyle name="Comma 25 2 2" xfId="5565" xr:uid="{5EEA75E5-F41F-4BFB-9879-390CA5F8D6FB}"/>
    <cellStyle name="Comma 25 2 2 2" xfId="11830" xr:uid="{C43E447D-AC7D-4D5E-B2DA-9686140E9A8F}"/>
    <cellStyle name="Comma 25 2 3" xfId="4643" xr:uid="{B94F28DC-FEA6-4A2D-96AA-E9C590400819}"/>
    <cellStyle name="Comma 25 2 4" xfId="3589" xr:uid="{BDADAFBD-6A1C-4E27-806D-8B03B1091772}"/>
    <cellStyle name="Comma 25 3" xfId="3126" xr:uid="{1ABB76CA-D37E-40F3-8545-FC2C2CD95BAC}"/>
    <cellStyle name="Comma 25 3 2" xfId="11445" xr:uid="{683A70E0-1B23-45F0-9012-10A52D9B75EE}"/>
    <cellStyle name="Comma 25 3 3" xfId="5179" xr:uid="{558ADB0B-701D-4655-8358-AD1459219A75}"/>
    <cellStyle name="Comma 25 3 4" xfId="4113" xr:uid="{AE3B6B42-BE4A-4728-9734-85916609A269}"/>
    <cellStyle name="Comma 26" xfId="968" xr:uid="{00000000-0005-0000-0000-0000C8030000}"/>
    <cellStyle name="Comma 26 2" xfId="969" xr:uid="{00000000-0005-0000-0000-0000C9030000}"/>
    <cellStyle name="Comma 26 2 2" xfId="5566" xr:uid="{DFCBB92A-B3B3-4948-A1C1-D0E623F174F8}"/>
    <cellStyle name="Comma 26 2 2 2" xfId="11831" xr:uid="{218A837F-BBCB-4D9E-A970-9C240553C976}"/>
    <cellStyle name="Comma 26 2 3" xfId="4644" xr:uid="{1B0DB8D5-C4B1-4BAE-80A7-A6AD22678BC5}"/>
    <cellStyle name="Comma 26 2 4" xfId="3590" xr:uid="{B97B23A6-4901-46C2-AA1C-85C938D11D16}"/>
    <cellStyle name="Comma 26 3" xfId="3127" xr:uid="{FB999719-5279-46B4-9C20-889A05C67A86}"/>
    <cellStyle name="Comma 26 3 2" xfId="11446" xr:uid="{EE6144E7-6D8A-4729-9CF3-1B59D00C687B}"/>
    <cellStyle name="Comma 26 3 3" xfId="5180" xr:uid="{14A87E19-B991-46A0-8C9C-8F6F937DE5A2}"/>
    <cellStyle name="Comma 26 3 4" xfId="4114" xr:uid="{37B930C9-CE4C-469B-B9AC-CFFDC1604780}"/>
    <cellStyle name="Comma 27" xfId="970" xr:uid="{00000000-0005-0000-0000-0000CA030000}"/>
    <cellStyle name="Comma 27 2" xfId="3128" xr:uid="{C30E9176-0C1A-48BE-B80B-5D2B7874FBD2}"/>
    <cellStyle name="Comma 27 2 2" xfId="11447" xr:uid="{88BB33E6-BFF5-4E4B-98DB-E15DF1461166}"/>
    <cellStyle name="Comma 27 2 3" xfId="5181" xr:uid="{F40EBF6F-3731-400C-AA4A-367F96DCEEFF}"/>
    <cellStyle name="Comma 27 2 4" xfId="4115" xr:uid="{AE51E218-19BC-466E-B2AE-84E59E24EBC2}"/>
    <cellStyle name="Comma 27 3" xfId="5567" xr:uid="{63BC441B-63F6-4235-8F3D-992346C5BD39}"/>
    <cellStyle name="Comma 27 3 2" xfId="11832" xr:uid="{B7604EB6-76F8-4A4C-B06E-4CE4E16F39E0}"/>
    <cellStyle name="Comma 27 4" xfId="4645" xr:uid="{FAC8FF7B-7F14-4079-97F4-41C7B303E967}"/>
    <cellStyle name="Comma 27 5" xfId="3591" xr:uid="{AA925A70-D024-4E52-BD27-63359A078B9F}"/>
    <cellStyle name="Comma 28" xfId="971" xr:uid="{00000000-0005-0000-0000-0000CB030000}"/>
    <cellStyle name="Comma 28 2" xfId="972" xr:uid="{00000000-0005-0000-0000-0000CC030000}"/>
    <cellStyle name="Comma 28 2 2" xfId="5568" xr:uid="{D3C60E95-2A0E-4F6F-B109-AA46BD8E764B}"/>
    <cellStyle name="Comma 28 2 2 2" xfId="11833" xr:uid="{1DFB536C-DF7F-4062-90C6-DF214A4D76CA}"/>
    <cellStyle name="Comma 28 2 3" xfId="4646" xr:uid="{B0B97671-627B-4992-BDE4-42ECD6EA82BB}"/>
    <cellStyle name="Comma 28 2 4" xfId="3592" xr:uid="{A114EFE7-A162-4536-8A4D-C1F968EDEC03}"/>
    <cellStyle name="Comma 28 3" xfId="3129" xr:uid="{85586FC9-F66B-4578-A216-BA54751C58DB}"/>
    <cellStyle name="Comma 28 3 2" xfId="11448" xr:uid="{998945D9-566C-4E7D-AFA0-C12BADA3D81D}"/>
    <cellStyle name="Comma 28 3 3" xfId="5182" xr:uid="{AB133C6D-8E54-4691-BF1F-6549A4F6652D}"/>
    <cellStyle name="Comma 28 3 4" xfId="4116" xr:uid="{B4A4DC3B-EDA5-49F2-A1F2-8D2DF405B9CC}"/>
    <cellStyle name="Comma 29" xfId="973" xr:uid="{00000000-0005-0000-0000-0000CD030000}"/>
    <cellStyle name="Comma 29 2" xfId="974" xr:uid="{00000000-0005-0000-0000-0000CE030000}"/>
    <cellStyle name="Comma 29 2 2" xfId="5569" xr:uid="{9A8F3440-403C-4DA3-9D24-36F7BA2D994A}"/>
    <cellStyle name="Comma 29 2 2 2" xfId="11834" xr:uid="{3B01CB99-A533-42BC-A90A-8D0E8375CDD6}"/>
    <cellStyle name="Comma 29 2 3" xfId="4647" xr:uid="{DCF61D5B-6B2F-49E1-92BD-75C0D7D9BB66}"/>
    <cellStyle name="Comma 29 2 4" xfId="3593" xr:uid="{CAAA5318-060B-4B4C-81CA-93FCF8426958}"/>
    <cellStyle name="Comma 29 3" xfId="3130" xr:uid="{558B8A42-9040-4FDA-A128-90AF94E0CF18}"/>
    <cellStyle name="Comma 29 3 2" xfId="11449" xr:uid="{5E4547FE-5683-49B5-91F3-F45C704E1F1D}"/>
    <cellStyle name="Comma 29 3 3" xfId="5183" xr:uid="{A8610C4D-BEF0-4138-8393-FB5A72236C13}"/>
    <cellStyle name="Comma 29 3 4" xfId="4117" xr:uid="{6ADBEB10-68FC-47AC-B44D-651B0AEC5605}"/>
    <cellStyle name="Comma 3" xfId="975" xr:uid="{00000000-0005-0000-0000-0000CF030000}"/>
    <cellStyle name="Comma 3 10" xfId="976" xr:uid="{00000000-0005-0000-0000-0000D0030000}"/>
    <cellStyle name="Comma 3 10 2" xfId="5570" xr:uid="{E13B08A3-AC31-444C-8992-FE7AADDC5EC1}"/>
    <cellStyle name="Comma 3 10 2 2" xfId="11835" xr:uid="{F39FC488-7EB5-473D-A64F-AB8440A3CB32}"/>
    <cellStyle name="Comma 3 10 3" xfId="4648" xr:uid="{046852B8-C89B-4FA5-9BBE-2CF537F8AF0E}"/>
    <cellStyle name="Comma 3 10 4" xfId="3594" xr:uid="{44D02B94-09B6-459B-8792-F96223146207}"/>
    <cellStyle name="Comma 3 11" xfId="3131" xr:uid="{1C12E760-6CAF-4BD4-BD12-3F13EC8F6950}"/>
    <cellStyle name="Comma 3 11 2" xfId="11450" xr:uid="{E0D5F7D3-3880-4940-AAC4-500BE8A2E398}"/>
    <cellStyle name="Comma 3 11 3" xfId="5184" xr:uid="{A4F8864C-FB08-4487-BCA2-BDC13AB69B4A}"/>
    <cellStyle name="Comma 3 11 4" xfId="4118" xr:uid="{98745D93-71DC-446F-B34C-939DECF3DFC4}"/>
    <cellStyle name="Comma 3 2" xfId="977" xr:uid="{00000000-0005-0000-0000-0000D1030000}"/>
    <cellStyle name="Comma 3 2 2" xfId="978" xr:uid="{00000000-0005-0000-0000-0000D2030000}"/>
    <cellStyle name="Comma 3 2 2 2" xfId="979" xr:uid="{00000000-0005-0000-0000-0000D3030000}"/>
    <cellStyle name="Comma 3 2 2 2 2" xfId="980" xr:uid="{00000000-0005-0000-0000-0000D4030000}"/>
    <cellStyle name="Comma 3 2 2 2 2 2" xfId="3135" xr:uid="{E221B4BD-1615-4D46-8777-5E4692689AC4}"/>
    <cellStyle name="Comma 3 2 2 2 2 2 2" xfId="11454" xr:uid="{342597EB-9E0B-4938-A914-A96381D4B8BD}"/>
    <cellStyle name="Comma 3 2 2 2 2 2 3" xfId="5188" xr:uid="{4C28B36B-217A-4BD2-8261-38B574D231CB}"/>
    <cellStyle name="Comma 3 2 2 2 2 2 4" xfId="4122" xr:uid="{DFE14DA2-C59E-4A14-9789-7040409EAFDE}"/>
    <cellStyle name="Comma 3 2 2 2 3" xfId="981" xr:uid="{00000000-0005-0000-0000-0000D5030000}"/>
    <cellStyle name="Comma 3 2 2 2 3 2" xfId="3136" xr:uid="{8EEF7E98-A6E6-4B52-9E47-B6350A63318C}"/>
    <cellStyle name="Comma 3 2 2 2 3 2 2" xfId="11455" xr:uid="{8AC0ECAC-25B4-49A4-AB25-FCF3C242140F}"/>
    <cellStyle name="Comma 3 2 2 2 3 2 3" xfId="5189" xr:uid="{6EC21E5D-B30A-4453-B1DF-334AC63BB27D}"/>
    <cellStyle name="Comma 3 2 2 2 3 2 4" xfId="4123" xr:uid="{8762F634-6114-4EC3-8CE7-E85AEE193186}"/>
    <cellStyle name="Comma 3 2 2 2 4" xfId="982" xr:uid="{00000000-0005-0000-0000-0000D6030000}"/>
    <cellStyle name="Comma 3 2 2 2 4 2" xfId="3137" xr:uid="{9A2DF3B3-EB7A-4424-B65F-7B12AC49DE9B}"/>
    <cellStyle name="Comma 3 2 2 2 4 2 2" xfId="11456" xr:uid="{7F9F3F01-6DBF-44AF-99FF-A7D7200CDA49}"/>
    <cellStyle name="Comma 3 2 2 2 4 2 3" xfId="5190" xr:uid="{DC5C91F1-F5BE-45BF-B87F-EBAE3DACAA7C}"/>
    <cellStyle name="Comma 3 2 2 2 4 2 4" xfId="4124" xr:uid="{67659AEE-836F-4DAE-83E4-954C2B210A0B}"/>
    <cellStyle name="Comma 3 2 2 2 5" xfId="3134" xr:uid="{F3332EE1-586C-4AEB-B321-EFC9BBFEE295}"/>
    <cellStyle name="Comma 3 2 2 2 5 2" xfId="11453" xr:uid="{529ED537-C53F-4BF2-970D-ACBF19BB56F8}"/>
    <cellStyle name="Comma 3 2 2 2 5 3" xfId="5187" xr:uid="{630ECFFE-64D4-4B1D-9BD5-291705829F22}"/>
    <cellStyle name="Comma 3 2 2 2 5 4" xfId="4121" xr:uid="{2EF1423D-E2AB-4179-8897-4F9893A8F5E0}"/>
    <cellStyle name="Comma 3 2 2 3" xfId="983" xr:uid="{00000000-0005-0000-0000-0000D7030000}"/>
    <cellStyle name="Comma 3 2 2 3 2" xfId="3138" xr:uid="{767F3952-CD37-427F-94F9-42C19890A6F9}"/>
    <cellStyle name="Comma 3 2 2 3 2 2" xfId="11457" xr:uid="{BE9766F9-E606-475A-8312-2E0DFB6414EC}"/>
    <cellStyle name="Comma 3 2 2 3 2 3" xfId="5191" xr:uid="{1863DEDC-5C41-4D40-86D7-B23240604287}"/>
    <cellStyle name="Comma 3 2 2 3 2 4" xfId="4125" xr:uid="{F98A53CC-1923-46EE-80E1-E6E3C0B1FADD}"/>
    <cellStyle name="Comma 3 2 2 4" xfId="984" xr:uid="{00000000-0005-0000-0000-0000D8030000}"/>
    <cellStyle name="Comma 3 2 2 4 2" xfId="3139" xr:uid="{C6207382-D4E7-4B74-B8B7-F8E01C04BF7F}"/>
    <cellStyle name="Comma 3 2 2 4 2 2" xfId="11458" xr:uid="{159FCF60-7F84-4DC9-97CC-C76BCDF4431D}"/>
    <cellStyle name="Comma 3 2 2 4 2 3" xfId="5192" xr:uid="{2EFC0371-682E-46F4-9DBF-BDBA9E64979C}"/>
    <cellStyle name="Comma 3 2 2 4 2 4" xfId="4126" xr:uid="{2FDA3904-306E-4F98-941D-E60CCDA68E26}"/>
    <cellStyle name="Comma 3 2 2 5" xfId="985" xr:uid="{00000000-0005-0000-0000-0000D9030000}"/>
    <cellStyle name="Comma 3 2 2 5 2" xfId="3140" xr:uid="{7F06C688-C1FE-46D2-BEBE-4D6C53B90CE0}"/>
    <cellStyle name="Comma 3 2 2 5 2 2" xfId="11459" xr:uid="{931DC6F7-B7D8-4D58-93B3-AE6539B0ECC4}"/>
    <cellStyle name="Comma 3 2 2 5 2 3" xfId="5193" xr:uid="{D452AF23-66E2-4D09-8D72-A74C095113F5}"/>
    <cellStyle name="Comma 3 2 2 5 2 4" xfId="4127" xr:uid="{97CDB400-7071-4B3E-BB0B-A093D728B6B7}"/>
    <cellStyle name="Comma 3 2 2 6" xfId="3133" xr:uid="{510301FD-500C-4E5E-A635-63EF1EEAD036}"/>
    <cellStyle name="Comma 3 2 2 6 2" xfId="11452" xr:uid="{ADB3D471-0E52-402B-84B3-0B03C292414F}"/>
    <cellStyle name="Comma 3 2 2 6 3" xfId="5186" xr:uid="{73D2D380-725D-4A4F-9F2F-A59F7327EE91}"/>
    <cellStyle name="Comma 3 2 2 6 4" xfId="4120" xr:uid="{403A562F-8FA6-43D5-B53C-0DB5A9C1046B}"/>
    <cellStyle name="Comma 3 2 3" xfId="986" xr:uid="{00000000-0005-0000-0000-0000DA030000}"/>
    <cellStyle name="Comma 3 2 3 2" xfId="3141" xr:uid="{EF0D8DE0-3C5E-4E75-914A-88F2701EAB23}"/>
    <cellStyle name="Comma 3 2 3 2 2" xfId="11460" xr:uid="{BDFB51C3-7AB9-4257-9BD6-CCF31DCF8BF0}"/>
    <cellStyle name="Comma 3 2 3 2 3" xfId="5194" xr:uid="{1964B3BE-1C76-49B2-B2FC-B2C02E42A00B}"/>
    <cellStyle name="Comma 3 2 3 2 4" xfId="4128" xr:uid="{97782577-1BCB-480D-A432-ABFFFD1E3F5B}"/>
    <cellStyle name="Comma 3 2 4" xfId="987" xr:uid="{00000000-0005-0000-0000-0000DB030000}"/>
    <cellStyle name="Comma 3 2 4 2" xfId="3142" xr:uid="{F770057D-8D5F-4B9E-AEDB-33A888FFAA72}"/>
    <cellStyle name="Comma 3 2 4 2 2" xfId="11461" xr:uid="{25EB87BC-A73E-419F-8D62-114852D6C2AF}"/>
    <cellStyle name="Comma 3 2 4 2 3" xfId="5195" xr:uid="{1435704A-9720-496A-8DC9-B921C843A4F1}"/>
    <cellStyle name="Comma 3 2 4 2 4" xfId="4129" xr:uid="{74741B39-F661-4470-A841-B4AE774CE7A7}"/>
    <cellStyle name="Comma 3 2 5" xfId="988" xr:uid="{00000000-0005-0000-0000-0000DC030000}"/>
    <cellStyle name="Comma 3 2 5 2" xfId="3143" xr:uid="{D1950CEB-18F2-406D-879E-1ACA57621145}"/>
    <cellStyle name="Comma 3 2 5 2 2" xfId="11462" xr:uid="{6B098EB3-D46E-4241-A315-07140691E7D3}"/>
    <cellStyle name="Comma 3 2 5 2 3" xfId="5196" xr:uid="{BA005C0D-FFF4-4A17-876F-A66111532FA4}"/>
    <cellStyle name="Comma 3 2 5 2 4" xfId="4130" xr:uid="{07109EDB-1BF0-4636-AF44-F8C34A31222F}"/>
    <cellStyle name="Comma 3 2 6" xfId="989" xr:uid="{00000000-0005-0000-0000-0000DD030000}"/>
    <cellStyle name="Comma 3 2 6 2" xfId="5571" xr:uid="{49B93CBA-E077-4335-8FDF-9D47E8488470}"/>
    <cellStyle name="Comma 3 2 6 2 2" xfId="11836" xr:uid="{C97523BA-8B75-4C54-8F75-3CB4D712A783}"/>
    <cellStyle name="Comma 3 2 6 3" xfId="4649" xr:uid="{9DD6780F-81F5-4B34-975B-D1A01B902B1D}"/>
    <cellStyle name="Comma 3 2 6 4" xfId="3595" xr:uid="{7081FFBD-F4B3-4D38-8B9B-11C703787B94}"/>
    <cellStyle name="Comma 3 2 7" xfId="3132" xr:uid="{876C8944-47A0-4EF2-AF00-52615A4B248D}"/>
    <cellStyle name="Comma 3 2 7 2" xfId="11451" xr:uid="{EEA8BA48-7373-4C0D-8F03-7EA2EC60FC56}"/>
    <cellStyle name="Comma 3 2 7 3" xfId="5185" xr:uid="{F89BC63F-FF19-442E-A233-C13DF2B16160}"/>
    <cellStyle name="Comma 3 2 7 4" xfId="4119" xr:uid="{A37E2A13-5E4C-42C8-B43E-52132207A154}"/>
    <cellStyle name="Comma 3 3" xfId="990" xr:uid="{00000000-0005-0000-0000-0000DE030000}"/>
    <cellStyle name="Comma 3 3 2" xfId="991" xr:uid="{00000000-0005-0000-0000-0000DF030000}"/>
    <cellStyle name="Comma 3 3 2 2" xfId="3145" xr:uid="{995BE09D-6D21-4F72-86C4-092F00C91DB9}"/>
    <cellStyle name="Comma 3 3 2 2 2" xfId="11464" xr:uid="{0A680292-ACE7-47CA-B9C8-FBAC47837179}"/>
    <cellStyle name="Comma 3 3 2 2 3" xfId="5198" xr:uid="{FFA84CC8-7F8E-4887-ABF7-ED5159B43924}"/>
    <cellStyle name="Comma 3 3 2 2 4" xfId="4132" xr:uid="{535F82CD-6185-4B02-A1E5-50285326EB67}"/>
    <cellStyle name="Comma 3 3 3" xfId="992" xr:uid="{00000000-0005-0000-0000-0000E0030000}"/>
    <cellStyle name="Comma 3 3 3 2" xfId="3146" xr:uid="{33DE9018-6CD5-4817-9680-C7B6CACC0BA4}"/>
    <cellStyle name="Comma 3 3 3 2 2" xfId="11465" xr:uid="{F4562088-4FD2-4614-9FB8-EEBFF7AB2F1C}"/>
    <cellStyle name="Comma 3 3 3 2 3" xfId="5199" xr:uid="{1AC4EC27-D36A-4B3C-BA90-D7555CC48B59}"/>
    <cellStyle name="Comma 3 3 3 2 4" xfId="4133" xr:uid="{BBF93421-F606-4276-874B-973724BDDD56}"/>
    <cellStyle name="Comma 3 3 4" xfId="993" xr:uid="{00000000-0005-0000-0000-0000E1030000}"/>
    <cellStyle name="Comma 3 3 4 2" xfId="3147" xr:uid="{262BCFD5-2872-49B4-A206-7369120B3481}"/>
    <cellStyle name="Comma 3 3 4 2 2" xfId="11466" xr:uid="{F4167A10-73D0-48EC-8E12-625D85211F0C}"/>
    <cellStyle name="Comma 3 3 4 2 3" xfId="5200" xr:uid="{D27D76D1-C726-4BE9-BB4B-3FD9F0CE71F9}"/>
    <cellStyle name="Comma 3 3 4 2 4" xfId="4134" xr:uid="{3896DC2A-4484-4BC9-BF0D-8475FE05A3C8}"/>
    <cellStyle name="Comma 3 3 5" xfId="3144" xr:uid="{1131D518-BDB7-488A-B1F2-B2C8942B1862}"/>
    <cellStyle name="Comma 3 3 5 2" xfId="11463" xr:uid="{710C7E4C-7A6A-4D62-89D0-A9D7F417B377}"/>
    <cellStyle name="Comma 3 3 5 3" xfId="5197" xr:uid="{63830A53-228B-45AD-96CF-739CC7302DA5}"/>
    <cellStyle name="Comma 3 3 5 4" xfId="4131" xr:uid="{5B9118F5-9C6A-4374-8B06-5E2681A89801}"/>
    <cellStyle name="Comma 3 4" xfId="994" xr:uid="{00000000-0005-0000-0000-0000E2030000}"/>
    <cellStyle name="Comma 3 4 2" xfId="995" xr:uid="{00000000-0005-0000-0000-0000E3030000}"/>
    <cellStyle name="Comma 3 4 2 2" xfId="3149" xr:uid="{47FA7E18-FC74-4AF4-807E-707EF684CEDA}"/>
    <cellStyle name="Comma 3 4 2 2 2" xfId="11468" xr:uid="{00C9D84B-0FE4-4AD2-8703-167B6D10B260}"/>
    <cellStyle name="Comma 3 4 2 2 3" xfId="5202" xr:uid="{E589256F-4429-4627-96C5-0BD57DCF0AC3}"/>
    <cellStyle name="Comma 3 4 2 2 4" xfId="4136" xr:uid="{6BF3674A-E27D-4541-8B53-E6CE15E9EE8E}"/>
    <cellStyle name="Comma 3 4 3" xfId="996" xr:uid="{00000000-0005-0000-0000-0000E4030000}"/>
    <cellStyle name="Comma 3 4 3 2" xfId="3150" xr:uid="{0C120D9D-80D9-4E59-86B9-95540507C15C}"/>
    <cellStyle name="Comma 3 4 3 2 2" xfId="11469" xr:uid="{A92DB8B1-417B-4446-87EE-BAEF2189F33A}"/>
    <cellStyle name="Comma 3 4 3 2 3" xfId="5203" xr:uid="{2C7108F8-997E-4264-B05B-3A6CDACD6EA9}"/>
    <cellStyle name="Comma 3 4 3 2 4" xfId="4137" xr:uid="{A7BC6BA3-6D4C-441B-8E23-C172B05A4A41}"/>
    <cellStyle name="Comma 3 4 4" xfId="997" xr:uid="{00000000-0005-0000-0000-0000E5030000}"/>
    <cellStyle name="Comma 3 4 4 2" xfId="3151" xr:uid="{A3FED434-C322-43AF-A473-349673162E1B}"/>
    <cellStyle name="Comma 3 4 4 2 2" xfId="11470" xr:uid="{99839963-C59E-4939-BB2A-FF7A14CFA40A}"/>
    <cellStyle name="Comma 3 4 4 2 3" xfId="5204" xr:uid="{E04F49A0-6C0E-43A6-86A3-6D60D9B6D8F2}"/>
    <cellStyle name="Comma 3 4 4 2 4" xfId="4138" xr:uid="{1992B833-36DA-482E-BE44-F200995D3D43}"/>
    <cellStyle name="Comma 3 4 5" xfId="3148" xr:uid="{3447AD81-1124-4869-9F48-2EC210490C11}"/>
    <cellStyle name="Comma 3 4 5 2" xfId="11467" xr:uid="{EFD21096-9F8B-4A3C-AE37-6600CEA75644}"/>
    <cellStyle name="Comma 3 4 5 3" xfId="5201" xr:uid="{55CE5C48-1427-4049-B156-240EA73D788D}"/>
    <cellStyle name="Comma 3 4 5 4" xfId="4135" xr:uid="{95AD58E8-350C-45C9-A20A-523697EFCCCC}"/>
    <cellStyle name="Comma 3 5" xfId="998" xr:uid="{00000000-0005-0000-0000-0000E6030000}"/>
    <cellStyle name="Comma 3 5 2" xfId="999" xr:uid="{00000000-0005-0000-0000-0000E7030000}"/>
    <cellStyle name="Comma 3 5 2 2" xfId="1000" xr:uid="{00000000-0005-0000-0000-0000E8030000}"/>
    <cellStyle name="Comma 3 5 2 2 2" xfId="1001" xr:uid="{00000000-0005-0000-0000-0000E9030000}"/>
    <cellStyle name="Comma 3 5 2 2 2 2" xfId="1002" xr:uid="{00000000-0005-0000-0000-0000EA030000}"/>
    <cellStyle name="Comma 3 5 2 2 2 2 2" xfId="1003" xr:uid="{00000000-0005-0000-0000-0000EB030000}"/>
    <cellStyle name="Comma 3 5 2 2 2 2 2 2" xfId="3157" xr:uid="{A020DDAE-D95C-475F-B8EB-8A9505299CC0}"/>
    <cellStyle name="Comma 3 5 2 2 2 2 2 2 2" xfId="11476" xr:uid="{C045126F-C065-4101-97D1-0A652E9AF4B3}"/>
    <cellStyle name="Comma 3 5 2 2 2 2 2 2 3" xfId="5210" xr:uid="{EC6429B3-848F-45E3-983C-22DEC8031488}"/>
    <cellStyle name="Comma 3 5 2 2 2 2 2 2 4" xfId="4144" xr:uid="{BD42DB61-29E9-4955-A824-1C0F0AB9330E}"/>
    <cellStyle name="Comma 3 5 2 2 2 2 3" xfId="1004" xr:uid="{00000000-0005-0000-0000-0000EC030000}"/>
    <cellStyle name="Comma 3 5 2 2 2 2 3 2" xfId="3158" xr:uid="{2005CAB7-DAF1-43F4-B804-BDA5D9AADB9F}"/>
    <cellStyle name="Comma 3 5 2 2 2 2 3 2 2" xfId="11477" xr:uid="{B9384222-E44D-432F-8A60-47FC987C4905}"/>
    <cellStyle name="Comma 3 5 2 2 2 2 3 2 3" xfId="5211" xr:uid="{5BC9042A-9F4C-4E3D-81D1-CA2B1284154D}"/>
    <cellStyle name="Comma 3 5 2 2 2 2 3 2 4" xfId="4145" xr:uid="{2C1CDA28-1B2E-4A5D-BA1D-D9FD019156EB}"/>
    <cellStyle name="Comma 3 5 2 2 2 2 4" xfId="1005" xr:uid="{00000000-0005-0000-0000-0000ED030000}"/>
    <cellStyle name="Comma 3 5 2 2 2 2 4 2" xfId="3159" xr:uid="{40A8EAD9-8C14-4309-AEE0-BDD768DF57AF}"/>
    <cellStyle name="Comma 3 5 2 2 2 2 4 2 2" xfId="11478" xr:uid="{64BED571-4E94-4B3F-A497-A42D1133F32D}"/>
    <cellStyle name="Comma 3 5 2 2 2 2 4 2 3" xfId="5212" xr:uid="{8B19E31D-FA45-47B6-AEA5-1D4F6ED491D1}"/>
    <cellStyle name="Comma 3 5 2 2 2 2 4 2 4" xfId="4146" xr:uid="{141BF659-9380-4E30-82E1-83969E125C9B}"/>
    <cellStyle name="Comma 3 5 2 2 2 2 5" xfId="1006" xr:uid="{00000000-0005-0000-0000-0000EE030000}"/>
    <cellStyle name="Comma 3 5 2 2 2 2 5 2" xfId="3160" xr:uid="{B80D2D68-E28B-40B6-9B5B-001B91B876A7}"/>
    <cellStyle name="Comma 3 5 2 2 2 2 5 2 2" xfId="11479" xr:uid="{83A651F5-EFB4-4B98-BF2F-29E8CA1B2820}"/>
    <cellStyle name="Comma 3 5 2 2 2 2 5 2 3" xfId="5213" xr:uid="{E1963515-C25A-418D-A7C5-18D35A90E59F}"/>
    <cellStyle name="Comma 3 5 2 2 2 2 5 2 4" xfId="4147" xr:uid="{CC7E3288-E665-480B-B6CC-4C8602E23E5A}"/>
    <cellStyle name="Comma 3 5 2 2 2 2 6" xfId="3156" xr:uid="{3857FC0A-1FC3-4D3B-AD6C-F4AF28714095}"/>
    <cellStyle name="Comma 3 5 2 2 2 2 6 2" xfId="11475" xr:uid="{BF4E9548-13F1-4645-B89F-CA36F00ED5D2}"/>
    <cellStyle name="Comma 3 5 2 2 2 2 6 3" xfId="5209" xr:uid="{F35542EF-59EC-441B-A1CC-FEA1BA939D5B}"/>
    <cellStyle name="Comma 3 5 2 2 2 2 6 4" xfId="4143" xr:uid="{3D80C336-5168-43AA-9758-5069F51718A7}"/>
    <cellStyle name="Comma 3 5 2 2 2 3" xfId="1007" xr:uid="{00000000-0005-0000-0000-0000EF030000}"/>
    <cellStyle name="Comma 3 5 2 2 2 3 2" xfId="3161" xr:uid="{C31BD69B-4DC1-4840-A42D-1DC8A7F5135B}"/>
    <cellStyle name="Comma 3 5 2 2 2 3 2 2" xfId="11480" xr:uid="{5BC7CB78-03DC-4AE1-B48A-E53B24B2D8FF}"/>
    <cellStyle name="Comma 3 5 2 2 2 3 2 3" xfId="5214" xr:uid="{B036662C-AD2A-4191-AE50-312505EDA278}"/>
    <cellStyle name="Comma 3 5 2 2 2 3 2 4" xfId="4148" xr:uid="{C82D3D3E-745C-4291-A528-CFA0D9DB8F92}"/>
    <cellStyle name="Comma 3 5 2 2 2 4" xfId="1008" xr:uid="{00000000-0005-0000-0000-0000F0030000}"/>
    <cellStyle name="Comma 3 5 2 2 2 4 2" xfId="3162" xr:uid="{D1293590-74C9-48A2-BF7A-789FD6F13F62}"/>
    <cellStyle name="Comma 3 5 2 2 2 4 2 2" xfId="11481" xr:uid="{4853B9C0-B8DC-4C2F-8E12-60F0B908696B}"/>
    <cellStyle name="Comma 3 5 2 2 2 4 2 3" xfId="5215" xr:uid="{FD31E9E1-C304-4A1C-BE05-FBF2E52D8487}"/>
    <cellStyle name="Comma 3 5 2 2 2 4 2 4" xfId="4149" xr:uid="{525B81DD-D9E7-4478-835B-1138EF9C5D98}"/>
    <cellStyle name="Comma 3 5 2 2 2 5" xfId="1009" xr:uid="{00000000-0005-0000-0000-0000F1030000}"/>
    <cellStyle name="Comma 3 5 2 2 2 5 2" xfId="3163" xr:uid="{DDB635BC-7792-4AA2-80F1-4D933746255A}"/>
    <cellStyle name="Comma 3 5 2 2 2 5 2 2" xfId="11482" xr:uid="{F9089FCA-4587-400C-8AE0-060F6B012F3F}"/>
    <cellStyle name="Comma 3 5 2 2 2 5 2 3" xfId="5216" xr:uid="{B69CA5DB-655F-4635-8E68-8C3C25DBB4F1}"/>
    <cellStyle name="Comma 3 5 2 2 2 5 2 4" xfId="4150" xr:uid="{BA02ADCB-28CE-4A05-8F53-9AE5CB8D14F9}"/>
    <cellStyle name="Comma 3 5 2 2 2 6" xfId="3155" xr:uid="{685EB41F-89B6-4981-B598-311A336FE9CD}"/>
    <cellStyle name="Comma 3 5 2 2 2 6 2" xfId="11474" xr:uid="{84173F13-C4D7-416C-89A3-7B68862DBAD0}"/>
    <cellStyle name="Comma 3 5 2 2 2 6 3" xfId="5208" xr:uid="{EE4CB131-6A84-4538-83DC-0B7FC23D2463}"/>
    <cellStyle name="Comma 3 5 2 2 2 6 4" xfId="4142" xr:uid="{FE54C257-27DB-4913-8A0C-630C29DD60F2}"/>
    <cellStyle name="Comma 3 5 2 2 3" xfId="1010" xr:uid="{00000000-0005-0000-0000-0000F2030000}"/>
    <cellStyle name="Comma 3 5 2 2 3 2" xfId="3164" xr:uid="{F168003E-ACDA-4971-B3FE-E779BF6B1582}"/>
    <cellStyle name="Comma 3 5 2 2 3 2 2" xfId="11483" xr:uid="{78D9E860-91AF-40D3-B031-35D949A1EFC7}"/>
    <cellStyle name="Comma 3 5 2 2 3 2 3" xfId="5217" xr:uid="{343422B0-C33A-40E7-9A49-19F41EF6C56C}"/>
    <cellStyle name="Comma 3 5 2 2 3 2 4" xfId="4151" xr:uid="{A2BC4B2C-1435-44D3-A213-CC8AF9FF2CD9}"/>
    <cellStyle name="Comma 3 5 2 2 4" xfId="1011" xr:uid="{00000000-0005-0000-0000-0000F3030000}"/>
    <cellStyle name="Comma 3 5 2 2 4 2" xfId="3165" xr:uid="{AE03CCA9-E1E4-424E-9559-4104058C84F2}"/>
    <cellStyle name="Comma 3 5 2 2 4 2 2" xfId="11484" xr:uid="{0EA63DFC-1DAB-46A3-BA70-22909E8A8E7D}"/>
    <cellStyle name="Comma 3 5 2 2 4 2 3" xfId="5218" xr:uid="{2BE2068B-F6EA-428F-8BE7-8CF66768686F}"/>
    <cellStyle name="Comma 3 5 2 2 4 2 4" xfId="4152" xr:uid="{2A2941CE-CD92-4CEA-9E1C-957D0D0B8189}"/>
    <cellStyle name="Comma 3 5 2 2 5" xfId="1012" xr:uid="{00000000-0005-0000-0000-0000F4030000}"/>
    <cellStyle name="Comma 3 5 2 2 5 2" xfId="3166" xr:uid="{F379E24D-982A-4DA2-A4E7-BADDC47ACF0D}"/>
    <cellStyle name="Comma 3 5 2 2 5 2 2" xfId="11485" xr:uid="{D82E47E5-B504-4370-8720-CABB128EF8D1}"/>
    <cellStyle name="Comma 3 5 2 2 5 2 3" xfId="5219" xr:uid="{EEF983EB-8EFF-484D-BB2C-8BCD053B5908}"/>
    <cellStyle name="Comma 3 5 2 2 5 2 4" xfId="4153" xr:uid="{AFD14EAA-22E0-461E-87FF-1BCFBB9D6098}"/>
    <cellStyle name="Comma 3 5 2 2 6" xfId="3154" xr:uid="{98D8CABE-A6EE-40E8-B814-FEB8908F3E34}"/>
    <cellStyle name="Comma 3 5 2 2 6 2" xfId="11473" xr:uid="{6DFD6076-ECAD-4081-AB4A-BEB87E734889}"/>
    <cellStyle name="Comma 3 5 2 2 6 3" xfId="5207" xr:uid="{F8FE9748-C07B-4F99-9B99-587379DB1133}"/>
    <cellStyle name="Comma 3 5 2 2 6 4" xfId="4141" xr:uid="{852404ED-A03A-4AC5-BE1F-DD1344CE641C}"/>
    <cellStyle name="Comma 3 5 2 3" xfId="1013" xr:uid="{00000000-0005-0000-0000-0000F5030000}"/>
    <cellStyle name="Comma 3 5 2 3 2" xfId="3167" xr:uid="{38C63C08-3075-4F4B-8573-856AC1CDEE63}"/>
    <cellStyle name="Comma 3 5 2 3 2 2" xfId="11486" xr:uid="{54B15049-DB12-4C5E-A20D-B97AAD8043FA}"/>
    <cellStyle name="Comma 3 5 2 3 2 3" xfId="5220" xr:uid="{78049D5B-BD1F-470E-BAD8-EBCDFD4C7751}"/>
    <cellStyle name="Comma 3 5 2 3 2 4" xfId="4154" xr:uid="{1836AF79-9E2F-4A9F-BC33-C24C40375C8F}"/>
    <cellStyle name="Comma 3 5 2 4" xfId="1014" xr:uid="{00000000-0005-0000-0000-0000F6030000}"/>
    <cellStyle name="Comma 3 5 2 4 2" xfId="3168" xr:uid="{060EF659-4517-41F9-AA73-A1916C5A3B28}"/>
    <cellStyle name="Comma 3 5 2 4 2 2" xfId="11487" xr:uid="{CF40CB6C-9DD9-44F0-8E2D-D3B80340A369}"/>
    <cellStyle name="Comma 3 5 2 4 2 3" xfId="5221" xr:uid="{0DE33FCA-CA72-4449-85AF-EC48B3C8CA25}"/>
    <cellStyle name="Comma 3 5 2 4 2 4" xfId="4155" xr:uid="{807D02C4-CD4E-4992-A26F-88A3EC46B465}"/>
    <cellStyle name="Comma 3 5 2 5" xfId="1015" xr:uid="{00000000-0005-0000-0000-0000F7030000}"/>
    <cellStyle name="Comma 3 5 2 5 2" xfId="3169" xr:uid="{4D25AC0A-33FD-49EE-8E49-0A462C22678D}"/>
    <cellStyle name="Comma 3 5 2 5 2 2" xfId="11488" xr:uid="{638A86FA-A1F1-4838-8E80-D9ECB7B89F89}"/>
    <cellStyle name="Comma 3 5 2 5 2 3" xfId="5222" xr:uid="{19BD0D63-A37A-496A-99C4-D7E465A8404D}"/>
    <cellStyle name="Comma 3 5 2 5 2 4" xfId="4156" xr:uid="{D7263284-8C3D-4778-98A5-1BD540BE4D92}"/>
    <cellStyle name="Comma 3 5 2 6" xfId="3153" xr:uid="{7C4D74B8-52C8-4AB0-A2E7-2AC1DC9422C4}"/>
    <cellStyle name="Comma 3 5 2 6 2" xfId="11472" xr:uid="{89A2D74C-A22F-48DA-B8E2-57510BFBDE83}"/>
    <cellStyle name="Comma 3 5 2 6 3" xfId="5206" xr:uid="{8DB1EA10-8F97-46E6-A57A-50E4A2E5022E}"/>
    <cellStyle name="Comma 3 5 2 6 4" xfId="4140" xr:uid="{BD3BED95-EF60-4B4D-8DDA-6A619F276446}"/>
    <cellStyle name="Comma 3 5 3" xfId="1016" xr:uid="{00000000-0005-0000-0000-0000F8030000}"/>
    <cellStyle name="Comma 3 5 3 2" xfId="1017" xr:uid="{00000000-0005-0000-0000-0000F9030000}"/>
    <cellStyle name="Comma 3 5 3 2 2" xfId="3171" xr:uid="{A57B6CF2-F74B-4886-996F-F562D4BC3933}"/>
    <cellStyle name="Comma 3 5 3 2 2 2" xfId="11490" xr:uid="{BFD534EB-7631-4084-81FB-ABFFDCB99375}"/>
    <cellStyle name="Comma 3 5 3 2 2 3" xfId="5224" xr:uid="{BCA8CF16-639F-411E-8ABE-465ED0B2B937}"/>
    <cellStyle name="Comma 3 5 3 2 2 4" xfId="4158" xr:uid="{4DE7C059-2E62-48A1-8025-36E4530AD592}"/>
    <cellStyle name="Comma 3 5 3 3" xfId="1018" xr:uid="{00000000-0005-0000-0000-0000FA030000}"/>
    <cellStyle name="Comma 3 5 3 3 2" xfId="3172" xr:uid="{6E7C0D8E-CAE6-4087-AE74-EB1FC9E6EE97}"/>
    <cellStyle name="Comma 3 5 3 3 2 2" xfId="11491" xr:uid="{7E2C5B94-3A23-4282-B8C5-BB6B1D4F5E15}"/>
    <cellStyle name="Comma 3 5 3 3 2 3" xfId="5225" xr:uid="{ECEB577E-166F-4B7B-B8D3-4454518C06D6}"/>
    <cellStyle name="Comma 3 5 3 3 2 4" xfId="4159" xr:uid="{23774950-D87B-4BFF-9570-453C44DA84B6}"/>
    <cellStyle name="Comma 3 5 3 4" xfId="1019" xr:uid="{00000000-0005-0000-0000-0000FB030000}"/>
    <cellStyle name="Comma 3 5 3 4 2" xfId="3173" xr:uid="{960A11AB-DDDE-4472-8E7F-3B703287FE67}"/>
    <cellStyle name="Comma 3 5 3 4 2 2" xfId="11492" xr:uid="{6C3057DD-AA41-435B-BC26-3A77FBCD4ADB}"/>
    <cellStyle name="Comma 3 5 3 4 2 3" xfId="5226" xr:uid="{B7527FE5-CA3E-4A19-9C86-7E92027C2F57}"/>
    <cellStyle name="Comma 3 5 3 4 2 4" xfId="4160" xr:uid="{4354A415-FBE0-43FE-8B97-6785A7F437F6}"/>
    <cellStyle name="Comma 3 5 3 5" xfId="3170" xr:uid="{FA321AEC-0517-42B4-A463-8676DDCC91B8}"/>
    <cellStyle name="Comma 3 5 3 5 2" xfId="11489" xr:uid="{8F2B1DDE-0996-4DE9-958A-FD35DFF43E80}"/>
    <cellStyle name="Comma 3 5 3 5 3" xfId="5223" xr:uid="{74356EBC-0CC6-4AE5-BFDC-246419406249}"/>
    <cellStyle name="Comma 3 5 3 5 4" xfId="4157" xr:uid="{FCB25C97-AC62-4EAD-81EF-D4D125B09365}"/>
    <cellStyle name="Comma 3 5 4" xfId="1020" xr:uid="{00000000-0005-0000-0000-0000FC030000}"/>
    <cellStyle name="Comma 3 5 4 2" xfId="3174" xr:uid="{4889B9FC-8607-4130-9BE7-92A0236736E5}"/>
    <cellStyle name="Comma 3 5 4 2 2" xfId="11493" xr:uid="{51B5BDAF-36DA-47D8-ACA5-4D3084D92DA0}"/>
    <cellStyle name="Comma 3 5 4 2 3" xfId="5227" xr:uid="{E830C262-3B3C-4324-B69F-8D3AEECF2974}"/>
    <cellStyle name="Comma 3 5 4 2 4" xfId="4161" xr:uid="{51471026-1CFD-4B5C-9E7C-80811F28CCC8}"/>
    <cellStyle name="Comma 3 5 5" xfId="1021" xr:uid="{00000000-0005-0000-0000-0000FD030000}"/>
    <cellStyle name="Comma 3 5 5 2" xfId="3175" xr:uid="{A2030E3F-08FC-48E9-A02D-95E70DB3D81C}"/>
    <cellStyle name="Comma 3 5 5 2 2" xfId="11494" xr:uid="{2571FC60-C456-4A0D-9243-EFB89A3DB695}"/>
    <cellStyle name="Comma 3 5 5 2 3" xfId="5228" xr:uid="{AA48CE78-5728-4D85-A703-39B28FBC2EFB}"/>
    <cellStyle name="Comma 3 5 5 2 4" xfId="4162" xr:uid="{306E0BE9-94F6-4E80-83EA-8B27030A5FAD}"/>
    <cellStyle name="Comma 3 5 6" xfId="1022" xr:uid="{00000000-0005-0000-0000-0000FE030000}"/>
    <cellStyle name="Comma 3 5 6 2" xfId="3176" xr:uid="{0B894AB4-20EC-4670-965E-4E6C9E2FFF60}"/>
    <cellStyle name="Comma 3 5 6 2 2" xfId="11495" xr:uid="{CD10A8E4-4A16-49DD-AB64-565556AEBDA7}"/>
    <cellStyle name="Comma 3 5 6 2 3" xfId="5229" xr:uid="{C701D7D3-81A3-4621-9673-D98F62792DB5}"/>
    <cellStyle name="Comma 3 5 6 2 4" xfId="4163" xr:uid="{9BE09F1E-D7B8-4731-82CE-9120A9E5EA49}"/>
    <cellStyle name="Comma 3 5 7" xfId="3152" xr:uid="{17672DDB-D8B5-4B3D-815A-9C588A497E52}"/>
    <cellStyle name="Comma 3 5 7 2" xfId="11471" xr:uid="{92CB2CF9-E3F5-429D-8DC6-2F304C640A4A}"/>
    <cellStyle name="Comma 3 5 7 3" xfId="5205" xr:uid="{056BA244-6ECE-463A-8D4D-E9EF20F2E48C}"/>
    <cellStyle name="Comma 3 5 7 4" xfId="4139" xr:uid="{55D9A8AC-18B3-401F-849F-A181B9F16BEB}"/>
    <cellStyle name="Comma 3 6" xfId="1023" xr:uid="{00000000-0005-0000-0000-0000FF030000}"/>
    <cellStyle name="Comma 3 6 2" xfId="3177" xr:uid="{08DBC276-C119-426D-847F-735FD99AA96B}"/>
    <cellStyle name="Comma 3 6 2 2" xfId="11496" xr:uid="{2F62C5F6-A27C-4B17-87A9-91B3FCB45595}"/>
    <cellStyle name="Comma 3 6 2 3" xfId="5230" xr:uid="{C61DF15D-B9AC-42A3-8470-33E17CD06329}"/>
    <cellStyle name="Comma 3 6 2 4" xfId="4164" xr:uid="{AE8BF69D-20F0-45AD-9AD7-641F7F41C5CB}"/>
    <cellStyle name="Comma 3 7" xfId="1024" xr:uid="{00000000-0005-0000-0000-000000040000}"/>
    <cellStyle name="Comma 3 7 2" xfId="3178" xr:uid="{0B70389D-AAA6-42F3-ABB8-F7B0BBA02B7F}"/>
    <cellStyle name="Comma 3 7 2 2" xfId="11497" xr:uid="{F9AF1C34-3250-4F36-831F-E874258011B9}"/>
    <cellStyle name="Comma 3 7 2 3" xfId="5231" xr:uid="{13595DC0-175B-465A-A089-2E3C200FEEE7}"/>
    <cellStyle name="Comma 3 7 2 4" xfId="4165" xr:uid="{78F66FDD-3483-49D5-BC6A-C38CD1C3CA5E}"/>
    <cellStyle name="Comma 3 8" xfId="1025" xr:uid="{00000000-0005-0000-0000-000001040000}"/>
    <cellStyle name="Comma 3 8 2" xfId="3179" xr:uid="{451AFB79-B914-461E-821A-03ACD7FA0605}"/>
    <cellStyle name="Comma 3 8 2 2" xfId="11498" xr:uid="{2282E76D-7595-4781-8BB0-6AB780B1B2CC}"/>
    <cellStyle name="Comma 3 8 2 3" xfId="5232" xr:uid="{EFFD8EB9-FC99-4C0D-9684-CCDDCD107B7E}"/>
    <cellStyle name="Comma 3 8 2 4" xfId="4166" xr:uid="{81B5D94C-5E51-40CC-BBEA-210C8C0B7E36}"/>
    <cellStyle name="Comma 3 9" xfId="1026" xr:uid="{00000000-0005-0000-0000-000002040000}"/>
    <cellStyle name="Comma 3 9 2" xfId="2672" xr:uid="{A762D8F6-0846-4D2D-8159-B2CFDFB2A653}"/>
    <cellStyle name="Comma 3 9 2 2" xfId="11209" xr:uid="{122D2ADE-93D4-492C-A79F-A6466CFBE95B}"/>
    <cellStyle name="Comma 3 9 2 3" xfId="4943" xr:uid="{C0EF072A-CF82-4AF5-AFC6-9C797B7B9EC3}"/>
    <cellStyle name="Comma 3 9 2 4" xfId="3843" xr:uid="{3AAE406D-E7CC-404A-B039-1D5D106FFF14}"/>
    <cellStyle name="Comma 3 9 3" xfId="5572" xr:uid="{FA5D9844-76CA-451C-9F90-C230C1EF60E8}"/>
    <cellStyle name="Comma 3 9 3 2" xfId="11837" xr:uid="{C49327D3-9EF3-466C-9398-F183D7356FBC}"/>
    <cellStyle name="Comma 3 9 4" xfId="4650" xr:uid="{9682A261-CDC0-443B-9B01-910C4065C5EE}"/>
    <cellStyle name="Comma 3 9 5" xfId="3596" xr:uid="{7A0B5543-E284-4ADD-983B-F3A68D374DFC}"/>
    <cellStyle name="Comma 3_(PRK 111601-111604) 20130401 Joint AAU - GJN 4 - BNL 5 - KTN 7" xfId="1027" xr:uid="{00000000-0005-0000-0000-000003040000}"/>
    <cellStyle name="Comma 30" xfId="1028" xr:uid="{00000000-0005-0000-0000-000004040000}"/>
    <cellStyle name="Comma 30 2" xfId="1029" xr:uid="{00000000-0005-0000-0000-000005040000}"/>
    <cellStyle name="Comma 30 2 2" xfId="5573" xr:uid="{60FC321A-152E-412F-854E-EB08DB3D207E}"/>
    <cellStyle name="Comma 30 2 2 2" xfId="11838" xr:uid="{2C8CB477-CA70-40A7-AB83-97CE3297D492}"/>
    <cellStyle name="Comma 30 2 3" xfId="4651" xr:uid="{F4DF8C00-D63A-47D7-97F6-D4888B5292E6}"/>
    <cellStyle name="Comma 30 2 4" xfId="3597" xr:uid="{8D652EA3-86C1-4E84-A291-765228CCD347}"/>
    <cellStyle name="Comma 30 3" xfId="3180" xr:uid="{DBE703DA-CA5C-4F97-8D00-7C1C36D015D4}"/>
    <cellStyle name="Comma 30 3 2" xfId="11499" xr:uid="{7C7E73A4-1695-4269-AE05-E8498ECA576D}"/>
    <cellStyle name="Comma 30 3 3" xfId="5233" xr:uid="{A6D2CD83-79F4-4153-B6FA-F80265452CA6}"/>
    <cellStyle name="Comma 30 3 4" xfId="4167" xr:uid="{310CD2EF-B8EA-4545-9D07-7BD41122B884}"/>
    <cellStyle name="Comma 31" xfId="1030" xr:uid="{00000000-0005-0000-0000-000006040000}"/>
    <cellStyle name="Comma 31 2" xfId="1031" xr:uid="{00000000-0005-0000-0000-000007040000}"/>
    <cellStyle name="Comma 31 2 2" xfId="5574" xr:uid="{DC5E226D-1000-46C7-ACCD-2280323688D1}"/>
    <cellStyle name="Comma 31 2 2 2" xfId="11839" xr:uid="{1E693843-DE20-4D0D-88A2-F2C886F5D4F7}"/>
    <cellStyle name="Comma 31 2 3" xfId="4652" xr:uid="{584AB707-D5C0-41F6-B788-CDF2EBCB1C76}"/>
    <cellStyle name="Comma 31 2 4" xfId="3598" xr:uid="{14FE9ECA-DD9F-4DE0-9693-69EDD73B69F2}"/>
    <cellStyle name="Comma 31 3" xfId="3181" xr:uid="{8BD5B314-B7AA-4484-84BE-A0C67953456F}"/>
    <cellStyle name="Comma 31 3 2" xfId="11500" xr:uid="{08593EB3-FEEC-4516-A5B5-CD5049DC925D}"/>
    <cellStyle name="Comma 31 3 3" xfId="5234" xr:uid="{F40D4477-D1E5-4BD1-8CF2-A067A11A9472}"/>
    <cellStyle name="Comma 31 3 4" xfId="4168" xr:uid="{513CE320-4AB9-447F-808C-6F2E4B87C352}"/>
    <cellStyle name="Comma 32" xfId="1032" xr:uid="{00000000-0005-0000-0000-000008040000}"/>
    <cellStyle name="Comma 32 2" xfId="1033" xr:uid="{00000000-0005-0000-0000-000009040000}"/>
    <cellStyle name="Comma 33" xfId="1034" xr:uid="{00000000-0005-0000-0000-00000A040000}"/>
    <cellStyle name="Comma 33 10" xfId="8351" xr:uid="{0487762F-99B4-4504-BC51-7C2C85841D6D}"/>
    <cellStyle name="Comma 33 10 2" xfId="14822" xr:uid="{C14C1F41-E935-4401-BE18-5D5A22527E8D}"/>
    <cellStyle name="Comma 33 11" xfId="9545" xr:uid="{5E904649-DA79-479F-80A0-49FA9E8E4B7E}"/>
    <cellStyle name="Comma 33 12" xfId="15742" xr:uid="{44C92F68-8FAF-44C6-85ED-4FC11D032041}"/>
    <cellStyle name="Comma 33 13" xfId="16182" xr:uid="{E8385FDF-5E7A-47F7-A7B6-878A56F015A0}"/>
    <cellStyle name="Comma 33 14" xfId="4653" xr:uid="{DF96032B-A060-4BEA-846F-AC9E80E0579A}"/>
    <cellStyle name="Comma 33 15" xfId="3599" xr:uid="{6F8260B1-1D7A-4949-8812-690FA93A0780}"/>
    <cellStyle name="Comma 33 2" xfId="1035" xr:uid="{00000000-0005-0000-0000-00000B040000}"/>
    <cellStyle name="Comma 33 2 2" xfId="1036" xr:uid="{00000000-0005-0000-0000-00000C040000}"/>
    <cellStyle name="Comma 33 2 2 2" xfId="5577" xr:uid="{421B6879-5897-470C-AF3D-A4AB91F887D8}"/>
    <cellStyle name="Comma 33 2 2 2 2" xfId="11842" xr:uid="{B0E81D2A-7E2D-4CCF-9A5B-628EC00B0FA1}"/>
    <cellStyle name="Comma 33 2 2 3" xfId="4655" xr:uid="{16D5793D-76DE-4738-A176-971DADBC98FB}"/>
    <cellStyle name="Comma 33 2 2 4" xfId="3601" xr:uid="{46E280A4-FE2F-44A8-92B7-BB3F69AFC9CA}"/>
    <cellStyle name="Comma 33 2 3" xfId="5576" xr:uid="{6B445B80-6553-4BEA-979A-8E65858044C9}"/>
    <cellStyle name="Comma 33 2 3 2" xfId="11841" xr:uid="{3D00CB35-7A7D-46A2-8B94-B139C8D511F8}"/>
    <cellStyle name="Comma 33 2 4" xfId="4654" xr:uid="{39B0A83D-1495-42C6-80E5-A2671124058E}"/>
    <cellStyle name="Comma 33 2 5" xfId="3600" xr:uid="{C0DB71B9-5EC0-44AC-9F09-68DCBA1071A1}"/>
    <cellStyle name="Comma 33 3" xfId="1037" xr:uid="{00000000-0005-0000-0000-00000D040000}"/>
    <cellStyle name="Comma 33 3 2" xfId="5578" xr:uid="{C8F1FDEE-F690-45B8-8BC8-BA8D3F751A4D}"/>
    <cellStyle name="Comma 33 3 2 2" xfId="11843" xr:uid="{9E34CFF6-42B6-49FD-B9E2-F72E3392A268}"/>
    <cellStyle name="Comma 33 3 3" xfId="4656" xr:uid="{EE9ED962-0FE6-4A0F-8F60-C939345000C0}"/>
    <cellStyle name="Comma 33 3 4" xfId="3602" xr:uid="{06DFDB41-DECC-42C5-BD3B-72E9D2E29D09}"/>
    <cellStyle name="Comma 33 4" xfId="3182" xr:uid="{9F82FAF5-27C0-45C9-84D7-C51609381F8D}"/>
    <cellStyle name="Comma 33 4 2" xfId="11501" xr:uid="{2297C379-A45B-4BD4-A513-FDD8A684315A}"/>
    <cellStyle name="Comma 33 4 3" xfId="5235" xr:uid="{8D0295DD-54BB-4C66-8E53-F8F0C22D2692}"/>
    <cellStyle name="Comma 33 4 4" xfId="4169" xr:uid="{AE895D64-FD77-453A-ACF7-DF5C58BDF5B3}"/>
    <cellStyle name="Comma 33 5" xfId="5575" xr:uid="{7E053480-DE69-4626-917B-1B03ACA29653}"/>
    <cellStyle name="Comma 33 5 2" xfId="11840" xr:uid="{F25FD6BD-1FDB-4D09-B092-AE4E597002FE}"/>
    <cellStyle name="Comma 33 6" xfId="6001" xr:uid="{56D168CB-4AEB-4DED-892D-D29C09A4DC45}"/>
    <cellStyle name="Comma 33 6 2" xfId="12472" xr:uid="{D914376B-3E69-4EEA-81D6-7FC3654AA13C}"/>
    <cellStyle name="Comma 33 7" xfId="6607" xr:uid="{E8FFF0BB-534E-4C60-9590-8A0664172605}"/>
    <cellStyle name="Comma 33 7 2" xfId="13078" xr:uid="{84C8AF80-108E-4097-B7B9-B16C235F4F81}"/>
    <cellStyle name="Comma 33 8" xfId="6849" xr:uid="{8113078F-8AAD-42B8-8B1F-7333C5059260}"/>
    <cellStyle name="Comma 33 8 2" xfId="13320" xr:uid="{F2085035-C6F8-4CC6-9436-1C5EC1C5E4E8}"/>
    <cellStyle name="Comma 33 9" xfId="7429" xr:uid="{733928F2-D51B-44C0-A305-B6A6823C572C}"/>
    <cellStyle name="Comma 33 9 2" xfId="13900" xr:uid="{6BB3FC06-58AF-4FD4-94D9-211874E25837}"/>
    <cellStyle name="Comma 34" xfId="1038" xr:uid="{00000000-0005-0000-0000-00000E040000}"/>
    <cellStyle name="Comma 34 2" xfId="1039" xr:uid="{00000000-0005-0000-0000-00000F040000}"/>
    <cellStyle name="Comma 34 2 2" xfId="5579" xr:uid="{DF0D285E-38B0-4CAE-BE50-3A96075F9104}"/>
    <cellStyle name="Comma 34 2 2 2" xfId="11844" xr:uid="{41B76154-FF57-4EB9-9ECE-1A4170DE4D06}"/>
    <cellStyle name="Comma 34 2 3" xfId="4657" xr:uid="{3BB1FF3C-B8A1-475F-AA89-5A107A718437}"/>
    <cellStyle name="Comma 34 2 4" xfId="3603" xr:uid="{A31012BD-807B-4B64-99E0-6949167226E0}"/>
    <cellStyle name="Comma 34 3" xfId="3183" xr:uid="{290D026B-C2AE-4BFB-95A7-23045EB5D076}"/>
    <cellStyle name="Comma 34 3 2" xfId="11502" xr:uid="{467E7FA7-A2E0-45F2-A522-D5B5606DBEA6}"/>
    <cellStyle name="Comma 34 3 3" xfId="5236" xr:uid="{C048FEDD-CA54-4DD9-A205-D00F359B98BA}"/>
    <cellStyle name="Comma 34 3 4" xfId="4170" xr:uid="{3FE02D10-B3B5-4368-92C6-4336E0A15AC5}"/>
    <cellStyle name="Comma 35" xfId="1040" xr:uid="{00000000-0005-0000-0000-000010040000}"/>
    <cellStyle name="Comma 36" xfId="1041" xr:uid="{00000000-0005-0000-0000-000011040000}"/>
    <cellStyle name="Comma 37" xfId="1042" xr:uid="{00000000-0005-0000-0000-000012040000}"/>
    <cellStyle name="Comma 37 2" xfId="1043" xr:uid="{00000000-0005-0000-0000-000013040000}"/>
    <cellStyle name="Comma 37 2 2" xfId="5580" xr:uid="{14BF307F-2BDF-4B7E-9778-7CC3C84A5536}"/>
    <cellStyle name="Comma 37 2 2 2" xfId="11845" xr:uid="{BED966E8-C1AA-4C78-85DB-008A18E483E7}"/>
    <cellStyle name="Comma 37 2 3" xfId="4658" xr:uid="{BA5D3EC2-348E-40EA-A7C1-A8F6D4AC37F1}"/>
    <cellStyle name="Comma 37 2 4" xfId="3604" xr:uid="{F39F0D17-2E02-4759-B121-CCDBC691FE60}"/>
    <cellStyle name="Comma 37 3" xfId="3184" xr:uid="{CFB81A28-96E9-4FC7-B4DE-5FA54AF0B23B}"/>
    <cellStyle name="Comma 37 3 2" xfId="11503" xr:uid="{FDDA38C3-8DA3-453D-878A-516541057FE2}"/>
    <cellStyle name="Comma 37 3 3" xfId="5237" xr:uid="{A10DB37A-EE14-4E62-A1D7-D1450454A5FE}"/>
    <cellStyle name="Comma 37 3 4" xfId="4171" xr:uid="{EAADE725-8C0C-40D5-A6F7-05B1FA3B3F8E}"/>
    <cellStyle name="Comma 38" xfId="1044" xr:uid="{00000000-0005-0000-0000-000014040000}"/>
    <cellStyle name="Comma 38 2" xfId="1045" xr:uid="{00000000-0005-0000-0000-000015040000}"/>
    <cellStyle name="Comma 38 2 2" xfId="5582" xr:uid="{35A6D9AD-38CE-4EDA-81AF-3355BE8612A8}"/>
    <cellStyle name="Comma 38 2 2 2" xfId="11847" xr:uid="{09DAB1C9-164A-4E24-BF81-351FC225FA8A}"/>
    <cellStyle name="Comma 38 2 3" xfId="4660" xr:uid="{1832911F-C7D1-4BD7-8B34-96759354D676}"/>
    <cellStyle name="Comma 38 2 4" xfId="3606" xr:uid="{D37C82DD-6E6D-41DF-8DB7-AEA0CF5A7340}"/>
    <cellStyle name="Comma 38 3" xfId="5581" xr:uid="{ECA1B1AD-23AF-4569-B131-7CD03A4A037B}"/>
    <cellStyle name="Comma 38 3 2" xfId="11846" xr:uid="{6C3D5AAD-7939-4E51-BBE2-42EE4809F670}"/>
    <cellStyle name="Comma 38 4" xfId="4659" xr:uid="{F930096F-D58A-439A-A7D7-A70B150EFD5B}"/>
    <cellStyle name="Comma 38 5" xfId="3605" xr:uid="{2B658A8B-2695-45C9-8A58-6F414F795CA6}"/>
    <cellStyle name="Comma 39" xfId="1046" xr:uid="{00000000-0005-0000-0000-000016040000}"/>
    <cellStyle name="Comma 39 2" xfId="5583" xr:uid="{B7D6150C-C2D6-47EB-A271-F2304ED3104E}"/>
    <cellStyle name="Comma 39 2 2" xfId="11848" xr:uid="{EC195462-6A9A-4DFF-92B9-2F1AA9A3AA9D}"/>
    <cellStyle name="Comma 39 3" xfId="4661" xr:uid="{2EEBB081-08EF-4115-849B-DD322AA22E17}"/>
    <cellStyle name="Comma 39 4" xfId="3607" xr:uid="{3F413DCE-772C-4C2F-A251-9A34E9B90909}"/>
    <cellStyle name="Comma 4" xfId="1047" xr:uid="{00000000-0005-0000-0000-000017040000}"/>
    <cellStyle name="Comma 4 2" xfId="1048" xr:uid="{00000000-0005-0000-0000-000018040000}"/>
    <cellStyle name="Comma 4 2 2" xfId="1049" xr:uid="{00000000-0005-0000-0000-000019040000}"/>
    <cellStyle name="Comma 4 2 2 2" xfId="5584" xr:uid="{F13E981E-43E5-4242-93F2-C61655499DF3}"/>
    <cellStyle name="Comma 4 2 2 2 2" xfId="11849" xr:uid="{4B99874A-C8B8-45A9-A734-E95148697C97}"/>
    <cellStyle name="Comma 4 2 2 3" xfId="4662" xr:uid="{5F3A0502-C72F-4C67-84B2-4F63FAEF8F70}"/>
    <cellStyle name="Comma 4 2 2 4" xfId="3608" xr:uid="{967CF17B-193F-4CED-BB17-5A4B7DBAA164}"/>
    <cellStyle name="Comma 4 2 3" xfId="3186" xr:uid="{F7828FDB-280A-4DB2-A34D-13055E70D125}"/>
    <cellStyle name="Comma 4 2 3 2" xfId="11505" xr:uid="{866552B9-209D-4DEB-A5EE-C3D289A09C8A}"/>
    <cellStyle name="Comma 4 2 3 3" xfId="5239" xr:uid="{0C07721A-5AF9-4B2D-914A-0196EC24C25E}"/>
    <cellStyle name="Comma 4 2 3 4" xfId="4173" xr:uid="{BED50105-6667-42AA-A390-511074EAB675}"/>
    <cellStyle name="Comma 4 3" xfId="1050" xr:uid="{00000000-0005-0000-0000-00001A040000}"/>
    <cellStyle name="Comma 4 3 2" xfId="5585" xr:uid="{21FBBDE6-D42B-41BE-970C-4394EBBBF284}"/>
    <cellStyle name="Comma 4 3 2 2" xfId="11850" xr:uid="{738B3ACF-3922-4599-AD10-519B74B72635}"/>
    <cellStyle name="Comma 4 3 3" xfId="4663" xr:uid="{C1ECAABA-8A00-4612-A9DC-2C939C0999FB}"/>
    <cellStyle name="Comma 4 3 4" xfId="3609" xr:uid="{1EA48B7A-0FAD-4E24-AE9E-650FF0F13F5D}"/>
    <cellStyle name="Comma 4 4" xfId="1051" xr:uid="{00000000-0005-0000-0000-00001B040000}"/>
    <cellStyle name="Comma 4 4 2" xfId="5586" xr:uid="{D92B17FE-1A36-4638-9D91-CC4C91C850AF}"/>
    <cellStyle name="Comma 4 4 2 2" xfId="11851" xr:uid="{82F64EE5-DB38-403A-9CD2-74BE10D0D473}"/>
    <cellStyle name="Comma 4 4 3" xfId="4664" xr:uid="{8861F06C-DAAB-44EC-8B5D-86AD8922710E}"/>
    <cellStyle name="Comma 4 4 4" xfId="3610" xr:uid="{54ED806E-FAEF-43FB-A58E-F728D7D0E8FC}"/>
    <cellStyle name="Comma 4 5" xfId="1052" xr:uid="{00000000-0005-0000-0000-00001C040000}"/>
    <cellStyle name="Comma 4 5 2" xfId="5587" xr:uid="{0B85BC10-4369-42C7-A80D-1D57D8AF505A}"/>
    <cellStyle name="Comma 4 5 2 2" xfId="11852" xr:uid="{E2447238-4C8A-45B3-87D7-5806557C4466}"/>
    <cellStyle name="Comma 4 5 3" xfId="4665" xr:uid="{C54ABC32-E63E-47B5-A7E7-FB33D1F97C28}"/>
    <cellStyle name="Comma 4 5 4" xfId="3611" xr:uid="{D1C58F1D-2161-4F2B-B1CC-F46214305CA1}"/>
    <cellStyle name="Comma 4 6" xfId="3185" xr:uid="{DB7B830A-8ED3-475D-9BE0-A00F7F10C261}"/>
    <cellStyle name="Comma 4 6 2" xfId="11504" xr:uid="{EE54F9E2-7F4C-41E1-A953-F5374042FD28}"/>
    <cellStyle name="Comma 4 6 3" xfId="5238" xr:uid="{3F63298A-08F4-48C3-9996-3365BEEA7471}"/>
    <cellStyle name="Comma 4 6 4" xfId="4172" xr:uid="{D5CB1C01-2F0C-434F-8D63-152EE6FE1BB5}"/>
    <cellStyle name="Comma 40" xfId="1053" xr:uid="{00000000-0005-0000-0000-00001D040000}"/>
    <cellStyle name="Comma 40 2" xfId="5588" xr:uid="{50F44697-02B3-4FE2-994A-5A3ADF7F6E72}"/>
    <cellStyle name="Comma 40 2 2" xfId="11853" xr:uid="{DE299804-9B02-4540-BFDF-F312670A5003}"/>
    <cellStyle name="Comma 40 3" xfId="4666" xr:uid="{30AC0276-7076-4821-AB1D-21419C8B18E9}"/>
    <cellStyle name="Comma 40 4" xfId="3612" xr:uid="{F6422CD4-CB0F-45C2-9E4F-12E1A4395A6B}"/>
    <cellStyle name="Comma 41" xfId="5385" xr:uid="{E447AFAC-B694-46AD-BEB8-2FD0FF485081}"/>
    <cellStyle name="Comma 41 2" xfId="11650" xr:uid="{CC0F9D7C-7AA0-484C-A002-B8DED40231F0}"/>
    <cellStyle name="Comma 42" xfId="1054" xr:uid="{00000000-0005-0000-0000-00001E040000}"/>
    <cellStyle name="Comma 42 2" xfId="1055" xr:uid="{00000000-0005-0000-0000-00001F040000}"/>
    <cellStyle name="Comma 42 2 2" xfId="5589" xr:uid="{0B66E5DF-42FD-45BC-87F1-F2723691B750}"/>
    <cellStyle name="Comma 42 2 2 2" xfId="11854" xr:uid="{ED6FAD3F-D3BA-43F1-8419-85369409A8AC}"/>
    <cellStyle name="Comma 42 2 3" xfId="4667" xr:uid="{94FDE8E6-7856-46B9-B547-FD705C3DEBE0}"/>
    <cellStyle name="Comma 42 2 4" xfId="3613" xr:uid="{27459F32-2081-4A56-B425-87F1EB845A2D}"/>
    <cellStyle name="Comma 42 3" xfId="3187" xr:uid="{C0A33045-EC4F-4689-9FC0-9AACC9E26ED7}"/>
    <cellStyle name="Comma 42 3 2" xfId="11506" xr:uid="{2316AF4E-15C0-4ACC-9092-FEAC04B1401E}"/>
    <cellStyle name="Comma 42 3 3" xfId="5240" xr:uid="{0ED6878A-AD27-4DAD-8A9E-9AD7F3CB5EAB}"/>
    <cellStyle name="Comma 42 3 4" xfId="4174" xr:uid="{A363E9DC-F37E-424A-9AC3-4FB5E9F0053A}"/>
    <cellStyle name="Comma 43" xfId="5665" xr:uid="{512FE26E-3439-4563-84E9-F16DA3238936}"/>
    <cellStyle name="Comma 43 2" xfId="11954" xr:uid="{ABF7DA07-F337-4EFC-96D4-5AA0148B9E93}"/>
    <cellStyle name="Comma 44" xfId="5874" xr:uid="{4377C0E3-EB8C-4D86-8626-63E3CBCC38BB}"/>
    <cellStyle name="Comma 44 2" xfId="12346" xr:uid="{BC2D73E2-6F46-4AD0-9500-EF6BBB7A262C}"/>
    <cellStyle name="Comma 45" xfId="1056" xr:uid="{00000000-0005-0000-0000-000020040000}"/>
    <cellStyle name="Comma 45 2" xfId="1057" xr:uid="{00000000-0005-0000-0000-000021040000}"/>
    <cellStyle name="Comma 45 2 2" xfId="5590" xr:uid="{1C2DBE75-D0A1-480B-94F8-AE506EDE8E3A}"/>
    <cellStyle name="Comma 45 2 2 2" xfId="11855" xr:uid="{2A0FF66A-F87F-4018-9EA3-D5D0C6E4315A}"/>
    <cellStyle name="Comma 45 2 3" xfId="4668" xr:uid="{3EE2B7EA-1B45-47EB-A9BE-E71417A613E9}"/>
    <cellStyle name="Comma 45 2 4" xfId="3614" xr:uid="{9E224CE8-47BF-4A92-83A4-CE7552942989}"/>
    <cellStyle name="Comma 45 3" xfId="3188" xr:uid="{0B8CEAE7-25EB-4EB1-976A-B083792EC9F7}"/>
    <cellStyle name="Comma 45 3 2" xfId="11507" xr:uid="{9795B2CD-498A-4FB7-8244-3DF4D48D57B5}"/>
    <cellStyle name="Comma 45 3 3" xfId="5241" xr:uid="{F8EA505A-BE9D-474F-8C9C-0F57B224EEB9}"/>
    <cellStyle name="Comma 45 3 4" xfId="4175" xr:uid="{F2E61E2B-3D36-4DDD-A117-F4FDB9FD54F2}"/>
    <cellStyle name="Comma 46" xfId="1058" xr:uid="{00000000-0005-0000-0000-000022040000}"/>
    <cellStyle name="Comma 46 2" xfId="1059" xr:uid="{00000000-0005-0000-0000-000023040000}"/>
    <cellStyle name="Comma 46 2 2" xfId="5591" xr:uid="{DC8608C6-6D63-4D0D-9635-A868BC87F009}"/>
    <cellStyle name="Comma 46 2 2 2" xfId="11856" xr:uid="{96EA6A16-6836-41FF-8C71-DD9F44FBB3C7}"/>
    <cellStyle name="Comma 46 2 3" xfId="4669" xr:uid="{FD18C275-1355-4BC1-8556-0BE524BD2AFB}"/>
    <cellStyle name="Comma 46 2 4" xfId="3615" xr:uid="{38999E16-6AF6-4DF2-8443-5D1EEC39F8B4}"/>
    <cellStyle name="Comma 46 3" xfId="3189" xr:uid="{1F6CA30F-699C-407F-B511-70F041083585}"/>
    <cellStyle name="Comma 46 3 2" xfId="11508" xr:uid="{12F290A6-2244-4037-A000-F6185F2BF855}"/>
    <cellStyle name="Comma 46 3 3" xfId="5242" xr:uid="{897F5663-8195-45B6-B93F-4AECE7824FC9}"/>
    <cellStyle name="Comma 46 3 4" xfId="4176" xr:uid="{EF2E5205-08A2-412F-A362-E8B3905039F7}"/>
    <cellStyle name="Comma 47" xfId="1060" xr:uid="{00000000-0005-0000-0000-000024040000}"/>
    <cellStyle name="Comma 47 2" xfId="1061" xr:uid="{00000000-0005-0000-0000-000025040000}"/>
    <cellStyle name="Comma 47 2 2" xfId="5592" xr:uid="{26DD6624-241B-44A9-A30A-EAE328AC3DBA}"/>
    <cellStyle name="Comma 47 2 2 2" xfId="11857" xr:uid="{6D7EA483-8F1D-487F-A7DB-18E3DF73A821}"/>
    <cellStyle name="Comma 47 2 3" xfId="4670" xr:uid="{12DC0378-F22C-4E2E-B26F-D351E25C297F}"/>
    <cellStyle name="Comma 47 2 4" xfId="3616" xr:uid="{3AE18A44-6359-4D70-A18B-8C3995215E9B}"/>
    <cellStyle name="Comma 47 3" xfId="3190" xr:uid="{AEBE1380-B8FF-46B3-904B-55EC2EF60ED2}"/>
    <cellStyle name="Comma 47 3 2" xfId="11509" xr:uid="{8C519E46-73EF-436A-9161-905935428A68}"/>
    <cellStyle name="Comma 47 3 3" xfId="5243" xr:uid="{2B7C7219-15AF-44E6-AFE6-FAA14A3C694E}"/>
    <cellStyle name="Comma 47 3 4" xfId="4177" xr:uid="{067A7CF6-ABB7-43EE-8D3A-2FF106E5BC6C}"/>
    <cellStyle name="Comma 48" xfId="1062" xr:uid="{00000000-0005-0000-0000-000026040000}"/>
    <cellStyle name="Comma 48 2" xfId="1063" xr:uid="{00000000-0005-0000-0000-000027040000}"/>
    <cellStyle name="Comma 48 2 2" xfId="5593" xr:uid="{9807A725-24A6-4CDC-A13F-B52EF5FB18EB}"/>
    <cellStyle name="Comma 48 2 2 2" xfId="11858" xr:uid="{C54DF550-9485-4FBF-855F-41DF5FF6549C}"/>
    <cellStyle name="Comma 48 2 3" xfId="4671" xr:uid="{7AB5EDBC-C35B-48CE-BB37-4E79F6170BF0}"/>
    <cellStyle name="Comma 48 2 4" xfId="3617" xr:uid="{59ED6414-CC66-480F-8D83-C12590CB135C}"/>
    <cellStyle name="Comma 48 3" xfId="3191" xr:uid="{5D415D29-14F6-4D51-B808-4067398BE1C0}"/>
    <cellStyle name="Comma 48 3 2" xfId="11510" xr:uid="{A89A192D-EE22-4741-BD41-EFC6CB4BCF08}"/>
    <cellStyle name="Comma 48 3 3" xfId="5244" xr:uid="{2C8E64B2-8B66-4FC4-98F3-92387ECF1286}"/>
    <cellStyle name="Comma 48 3 4" xfId="4178" xr:uid="{87A5DD5E-2B06-4FC3-B33A-CEAABF1DF5C0}"/>
    <cellStyle name="Comma 49" xfId="1064" xr:uid="{00000000-0005-0000-0000-000028040000}"/>
    <cellStyle name="Comma 49 2" xfId="1065" xr:uid="{00000000-0005-0000-0000-000029040000}"/>
    <cellStyle name="Comma 49 2 2" xfId="5594" xr:uid="{3D9B0A23-0C0A-4E1F-970E-5D06DD251D79}"/>
    <cellStyle name="Comma 49 2 2 2" xfId="11859" xr:uid="{1A490F30-EC73-4918-8368-485B074FF795}"/>
    <cellStyle name="Comma 49 2 3" xfId="4672" xr:uid="{D24CEF28-679C-43F1-A003-159072F951F9}"/>
    <cellStyle name="Comma 49 2 4" xfId="3618" xr:uid="{58BD3AE4-A253-4FCB-BBF0-68E01FBCE948}"/>
    <cellStyle name="Comma 49 3" xfId="3192" xr:uid="{E9F78AAF-A5FE-49F1-B348-5828CC61D922}"/>
    <cellStyle name="Comma 49 3 2" xfId="11511" xr:uid="{202C094A-DCAB-4717-AD22-C99968251925}"/>
    <cellStyle name="Comma 49 3 3" xfId="5245" xr:uid="{891D8C02-A44B-4E04-91FF-80C0C0CE0472}"/>
    <cellStyle name="Comma 49 3 4" xfId="4179" xr:uid="{494098FB-4EE2-4D81-991C-0FCD5DC6B215}"/>
    <cellStyle name="Comma 5" xfId="1066" xr:uid="{00000000-0005-0000-0000-00002A040000}"/>
    <cellStyle name="Comma 5 2" xfId="1067" xr:uid="{00000000-0005-0000-0000-00002B040000}"/>
    <cellStyle name="Comma 5 2 2" xfId="1068" xr:uid="{00000000-0005-0000-0000-00002C040000}"/>
    <cellStyle name="Comma 5 2 2 2" xfId="5595" xr:uid="{437B93AD-1BD4-4483-98F8-DCF9FD51C0B4}"/>
    <cellStyle name="Comma 5 2 2 2 2" xfId="11860" xr:uid="{11EC99DF-63FD-40D4-9E9E-65FE45A1BA0A}"/>
    <cellStyle name="Comma 5 2 2 3" xfId="4673" xr:uid="{92A87EC5-A59D-4381-8873-2BF91EEBCEB3}"/>
    <cellStyle name="Comma 5 2 2 4" xfId="3619" xr:uid="{B7FDAF2E-53A4-4F83-9E16-09C4F5B748BC}"/>
    <cellStyle name="Comma 5 2 3" xfId="3193" xr:uid="{11197C28-5A30-4D7F-B516-24F3CC8C711E}"/>
    <cellStyle name="Comma 5 2 3 2" xfId="11512" xr:uid="{3AB4A6AB-2399-4C59-A16E-0628102F2E46}"/>
    <cellStyle name="Comma 5 2 3 3" xfId="5246" xr:uid="{C07D21E5-2475-4D40-8660-EA63BCE396FF}"/>
    <cellStyle name="Comma 5 2 3 4" xfId="4180" xr:uid="{5078DBE7-19EA-44ED-BBB8-9ADBF9C728D9}"/>
    <cellStyle name="Comma 5 3" xfId="1069" xr:uid="{00000000-0005-0000-0000-00002D040000}"/>
    <cellStyle name="Comma 50" xfId="1070" xr:uid="{00000000-0005-0000-0000-00002E040000}"/>
    <cellStyle name="Comma 50 2" xfId="1071" xr:uid="{00000000-0005-0000-0000-00002F040000}"/>
    <cellStyle name="Comma 50 2 2" xfId="5596" xr:uid="{1EB02B0E-2093-496C-8636-E591921F0B5E}"/>
    <cellStyle name="Comma 50 2 2 2" xfId="11861" xr:uid="{40FCE0D7-2861-4F34-BBE3-E9D4B4F96CC7}"/>
    <cellStyle name="Comma 50 2 3" xfId="4674" xr:uid="{15EC9C60-72C3-477D-A094-2D4AA638BB48}"/>
    <cellStyle name="Comma 50 2 4" xfId="3620" xr:uid="{2ADA19AE-6815-42F0-B298-7FF268D7FB51}"/>
    <cellStyle name="Comma 50 3" xfId="3194" xr:uid="{F38B95C0-2520-4988-A7C3-052494202073}"/>
    <cellStyle name="Comma 50 3 2" xfId="11513" xr:uid="{F8861D35-5113-463D-AF57-A9DEF9F3DB46}"/>
    <cellStyle name="Comma 50 3 3" xfId="5247" xr:uid="{86B5791C-1F2E-43DC-B451-56E5D2397B9C}"/>
    <cellStyle name="Comma 50 3 4" xfId="4181" xr:uid="{91A0FDF5-75E5-4A4E-9513-33FF86C642C9}"/>
    <cellStyle name="Comma 51" xfId="1072" xr:uid="{00000000-0005-0000-0000-000030040000}"/>
    <cellStyle name="Comma 51 2" xfId="1073" xr:uid="{00000000-0005-0000-0000-000031040000}"/>
    <cellStyle name="Comma 51 2 2" xfId="5597" xr:uid="{B8192B4D-3FBE-4DFA-88D2-99D26F3D2786}"/>
    <cellStyle name="Comma 51 2 2 2" xfId="11862" xr:uid="{FC7BF5D7-4BBE-41C9-B497-B829C397DAAC}"/>
    <cellStyle name="Comma 51 2 3" xfId="4675" xr:uid="{8E34BBB8-3E08-4106-BD3B-30C371D51AEE}"/>
    <cellStyle name="Comma 51 2 4" xfId="3621" xr:uid="{93446870-0ECB-4F8B-8979-9FE9C91A1575}"/>
    <cellStyle name="Comma 51 3" xfId="3195" xr:uid="{78123E01-2BFA-4228-BD91-30EA91418C39}"/>
    <cellStyle name="Comma 51 3 2" xfId="11514" xr:uid="{537BAA06-E209-4987-9722-7C16EB8AEC2A}"/>
    <cellStyle name="Comma 51 3 3" xfId="5248" xr:uid="{B88B0E9B-76BF-4C47-8CA2-3D93DE7FEA40}"/>
    <cellStyle name="Comma 51 3 4" xfId="4182" xr:uid="{2B4FF8A6-0CD7-4B9C-BDC0-20BEFD35C9C0}"/>
    <cellStyle name="Comma 52" xfId="1074" xr:uid="{00000000-0005-0000-0000-000032040000}"/>
    <cellStyle name="Comma 52 2" xfId="1075" xr:uid="{00000000-0005-0000-0000-000033040000}"/>
    <cellStyle name="Comma 52 2 2" xfId="5598" xr:uid="{29DD791E-C736-4795-8B24-520D0DDD4ACB}"/>
    <cellStyle name="Comma 52 2 2 2" xfId="11863" xr:uid="{60069B35-8F46-4046-8684-F4B90F7A0673}"/>
    <cellStyle name="Comma 52 2 3" xfId="4676" xr:uid="{80220BD0-41B3-4AA3-8F42-6B2B256F5923}"/>
    <cellStyle name="Comma 52 2 4" xfId="3622" xr:uid="{75BA81FE-B2D5-418D-BED8-7FCA002D0E4F}"/>
    <cellStyle name="Comma 52 3" xfId="3196" xr:uid="{617E6A58-3CD2-4746-8BB7-1993A4ABE718}"/>
    <cellStyle name="Comma 52 3 2" xfId="11515" xr:uid="{75038420-A171-4369-AF20-54010EACC629}"/>
    <cellStyle name="Comma 52 3 3" xfId="5249" xr:uid="{5855625D-A446-4486-93AC-43B3C56D6FE5}"/>
    <cellStyle name="Comma 52 3 4" xfId="4183" xr:uid="{29C151A1-D5AC-424B-AD38-96012E8FB787}"/>
    <cellStyle name="Comma 53" xfId="9368" xr:uid="{10EF66D0-3DF6-4180-9514-D4B7961AA2E9}"/>
    <cellStyle name="Comma 54" xfId="10964" xr:uid="{FD4DF49F-1D2F-4A24-AF36-665246670AEE}"/>
    <cellStyle name="Comma 55" xfId="11011" xr:uid="{ACDE47CD-C97C-469A-9E6E-69A46A132709}"/>
    <cellStyle name="Comma 56" xfId="15712" xr:uid="{D79DC5D1-417E-4F1D-B373-A848C86F42F9}"/>
    <cellStyle name="Comma 57" xfId="10965" xr:uid="{89B1E518-A438-43E5-876A-3C71F4655916}"/>
    <cellStyle name="Comma 58" xfId="1076" xr:uid="{00000000-0005-0000-0000-000034040000}"/>
    <cellStyle name="Comma 58 2" xfId="1077" xr:uid="{00000000-0005-0000-0000-000035040000}"/>
    <cellStyle name="Comma 58 2 2" xfId="5599" xr:uid="{AD330190-42D6-43B5-A5FB-B5F754D6FABF}"/>
    <cellStyle name="Comma 58 2 2 2" xfId="11864" xr:uid="{30C2E4F2-A17A-4E1A-9A14-20D3C0356B07}"/>
    <cellStyle name="Comma 58 2 3" xfId="4677" xr:uid="{10028A90-6BF1-4EE1-AED8-DE803F52EE83}"/>
    <cellStyle name="Comma 58 2 4" xfId="3623" xr:uid="{3C8B3A9C-2030-404E-BABE-2C847CB8103A}"/>
    <cellStyle name="Comma 58 3" xfId="3197" xr:uid="{FF6F2D01-C2D5-4BD3-8A80-F034540D2D0B}"/>
    <cellStyle name="Comma 58 3 2" xfId="11516" xr:uid="{AC9C1F2A-1A62-4485-88A6-C5DF2654D445}"/>
    <cellStyle name="Comma 58 3 3" xfId="5250" xr:uid="{5437DF21-7BA1-47DC-903A-7B9209946A7D}"/>
    <cellStyle name="Comma 58 3 4" xfId="4184" xr:uid="{4552378F-58FB-47B5-861D-1C92B3058D8C}"/>
    <cellStyle name="Comma 59" xfId="1078" xr:uid="{00000000-0005-0000-0000-000036040000}"/>
    <cellStyle name="Comma 59 2" xfId="1079" xr:uid="{00000000-0005-0000-0000-000037040000}"/>
    <cellStyle name="Comma 59 2 2" xfId="5600" xr:uid="{0BDE9312-3402-44AF-9D56-D6FB99558C72}"/>
    <cellStyle name="Comma 59 2 2 2" xfId="11865" xr:uid="{26C6BBC0-6D3B-4CE1-BBCA-BE2EB9E96CB9}"/>
    <cellStyle name="Comma 59 2 3" xfId="4678" xr:uid="{201568C9-ECDF-4E58-B402-D1A7905A754C}"/>
    <cellStyle name="Comma 59 2 4" xfId="3624" xr:uid="{D07F7DC0-2812-4A72-ABDA-971E850D8C89}"/>
    <cellStyle name="Comma 59 3" xfId="3198" xr:uid="{3CD6B4B8-BC11-4563-A15D-E1F35A8DD545}"/>
    <cellStyle name="Comma 59 3 2" xfId="11517" xr:uid="{6DFFA117-7C78-4136-88BC-CD0845B9809A}"/>
    <cellStyle name="Comma 59 3 3" xfId="5251" xr:uid="{BA53480B-FFA1-437C-8889-8BCCA80C48F9}"/>
    <cellStyle name="Comma 59 3 4" xfId="4185" xr:uid="{FC94F0FD-CCD1-4A2A-883A-F85807B01194}"/>
    <cellStyle name="Comma 6" xfId="1080" xr:uid="{00000000-0005-0000-0000-000038040000}"/>
    <cellStyle name="Comma 6 2" xfId="1081" xr:uid="{00000000-0005-0000-0000-000039040000}"/>
    <cellStyle name="Comma 6 2 2" xfId="1082" xr:uid="{00000000-0005-0000-0000-00003A040000}"/>
    <cellStyle name="Comma 6 2 2 2" xfId="5601" xr:uid="{27D41323-FC6C-46BC-B711-48BB7D4A8744}"/>
    <cellStyle name="Comma 6 2 2 2 2" xfId="11866" xr:uid="{D55ACC6A-96E2-447F-9228-94151F41858C}"/>
    <cellStyle name="Comma 6 2 2 3" xfId="4679" xr:uid="{CC3BDC7F-7CB8-4EEA-9331-E3251D0BA8D0}"/>
    <cellStyle name="Comma 6 2 2 4" xfId="3625" xr:uid="{FFFFF0BB-75D3-43BF-B2FA-D11A1DF11058}"/>
    <cellStyle name="Comma 6 2 3" xfId="3200" xr:uid="{CE698371-5B17-48D0-A1C8-7248F3664BE6}"/>
    <cellStyle name="Comma 6 2 3 2" xfId="11519" xr:uid="{5211AF0E-13C9-4FED-BB8C-DDE37297E2B0}"/>
    <cellStyle name="Comma 6 2 3 3" xfId="5253" xr:uid="{2ADF4548-6C00-414D-9DB9-713F1878ED8A}"/>
    <cellStyle name="Comma 6 2 3 4" xfId="4187" xr:uid="{07C8BFE1-1290-4AD2-A163-6B0A3B14FBCF}"/>
    <cellStyle name="Comma 6 3" xfId="3199" xr:uid="{931473CD-1404-47D7-B23E-F95DB265C92C}"/>
    <cellStyle name="Comma 6 3 2" xfId="11518" xr:uid="{B2C36824-A91F-46F7-8DA3-7CFBB19A64E9}"/>
    <cellStyle name="Comma 6 3 3" xfId="5252" xr:uid="{F8C1151E-3D9B-4015-B2DE-231652F56EC8}"/>
    <cellStyle name="Comma 6 3 4" xfId="4186" xr:uid="{4B9B5202-4F15-42FB-A1C5-95529AC36600}"/>
    <cellStyle name="Comma 60" xfId="15711" xr:uid="{E869A2D2-0D98-4080-8A32-055E499568BC}"/>
    <cellStyle name="Comma 61" xfId="10963" xr:uid="{3D6552D6-485C-4384-89F3-E894B327733D}"/>
    <cellStyle name="Comma 62" xfId="1083" xr:uid="{00000000-0005-0000-0000-00003B040000}"/>
    <cellStyle name="Comma 62 2" xfId="1084" xr:uid="{00000000-0005-0000-0000-00003C040000}"/>
    <cellStyle name="Comma 62 2 2" xfId="5602" xr:uid="{EEC5DF7E-E6A9-4619-B73C-6CC527140F39}"/>
    <cellStyle name="Comma 62 2 2 2" xfId="11867" xr:uid="{0B0DDFC1-C12F-4859-925F-5A4FDD816722}"/>
    <cellStyle name="Comma 62 2 3" xfId="4680" xr:uid="{1CF15BED-2476-452A-AAE0-D7DA888EA0F5}"/>
    <cellStyle name="Comma 62 2 4" xfId="3626" xr:uid="{8A07CA3B-9B5B-4B65-B0AB-A0F747574C4B}"/>
    <cellStyle name="Comma 62 3" xfId="3201" xr:uid="{74D48D40-EEEB-4642-8E2F-0F1E1A72FB61}"/>
    <cellStyle name="Comma 62 3 2" xfId="11520" xr:uid="{D7B7616D-8560-42EA-B9BD-6788CE65CAEC}"/>
    <cellStyle name="Comma 62 3 3" xfId="5254" xr:uid="{A282AD1A-FBFC-4D7A-9A7C-DFAF00A1E82F}"/>
    <cellStyle name="Comma 62 3 4" xfId="4188" xr:uid="{B82962E2-0E78-407A-B2E3-1DA2D6B78EFC}"/>
    <cellStyle name="Comma 63" xfId="1085" xr:uid="{00000000-0005-0000-0000-00003D040000}"/>
    <cellStyle name="Comma 63 2" xfId="1086" xr:uid="{00000000-0005-0000-0000-00003E040000}"/>
    <cellStyle name="Comma 63 2 2" xfId="5603" xr:uid="{4E6CE03F-4B64-4D2C-A125-B22596E0C7AE}"/>
    <cellStyle name="Comma 63 2 2 2" xfId="11868" xr:uid="{FA74A8D6-8E33-4384-B984-4AD67F1A269D}"/>
    <cellStyle name="Comma 63 2 3" xfId="4681" xr:uid="{85F1CD85-D6E1-4E89-8B28-6C480ECA06CE}"/>
    <cellStyle name="Comma 63 2 4" xfId="3627" xr:uid="{E535A847-29CC-48B7-B7A2-9006F4D813DD}"/>
    <cellStyle name="Comma 63 3" xfId="3202" xr:uid="{D85E5FCF-6A48-459E-AB81-A49ECBD3157C}"/>
    <cellStyle name="Comma 63 3 2" xfId="11521" xr:uid="{C04DB514-E0E9-4125-BC10-03A1C8A95C9F}"/>
    <cellStyle name="Comma 63 3 3" xfId="5255" xr:uid="{503430A8-4AC1-4E33-A48E-78EBA3471FC4}"/>
    <cellStyle name="Comma 63 3 4" xfId="4189" xr:uid="{2E053675-161D-49AD-8970-19EECFC2E4F1}"/>
    <cellStyle name="Comma 64" xfId="4464" xr:uid="{10E924F4-8CED-4AA3-88F1-0EF2B3C7D6AB}"/>
    <cellStyle name="Comma 65" xfId="5681" xr:uid="{0240B1DD-1479-4AC6-BD17-DF01CF18DB46}"/>
    <cellStyle name="Comma 66" xfId="1087" xr:uid="{00000000-0005-0000-0000-00003F040000}"/>
    <cellStyle name="Comma 66 2" xfId="3203" xr:uid="{5B849F2D-25FB-4A0C-86EA-AD9A31722FC6}"/>
    <cellStyle name="Comma 66 2 2" xfId="11522" xr:uid="{26381B5A-095C-4017-A50F-2AF01653F265}"/>
    <cellStyle name="Comma 66 2 3" xfId="5256" xr:uid="{4031BADE-F797-4D25-B81E-6AAD696DD636}"/>
    <cellStyle name="Comma 66 2 4" xfId="4190" xr:uid="{EE0885C5-12E6-468B-B5A6-FB0703C4D269}"/>
    <cellStyle name="Comma 67" xfId="1088" xr:uid="{00000000-0005-0000-0000-000040040000}"/>
    <cellStyle name="Comma 67 2" xfId="1089" xr:uid="{00000000-0005-0000-0000-000041040000}"/>
    <cellStyle name="Comma 67 2 2" xfId="5604" xr:uid="{49D011E5-C832-4F6A-BC2D-FC4558DC415A}"/>
    <cellStyle name="Comma 67 2 2 2" xfId="11869" xr:uid="{901B9136-9F43-41E3-9C46-2E1C4F5B5F20}"/>
    <cellStyle name="Comma 67 2 3" xfId="4682" xr:uid="{2F738649-8B1A-4A50-B1C6-9FC4228A26D2}"/>
    <cellStyle name="Comma 67 2 4" xfId="3628" xr:uid="{9B45DF7B-D7B1-494B-AE72-071ED5EAE647}"/>
    <cellStyle name="Comma 67 3" xfId="3204" xr:uid="{9158DC6C-F342-4405-91FA-89D24E5F151A}"/>
    <cellStyle name="Comma 67 3 2" xfId="11523" xr:uid="{F683BD7B-CF8B-4956-B481-7FDB11B2D831}"/>
    <cellStyle name="Comma 67 3 3" xfId="5257" xr:uid="{6A52A618-0C06-475D-9880-005EF9DBE508}"/>
    <cellStyle name="Comma 67 3 4" xfId="4191" xr:uid="{0DCE4F7C-EC93-48DB-9DAD-A2B07F4F427C}"/>
    <cellStyle name="Comma 68" xfId="17182" xr:uid="{2FF30D0A-D867-4548-8D80-862BDCA31D79}"/>
    <cellStyle name="Comma 69" xfId="17180" xr:uid="{5A36A543-CCDA-49DF-A06F-326C7E990867}"/>
    <cellStyle name="Comma 7" xfId="1090" xr:uid="{00000000-0005-0000-0000-000042040000}"/>
    <cellStyle name="Comma 7 2" xfId="1091" xr:uid="{00000000-0005-0000-0000-000043040000}"/>
    <cellStyle name="Comma 7 2 2" xfId="1092" xr:uid="{00000000-0005-0000-0000-000044040000}"/>
    <cellStyle name="Comma 7 2 2 2" xfId="5606" xr:uid="{B3476059-E115-4100-90DA-FFACFE639891}"/>
    <cellStyle name="Comma 7 2 2 2 2" xfId="11871" xr:uid="{F1338C22-C424-43BC-8FDD-AD974EE4ACE8}"/>
    <cellStyle name="Comma 7 2 2 3" xfId="4684" xr:uid="{1ADF44D4-F549-4A87-A7ED-245104736B58}"/>
    <cellStyle name="Comma 7 2 2 4" xfId="3630" xr:uid="{03CF3F38-070B-4C1A-9CC0-527A198BFFCD}"/>
    <cellStyle name="Comma 7 2 3" xfId="3206" xr:uid="{8E31267B-C2A8-4C73-9DC7-B87522850602}"/>
    <cellStyle name="Comma 7 2 3 2" xfId="11525" xr:uid="{0A612207-938D-4B29-A62C-FF2A8540ADEE}"/>
    <cellStyle name="Comma 7 2 3 3" xfId="5259" xr:uid="{FAE5E0ED-5089-4880-8172-E4BC852CAC45}"/>
    <cellStyle name="Comma 7 2 3 4" xfId="4193" xr:uid="{79E03989-34FB-4800-9AC3-351733328EA4}"/>
    <cellStyle name="Comma 7 3" xfId="1093" xr:uid="{00000000-0005-0000-0000-000045040000}"/>
    <cellStyle name="Comma 7 3 2" xfId="1094" xr:uid="{00000000-0005-0000-0000-000046040000}"/>
    <cellStyle name="Comma 7 3 2 2" xfId="5607" xr:uid="{7017F138-07CD-4F00-B903-E4C0B0A9C6AB}"/>
    <cellStyle name="Comma 7 3 2 2 2" xfId="11872" xr:uid="{51E3A204-15E3-4363-8E0C-7481A2F6037A}"/>
    <cellStyle name="Comma 7 3 2 3" xfId="4685" xr:uid="{40373FDD-29C6-49AD-B915-E3FEB2792925}"/>
    <cellStyle name="Comma 7 3 2 4" xfId="3631" xr:uid="{1C166036-14F8-48AA-AF17-EBD00A85C365}"/>
    <cellStyle name="Comma 7 3 3" xfId="3207" xr:uid="{648F0BE3-19F6-40CE-8536-897CE90C6E10}"/>
    <cellStyle name="Comma 7 3 3 2" xfId="11526" xr:uid="{2EB1BA07-3FA9-4595-9A04-BE1019E6A27E}"/>
    <cellStyle name="Comma 7 3 3 3" xfId="5260" xr:uid="{1F2BBE8A-EEB1-4EDE-A14F-BDFC53FAA3CA}"/>
    <cellStyle name="Comma 7 3 3 4" xfId="4194" xr:uid="{822A6369-2D89-4354-9065-02CDEE2A9F0B}"/>
    <cellStyle name="Comma 7 4" xfId="3205" xr:uid="{B12EFE5C-D056-4BAE-B5DA-7C1A3BF49D5E}"/>
    <cellStyle name="Comma 7 4 2" xfId="11524" xr:uid="{55CC5A67-B453-4721-AC58-2D6E08BDB8EE}"/>
    <cellStyle name="Comma 7 4 3" xfId="5258" xr:uid="{5E702AD5-ADFA-4B6E-8A56-30C06CFD9DD7}"/>
    <cellStyle name="Comma 7 4 4" xfId="4192" xr:uid="{4A20F71C-B63D-4636-93D4-65AAD9C4988E}"/>
    <cellStyle name="Comma 7 5" xfId="5605" xr:uid="{F5656216-E3B2-400E-9393-F68B9065852D}"/>
    <cellStyle name="Comma 7 5 2" xfId="11870" xr:uid="{2F8B487F-9EED-4253-83BB-6184D2DD0FC5}"/>
    <cellStyle name="Comma 7 6" xfId="4683" xr:uid="{C0188283-5061-4CB5-A6A7-AB12EF16823B}"/>
    <cellStyle name="Comma 7 7" xfId="3629" xr:uid="{49BCEA69-543A-4519-B320-B0C690CCFF03}"/>
    <cellStyle name="Comma 70" xfId="3410" xr:uid="{0F47FBF6-2257-48BB-BBAC-3672C80212C2}"/>
    <cellStyle name="Comma 72" xfId="1095" xr:uid="{00000000-0005-0000-0000-000047040000}"/>
    <cellStyle name="Comma 72 2" xfId="3208" xr:uid="{139C9FD7-F04C-4FBE-A742-C8277169828F}"/>
    <cellStyle name="Comma 72 2 2" xfId="11527" xr:uid="{9D8243C0-05DA-40EF-8766-76C60493CA7C}"/>
    <cellStyle name="Comma 72 2 3" xfId="5261" xr:uid="{CED90236-C587-4A64-9835-A0089DCF7979}"/>
    <cellStyle name="Comma 72 2 4" xfId="4195" xr:uid="{90080DF4-C08E-4E47-95A9-EB4EBBEEC906}"/>
    <cellStyle name="Comma 74" xfId="1096" xr:uid="{00000000-0005-0000-0000-000048040000}"/>
    <cellStyle name="Comma 74 2" xfId="1097" xr:uid="{00000000-0005-0000-0000-000049040000}"/>
    <cellStyle name="Comma 74 2 2" xfId="5608" xr:uid="{F047D85F-AC35-4DF0-97F0-C24A32027B3C}"/>
    <cellStyle name="Comma 74 2 2 2" xfId="11873" xr:uid="{21BA638C-5FB8-44CC-B402-4E75BC2C430C}"/>
    <cellStyle name="Comma 74 2 3" xfId="4686" xr:uid="{3343E43C-2C2E-4988-A3C5-391B59AD6354}"/>
    <cellStyle name="Comma 74 2 4" xfId="3632" xr:uid="{6AC27D5B-E6E4-47E8-BE27-BB18D1F0F41A}"/>
    <cellStyle name="Comma 74 3" xfId="3209" xr:uid="{A83B0356-F25D-40E1-88D6-CB99F31B36AC}"/>
    <cellStyle name="Comma 74 3 2" xfId="11528" xr:uid="{2F6A113E-48D5-453B-96B2-670677CEE2EE}"/>
    <cellStyle name="Comma 74 3 3" xfId="5262" xr:uid="{C7B5F144-E3FF-4653-A7A6-43B3C966089C}"/>
    <cellStyle name="Comma 74 3 4" xfId="4196" xr:uid="{AB02E7F3-424A-4FB5-BD20-B64A9E1CAC8E}"/>
    <cellStyle name="Comma 75" xfId="1098" xr:uid="{00000000-0005-0000-0000-00004A040000}"/>
    <cellStyle name="Comma 75 2" xfId="1099" xr:uid="{00000000-0005-0000-0000-00004B040000}"/>
    <cellStyle name="Comma 75 2 2" xfId="5609" xr:uid="{5D587865-64B2-4900-840B-E739BA829880}"/>
    <cellStyle name="Comma 75 2 2 2" xfId="11874" xr:uid="{9EA7A9AD-AC3D-4E05-AB60-90C1684AB04C}"/>
    <cellStyle name="Comma 75 2 3" xfId="4687" xr:uid="{212560DE-991C-4A11-A1ED-7ED9456E6242}"/>
    <cellStyle name="Comma 75 2 4" xfId="3633" xr:uid="{F3074334-5787-49AF-9750-B0B3C3E2AC53}"/>
    <cellStyle name="Comma 75 3" xfId="3210" xr:uid="{B3B9310D-B0DE-4223-9104-E83DC45A99B8}"/>
    <cellStyle name="Comma 75 3 2" xfId="11529" xr:uid="{A2E12905-137A-461C-8C94-4596AD83EBC8}"/>
    <cellStyle name="Comma 75 3 3" xfId="5263" xr:uid="{0BA1881D-C0B2-416D-B78B-12D9212CA969}"/>
    <cellStyle name="Comma 75 3 4" xfId="4197" xr:uid="{8FAE7AD8-5C43-4862-B0B2-3420E796913D}"/>
    <cellStyle name="Comma 8" xfId="1100" xr:uid="{00000000-0005-0000-0000-00004C040000}"/>
    <cellStyle name="Comma 8 2" xfId="1101" xr:uid="{00000000-0005-0000-0000-00004D040000}"/>
    <cellStyle name="Comma 8 2 2" xfId="1102" xr:uid="{00000000-0005-0000-0000-00004E040000}"/>
    <cellStyle name="Comma 8 2 2 2" xfId="1103" xr:uid="{00000000-0005-0000-0000-00004F040000}"/>
    <cellStyle name="Comma 8 2 2 2 2" xfId="5610" xr:uid="{33E56C35-5DE0-4AD1-8BF8-C61374D0CE37}"/>
    <cellStyle name="Comma 8 2 2 2 2 2" xfId="11875" xr:uid="{4298DFFD-908E-4997-B2D6-D56C7068FE01}"/>
    <cellStyle name="Comma 8 2 2 2 3" xfId="4688" xr:uid="{255A1B3B-D680-473D-9E0D-1676DD62C580}"/>
    <cellStyle name="Comma 8 2 2 2 4" xfId="3634" xr:uid="{7B180E15-847B-40AF-8A71-E51A9BDC2235}"/>
    <cellStyle name="Comma 8 2 2 3" xfId="3213" xr:uid="{8971175D-897D-4AE1-AD6B-222E20BFBB24}"/>
    <cellStyle name="Comma 8 2 2 3 2" xfId="11532" xr:uid="{F1C46BB4-22D4-4A34-93FE-B40DCD2CE778}"/>
    <cellStyle name="Comma 8 2 2 3 3" xfId="5266" xr:uid="{590FE5C8-DB79-440E-A0A0-5D6E807101C6}"/>
    <cellStyle name="Comma 8 2 2 3 4" xfId="4200" xr:uid="{4F793BD9-9257-475F-B434-1DF643DB6FF6}"/>
    <cellStyle name="Comma 8 2 3" xfId="1104" xr:uid="{00000000-0005-0000-0000-000050040000}"/>
    <cellStyle name="Comma 8 2 3 2" xfId="5611" xr:uid="{D1AA9656-F3D3-4647-825E-6679B402C8A0}"/>
    <cellStyle name="Comma 8 2 3 2 2" xfId="11876" xr:uid="{66D454D3-2259-4307-B23F-A304F757DC4B}"/>
    <cellStyle name="Comma 8 2 3 3" xfId="4689" xr:uid="{94D0B073-4B3F-4564-9A98-F5643200D329}"/>
    <cellStyle name="Comma 8 2 3 4" xfId="3635" xr:uid="{BE82C713-ADB2-4417-9E3F-8B2B91452CAE}"/>
    <cellStyle name="Comma 8 2 4" xfId="3212" xr:uid="{27C17A73-FA94-4E80-84C4-AD3DCC26A00F}"/>
    <cellStyle name="Comma 8 2 4 2" xfId="11531" xr:uid="{9ADD0C58-2B56-436C-8509-3B3ECB98DB66}"/>
    <cellStyle name="Comma 8 2 4 3" xfId="5265" xr:uid="{CA1C6B0C-3E45-475F-8364-43C95149A02C}"/>
    <cellStyle name="Comma 8 2 4 4" xfId="4199" xr:uid="{9BF8064D-B137-4CA6-A099-155DEA717E48}"/>
    <cellStyle name="Comma 8 3" xfId="1105" xr:uid="{00000000-0005-0000-0000-000051040000}"/>
    <cellStyle name="Comma 8 3 2" xfId="5612" xr:uid="{75AD7B4A-F925-4DCB-AA66-63B1493302DA}"/>
    <cellStyle name="Comma 8 3 2 2" xfId="11877" xr:uid="{EEE3B019-1423-4315-8C7D-ED5B43B905B3}"/>
    <cellStyle name="Comma 8 3 3" xfId="4690" xr:uid="{70ED4152-858F-4D03-B964-AA9A0469E04F}"/>
    <cellStyle name="Comma 8 3 4" xfId="3636" xr:uid="{5CBFB6B5-4867-488E-B6D9-E4A686742BAC}"/>
    <cellStyle name="Comma 8 4" xfId="3211" xr:uid="{AB0C3E73-BFFB-41C9-B5BA-01B4275A2DA9}"/>
    <cellStyle name="Comma 8 4 2" xfId="11530" xr:uid="{F1967754-5828-496E-924B-3BE538E9C542}"/>
    <cellStyle name="Comma 8 4 3" xfId="5264" xr:uid="{F5700FCF-5AE0-4D1C-83FA-B2758880788B}"/>
    <cellStyle name="Comma 8 4 4" xfId="4198" xr:uid="{3193CFCB-BFE1-4593-B49F-2698F86FBDDA}"/>
    <cellStyle name="Comma 82" xfId="1106" xr:uid="{00000000-0005-0000-0000-000052040000}"/>
    <cellStyle name="Comma 82 2" xfId="1107" xr:uid="{00000000-0005-0000-0000-000053040000}"/>
    <cellStyle name="Comma 82 2 2" xfId="5613" xr:uid="{D16BB5D2-5067-466D-A4E3-89534CE8FE7D}"/>
    <cellStyle name="Comma 82 2 2 2" xfId="11878" xr:uid="{2235C244-60B0-4BBC-B1B2-130567CD3AAE}"/>
    <cellStyle name="Comma 82 2 3" xfId="4691" xr:uid="{6D9AE35A-A066-41A1-862E-584A60692DA0}"/>
    <cellStyle name="Comma 82 2 4" xfId="3637" xr:uid="{DFAC91E9-051A-439C-9F62-1042B5C5389F}"/>
    <cellStyle name="Comma 82 3" xfId="3214" xr:uid="{D687BE1B-E3BB-4964-BA0E-8280A9CAA302}"/>
    <cellStyle name="Comma 82 3 2" xfId="11533" xr:uid="{01C59DB8-B1C3-4F8F-A478-A8FFA2E96D2A}"/>
    <cellStyle name="Comma 82 3 3" xfId="5267" xr:uid="{A0663F3E-2D56-41AB-B13E-A777C289BA4E}"/>
    <cellStyle name="Comma 82 3 4" xfId="4201" xr:uid="{9B71358D-0DDD-41A3-8D0C-9D99083146F2}"/>
    <cellStyle name="Comma 83" xfId="1108" xr:uid="{00000000-0005-0000-0000-000054040000}"/>
    <cellStyle name="Comma 83 2" xfId="1109" xr:uid="{00000000-0005-0000-0000-000055040000}"/>
    <cellStyle name="Comma 83 2 2" xfId="5614" xr:uid="{DC42CD70-46D0-4448-8D1B-D26A212197D5}"/>
    <cellStyle name="Comma 83 2 2 2" xfId="11879" xr:uid="{BCFE061C-B7D8-4DBF-BAA8-6D49254E2449}"/>
    <cellStyle name="Comma 83 2 3" xfId="4692" xr:uid="{27933896-D78F-4D38-9A8E-3DB435627BD8}"/>
    <cellStyle name="Comma 83 2 4" xfId="3638" xr:uid="{34080A98-BFE0-4026-98F2-A2369B820AA9}"/>
    <cellStyle name="Comma 83 3" xfId="3215" xr:uid="{780B7EE8-5550-4279-82AB-1E74BF71339B}"/>
    <cellStyle name="Comma 83 3 2" xfId="11534" xr:uid="{967DB41B-150B-4FDC-AC98-334850B43D5E}"/>
    <cellStyle name="Comma 83 3 3" xfId="5268" xr:uid="{2642B60F-2B31-4D3E-85A9-28AB4C23F9DC}"/>
    <cellStyle name="Comma 83 3 4" xfId="4202" xr:uid="{96E1C886-FF58-4D40-B156-C806C41401B7}"/>
    <cellStyle name="Comma 85" xfId="1110" xr:uid="{00000000-0005-0000-0000-000056040000}"/>
    <cellStyle name="Comma 85 2" xfId="1111" xr:uid="{00000000-0005-0000-0000-000057040000}"/>
    <cellStyle name="Comma 85 2 2" xfId="5615" xr:uid="{CE12EF65-98E7-4898-A1C3-013380574A79}"/>
    <cellStyle name="Comma 85 2 2 2" xfId="11880" xr:uid="{A6042C02-4C6F-49E4-BB58-E1FE217FCCE8}"/>
    <cellStyle name="Comma 85 2 3" xfId="4693" xr:uid="{B6986A71-3507-472D-B0E6-0CD078E8B02E}"/>
    <cellStyle name="Comma 85 2 4" xfId="3639" xr:uid="{259E556B-35BD-4485-9478-19A50F82D89F}"/>
    <cellStyle name="Comma 85 3" xfId="3216" xr:uid="{1DAA1A9F-27B1-45A2-B55C-7067F16DAD86}"/>
    <cellStyle name="Comma 85 3 2" xfId="11535" xr:uid="{4F5876F9-6B7B-42F0-BF38-F725CD57D4A6}"/>
    <cellStyle name="Comma 85 3 3" xfId="5269" xr:uid="{4F52EAF5-36A3-4D4E-8128-BCDC2FE310DF}"/>
    <cellStyle name="Comma 85 3 4" xfId="4203" xr:uid="{3FDE7A8C-7941-4E4F-AE82-AA60867713C6}"/>
    <cellStyle name="Comma 86" xfId="1112" xr:uid="{00000000-0005-0000-0000-000058040000}"/>
    <cellStyle name="Comma 86 2" xfId="1113" xr:uid="{00000000-0005-0000-0000-000059040000}"/>
    <cellStyle name="Comma 86 2 2" xfId="5616" xr:uid="{A39F31E1-2A20-430F-9CC8-97D8A51D85E7}"/>
    <cellStyle name="Comma 86 2 2 2" xfId="11881" xr:uid="{39C58BE4-6405-4B85-BE7B-35FA268CBFEC}"/>
    <cellStyle name="Comma 86 2 3" xfId="4694" xr:uid="{0A418A37-BB67-48B6-A074-326DC9192446}"/>
    <cellStyle name="Comma 86 2 4" xfId="3640" xr:uid="{186585B9-6983-4FCA-930E-71F6202E1589}"/>
    <cellStyle name="Comma 86 3" xfId="3217" xr:uid="{AD1EB67B-94CC-4400-BD5E-B645041C80CB}"/>
    <cellStyle name="Comma 86 3 2" xfId="11536" xr:uid="{DFB5C820-C9A2-408C-AD0D-87399135321A}"/>
    <cellStyle name="Comma 86 3 3" xfId="5270" xr:uid="{9C26BE1E-6D9B-4558-91CC-C71531EBB266}"/>
    <cellStyle name="Comma 86 3 4" xfId="4204" xr:uid="{6D5182F1-0D08-4528-A4AA-90A20D183401}"/>
    <cellStyle name="Comma 89" xfId="1114" xr:uid="{00000000-0005-0000-0000-00005A040000}"/>
    <cellStyle name="Comma 89 2" xfId="3218" xr:uid="{B0087802-3BF4-4FDE-AA2C-B664F360661D}"/>
    <cellStyle name="Comma 89 2 2" xfId="11537" xr:uid="{17388B5A-0D47-4CA1-B17E-D0F850AA9E5B}"/>
    <cellStyle name="Comma 89 2 3" xfId="5271" xr:uid="{C435CFA5-5B90-45D7-B226-74DA4A67939E}"/>
    <cellStyle name="Comma 89 2 4" xfId="4205" xr:uid="{DF3722EF-57E0-4E54-A6D6-077FC6CAEFEB}"/>
    <cellStyle name="Comma 9" xfId="1115" xr:uid="{00000000-0005-0000-0000-00005B040000}"/>
    <cellStyle name="Comma 9 2" xfId="1116" xr:uid="{00000000-0005-0000-0000-00005C040000}"/>
    <cellStyle name="Comma 9 2 2" xfId="3220" xr:uid="{F71699F3-3B3B-4FB2-89CD-A500BB3159A4}"/>
    <cellStyle name="Comma 9 2 2 2" xfId="11539" xr:uid="{28FE3E27-693E-43F5-AEC3-A7F891B7D813}"/>
    <cellStyle name="Comma 9 2 2 3" xfId="5273" xr:uid="{91A06BC5-E90E-4551-8F3F-D6D336E90DAB}"/>
    <cellStyle name="Comma 9 2 2 4" xfId="4207" xr:uid="{701F108D-F11A-4D84-A5D0-42C7107B767A}"/>
    <cellStyle name="Comma 9 3" xfId="1117" xr:uid="{00000000-0005-0000-0000-00005D040000}"/>
    <cellStyle name="Comma 9 3 2" xfId="3221" xr:uid="{51C18A76-9A74-4396-9DBF-C25BC8B4C409}"/>
    <cellStyle name="Comma 9 3 2 2" xfId="11540" xr:uid="{70A4BCF7-F1E0-402A-9C2F-BE071392D14B}"/>
    <cellStyle name="Comma 9 3 2 3" xfId="5274" xr:uid="{0C23F2F9-B4C0-4ADE-9569-47B47B179DD2}"/>
    <cellStyle name="Comma 9 3 2 4" xfId="4208" xr:uid="{D670A767-2383-478C-BBF0-A904010DFE6C}"/>
    <cellStyle name="Comma 9 4" xfId="1118" xr:uid="{00000000-0005-0000-0000-00005E040000}"/>
    <cellStyle name="Comma 9 4 2" xfId="5617" xr:uid="{DE30FD7A-1463-4668-A9FE-BDE85E648A3E}"/>
    <cellStyle name="Comma 9 4 2 2" xfId="11882" xr:uid="{FD5E6839-918F-4402-A065-FC653C04DD94}"/>
    <cellStyle name="Comma 9 4 3" xfId="4695" xr:uid="{C5E01B98-61D3-4BC6-AB49-D69A92B7BB7B}"/>
    <cellStyle name="Comma 9 4 4" xfId="3641" xr:uid="{DC082200-7D62-4C62-9F96-49F7414D639A}"/>
    <cellStyle name="Comma 9 5" xfId="3219" xr:uid="{1EE17F7A-D5B8-4A73-A9A0-00424B40BDD0}"/>
    <cellStyle name="Comma 9 5 2" xfId="11538" xr:uid="{21E4A6A3-5249-40F3-9301-B8EBE99FD432}"/>
    <cellStyle name="Comma 9 5 3" xfId="5272" xr:uid="{A4D064B8-DACD-4F7E-A68B-80DBB0217E92}"/>
    <cellStyle name="Comma 9 5 4" xfId="4206" xr:uid="{AEF23BFA-A66D-49C1-9202-864D3C84D039}"/>
    <cellStyle name="Comma 98" xfId="1119" xr:uid="{00000000-0005-0000-0000-00005F040000}"/>
    <cellStyle name="Comma 98 2" xfId="3222" xr:uid="{72830CE0-02C4-4D46-8A97-7DC21722AAAD}"/>
    <cellStyle name="Comma 98 2 2" xfId="11541" xr:uid="{8A305234-F2F0-4B2A-A318-D845F87152A2}"/>
    <cellStyle name="Comma 98 2 3" xfId="5275" xr:uid="{5205AF3D-7CA7-46EF-87A3-71697D0D6B2A}"/>
    <cellStyle name="Comma 98 2 4" xfId="4209" xr:uid="{8AAEC2F1-4058-482B-B6CB-92FB818430B0}"/>
    <cellStyle name="Comma0" xfId="1120" xr:uid="{00000000-0005-0000-0000-000060040000}"/>
    <cellStyle name="Copied" xfId="1121" xr:uid="{00000000-0005-0000-0000-000061040000}"/>
    <cellStyle name="Curren - Style7" xfId="1122" xr:uid="{00000000-0005-0000-0000-000062040000}"/>
    <cellStyle name="Curren - Style8" xfId="1123" xr:uid="{00000000-0005-0000-0000-000063040000}"/>
    <cellStyle name="Currency (0.00)" xfId="1124" xr:uid="{00000000-0005-0000-0000-000064040000}"/>
    <cellStyle name="Currency (0.00) 2" xfId="1125" xr:uid="{00000000-0005-0000-0000-000065040000}"/>
    <cellStyle name="Currency (0.00) 2 2" xfId="5619" xr:uid="{1CE29FCB-7CAA-4CE3-93FB-6A63D8CBD6B9}"/>
    <cellStyle name="Currency (0.00) 2 2 2" xfId="11884" xr:uid="{2ACFA9FD-8443-4638-99D7-0FB2EDC87744}"/>
    <cellStyle name="Currency (0.00) 2 3" xfId="10967" xr:uid="{56DE2497-5B40-486B-81AE-E22EF4C8F1B6}"/>
    <cellStyle name="Currency (0.00) 3" xfId="5276" xr:uid="{8598DDD2-8CA3-4FC2-9655-9E385E80FB79}"/>
    <cellStyle name="Currency (0.00) 3 2" xfId="11542" xr:uid="{ECAB75B3-B84C-47B3-B0B9-394081A83022}"/>
    <cellStyle name="Currency (0.00) 4" xfId="5618" xr:uid="{C6797B46-1793-4C0A-8E90-C8ACB0415559}"/>
    <cellStyle name="Currency (0.00) 4 2" xfId="11883" xr:uid="{69013F3F-5018-4388-9E1E-C4FB90A923A5}"/>
    <cellStyle name="Currency (0.00) 5" xfId="9949" xr:uid="{806727AA-4404-4A05-9147-ECBF038FF282}"/>
    <cellStyle name="Currency [0] 2" xfId="1126" xr:uid="{00000000-0005-0000-0000-000066040000}"/>
    <cellStyle name="Currency [0] 2 2" xfId="3223" xr:uid="{95FCC82A-2D1B-44A0-B680-2535DF12917B}"/>
    <cellStyle name="Currency [0] 3" xfId="1127" xr:uid="{00000000-0005-0000-0000-000067040000}"/>
    <cellStyle name="Currency [0] 3 2" xfId="3224" xr:uid="{6D8E86FE-8B13-4B0A-8443-555E9B35E747}"/>
    <cellStyle name="Currency [0] 3 2 2" xfId="4210" xr:uid="{F5BB8BCE-448E-43E7-A05A-F8D47E445B8A}"/>
    <cellStyle name="Currency [0] 3 3" xfId="5620" xr:uid="{FF601B15-69E1-4D3B-B9F1-3533A1DE20C2}"/>
    <cellStyle name="Currency [0] 3 4" xfId="4696" xr:uid="{26863483-3844-4B86-89DC-13CCB00BDCA7}"/>
    <cellStyle name="Currency [0] 3 5" xfId="3642" xr:uid="{B4B41F63-1AA6-4E60-897D-DB2F4EE5E346}"/>
    <cellStyle name="Currency [00]" xfId="1128" xr:uid="{00000000-0005-0000-0000-000068040000}"/>
    <cellStyle name="Currency [00] 2" xfId="1129" xr:uid="{00000000-0005-0000-0000-000069040000}"/>
    <cellStyle name="Currency 10" xfId="1130" xr:uid="{00000000-0005-0000-0000-00006A040000}"/>
    <cellStyle name="Currency 11" xfId="1131" xr:uid="{00000000-0005-0000-0000-00006B040000}"/>
    <cellStyle name="Currency 12" xfId="1132" xr:uid="{00000000-0005-0000-0000-00006C040000}"/>
    <cellStyle name="Currency 13" xfId="1133" xr:uid="{00000000-0005-0000-0000-00006D040000}"/>
    <cellStyle name="Currency 14" xfId="1134" xr:uid="{00000000-0005-0000-0000-00006E040000}"/>
    <cellStyle name="Currency 15" xfId="1135" xr:uid="{00000000-0005-0000-0000-00006F040000}"/>
    <cellStyle name="Currency 16" xfId="1136" xr:uid="{00000000-0005-0000-0000-000070040000}"/>
    <cellStyle name="Currency 17" xfId="1137" xr:uid="{00000000-0005-0000-0000-000071040000}"/>
    <cellStyle name="Currency 18" xfId="1138" xr:uid="{00000000-0005-0000-0000-000072040000}"/>
    <cellStyle name="Currency 19" xfId="1139" xr:uid="{00000000-0005-0000-0000-000073040000}"/>
    <cellStyle name="Currency 2" xfId="1140" xr:uid="{00000000-0005-0000-0000-000074040000}"/>
    <cellStyle name="Currency 2 2" xfId="1141" xr:uid="{00000000-0005-0000-0000-000075040000}"/>
    <cellStyle name="Currency 20" xfId="1142" xr:uid="{00000000-0005-0000-0000-000076040000}"/>
    <cellStyle name="Currency 21" xfId="1143" xr:uid="{00000000-0005-0000-0000-000077040000}"/>
    <cellStyle name="Currency 22" xfId="1144" xr:uid="{00000000-0005-0000-0000-000078040000}"/>
    <cellStyle name="Currency 23" xfId="1145" xr:uid="{00000000-0005-0000-0000-000079040000}"/>
    <cellStyle name="Currency 24" xfId="1146" xr:uid="{00000000-0005-0000-0000-00007A040000}"/>
    <cellStyle name="Currency 25" xfId="1147" xr:uid="{00000000-0005-0000-0000-00007B040000}"/>
    <cellStyle name="Currency 3" xfId="1148" xr:uid="{00000000-0005-0000-0000-00007C040000}"/>
    <cellStyle name="Currency 4" xfId="1149" xr:uid="{00000000-0005-0000-0000-00007D040000}"/>
    <cellStyle name="Currency 5" xfId="1150" xr:uid="{00000000-0005-0000-0000-00007E040000}"/>
    <cellStyle name="Currency 6" xfId="1151" xr:uid="{00000000-0005-0000-0000-00007F040000}"/>
    <cellStyle name="Currency 7" xfId="1152" xr:uid="{00000000-0005-0000-0000-000080040000}"/>
    <cellStyle name="Currency 8" xfId="1153" xr:uid="{00000000-0005-0000-0000-000081040000}"/>
    <cellStyle name="Currency 9" xfId="1154" xr:uid="{00000000-0005-0000-0000-000082040000}"/>
    <cellStyle name="Currency0" xfId="1155" xr:uid="{00000000-0005-0000-0000-000083040000}"/>
    <cellStyle name="Date" xfId="1156" xr:uid="{00000000-0005-0000-0000-000084040000}"/>
    <cellStyle name="Date Short" xfId="1157" xr:uid="{00000000-0005-0000-0000-000085040000}"/>
    <cellStyle name="Date_Data Aset Jaringan APJ Yogyakarta 2009" xfId="1158" xr:uid="{00000000-0005-0000-0000-000086040000}"/>
    <cellStyle name="Define your own named style" xfId="1159" xr:uid="{00000000-0005-0000-0000-000087040000}"/>
    <cellStyle name="Draw lines around data in range" xfId="1160" xr:uid="{00000000-0005-0000-0000-000088040000}"/>
    <cellStyle name="Draw lines around data in range 10" xfId="7425" xr:uid="{D5ED8D38-90A3-4B44-AB33-5F0A68F5B38E}"/>
    <cellStyle name="Draw lines around data in range 10 2" xfId="13896" xr:uid="{1C6A6960-EAA3-4F04-A51B-95B99D7A574C}"/>
    <cellStyle name="Draw lines around data in range 11" xfId="7402" xr:uid="{10D6E7E3-D682-47A5-9403-6013B1122A52}"/>
    <cellStyle name="Draw lines around data in range 11 2" xfId="13873" xr:uid="{BE0068CA-8D03-4547-8FF2-E7839BBE593C}"/>
    <cellStyle name="Draw lines around data in range 12" xfId="7385" xr:uid="{A36B3B2B-BFB5-42EF-A049-5D34BA98BDCE}"/>
    <cellStyle name="Draw lines around data in range 12 2" xfId="13856" xr:uid="{DF6E70A3-1F4E-429C-876D-0C358CFA6ACA}"/>
    <cellStyle name="Draw lines around data in range 13" xfId="8358" xr:uid="{D98A2F3D-B118-4699-9A9F-21488D30E910}"/>
    <cellStyle name="Draw lines around data in range 13 2" xfId="14829" xr:uid="{962F95AF-0D81-4752-8A78-431E777BE3A7}"/>
    <cellStyle name="Draw lines around data in range 14" xfId="8365" xr:uid="{598B7973-1EE5-4775-B1EA-5998A34634E1}"/>
    <cellStyle name="Draw lines around data in range 14 2" xfId="14836" xr:uid="{EE942DEF-3109-4C26-9613-361B8262E436}"/>
    <cellStyle name="Draw lines around data in range 15" xfId="8360" xr:uid="{6D089B06-ECFA-4AAC-8F5C-2DFA2D7D135A}"/>
    <cellStyle name="Draw lines around data in range 15 2" xfId="14831" xr:uid="{17850BEC-1D3B-4422-B524-77EA99FF656E}"/>
    <cellStyle name="Draw lines around data in range 16" xfId="8363" xr:uid="{4D56C5EE-7FAE-49F6-AA53-3C6AFA1F872B}"/>
    <cellStyle name="Draw lines around data in range 16 2" xfId="14834" xr:uid="{00E85B04-0F68-4BF6-B6C1-96E0B6463518}"/>
    <cellStyle name="Draw lines around data in range 17" xfId="8362" xr:uid="{014A803D-FD74-4E24-B655-159AE64B01B0}"/>
    <cellStyle name="Draw lines around data in range 17 2" xfId="14833" xr:uid="{4988C0A5-2AEE-46B9-88A9-61F3D47DFCBC}"/>
    <cellStyle name="Draw lines around data in range 18" xfId="9536" xr:uid="{5DB80B53-F752-414E-82E9-876794C35BFC}"/>
    <cellStyle name="Draw lines around data in range 19" xfId="9461" xr:uid="{E4E0EE74-0CD0-489D-BE72-E5D3F6C8610D}"/>
    <cellStyle name="Draw lines around data in range 2" xfId="1161" xr:uid="{00000000-0005-0000-0000-000089040000}"/>
    <cellStyle name="Draw lines around data in range 2 2" xfId="5621" xr:uid="{4A7BBC99-22A7-4BE8-A869-B921E49C60E9}"/>
    <cellStyle name="Draw lines around data in range 2 2 2" xfId="11886" xr:uid="{8BD1C178-C9D3-41AC-B857-DBA5FFB3C069}"/>
    <cellStyle name="Draw lines around data in range 2 3" xfId="9529" xr:uid="{0D776A9F-D7D9-4684-8487-0D1C8E954BC3}"/>
    <cellStyle name="Draw lines around data in range 2 4" xfId="10968" xr:uid="{BEAEF158-40F3-4959-98C2-44E468A84617}"/>
    <cellStyle name="Draw lines around data in range 2 5" xfId="4697" xr:uid="{7E10915E-DC89-4C67-AB5C-DBC4367CF9DC}"/>
    <cellStyle name="Draw lines around data in range 20" xfId="9540" xr:uid="{F7811356-E7B3-4424-8A95-8E9D74A03D3D}"/>
    <cellStyle name="Draw lines around data in range 21" xfId="9611" xr:uid="{4296FF61-2E13-4FD3-B74C-83339FF71AA2}"/>
    <cellStyle name="Draw lines around data in range 22" xfId="9542" xr:uid="{4DF92800-2713-4828-9801-9C24176CFA7F}"/>
    <cellStyle name="Draw lines around data in range 23" xfId="10420" xr:uid="{83EFB3CB-4500-4171-9F20-39FF79A07ACF}"/>
    <cellStyle name="Draw lines around data in range 24" xfId="15743" xr:uid="{170258BB-BCD9-406D-A39A-8B238BB4BD9C}"/>
    <cellStyle name="Draw lines around data in range 25" xfId="16183" xr:uid="{1459C329-FB96-4429-A723-D23A0EDB93F1}"/>
    <cellStyle name="Draw lines around data in range 26" xfId="16101" xr:uid="{24EA06AF-14D6-4960-A028-333B57AED01F}"/>
    <cellStyle name="Draw lines around data in range 27" xfId="16081" xr:uid="{C5DAAFAA-282C-4207-BEEC-B2F70863CDA0}"/>
    <cellStyle name="Draw lines around data in range 28" xfId="16099" xr:uid="{E9B5445C-CF39-442D-A32F-679BB2F46E2A}"/>
    <cellStyle name="Draw lines around data in range 29" xfId="16616" xr:uid="{319D137B-93DC-42BA-9F17-C20711F8C7D2}"/>
    <cellStyle name="Draw lines around data in range 3" xfId="3886" xr:uid="{F683050A-5041-4830-90D6-FA190FCA42EF}"/>
    <cellStyle name="Draw lines around data in range 3 2" xfId="11885" xr:uid="{C70631C7-429F-4A79-AEBE-B9413D6598DD}"/>
    <cellStyle name="Draw lines around data in range 4" xfId="5997" xr:uid="{A15267CA-0739-4444-A6A0-84F0E7F8F296}"/>
    <cellStyle name="Draw lines around data in range 4 2" xfId="12468" xr:uid="{B2C89BAB-B150-44B7-B51C-73FF3339BDFB}"/>
    <cellStyle name="Draw lines around data in range 5" xfId="5959" xr:uid="{B6A9353D-8896-48DE-8564-9015DB0B43D4}"/>
    <cellStyle name="Draw lines around data in range 5 2" xfId="12430" xr:uid="{7284285D-FBF5-48EF-BF23-1EBFB0895638}"/>
    <cellStyle name="Draw lines around data in range 6" xfId="5942" xr:uid="{39A47AA6-7D26-465F-B333-910B1A5F6756}"/>
    <cellStyle name="Draw lines around data in range 6 2" xfId="12413" xr:uid="{9D50317A-8BF6-474C-BC9F-8EEE27EDF398}"/>
    <cellStyle name="Draw lines around data in range 7" xfId="6856" xr:uid="{5A9FC2A1-22F2-4150-B255-2E43450C979B}"/>
    <cellStyle name="Draw lines around data in range 7 2" xfId="13327" xr:uid="{08425DC3-98D8-431F-9091-36D014EC3FD1}"/>
    <cellStyle name="Draw lines around data in range 8" xfId="6875" xr:uid="{26FD7EF9-2752-4E5C-8CCC-04620AEA4641}"/>
    <cellStyle name="Draw lines around data in range 8 2" xfId="13346" xr:uid="{E9B696B1-CD58-452A-92F9-92305892EF28}"/>
    <cellStyle name="Draw lines around data in range 9" xfId="6846" xr:uid="{4DE03858-2C02-474D-AEDD-A1E2BF4149B1}"/>
    <cellStyle name="Draw lines around data in range 9 2" xfId="13317" xr:uid="{1F5BFC8E-8438-452C-A113-E7A3343A8AB4}"/>
    <cellStyle name="Draw shadow and lines within range" xfId="1162" xr:uid="{00000000-0005-0000-0000-00008A040000}"/>
    <cellStyle name="Draw shadow and lines within range 10" xfId="7426" xr:uid="{6F674302-CABF-4D28-B565-5E560A08E92A}"/>
    <cellStyle name="Draw shadow and lines within range 10 2" xfId="13897" xr:uid="{2A7D31C1-DC36-44EA-979C-EB100F3B1CCC}"/>
    <cellStyle name="Draw shadow and lines within range 11" xfId="7403" xr:uid="{BA7EE67C-79E8-48CB-AF43-4DC23FD7BE68}"/>
    <cellStyle name="Draw shadow and lines within range 11 2" xfId="13874" xr:uid="{8A6E0275-4CD8-4A78-83E5-7CCB03B9D249}"/>
    <cellStyle name="Draw shadow and lines within range 12" xfId="7384" xr:uid="{2166C64C-BB39-4645-895D-7E39C46D5769}"/>
    <cellStyle name="Draw shadow and lines within range 12 2" xfId="13855" xr:uid="{A863715B-2863-4569-AEBF-9C92127A4EEE}"/>
    <cellStyle name="Draw shadow and lines within range 13" xfId="8357" xr:uid="{D7F2F7A2-3A4D-43D8-95A1-E137B389A8ED}"/>
    <cellStyle name="Draw shadow and lines within range 13 2" xfId="14828" xr:uid="{B9C1A2B5-768A-47BF-A054-26BB98598980}"/>
    <cellStyle name="Draw shadow and lines within range 14" xfId="8366" xr:uid="{C5537657-A5B4-4CDD-895A-A6886448AB76}"/>
    <cellStyle name="Draw shadow and lines within range 14 2" xfId="14837" xr:uid="{244C8705-A66F-4CFE-8D16-311C2639C280}"/>
    <cellStyle name="Draw shadow and lines within range 15" xfId="8359" xr:uid="{62672E73-A77A-4922-9246-F861D26D2382}"/>
    <cellStyle name="Draw shadow and lines within range 15 2" xfId="14830" xr:uid="{4168E1C0-1E69-4FFD-8DC2-E83BC3B8988B}"/>
    <cellStyle name="Draw shadow and lines within range 16" xfId="8364" xr:uid="{7B411A64-172F-4B4B-BA45-49D6EAD6A198}"/>
    <cellStyle name="Draw shadow and lines within range 16 2" xfId="14835" xr:uid="{2C4CFD5A-13EE-483B-A60E-424166A63AD8}"/>
    <cellStyle name="Draw shadow and lines within range 17" xfId="8361" xr:uid="{0DE93071-8937-4034-8D40-0F77F93EFA20}"/>
    <cellStyle name="Draw shadow and lines within range 17 2" xfId="14832" xr:uid="{E9E44F4E-4695-48FA-B80E-550BFBF4B7AD}"/>
    <cellStyle name="Draw shadow and lines within range 18" xfId="9537" xr:uid="{A5F85ED4-2C94-49BD-BF80-1D8A6E04E6EB}"/>
    <cellStyle name="Draw shadow and lines within range 19" xfId="9460" xr:uid="{888BD139-4BF9-49AD-80E6-8DA71B37ACC3}"/>
    <cellStyle name="Draw shadow and lines within range 2" xfId="1163" xr:uid="{00000000-0005-0000-0000-00008B040000}"/>
    <cellStyle name="Draw shadow and lines within range 2 2" xfId="5622" xr:uid="{C24D6257-0019-46DD-A105-3F271CAB8EAD}"/>
    <cellStyle name="Draw shadow and lines within range 2 2 2" xfId="11888" xr:uid="{1D54DB80-0B40-40C3-ACA8-3B47FDD17C47}"/>
    <cellStyle name="Draw shadow and lines within range 2 3" xfId="9530" xr:uid="{BB4649E6-2F27-4DDD-80E2-0178835E3AEC}"/>
    <cellStyle name="Draw shadow and lines within range 2 4" xfId="10969" xr:uid="{C3E4D2F3-4318-440F-B057-F7732B13E8A6}"/>
    <cellStyle name="Draw shadow and lines within range 2 5" xfId="4698" xr:uid="{6966966C-4DB1-467A-AC56-D8048C6DF5F5}"/>
    <cellStyle name="Draw shadow and lines within range 20" xfId="9539" xr:uid="{6B2D84D2-CDBC-4F91-85CD-84A9A2E7F45B}"/>
    <cellStyle name="Draw shadow and lines within range 21" xfId="9612" xr:uid="{836D3FF1-46B9-4EC5-983A-16F55C5F3366}"/>
    <cellStyle name="Draw shadow and lines within range 22" xfId="9541" xr:uid="{4C64435F-21D4-4AA5-A051-89C052CEFA6E}"/>
    <cellStyle name="Draw shadow and lines within range 23" xfId="9613" xr:uid="{BE692104-68BF-4647-97DB-DD5A527C239B}"/>
    <cellStyle name="Draw shadow and lines within range 24" xfId="15744" xr:uid="{1CAF4079-7D42-470D-990C-6B1ED348528F}"/>
    <cellStyle name="Draw shadow and lines within range 25" xfId="16184" xr:uid="{EBFA6D0C-CEA7-4161-B617-765B47A961BE}"/>
    <cellStyle name="Draw shadow and lines within range 26" xfId="16102" xr:uid="{52EE2A30-B512-456C-8C0E-32E59E02EC52}"/>
    <cellStyle name="Draw shadow and lines within range 27" xfId="16080" xr:uid="{E1C9D09B-BF2E-4ECA-BB68-E8E48EB4993A}"/>
    <cellStyle name="Draw shadow and lines within range 28" xfId="16100" xr:uid="{A486ED36-8D54-4E88-8C6D-7E25F2B37081}"/>
    <cellStyle name="Draw shadow and lines within range 29" xfId="16082" xr:uid="{7D73F3F5-EFBC-4E4A-A91F-FFE6CFC471F7}"/>
    <cellStyle name="Draw shadow and lines within range 3" xfId="3885" xr:uid="{33DA0204-9543-4D99-9775-D60A690ADC38}"/>
    <cellStyle name="Draw shadow and lines within range 3 2" xfId="11887" xr:uid="{F68BCC7E-5140-4D39-96D3-2B76F874D5D4}"/>
    <cellStyle name="Draw shadow and lines within range 4" xfId="5998" xr:uid="{7B67C2E9-DE98-458C-BE5B-BDA84C09D4A9}"/>
    <cellStyle name="Draw shadow and lines within range 4 2" xfId="12469" xr:uid="{FE79CF0A-1F70-41DD-86B4-F023F694A9B7}"/>
    <cellStyle name="Draw shadow and lines within range 5" xfId="5960" xr:uid="{CE168A2D-7C01-409B-9555-03559A77E9F3}"/>
    <cellStyle name="Draw shadow and lines within range 5 2" xfId="12431" xr:uid="{F704C8EA-938A-45B8-8597-58634F3C9862}"/>
    <cellStyle name="Draw shadow and lines within range 6" xfId="5941" xr:uid="{F9B39518-39A8-4520-95A5-9E37FF6E2C29}"/>
    <cellStyle name="Draw shadow and lines within range 6 2" xfId="12412" xr:uid="{D3DCB172-A62D-4DEA-9547-8239123015F3}"/>
    <cellStyle name="Draw shadow and lines within range 7" xfId="6855" xr:uid="{AE75C267-A37D-4A45-8AC0-95D30D40BE6B}"/>
    <cellStyle name="Draw shadow and lines within range 7 2" xfId="13326" xr:uid="{E9BA846D-94E9-46E0-8CCE-E27C337E41FA}"/>
    <cellStyle name="Draw shadow and lines within range 8" xfId="6876" xr:uid="{54B8AABC-42FA-4D78-90B7-56FD6EEEE440}"/>
    <cellStyle name="Draw shadow and lines within range 8 2" xfId="13347" xr:uid="{51E6C38F-C26E-4820-A7E0-BC2A31E6FF3A}"/>
    <cellStyle name="Draw shadow and lines within range 9" xfId="6847" xr:uid="{07E1D3C2-2219-4498-8E11-DB0390E34D2D}"/>
    <cellStyle name="Draw shadow and lines within range 9 2" xfId="13318" xr:uid="{B4A15F95-B559-47D0-913C-8805F78539FF}"/>
    <cellStyle name="Enlarge title text, yellow on blue" xfId="1164" xr:uid="{00000000-0005-0000-0000-00008C040000}"/>
    <cellStyle name="Enter Currency (0)" xfId="1165" xr:uid="{00000000-0005-0000-0000-00008D040000}"/>
    <cellStyle name="Enter Currency (0) 2" xfId="1166" xr:uid="{00000000-0005-0000-0000-00008E040000}"/>
    <cellStyle name="Enter Currency (2)" xfId="1167" xr:uid="{00000000-0005-0000-0000-00008F040000}"/>
    <cellStyle name="Enter Currency (2) 2" xfId="1168" xr:uid="{00000000-0005-0000-0000-000090040000}"/>
    <cellStyle name="Enter Units (0)" xfId="1169" xr:uid="{00000000-0005-0000-0000-000091040000}"/>
    <cellStyle name="Enter Units (0) 2" xfId="1170" xr:uid="{00000000-0005-0000-0000-000092040000}"/>
    <cellStyle name="Enter Units (1)" xfId="1171" xr:uid="{00000000-0005-0000-0000-000093040000}"/>
    <cellStyle name="Enter Units (1) 2" xfId="1172" xr:uid="{00000000-0005-0000-0000-000094040000}"/>
    <cellStyle name="Enter Units (2)" xfId="1173" xr:uid="{00000000-0005-0000-0000-000095040000}"/>
    <cellStyle name="Enter Units (2) 2" xfId="1174" xr:uid="{00000000-0005-0000-0000-000096040000}"/>
    <cellStyle name="Entered" xfId="1175" xr:uid="{00000000-0005-0000-0000-000097040000}"/>
    <cellStyle name="Explanatory Text" xfId="1176" builtinId="53" customBuiltin="1"/>
    <cellStyle name="Explanatory Text 10" xfId="1177" xr:uid="{00000000-0005-0000-0000-000099040000}"/>
    <cellStyle name="Explanatory Text 11" xfId="1178" xr:uid="{00000000-0005-0000-0000-00009A040000}"/>
    <cellStyle name="Explanatory Text 12" xfId="1179" xr:uid="{00000000-0005-0000-0000-00009B040000}"/>
    <cellStyle name="Explanatory Text 13" xfId="1180" xr:uid="{00000000-0005-0000-0000-00009C040000}"/>
    <cellStyle name="Explanatory Text 14" xfId="1181" xr:uid="{00000000-0005-0000-0000-00009D040000}"/>
    <cellStyle name="Explanatory Text 15" xfId="1182" xr:uid="{00000000-0005-0000-0000-00009E040000}"/>
    <cellStyle name="Explanatory Text 16" xfId="1183" xr:uid="{00000000-0005-0000-0000-00009F040000}"/>
    <cellStyle name="Explanatory Text 17" xfId="1184" xr:uid="{00000000-0005-0000-0000-0000A0040000}"/>
    <cellStyle name="Explanatory Text 2" xfId="1185" xr:uid="{00000000-0005-0000-0000-0000A1040000}"/>
    <cellStyle name="Explanatory Text 2 2" xfId="1186" xr:uid="{00000000-0005-0000-0000-0000A2040000}"/>
    <cellStyle name="Explanatory Text 2 3" xfId="1187" xr:uid="{00000000-0005-0000-0000-0000A3040000}"/>
    <cellStyle name="Explanatory Text 3" xfId="1188" xr:uid="{00000000-0005-0000-0000-0000A4040000}"/>
    <cellStyle name="Explanatory Text 4" xfId="1189" xr:uid="{00000000-0005-0000-0000-0000A5040000}"/>
    <cellStyle name="Explanatory Text 5" xfId="1190" xr:uid="{00000000-0005-0000-0000-0000A6040000}"/>
    <cellStyle name="Explanatory Text 6" xfId="1191" xr:uid="{00000000-0005-0000-0000-0000A7040000}"/>
    <cellStyle name="Explanatory Text 7" xfId="1192" xr:uid="{00000000-0005-0000-0000-0000A8040000}"/>
    <cellStyle name="Explanatory Text 8" xfId="1193" xr:uid="{00000000-0005-0000-0000-0000A9040000}"/>
    <cellStyle name="Explanatory Text 9" xfId="1194" xr:uid="{00000000-0005-0000-0000-0000AA040000}"/>
    <cellStyle name="F2" xfId="1195" xr:uid="{00000000-0005-0000-0000-0000AB040000}"/>
    <cellStyle name="F3" xfId="1196" xr:uid="{00000000-0005-0000-0000-0000AC040000}"/>
    <cellStyle name="F4" xfId="1197" xr:uid="{00000000-0005-0000-0000-0000AD040000}"/>
    <cellStyle name="F5" xfId="1198" xr:uid="{00000000-0005-0000-0000-0000AE040000}"/>
    <cellStyle name="F6" xfId="1199" xr:uid="{00000000-0005-0000-0000-0000AF040000}"/>
    <cellStyle name="F7" xfId="1200" xr:uid="{00000000-0005-0000-0000-0000B0040000}"/>
    <cellStyle name="F8" xfId="1201" xr:uid="{00000000-0005-0000-0000-0000B1040000}"/>
    <cellStyle name="Fixed" xfId="1202" xr:uid="{00000000-0005-0000-0000-0000B2040000}"/>
    <cellStyle name="Format a column of totals" xfId="1203" xr:uid="{00000000-0005-0000-0000-0000B3040000}"/>
    <cellStyle name="Format a column of totals 2" xfId="1204" xr:uid="{00000000-0005-0000-0000-0000B4040000}"/>
    <cellStyle name="Format a column of totals 2 2" xfId="1205" xr:uid="{00000000-0005-0000-0000-0000B5040000}"/>
    <cellStyle name="Format a column of totals 2 2 2" xfId="5625" xr:uid="{FD781897-2EFC-45B2-8E89-A65DF4312E81}"/>
    <cellStyle name="Format a column of totals 2 2 3" xfId="4701" xr:uid="{933B577F-96F9-409D-B5DD-78BB1C33FDDB}"/>
    <cellStyle name="Format a column of totals 2 2 4" xfId="3645" xr:uid="{C16A8010-DD7D-434E-8EE4-4E780A6AAF2C}"/>
    <cellStyle name="Format a column of totals 2 3" xfId="5624" xr:uid="{65F05994-9F07-4417-BDE4-363DA13CEBAB}"/>
    <cellStyle name="Format a column of totals 2 4" xfId="4700" xr:uid="{F7402BDC-78D9-4EA4-AFC2-CB8F18DB12D5}"/>
    <cellStyle name="Format a column of totals 2 5" xfId="3644" xr:uid="{6A77635C-D542-4258-A782-B04D799B3E01}"/>
    <cellStyle name="Format a column of totals 3" xfId="1206" xr:uid="{00000000-0005-0000-0000-0000B6040000}"/>
    <cellStyle name="Format a column of totals 3 2" xfId="5626" xr:uid="{565C51B8-EDB6-4136-8549-979BDB8817BF}"/>
    <cellStyle name="Format a column of totals 3 3" xfId="4702" xr:uid="{D604B498-9DAA-4235-8A9F-6D081FF95EB3}"/>
    <cellStyle name="Format a column of totals 3 4" xfId="3646" xr:uid="{15CFC4D9-36DA-4850-BE9E-CDD902034883}"/>
    <cellStyle name="Format a column of totals 4" xfId="5623" xr:uid="{D75792D5-85D0-48A4-A6C7-CD46ECF3C430}"/>
    <cellStyle name="Format a column of totals 5" xfId="4699" xr:uid="{15E0B994-BF19-4BBF-97EC-63BD568DF595}"/>
    <cellStyle name="Format a column of totals 6" xfId="3643" xr:uid="{E7DE9F1E-70F2-464D-9DE6-4EC7A5056469}"/>
    <cellStyle name="Format a row of totals" xfId="1207" xr:uid="{00000000-0005-0000-0000-0000B7040000}"/>
    <cellStyle name="Format a row of totals 10" xfId="7427" xr:uid="{2B68F964-D5EE-4BB3-A39B-06F929173422}"/>
    <cellStyle name="Format a row of totals 10 2" xfId="13898" xr:uid="{D79FC79D-F7A5-4F0B-90CD-197722F0247E}"/>
    <cellStyle name="Format a row of totals 11" xfId="7404" xr:uid="{CB1D12FB-1397-4182-A8BA-75F128A37464}"/>
    <cellStyle name="Format a row of totals 11 2" xfId="13875" xr:uid="{1B3D9E4D-5710-48A2-8279-5A1CDEF6968C}"/>
    <cellStyle name="Format a row of totals 12" xfId="7383" xr:uid="{83915666-2193-4352-80FA-C20D02C67599}"/>
    <cellStyle name="Format a row of totals 12 2" xfId="13854" xr:uid="{E5E07F7E-BDAB-4E90-91F5-484708ED22F7}"/>
    <cellStyle name="Format a row of totals 13" xfId="8052" xr:uid="{723FD021-002D-4336-85DE-972D5BE440F0}"/>
    <cellStyle name="Format a row of totals 13 2" xfId="14523" xr:uid="{57D999E2-ABD7-4D40-B6EE-9D0180D0E873}"/>
    <cellStyle name="Format a row of totals 14" xfId="8369" xr:uid="{56C089DA-4207-47EF-B7DA-FA1DA4843073}"/>
    <cellStyle name="Format a row of totals 14 2" xfId="14840" xr:uid="{17F78266-4264-4B7C-A31A-60B395B202B1}"/>
    <cellStyle name="Format a row of totals 15" xfId="8354" xr:uid="{A619B201-3B51-46C3-9682-38F77DAACA9F}"/>
    <cellStyle name="Format a row of totals 15 2" xfId="14825" xr:uid="{D488E5B9-3ECD-4476-9F2F-F93BB018D507}"/>
    <cellStyle name="Format a row of totals 16" xfId="8367" xr:uid="{F5E00E65-385F-46D8-AB94-D89F5304804D}"/>
    <cellStyle name="Format a row of totals 16 2" xfId="14838" xr:uid="{D5A1CB15-AD61-42AC-9D6E-14FCE6906965}"/>
    <cellStyle name="Format a row of totals 17" xfId="8356" xr:uid="{F638968B-DD56-4391-A837-7D436318486B}"/>
    <cellStyle name="Format a row of totals 17 2" xfId="14827" xr:uid="{91A3828F-2939-4270-8A92-A5748EE3FF5A}"/>
    <cellStyle name="Format a row of totals 18" xfId="9543" xr:uid="{104587FC-AF6E-456C-9404-943D0911B2CB}"/>
    <cellStyle name="Format a row of totals 19" xfId="9456" xr:uid="{4884B55E-5D57-4063-96BC-FD1F883BDD3E}"/>
    <cellStyle name="Format a row of totals 2" xfId="1208" xr:uid="{00000000-0005-0000-0000-0000B8040000}"/>
    <cellStyle name="Format a row of totals 2 2" xfId="5627" xr:uid="{6DC7A70A-FB45-4B09-B46E-406F90C7671F}"/>
    <cellStyle name="Format a row of totals 2 2 2" xfId="11890" xr:uid="{D79940EE-842F-4B6B-81B4-4F80522814FD}"/>
    <cellStyle name="Format a row of totals 2 3" xfId="9896" xr:uid="{B5E71CA9-58AA-41DA-AFB3-CE168A3D9A9E}"/>
    <cellStyle name="Format a row of totals 2 4" xfId="10970" xr:uid="{A02A0ED8-BDC4-4579-A36C-FACD5F12B7AF}"/>
    <cellStyle name="Format a row of totals 2 5" xfId="4703" xr:uid="{26D44DFD-F4A6-486B-950D-6A758C9078A7}"/>
    <cellStyle name="Format a row of totals 20" xfId="9533" xr:uid="{9CEFC41A-4EB2-46C9-B6FE-FD91B88AFE4B}"/>
    <cellStyle name="Format a row of totals 21" xfId="9615" xr:uid="{28354C8F-97E9-4861-9952-BCAE4E14D8CC}"/>
    <cellStyle name="Format a row of totals 22" xfId="9535" xr:uid="{5C40DD83-E40B-4F22-A141-7743EAB95FBE}"/>
    <cellStyle name="Format a row of totals 23" xfId="10802" xr:uid="{F5D5550B-C830-455A-8135-C2C2E0D0F74F}"/>
    <cellStyle name="Format a row of totals 24" xfId="15745" xr:uid="{22A722A0-62E6-4E2D-8C5C-48B0FFE4664C}"/>
    <cellStyle name="Format a row of totals 25" xfId="16185" xr:uid="{8BB4733A-1B30-42F1-996C-590405CD5EA0}"/>
    <cellStyle name="Format a row of totals 26" xfId="16104" xr:uid="{B83E71FC-6B28-4A1C-9C6F-5B7FDF892DAF}"/>
    <cellStyle name="Format a row of totals 27" xfId="15971" xr:uid="{0665101E-605D-4CEC-ADC4-DE683DF6B3C4}"/>
    <cellStyle name="Format a row of totals 28" xfId="16582" xr:uid="{ABC5E4F6-73B0-4B6B-9243-9A78075EECA1}"/>
    <cellStyle name="Format a row of totals 29" xfId="16551" xr:uid="{AA986B89-A96A-4B52-8644-625904213127}"/>
    <cellStyle name="Format a row of totals 3" xfId="3884" xr:uid="{21D9310F-FCD0-47D7-BCE7-5F94413C6498}"/>
    <cellStyle name="Format a row of totals 3 2" xfId="11889" xr:uid="{B8C8F24D-E93B-4CAD-B614-763466041B7E}"/>
    <cellStyle name="Format a row of totals 4" xfId="5999" xr:uid="{92CFEBA2-1189-4388-8301-58EC86CA3759}"/>
    <cellStyle name="Format a row of totals 4 2" xfId="12470" xr:uid="{EFC13CB7-9B59-4A9D-B689-402D8D66BCE5}"/>
    <cellStyle name="Format a row of totals 5" xfId="5961" xr:uid="{D62EB595-A37C-42A7-89BB-EBB7C77FE970}"/>
    <cellStyle name="Format a row of totals 5 2" xfId="12432" xr:uid="{1347D09C-B77D-413B-9DDE-25632473F6C2}"/>
    <cellStyle name="Format a row of totals 6" xfId="5940" xr:uid="{2C4C1961-C6DC-4AF8-B6C5-29A1FD905733}"/>
    <cellStyle name="Format a row of totals 6 2" xfId="12411" xr:uid="{65761A00-9981-4560-9089-3C9EBB42B3A7}"/>
    <cellStyle name="Format a row of totals 7" xfId="6850" xr:uid="{280326D2-033F-4B46-90A5-570AE5175A91}"/>
    <cellStyle name="Format a row of totals 7 2" xfId="13321" xr:uid="{60CC3FC1-5CE2-4027-A6CB-E30211F39AB2}"/>
    <cellStyle name="Format a row of totals 8" xfId="6877" xr:uid="{CE9B6FC3-85BB-4897-9328-73B65B9D0785}"/>
    <cellStyle name="Format a row of totals 8 2" xfId="13348" xr:uid="{A0C7F85E-3268-4534-98A3-EF0EC52EE82F}"/>
    <cellStyle name="Format a row of totals 9" xfId="6848" xr:uid="{C5CD4690-F969-450B-B73B-DC9E1E4F3525}"/>
    <cellStyle name="Format a row of totals 9 2" xfId="13319" xr:uid="{8B627E83-FDCE-4375-ABDB-51603CAD3FA8}"/>
    <cellStyle name="Format text as bold, black on yellow" xfId="1209" xr:uid="{00000000-0005-0000-0000-0000B9040000}"/>
    <cellStyle name="Format text as bold, black on yellow 10" xfId="7428" xr:uid="{0FCEFF55-5736-467C-A68C-6732592A17EE}"/>
    <cellStyle name="Format text as bold, black on yellow 10 2" xfId="13899" xr:uid="{11664700-1A3D-45C1-A72A-EC6C589589A6}"/>
    <cellStyle name="Format text as bold, black on yellow 11" xfId="7800" xr:uid="{1A12CC80-96CC-4BE4-ADCE-F06A4A080AB3}"/>
    <cellStyle name="Format text as bold, black on yellow 11 2" xfId="14271" xr:uid="{0BA63313-D466-4AEA-8048-051E889DFEFE}"/>
    <cellStyle name="Format text as bold, black on yellow 12" xfId="7382" xr:uid="{E490CE51-D393-4F02-B1C0-A753E0812068}"/>
    <cellStyle name="Format text as bold, black on yellow 12 2" xfId="13853" xr:uid="{C3640AB3-FAA3-47B2-BBB7-6243FE1B7C5E}"/>
    <cellStyle name="Format text as bold, black on yellow 13" xfId="8352" xr:uid="{3EC3F88D-63AE-4B70-B01D-875EC856CBEA}"/>
    <cellStyle name="Format text as bold, black on yellow 13 2" xfId="14823" xr:uid="{64DB40FE-0AD0-4833-B32B-5F44E2A9CE28}"/>
    <cellStyle name="Format text as bold, black on yellow 14" xfId="8370" xr:uid="{0F107172-C2AF-480C-B08B-6007C4D952A5}"/>
    <cellStyle name="Format text as bold, black on yellow 14 2" xfId="14841" xr:uid="{0D7003B5-485A-4D55-9F88-617A6B7B97B5}"/>
    <cellStyle name="Format text as bold, black on yellow 15" xfId="8353" xr:uid="{F4DD7A22-228C-4E1F-B104-E41BF87380CA}"/>
    <cellStyle name="Format text as bold, black on yellow 15 2" xfId="14824" xr:uid="{35153357-6C79-4192-AC7F-F1CB3AFA7924}"/>
    <cellStyle name="Format text as bold, black on yellow 16" xfId="8368" xr:uid="{D1251082-DCA2-484D-AC07-DC065166E883}"/>
    <cellStyle name="Format text as bold, black on yellow 16 2" xfId="14839" xr:uid="{069C7AD3-BCE0-442E-9D6B-4D540037DF93}"/>
    <cellStyle name="Format text as bold, black on yellow 17" xfId="8355" xr:uid="{AF8FEF6F-332B-4CAD-8F18-DFD03484E501}"/>
    <cellStyle name="Format text as bold, black on yellow 17 2" xfId="14826" xr:uid="{B552E63C-E311-4538-8A2F-3D1C0EC9DEA8}"/>
    <cellStyle name="Format text as bold, black on yellow 18" xfId="9544" xr:uid="{F63A3BE6-3C87-4050-B187-E71798DCEF24}"/>
    <cellStyle name="Format text as bold, black on yellow 19" xfId="9455" xr:uid="{8E26DBF7-A205-4E6A-8A27-42FA561FF0BC}"/>
    <cellStyle name="Format text as bold, black on yellow 2" xfId="1210" xr:uid="{00000000-0005-0000-0000-0000BA040000}"/>
    <cellStyle name="Format text as bold, black on yellow 2 2" xfId="5628" xr:uid="{7CC94E26-3C08-444A-9BF3-75CD4820FDC1}"/>
    <cellStyle name="Format text as bold, black on yellow 2 2 2" xfId="11892" xr:uid="{4E989799-BBF5-4D5D-AF05-BCAA33B3BAD0}"/>
    <cellStyle name="Format text as bold, black on yellow 2 3" xfId="9538" xr:uid="{AB3DF0B6-6B35-4EEE-9CB4-B1471A58E3D5}"/>
    <cellStyle name="Format text as bold, black on yellow 2 4" xfId="10971" xr:uid="{D06C671D-1020-4DC4-AB05-CF92C0540B84}"/>
    <cellStyle name="Format text as bold, black on yellow 2 5" xfId="4704" xr:uid="{CAFE30A7-AE04-4C95-8A60-7748E1A62530}"/>
    <cellStyle name="Format text as bold, black on yellow 20" xfId="9532" xr:uid="{93A1004B-8A96-45D8-AE3D-03FAE4771510}"/>
    <cellStyle name="Format text as bold, black on yellow 21" xfId="9893" xr:uid="{DF3AEE10-037E-4F7F-B2F6-172BCA2ACDBA}"/>
    <cellStyle name="Format text as bold, black on yellow 22" xfId="9534" xr:uid="{DEEADF3A-BB0F-416A-94B9-E8D831ED9F73}"/>
    <cellStyle name="Format text as bold, black on yellow 23" xfId="9614" xr:uid="{74BFFFC6-3117-4FAA-95CD-8A90BFED3FC4}"/>
    <cellStyle name="Format text as bold, black on yellow 24" xfId="15961" xr:uid="{525E2845-AA84-4A8C-A7F0-CECA721AC3DE}"/>
    <cellStyle name="Format text as bold, black on yellow 25" xfId="16186" xr:uid="{9732D940-5F37-43AF-8AFB-E59752A71A4B}"/>
    <cellStyle name="Format text as bold, black on yellow 26" xfId="16584" xr:uid="{E747884B-5E82-47D5-B207-D07F78197993}"/>
    <cellStyle name="Format text as bold, black on yellow 27" xfId="16078" xr:uid="{375BDF9F-63EF-4E14-9F9B-2C814C3D10B5}"/>
    <cellStyle name="Format text as bold, black on yellow 28" xfId="16103" xr:uid="{A9E05CA1-9854-4411-80E9-AE0A4ECAE392}"/>
    <cellStyle name="Format text as bold, black on yellow 29" xfId="16079" xr:uid="{222F3149-E2C1-4815-9065-5796EFB2F03C}"/>
    <cellStyle name="Format text as bold, black on yellow 3" xfId="3883" xr:uid="{93D9A6F1-EED7-497B-84AC-AB588F7EA1DB}"/>
    <cellStyle name="Format text as bold, black on yellow 3 2" xfId="11891" xr:uid="{705EDCE0-A7DA-4D21-9B8E-5DF243DCFDEF}"/>
    <cellStyle name="Format text as bold, black on yellow 4" xfId="6000" xr:uid="{47636753-565F-498B-A493-60C50366B20D}"/>
    <cellStyle name="Format text as bold, black on yellow 4 2" xfId="12471" xr:uid="{AB7E0A77-2DA6-401C-A500-12D5A3A743A2}"/>
    <cellStyle name="Format text as bold, black on yellow 5" xfId="6377" xr:uid="{5F082322-C352-42F3-832B-C4E9034D841E}"/>
    <cellStyle name="Format text as bold, black on yellow 5 2" xfId="12848" xr:uid="{B66E517C-E8A3-4181-AFE5-76C896A54690}"/>
    <cellStyle name="Format text as bold, black on yellow 6" xfId="5939" xr:uid="{4AD9CC76-B07B-4951-87F4-88ED3B55C7A9}"/>
    <cellStyle name="Format text as bold, black on yellow 6 2" xfId="12410" xr:uid="{C4FA8B1F-30E8-406C-96C1-1340452E4694}"/>
    <cellStyle name="Format text as bold, black on yellow 7" xfId="6626" xr:uid="{4911FAF9-38CD-46DA-80E8-F4DD6CC46650}"/>
    <cellStyle name="Format text as bold, black on yellow 7 2" xfId="13097" xr:uid="{2D7468FA-6024-44B8-9BBB-AFE81F856EC1}"/>
    <cellStyle name="Format text as bold, black on yellow 8" xfId="6878" xr:uid="{4CDBDA61-2CD9-4232-8B90-A6A8052C0E08}"/>
    <cellStyle name="Format text as bold, black on yellow 8 2" xfId="13349" xr:uid="{F10E719A-9A45-4071-814A-E2B78ADCEA6C}"/>
    <cellStyle name="Format text as bold, black on yellow 9" xfId="7318" xr:uid="{4F03374C-8B5A-4E67-88FB-700EA7CAD9B0}"/>
    <cellStyle name="Format text as bold, black on yellow 9 2" xfId="13789" xr:uid="{344F3968-15DC-4680-8598-7D5A4A9102DE}"/>
    <cellStyle name="Good" xfId="1211" builtinId="26" customBuiltin="1"/>
    <cellStyle name="Good 10" xfId="1212" xr:uid="{00000000-0005-0000-0000-0000BC040000}"/>
    <cellStyle name="Good 11" xfId="1213" xr:uid="{00000000-0005-0000-0000-0000BD040000}"/>
    <cellStyle name="Good 12" xfId="1214" xr:uid="{00000000-0005-0000-0000-0000BE040000}"/>
    <cellStyle name="Good 13" xfId="1215" xr:uid="{00000000-0005-0000-0000-0000BF040000}"/>
    <cellStyle name="Good 14" xfId="1216" xr:uid="{00000000-0005-0000-0000-0000C0040000}"/>
    <cellStyle name="Good 15" xfId="1217" xr:uid="{00000000-0005-0000-0000-0000C1040000}"/>
    <cellStyle name="Good 16" xfId="1218" xr:uid="{00000000-0005-0000-0000-0000C2040000}"/>
    <cellStyle name="Good 2" xfId="1219" xr:uid="{00000000-0005-0000-0000-0000C3040000}"/>
    <cellStyle name="Good 2 2" xfId="1220" xr:uid="{00000000-0005-0000-0000-0000C4040000}"/>
    <cellStyle name="Good 2 3" xfId="1221" xr:uid="{00000000-0005-0000-0000-0000C5040000}"/>
    <cellStyle name="Good 3" xfId="1222" xr:uid="{00000000-0005-0000-0000-0000C6040000}"/>
    <cellStyle name="Good 4" xfId="1223" xr:uid="{00000000-0005-0000-0000-0000C7040000}"/>
    <cellStyle name="Good 5" xfId="1224" xr:uid="{00000000-0005-0000-0000-0000C8040000}"/>
    <cellStyle name="Good 6" xfId="1225" xr:uid="{00000000-0005-0000-0000-0000C9040000}"/>
    <cellStyle name="Good 7" xfId="1226" xr:uid="{00000000-0005-0000-0000-0000CA040000}"/>
    <cellStyle name="Good 8" xfId="1227" xr:uid="{00000000-0005-0000-0000-0000CB040000}"/>
    <cellStyle name="Good 9" xfId="1228" xr:uid="{00000000-0005-0000-0000-0000CC040000}"/>
    <cellStyle name="GrandTotal" xfId="1229" xr:uid="{00000000-0005-0000-0000-0000CD040000}"/>
    <cellStyle name="Grey" xfId="1230" xr:uid="{00000000-0005-0000-0000-0000CE040000}"/>
    <cellStyle name="Header1" xfId="1231" xr:uid="{00000000-0005-0000-0000-0000CF040000}"/>
    <cellStyle name="Header2" xfId="1232" xr:uid="{00000000-0005-0000-0000-0000D0040000}"/>
    <cellStyle name="Header2 2" xfId="1233" xr:uid="{00000000-0005-0000-0000-0000D1040000}"/>
    <cellStyle name="Header2 2 2" xfId="5630" xr:uid="{9DF0AC23-FA1C-4E1A-AE03-CA4252CBA88F}"/>
    <cellStyle name="Header2 2 2 2" xfId="11894" xr:uid="{DBEFEBA1-74DE-4B43-A346-798509D17B8B}"/>
    <cellStyle name="Header2 2 3" xfId="10972" xr:uid="{AB0EE34E-A68D-479E-88F6-C8BDA9D537E6}"/>
    <cellStyle name="Header2 3" xfId="5629" xr:uid="{1AB9767B-0D06-46ED-80F2-08BBCEAFE8F3}"/>
    <cellStyle name="Header2 3 2" xfId="11893" xr:uid="{4A88AB93-951F-4DA8-9F35-783C469C1735}"/>
    <cellStyle name="Header2 4" xfId="9531" xr:uid="{AFC92FCE-332F-4355-BAF4-4A81BCACB650}"/>
    <cellStyle name="Heading 1" xfId="1234" builtinId="16" customBuiltin="1"/>
    <cellStyle name="Heading 1 10" xfId="1235" xr:uid="{00000000-0005-0000-0000-0000D3040000}"/>
    <cellStyle name="Heading 1 10 2" xfId="1236" xr:uid="{00000000-0005-0000-0000-0000D4040000}"/>
    <cellStyle name="Heading 1 11" xfId="1237" xr:uid="{00000000-0005-0000-0000-0000D5040000}"/>
    <cellStyle name="Heading 1 11 2" xfId="1238" xr:uid="{00000000-0005-0000-0000-0000D6040000}"/>
    <cellStyle name="Heading 1 12" xfId="1239" xr:uid="{00000000-0005-0000-0000-0000D7040000}"/>
    <cellStyle name="Heading 1 12 2" xfId="1240" xr:uid="{00000000-0005-0000-0000-0000D8040000}"/>
    <cellStyle name="Heading 1 13" xfId="1241" xr:uid="{00000000-0005-0000-0000-0000D9040000}"/>
    <cellStyle name="Heading 1 13 2" xfId="1242" xr:uid="{00000000-0005-0000-0000-0000DA040000}"/>
    <cellStyle name="Heading 1 14" xfId="1243" xr:uid="{00000000-0005-0000-0000-0000DB040000}"/>
    <cellStyle name="Heading 1 14 2" xfId="1244" xr:uid="{00000000-0005-0000-0000-0000DC040000}"/>
    <cellStyle name="Heading 1 15" xfId="1245" xr:uid="{00000000-0005-0000-0000-0000DD040000}"/>
    <cellStyle name="Heading 1 15 2" xfId="1246" xr:uid="{00000000-0005-0000-0000-0000DE040000}"/>
    <cellStyle name="Heading 1 16" xfId="1247" xr:uid="{00000000-0005-0000-0000-0000DF040000}"/>
    <cellStyle name="Heading 1 16 2" xfId="1248" xr:uid="{00000000-0005-0000-0000-0000E0040000}"/>
    <cellStyle name="Heading 1 2" xfId="1249" xr:uid="{00000000-0005-0000-0000-0000E1040000}"/>
    <cellStyle name="Heading 1 2 2" xfId="1250" xr:uid="{00000000-0005-0000-0000-0000E2040000}"/>
    <cellStyle name="Heading 1 2 2 2" xfId="1251" xr:uid="{00000000-0005-0000-0000-0000E3040000}"/>
    <cellStyle name="Heading 1 2 3" xfId="1252" xr:uid="{00000000-0005-0000-0000-0000E4040000}"/>
    <cellStyle name="Heading 1 2 3 2" xfId="1253" xr:uid="{00000000-0005-0000-0000-0000E5040000}"/>
    <cellStyle name="Heading 1 2 4" xfId="1254" xr:uid="{00000000-0005-0000-0000-0000E6040000}"/>
    <cellStyle name="Heading 1 3" xfId="1255" xr:uid="{00000000-0005-0000-0000-0000E7040000}"/>
    <cellStyle name="Heading 1 3 2" xfId="1256" xr:uid="{00000000-0005-0000-0000-0000E8040000}"/>
    <cellStyle name="Heading 1 4" xfId="1257" xr:uid="{00000000-0005-0000-0000-0000E9040000}"/>
    <cellStyle name="Heading 1 4 2" xfId="1258" xr:uid="{00000000-0005-0000-0000-0000EA040000}"/>
    <cellStyle name="Heading 1 5" xfId="1259" xr:uid="{00000000-0005-0000-0000-0000EB040000}"/>
    <cellStyle name="Heading 1 5 2" xfId="1260" xr:uid="{00000000-0005-0000-0000-0000EC040000}"/>
    <cellStyle name="Heading 1 6" xfId="1261" xr:uid="{00000000-0005-0000-0000-0000ED040000}"/>
    <cellStyle name="Heading 1 6 2" xfId="1262" xr:uid="{00000000-0005-0000-0000-0000EE040000}"/>
    <cellStyle name="Heading 1 7" xfId="1263" xr:uid="{00000000-0005-0000-0000-0000EF040000}"/>
    <cellStyle name="Heading 1 7 2" xfId="1264" xr:uid="{00000000-0005-0000-0000-0000F0040000}"/>
    <cellStyle name="Heading 1 8" xfId="1265" xr:uid="{00000000-0005-0000-0000-0000F1040000}"/>
    <cellStyle name="Heading 1 8 2" xfId="1266" xr:uid="{00000000-0005-0000-0000-0000F2040000}"/>
    <cellStyle name="Heading 1 9" xfId="1267" xr:uid="{00000000-0005-0000-0000-0000F3040000}"/>
    <cellStyle name="Heading 1 9 2" xfId="1268" xr:uid="{00000000-0005-0000-0000-0000F4040000}"/>
    <cellStyle name="Heading 2" xfId="1269" builtinId="17" customBuiltin="1"/>
    <cellStyle name="Heading 2 10" xfId="1270" xr:uid="{00000000-0005-0000-0000-0000F6040000}"/>
    <cellStyle name="Heading 2 10 2" xfId="1271" xr:uid="{00000000-0005-0000-0000-0000F7040000}"/>
    <cellStyle name="Heading 2 11" xfId="1272" xr:uid="{00000000-0005-0000-0000-0000F8040000}"/>
    <cellStyle name="Heading 2 11 2" xfId="1273" xr:uid="{00000000-0005-0000-0000-0000F9040000}"/>
    <cellStyle name="Heading 2 12" xfId="1274" xr:uid="{00000000-0005-0000-0000-0000FA040000}"/>
    <cellStyle name="Heading 2 12 2" xfId="1275" xr:uid="{00000000-0005-0000-0000-0000FB040000}"/>
    <cellStyle name="Heading 2 13" xfId="1276" xr:uid="{00000000-0005-0000-0000-0000FC040000}"/>
    <cellStyle name="Heading 2 13 2" xfId="1277" xr:uid="{00000000-0005-0000-0000-0000FD040000}"/>
    <cellStyle name="Heading 2 14" xfId="1278" xr:uid="{00000000-0005-0000-0000-0000FE040000}"/>
    <cellStyle name="Heading 2 14 2" xfId="1279" xr:uid="{00000000-0005-0000-0000-0000FF040000}"/>
    <cellStyle name="Heading 2 15" xfId="1280" xr:uid="{00000000-0005-0000-0000-000000050000}"/>
    <cellStyle name="Heading 2 15 2" xfId="1281" xr:uid="{00000000-0005-0000-0000-000001050000}"/>
    <cellStyle name="Heading 2 16" xfId="1282" xr:uid="{00000000-0005-0000-0000-000002050000}"/>
    <cellStyle name="Heading 2 16 2" xfId="1283" xr:uid="{00000000-0005-0000-0000-000003050000}"/>
    <cellStyle name="Heading 2 2" xfId="1284" xr:uid="{00000000-0005-0000-0000-000004050000}"/>
    <cellStyle name="Heading 2 2 2" xfId="1285" xr:uid="{00000000-0005-0000-0000-000005050000}"/>
    <cellStyle name="Heading 2 2 2 2" xfId="1286" xr:uid="{00000000-0005-0000-0000-000006050000}"/>
    <cellStyle name="Heading 2 2 3" xfId="1287" xr:uid="{00000000-0005-0000-0000-000007050000}"/>
    <cellStyle name="Heading 2 2 3 2" xfId="1288" xr:uid="{00000000-0005-0000-0000-000008050000}"/>
    <cellStyle name="Heading 2 2 4" xfId="1289" xr:uid="{00000000-0005-0000-0000-000009050000}"/>
    <cellStyle name="Heading 2 3" xfId="1290" xr:uid="{00000000-0005-0000-0000-00000A050000}"/>
    <cellStyle name="Heading 2 3 2" xfId="1291" xr:uid="{00000000-0005-0000-0000-00000B050000}"/>
    <cellStyle name="Heading 2 4" xfId="1292" xr:uid="{00000000-0005-0000-0000-00000C050000}"/>
    <cellStyle name="Heading 2 4 2" xfId="1293" xr:uid="{00000000-0005-0000-0000-00000D050000}"/>
    <cellStyle name="Heading 2 5" xfId="1294" xr:uid="{00000000-0005-0000-0000-00000E050000}"/>
    <cellStyle name="Heading 2 5 2" xfId="1295" xr:uid="{00000000-0005-0000-0000-00000F050000}"/>
    <cellStyle name="Heading 2 6" xfId="1296" xr:uid="{00000000-0005-0000-0000-000010050000}"/>
    <cellStyle name="Heading 2 6 2" xfId="1297" xr:uid="{00000000-0005-0000-0000-000011050000}"/>
    <cellStyle name="Heading 2 7" xfId="1298" xr:uid="{00000000-0005-0000-0000-000012050000}"/>
    <cellStyle name="Heading 2 7 2" xfId="1299" xr:uid="{00000000-0005-0000-0000-000013050000}"/>
    <cellStyle name="Heading 2 8" xfId="1300" xr:uid="{00000000-0005-0000-0000-000014050000}"/>
    <cellStyle name="Heading 2 8 2" xfId="1301" xr:uid="{00000000-0005-0000-0000-000015050000}"/>
    <cellStyle name="Heading 2 9" xfId="1302" xr:uid="{00000000-0005-0000-0000-000016050000}"/>
    <cellStyle name="Heading 2 9 2" xfId="1303" xr:uid="{00000000-0005-0000-0000-000017050000}"/>
    <cellStyle name="Heading 3" xfId="1304" builtinId="18" customBuiltin="1"/>
    <cellStyle name="Heading 3 10" xfId="1305" xr:uid="{00000000-0005-0000-0000-000019050000}"/>
    <cellStyle name="Heading 3 11" xfId="1306" xr:uid="{00000000-0005-0000-0000-00001A050000}"/>
    <cellStyle name="Heading 3 12" xfId="1307" xr:uid="{00000000-0005-0000-0000-00001B050000}"/>
    <cellStyle name="Heading 3 13" xfId="1308" xr:uid="{00000000-0005-0000-0000-00001C050000}"/>
    <cellStyle name="Heading 3 14" xfId="1309" xr:uid="{00000000-0005-0000-0000-00001D050000}"/>
    <cellStyle name="Heading 3 15" xfId="1310" xr:uid="{00000000-0005-0000-0000-00001E050000}"/>
    <cellStyle name="Heading 3 16" xfId="1311" xr:uid="{00000000-0005-0000-0000-00001F050000}"/>
    <cellStyle name="Heading 3 2" xfId="1312" xr:uid="{00000000-0005-0000-0000-000020050000}"/>
    <cellStyle name="Heading 3 2 2" xfId="1313" xr:uid="{00000000-0005-0000-0000-000021050000}"/>
    <cellStyle name="Heading 3 2 3" xfId="1314" xr:uid="{00000000-0005-0000-0000-000022050000}"/>
    <cellStyle name="Heading 3 3" xfId="1315" xr:uid="{00000000-0005-0000-0000-000023050000}"/>
    <cellStyle name="Heading 3 4" xfId="1316" xr:uid="{00000000-0005-0000-0000-000024050000}"/>
    <cellStyle name="Heading 3 5" xfId="1317" xr:uid="{00000000-0005-0000-0000-000025050000}"/>
    <cellStyle name="Heading 3 6" xfId="1318" xr:uid="{00000000-0005-0000-0000-000026050000}"/>
    <cellStyle name="Heading 3 7" xfId="1319" xr:uid="{00000000-0005-0000-0000-000027050000}"/>
    <cellStyle name="Heading 3 8" xfId="1320" xr:uid="{00000000-0005-0000-0000-000028050000}"/>
    <cellStyle name="Heading 3 9" xfId="1321" xr:uid="{00000000-0005-0000-0000-000029050000}"/>
    <cellStyle name="Heading 4" xfId="1322" builtinId="19" customBuiltin="1"/>
    <cellStyle name="Heading 4 10" xfId="1323" xr:uid="{00000000-0005-0000-0000-00002B050000}"/>
    <cellStyle name="Heading 4 11" xfId="1324" xr:uid="{00000000-0005-0000-0000-00002C050000}"/>
    <cellStyle name="Heading 4 12" xfId="1325" xr:uid="{00000000-0005-0000-0000-00002D050000}"/>
    <cellStyle name="Heading 4 13" xfId="1326" xr:uid="{00000000-0005-0000-0000-00002E050000}"/>
    <cellStyle name="Heading 4 14" xfId="1327" xr:uid="{00000000-0005-0000-0000-00002F050000}"/>
    <cellStyle name="Heading 4 15" xfId="1328" xr:uid="{00000000-0005-0000-0000-000030050000}"/>
    <cellStyle name="Heading 4 16" xfId="1329" xr:uid="{00000000-0005-0000-0000-000031050000}"/>
    <cellStyle name="Heading 4 2" xfId="1330" xr:uid="{00000000-0005-0000-0000-000032050000}"/>
    <cellStyle name="Heading 4 2 2" xfId="1331" xr:uid="{00000000-0005-0000-0000-000033050000}"/>
    <cellStyle name="Heading 4 2 3" xfId="1332" xr:uid="{00000000-0005-0000-0000-000034050000}"/>
    <cellStyle name="Heading 4 3" xfId="1333" xr:uid="{00000000-0005-0000-0000-000035050000}"/>
    <cellStyle name="Heading 4 4" xfId="1334" xr:uid="{00000000-0005-0000-0000-000036050000}"/>
    <cellStyle name="Heading 4 5" xfId="1335" xr:uid="{00000000-0005-0000-0000-000037050000}"/>
    <cellStyle name="Heading 4 6" xfId="1336" xr:uid="{00000000-0005-0000-0000-000038050000}"/>
    <cellStyle name="Heading 4 7" xfId="1337" xr:uid="{00000000-0005-0000-0000-000039050000}"/>
    <cellStyle name="Heading 4 8" xfId="1338" xr:uid="{00000000-0005-0000-0000-00003A050000}"/>
    <cellStyle name="Heading 4 9" xfId="1339" xr:uid="{00000000-0005-0000-0000-00003B050000}"/>
    <cellStyle name="Heading1" xfId="1340" xr:uid="{00000000-0005-0000-0000-00003C050000}"/>
    <cellStyle name="Heading2" xfId="1341" xr:uid="{00000000-0005-0000-0000-00003D050000}"/>
    <cellStyle name="Hyperlink 2" xfId="1342" xr:uid="{00000000-0005-0000-0000-00003E050000}"/>
    <cellStyle name="Hyperlink 3" xfId="1343" xr:uid="{00000000-0005-0000-0000-00003F050000}"/>
    <cellStyle name="Hyperlink 4" xfId="1344" xr:uid="{00000000-0005-0000-0000-000040050000}"/>
    <cellStyle name="Input" xfId="1345" builtinId="20" customBuiltin="1"/>
    <cellStyle name="Input [yellow]" xfId="1346" xr:uid="{00000000-0005-0000-0000-000042050000}"/>
    <cellStyle name="Input [yellow] 2" xfId="1347" xr:uid="{00000000-0005-0000-0000-000043050000}"/>
    <cellStyle name="Input [yellow] 2 2" xfId="5632" xr:uid="{10371EEC-355B-4007-A548-11BAF9FD8BF7}"/>
    <cellStyle name="Input [yellow] 2 2 2" xfId="11897" xr:uid="{4EA90BC0-9353-4035-86CE-62C94E6FA439}"/>
    <cellStyle name="Input [yellow] 2 3" xfId="10974" xr:uid="{D961F565-8961-433F-B29D-8981346031D2}"/>
    <cellStyle name="Input [yellow] 3" xfId="5277" xr:uid="{9CD665B7-C3EB-4BC9-9BFE-0CE7377B20FA}"/>
    <cellStyle name="Input [yellow] 3 2" xfId="11543" xr:uid="{E521D02F-4CAA-4C6A-A374-64A1F6ED7735}"/>
    <cellStyle name="Input [yellow] 4" xfId="5631" xr:uid="{1F19EFF0-8F14-4F30-9F6A-315D9EBD1210}"/>
    <cellStyle name="Input [yellow] 4 2" xfId="11896" xr:uid="{B67C41C9-F3E9-44B3-80F4-14DAE27ECA17}"/>
    <cellStyle name="Input [yellow] 5" xfId="9518" xr:uid="{24BA2AB7-A46D-4231-B62F-DD8F4E306180}"/>
    <cellStyle name="Input 10" xfId="1348" xr:uid="{00000000-0005-0000-0000-000044050000}"/>
    <cellStyle name="Input 10 10" xfId="7430" xr:uid="{A8FEEB17-130B-420E-81FD-0D80B086C365}"/>
    <cellStyle name="Input 10 10 2" xfId="13901" xr:uid="{F617BD08-3BEC-47FC-B551-D384A473EED2}"/>
    <cellStyle name="Input 10 11" xfId="7405" xr:uid="{82D45ED9-F892-43AB-A3A3-04CF33E93F8A}"/>
    <cellStyle name="Input 10 11 2" xfId="13876" xr:uid="{D2CA9F31-898F-4D4F-9717-0F9D66BB1DA1}"/>
    <cellStyle name="Input 10 12" xfId="8328" xr:uid="{B9CF664D-D4D7-4281-A9A0-096EC7C604A0}"/>
    <cellStyle name="Input 10 12 2" xfId="14799" xr:uid="{65397BD3-4B3E-4061-89CF-5F05243ADA31}"/>
    <cellStyle name="Input 10 13" xfId="8380" xr:uid="{737376FE-31AE-4CB0-9A5F-7E63EF8BFF23}"/>
    <cellStyle name="Input 10 13 2" xfId="14851" xr:uid="{17E80E5C-2337-41E8-BDB1-CA8770DB506D}"/>
    <cellStyle name="Input 10 14" xfId="8339" xr:uid="{6089C258-4A37-4F30-BBDE-0B4CCD9C8E0D}"/>
    <cellStyle name="Input 10 14 2" xfId="14810" xr:uid="{EB76ECDC-FBA2-4BC0-B162-4CE1D772FD82}"/>
    <cellStyle name="Input 10 15" xfId="8371" xr:uid="{92496152-731D-4B60-8898-D1489392ADC6}"/>
    <cellStyle name="Input 10 15 2" xfId="14842" xr:uid="{81A9DB04-2B73-4D5A-82DC-368FFC3369BD}"/>
    <cellStyle name="Input 10 16" xfId="8350" xr:uid="{23272AD9-0B44-4D28-9591-A1A3B42FE267}"/>
    <cellStyle name="Input 10 16 2" xfId="14821" xr:uid="{3486ED42-D3F2-4489-8E9C-3CE14C5440A7}"/>
    <cellStyle name="Input 10 17" xfId="9547" xr:uid="{1125A730-985C-4B85-9F8F-1F2C8B92E49A}"/>
    <cellStyle name="Input 10 18" xfId="9569" xr:uid="{B69414DC-A427-4705-9A38-FE991E2D808A}"/>
    <cellStyle name="Input 10 19" xfId="9902" xr:uid="{5888C613-A143-445D-96A7-5D54B5D5E8C7}"/>
    <cellStyle name="Input 10 2" xfId="1349" xr:uid="{00000000-0005-0000-0000-000045050000}"/>
    <cellStyle name="Input 10 2 2" xfId="5633" xr:uid="{2734DFDA-A35F-43F3-B5DF-E79977EB26B4}"/>
    <cellStyle name="Input 10 2 2 2" xfId="11899" xr:uid="{B0CD506E-7D73-4EF1-B36E-DACAD15BC4C3}"/>
    <cellStyle name="Input 10 2 3" xfId="9570" xr:uid="{A0DB7290-9B55-4074-A98E-6AE8BAFAC340}"/>
    <cellStyle name="Input 10 2 4" xfId="10975" xr:uid="{C63F0C00-DC8B-46C4-AD1F-932FFBAD159A}"/>
    <cellStyle name="Input 10 2 5" xfId="4707" xr:uid="{7678ABC7-2F6B-4EA7-8F2B-7AA7D47AF214}"/>
    <cellStyle name="Input 10 20" xfId="9630" xr:uid="{350EF352-B9F8-4914-AED4-815E0B49DB5B}"/>
    <cellStyle name="Input 10 21" xfId="9528" xr:uid="{243AAFBB-2568-4343-8902-73AA789C10C2}"/>
    <cellStyle name="Input 10 22" xfId="9619" xr:uid="{67EBAACD-9E37-45E6-ACA4-5214429B012E}"/>
    <cellStyle name="Input 10 23" xfId="15746" xr:uid="{7ED3C29D-7391-4D74-8A14-A4B4F8937907}"/>
    <cellStyle name="Input 10 24" xfId="16187" xr:uid="{3A2FCD0F-E4FC-444F-94EA-5546DF9D2808}"/>
    <cellStyle name="Input 10 25" xfId="16116" xr:uid="{1855322A-1A99-4E32-BA47-AAC0542A2AE9}"/>
    <cellStyle name="Input 10 26" xfId="16069" xr:uid="{1B0B4913-6AC4-4419-BFDC-43C135A49070}"/>
    <cellStyle name="Input 10 27" xfId="16105" xr:uid="{59282206-20AE-499B-9A40-DDE22F6707C6}"/>
    <cellStyle name="Input 10 28" xfId="16077" xr:uid="{86A618A8-E339-46E2-AD35-AF178CF685CA}"/>
    <cellStyle name="Input 10 3" xfId="3882" xr:uid="{A19064F5-D799-4038-A8BE-1D07DE4F4AFC}"/>
    <cellStyle name="Input 10 3 2" xfId="11898" xr:uid="{CD4BEB27-3B34-41D4-9874-1430F107D8AA}"/>
    <cellStyle name="Input 10 4" xfId="6002" xr:uid="{7326FE69-E65C-4A66-9A3E-B925E79562BF}"/>
    <cellStyle name="Input 10 4 2" xfId="12473" xr:uid="{505BB148-5FF8-4325-8951-BFE7C404CF27}"/>
    <cellStyle name="Input 10 5" xfId="5962" xr:uid="{EC2D14E1-DFD1-40C3-AA16-AE1F0C2DD736}"/>
    <cellStyle name="Input 10 5 2" xfId="12433" xr:uid="{10CA2C32-90AF-4A28-AE5A-76B7EAC86160}"/>
    <cellStyle name="Input 10 6" xfId="5938" xr:uid="{C681183D-787D-445E-A1AA-D640E15B9FAD}"/>
    <cellStyle name="Input 10 6 2" xfId="12409" xr:uid="{FC1E8A8D-8907-458B-877E-33800DDD4CC5}"/>
    <cellStyle name="Input 10 7" xfId="6900" xr:uid="{7C9C213E-DA78-4EF2-B3F7-D87F08D518D9}"/>
    <cellStyle name="Input 10 7 2" xfId="13371" xr:uid="{388C47A7-2377-47E5-9B4C-6178C5EE9F96}"/>
    <cellStyle name="Input 10 8" xfId="6879" xr:uid="{B3995B7B-972F-414A-9BD4-52F8078E4B93}"/>
    <cellStyle name="Input 10 8 2" xfId="13350" xr:uid="{978B288F-7ABD-4A85-8E45-4935872982CB}"/>
    <cellStyle name="Input 10 9" xfId="6851" xr:uid="{0DAE808B-4747-40FF-9319-14BD9B351CD0}"/>
    <cellStyle name="Input 10 9 2" xfId="13322" xr:uid="{562C8F09-039B-439E-B273-6E1925BF8000}"/>
    <cellStyle name="Input 11" xfId="1350" xr:uid="{00000000-0005-0000-0000-000046050000}"/>
    <cellStyle name="Input 11 10" xfId="7431" xr:uid="{16013D7E-41EE-4A9F-B886-4D13BC25B72A}"/>
    <cellStyle name="Input 11 10 2" xfId="13902" xr:uid="{CBDEEDBD-BCD5-4F4F-9C39-594EF6D25F16}"/>
    <cellStyle name="Input 11 11" xfId="7406" xr:uid="{F22B7BFE-CA7E-4EE4-9CEA-A3F7E2242DC1}"/>
    <cellStyle name="Input 11 11 2" xfId="13877" xr:uid="{35B0F8F0-377B-4A2D-B5B6-D3B81CCC4A26}"/>
    <cellStyle name="Input 11 12" xfId="8327" xr:uid="{32E8DE82-4F6C-4E3E-AA9F-B2E5AB2456D0}"/>
    <cellStyle name="Input 11 12 2" xfId="14798" xr:uid="{89AED330-A7C6-478C-9B89-86ABB349DEBE}"/>
    <cellStyle name="Input 11 13" xfId="8381" xr:uid="{AF448445-12AE-4C4B-B58D-8AB47D274B76}"/>
    <cellStyle name="Input 11 13 2" xfId="14852" xr:uid="{BB2CC2BD-EB8C-4014-9A7E-31C05BD62A74}"/>
    <cellStyle name="Input 11 14" xfId="8338" xr:uid="{BB6E026A-763E-4EAD-A165-07042AF99A47}"/>
    <cellStyle name="Input 11 14 2" xfId="14809" xr:uid="{588BD966-98A0-425F-8F1D-8D3B6C4099CB}"/>
    <cellStyle name="Input 11 15" xfId="8372" xr:uid="{88548CC6-EA87-4F7A-A44F-C9F13C935680}"/>
    <cellStyle name="Input 11 15 2" xfId="14843" xr:uid="{F1A19C6D-FE0B-4AAE-9B8C-1B68EC08C68A}"/>
    <cellStyle name="Input 11 16" xfId="8349" xr:uid="{893909B1-3656-4211-8B2A-C943ED1CDE17}"/>
    <cellStyle name="Input 11 16 2" xfId="14820" xr:uid="{E069E3C4-7BD7-4D2E-B943-2841CF98DF08}"/>
    <cellStyle name="Input 11 17" xfId="9548" xr:uid="{CED60372-E5FA-49BF-90F7-0BCB60E7F2B9}"/>
    <cellStyle name="Input 11 18" xfId="9571" xr:uid="{EA080DAE-2E83-40F7-B3B7-6AE882A01911}"/>
    <cellStyle name="Input 11 19" xfId="9517" xr:uid="{0DA2FBE1-8C28-4954-8A35-29093B404ADD}"/>
    <cellStyle name="Input 11 2" xfId="1351" xr:uid="{00000000-0005-0000-0000-000047050000}"/>
    <cellStyle name="Input 11 2 2" xfId="5634" xr:uid="{5669FBB5-6C33-44B5-AA37-18E9AF2679B6}"/>
    <cellStyle name="Input 11 2 2 2" xfId="11901" xr:uid="{BEF288EB-89BE-47F2-91F0-DFC91E17E866}"/>
    <cellStyle name="Input 11 2 3" xfId="9572" xr:uid="{F99E4217-46F6-44E5-9BBA-8F29FABA3E47}"/>
    <cellStyle name="Input 11 2 4" xfId="10976" xr:uid="{6EBF7AD5-EEC5-4271-9ACE-7DC17C21DDD1}"/>
    <cellStyle name="Input 11 2 5" xfId="4708" xr:uid="{C76D2677-E21C-48BF-8C3D-E881D67C51F7}"/>
    <cellStyle name="Input 11 20" xfId="9631" xr:uid="{2A0D1A2F-0703-4619-A986-EA8AFE903535}"/>
    <cellStyle name="Input 11 21" xfId="9527" xr:uid="{2A5AD027-3FE1-4EE5-8468-8C00F2F4FB7A}"/>
    <cellStyle name="Input 11 22" xfId="9620" xr:uid="{BC396413-1366-41B6-A943-95F1C85962A1}"/>
    <cellStyle name="Input 11 23" xfId="15747" xr:uid="{18197AD4-B3AF-43B3-A87B-DCA9B64DA701}"/>
    <cellStyle name="Input 11 24" xfId="16188" xr:uid="{4CB32386-39E6-45BE-A1B3-6BD4997DD1CD}"/>
    <cellStyle name="Input 11 25" xfId="16117" xr:uid="{0680B555-727B-4777-B661-4922A9A3BA19}"/>
    <cellStyle name="Input 11 26" xfId="16068" xr:uid="{6B44B08A-E415-4147-8A22-1E133A8DA8BA}"/>
    <cellStyle name="Input 11 27" xfId="16106" xr:uid="{0551FFA2-8CC8-4738-A90B-A19650F4C2E6}"/>
    <cellStyle name="Input 11 28" xfId="16076" xr:uid="{7281C446-F478-4385-BB71-6551D20D9043}"/>
    <cellStyle name="Input 11 3" xfId="3881" xr:uid="{D45C978F-492E-451A-8E71-B1269451E197}"/>
    <cellStyle name="Input 11 3 2" xfId="11900" xr:uid="{243DD565-FE80-4B68-914C-C4E6A7F88743}"/>
    <cellStyle name="Input 11 4" xfId="6003" xr:uid="{8B307814-F88A-4FD2-90BF-35CABCDD7235}"/>
    <cellStyle name="Input 11 4 2" xfId="12474" xr:uid="{60EF9BA9-B86D-44BC-98B1-9418E42EA2FC}"/>
    <cellStyle name="Input 11 5" xfId="5963" xr:uid="{28B12A25-EDD5-4A73-95D6-4B354582F2E8}"/>
    <cellStyle name="Input 11 5 2" xfId="12434" xr:uid="{BF303A8B-46F2-40B4-919C-76A7805FEB21}"/>
    <cellStyle name="Input 11 6" xfId="5937" xr:uid="{01050D7B-4748-49BB-AC27-4F2297514D1A}"/>
    <cellStyle name="Input 11 6 2" xfId="12408" xr:uid="{DB84FAA3-310F-4265-9B57-827CF9E4FC8C}"/>
    <cellStyle name="Input 11 7" xfId="6901" xr:uid="{FB997321-AC4A-4057-B574-695A7453D606}"/>
    <cellStyle name="Input 11 7 2" xfId="13372" xr:uid="{56244F4F-F0B2-45C8-9834-F8F88262345B}"/>
    <cellStyle name="Input 11 8" xfId="7158" xr:uid="{8AC08E5F-0C58-4A0C-B86A-3602CAC9E61E}"/>
    <cellStyle name="Input 11 8 2" xfId="13629" xr:uid="{9DD14291-5962-4AD2-93D6-EE35BD29A52F}"/>
    <cellStyle name="Input 11 9" xfId="6852" xr:uid="{B3AF5065-4ED1-44A0-94A9-F069FA47A547}"/>
    <cellStyle name="Input 11 9 2" xfId="13323" xr:uid="{25D81F57-EA83-4F5D-8594-24F54FAD5FFC}"/>
    <cellStyle name="Input 12" xfId="1352" xr:uid="{00000000-0005-0000-0000-000048050000}"/>
    <cellStyle name="Input 12 10" xfId="7432" xr:uid="{ADBF7BD9-6D9C-4F20-A3D1-5BA0C53383F9}"/>
    <cellStyle name="Input 12 10 2" xfId="13903" xr:uid="{8DF99E9C-4451-48A4-8021-380274B7DC12}"/>
    <cellStyle name="Input 12 11" xfId="7407" xr:uid="{9429544D-BA97-45B7-A9A8-95F6B6F63471}"/>
    <cellStyle name="Input 12 11 2" xfId="13878" xr:uid="{0D64EBF2-BBC0-417A-BDAB-94E38EF50114}"/>
    <cellStyle name="Input 12 12" xfId="8326" xr:uid="{8FDB619A-8003-4AC8-9F11-08079E6E7382}"/>
    <cellStyle name="Input 12 12 2" xfId="14797" xr:uid="{829BA5D1-CE61-4EAE-B8AC-690394CBDB2B}"/>
    <cellStyle name="Input 12 13" xfId="8060" xr:uid="{7897D316-0D5A-426E-B798-B5B043B9A721}"/>
    <cellStyle name="Input 12 13 2" xfId="14531" xr:uid="{42B07369-8E11-42AB-9ED5-E2E8A9CEF06D}"/>
    <cellStyle name="Input 12 14" xfId="8337" xr:uid="{7491F29E-626F-4554-858E-E88925A8C374}"/>
    <cellStyle name="Input 12 14 2" xfId="14808" xr:uid="{9548D26D-0118-4D2A-9557-F3203B88740D}"/>
    <cellStyle name="Input 12 15" xfId="8043" xr:uid="{99934786-99B8-4500-9CDA-827D19921586}"/>
    <cellStyle name="Input 12 15 2" xfId="14514" xr:uid="{03EBA0C5-004B-4409-9217-1E9DC5B208DF}"/>
    <cellStyle name="Input 12 16" xfId="8348" xr:uid="{B5F3B0FD-C445-4A27-BE76-1E9B1B93325A}"/>
    <cellStyle name="Input 12 16 2" xfId="14819" xr:uid="{2F91F12D-A300-4C24-BD6F-1BBEB4968DE2}"/>
    <cellStyle name="Input 12 17" xfId="9549" xr:uid="{3C269417-F945-4ABA-B7B0-192C986E1289}"/>
    <cellStyle name="Input 12 18" xfId="9573" xr:uid="{BC74ADAC-66DB-4D6B-B9E5-E6787E52717B}"/>
    <cellStyle name="Input 12 19" xfId="9890" xr:uid="{047A41C9-19C3-4D94-B7FD-21F2C26C2A3A}"/>
    <cellStyle name="Input 12 2" xfId="1353" xr:uid="{00000000-0005-0000-0000-000049050000}"/>
    <cellStyle name="Input 12 2 2" xfId="5635" xr:uid="{2EC924A6-C17F-4D06-8C22-89D498BD4266}"/>
    <cellStyle name="Input 12 2 2 2" xfId="11903" xr:uid="{1F435011-BDD8-417B-8E1A-2A85B5899893}"/>
    <cellStyle name="Input 12 2 3" xfId="9947" xr:uid="{1BB5A7EE-CBFA-4BF5-9799-D2F2F99D2492}"/>
    <cellStyle name="Input 12 2 4" xfId="10977" xr:uid="{F15F6563-AF14-44ED-B780-6E5640B5A47B}"/>
    <cellStyle name="Input 12 2 5" xfId="4709" xr:uid="{B875DBD7-C6AB-4EB1-825D-AC06829AC4A3}"/>
    <cellStyle name="Input 12 20" xfId="9632" xr:uid="{A9BAD1FC-FEF5-473D-ACA9-0F54D5FD9293}"/>
    <cellStyle name="Input 12 21" xfId="9526" xr:uid="{FE0F741E-77C8-4231-911A-323787B4F9F8}"/>
    <cellStyle name="Input 12 22" xfId="9621" xr:uid="{128B8FA7-D38E-4480-938A-54F84DD3A8DC}"/>
    <cellStyle name="Input 12 23" xfId="15748" xr:uid="{7AEEFDEB-3FF9-4C4F-B94C-F3727CCF87C6}"/>
    <cellStyle name="Input 12 24" xfId="16189" xr:uid="{D6E409BB-72FB-4551-A902-D54F87ABF221}"/>
    <cellStyle name="Input 12 25" xfId="16118" xr:uid="{7A9CF8AB-AB3B-4DB8-A9D1-DB3DDF153229}"/>
    <cellStyle name="Input 12 26" xfId="16067" xr:uid="{0F32856B-3BD1-4B25-B658-02F6110C014D}"/>
    <cellStyle name="Input 12 27" xfId="16107" xr:uid="{A82803C2-12E5-4B63-AD12-2B49DF88EBF4}"/>
    <cellStyle name="Input 12 28" xfId="16075" xr:uid="{B373ED8A-C9F9-4343-AA3D-4CCE0850FC84}"/>
    <cellStyle name="Input 12 3" xfId="3880" xr:uid="{BD399F56-CA37-4EB2-BB97-A031AF694E35}"/>
    <cellStyle name="Input 12 3 2" xfId="11902" xr:uid="{85C59737-036B-4916-85F1-74377CDE5342}"/>
    <cellStyle name="Input 12 4" xfId="6004" xr:uid="{3FAE13FD-C806-4B8D-80E0-AC10CC8B7C88}"/>
    <cellStyle name="Input 12 4 2" xfId="12475" xr:uid="{1B9F760E-1124-455C-9268-96073D255509}"/>
    <cellStyle name="Input 12 5" xfId="5890" xr:uid="{54CA2ED0-6B70-4D13-949F-1A8F2D4CCF98}"/>
    <cellStyle name="Input 12 5 2" xfId="12361" xr:uid="{A7DDD85C-E6E1-470B-B6FD-BDFEEFB4FDD8}"/>
    <cellStyle name="Input 12 6" xfId="5936" xr:uid="{E4BFEEB6-ACFA-490C-AD32-0B8780BA8432}"/>
    <cellStyle name="Input 12 6 2" xfId="12407" xr:uid="{5472664F-EB0A-464A-8CA3-1DB43726F734}"/>
    <cellStyle name="Input 12 7" xfId="6902" xr:uid="{91F36F60-B415-477B-AC01-8F23B39718B4}"/>
    <cellStyle name="Input 12 7 2" xfId="13373" xr:uid="{B171C94D-3412-4C61-9662-6E7D93BA6D37}"/>
    <cellStyle name="Input 12 8" xfId="6880" xr:uid="{76CFD627-AB8A-45A8-B73C-CA3ADC477425}"/>
    <cellStyle name="Input 12 8 2" xfId="13351" xr:uid="{524C9CB2-C7A0-4AFD-8EE2-2F346A04EB90}"/>
    <cellStyle name="Input 12 9" xfId="6853" xr:uid="{777F3205-2CB7-4445-B9F6-66A9FC48B660}"/>
    <cellStyle name="Input 12 9 2" xfId="13324" xr:uid="{954F1C1C-F988-4F35-B3DD-BDE8242C564E}"/>
    <cellStyle name="Input 13" xfId="1354" xr:uid="{00000000-0005-0000-0000-00004A050000}"/>
    <cellStyle name="Input 13 10" xfId="7433" xr:uid="{99F7BC79-DCD4-44F1-8548-844A44D619BC}"/>
    <cellStyle name="Input 13 10 2" xfId="13904" xr:uid="{FC349045-92E4-436D-BAB7-C0338B01F277}"/>
    <cellStyle name="Input 13 11" xfId="7355" xr:uid="{F03608B3-1D57-4CCC-8702-D4D2051422FC}"/>
    <cellStyle name="Input 13 11 2" xfId="13826" xr:uid="{53ACB94B-9ACC-4AC9-8AEA-82E6CB116F8A}"/>
    <cellStyle name="Input 13 12" xfId="8325" xr:uid="{519C905B-488E-4873-8F51-A8F3A84F1753}"/>
    <cellStyle name="Input 13 12 2" xfId="14796" xr:uid="{6FFACE99-ADD6-419B-A343-959B2F99C0B6}"/>
    <cellStyle name="Input 13 13" xfId="8382" xr:uid="{DEA021A7-8DF6-499E-A184-A68C85F815A2}"/>
    <cellStyle name="Input 13 13 2" xfId="14853" xr:uid="{8D73B837-17AC-4A51-866B-7ADEDF52E6E5}"/>
    <cellStyle name="Input 13 14" xfId="8336" xr:uid="{288AE385-D7AF-44E1-87A7-9CA1B858DD73}"/>
    <cellStyle name="Input 13 14 2" xfId="14807" xr:uid="{27CC44E8-F524-42F5-8F32-A82AC16347E6}"/>
    <cellStyle name="Input 13 15" xfId="8044" xr:uid="{F9E38A02-1FDB-4B25-B859-42961AFD267E}"/>
    <cellStyle name="Input 13 15 2" xfId="14515" xr:uid="{A88D282B-9CCD-445C-965D-4F63A6D55195}"/>
    <cellStyle name="Input 13 16" xfId="8347" xr:uid="{B4EC2B55-02D7-409F-8DF7-C0CD270EB6B0}"/>
    <cellStyle name="Input 13 16 2" xfId="14818" xr:uid="{A0791539-EF9A-4978-BE49-1FFF15489748}"/>
    <cellStyle name="Input 13 17" xfId="9550" xr:uid="{F21F18CF-9EA4-4267-BC09-BA285C771392}"/>
    <cellStyle name="Input 13 18" xfId="9574" xr:uid="{3FA85135-B760-4742-8834-4784C9F44C52}"/>
    <cellStyle name="Input 13 19" xfId="9516" xr:uid="{A8DBFCB8-0634-4685-B561-925690261BF9}"/>
    <cellStyle name="Input 13 2" xfId="1355" xr:uid="{00000000-0005-0000-0000-00004B050000}"/>
    <cellStyle name="Input 13 2 2" xfId="5636" xr:uid="{953E2328-19B6-4B46-81F9-E5B4DA89F155}"/>
    <cellStyle name="Input 13 2 2 2" xfId="11905" xr:uid="{E64D23B0-F6BB-4376-A885-F57E194AB615}"/>
    <cellStyle name="Input 13 2 3" xfId="9575" xr:uid="{21AC6976-3EE3-4DD0-B184-FF312A6DEA4E}"/>
    <cellStyle name="Input 13 2 4" xfId="10978" xr:uid="{884D9347-84B6-4A70-8A8E-FDD967B3EB79}"/>
    <cellStyle name="Input 13 2 5" xfId="4710" xr:uid="{54ACE6AA-DF95-470C-B440-3B5751158609}"/>
    <cellStyle name="Input 13 20" xfId="9633" xr:uid="{6E6A881E-85A1-4721-B186-606EC6DC0675}"/>
    <cellStyle name="Input 13 21" xfId="9525" xr:uid="{D2F0FE59-1DB2-4293-8591-CBCCCB9A20DB}"/>
    <cellStyle name="Input 13 22" xfId="9622" xr:uid="{B551A09E-250A-42B5-B2C6-49ED1A5FDB61}"/>
    <cellStyle name="Input 13 23" xfId="15749" xr:uid="{ADA48B11-C262-442B-A90E-1E0BF3CE7652}"/>
    <cellStyle name="Input 13 24" xfId="16190" xr:uid="{1056D64A-CE97-477B-AAF6-2A7B438A8E6F}"/>
    <cellStyle name="Input 13 25" xfId="16614" xr:uid="{FBF92D7E-0D8B-4F14-8BD2-73FB903A5F02}"/>
    <cellStyle name="Input 13 26" xfId="16066" xr:uid="{9973602B-99D2-4730-BE54-BD293D87A408}"/>
    <cellStyle name="Input 13 27" xfId="16108" xr:uid="{9C3A3140-B42D-40F4-A705-0B0D2217646D}"/>
    <cellStyle name="Input 13 28" xfId="16074" xr:uid="{FA894BFF-82D0-4809-8DBC-598DA554B1CE}"/>
    <cellStyle name="Input 13 3" xfId="3879" xr:uid="{DCA25B8C-352A-4397-AFD2-7F6CA0E7FE0C}"/>
    <cellStyle name="Input 13 3 2" xfId="11904" xr:uid="{E6722BC0-8600-41B9-969E-AFE570528546}"/>
    <cellStyle name="Input 13 4" xfId="6005" xr:uid="{8C9E9A26-1408-4711-86B2-EA61E41467FD}"/>
    <cellStyle name="Input 13 4 2" xfId="12476" xr:uid="{FCC3B7F0-C552-4AC1-ACBB-8CC73B95E6D1}"/>
    <cellStyle name="Input 13 5" xfId="5964" xr:uid="{975325FF-86BF-4A56-B926-C14AA52376B7}"/>
    <cellStyle name="Input 13 5 2" xfId="12435" xr:uid="{03A95872-BE45-405E-9F49-1993DF2F0A21}"/>
    <cellStyle name="Input 13 6" xfId="5935" xr:uid="{144FD4BE-7451-45EC-ABBB-D49019959011}"/>
    <cellStyle name="Input 13 6 2" xfId="12406" xr:uid="{90D57BD7-5EE2-4211-91CC-B74F572C20CA}"/>
    <cellStyle name="Input 13 7" xfId="6903" xr:uid="{8F576DE8-22C7-4B94-906C-8F6CF685B668}"/>
    <cellStyle name="Input 13 7 2" xfId="13374" xr:uid="{89B7E1AE-8E99-40F5-8980-28E2FDB52F7F}"/>
    <cellStyle name="Input 13 8" xfId="6881" xr:uid="{8003FA1D-D359-43AE-9DF6-2EA18A727289}"/>
    <cellStyle name="Input 13 8 2" xfId="13352" xr:uid="{0DEAF126-D2B4-41E8-8113-2842FB83EF29}"/>
    <cellStyle name="Input 13 9" xfId="6854" xr:uid="{9F0535D6-DDB0-41E4-A793-521746490E5E}"/>
    <cellStyle name="Input 13 9 2" xfId="13325" xr:uid="{8FE398B3-1AD6-4C42-A78D-8BB39923B38A}"/>
    <cellStyle name="Input 14" xfId="1356" xr:uid="{00000000-0005-0000-0000-00004C050000}"/>
    <cellStyle name="Input 14 10" xfId="7434" xr:uid="{AEACC804-0872-4EFC-A061-D0F82BF5D6DB}"/>
    <cellStyle name="Input 14 10 2" xfId="13905" xr:uid="{36B2820C-F3F0-4170-B886-6AF0A1566F47}"/>
    <cellStyle name="Input 14 11" xfId="7408" xr:uid="{C0CE5510-89F2-4692-851C-D5E4453704C6}"/>
    <cellStyle name="Input 14 11 2" xfId="13879" xr:uid="{477C6115-0609-4A71-9A74-FE2695C3DCED}"/>
    <cellStyle name="Input 14 12" xfId="8324" xr:uid="{8440A987-2432-40D1-9F9C-87EA34AD79FF}"/>
    <cellStyle name="Input 14 12 2" xfId="14795" xr:uid="{2E9777A0-2B58-4B37-8041-253873A3C60C}"/>
    <cellStyle name="Input 14 13" xfId="8383" xr:uid="{62834C89-4437-4E4C-AA32-2BE3C15B95AF}"/>
    <cellStyle name="Input 14 13 2" xfId="14854" xr:uid="{25B0E74E-7BCE-4B8B-AB48-FF66D7B18642}"/>
    <cellStyle name="Input 14 14" xfId="8335" xr:uid="{86A0A0F2-2064-4B8B-B08A-5CED59570D89}"/>
    <cellStyle name="Input 14 14 2" xfId="14806" xr:uid="{E30AEE69-2F2F-4570-BAD1-12C03BA900A9}"/>
    <cellStyle name="Input 14 15" xfId="8373" xr:uid="{58900A12-2B85-4D6B-A7A3-3F4355C98456}"/>
    <cellStyle name="Input 14 15 2" xfId="14844" xr:uid="{791B7A9E-C941-47C7-B2BF-4C42A23FD285}"/>
    <cellStyle name="Input 14 16" xfId="8346" xr:uid="{4F8E16FA-6AED-4EA5-803A-9540C7039439}"/>
    <cellStyle name="Input 14 16 2" xfId="14817" xr:uid="{746BE720-7135-4287-9860-932721BC9CE0}"/>
    <cellStyle name="Input 14 17" xfId="9551" xr:uid="{007E4B14-A807-4956-B027-BB6F07000CC6}"/>
    <cellStyle name="Input 14 18" xfId="9576" xr:uid="{DAB79679-7D2E-4D23-8692-228302D5AC9C}"/>
    <cellStyle name="Input 14 19" xfId="9965" xr:uid="{15AD499F-EA69-4421-9BD7-0DEB8381215A}"/>
    <cellStyle name="Input 14 2" xfId="1357" xr:uid="{00000000-0005-0000-0000-00004D050000}"/>
    <cellStyle name="Input 14 2 2" xfId="5637" xr:uid="{5E267ACD-09D5-4BA2-9BDA-59F6FDC5F04B}"/>
    <cellStyle name="Input 14 2 2 2" xfId="11907" xr:uid="{E78438C6-8C9D-4BD2-A286-FA03D60FAE9C}"/>
    <cellStyle name="Input 14 2 3" xfId="9577" xr:uid="{D3E5C64B-7362-4CA4-91CA-AA4D2CE4E2EF}"/>
    <cellStyle name="Input 14 2 4" xfId="10979" xr:uid="{8161D4F5-096A-44D5-91D4-3E23E856DAB0}"/>
    <cellStyle name="Input 14 2 5" xfId="4711" xr:uid="{20CD5DB3-644E-4270-83B8-3F8CAE8459B6}"/>
    <cellStyle name="Input 14 20" xfId="9634" xr:uid="{5D4F4454-5109-4EE5-94BA-DFBA78E8F982}"/>
    <cellStyle name="Input 14 21" xfId="9257" xr:uid="{E7204497-0139-4770-9E38-42CC570A340B}"/>
    <cellStyle name="Input 14 22" xfId="9891" xr:uid="{A1F8E6B8-76CF-4393-860F-A887D225D34B}"/>
    <cellStyle name="Input 14 23" xfId="15750" xr:uid="{A0F0862C-88D7-4CD3-809B-61B6EAC977E7}"/>
    <cellStyle name="Input 14 24" xfId="16191" xr:uid="{71981948-F10C-4255-A668-29629F7B6F26}"/>
    <cellStyle name="Input 14 25" xfId="16119" xr:uid="{540BC041-E1A4-4CB6-B488-A1567C84DA1A}"/>
    <cellStyle name="Input 14 26" xfId="16065" xr:uid="{CB9273F4-6FDD-4B14-A397-964B9515913D}"/>
    <cellStyle name="Input 14 27" xfId="16109" xr:uid="{30662FA4-EBDB-4670-B22B-40B639E2EB38}"/>
    <cellStyle name="Input 14 28" xfId="16617" xr:uid="{1719FA53-EF44-4BAD-A1E2-8D1A699687D2}"/>
    <cellStyle name="Input 14 3" xfId="3878" xr:uid="{4839E852-E306-4413-B10E-EF4AB2D626FF}"/>
    <cellStyle name="Input 14 3 2" xfId="11906" xr:uid="{2C51191A-51DD-4F96-88DB-454E047B4767}"/>
    <cellStyle name="Input 14 4" xfId="6006" xr:uid="{57C7483F-CE2E-4FAE-B39A-78659999FFC4}"/>
    <cellStyle name="Input 14 4 2" xfId="12477" xr:uid="{4AB0F0BE-B565-43D1-A13F-A24D6081FEFB}"/>
    <cellStyle name="Input 14 5" xfId="5965" xr:uid="{6DF2B2D4-C71F-4582-B49D-E051C65EC7E5}"/>
    <cellStyle name="Input 14 5 2" xfId="12436" xr:uid="{E3C5E4D3-F213-4A8E-A256-B58682D8256E}"/>
    <cellStyle name="Input 14 6" xfId="5934" xr:uid="{390487BD-458E-42A6-9CB6-340E3F04E158}"/>
    <cellStyle name="Input 14 6 2" xfId="12405" xr:uid="{6C47D47A-266D-4B0A-BB03-4CF8E7816BEB}"/>
    <cellStyle name="Input 14 7" xfId="6904" xr:uid="{A175A4EE-0C6D-4B92-8E88-5832630AB051}"/>
    <cellStyle name="Input 14 7 2" xfId="13375" xr:uid="{F5ADFD6E-9E6B-4DE5-9272-950719DA17CA}"/>
    <cellStyle name="Input 14 8" xfId="6882" xr:uid="{9B399183-AD08-40A4-B9FA-B16662B63379}"/>
    <cellStyle name="Input 14 8 2" xfId="13353" xr:uid="{F8AB0ADC-13EE-4FE6-A43B-6E07F5046B36}"/>
    <cellStyle name="Input 14 9" xfId="6857" xr:uid="{86648B27-6CFE-40C2-A23D-1AE8FD7F4163}"/>
    <cellStyle name="Input 14 9 2" xfId="13328" xr:uid="{7A50E82A-3E4D-4182-8DD6-81C01F260C18}"/>
    <cellStyle name="Input 15" xfId="1358" xr:uid="{00000000-0005-0000-0000-00004E050000}"/>
    <cellStyle name="Input 15 10" xfId="7435" xr:uid="{61A8EC87-E782-419B-B7CE-9BD0A7C10422}"/>
    <cellStyle name="Input 15 10 2" xfId="13906" xr:uid="{EEE5D710-1FC5-4F57-8F1F-AADBEBFED74F}"/>
    <cellStyle name="Input 15 11" xfId="7409" xr:uid="{C52561A2-C6F0-48D0-A2FA-69FB1DC4A307}"/>
    <cellStyle name="Input 15 11 2" xfId="13880" xr:uid="{85E805B9-D855-42B0-977A-4883B616D7DC}"/>
    <cellStyle name="Input 15 12" xfId="8323" xr:uid="{FCE51ACA-DF8F-4872-B1F8-B6C23E20EBB1}"/>
    <cellStyle name="Input 15 12 2" xfId="14794" xr:uid="{C7663E0F-BFD9-4422-8D10-F9BD8840054E}"/>
    <cellStyle name="Input 15 13" xfId="8384" xr:uid="{5D4D7EA7-8CC2-4F9C-904A-885635DEC573}"/>
    <cellStyle name="Input 15 13 2" xfId="14855" xr:uid="{F9735192-44DA-4945-BD1F-65E488E1F0D1}"/>
    <cellStyle name="Input 15 14" xfId="8334" xr:uid="{823EB9D5-5B55-4218-AA31-3E789AEF0A80}"/>
    <cellStyle name="Input 15 14 2" xfId="14805" xr:uid="{BD011854-5054-4EBB-8F99-BBC31AAE0711}"/>
    <cellStyle name="Input 15 15" xfId="8374" xr:uid="{071E0A08-EC93-49B7-BE4C-3E1C92B49927}"/>
    <cellStyle name="Input 15 15 2" xfId="14845" xr:uid="{CAF06F2A-AD19-4E3B-BF89-3148D5CB3C79}"/>
    <cellStyle name="Input 15 16" xfId="8345" xr:uid="{9480A4B3-6684-4354-8B48-E403C88A4E9B}"/>
    <cellStyle name="Input 15 16 2" xfId="14816" xr:uid="{960ADF9D-FC1F-4E57-B746-BE19C556F984}"/>
    <cellStyle name="Input 15 17" xfId="9552" xr:uid="{9824BC9F-88F1-4B30-8568-1415F9730D9E}"/>
    <cellStyle name="Input 15 18" xfId="9578" xr:uid="{14DCF6A7-C020-48B9-9025-26A50609F4F5}"/>
    <cellStyle name="Input 15 19" xfId="9963" xr:uid="{A88F00BA-2D28-412E-8B85-3DC29794B4AF}"/>
    <cellStyle name="Input 15 2" xfId="1359" xr:uid="{00000000-0005-0000-0000-00004F050000}"/>
    <cellStyle name="Input 15 2 2" xfId="5638" xr:uid="{04496B32-A699-4CF3-8F38-A1F96922B559}"/>
    <cellStyle name="Input 15 2 2 2" xfId="11909" xr:uid="{093A07D3-8C18-442F-8757-B93E32CBC6C4}"/>
    <cellStyle name="Input 15 2 3" xfId="9579" xr:uid="{04908663-25B9-42A6-9994-31C1C95AD41B}"/>
    <cellStyle name="Input 15 2 4" xfId="10980" xr:uid="{31BADABE-4018-4852-A8C8-D6B261CECBB7}"/>
    <cellStyle name="Input 15 2 5" xfId="4712" xr:uid="{C6E86CEC-A204-459C-AB57-CB4B8287E420}"/>
    <cellStyle name="Input 15 20" xfId="9635" xr:uid="{79E97D11-B81A-42A5-9FB3-67C0C9398DFA}"/>
    <cellStyle name="Input 15 21" xfId="9524" xr:uid="{A8D04E59-94F7-4542-9A86-8D3013D99145}"/>
    <cellStyle name="Input 15 22" xfId="9623" xr:uid="{050DB3AF-B25B-4313-8D32-2D5726064058}"/>
    <cellStyle name="Input 15 23" xfId="15751" xr:uid="{9FFAFBFC-9CD8-4139-9E75-02E42D1BD6A7}"/>
    <cellStyle name="Input 15 24" xfId="16192" xr:uid="{B22382C0-250C-4250-A09A-251C03706A45}"/>
    <cellStyle name="Input 15 25" xfId="16120" xr:uid="{2B8223FB-BCE6-4D1E-B5B6-D9433A9CACA0}"/>
    <cellStyle name="Input 15 26" xfId="16064" xr:uid="{D85AD655-AA64-4CFA-8C8E-F460D5C38FCB}"/>
    <cellStyle name="Input 15 27" xfId="16110" xr:uid="{E6750C05-4A2C-4D2A-9E37-DA169865EB5D}"/>
    <cellStyle name="Input 15 28" xfId="16073" xr:uid="{8A1B5A2A-BD2B-44EF-9B64-A6B3FDBB80B7}"/>
    <cellStyle name="Input 15 3" xfId="3877" xr:uid="{86CB87D5-DDC7-4062-8F47-C551FA7CF0B9}"/>
    <cellStyle name="Input 15 3 2" xfId="11908" xr:uid="{D5680306-B541-4B0C-BE26-D42F3C996CE7}"/>
    <cellStyle name="Input 15 4" xfId="6007" xr:uid="{0A3C438C-91A8-4CF0-8DC8-3ACD4BAD16DF}"/>
    <cellStyle name="Input 15 4 2" xfId="12478" xr:uid="{53C30948-5C31-4BBE-A771-B3F20F6FE3E8}"/>
    <cellStyle name="Input 15 5" xfId="5966" xr:uid="{BABF1431-FACE-4B7B-A517-CF945B3DB1F1}"/>
    <cellStyle name="Input 15 5 2" xfId="12437" xr:uid="{9588BB6D-7745-4799-B49D-46150A41AA5F}"/>
    <cellStyle name="Input 15 6" xfId="5933" xr:uid="{5CBE0143-0EAB-4574-99CC-A956B5EC1993}"/>
    <cellStyle name="Input 15 6 2" xfId="12404" xr:uid="{E2918926-9E24-4CBD-9091-36EFA5663802}"/>
    <cellStyle name="Input 15 7" xfId="6905" xr:uid="{7B45EB77-F80A-444A-A448-C5D0FD2FD3E0}"/>
    <cellStyle name="Input 15 7 2" xfId="13376" xr:uid="{7CA3A47F-411E-420A-935D-13F3ED4BA064}"/>
    <cellStyle name="Input 15 8" xfId="6883" xr:uid="{8C0E85DD-5802-4BE4-A606-234FDFFD179E}"/>
    <cellStyle name="Input 15 8 2" xfId="13354" xr:uid="{1679F9B9-3870-43B0-944A-F0CEAA4F77DE}"/>
    <cellStyle name="Input 15 9" xfId="6858" xr:uid="{B73FC778-756B-4708-B9BB-03EA67950C65}"/>
    <cellStyle name="Input 15 9 2" xfId="13329" xr:uid="{EAE196C9-845E-4D98-9A2F-C489BFA73604}"/>
    <cellStyle name="Input 16" xfId="1360" xr:uid="{00000000-0005-0000-0000-000050050000}"/>
    <cellStyle name="Input 16 10" xfId="7436" xr:uid="{EE9A3892-D97A-4FDE-8DF5-DF18EFE8BFD4}"/>
    <cellStyle name="Input 16 10 2" xfId="13907" xr:uid="{768E9F3E-01B5-481C-BC6A-6D86B95B81A4}"/>
    <cellStyle name="Input 16 11" xfId="7410" xr:uid="{6FCF8A13-260D-4A0E-BEB8-7110D2225FCC}"/>
    <cellStyle name="Input 16 11 2" xfId="13881" xr:uid="{79FB4BE9-C991-4FC9-9AA5-D3E27A1C62D3}"/>
    <cellStyle name="Input 16 12" xfId="8322" xr:uid="{2DFE1899-F26C-405B-983C-6B3344A3366A}"/>
    <cellStyle name="Input 16 12 2" xfId="14793" xr:uid="{BDE7DABA-84B0-49B2-B5D4-5873F11FEE58}"/>
    <cellStyle name="Input 16 13" xfId="8385" xr:uid="{40B3D625-567F-4C62-9067-F389DD03287E}"/>
    <cellStyle name="Input 16 13 2" xfId="14856" xr:uid="{117DA76D-DE5F-408F-A539-D2827BEBD105}"/>
    <cellStyle name="Input 16 14" xfId="8333" xr:uid="{DBF4E11F-1C2A-42A3-80E4-4E6DD4DA8EC9}"/>
    <cellStyle name="Input 16 14 2" xfId="14804" xr:uid="{38395DE9-4720-4435-B7AA-851A2190566C}"/>
    <cellStyle name="Input 16 15" xfId="8375" xr:uid="{299B3BD0-878B-4661-84EE-9E45E128095E}"/>
    <cellStyle name="Input 16 15 2" xfId="14846" xr:uid="{FC38A980-7E4F-4AA4-A3D6-0CABB47CE97D}"/>
    <cellStyle name="Input 16 16" xfId="8344" xr:uid="{1B56E123-1993-441F-A3EC-C05D9195E5C4}"/>
    <cellStyle name="Input 16 16 2" xfId="14815" xr:uid="{DF098430-0954-4FAE-B3A4-87D04DCFE0DB}"/>
    <cellStyle name="Input 16 17" xfId="9553" xr:uid="{08E8A2F7-1E3D-4396-9BBD-7065983733DE}"/>
    <cellStyle name="Input 16 18" xfId="9580" xr:uid="{D444AEB8-8BFF-4BD5-958C-53554F0CD94A}"/>
    <cellStyle name="Input 16 19" xfId="9515" xr:uid="{E94BCF17-A19B-4821-A4B4-D40761831DC0}"/>
    <cellStyle name="Input 16 2" xfId="1361" xr:uid="{00000000-0005-0000-0000-000051050000}"/>
    <cellStyle name="Input 16 2 2" xfId="5639" xr:uid="{E8E8D108-4A55-43B1-8D31-268E9D38981D}"/>
    <cellStyle name="Input 16 2 2 2" xfId="11911" xr:uid="{07D8BE90-D37F-4433-822D-4EDB5DF6EF97}"/>
    <cellStyle name="Input 16 2 3" xfId="9581" xr:uid="{356B2308-AACF-4A2E-B0D8-3B674A63C414}"/>
    <cellStyle name="Input 16 2 4" xfId="10981" xr:uid="{52A481FB-63ED-4A5E-A4F0-03171633ADC0}"/>
    <cellStyle name="Input 16 2 5" xfId="4713" xr:uid="{2604AEF7-202F-4A92-9868-5FFC60F6C957}"/>
    <cellStyle name="Input 16 20" xfId="9936" xr:uid="{8418E053-B3D6-4BC0-A939-88EE142D00F0}"/>
    <cellStyle name="Input 16 21" xfId="9523" xr:uid="{F696DB39-B9AE-4D0D-A6CD-3F7B7F60DFE2}"/>
    <cellStyle name="Input 16 22" xfId="9624" xr:uid="{331FEBC6-88EC-4A7D-96B2-0CFE167C7D75}"/>
    <cellStyle name="Input 16 23" xfId="15752" xr:uid="{88D8E2E5-2823-4847-ABD9-7DA2C1256104}"/>
    <cellStyle name="Input 16 24" xfId="16193" xr:uid="{B7BB9FB5-8BA6-43EB-B38A-6E0D8FEA9513}"/>
    <cellStyle name="Input 16 25" xfId="16121" xr:uid="{E94B9ACE-18B4-499F-A7A9-3F4AC1EFF67B}"/>
    <cellStyle name="Input 16 26" xfId="16063" xr:uid="{882C34D7-07CF-4480-80D3-C21CCD508BF0}"/>
    <cellStyle name="Input 16 27" xfId="16111" xr:uid="{6DFFAE18-6226-40FE-AED5-EAD1AE22E6AD}"/>
    <cellStyle name="Input 16 28" xfId="16072" xr:uid="{EB3EFB96-9DA2-41DD-94EA-C7C27F24C957}"/>
    <cellStyle name="Input 16 3" xfId="3876" xr:uid="{F567DBC5-B082-4290-9362-913045DEAB83}"/>
    <cellStyle name="Input 16 3 2" xfId="11910" xr:uid="{93F146B6-6E97-43EF-872B-0520EB756081}"/>
    <cellStyle name="Input 16 4" xfId="6008" xr:uid="{FF4DA67B-10D4-4788-BDB1-773E6920F979}"/>
    <cellStyle name="Input 16 4 2" xfId="12479" xr:uid="{85EAAF5F-2829-4BFE-8570-B15B6B433F01}"/>
    <cellStyle name="Input 16 5" xfId="5967" xr:uid="{DF870CB5-6625-481A-B771-6261E6262516}"/>
    <cellStyle name="Input 16 5 2" xfId="12438" xr:uid="{235D3193-A932-4CE5-AB14-BC136F341428}"/>
    <cellStyle name="Input 16 6" xfId="5932" xr:uid="{3F2613E2-96D1-4363-8CD1-557AD614C7CE}"/>
    <cellStyle name="Input 16 6 2" xfId="12403" xr:uid="{6F5C3588-B28A-4674-B038-4A5994473098}"/>
    <cellStyle name="Input 16 7" xfId="6906" xr:uid="{00DE6A32-4642-4EC2-9180-0287B193377E}"/>
    <cellStyle name="Input 16 7 2" xfId="13377" xr:uid="{F0086971-B4B1-4F15-BEA7-A2D6D0A0919A}"/>
    <cellStyle name="Input 16 8" xfId="7159" xr:uid="{2D6FB472-13F4-4524-8ECE-1FCE4622EE66}"/>
    <cellStyle name="Input 16 8 2" xfId="13630" xr:uid="{2077C175-C9FD-4276-9865-7B40DB527D19}"/>
    <cellStyle name="Input 16 9" xfId="6859" xr:uid="{9E022036-B8DD-49E0-BF98-9D21D448E96B}"/>
    <cellStyle name="Input 16 9 2" xfId="13330" xr:uid="{E5206E2F-1448-45CB-BA97-F81CB39BFE6B}"/>
    <cellStyle name="Input 17" xfId="1362" xr:uid="{00000000-0005-0000-0000-000052050000}"/>
    <cellStyle name="Input 17 10" xfId="7437" xr:uid="{C95402BF-F3BE-407F-BB91-E9D2B4A06311}"/>
    <cellStyle name="Input 17 10 2" xfId="13908" xr:uid="{0BD190CB-7C41-4A09-A608-E84CB12F8DAC}"/>
    <cellStyle name="Input 17 11" xfId="7411" xr:uid="{88ACACD4-B554-4822-AA81-2263225CD2A2}"/>
    <cellStyle name="Input 17 11 2" xfId="13882" xr:uid="{E3630E39-04FC-414C-B403-855A823EEDD2}"/>
    <cellStyle name="Input 17 12" xfId="8321" xr:uid="{061BADC3-2834-46DE-88A2-470451583CF4}"/>
    <cellStyle name="Input 17 12 2" xfId="14792" xr:uid="{72CE619D-413F-407D-9D7D-4568BD29E65A}"/>
    <cellStyle name="Input 17 13" xfId="8386" xr:uid="{7A3B2794-E233-4E05-8B09-49ACA92B1A64}"/>
    <cellStyle name="Input 17 13 2" xfId="14857" xr:uid="{5320163B-057F-4847-8FB4-B88CB27271C1}"/>
    <cellStyle name="Input 17 14" xfId="8332" xr:uid="{80C2EA38-D82C-4D64-BFDF-72A38879129C}"/>
    <cellStyle name="Input 17 14 2" xfId="14803" xr:uid="{F9FE3868-8A04-4897-8485-9B67BDD8ED39}"/>
    <cellStyle name="Input 17 15" xfId="8376" xr:uid="{E281F4A0-5EE1-49EE-AB48-6196C34436F0}"/>
    <cellStyle name="Input 17 15 2" xfId="14847" xr:uid="{9DFEDC25-BF9E-4505-8696-EF8FAA29A051}"/>
    <cellStyle name="Input 17 16" xfId="8343" xr:uid="{DD6463F6-7E08-41C8-AB06-7FC29B6A35FB}"/>
    <cellStyle name="Input 17 16 2" xfId="14814" xr:uid="{692CEEBE-FE7C-42C4-8658-683B58801C8F}"/>
    <cellStyle name="Input 17 17" xfId="9554" xr:uid="{68A46A17-F497-4C43-ACCE-A33AB284B13D}"/>
    <cellStyle name="Input 17 18" xfId="9866" xr:uid="{A20E9C9E-6C30-48C5-8A01-C0124FBDC385}"/>
    <cellStyle name="Input 17 19" xfId="9247" xr:uid="{EA0B9B14-296B-4ADE-9F95-8F3B0C6F952C}"/>
    <cellStyle name="Input 17 2" xfId="1363" xr:uid="{00000000-0005-0000-0000-000053050000}"/>
    <cellStyle name="Input 17 2 2" xfId="5640" xr:uid="{E836CAA6-36B7-4C41-B24E-3F58EEF1D44A}"/>
    <cellStyle name="Input 17 2 2 2" xfId="11913" xr:uid="{9E7318E4-F123-460E-9780-AC2491C4AEED}"/>
    <cellStyle name="Input 17 2 3" xfId="9582" xr:uid="{5B67315F-39BC-4F77-90B5-5C7102800BBF}"/>
    <cellStyle name="Input 17 2 4" xfId="10982" xr:uid="{99D26CC7-688E-4BDB-8A20-69DEC64E1BCC}"/>
    <cellStyle name="Input 17 2 5" xfId="4714" xr:uid="{6DF8046F-2BD9-4BCE-87ED-AE0CEC2C0636}"/>
    <cellStyle name="Input 17 20" xfId="9636" xr:uid="{5568784A-5529-4E4E-80A2-5A08163C0A9F}"/>
    <cellStyle name="Input 17 21" xfId="9522" xr:uid="{7BE631F5-0A2F-4058-B3AB-4248EBE8463F}"/>
    <cellStyle name="Input 17 22" xfId="9945" xr:uid="{24BF4FE9-CA4B-4133-96C7-0E8840AFD278}"/>
    <cellStyle name="Input 17 23" xfId="15753" xr:uid="{752B9A93-0F17-4F6F-B7AB-14164964934C}"/>
    <cellStyle name="Input 17 24" xfId="16194" xr:uid="{700FBBB9-4B21-447D-923C-A85FDD9ACE97}"/>
    <cellStyle name="Input 17 25" xfId="16122" xr:uid="{21395EE4-2192-434B-97EC-6ED6D1763870}"/>
    <cellStyle name="Input 17 26" xfId="16062" xr:uid="{AFDC08B1-87D9-45F9-9E87-227663DC89BA}"/>
    <cellStyle name="Input 17 27" xfId="16112" xr:uid="{AACA55AF-5044-47CD-98C5-5244CF408041}"/>
    <cellStyle name="Input 17 28" xfId="16071" xr:uid="{2F0938FE-D720-4A40-8CC6-B97C9CC99C9F}"/>
    <cellStyle name="Input 17 3" xfId="3875" xr:uid="{095F4447-FC98-409A-BE59-C80DB2743D7C}"/>
    <cellStyle name="Input 17 3 2" xfId="11912" xr:uid="{FC416089-2858-4CFA-BA4E-57BD11FEC39A}"/>
    <cellStyle name="Input 17 4" xfId="6009" xr:uid="{7CFE9247-E545-4655-AE36-F155CCB65345}"/>
    <cellStyle name="Input 17 4 2" xfId="12480" xr:uid="{5B3D6CE7-3F61-42EE-9F4E-10CC02A74FC8}"/>
    <cellStyle name="Input 17 5" xfId="5968" xr:uid="{5437DB38-4C49-4D34-A99A-A90DD0A23ED3}"/>
    <cellStyle name="Input 17 5 2" xfId="12439" xr:uid="{7B63B524-EB65-48CF-A550-35892961F45D}"/>
    <cellStyle name="Input 17 6" xfId="5931" xr:uid="{D2D7C305-FA24-46B4-A182-367C278E39D1}"/>
    <cellStyle name="Input 17 6 2" xfId="12402" xr:uid="{446489C7-D1CE-47DC-A3F1-954C090421CF}"/>
    <cellStyle name="Input 17 7" xfId="6907" xr:uid="{F7CF8477-57C1-4D3E-B70E-B7A482CB705C}"/>
    <cellStyle name="Input 17 7 2" xfId="13378" xr:uid="{BF95F1B0-D5FD-423C-80C6-E2B509BF1C0F}"/>
    <cellStyle name="Input 17 8" xfId="6884" xr:uid="{AAC28BEC-1725-4582-BB5E-56D2626D92DE}"/>
    <cellStyle name="Input 17 8 2" xfId="13355" xr:uid="{B703D46E-DD9C-4F81-8412-63E60205C787}"/>
    <cellStyle name="Input 17 9" xfId="6860" xr:uid="{B1F02415-A6C7-407F-A1D7-8E3A2014B663}"/>
    <cellStyle name="Input 17 9 2" xfId="13331" xr:uid="{9D3236BF-7FDF-4DA0-BE42-A9147DC12C57}"/>
    <cellStyle name="Input 18" xfId="1364" xr:uid="{00000000-0005-0000-0000-000054050000}"/>
    <cellStyle name="Input 18 10" xfId="7438" xr:uid="{07588516-B74E-4E0D-907F-31420466EB29}"/>
    <cellStyle name="Input 18 10 2" xfId="13909" xr:uid="{298D39C2-3A0D-4833-8AC4-99FB586350A0}"/>
    <cellStyle name="Input 18 11" xfId="7412" xr:uid="{81217CC8-F275-4355-95C6-EC44C5DF040E}"/>
    <cellStyle name="Input 18 11 2" xfId="13883" xr:uid="{1346D9C6-154E-43AB-B6EC-E39049954582}"/>
    <cellStyle name="Input 18 12" xfId="8320" xr:uid="{3AC5451C-54E8-4B22-BF1E-657F3B9C2004}"/>
    <cellStyle name="Input 18 12 2" xfId="14791" xr:uid="{2B188929-CA52-4FE6-9C89-8E6EE7141DF7}"/>
    <cellStyle name="Input 18 13" xfId="8387" xr:uid="{60B909E8-0E38-48FA-86C1-4B78FA6D94AE}"/>
    <cellStyle name="Input 18 13 2" xfId="14858" xr:uid="{22174677-6D1F-4CE9-AD4C-FCA7C4022829}"/>
    <cellStyle name="Input 18 14" xfId="8331" xr:uid="{A12FACA8-1F29-471E-90D1-DD55DE5504EE}"/>
    <cellStyle name="Input 18 14 2" xfId="14802" xr:uid="{6F8B6A57-B0E7-4771-B29F-9466A19FC14E}"/>
    <cellStyle name="Input 18 15" xfId="8377" xr:uid="{8524BEF3-0C23-4E54-BFCD-92EF340278B4}"/>
    <cellStyle name="Input 18 15 2" xfId="14848" xr:uid="{7083E6D8-A517-489F-99BB-3A84AE293CEA}"/>
    <cellStyle name="Input 18 16" xfId="8342" xr:uid="{6E9B679C-1267-4497-9DBD-5AB37ED83DBD}"/>
    <cellStyle name="Input 18 16 2" xfId="14813" xr:uid="{17D6EB96-102F-45E3-A993-513D762490B3}"/>
    <cellStyle name="Input 18 17" xfId="9555" xr:uid="{562A2CC3-9447-4CBF-9941-D3489F58EF1F}"/>
    <cellStyle name="Input 18 18" xfId="9583" xr:uid="{3391DE56-6CE3-44CA-9BE3-C75FFF150C55}"/>
    <cellStyle name="Input 18 19" xfId="9514" xr:uid="{70D3CE2F-8F0B-4643-991A-3B63F08E31D9}"/>
    <cellStyle name="Input 18 2" xfId="1365" xr:uid="{00000000-0005-0000-0000-000055050000}"/>
    <cellStyle name="Input 18 2 2" xfId="5641" xr:uid="{1E4A443C-CC87-4338-A70A-D2A29C73A6E1}"/>
    <cellStyle name="Input 18 2 2 2" xfId="11915" xr:uid="{541AA9DF-4711-4FD2-96E9-198E7A2DF4C7}"/>
    <cellStyle name="Input 18 2 3" xfId="9249" xr:uid="{2585305A-49CB-4DF5-A456-C06AB3936B11}"/>
    <cellStyle name="Input 18 2 4" xfId="10983" xr:uid="{220108AE-89E0-4697-A9B7-4D43B13CC3FE}"/>
    <cellStyle name="Input 18 2 5" xfId="4715" xr:uid="{48C4446F-025A-43E4-AF78-3D8F10BDECC4}"/>
    <cellStyle name="Input 18 20" xfId="9637" xr:uid="{52DFD94F-A7A1-4FED-B925-6CDE8A27F491}"/>
    <cellStyle name="Input 18 21" xfId="9521" xr:uid="{6D4039B3-2641-46A5-95BB-EBD691DDABB6}"/>
    <cellStyle name="Input 18 22" xfId="9944" xr:uid="{323AD66A-D306-42FC-90FE-1EF87A88E4B2}"/>
    <cellStyle name="Input 18 23" xfId="15754" xr:uid="{BD796160-89D0-49FC-BC94-D3AC4E1B1EF7}"/>
    <cellStyle name="Input 18 24" xfId="16195" xr:uid="{B2060862-0ABB-40B2-A2A2-AAA66C1B57A8}"/>
    <cellStyle name="Input 18 25" xfId="16123" xr:uid="{8719C179-F9CB-49DD-8B7C-910233DD59E7}"/>
    <cellStyle name="Input 18 26" xfId="16061" xr:uid="{C1290FC9-AC07-4CFE-9258-D600CC439C6E}"/>
    <cellStyle name="Input 18 27" xfId="16113" xr:uid="{3335BB04-D484-48D4-A0DD-B2B9DB48B2C7}"/>
    <cellStyle name="Input 18 28" xfId="16552" xr:uid="{6E1A4EA3-EA74-42AE-A82D-77C196386AB8}"/>
    <cellStyle name="Input 18 3" xfId="3874" xr:uid="{71793B30-4C20-4562-8F00-E2BC1DC5C5A1}"/>
    <cellStyle name="Input 18 3 2" xfId="11914" xr:uid="{F7980CA5-51C2-4C6B-B51C-D37F16307AE1}"/>
    <cellStyle name="Input 18 4" xfId="6010" xr:uid="{E874D591-D86C-43ED-8435-AEA0EB924368}"/>
    <cellStyle name="Input 18 4 2" xfId="12481" xr:uid="{8DCE2EB0-9FE5-4563-8C58-58E858AC428F}"/>
    <cellStyle name="Input 18 5" xfId="5969" xr:uid="{6A416D13-C629-4918-AEF2-BADBA89C2E4C}"/>
    <cellStyle name="Input 18 5 2" xfId="12440" xr:uid="{BFDD88A1-3CFE-424E-A337-95B8C8B374AC}"/>
    <cellStyle name="Input 18 6" xfId="5930" xr:uid="{CFFA4EC3-AB30-478C-B836-CF57918BDB5A}"/>
    <cellStyle name="Input 18 6 2" xfId="12401" xr:uid="{ECECA232-7996-40FC-A115-9C33C8F73DE9}"/>
    <cellStyle name="Input 18 7" xfId="6908" xr:uid="{E4BE2A55-CDD1-4DE5-9ECC-173BBCAE9D2E}"/>
    <cellStyle name="Input 18 7 2" xfId="13379" xr:uid="{35BE515B-6B22-42F7-9055-85BB61A15E94}"/>
    <cellStyle name="Input 18 8" xfId="6885" xr:uid="{EE7E49A2-93CE-42C9-B6EE-929ACBBCE668}"/>
    <cellStyle name="Input 18 8 2" xfId="13356" xr:uid="{10688E68-FCC7-4549-AB3D-F5CEE71B732E}"/>
    <cellStyle name="Input 18 9" xfId="6861" xr:uid="{96A25638-8B60-4418-8968-DBA26164A4EA}"/>
    <cellStyle name="Input 18 9 2" xfId="13332" xr:uid="{6020DF50-63CC-414B-8FF1-B9F362693E6A}"/>
    <cellStyle name="Input 19" xfId="1366" xr:uid="{00000000-0005-0000-0000-000056050000}"/>
    <cellStyle name="Input 19 10" xfId="7439" xr:uid="{8DA3756E-47FB-468C-90FB-3E74C92D328F}"/>
    <cellStyle name="Input 19 10 2" xfId="13910" xr:uid="{D294BFF4-AB6B-4E50-9C8F-1188E9055607}"/>
    <cellStyle name="Input 19 11" xfId="7413" xr:uid="{59EA5198-ED56-4277-9E8D-4AD757886819}"/>
    <cellStyle name="Input 19 11 2" xfId="13884" xr:uid="{F8A1B9B1-FC00-4FD8-AC6A-70F1044D2A91}"/>
    <cellStyle name="Input 19 12" xfId="8319" xr:uid="{1FB354A2-9D1B-4743-94BD-4D19ACBF05C1}"/>
    <cellStyle name="Input 19 12 2" xfId="14790" xr:uid="{A55FF72C-C984-49F7-A413-8F2ECCEF635E}"/>
    <cellStyle name="Input 19 13" xfId="8388" xr:uid="{FE982ECD-47EB-4DB1-A883-AC7286F737B1}"/>
    <cellStyle name="Input 19 13 2" xfId="14859" xr:uid="{7C8AF79E-7A94-4DD1-87FF-4739E7CB5DE0}"/>
    <cellStyle name="Input 19 14" xfId="8330" xr:uid="{4E8C6CCD-326C-40C2-8755-AB6F05340FE8}"/>
    <cellStyle name="Input 19 14 2" xfId="14801" xr:uid="{EDCEBE3B-8CAA-41F3-9C14-484E58D87998}"/>
    <cellStyle name="Input 19 15" xfId="8378" xr:uid="{0D7E828D-F25E-49DB-8362-55D8512A3BD6}"/>
    <cellStyle name="Input 19 15 2" xfId="14849" xr:uid="{FB50F815-E808-40C9-9256-CB23E009051D}"/>
    <cellStyle name="Input 19 16" xfId="8341" xr:uid="{011F25D8-8ACB-4E6E-A04B-E744FEAE0624}"/>
    <cellStyle name="Input 19 16 2" xfId="14812" xr:uid="{E874C8E4-CAC8-452E-A4DD-EBB4296D84D8}"/>
    <cellStyle name="Input 19 17" xfId="9556" xr:uid="{4A605A2C-3D4B-49D4-BEA4-2F890D48303D}"/>
    <cellStyle name="Input 19 18" xfId="9584" xr:uid="{707B7362-BA1C-4EC2-A7FA-1846BA8D0985}"/>
    <cellStyle name="Input 19 19" xfId="9513" xr:uid="{A9D31DFE-F23A-487F-AFD1-78A7578F6C88}"/>
    <cellStyle name="Input 19 2" xfId="1367" xr:uid="{00000000-0005-0000-0000-000057050000}"/>
    <cellStyle name="Input 19 2 2" xfId="5642" xr:uid="{7F135F61-658B-4164-B411-8940F6135C5A}"/>
    <cellStyle name="Input 19 2 2 2" xfId="11917" xr:uid="{E8E3DCEF-F47D-4FB3-8F90-58A31AF3737B}"/>
    <cellStyle name="Input 19 2 3" xfId="9585" xr:uid="{CD1CE916-229F-4EF0-9D3F-6E779CE3467A}"/>
    <cellStyle name="Input 19 2 4" xfId="10984" xr:uid="{75A81204-3CD8-42CE-A3F5-A363C3FC6364}"/>
    <cellStyle name="Input 19 2 5" xfId="4716" xr:uid="{2E1B2FED-F655-477F-A727-22324F20093A}"/>
    <cellStyle name="Input 19 20" xfId="9638" xr:uid="{F38E1205-9E66-4EF7-AB41-F440A5B210DB}"/>
    <cellStyle name="Input 19 21" xfId="9520" xr:uid="{480BA2E6-EC22-4E1F-9216-705052DFBF97}"/>
    <cellStyle name="Input 19 22" xfId="9937" xr:uid="{BD718EC2-5142-46A1-89F2-0128E75E1A44}"/>
    <cellStyle name="Input 19 23" xfId="15755" xr:uid="{28CCE54C-8DD4-450B-B25F-887B387A0C26}"/>
    <cellStyle name="Input 19 24" xfId="16196" xr:uid="{F28B3B38-D64F-4AF4-96EA-D506299D2F06}"/>
    <cellStyle name="Input 19 25" xfId="16124" xr:uid="{9E96D697-F1F1-49DC-8543-D1C56C83EA81}"/>
    <cellStyle name="Input 19 26" xfId="16060" xr:uid="{AE730C76-644B-46AE-90F9-F3232BD2B471}"/>
    <cellStyle name="Input 19 27" xfId="16114" xr:uid="{5AD3522D-E475-435D-89D3-808B2D3FE244}"/>
    <cellStyle name="Input 19 28" xfId="16070" xr:uid="{0ABB8C74-7EA0-4116-80E9-5297DEB4E36C}"/>
    <cellStyle name="Input 19 3" xfId="3873" xr:uid="{DFBCC314-27B8-4F5B-8D79-56EA1B3418E0}"/>
    <cellStyle name="Input 19 3 2" xfId="11916" xr:uid="{94F7AE5A-2880-4054-BED1-C0896FBAD5DC}"/>
    <cellStyle name="Input 19 4" xfId="6011" xr:uid="{D9317404-5979-40A7-98F0-AF0E0020B264}"/>
    <cellStyle name="Input 19 4 2" xfId="12482" xr:uid="{56EECB0B-89B2-499D-A8F3-6ABF67B16486}"/>
    <cellStyle name="Input 19 5" xfId="5970" xr:uid="{AAB74995-B25F-4BB3-9330-B8905DC062FA}"/>
    <cellStyle name="Input 19 5 2" xfId="12441" xr:uid="{48603C9F-2347-4694-848C-ED4B3EE5EB2C}"/>
    <cellStyle name="Input 19 6" xfId="5929" xr:uid="{D6E17696-B587-410F-ADB7-3432943EF34A}"/>
    <cellStyle name="Input 19 6 2" xfId="12400" xr:uid="{9954C1AB-AC5E-40CE-874D-6209F4C6363C}"/>
    <cellStyle name="Input 19 7" xfId="6909" xr:uid="{CEC7C3DD-6528-4290-8DA1-10F82D469DB6}"/>
    <cellStyle name="Input 19 7 2" xfId="13380" xr:uid="{353E184B-5B11-4B2C-881B-0ADCE5A6C539}"/>
    <cellStyle name="Input 19 8" xfId="6886" xr:uid="{3664EA32-7153-480E-B0B6-E01597609C6C}"/>
    <cellStyle name="Input 19 8 2" xfId="13357" xr:uid="{4FC1AFA9-B530-4E2C-B781-EB450E05C72A}"/>
    <cellStyle name="Input 19 9" xfId="6862" xr:uid="{C046C02E-8ED2-44EE-BAF7-FC1B6A5DD9B9}"/>
    <cellStyle name="Input 19 9 2" xfId="13333" xr:uid="{FA8377E4-1E1E-4863-BA82-C0BC21548923}"/>
    <cellStyle name="Input 2" xfId="1368" xr:uid="{00000000-0005-0000-0000-000058050000}"/>
    <cellStyle name="Input 2 10" xfId="6887" xr:uid="{E67D5774-29CF-4F35-AFB0-4ED7786E0349}"/>
    <cellStyle name="Input 2 10 2" xfId="13358" xr:uid="{7AC27733-7A98-47B1-A604-459FDDE56F88}"/>
    <cellStyle name="Input 2 11" xfId="6863" xr:uid="{E1171092-D5F2-409F-AF06-C210959B1BF8}"/>
    <cellStyle name="Input 2 11 2" xfId="13334" xr:uid="{CEA877BB-992A-4A6B-824D-B4883329FCC8}"/>
    <cellStyle name="Input 2 12" xfId="7440" xr:uid="{BC5F7934-D81D-474E-8E51-B10B03F00461}"/>
    <cellStyle name="Input 2 12 2" xfId="13911" xr:uid="{36486302-8B51-4FF0-ADBD-C9E1CB6EE540}"/>
    <cellStyle name="Input 2 13" xfId="7414" xr:uid="{F66A50A8-D6DD-4F53-8042-A2908ABC5F19}"/>
    <cellStyle name="Input 2 13 2" xfId="13885" xr:uid="{08DB9826-399C-4E87-9A14-E8EBEE0D5C52}"/>
    <cellStyle name="Input 2 14" xfId="8318" xr:uid="{B043EFDA-83EF-49F9-8764-3ABA14B68795}"/>
    <cellStyle name="Input 2 14 2" xfId="14789" xr:uid="{47DBF6FE-8A7F-4585-8290-4A380A66323D}"/>
    <cellStyle name="Input 2 15" xfId="8045" xr:uid="{FC3791EE-D33B-43E7-868B-64969DF5D4FF}"/>
    <cellStyle name="Input 2 15 2" xfId="14516" xr:uid="{3760D666-0180-44E8-93CB-919D53065142}"/>
    <cellStyle name="Input 2 16" xfId="8329" xr:uid="{03317E75-801B-4241-ABB8-8A1ED645ADCF}"/>
    <cellStyle name="Input 2 16 2" xfId="14800" xr:uid="{371C7AD9-C043-43DB-B967-4EE1E4CA52B3}"/>
    <cellStyle name="Input 2 17" xfId="8379" xr:uid="{E7935005-5420-401E-A530-8EBF0FCBE4A5}"/>
    <cellStyle name="Input 2 17 2" xfId="14850" xr:uid="{00C38C76-2531-4837-9724-A6F2A7BA9CE9}"/>
    <cellStyle name="Input 2 18" xfId="8340" xr:uid="{19CC36F3-F37A-4D6B-8355-50D0AB09A308}"/>
    <cellStyle name="Input 2 18 2" xfId="14811" xr:uid="{448D7CBD-77D3-48B4-9FE0-F149F4286893}"/>
    <cellStyle name="Input 2 19" xfId="9557" xr:uid="{2763AA9A-CAA0-4AEB-8175-B682691BCF5F}"/>
    <cellStyle name="Input 2 2" xfId="1369" xr:uid="{00000000-0005-0000-0000-000059050000}"/>
    <cellStyle name="Input 2 2 10" xfId="7441" xr:uid="{484BD7CD-9D47-4426-A0B4-4652C0357539}"/>
    <cellStyle name="Input 2 2 10 2" xfId="13912" xr:uid="{4BAC7137-5CD4-41DD-94E3-B6110C6C6431}"/>
    <cellStyle name="Input 2 2 11" xfId="7415" xr:uid="{6C28FB1B-40FC-47BD-BE32-FE3BA9B71117}"/>
    <cellStyle name="Input 2 2 11 2" xfId="13886" xr:uid="{9FB02823-8352-4A68-9073-CE233B99F781}"/>
    <cellStyle name="Input 2 2 12" xfId="8317" xr:uid="{B376D1AC-A1C5-4B04-8B3F-A998CE656109}"/>
    <cellStyle name="Input 2 2 12 2" xfId="14788" xr:uid="{2615AB36-15CE-4E00-BC50-433D4FE04AEE}"/>
    <cellStyle name="Input 2 2 13" xfId="8389" xr:uid="{3368506C-EEB6-498C-8880-CCC257CCDFCF}"/>
    <cellStyle name="Input 2 2 13 2" xfId="14860" xr:uid="{C4FB8E1D-F5C5-4A1D-A673-659064BEE37C}"/>
    <cellStyle name="Input 2 2 14" xfId="8304" xr:uid="{F3C72966-B5A7-4B80-803E-08B5A8C9394A}"/>
    <cellStyle name="Input 2 2 14 2" xfId="14775" xr:uid="{A88727AA-49FA-445A-A4EC-4992137A9E86}"/>
    <cellStyle name="Input 2 2 15" xfId="8401" xr:uid="{F8F1CA4E-7DBD-49D6-9F54-AA2B713D32E9}"/>
    <cellStyle name="Input 2 2 15 2" xfId="14872" xr:uid="{1843D0B8-1F3A-4CB6-B8CD-C41DC80ED0EE}"/>
    <cellStyle name="Input 2 2 16" xfId="8292" xr:uid="{ECC132DF-EED5-4088-B107-60A20C236DDD}"/>
    <cellStyle name="Input 2 2 16 2" xfId="14763" xr:uid="{C8B109BB-A2CE-4A23-BDF3-D6A6A5ED0E60}"/>
    <cellStyle name="Input 2 2 17" xfId="9558" xr:uid="{76684DED-F901-49BF-8285-3F814BA4E96E}"/>
    <cellStyle name="Input 2 2 18" xfId="9587" xr:uid="{84879812-1791-4F94-912B-FE1EDF4B8484}"/>
    <cellStyle name="Input 2 2 19" xfId="9511" xr:uid="{BE4AC7A2-A8FB-4E55-8CC8-B4437027211F}"/>
    <cellStyle name="Input 2 2 2" xfId="1370" xr:uid="{00000000-0005-0000-0000-00005A050000}"/>
    <cellStyle name="Input 2 2 2 2" xfId="5643" xr:uid="{53792F94-5573-41F9-A474-E0F5DE860AFA}"/>
    <cellStyle name="Input 2 2 2 2 2" xfId="11920" xr:uid="{79837636-9689-42E1-A916-3B96B0F96ACF}"/>
    <cellStyle name="Input 2 2 2 3" xfId="9588" xr:uid="{F5C934B9-C3E5-4E44-98DE-6789878CC258}"/>
    <cellStyle name="Input 2 2 2 4" xfId="10985" xr:uid="{C66DED27-4396-45C6-B709-6D80D1D26D2D}"/>
    <cellStyle name="Input 2 2 2 5" xfId="4717" xr:uid="{8B42DB58-1B38-49DC-BA38-FAA23FBD1A36}"/>
    <cellStyle name="Input 2 2 20" xfId="9640" xr:uid="{8AD991DD-6B36-49D8-B36C-DAEFC0F2C4C8}"/>
    <cellStyle name="Input 2 2 21" xfId="9498" xr:uid="{B82E8287-3906-4158-AB9C-02DC972829DB}"/>
    <cellStyle name="Input 2 2 22" xfId="9626" xr:uid="{851073A3-269A-42D7-9CBA-1A5DD687CCDB}"/>
    <cellStyle name="Input 2 2 23" xfId="15958" xr:uid="{D0C4E809-661F-4093-88DD-4E140EB54FBE}"/>
    <cellStyle name="Input 2 2 24" xfId="16198" xr:uid="{D8293477-778E-46C8-BA3A-3AE3E3C82A01}"/>
    <cellStyle name="Input 2 2 25" xfId="16126" xr:uid="{995DADBD-F8CE-4669-ABC3-FBEFB032BA5D}"/>
    <cellStyle name="Input 2 2 26" xfId="16058" xr:uid="{9280908F-5C1B-4CFF-B8C4-8EF0CAE93597}"/>
    <cellStyle name="Input 2 2 27" xfId="16138" xr:uid="{9F871C69-C89D-4B01-925C-09AAA85AB456}"/>
    <cellStyle name="Input 2 2 28" xfId="16047" xr:uid="{C7F084FC-E5A1-4907-9A27-B8D7A2793611}"/>
    <cellStyle name="Input 2 2 3" xfId="3872" xr:uid="{80890CCB-3A56-4F07-9340-21E26BCA71FB}"/>
    <cellStyle name="Input 2 2 3 2" xfId="11919" xr:uid="{F40D4208-415C-4AC7-859A-88BDD463BD85}"/>
    <cellStyle name="Input 2 2 4" xfId="6013" xr:uid="{0C998862-9071-4802-A0AF-3C936FC1DF22}"/>
    <cellStyle name="Input 2 2 4 2" xfId="12484" xr:uid="{0F98681C-5AFE-4DE2-8E78-D89350CA9F76}"/>
    <cellStyle name="Input 2 2 5" xfId="5972" xr:uid="{E77E07EA-A870-44AF-AB82-D70C2BA688B7}"/>
    <cellStyle name="Input 2 2 5 2" xfId="12443" xr:uid="{C907762A-C41F-48E8-92B7-6E4520078421}"/>
    <cellStyle name="Input 2 2 6" xfId="5927" xr:uid="{087579A0-6BF3-4F1C-9BC8-F9C608BEEB16}"/>
    <cellStyle name="Input 2 2 6 2" xfId="12398" xr:uid="{6AC0D7FE-6818-4E03-9FFF-5B64E8428EE8}"/>
    <cellStyle name="Input 2 2 7" xfId="6911" xr:uid="{0CEB1DCA-9C06-48C7-8EB1-823515F23258}"/>
    <cellStyle name="Input 2 2 7 2" xfId="13382" xr:uid="{0D6F5DBB-C107-4B69-8174-F6002D667717}"/>
    <cellStyle name="Input 2 2 8" xfId="6888" xr:uid="{8DED42C3-5055-4403-A9BD-4884DF7CA165}"/>
    <cellStyle name="Input 2 2 8 2" xfId="13359" xr:uid="{360EC288-1473-432C-97E0-633705160DBD}"/>
    <cellStyle name="Input 2 2 9" xfId="6864" xr:uid="{28C8627B-BEBC-4F47-B385-E3D4F60407CF}"/>
    <cellStyle name="Input 2 2 9 2" xfId="13335" xr:uid="{86AE156A-5FEC-4FE3-BAEB-AB72ED339692}"/>
    <cellStyle name="Input 2 20" xfId="9586" xr:uid="{85392E67-A010-4A04-8985-3537592765BA}"/>
    <cellStyle name="Input 2 21" xfId="9512" xr:uid="{2573DD11-9B03-402C-AC72-103908CCE0C6}"/>
    <cellStyle name="Input 2 22" xfId="9639" xr:uid="{DD20BF2D-52E3-472C-8F76-9E8D64F93BF6}"/>
    <cellStyle name="Input 2 23" xfId="9519" xr:uid="{357930C1-1D24-4175-B0A0-AF80B3AB21E9}"/>
    <cellStyle name="Input 2 24" xfId="9625" xr:uid="{183F9829-1575-4E79-9600-28C629075C94}"/>
    <cellStyle name="Input 2 25" xfId="15756" xr:uid="{35749BB4-0CFB-4273-946C-0C1523F9C81C}"/>
    <cellStyle name="Input 2 26" xfId="16197" xr:uid="{9A20238D-43A0-4DEF-9D1B-035A4CC2ED15}"/>
    <cellStyle name="Input 2 27" xfId="16125" xr:uid="{C554BA22-BA11-4BBE-96B2-716D2CBC5A5A}"/>
    <cellStyle name="Input 2 28" xfId="16059" xr:uid="{063690B3-6B8C-4FC3-B604-2D139D33CE54}"/>
    <cellStyle name="Input 2 29" xfId="16115" xr:uid="{6345A050-6E19-454B-9770-3B59839065E1}"/>
    <cellStyle name="Input 2 3" xfId="1371" xr:uid="{00000000-0005-0000-0000-00005B050000}"/>
    <cellStyle name="Input 2 3 10" xfId="7442" xr:uid="{299C8BB9-BEC5-4493-BC5E-515CA6A824F3}"/>
    <cellStyle name="Input 2 3 10 2" xfId="13913" xr:uid="{FDC7DFD3-5C2C-438E-B1AA-4081615892F4}"/>
    <cellStyle name="Input 2 3 11" xfId="7416" xr:uid="{4A9D01F7-71F7-4B8B-BA00-67077E41BCEA}"/>
    <cellStyle name="Input 2 3 11 2" xfId="13887" xr:uid="{C3B5B174-506A-40D5-A543-F163EFF5B21D}"/>
    <cellStyle name="Input 2 3 12" xfId="8316" xr:uid="{C030F6EE-BA1A-42C6-B38D-3CD79AB7C93C}"/>
    <cellStyle name="Input 2 3 12 2" xfId="14787" xr:uid="{F3C71D5F-DE88-485A-9213-841433677101}"/>
    <cellStyle name="Input 2 3 13" xfId="8390" xr:uid="{813F1312-46FD-4F7C-A56B-13F047446365}"/>
    <cellStyle name="Input 2 3 13 2" xfId="14861" xr:uid="{A2CD97ED-ED96-42EE-9525-55CE0AA9C17A}"/>
    <cellStyle name="Input 2 3 14" xfId="8303" xr:uid="{11541533-4F03-43B8-9FA9-AE2859C2218A}"/>
    <cellStyle name="Input 2 3 14 2" xfId="14774" xr:uid="{6E8BA25C-DC5A-47B6-B635-EEA4D20E1B6A}"/>
    <cellStyle name="Input 2 3 15" xfId="8508" xr:uid="{6A84EFFA-3660-432C-8E77-9FF3E5C6624B}"/>
    <cellStyle name="Input 2 3 15 2" xfId="14979" xr:uid="{64A31D33-A7C2-4FF0-ADF5-E72F0AB455E6}"/>
    <cellStyle name="Input 2 3 16" xfId="8537" xr:uid="{AEAE3F35-BE3F-41DE-9CDF-3FB73937D8DC}"/>
    <cellStyle name="Input 2 3 16 2" xfId="15008" xr:uid="{C5D20333-51DD-4B7A-9C7E-5ACFA98251C9}"/>
    <cellStyle name="Input 2 3 17" xfId="9559" xr:uid="{C38F58A7-97D5-4B58-9143-F9575314C6E7}"/>
    <cellStyle name="Input 2 3 18" xfId="9589" xr:uid="{E5026E72-9B68-47A2-97B3-8797370B0D87}"/>
    <cellStyle name="Input 2 3 19" xfId="9510" xr:uid="{2CA9D41A-A907-4295-A260-6355CEAE0660}"/>
    <cellStyle name="Input 2 3 2" xfId="1372" xr:uid="{00000000-0005-0000-0000-00005C050000}"/>
    <cellStyle name="Input 2 3 2 2" xfId="5644" xr:uid="{4EC0893D-6908-405A-971B-C9BE5964C2EC}"/>
    <cellStyle name="Input 2 3 2 2 2" xfId="11922" xr:uid="{2F09C3E6-571D-4826-8E94-DAA3449E2FBA}"/>
    <cellStyle name="Input 2 3 2 3" xfId="9590" xr:uid="{B977DD23-951D-4C90-A07D-AAA85A7140BA}"/>
    <cellStyle name="Input 2 3 2 4" xfId="10986" xr:uid="{D008494B-B108-4375-8E26-615C47A8FCF0}"/>
    <cellStyle name="Input 2 3 2 5" xfId="4718" xr:uid="{50BAF4B9-9A02-4D4B-ACEA-B7A19A03764B}"/>
    <cellStyle name="Input 2 3 20" xfId="9641" xr:uid="{125DC419-E4C3-4BF2-90DB-1BE786D538E2}"/>
    <cellStyle name="Input 2 3 21" xfId="9497" xr:uid="{028040CD-86A2-40F6-855A-83EBB58AA8C9}"/>
    <cellStyle name="Input 2 3 22" xfId="9943" xr:uid="{11B592D8-58DE-481A-A6C4-E10AA1B8AFF4}"/>
    <cellStyle name="Input 2 3 23" xfId="15757" xr:uid="{69312BD4-0543-4B54-9A43-E936B398A9E5}"/>
    <cellStyle name="Input 2 3 24" xfId="16199" xr:uid="{4E330851-A32D-48CA-A19A-A57E7F8059F0}"/>
    <cellStyle name="Input 2 3 25" xfId="16127" xr:uid="{EED7903D-C42C-414A-B677-E1A59B279DF0}"/>
    <cellStyle name="Input 2 3 26" xfId="16618" xr:uid="{BF292DC8-3EE5-47A1-9792-07076CF091C1}"/>
    <cellStyle name="Input 2 3 27" xfId="16139" xr:uid="{09045366-FBC1-4C21-9A72-F8E049BBE6CF}"/>
    <cellStyle name="Input 2 3 28" xfId="16674" xr:uid="{41657880-1F4D-4A28-9D90-13931CAC3FFF}"/>
    <cellStyle name="Input 2 3 3" xfId="3871" xr:uid="{82C7DA07-157B-4A9C-8AC8-9F2E1A39E6C6}"/>
    <cellStyle name="Input 2 3 3 2" xfId="11921" xr:uid="{9BBDCA14-6AD5-4C93-9E33-40A66D8E4001}"/>
    <cellStyle name="Input 2 3 4" xfId="6014" xr:uid="{BBC38C8B-E326-4E3C-ABFA-D6879E33201C}"/>
    <cellStyle name="Input 2 3 4 2" xfId="12485" xr:uid="{F7D9ED6A-B0B6-4B75-A9B3-08E002344CE3}"/>
    <cellStyle name="Input 2 3 5" xfId="5973" xr:uid="{FDBF62C4-AB7E-4F8F-B4F5-BF1D7A41D8C1}"/>
    <cellStyle name="Input 2 3 5 2" xfId="12444" xr:uid="{34DA08E9-453E-47F1-AD04-7843746AA92F}"/>
    <cellStyle name="Input 2 3 6" xfId="6407" xr:uid="{675A07C8-689B-4CC7-BB69-40FA2660A829}"/>
    <cellStyle name="Input 2 3 6 2" xfId="12878" xr:uid="{28DF83C3-68D9-4FA6-84DC-64B558D77CBE}"/>
    <cellStyle name="Input 2 3 7" xfId="6912" xr:uid="{C6AA45DC-874E-4BE2-BDA5-932D9A5E85D7}"/>
    <cellStyle name="Input 2 3 7 2" xfId="13383" xr:uid="{403AB84A-D933-41EB-895C-6EDC982FF2BC}"/>
    <cellStyle name="Input 2 3 8" xfId="6889" xr:uid="{FA098205-7D27-4149-ADE0-534C8E8FE2F2}"/>
    <cellStyle name="Input 2 3 8 2" xfId="13360" xr:uid="{54B4AFFA-CF96-4AA2-B2F7-3E9CC9F5E34F}"/>
    <cellStyle name="Input 2 3 9" xfId="6865" xr:uid="{90F80802-78CC-455B-95C3-C80C263B334D}"/>
    <cellStyle name="Input 2 3 9 2" xfId="13336" xr:uid="{F3B322FC-C611-4FD9-AB41-B4C3B0488A2D}"/>
    <cellStyle name="Input 2 30" xfId="15970" xr:uid="{7DDAEAA8-6540-4FFE-8E50-4240622FA278}"/>
    <cellStyle name="Input 2 4" xfId="1373" xr:uid="{00000000-0005-0000-0000-00005D050000}"/>
    <cellStyle name="Input 2 4 2" xfId="5645" xr:uid="{83CF3F61-A674-4FBF-B3F8-44A6AB6BFA71}"/>
    <cellStyle name="Input 2 4 2 2" xfId="11923" xr:uid="{32D3D7FF-1A83-4BAE-BB1A-A8A92330F3A2}"/>
    <cellStyle name="Input 2 4 3" xfId="9591" xr:uid="{EB51AA66-42AA-4259-967D-4C961713B5CB}"/>
    <cellStyle name="Input 2 4 4" xfId="10987" xr:uid="{72C5A855-981C-4C75-86EA-CB7C2489DC15}"/>
    <cellStyle name="Input 2 4 5" xfId="4719" xr:uid="{6BEBBC0E-F3E8-4C17-A49C-55D57E562379}"/>
    <cellStyle name="Input 2 5" xfId="3848" xr:uid="{9311D6C4-881C-43CF-8376-196EC59EAFE7}"/>
    <cellStyle name="Input 2 5 2" xfId="11918" xr:uid="{C40865B4-7741-43E7-9179-E464A7316F7E}"/>
    <cellStyle name="Input 2 6" xfId="6012" xr:uid="{CFE2EDCB-60A3-487D-AFA9-90E69B63E4B1}"/>
    <cellStyle name="Input 2 6 2" xfId="12483" xr:uid="{C0CBF5E7-AEC0-4660-9CAC-107E94E583B8}"/>
    <cellStyle name="Input 2 7" xfId="5971" xr:uid="{E30F8F99-ADD7-4597-B217-698DFC84F10B}"/>
    <cellStyle name="Input 2 7 2" xfId="12442" xr:uid="{68656D4D-97F8-49D7-A67D-71C9ABDF1234}"/>
    <cellStyle name="Input 2 8" xfId="5928" xr:uid="{C4753E94-31E8-43B2-9698-813FF110AAAD}"/>
    <cellStyle name="Input 2 8 2" xfId="12399" xr:uid="{4CB91E48-9458-447D-9B9C-126BFB4085D0}"/>
    <cellStyle name="Input 2 9" xfId="6910" xr:uid="{B41E70D3-3125-4107-B620-99DF92D13E68}"/>
    <cellStyle name="Input 2 9 2" xfId="13381" xr:uid="{F3998E87-67DC-46F7-BA2A-9E04AD198950}"/>
    <cellStyle name="Input 20" xfId="1374" xr:uid="{00000000-0005-0000-0000-00005E050000}"/>
    <cellStyle name="Input 20 10" xfId="7443" xr:uid="{9FF5222E-5A1C-461A-932B-E118415FC6A6}"/>
    <cellStyle name="Input 20 10 2" xfId="13914" xr:uid="{A93A89F0-5E4C-4760-8B0A-6F0BAFC5ED0B}"/>
    <cellStyle name="Input 20 11" xfId="7417" xr:uid="{318BDD4F-1548-47E9-8981-299EF7E719DB}"/>
    <cellStyle name="Input 20 11 2" xfId="13888" xr:uid="{736D0A87-45F9-4389-A722-B0A7B4D3C9D3}"/>
    <cellStyle name="Input 20 12" xfId="8315" xr:uid="{D6971916-8F2D-440E-A0CE-AB36DC4B07F2}"/>
    <cellStyle name="Input 20 12 2" xfId="14786" xr:uid="{B7097422-48F8-44E3-BEB1-943E5643B115}"/>
    <cellStyle name="Input 20 13" xfId="8391" xr:uid="{9D38D30C-0D40-417E-B329-A7033590B160}"/>
    <cellStyle name="Input 20 13 2" xfId="14862" xr:uid="{0D208F46-C348-41DC-89B3-DF45C4C54A4A}"/>
    <cellStyle name="Input 20 14" xfId="8302" xr:uid="{ACF8B407-B777-49E7-A848-C962F982978D}"/>
    <cellStyle name="Input 20 14 2" xfId="14773" xr:uid="{042CC476-02FC-49AD-8533-820D49447679}"/>
    <cellStyle name="Input 20 15" xfId="8054" xr:uid="{9E28DDD6-8DE6-4435-BC78-E0EADFA1AE5B}"/>
    <cellStyle name="Input 20 15 2" xfId="14525" xr:uid="{CAC76E8F-E0FE-4D49-9A81-40E629FBDCD3}"/>
    <cellStyle name="Input 20 16" xfId="8291" xr:uid="{F1CFCA24-068D-411D-AF57-92B3296306AF}"/>
    <cellStyle name="Input 20 16 2" xfId="14762" xr:uid="{B58333D7-5435-499C-B3DB-BB4830876A04}"/>
    <cellStyle name="Input 20 17" xfId="9560" xr:uid="{83EAFD71-D02B-4BB6-8C65-87F9C6DED1D3}"/>
    <cellStyle name="Input 20 18" xfId="9592" xr:uid="{5A3FF451-7AB6-4EEF-BC79-2A47D2175C70}"/>
    <cellStyle name="Input 20 19" xfId="9509" xr:uid="{3B477705-A44B-41AB-8AC0-9C629D6D380A}"/>
    <cellStyle name="Input 20 2" xfId="1375" xr:uid="{00000000-0005-0000-0000-00005F050000}"/>
    <cellStyle name="Input 20 2 2" xfId="5646" xr:uid="{0EC9EC4B-EE4D-4EEB-9F12-C4A8D21019FC}"/>
    <cellStyle name="Input 20 2 2 2" xfId="11925" xr:uid="{BDC047C4-765D-4B72-9E28-547DFC035857}"/>
    <cellStyle name="Input 20 2 3" xfId="9593" xr:uid="{8B3331DD-77D4-437F-A9EA-5BEA9B01D663}"/>
    <cellStyle name="Input 20 2 4" xfId="10988" xr:uid="{655D2950-0F32-4710-AC71-7F9922DAC940}"/>
    <cellStyle name="Input 20 2 5" xfId="4720" xr:uid="{202A4348-702F-43B6-A641-7835C3A9179B}"/>
    <cellStyle name="Input 20 20" xfId="9642" xr:uid="{1D1C56EF-B4B4-41EB-8EF2-932E72A9A97B}"/>
    <cellStyle name="Input 20 21" xfId="9496" xr:uid="{DFB06028-1204-4948-9725-08163E1C5D38}"/>
    <cellStyle name="Input 20 22" xfId="10930" xr:uid="{3D36DC29-EBC8-4B4A-A8F4-C86F71B7A87B}"/>
    <cellStyle name="Input 20 23" xfId="15718" xr:uid="{A12571D8-210C-4005-8DEF-A86A4C533B76}"/>
    <cellStyle name="Input 20 24" xfId="16200" xr:uid="{005D7820-0A8D-439D-983F-6E60DA3B5D81}"/>
    <cellStyle name="Input 20 25" xfId="16128" xr:uid="{7E70E518-2C6E-4598-B070-B0A6E8D1823C}"/>
    <cellStyle name="Input 20 26" xfId="16057" xr:uid="{39E285AC-D9DA-46C3-81B3-E7CAD2B321C2}"/>
    <cellStyle name="Input 20 27" xfId="16140" xr:uid="{D2C23434-21A3-465A-9C16-B23FA9A45838}"/>
    <cellStyle name="Input 20 28" xfId="16046" xr:uid="{5FC1E1EB-4E2C-4AE3-91D8-7CEBE49C8C14}"/>
    <cellStyle name="Input 20 3" xfId="3870" xr:uid="{1621C1BD-81F8-4CB9-89C6-567B7D3B100A}"/>
    <cellStyle name="Input 20 3 2" xfId="11924" xr:uid="{E35AF08D-0FA5-4E9C-AE77-560CE5CD6E30}"/>
    <cellStyle name="Input 20 4" xfId="6015" xr:uid="{F9E69520-B690-4030-ACFA-68FE3095A421}"/>
    <cellStyle name="Input 20 4 2" xfId="12486" xr:uid="{872BDB26-2D98-47CE-9488-C1DA5C8E2AA9}"/>
    <cellStyle name="Input 20 5" xfId="5974" xr:uid="{672F4B87-C0D0-4157-8049-5D11E75C7685}"/>
    <cellStyle name="Input 20 5 2" xfId="12445" xr:uid="{E40100DC-F35C-4F68-A369-BCEB830D5A27}"/>
    <cellStyle name="Input 20 6" xfId="5877" xr:uid="{232ACE6B-B489-49D5-8867-65DC9D34788F}"/>
    <cellStyle name="Input 20 6 2" xfId="12348" xr:uid="{E1FE7807-0DAF-4EEF-8367-85CC118D09FA}"/>
    <cellStyle name="Input 20 7" xfId="6913" xr:uid="{15CCA902-8F46-4D13-85AB-E658671950C7}"/>
    <cellStyle name="Input 20 7 2" xfId="13384" xr:uid="{F707DA1B-5A63-41A6-A023-23B08827D51C}"/>
    <cellStyle name="Input 20 8" xfId="6890" xr:uid="{2BD681E3-A881-439F-A9F4-B861EB5F8659}"/>
    <cellStyle name="Input 20 8 2" xfId="13361" xr:uid="{0F0EAB35-63BD-4A44-B2A4-08F43B787AAE}"/>
    <cellStyle name="Input 20 9" xfId="6866" xr:uid="{C77647B7-B4B1-4BC8-9095-30D04C7C8E76}"/>
    <cellStyle name="Input 20 9 2" xfId="13337" xr:uid="{2CE0755B-D8EB-4B9C-89CC-09E78E594E50}"/>
    <cellStyle name="Input 21" xfId="1376" xr:uid="{00000000-0005-0000-0000-000060050000}"/>
    <cellStyle name="Input 21 10" xfId="7802" xr:uid="{F782C279-52E5-4EB4-A376-52E4CC781BA7}"/>
    <cellStyle name="Input 21 10 2" xfId="14273" xr:uid="{CDA85B38-6EF8-4EC0-81C8-E9D08855C447}"/>
    <cellStyle name="Input 21 11" xfId="7774" xr:uid="{634C5543-56E8-44EF-B799-66DBD01893A9}"/>
    <cellStyle name="Input 21 11 2" xfId="14245" xr:uid="{0D3220C5-737C-4C05-BA53-A23FEF87A676}"/>
    <cellStyle name="Input 21 12" xfId="8314" xr:uid="{E8F68113-57A9-4646-ACB1-C7F4AE591D66}"/>
    <cellStyle name="Input 21 12 2" xfId="14785" xr:uid="{F894C89C-411C-49AE-B581-E473F2E47102}"/>
    <cellStyle name="Input 21 13" xfId="8392" xr:uid="{F9AD793C-C56F-42D7-92C9-C1E642E1168B}"/>
    <cellStyle name="Input 21 13 2" xfId="14863" xr:uid="{3F7385EF-879D-417E-BA00-8924814AB58C}"/>
    <cellStyle name="Input 21 14" xfId="8301" xr:uid="{221D6EDC-150A-480C-8BE7-3CB5FF3F44B5}"/>
    <cellStyle name="Input 21 14 2" xfId="14772" xr:uid="{4204ACD7-5803-4F12-93AE-4554B3E52F32}"/>
    <cellStyle name="Input 21 15" xfId="8055" xr:uid="{5FFA3C12-2000-4B82-80AB-A0240334B486}"/>
    <cellStyle name="Input 21 15 2" xfId="14526" xr:uid="{2E01237E-B119-4615-92A7-87BA04EB6ACE}"/>
    <cellStyle name="Input 21 16" xfId="8290" xr:uid="{C409C7E3-9980-4C45-91E3-1B79AD63A444}"/>
    <cellStyle name="Input 21 16 2" xfId="14761" xr:uid="{8A811DC4-3EAB-4BD1-8C5F-242D3A1EA0B3}"/>
    <cellStyle name="Input 21 17" xfId="9892" xr:uid="{F4EC4D18-B6FD-4789-9D19-57541260230A}"/>
    <cellStyle name="Input 21 18" xfId="9946" xr:uid="{C337306E-7718-4944-9B56-C0C9F2839DA6}"/>
    <cellStyle name="Input 21 19" xfId="9508" xr:uid="{4DFEF62F-3F03-426A-AFF3-3489B1454B4F}"/>
    <cellStyle name="Input 21 2" xfId="1377" xr:uid="{00000000-0005-0000-0000-000061050000}"/>
    <cellStyle name="Input 21 2 2" xfId="5647" xr:uid="{D9060A77-2BDA-49D2-99BE-F27A26034D0A}"/>
    <cellStyle name="Input 21 2 2 2" xfId="11927" xr:uid="{1A4907DD-151A-4632-8156-CC572511BCE0}"/>
    <cellStyle name="Input 21 2 3" xfId="9594" xr:uid="{A2480148-C00D-4430-94B9-09BFB0778D5B}"/>
    <cellStyle name="Input 21 2 4" xfId="10989" xr:uid="{A78B0D0C-B037-4559-9FA7-98717E2C3034}"/>
    <cellStyle name="Input 21 2 5" xfId="4721" xr:uid="{E08AA67B-DD1A-4562-96DA-7CC8709503BB}"/>
    <cellStyle name="Input 21 20" xfId="9643" xr:uid="{0C3D6CCC-1A8F-45FD-8ADA-872D398EA7F6}"/>
    <cellStyle name="Input 21 21" xfId="9495" xr:uid="{472A1C6D-238F-4A09-98DC-1F5E82E986EA}"/>
    <cellStyle name="Input 21 22" xfId="9627" xr:uid="{79C37B82-4698-44B8-A954-10CB7852AB45}"/>
    <cellStyle name="Input 21 23" xfId="15758" xr:uid="{D51F9B38-9100-4406-A4B1-411DEE6255B5}"/>
    <cellStyle name="Input 21 24" xfId="16201" xr:uid="{33D6890A-0BC1-4532-B862-DC25123B295E}"/>
    <cellStyle name="Input 21 25" xfId="16553" xr:uid="{C0BB232A-8195-4FD3-9477-4A98CBA753F2}"/>
    <cellStyle name="Input 21 26" xfId="16056" xr:uid="{723C25A3-10B5-48E3-BE1B-F1094C636C71}"/>
    <cellStyle name="Input 21 27" xfId="16141" xr:uid="{6EDDE369-52CD-46AB-904F-9937793DD353}"/>
    <cellStyle name="Input 21 28" xfId="16045" xr:uid="{419815D5-438F-4E27-932D-BB68151FC85C}"/>
    <cellStyle name="Input 21 3" xfId="3869" xr:uid="{C5E372BD-41C5-4058-802F-EAD8F7A96CE5}"/>
    <cellStyle name="Input 21 3 2" xfId="11926" xr:uid="{DA8FD5B0-B175-42DF-9D22-BA18DAE4DC3B}"/>
    <cellStyle name="Input 21 4" xfId="6378" xr:uid="{CF28C62D-2D71-48BC-8EDD-3B2C3CF7A830}"/>
    <cellStyle name="Input 21 4 2" xfId="12849" xr:uid="{F74682CD-B7C2-4F4B-8E14-C352666776E1}"/>
    <cellStyle name="Input 21 5" xfId="6350" xr:uid="{6A8E3F1B-80B2-4F24-9BF4-DFCF2934B5B0}"/>
    <cellStyle name="Input 21 5 2" xfId="12821" xr:uid="{67AEFFD0-545B-4C20-82A7-D45D8DEED96B}"/>
    <cellStyle name="Input 21 6" xfId="5926" xr:uid="{25513E62-F833-4EAE-9564-3E72FFD4677C}"/>
    <cellStyle name="Input 21 6 2" xfId="12397" xr:uid="{E1298B68-ACDC-4D7D-A34C-C022F7F60F93}"/>
    <cellStyle name="Input 21 7" xfId="6617" xr:uid="{034709D2-EDFF-44A8-9830-A925C3F67268}"/>
    <cellStyle name="Input 21 7 2" xfId="13088" xr:uid="{40C41308-E11F-435F-8444-ECBAD02E6223}"/>
    <cellStyle name="Input 21 8" xfId="7319" xr:uid="{EFE98C4B-9CD7-4F5E-B7F5-E4809229F9E5}"/>
    <cellStyle name="Input 21 8 2" xfId="13790" xr:uid="{0E3E8971-34F7-4D93-BFDD-900F83705C55}"/>
    <cellStyle name="Input 21 9" xfId="7292" xr:uid="{13ADD02E-9629-40E9-95A0-C0EDE540FC2C}"/>
    <cellStyle name="Input 21 9 2" xfId="13763" xr:uid="{BE763861-AE0B-45BF-BEC4-EE0850339A51}"/>
    <cellStyle name="Input 22" xfId="4231" xr:uid="{386E2F7A-6BE6-4DE7-9B79-48F55F77E092}"/>
    <cellStyle name="Input 22 2" xfId="11895" xr:uid="{CCA78751-AA8F-411F-AA07-400080FCBB96}"/>
    <cellStyle name="Input 23" xfId="5346" xr:uid="{1701A8D8-9464-447A-9BD2-59696C2CBE8A}"/>
    <cellStyle name="Input 23 2" xfId="11614" xr:uid="{01661D60-BE52-4CAA-9477-FA5C112DEA44}"/>
    <cellStyle name="Input 24" xfId="5393" xr:uid="{5A1CF2F2-4ADB-4F87-BCF6-DB237BC3F9AB}"/>
    <cellStyle name="Input 24 2" xfId="11658" xr:uid="{D57764D8-AD10-4661-9434-B8C88DBD12D8}"/>
    <cellStyle name="Input 25" xfId="5880" xr:uid="{2C2F985B-C15E-4739-98A5-5735F7DE3743}"/>
    <cellStyle name="Input 25 2" xfId="12351" xr:uid="{0064EFA4-0DA7-4C17-87CB-70E23A58A223}"/>
    <cellStyle name="Input 26" xfId="6382" xr:uid="{19E56636-4851-4479-8811-7A3906C2A007}"/>
    <cellStyle name="Input 26 2" xfId="12853" xr:uid="{89A69698-3F5F-455F-9869-069D9D0D0C1D}"/>
    <cellStyle name="Input 27" xfId="6405" xr:uid="{EFB00216-25B2-4DC6-A095-79C4621DB680}"/>
    <cellStyle name="Input 27 2" xfId="12876" xr:uid="{603F95EF-36EB-46CD-BE05-A6D710C25CED}"/>
    <cellStyle name="Input 28" xfId="6353" xr:uid="{5B911D01-266A-4C76-882B-12FB520F8BC0}"/>
    <cellStyle name="Input 28 2" xfId="12824" xr:uid="{0CAE5116-17E4-46C0-9E00-9877460909CF}"/>
    <cellStyle name="Input 29" xfId="6444" xr:uid="{BBFA6292-C71A-4263-8CA8-14535E246ADD}"/>
    <cellStyle name="Input 29 2" xfId="12915" xr:uid="{A12607F9-23EF-4BB2-9EE6-D4398C91497E}"/>
    <cellStyle name="Input 3" xfId="1378" xr:uid="{00000000-0005-0000-0000-000062050000}"/>
    <cellStyle name="Input 3 10" xfId="6867" xr:uid="{6B9034E3-D046-48A1-A784-1158860FE2B1}"/>
    <cellStyle name="Input 3 10 2" xfId="13338" xr:uid="{43773CB7-D03A-4DA1-9E89-63E18882C955}"/>
    <cellStyle name="Input 3 11" xfId="7444" xr:uid="{41451DCE-B99B-49F8-A80D-42B32435CBB7}"/>
    <cellStyle name="Input 3 11 2" xfId="13915" xr:uid="{39F6493D-EA06-4F27-95B0-A15CABEF6383}"/>
    <cellStyle name="Input 3 12" xfId="7418" xr:uid="{0710FF56-60DD-4476-A7C1-CE2EBC2FA38E}"/>
    <cellStyle name="Input 3 12 2" xfId="13889" xr:uid="{9A023998-0AA9-4D29-A4E2-4E0395DA719E}"/>
    <cellStyle name="Input 3 13" xfId="8313" xr:uid="{B99990D4-18AA-42E7-8618-72FD18031879}"/>
    <cellStyle name="Input 3 13 2" xfId="14784" xr:uid="{1AA4EA45-FD20-43D4-B8AE-66BE767C2723}"/>
    <cellStyle name="Input 3 14" xfId="8393" xr:uid="{BA462838-DADA-4FCC-AF3D-C08C07B58F8F}"/>
    <cellStyle name="Input 3 14 2" xfId="14864" xr:uid="{F7C6B514-A3F5-40AC-B07F-A556453A34E7}"/>
    <cellStyle name="Input 3 15" xfId="8300" xr:uid="{CDB615BD-9C1A-45D0-92F1-09C5D34C308F}"/>
    <cellStyle name="Input 3 15 2" xfId="14771" xr:uid="{D739078A-6D23-4535-A2C7-F960EC19AE3F}"/>
    <cellStyle name="Input 3 16" xfId="8402" xr:uid="{5CBED0C5-A674-48FE-9F0B-A2A679CD2379}"/>
    <cellStyle name="Input 3 16 2" xfId="14873" xr:uid="{75414C05-BBF3-4C88-BF9E-30A2578A151D}"/>
    <cellStyle name="Input 3 17" xfId="8513" xr:uid="{28736AC3-0143-411D-860E-7FDC7F0C21F3}"/>
    <cellStyle name="Input 3 17 2" xfId="14984" xr:uid="{0D981DAD-6455-44A9-B6A2-7DDCF6DF784C}"/>
    <cellStyle name="Input 3 18" xfId="9561" xr:uid="{5C484024-B283-4D72-8C30-7E65774F7049}"/>
    <cellStyle name="Input 3 19" xfId="9595" xr:uid="{7549C673-5A9A-4D8E-960D-7E46E0C4F113}"/>
    <cellStyle name="Input 3 2" xfId="1379" xr:uid="{00000000-0005-0000-0000-000063050000}"/>
    <cellStyle name="Input 3 2 10" xfId="7445" xr:uid="{4828D5CF-367D-4AF6-983D-9CB8C61B67E8}"/>
    <cellStyle name="Input 3 2 10 2" xfId="13916" xr:uid="{4DFB12FD-184D-43EF-98A0-0C607ED9DCA7}"/>
    <cellStyle name="Input 3 2 11" xfId="7419" xr:uid="{0240D5A5-3E16-47FB-B4A1-C708DBE90D18}"/>
    <cellStyle name="Input 3 2 11 2" xfId="13890" xr:uid="{D3580163-D06A-455A-BFD1-49941E50DF90}"/>
    <cellStyle name="Input 3 2 12" xfId="8312" xr:uid="{06F22CEE-FEBB-4EF3-A915-3F5CD54F7E4F}"/>
    <cellStyle name="Input 3 2 12 2" xfId="14783" xr:uid="{9B773FE6-C1DE-4DA3-84C1-0ABC0E5DD68F}"/>
    <cellStyle name="Input 3 2 13" xfId="8053" xr:uid="{79E33C66-1385-4BD1-9761-D3E57E8F4600}"/>
    <cellStyle name="Input 3 2 13 2" xfId="14524" xr:uid="{2DBB637F-FB1F-4406-9724-B357737BD1F7}"/>
    <cellStyle name="Input 3 2 14" xfId="8506" xr:uid="{8F508B80-1D8D-44DF-BE30-39DCCA619E18}"/>
    <cellStyle name="Input 3 2 14 2" xfId="14977" xr:uid="{540A359F-ABD8-41D3-9674-5E674219FB1F}"/>
    <cellStyle name="Input 3 2 15" xfId="8535" xr:uid="{163D0D25-3859-4356-9F10-778C3A84267B}"/>
    <cellStyle name="Input 3 2 15 2" xfId="15006" xr:uid="{0B1C5D7E-15BE-473B-808B-16E4A150339E}"/>
    <cellStyle name="Input 3 2 16" xfId="8716" xr:uid="{6E391DCD-518F-4754-810D-69F6A6C5B9E7}"/>
    <cellStyle name="Input 3 2 16 2" xfId="15187" xr:uid="{E17F6DD3-7E23-4ADA-A779-C0538BEF4ADD}"/>
    <cellStyle name="Input 3 2 17" xfId="9562" xr:uid="{F48BB821-2813-4DB3-ADD8-C90CA1BFA82C}"/>
    <cellStyle name="Input 3 2 18" xfId="9596" xr:uid="{DB71C568-1F27-485E-B83E-F148B80CB9BB}"/>
    <cellStyle name="Input 3 2 19" xfId="9506" xr:uid="{E850E2CF-371D-41B7-9014-C94070ED3D03}"/>
    <cellStyle name="Input 3 2 2" xfId="1380" xr:uid="{00000000-0005-0000-0000-000064050000}"/>
    <cellStyle name="Input 3 2 2 2" xfId="5648" xr:uid="{B775C790-58AB-4668-8E94-084075807A43}"/>
    <cellStyle name="Input 3 2 2 2 2" xfId="11930" xr:uid="{4EA1ECB4-095C-496B-88F7-1A6446C92F51}"/>
    <cellStyle name="Input 3 2 2 3" xfId="9597" xr:uid="{58CCFE0D-B979-4903-8C48-F9E7EDA7EA7F}"/>
    <cellStyle name="Input 3 2 2 4" xfId="10990" xr:uid="{5084EDC1-F6B7-4C48-AE73-DB41A943EC99}"/>
    <cellStyle name="Input 3 2 2 5" xfId="4722" xr:uid="{31478151-EB34-43BE-897B-0A913CE4F600}"/>
    <cellStyle name="Input 3 2 20" xfId="9645" xr:uid="{474DC338-54A6-4D65-A597-D5B18018290D}"/>
    <cellStyle name="Input 3 2 21" xfId="10425" xr:uid="{286C1CAF-317F-4868-A075-03CFB5509887}"/>
    <cellStyle name="Input 3 2 22" xfId="9629" xr:uid="{30F49965-FD2F-4DD1-912F-B7D6BF6EBA50}"/>
    <cellStyle name="Input 3 2 23" xfId="15760" xr:uid="{1C21DE9F-38B9-489B-B003-C76034B32D1B}"/>
    <cellStyle name="Input 3 2 24" xfId="16202" xr:uid="{0E67B875-A9B9-4CF4-88EA-F3FBEDF163F1}"/>
    <cellStyle name="Input 3 2 25" xfId="16130" xr:uid="{AA158778-E8CD-4DF5-AD17-5A8C0BD46F17}"/>
    <cellStyle name="Input 3 2 26" xfId="16054" xr:uid="{B785F673-17F0-44B2-9AD4-AF5605FBC444}"/>
    <cellStyle name="Input 3 2 27" xfId="16672" xr:uid="{B830BE0D-6157-47CA-80DD-E5B6F617AAAC}"/>
    <cellStyle name="Input 3 2 28" xfId="16374" xr:uid="{D2DE35D8-DB8E-413F-959E-71D866BC844A}"/>
    <cellStyle name="Input 3 2 3" xfId="3867" xr:uid="{DC45B556-1BD1-4749-8335-AD6EC5EE8B43}"/>
    <cellStyle name="Input 3 2 3 2" xfId="11929" xr:uid="{2C3F7C9F-B7FE-4A75-A6D2-7C24BF3F76EE}"/>
    <cellStyle name="Input 3 2 4" xfId="6017" xr:uid="{CB671623-29D8-4BFF-9EF5-CCDB3CB8ACF0}"/>
    <cellStyle name="Input 3 2 4 2" xfId="12488" xr:uid="{F71A7691-016D-4CC1-912A-C74A02816D55}"/>
    <cellStyle name="Input 3 2 5" xfId="5899" xr:uid="{78EC9FD4-15DB-4D0C-9AC5-BA5287FC3F6D}"/>
    <cellStyle name="Input 3 2 5 2" xfId="12370" xr:uid="{C3CD78CF-4FF4-4E83-8ACE-ED5F1D30AB54}"/>
    <cellStyle name="Input 3 2 6" xfId="5924" xr:uid="{5470A15A-4385-49B6-9F5B-4F3547C7E209}"/>
    <cellStyle name="Input 3 2 6 2" xfId="12395" xr:uid="{6A191A14-BED8-4EAB-A11E-2E011A50BE34}"/>
    <cellStyle name="Input 3 2 7" xfId="6914" xr:uid="{E4924D2B-A2C8-44EA-B858-4ABD788D4E82}"/>
    <cellStyle name="Input 3 2 7 2" xfId="13385" xr:uid="{5B0223F1-D899-4EBA-BF36-B525FA736F7B}"/>
    <cellStyle name="Input 3 2 8" xfId="6892" xr:uid="{3C6D9F23-20E3-4ECA-B56C-478ADC1A1E97}"/>
    <cellStyle name="Input 3 2 8 2" xfId="13363" xr:uid="{C29EB3A2-BEE0-4845-A844-0E05E24317D6}"/>
    <cellStyle name="Input 3 2 9" xfId="6868" xr:uid="{C168C7BC-2FA2-4266-9469-3DF3C044EEC7}"/>
    <cellStyle name="Input 3 2 9 2" xfId="13339" xr:uid="{91D9E549-FD53-43D9-B81A-A0BEAFA73818}"/>
    <cellStyle name="Input 3 20" xfId="9507" xr:uid="{606B588B-0319-41BD-A4E5-86FC74454104}"/>
    <cellStyle name="Input 3 21" xfId="9644" xr:uid="{C1DA033B-3E09-4DF7-A183-8FBADB3FE3D9}"/>
    <cellStyle name="Input 3 22" xfId="9494" xr:uid="{580353C4-EB56-45B3-9148-5E0F24431CEF}"/>
    <cellStyle name="Input 3 23" xfId="9628" xr:uid="{CDBD1290-6F92-48FB-AF96-DACD453FC9C4}"/>
    <cellStyle name="Input 3 24" xfId="15759" xr:uid="{C6066F5A-0ECA-4F5B-952F-B1696562C14A}"/>
    <cellStyle name="Input 3 25" xfId="16587" xr:uid="{FB7EDA2C-87C1-45C5-BBB0-D5A5C0681CFA}"/>
    <cellStyle name="Input 3 26" xfId="16129" xr:uid="{82246865-A52E-4CEE-B095-AC8B37DC8A6C}"/>
    <cellStyle name="Input 3 27" xfId="16055" xr:uid="{6FDEA9DD-F295-4DE9-BFB7-3D0B02203026}"/>
    <cellStyle name="Input 3 28" xfId="16142" xr:uid="{0EE82D35-CC13-4DB3-80FB-9DA0D9069D19}"/>
    <cellStyle name="Input 3 29" xfId="16044" xr:uid="{B87D7EBF-7D95-4C57-974C-872CCCF9392E}"/>
    <cellStyle name="Input 3 3" xfId="1381" xr:uid="{00000000-0005-0000-0000-000065050000}"/>
    <cellStyle name="Input 3 3 2" xfId="5649" xr:uid="{9E74D5FD-2F90-489B-9CA7-B84C63E0A009}"/>
    <cellStyle name="Input 3 3 2 2" xfId="11931" xr:uid="{09651688-3725-46CB-8604-877010A7A52A}"/>
    <cellStyle name="Input 3 3 3" xfId="9851" xr:uid="{9182ED23-4805-4311-B326-B6CFF7AD4E51}"/>
    <cellStyle name="Input 3 3 4" xfId="10991" xr:uid="{1D937F8D-38E4-4F76-8725-CE5506B60555}"/>
    <cellStyle name="Input 3 3 5" xfId="4723" xr:uid="{C43A456A-E492-4AAD-8D14-51121DD06EF8}"/>
    <cellStyle name="Input 3 4" xfId="3868" xr:uid="{36359805-8D48-4027-8359-3DDB9F7A7731}"/>
    <cellStyle name="Input 3 4 2" xfId="11928" xr:uid="{C65FFC4F-DD54-4F39-913D-B4FB10F14115}"/>
    <cellStyle name="Input 3 5" xfId="6016" xr:uid="{10F5F843-3B3B-405A-AC8B-F4E56B283910}"/>
    <cellStyle name="Input 3 5 2" xfId="12487" xr:uid="{7D30B000-E0A4-4646-8FAA-062883549E0B}"/>
    <cellStyle name="Input 3 6" xfId="5975" xr:uid="{B9DC05DC-B9E5-4392-B969-2F888220DBA1}"/>
    <cellStyle name="Input 3 6 2" xfId="12446" xr:uid="{C8C84572-0447-480A-A545-FC5B82BC1ABA}"/>
    <cellStyle name="Input 3 7" xfId="5925" xr:uid="{ECB58744-057E-443F-8ABA-745272F25F80}"/>
    <cellStyle name="Input 3 7 2" xfId="12396" xr:uid="{63A3F3A2-780C-4506-A265-3404B49DE004}"/>
    <cellStyle name="Input 3 8" xfId="6618" xr:uid="{C3608C3B-8FD1-496D-8FDB-AA594002230A}"/>
    <cellStyle name="Input 3 8 2" xfId="13089" xr:uid="{E094962C-CB20-42AD-B4DA-AA1C61F85C59}"/>
    <cellStyle name="Input 3 9" xfId="6891" xr:uid="{9306ADA9-B9B3-4D27-A575-8741C55A1846}"/>
    <cellStyle name="Input 3 9 2" xfId="13362" xr:uid="{00341B5E-D718-4C7D-80DA-63AFB98106EC}"/>
    <cellStyle name="Input 30" xfId="6166" xr:uid="{CD8B8D0D-2CFC-4E0B-AAF9-A772F305E9BB}"/>
    <cellStyle name="Input 30 2" xfId="12637" xr:uid="{EE04D482-F477-4AE2-8C80-A04EA3F0C20E}"/>
    <cellStyle name="Input 31" xfId="6604" xr:uid="{D2B22AD0-E89B-4B46-BFA4-C9A0108B39BE}"/>
    <cellStyle name="Input 31 2" xfId="13075" xr:uid="{6DB88BDE-2514-4C27-9ED8-85DF3A78D063}"/>
    <cellStyle name="Input 32" xfId="6616" xr:uid="{196531DD-F8BF-4477-AB80-8DF2B936CD2C}"/>
    <cellStyle name="Input 32 2" xfId="13087" xr:uid="{4E147056-531F-41A9-A974-6C117953882A}"/>
    <cellStyle name="Input 33" xfId="7162" xr:uid="{84C87D1F-E142-4A55-89B6-D90E52DAE477}"/>
    <cellStyle name="Input 33 2" xfId="13633" xr:uid="{3E8573DC-A6C2-4549-A81A-13EFDA7860B7}"/>
    <cellStyle name="Input 34" xfId="7201" xr:uid="{8E1724B0-1184-4E42-BA32-8301B504FF6F}"/>
    <cellStyle name="Input 34 2" xfId="13672" xr:uid="{6CC90AD1-DA50-4B16-9F46-D74B11E0A38C}"/>
    <cellStyle name="Input 35" xfId="7322" xr:uid="{FF94AD5B-E678-4288-A88A-720528CB45D3}"/>
    <cellStyle name="Input 35 2" xfId="13793" xr:uid="{6206D452-2DAA-40E0-A724-37AA65ECB4B6}"/>
    <cellStyle name="Input 36" xfId="7330" xr:uid="{DCD26DF1-06C2-4A44-B1B8-8D1349BC4484}"/>
    <cellStyle name="Input 36 2" xfId="13801" xr:uid="{F23562D6-F94E-4EE4-9AAB-0438234AA093}"/>
    <cellStyle name="Input 37" xfId="7295" xr:uid="{9B5F8870-C2BD-4B21-9D75-336F0724CB5E}"/>
    <cellStyle name="Input 37 2" xfId="13766" xr:uid="{363D6121-A846-4B46-B306-3EDA6E1B5829}"/>
    <cellStyle name="Input 38" xfId="7337" xr:uid="{00A1120C-2202-4DB1-B647-81709E2AC9C2}"/>
    <cellStyle name="Input 38 2" xfId="13808" xr:uid="{87E39EF3-17F1-4AA3-8D4A-A19B767DAA34}"/>
    <cellStyle name="Input 39" xfId="7343" xr:uid="{6D45F30E-C567-4EE6-BB5B-C7E0EF231A19}"/>
    <cellStyle name="Input 39 2" xfId="13814" xr:uid="{6265DD0F-305F-4F85-96D7-2DC83B0E1D8B}"/>
    <cellStyle name="Input 4" xfId="1382" xr:uid="{00000000-0005-0000-0000-000066050000}"/>
    <cellStyle name="Input 4 10" xfId="6869" xr:uid="{B8B06D82-5ACC-4C4E-9819-494094157A8D}"/>
    <cellStyle name="Input 4 10 2" xfId="13340" xr:uid="{0027D4BF-5ED1-431D-A181-D481B48A070A}"/>
    <cellStyle name="Input 4 11" xfId="7446" xr:uid="{3E1495D5-EE03-47BC-A4A2-49FF3FE96162}"/>
    <cellStyle name="Input 4 11 2" xfId="13917" xr:uid="{60D6D7D3-70CD-48C9-838B-CB7BEE1CB65B}"/>
    <cellStyle name="Input 4 12" xfId="7365" xr:uid="{D3846C11-72C2-46EB-9626-E37C0F301D57}"/>
    <cellStyle name="Input 4 12 2" xfId="13836" xr:uid="{CD38BDE9-4BF1-4117-9D87-745890CA2433}"/>
    <cellStyle name="Input 4 13" xfId="8311" xr:uid="{6E0FED43-3164-4E0C-B297-81408CE362D3}"/>
    <cellStyle name="Input 4 13 2" xfId="14782" xr:uid="{3B1680F8-5B0D-423D-8C43-562A364F0CCC}"/>
    <cellStyle name="Input 4 14" xfId="8394" xr:uid="{DB7E2720-020E-489C-9DC3-B8C71A63035E}"/>
    <cellStyle name="Input 4 14 2" xfId="14865" xr:uid="{20F9AD99-4977-4469-99B6-67F302F06D9A}"/>
    <cellStyle name="Input 4 15" xfId="8299" xr:uid="{E5F3109D-2B3F-4C1C-89C4-A42554E7E3E1}"/>
    <cellStyle name="Input 4 15 2" xfId="14770" xr:uid="{3A8BFF4D-F069-456D-9078-1C139572696B}"/>
    <cellStyle name="Input 4 16" xfId="8403" xr:uid="{AD425687-62BB-4D0C-9EBD-A807759FBB26}"/>
    <cellStyle name="Input 4 16 2" xfId="14874" xr:uid="{B5710617-38E6-42A8-B9EE-FE0DA4E3B1A5}"/>
    <cellStyle name="Input 4 17" xfId="8289" xr:uid="{400EEDB2-3201-46EB-9781-BA1CC9512FCE}"/>
    <cellStyle name="Input 4 17 2" xfId="14760" xr:uid="{FA9FEC9F-5093-49CB-9FD9-D49885C158AE}"/>
    <cellStyle name="Input 4 18" xfId="9248" xr:uid="{0AB5C350-DBCF-4EDA-BEB6-6CC354217DBF}"/>
    <cellStyle name="Input 4 19" xfId="9598" xr:uid="{8702244C-0794-44A5-AA00-2131D368DCEE}"/>
    <cellStyle name="Input 4 2" xfId="1383" xr:uid="{00000000-0005-0000-0000-000067050000}"/>
    <cellStyle name="Input 4 2 10" xfId="7342" xr:uid="{922BF9B0-7C8D-4B4D-8A21-7EF339982B37}"/>
    <cellStyle name="Input 4 2 10 2" xfId="13813" xr:uid="{7E84F85B-8AF5-4EB9-B196-367F44D7E219}"/>
    <cellStyle name="Input 4 2 11" xfId="7420" xr:uid="{E706D460-2D8A-479D-840E-403F0ED2FBC2}"/>
    <cellStyle name="Input 4 2 11 2" xfId="13891" xr:uid="{933022B8-783E-4B2D-9B57-C951A27CF459}"/>
    <cellStyle name="Input 4 2 12" xfId="8310" xr:uid="{2F339368-9594-4C94-9064-EFCC0176ABEB}"/>
    <cellStyle name="Input 4 2 12 2" xfId="14781" xr:uid="{C6E379A9-0FAC-40E6-8716-E13793B80CD9}"/>
    <cellStyle name="Input 4 2 13" xfId="8395" xr:uid="{C7B4EA70-C6A6-485A-8DEC-0C6C27DAB002}"/>
    <cellStyle name="Input 4 2 13 2" xfId="14866" xr:uid="{8C0C0CD9-49EC-47D2-AED5-3949F056635A}"/>
    <cellStyle name="Input 4 2 14" xfId="8298" xr:uid="{C40C459F-5F70-4CC8-A730-914FA3E47296}"/>
    <cellStyle name="Input 4 2 14 2" xfId="14769" xr:uid="{EE784A7F-209F-4632-8B0A-05FF724B9C99}"/>
    <cellStyle name="Input 4 2 15" xfId="8404" xr:uid="{64F06B44-14BA-41A9-8F6A-4DD24A30F242}"/>
    <cellStyle name="Input 4 2 15 2" xfId="14875" xr:uid="{640290A9-3CD3-49C1-9F73-1DC49C36D242}"/>
    <cellStyle name="Input 4 2 16" xfId="8288" xr:uid="{6A1C4DD6-7B6F-44B8-B307-A0CF9427E44A}"/>
    <cellStyle name="Input 4 2 16 2" xfId="14759" xr:uid="{2F52E82E-8B79-4FD1-8E66-BD248CE876A9}"/>
    <cellStyle name="Input 4 2 17" xfId="9563" xr:uid="{89CC682C-36C6-4495-A2AE-F38D8916FA1C}"/>
    <cellStyle name="Input 4 2 18" xfId="9599" xr:uid="{32760843-FF54-441C-9993-0B361D72DA24}"/>
    <cellStyle name="Input 4 2 19" xfId="9504" xr:uid="{F4036182-5F93-487E-859B-7D9DA1E7FD30}"/>
    <cellStyle name="Input 4 2 2" xfId="1384" xr:uid="{00000000-0005-0000-0000-000068050000}"/>
    <cellStyle name="Input 4 2 2 2" xfId="5650" xr:uid="{5E7AA026-AFA8-48C7-8836-E850DC0B4F87}"/>
    <cellStyle name="Input 4 2 2 2 2" xfId="11934" xr:uid="{4DBABBDB-83E1-4BCD-AF8C-74A0A66E6F52}"/>
    <cellStyle name="Input 4 2 2 3" xfId="9600" xr:uid="{2B4BC80D-A410-464E-AB49-F87138EC2461}"/>
    <cellStyle name="Input 4 2 2 4" xfId="10992" xr:uid="{DD173FC3-E8CC-4BA0-87A3-1A754531442A}"/>
    <cellStyle name="Input 4 2 2 5" xfId="4724" xr:uid="{B45D395A-E256-4C7D-991B-8B469CBF11C5}"/>
    <cellStyle name="Input 4 2 20" xfId="9646" xr:uid="{F007AC44-1B46-453E-BFD4-2A42077A8C59}"/>
    <cellStyle name="Input 4 2 21" xfId="9492" xr:uid="{2E05F05A-4A7A-4064-A496-AD0B06F9611C}"/>
    <cellStyle name="Input 4 2 22" xfId="9651" xr:uid="{22CA61AC-CFCD-4483-B23C-0C3BC066DC23}"/>
    <cellStyle name="Input 4 2 23" xfId="15762" xr:uid="{74D6ABA1-6142-48EE-B702-FF2EC6737A64}"/>
    <cellStyle name="Input 4 2 24" xfId="16203" xr:uid="{B016BC1F-2301-4141-A3FF-06FC473C2C9D}"/>
    <cellStyle name="Input 4 2 25" xfId="16132" xr:uid="{7E08D03D-795E-4DA6-BACC-438D32F69B31}"/>
    <cellStyle name="Input 4 2 26" xfId="15969" xr:uid="{34EDD618-46C5-4B7C-9891-8B88F747B17D}"/>
    <cellStyle name="Input 4 2 27" xfId="16144" xr:uid="{F49CCD52-50A4-456F-9BE4-8E54B5464D21}"/>
    <cellStyle name="Input 4 2 28" xfId="16042" xr:uid="{8DBA9D83-41C8-4E97-B5D5-ADE281B88139}"/>
    <cellStyle name="Input 4 2 3" xfId="3865" xr:uid="{0CA55FB4-8478-49D8-8D87-EBEBE3C77FA7}"/>
    <cellStyle name="Input 4 2 3 2" xfId="11933" xr:uid="{F8941E44-1389-41F4-99E9-CCE0E7E0885D}"/>
    <cellStyle name="Input 4 2 4" xfId="6018" xr:uid="{44E96D19-4EEF-4371-ABFC-6A07D61DC813}"/>
    <cellStyle name="Input 4 2 4 2" xfId="12489" xr:uid="{6E030F85-A3DD-4438-A63A-A8EEC0C6DCA3}"/>
    <cellStyle name="Input 4 2 5" xfId="5977" xr:uid="{C6425403-A3CE-43A2-9EFB-D5681BC4B4DF}"/>
    <cellStyle name="Input 4 2 5 2" xfId="12448" xr:uid="{18B682A7-F275-4B44-B365-514AAF6394A0}"/>
    <cellStyle name="Input 4 2 6" xfId="5922" xr:uid="{731C0AE1-F554-4F55-8D07-6B79F140805F}"/>
    <cellStyle name="Input 4 2 6 2" xfId="12393" xr:uid="{EFE5CC0A-9335-462A-AB71-C0371DF2BCD3}"/>
    <cellStyle name="Input 4 2 7" xfId="6916" xr:uid="{E33D586A-C024-427B-A64D-A87B12F4FC67}"/>
    <cellStyle name="Input 4 2 7 2" xfId="13387" xr:uid="{61E0F188-5138-49AE-8A61-96E7E3BE86A1}"/>
    <cellStyle name="Input 4 2 8" xfId="6894" xr:uid="{78586D5E-3709-475A-A67E-EC91A70C65AC}"/>
    <cellStyle name="Input 4 2 8 2" xfId="13365" xr:uid="{97007A7C-C242-4672-9B0B-CE41A5A6F88C}"/>
    <cellStyle name="Input 4 2 9" xfId="6870" xr:uid="{760A3285-0E70-40F7-AFD0-66C079A377CD}"/>
    <cellStyle name="Input 4 2 9 2" xfId="13341" xr:uid="{BECF7EBF-375F-4223-8F8C-FA21B3E2E5FA}"/>
    <cellStyle name="Input 4 20" xfId="9505" xr:uid="{C1ED890B-0D80-44AF-9FB9-E4E1406D9343}"/>
    <cellStyle name="Input 4 21" xfId="9884" xr:uid="{52F99EA4-2276-4292-83C7-C5DAFA25585D}"/>
    <cellStyle name="Input 4 22" xfId="9493" xr:uid="{397153E3-D9BD-4DA9-8DE9-4E27C169742E}"/>
    <cellStyle name="Input 4 23" xfId="9883" xr:uid="{E312AE59-2D32-4FE4-A1B4-BFDEFF7A7222}"/>
    <cellStyle name="Input 4 24" xfId="15761" xr:uid="{65D6209B-581E-43FC-BEC4-FB07341C703C}"/>
    <cellStyle name="Input 4 25" xfId="15973" xr:uid="{B14231F4-B98F-47D0-B8EF-3BA8834299A8}"/>
    <cellStyle name="Input 4 26" xfId="16131" xr:uid="{E105F6B2-0FE3-44AA-BAB9-567A19DD4760}"/>
    <cellStyle name="Input 4 27" xfId="16053" xr:uid="{73D7F6D6-5FDA-4C6B-8E79-62F4F699ABB0}"/>
    <cellStyle name="Input 4 28" xfId="16143" xr:uid="{C91D17B1-EC8A-4C17-AD7A-0345A0EA4372}"/>
    <cellStyle name="Input 4 29" xfId="16043" xr:uid="{26D0E0C4-FA94-450E-BBDC-D3A9C9E5D872}"/>
    <cellStyle name="Input 4 3" xfId="1385" xr:uid="{00000000-0005-0000-0000-000069050000}"/>
    <cellStyle name="Input 4 3 2" xfId="5651" xr:uid="{0F4ED27C-D362-4D17-8E4B-3E8F539C6339}"/>
    <cellStyle name="Input 4 3 2 2" xfId="11935" xr:uid="{88D8EB65-559C-4779-ADA6-F5BEDFA13164}"/>
    <cellStyle name="Input 4 3 3" xfId="9250" xr:uid="{C56AB8D7-490C-4E64-AACE-F36D78FAFA4F}"/>
    <cellStyle name="Input 4 3 4" xfId="10993" xr:uid="{9AD1E0F3-6CCC-4DBC-A2E3-0253D0E72F75}"/>
    <cellStyle name="Input 4 3 5" xfId="4725" xr:uid="{A438C22D-F6C1-4819-9494-80ED977314DA}"/>
    <cellStyle name="Input 4 4" xfId="3866" xr:uid="{CBC0F234-1084-4FF5-BD30-5054EFE2BF85}"/>
    <cellStyle name="Input 4 4 2" xfId="11932" xr:uid="{D3D631FA-DB82-493B-98A8-7C2706403686}"/>
    <cellStyle name="Input 4 5" xfId="5879" xr:uid="{2ABF3F70-4883-413C-BF65-A0028866F34A}"/>
    <cellStyle name="Input 4 5 2" xfId="12350" xr:uid="{F3327CD5-7F4D-4879-BD4E-9F390379D61D}"/>
    <cellStyle name="Input 4 6" xfId="5976" xr:uid="{9B5E03E4-4BEA-4B02-B0D8-DE15984DD901}"/>
    <cellStyle name="Input 4 6 2" xfId="12447" xr:uid="{FFCF6626-4186-4469-A978-DA944DF8F361}"/>
    <cellStyle name="Input 4 7" xfId="5923" xr:uid="{86138AB4-1560-422E-BE61-DE38F9100554}"/>
    <cellStyle name="Input 4 7 2" xfId="12394" xr:uid="{8308445A-2BFF-4638-B3C5-72A9112EEBB5}"/>
    <cellStyle name="Input 4 8" xfId="6915" xr:uid="{B529E72D-2DEE-4D3E-B38B-AE16EC3F5DD0}"/>
    <cellStyle name="Input 4 8 2" xfId="13386" xr:uid="{780398CF-3774-436F-BDDE-2879BBBD1891}"/>
    <cellStyle name="Input 4 9" xfId="6893" xr:uid="{EDB40B50-A842-42E3-ACB9-626FB826F438}"/>
    <cellStyle name="Input 4 9 2" xfId="13364" xr:uid="{5A441FEC-F19C-48B5-88F6-9070CD90A0F8}"/>
    <cellStyle name="Input 40" xfId="7805" xr:uid="{64A3647F-3527-46F0-8D74-DF02D0694F39}"/>
    <cellStyle name="Input 40 2" xfId="14276" xr:uid="{25C26E55-3DC8-4155-B56F-4A7317D895B9}"/>
    <cellStyle name="Input 41" xfId="7828" xr:uid="{4CC0989E-607B-40E2-8B88-192F306904F2}"/>
    <cellStyle name="Input 41 2" xfId="14299" xr:uid="{A60C2621-9731-41FB-AEE9-1F7D135B1931}"/>
    <cellStyle name="Input 42" xfId="7777" xr:uid="{27CA6FD5-CF07-4367-B5EF-05BC7450E423}"/>
    <cellStyle name="Input 42 2" xfId="14248" xr:uid="{EE2196CF-70EC-4635-867B-C429F80BDBAD}"/>
    <cellStyle name="Input 43" xfId="7866" xr:uid="{9F66CD8B-9C53-4C62-82A1-A6A1950F4E4D}"/>
    <cellStyle name="Input 43 2" xfId="14337" xr:uid="{BAB4BC27-8A21-476A-923C-0F61731C44B6}"/>
    <cellStyle name="Input 44" xfId="7593" xr:uid="{F97739E2-0140-4D56-B8C4-66ACD066E389}"/>
    <cellStyle name="Input 44 2" xfId="14064" xr:uid="{D8BE303C-9A6E-472E-B2C2-F94117ABC859}"/>
    <cellStyle name="Input 45" xfId="8009" xr:uid="{142D206F-7610-499E-8E48-D86326A230A5}"/>
    <cellStyle name="Input 45 2" xfId="14480" xr:uid="{A1033113-5A58-4BC9-983A-8C359983B3C2}"/>
    <cellStyle name="Input 46" xfId="8042" xr:uid="{0FD8BFB3-93A0-4060-A052-F357C75C6776}"/>
    <cellStyle name="Input 46 2" xfId="14513" xr:uid="{82FB4189-FE62-4504-86D0-002A969598FD}"/>
    <cellStyle name="Input 47" xfId="8507" xr:uid="{816448CB-45C6-4D4A-8BAA-47ECFD5CB1E7}"/>
    <cellStyle name="Input 47 2" xfId="14978" xr:uid="{F01C8937-AACF-463C-9A84-2CA7DBB2ED1D}"/>
    <cellStyle name="Input 48" xfId="8536" xr:uid="{1D86838C-B791-4962-BAC8-29FAFD2D4B3E}"/>
    <cellStyle name="Input 48 2" xfId="15007" xr:uid="{F7FD4844-0581-471A-9691-544DD8CCB4D9}"/>
    <cellStyle name="Input 49" xfId="8717" xr:uid="{19BCD7B0-CCED-423E-968F-290BD6F6FA37}"/>
    <cellStyle name="Input 49 2" xfId="15188" xr:uid="{EFFE840D-7F96-43E2-BB55-498DA91812D0}"/>
    <cellStyle name="Input 5" xfId="1386" xr:uid="{00000000-0005-0000-0000-00006A050000}"/>
    <cellStyle name="Input 5 10" xfId="7447" xr:uid="{FF68A9AD-7122-423C-BDF9-0A924F7EE837}"/>
    <cellStyle name="Input 5 10 2" xfId="13918" xr:uid="{3C28B3C5-1689-4214-ABCC-25EC2EF149C0}"/>
    <cellStyle name="Input 5 11" xfId="7421" xr:uid="{9DA43467-BAAE-4D3F-85C0-7BF8AB02693E}"/>
    <cellStyle name="Input 5 11 2" xfId="13892" xr:uid="{1232E2F5-D0D9-46A2-A446-F1EC76000137}"/>
    <cellStyle name="Input 5 12" xfId="8309" xr:uid="{DB7449AE-5C66-4D76-B63D-B897F9238571}"/>
    <cellStyle name="Input 5 12 2" xfId="14780" xr:uid="{9A10CFCF-539A-4C07-9FCF-E73119CBCCAE}"/>
    <cellStyle name="Input 5 13" xfId="8396" xr:uid="{A6ECF51A-5C09-463A-90BA-4C9B4CAA1F35}"/>
    <cellStyle name="Input 5 13 2" xfId="14867" xr:uid="{27911BF6-7F18-4C5F-BBA3-971DFCD9776F}"/>
    <cellStyle name="Input 5 14" xfId="8297" xr:uid="{F96B8357-CD6A-4CA7-B20F-297AF07D2DEF}"/>
    <cellStyle name="Input 5 14 2" xfId="14768" xr:uid="{5C6EAFD3-C268-470D-B17E-F1B16952B276}"/>
    <cellStyle name="Input 5 15" xfId="8061" xr:uid="{188D0F01-2D21-4205-BDD8-A8EAAE3E8B29}"/>
    <cellStyle name="Input 5 15 2" xfId="14532" xr:uid="{AAA46DF1-3ECE-4FA9-9954-07E3F896C78A}"/>
    <cellStyle name="Input 5 16" xfId="8287" xr:uid="{DADEAF27-AE35-437D-9082-E4B83F53CA53}"/>
    <cellStyle name="Input 5 16 2" xfId="14758" xr:uid="{89FFB2FD-E203-45B0-B1C3-BD8B7C468EC8}"/>
    <cellStyle name="Input 5 17" xfId="9564" xr:uid="{671168B0-8896-4803-B9BD-3E1449B85EFE}"/>
    <cellStyle name="Input 5 18" xfId="9601" xr:uid="{AF68E84A-F201-4AFC-A88E-C73D96182377}"/>
    <cellStyle name="Input 5 19" xfId="9503" xr:uid="{0D2CFABA-964C-4685-A827-D389FF82F8D8}"/>
    <cellStyle name="Input 5 2" xfId="1387" xr:uid="{00000000-0005-0000-0000-00006B050000}"/>
    <cellStyle name="Input 5 2 2" xfId="5652" xr:uid="{5A51DF1B-D730-4D57-97A7-157324F7500B}"/>
    <cellStyle name="Input 5 2 2 2" xfId="11937" xr:uid="{2FAEF5C6-9D6E-4725-8F7B-219132D1B68F}"/>
    <cellStyle name="Input 5 2 3" xfId="9602" xr:uid="{AFED12AF-7ACD-4BD3-AF69-43930E5A48B7}"/>
    <cellStyle name="Input 5 2 4" xfId="10994" xr:uid="{6FC892C3-8BD5-4DEF-81EB-51736D5A7C40}"/>
    <cellStyle name="Input 5 2 5" xfId="4726" xr:uid="{28147BE7-5F46-4158-A08B-FA0B75BE22ED}"/>
    <cellStyle name="Input 5 20" xfId="9647" xr:uid="{FB2D812F-90BE-4FAC-A134-5393EB82B0E8}"/>
    <cellStyle name="Input 5 21" xfId="9491" xr:uid="{59B38F09-0B18-4277-9118-113FA25F528A}"/>
    <cellStyle name="Input 5 22" xfId="9652" xr:uid="{90350831-6BB1-4F85-8E61-147FC3E5F51E}"/>
    <cellStyle name="Input 5 23" xfId="15763" xr:uid="{CEF6DDF2-91A8-47AE-812F-274C81CAF571}"/>
    <cellStyle name="Input 5 24" xfId="16204" xr:uid="{9D27CB8B-65D4-467F-A075-476E541CDFB6}"/>
    <cellStyle name="Input 5 25" xfId="16133" xr:uid="{0F705065-CDD1-4DFB-9B36-63C55C138D7D}"/>
    <cellStyle name="Input 5 26" xfId="16052" xr:uid="{F1334FAF-EE7B-40DD-84AD-4B96D065C8FD}"/>
    <cellStyle name="Input 5 27" xfId="16145" xr:uid="{6CF6B70A-C36D-4E75-9075-2EDE4566431B}"/>
    <cellStyle name="Input 5 28" xfId="16619" xr:uid="{653CE039-D124-4BB8-B974-C838089C3F10}"/>
    <cellStyle name="Input 5 3" xfId="3864" xr:uid="{AE20D57D-F894-4C46-A6E3-E16035911209}"/>
    <cellStyle name="Input 5 3 2" xfId="11936" xr:uid="{E24AE06C-91B9-4A3D-BAD7-FDE220C0DEA8}"/>
    <cellStyle name="Input 5 4" xfId="6019" xr:uid="{79724E81-5448-42F4-9032-38E841FDF627}"/>
    <cellStyle name="Input 5 4 2" xfId="12490" xr:uid="{C640FD56-09E1-4976-8E8D-2F434777625B}"/>
    <cellStyle name="Input 5 5" xfId="6390" xr:uid="{F82A0EBD-96CC-4876-9E0C-E4F70A19822A}"/>
    <cellStyle name="Input 5 5 2" xfId="12861" xr:uid="{BB69D7D7-DBD0-4A80-8E41-DC8692D46DA3}"/>
    <cellStyle name="Input 5 6" xfId="5921" xr:uid="{1743647F-C3BD-4601-98A7-E3DB0D975072}"/>
    <cellStyle name="Input 5 6 2" xfId="12392" xr:uid="{90464780-5FE2-4FCC-B096-0BCC30C0EBF9}"/>
    <cellStyle name="Input 5 7" xfId="6917" xr:uid="{E74F61C2-FFBB-4E8E-941F-7C12199421BC}"/>
    <cellStyle name="Input 5 7 2" xfId="13388" xr:uid="{AFC949F9-11D0-44BB-9AD0-F87577180A51}"/>
    <cellStyle name="Input 5 8" xfId="6895" xr:uid="{111F5E52-D1BE-414A-8F5F-9A0B0C9409D8}"/>
    <cellStyle name="Input 5 8 2" xfId="13366" xr:uid="{3AE4DC06-1D11-4CA3-8420-4BBC5B693291}"/>
    <cellStyle name="Input 5 9" xfId="6871" xr:uid="{9836C1E1-143F-45C5-9A93-753F537F2834}"/>
    <cellStyle name="Input 5 9 2" xfId="13342" xr:uid="{5F3D4F8F-E1BD-4646-A82E-8A047F46D5EB}"/>
    <cellStyle name="Input 50" xfId="8894" xr:uid="{FEF3B213-E032-49AC-BDD3-2A5220E1B2E4}"/>
    <cellStyle name="Input 50 2" xfId="15365" xr:uid="{40149E54-8B17-4BAD-955E-A31D5A9A8F1C}"/>
    <cellStyle name="Input 51" xfId="9058" xr:uid="{BEC8EA92-783B-4143-BE4D-0AEDA0D52D12}"/>
    <cellStyle name="Input 51 2" xfId="15529" xr:uid="{80E97494-5049-4BE0-9E07-9C67B8BEF739}"/>
    <cellStyle name="Input 52" xfId="9217" xr:uid="{9C32C5ED-0199-4231-853C-64D424788968}"/>
    <cellStyle name="Input 52 2" xfId="15688" xr:uid="{ED6200CF-5078-497E-B0A4-EE85B08C0E64}"/>
    <cellStyle name="Input 53" xfId="9235" xr:uid="{6A3663BC-61AF-45B2-B9AF-20E87C28903F}"/>
    <cellStyle name="Input 53 2" xfId="15706" xr:uid="{7F17B380-C7F2-430D-BC14-BFBC14C26888}"/>
    <cellStyle name="Input 54" xfId="9251" xr:uid="{CF2B9188-4335-4E7D-B551-2E5F1E83DAE6}"/>
    <cellStyle name="Input 55" xfId="9948" xr:uid="{AAC1850E-D00E-40C0-8D91-B9BBE5CBCF0A}"/>
    <cellStyle name="Input 56" xfId="9865" xr:uid="{634B5EA3-C9F2-4AB9-AEC6-CA015377F51A}"/>
    <cellStyle name="Input 57" xfId="9546" xr:uid="{49E92477-BEDE-4CF4-8362-44A4D8F7B00E}"/>
    <cellStyle name="Input 58" xfId="10426" xr:uid="{6DCEEBEE-8829-4EAC-93E9-6914774519E6}"/>
    <cellStyle name="Input 59" xfId="9973" xr:uid="{C15E3D99-C455-4C8D-B578-F39FF67818F2}"/>
    <cellStyle name="Input 6" xfId="1388" xr:uid="{00000000-0005-0000-0000-00006C050000}"/>
    <cellStyle name="Input 6 10" xfId="7448" xr:uid="{37C29DF0-1CFE-4561-A9D0-DFD7036812E0}"/>
    <cellStyle name="Input 6 10 2" xfId="13919" xr:uid="{E2F5B24C-0E3A-48A0-ACEE-AEB7002F8FEC}"/>
    <cellStyle name="Input 6 11" xfId="7814" xr:uid="{66C201A4-8E33-4858-B0F1-BD908CE91D0D}"/>
    <cellStyle name="Input 6 11 2" xfId="14285" xr:uid="{2476B294-7CC4-4A8C-B201-2DC44C9F2C5B}"/>
    <cellStyle name="Input 6 12" xfId="8308" xr:uid="{8F916451-CDB2-46D2-AC91-240AAD306561}"/>
    <cellStyle name="Input 6 12 2" xfId="14779" xr:uid="{809F0297-65E2-481A-B57A-2C058B83EB1B}"/>
    <cellStyle name="Input 6 13" xfId="8397" xr:uid="{F7FDE55F-03CB-4364-AA0E-21A5CADF17A6}"/>
    <cellStyle name="Input 6 13 2" xfId="14868" xr:uid="{B6952F23-A87D-4B3B-9FAF-39F51E15ADDE}"/>
    <cellStyle name="Input 6 14" xfId="8296" xr:uid="{8CA1EC70-0AEB-4248-A686-2F67D19D9224}"/>
    <cellStyle name="Input 6 14 2" xfId="14767" xr:uid="{D3E42E9F-9AD4-4C6E-A5D0-64F55328153A}"/>
    <cellStyle name="Input 6 15" xfId="8405" xr:uid="{AECE62FF-1985-46DE-B1A9-2B9475326066}"/>
    <cellStyle name="Input 6 15 2" xfId="14876" xr:uid="{7AE7CEDC-7D12-43BB-B067-5297F821942B}"/>
    <cellStyle name="Input 6 16" xfId="8286" xr:uid="{C3BED581-DDC7-416F-9F7D-55778C0CC824}"/>
    <cellStyle name="Input 6 16 2" xfId="14757" xr:uid="{5BDEA4F6-9FAD-40C5-9E48-76F2B426110B}"/>
    <cellStyle name="Input 6 17" xfId="9565" xr:uid="{83ACC680-C459-4EF1-B19B-2779C0321BE0}"/>
    <cellStyle name="Input 6 18" xfId="9603" xr:uid="{3A12EBCE-8C08-4047-BF0D-4EA8A4B38899}"/>
    <cellStyle name="Input 6 19" xfId="9502" xr:uid="{4C1F0B6B-F9B6-424D-9CDF-5FC7683FF461}"/>
    <cellStyle name="Input 6 2" xfId="1389" xr:uid="{00000000-0005-0000-0000-00006D050000}"/>
    <cellStyle name="Input 6 2 2" xfId="5653" xr:uid="{39A8F7D6-9255-44E4-8876-D5B7C9182519}"/>
    <cellStyle name="Input 6 2 2 2" xfId="11939" xr:uid="{EB99FBAF-C296-46FE-AF79-C4C6D6E5C4BD}"/>
    <cellStyle name="Input 6 2 3" xfId="9604" xr:uid="{C73A8931-3856-4A05-ACE0-F5AAFB27D4E3}"/>
    <cellStyle name="Input 6 2 4" xfId="10995" xr:uid="{CAD916F0-CB5A-4209-97C6-81F7A1D7B56E}"/>
    <cellStyle name="Input 6 2 5" xfId="4727" xr:uid="{81B75660-955D-47C7-974E-5F04F87FDD57}"/>
    <cellStyle name="Input 6 20" xfId="9648" xr:uid="{8FFD96E7-5732-4DE9-A9A0-96B888F50F82}"/>
    <cellStyle name="Input 6 21" xfId="9490" xr:uid="{CEB97D95-EC65-4C5B-AE6C-719E4E6C22AE}"/>
    <cellStyle name="Input 6 22" xfId="9653" xr:uid="{E84995BD-15DC-4DB1-A393-534812A39EB5}"/>
    <cellStyle name="Input 6 23" xfId="15764" xr:uid="{398568FF-32D6-456C-9646-6E14D6BB9F25}"/>
    <cellStyle name="Input 6 24" xfId="16205" xr:uid="{0A089E4E-D53C-4601-B4D4-0DECB1083F58}"/>
    <cellStyle name="Input 6 25" xfId="16134" xr:uid="{C1205214-8A78-45A9-B429-585CBFAAEC6E}"/>
    <cellStyle name="Input 6 26" xfId="16051" xr:uid="{F3418F6E-97F8-4C42-B13D-D110C5E80339}"/>
    <cellStyle name="Input 6 27" xfId="16146" xr:uid="{C7529DDE-2F6F-455D-A09A-E5E4E926ED02}"/>
    <cellStyle name="Input 6 28" xfId="16041" xr:uid="{59E38651-7A19-44B7-90C0-9837339B4466}"/>
    <cellStyle name="Input 6 3" xfId="3863" xr:uid="{91C7B176-F02C-4B96-8AC9-5D76CF5EEED9}"/>
    <cellStyle name="Input 6 3 2" xfId="11938" xr:uid="{8BFD1D2C-7B3A-4F36-863A-3C3CDD43BFCE}"/>
    <cellStyle name="Input 6 4" xfId="6020" xr:uid="{0821486E-8B86-4FEE-99C3-914E2E6469FA}"/>
    <cellStyle name="Input 6 4 2" xfId="12491" xr:uid="{43E0E6F6-B8D5-4F39-885D-42E4FF4F93A2}"/>
    <cellStyle name="Input 6 5" xfId="5978" xr:uid="{FA38824F-7DF5-44E1-AD6A-D4FBB5155CCE}"/>
    <cellStyle name="Input 6 5 2" xfId="12449" xr:uid="{5A5A4510-C99F-469D-B9E1-6CC8CC13FF55}"/>
    <cellStyle name="Input 6 6" xfId="5920" xr:uid="{C7197D1F-20B9-440C-8B05-A41E44D5D3BE}"/>
    <cellStyle name="Input 6 6 2" xfId="12391" xr:uid="{F3925822-E64D-4A67-A226-A4418A4B6192}"/>
    <cellStyle name="Input 6 7" xfId="6918" xr:uid="{2D54AF1E-9ECA-41A5-B2AE-AF517861FE71}"/>
    <cellStyle name="Input 6 7 2" xfId="13389" xr:uid="{03548F5F-AA93-463F-B1AB-81FD61AF8BC0}"/>
    <cellStyle name="Input 6 8" xfId="6896" xr:uid="{C98D60FB-478F-414D-9F69-031929DE1B9F}"/>
    <cellStyle name="Input 6 8 2" xfId="13367" xr:uid="{729CA300-B830-4BF2-BD29-A8589AF5839F}"/>
    <cellStyle name="Input 6 9" xfId="6615" xr:uid="{18D85EAC-3E2E-4210-8631-3E21C725CD82}"/>
    <cellStyle name="Input 6 9 2" xfId="13086" xr:uid="{89664061-8649-4131-9983-F167089444C9}"/>
    <cellStyle name="Input 60" xfId="10632" xr:uid="{FAEA2C29-AA32-4CD9-B33D-F61997E98872}"/>
    <cellStyle name="Input 61" xfId="10801" xr:uid="{5371B83A-D2E0-4612-8C99-B91BC466B37E}"/>
    <cellStyle name="Input 62" xfId="10932" xr:uid="{900E5528-A021-4CCA-8C40-C7BD83AB54F9}"/>
    <cellStyle name="Input 63" xfId="9436" xr:uid="{94B960D6-F8A6-40C3-B656-98C87A3D8CD6}"/>
    <cellStyle name="Input 64" xfId="10973" xr:uid="{34593577-E636-4ABA-8CC1-17FC0B055F30}"/>
    <cellStyle name="Input 65" xfId="10966" xr:uid="{D767FB22-EBE4-48DE-AE34-485FB919FCA9}"/>
    <cellStyle name="Input 66" xfId="15716" xr:uid="{D7A2C191-7981-47C6-A0BA-1A2DC141174E}"/>
    <cellStyle name="Input 67" xfId="15709" xr:uid="{B2FF712F-4D66-4CEA-BEEA-D2D86C387110}"/>
    <cellStyle name="Input 68" xfId="15715" xr:uid="{1E6DD644-F044-44A4-A300-B43CCF7385BC}"/>
    <cellStyle name="Input 69" xfId="11609" xr:uid="{D5D30FFA-BC2B-4904-922D-CE1EBFE24191}"/>
    <cellStyle name="Input 7" xfId="1390" xr:uid="{00000000-0005-0000-0000-00006E050000}"/>
    <cellStyle name="Input 7 10" xfId="7449" xr:uid="{7EE34B6A-F5FD-40BD-A60B-493CFC161309}"/>
    <cellStyle name="Input 7 10 2" xfId="13920" xr:uid="{6543DF86-EF9D-4C1B-A00E-D50117C9DA5A}"/>
    <cellStyle name="Input 7 11" xfId="7422" xr:uid="{3377B2A2-BC13-430E-88F6-2BF0CC5EC3A1}"/>
    <cellStyle name="Input 7 11 2" xfId="13893" xr:uid="{2E75EFC7-373C-4E2D-B747-C98D05B258D6}"/>
    <cellStyle name="Input 7 12" xfId="8307" xr:uid="{60558244-3737-40E3-B46E-D68B34411C61}"/>
    <cellStyle name="Input 7 12 2" xfId="14778" xr:uid="{53BF95C4-0D10-4420-A51B-59108B61F4D8}"/>
    <cellStyle name="Input 7 13" xfId="8398" xr:uid="{9A15A3A1-5837-40DD-83B2-6E63CC2B192A}"/>
    <cellStyle name="Input 7 13 2" xfId="14869" xr:uid="{4A6977CA-E366-4A88-8DE4-E6130E830CB3}"/>
    <cellStyle name="Input 7 14" xfId="8295" xr:uid="{E4AA5E05-64F9-48CA-ACBA-B3FAC44F6843}"/>
    <cellStyle name="Input 7 14 2" xfId="14766" xr:uid="{E2C5AE63-1512-4462-9E4F-34163191DDC0}"/>
    <cellStyle name="Input 7 15" xfId="8406" xr:uid="{FCC3BF44-BDF0-4F6E-BEC9-DA419422715D}"/>
    <cellStyle name="Input 7 15 2" xfId="14877" xr:uid="{DBBA1D91-393F-4DF1-9D74-1E2AF9AF0596}"/>
    <cellStyle name="Input 7 16" xfId="8285" xr:uid="{AF102963-2513-4A03-9508-1F0D366ACE3E}"/>
    <cellStyle name="Input 7 16 2" xfId="14756" xr:uid="{7075C80D-CB3F-444F-A227-80DBAAB4D7DF}"/>
    <cellStyle name="Input 7 17" xfId="9566" xr:uid="{6D13FBD5-946A-4D3A-888C-41FFA08F4436}"/>
    <cellStyle name="Input 7 18" xfId="9605" xr:uid="{838C006D-C941-4095-8A13-CCB4C2D5BE62}"/>
    <cellStyle name="Input 7 19" xfId="9501" xr:uid="{786AF7AA-4DD9-4B3F-B8AE-B108827A52C6}"/>
    <cellStyle name="Input 7 2" xfId="1391" xr:uid="{00000000-0005-0000-0000-00006F050000}"/>
    <cellStyle name="Input 7 2 2" xfId="5654" xr:uid="{0D93740A-4FA2-4606-A2E4-9FE452E055E6}"/>
    <cellStyle name="Input 7 2 2 2" xfId="11941" xr:uid="{2FE61A1C-812C-49EC-9431-528E26B8B6B2}"/>
    <cellStyle name="Input 7 2 3" xfId="9606" xr:uid="{6C8150F0-DE43-421D-9F78-F4C13B6E7A62}"/>
    <cellStyle name="Input 7 2 4" xfId="10996" xr:uid="{282A9213-7287-487C-ACFC-B033F1987181}"/>
    <cellStyle name="Input 7 2 5" xfId="4728" xr:uid="{05C60AF7-2E3C-4B80-8FDE-E869D5B279B0}"/>
    <cellStyle name="Input 7 20" xfId="10427" xr:uid="{2121335B-59E9-4675-A1AF-E108811FDD87}"/>
    <cellStyle name="Input 7 21" xfId="9904" xr:uid="{87796DC5-3A4D-4B0A-9C59-FFCD2469A308}"/>
    <cellStyle name="Input 7 22" xfId="9654" xr:uid="{2415049B-3DD8-4340-A9DD-2AC0E8F01F2F}"/>
    <cellStyle name="Input 7 23" xfId="15765" xr:uid="{B7006B77-553B-41D0-A94C-E4E137801F75}"/>
    <cellStyle name="Input 7 24" xfId="16206" xr:uid="{0CF0D830-2EFD-42F3-BA7E-53C6CE91F8A8}"/>
    <cellStyle name="Input 7 25" xfId="16135" xr:uid="{07A4C438-8276-4319-8E9F-2CC00C078A30}"/>
    <cellStyle name="Input 7 26" xfId="16050" xr:uid="{FD91DD2E-D2E3-40C9-8226-3159311C7B75}"/>
    <cellStyle name="Input 7 27" xfId="16147" xr:uid="{2542B553-6460-49E2-8B62-F41B9C9F2F11}"/>
    <cellStyle name="Input 7 28" xfId="16040" xr:uid="{98062567-B125-40E9-8949-FF9D843D3DC8}"/>
    <cellStyle name="Input 7 3" xfId="3862" xr:uid="{059CDD08-10D0-4AB9-A45B-61B55F38B0C8}"/>
    <cellStyle name="Input 7 3 2" xfId="11940" xr:uid="{332E4AFA-7F9E-4361-8093-27746923C3F0}"/>
    <cellStyle name="Input 7 4" xfId="6021" xr:uid="{E0D626D5-DC0B-4A66-86F7-C077E41A0FC1}"/>
    <cellStyle name="Input 7 4 2" xfId="12492" xr:uid="{F1F90E1D-BFA5-4614-9384-71B81C3B8BE0}"/>
    <cellStyle name="Input 7 5" xfId="5979" xr:uid="{9CFF3BB5-53C2-4BD2-9E49-151341B9859E}"/>
    <cellStyle name="Input 7 5 2" xfId="12450" xr:uid="{BBE74539-11BE-4C51-ACF6-620AF5872A2B}"/>
    <cellStyle name="Input 7 6" xfId="5919" xr:uid="{05B02E47-4C65-40AB-AC77-3B0850BF4EBD}"/>
    <cellStyle name="Input 7 6 2" xfId="12390" xr:uid="{67D5EE7F-39C9-4225-975E-B38770758D5C}"/>
    <cellStyle name="Input 7 7" xfId="6919" xr:uid="{8A91B1BB-927E-428B-BD8D-E123AA1A9B17}"/>
    <cellStyle name="Input 7 7 2" xfId="13390" xr:uid="{AC55AEAD-19D3-419C-841E-9AE26A8571FC}"/>
    <cellStyle name="Input 7 8" xfId="6897" xr:uid="{026020BE-C6C8-40B1-818A-63055B2307E7}"/>
    <cellStyle name="Input 7 8 2" xfId="13368" xr:uid="{DBBBC563-4970-427D-B7F2-24BA1D0FEEFF}"/>
    <cellStyle name="Input 7 9" xfId="6872" xr:uid="{BBB8A0ED-8015-4422-B02F-03F2574F96C8}"/>
    <cellStyle name="Input 7 9 2" xfId="13343" xr:uid="{9BD7CF3A-EFDB-4283-B196-269055962B1D}"/>
    <cellStyle name="Input 70" xfId="15960" xr:uid="{817945AF-7036-49C5-9A91-D3D6BDE550A9}"/>
    <cellStyle name="Input 71" xfId="15723" xr:uid="{4DACE281-760C-42FB-8EBE-6BB8B627F8B9}"/>
    <cellStyle name="Input 72" xfId="15938" xr:uid="{9BCDC990-C46A-49F4-AE49-A62DAFE905B6}"/>
    <cellStyle name="Input 73" xfId="15993" xr:uid="{453A0767-20BD-4EB0-B0FF-18ECE67BA8C3}"/>
    <cellStyle name="Input 74" xfId="16558" xr:uid="{EB3F66C7-662B-462C-8D0C-F6BDF51AD5A2}"/>
    <cellStyle name="Input 75" xfId="16673" xr:uid="{24A4D2DF-D3CF-4B4A-AF4E-EE1569B92813}"/>
    <cellStyle name="Input 76" xfId="16597" xr:uid="{A5BD4CCD-8C37-4C30-92C7-3B5D9EA7056C}"/>
    <cellStyle name="Input 77" xfId="16834" xr:uid="{CD17039E-8860-4C10-AE55-B8369D5B749F}"/>
    <cellStyle name="Input 78" xfId="16998" xr:uid="{F4086775-EF9A-4A79-9ABB-6C34AF03B6E3}"/>
    <cellStyle name="Input 79" xfId="4706" xr:uid="{EE2C1ACD-78F9-46B5-84D3-644829A1AD5A}"/>
    <cellStyle name="Input 8" xfId="1392" xr:uid="{00000000-0005-0000-0000-000070050000}"/>
    <cellStyle name="Input 8 10" xfId="7450" xr:uid="{CFE7A572-33FC-467C-BC3C-BBD2DF634AC3}"/>
    <cellStyle name="Input 8 10 2" xfId="13921" xr:uid="{6E4A81D6-1D6B-4779-BC8B-E39CEF595226}"/>
    <cellStyle name="Input 8 11" xfId="7423" xr:uid="{D161CF55-7DF7-4706-A8D0-331EA230CFE5}"/>
    <cellStyle name="Input 8 11 2" xfId="13894" xr:uid="{11A1F7DF-D115-4DE3-AFD9-19875B16700D}"/>
    <cellStyle name="Input 8 12" xfId="8306" xr:uid="{021AD10E-451E-4E99-B007-B4D30233904C}"/>
    <cellStyle name="Input 8 12 2" xfId="14777" xr:uid="{A5ED3FF5-4AB6-43D8-91A6-85F62FF8A6B2}"/>
    <cellStyle name="Input 8 13" xfId="8399" xr:uid="{DCBDBF04-4903-456F-85E9-29985EDF095A}"/>
    <cellStyle name="Input 8 13 2" xfId="14870" xr:uid="{9438569D-4B06-40FF-986C-80759B3FB5D6}"/>
    <cellStyle name="Input 8 14" xfId="8294" xr:uid="{162156B9-A85B-45AA-8DA6-F5D652CB6B10}"/>
    <cellStyle name="Input 8 14 2" xfId="14765" xr:uid="{89D7D5EC-6C14-49FC-93D8-2059A125127F}"/>
    <cellStyle name="Input 8 15" xfId="8407" xr:uid="{7EB985CE-3F55-43CE-B99E-2404195DBCC5}"/>
    <cellStyle name="Input 8 15 2" xfId="14878" xr:uid="{4AB91EFB-CA46-41D1-8E2E-BC21011C4C03}"/>
    <cellStyle name="Input 8 16" xfId="8284" xr:uid="{AA7F6ED2-93EB-49A2-9223-D90C12399558}"/>
    <cellStyle name="Input 8 16 2" xfId="14755" xr:uid="{C3C01259-6377-4473-BC72-CFB9C85E9E3D}"/>
    <cellStyle name="Input 8 17" xfId="9567" xr:uid="{71462DB3-2C1F-4E4C-A127-7A900E078AE5}"/>
    <cellStyle name="Input 8 18" xfId="9607" xr:uid="{310F52BB-3BF8-44C2-B568-309AE911189F}"/>
    <cellStyle name="Input 8 19" xfId="9500" xr:uid="{5E7B1B0A-2C0F-40BA-9886-A9B156629739}"/>
    <cellStyle name="Input 8 2" xfId="1393" xr:uid="{00000000-0005-0000-0000-000071050000}"/>
    <cellStyle name="Input 8 2 2" xfId="5655" xr:uid="{F2AD8F62-8E1E-42E4-B15B-A8936E5DFB3F}"/>
    <cellStyle name="Input 8 2 2 2" xfId="11943" xr:uid="{5F1B36BA-45F5-47C0-99DD-9B796D51BDED}"/>
    <cellStyle name="Input 8 2 3" xfId="9608" xr:uid="{51383919-9A73-46B5-AA0D-8602554F2DE0}"/>
    <cellStyle name="Input 8 2 4" xfId="10997" xr:uid="{211C97F8-9E2E-44B0-A2D4-B9B6A0E3D79E}"/>
    <cellStyle name="Input 8 2 5" xfId="4729" xr:uid="{D0212A13-7EC9-4E27-851A-56EBA10FE31C}"/>
    <cellStyle name="Input 8 20" xfId="9649" xr:uid="{C4A7E808-83EA-4C6C-A3B2-A808339C0E57}"/>
    <cellStyle name="Input 8 21" xfId="9489" xr:uid="{08E353BC-A922-4FD3-9DD6-677C63AFC931}"/>
    <cellStyle name="Input 8 22" xfId="9655" xr:uid="{AE518BB4-2BCF-4A99-A367-7F4F5E438BA3}"/>
    <cellStyle name="Input 8 23" xfId="15766" xr:uid="{DA06CBE2-326E-4A63-80DF-25030DDE9E07}"/>
    <cellStyle name="Input 8 24" xfId="16207" xr:uid="{2A732C42-3278-48DE-AA7C-405A1656699F}"/>
    <cellStyle name="Input 8 25" xfId="16136" xr:uid="{3018F96B-4217-47A9-B9B8-E543253E6CE0}"/>
    <cellStyle name="Input 8 26" xfId="16049" xr:uid="{82CEA382-E64D-4AE2-8435-A390EED082EA}"/>
    <cellStyle name="Input 8 27" xfId="16148" xr:uid="{E5AC0143-7D9D-41FD-9D45-E2EBCB09980D}"/>
    <cellStyle name="Input 8 28" xfId="16039" xr:uid="{C5768DB3-FC11-40E3-A0D9-E69E23439444}"/>
    <cellStyle name="Input 8 3" xfId="3861" xr:uid="{4FC33DED-EDA9-4C53-8F46-ECCDD73238CA}"/>
    <cellStyle name="Input 8 3 2" xfId="11942" xr:uid="{9CF7DD53-FA79-4A87-8E51-A06C686E7068}"/>
    <cellStyle name="Input 8 4" xfId="6022" xr:uid="{42AFF3F9-D5DA-4985-B0A3-B647BC65B1EB}"/>
    <cellStyle name="Input 8 4 2" xfId="12493" xr:uid="{C322BF67-7722-4C78-8301-B9148AED2564}"/>
    <cellStyle name="Input 8 5" xfId="5980" xr:uid="{650A2D18-529C-46CF-A609-C70AAEBFF2B7}"/>
    <cellStyle name="Input 8 5 2" xfId="12451" xr:uid="{D0D9CC30-0F4A-4DEA-8198-98B19BD116AA}"/>
    <cellStyle name="Input 8 6" xfId="5918" xr:uid="{FC304085-D862-418E-87FD-B6C57B030D2D}"/>
    <cellStyle name="Input 8 6 2" xfId="12389" xr:uid="{48293BBB-D267-4125-BA31-3D6018BA6D18}"/>
    <cellStyle name="Input 8 7" xfId="6920" xr:uid="{80B7632D-EC40-4352-BD01-4802B4B9F10A}"/>
    <cellStyle name="Input 8 7 2" xfId="13391" xr:uid="{50F21841-0C96-4991-A652-5EAC0749A417}"/>
    <cellStyle name="Input 8 8" xfId="6898" xr:uid="{5D6AC724-5742-4ACE-BF1D-41083AECC570}"/>
    <cellStyle name="Input 8 8 2" xfId="13369" xr:uid="{85765D20-07D6-4A41-82EF-5228AC3950D5}"/>
    <cellStyle name="Input 8 9" xfId="6873" xr:uid="{0D667B19-1B19-4207-B183-E77E3A0313FC}"/>
    <cellStyle name="Input 8 9 2" xfId="13344" xr:uid="{CB9F8703-17CF-4507-BA24-62593E61BBAC}"/>
    <cellStyle name="Input 80" xfId="4705" xr:uid="{C65E78CD-B4CE-41D0-8B36-E818C61A74A3}"/>
    <cellStyle name="Input 81" xfId="17179" xr:uid="{82B543C9-DF87-4008-8EA1-217E2F105868}"/>
    <cellStyle name="Input 82" xfId="17178" xr:uid="{5158BF35-94A2-4F36-88C7-26BB98AFCE8E}"/>
    <cellStyle name="Input 9" xfId="1394" xr:uid="{00000000-0005-0000-0000-000072050000}"/>
    <cellStyle name="Input 9 10" xfId="7451" xr:uid="{69A895DC-E697-49D5-A47A-E36EFD2A1D4E}"/>
    <cellStyle name="Input 9 10 2" xfId="13922" xr:uid="{011603D5-3CBE-4BFA-8738-CAA4C168FE05}"/>
    <cellStyle name="Input 9 11" xfId="7424" xr:uid="{C59ADF9C-6F7B-4D15-80FB-2880474ECDE8}"/>
    <cellStyle name="Input 9 11 2" xfId="13895" xr:uid="{4B17C711-CA6D-4BA8-B4C0-CE7B7330F87F}"/>
    <cellStyle name="Input 9 12" xfId="8305" xr:uid="{7D9315AE-81FA-4772-9587-4182D817B557}"/>
    <cellStyle name="Input 9 12 2" xfId="14776" xr:uid="{A830C0D7-9A7B-4223-BAC5-B230E3A4A09D}"/>
    <cellStyle name="Input 9 13" xfId="8400" xr:uid="{4944D5A6-8C53-4D18-86FF-978DC5BD4A79}"/>
    <cellStyle name="Input 9 13 2" xfId="14871" xr:uid="{3E648427-EDA8-4CCA-A0AF-1AE1D966045B}"/>
    <cellStyle name="Input 9 14" xfId="8293" xr:uid="{D43E76AC-D712-494D-943B-5113A256C374}"/>
    <cellStyle name="Input 9 14 2" xfId="14764" xr:uid="{14CFA9B0-2BC9-4B01-B5D6-5DD10C347F78}"/>
    <cellStyle name="Input 9 15" xfId="8408" xr:uid="{81960E7D-4297-49C8-9AEF-65B6AC5D3A25}"/>
    <cellStyle name="Input 9 15 2" xfId="14879" xr:uid="{5D497804-98CB-46BA-9CAF-87BC1801B433}"/>
    <cellStyle name="Input 9 16" xfId="8283" xr:uid="{D0A8E0F8-061A-40ED-9FD5-39D0A0357776}"/>
    <cellStyle name="Input 9 16 2" xfId="14754" xr:uid="{FAEAD695-6925-437E-8E66-CDAF2D1D06A3}"/>
    <cellStyle name="Input 9 17" xfId="9568" xr:uid="{9A2BD882-5920-4C28-87A1-7CE3D6C663A0}"/>
    <cellStyle name="Input 9 18" xfId="9609" xr:uid="{F8778DA7-AE15-4B89-A1C8-66251A745E80}"/>
    <cellStyle name="Input 9 19" xfId="9499" xr:uid="{A29420B8-939A-41DB-A6A3-A8CB23FA5562}"/>
    <cellStyle name="Input 9 2" xfId="1395" xr:uid="{00000000-0005-0000-0000-000073050000}"/>
    <cellStyle name="Input 9 2 2" xfId="5656" xr:uid="{8FA8798A-C789-47EC-8702-7947AD7B52F0}"/>
    <cellStyle name="Input 9 2 2 2" xfId="11945" xr:uid="{CDB4289B-0601-443E-B8F2-56776BE48253}"/>
    <cellStyle name="Input 9 2 3" xfId="9610" xr:uid="{CEAA4AA0-9BC7-41E8-B539-063E2DD95426}"/>
    <cellStyle name="Input 9 2 4" xfId="10998" xr:uid="{B8325347-A446-4172-AFDA-B19E2693C259}"/>
    <cellStyle name="Input 9 2 5" xfId="4730" xr:uid="{7E229F09-7933-4807-ABA5-DE2C6A7FADF5}"/>
    <cellStyle name="Input 9 20" xfId="9650" xr:uid="{95481B1D-E4C1-4E00-B663-67F44D304BB7}"/>
    <cellStyle name="Input 9 21" xfId="9488" xr:uid="{F72EE5B9-C98C-4FC5-9C60-EC0D0182782D}"/>
    <cellStyle name="Input 9 22" xfId="9972" xr:uid="{A3D4EC25-9C30-400B-9D75-A39261A8284A}"/>
    <cellStyle name="Input 9 23" xfId="15767" xr:uid="{BCF65FAD-27BD-4419-B9CF-05081600EE8A}"/>
    <cellStyle name="Input 9 24" xfId="16208" xr:uid="{7776386A-A83E-4E66-9485-D5A010DD0AAD}"/>
    <cellStyle name="Input 9 25" xfId="16137" xr:uid="{8FBEC9E7-82E7-4B9B-B348-8B12DE09597C}"/>
    <cellStyle name="Input 9 26" xfId="16048" xr:uid="{FC226862-9496-4B03-BF11-44ADA0EA2ACD}"/>
    <cellStyle name="Input 9 27" xfId="16149" xr:uid="{5B16F176-8A03-4B2E-A961-4F829B99C2CB}"/>
    <cellStyle name="Input 9 28" xfId="16038" xr:uid="{2B58B847-99FB-4150-ADA5-D9CF05A3396F}"/>
    <cellStyle name="Input 9 3" xfId="3860" xr:uid="{40C57A2C-0316-4C35-AC44-1008BB66CE3B}"/>
    <cellStyle name="Input 9 3 2" xfId="11944" xr:uid="{C65E13AC-AB81-4E31-9A62-8A2BBC6A5496}"/>
    <cellStyle name="Input 9 4" xfId="6023" xr:uid="{12282C25-D43E-43DC-8581-30AFD6D7456E}"/>
    <cellStyle name="Input 9 4 2" xfId="12494" xr:uid="{0D862A48-DFA4-4DF4-82E6-CA95694C4B87}"/>
    <cellStyle name="Input 9 5" xfId="5981" xr:uid="{8ED399CC-460A-4EF6-9A56-66BC494F1E40}"/>
    <cellStyle name="Input 9 5 2" xfId="12452" xr:uid="{3FDC60DF-590F-488F-BD7E-BF48530CECB1}"/>
    <cellStyle name="Input 9 6" xfId="5917" xr:uid="{2BE4C509-A6AE-435B-B860-527C4BA30325}"/>
    <cellStyle name="Input 9 6 2" xfId="12388" xr:uid="{C357872F-5CB9-4BB7-AAC4-FECA89BC3FF2}"/>
    <cellStyle name="Input 9 7" xfId="6921" xr:uid="{850D4769-ABC4-43DE-BA74-E0239FCC0DFF}"/>
    <cellStyle name="Input 9 7 2" xfId="13392" xr:uid="{CDC5B14F-4B03-4B73-A91F-23BCC1844CC1}"/>
    <cellStyle name="Input 9 8" xfId="6899" xr:uid="{0E5C4FB1-48E9-4EA4-889A-CF5A20A9DF64}"/>
    <cellStyle name="Input 9 8 2" xfId="13370" xr:uid="{CFBFF90B-8FF5-4625-82F7-29295813F613}"/>
    <cellStyle name="Input 9 9" xfId="6874" xr:uid="{CA455A76-68E4-4B8B-926C-AA44EF390778}"/>
    <cellStyle name="Input 9 9 2" xfId="13345" xr:uid="{0E8A71B4-B991-478B-ACC2-0920EC17B749}"/>
    <cellStyle name="Link Currency (0)" xfId="1396" xr:uid="{00000000-0005-0000-0000-000074050000}"/>
    <cellStyle name="Link Currency (0) 2" xfId="1397" xr:uid="{00000000-0005-0000-0000-000075050000}"/>
    <cellStyle name="Link Currency (2)" xfId="1398" xr:uid="{00000000-0005-0000-0000-000076050000}"/>
    <cellStyle name="Link Currency (2) 2" xfId="1399" xr:uid="{00000000-0005-0000-0000-000077050000}"/>
    <cellStyle name="Link Units (0)" xfId="1400" xr:uid="{00000000-0005-0000-0000-000078050000}"/>
    <cellStyle name="Link Units (0) 2" xfId="1401" xr:uid="{00000000-0005-0000-0000-000079050000}"/>
    <cellStyle name="Link Units (1)" xfId="1402" xr:uid="{00000000-0005-0000-0000-00007A050000}"/>
    <cellStyle name="Link Units (1) 2" xfId="1403" xr:uid="{00000000-0005-0000-0000-00007B050000}"/>
    <cellStyle name="Link Units (2)" xfId="1404" xr:uid="{00000000-0005-0000-0000-00007C050000}"/>
    <cellStyle name="Link Units (2) 2" xfId="1405" xr:uid="{00000000-0005-0000-0000-00007D050000}"/>
    <cellStyle name="Linked Cell" xfId="1406" builtinId="24" customBuiltin="1"/>
    <cellStyle name="Linked Cell 10" xfId="1407" xr:uid="{00000000-0005-0000-0000-00007F050000}"/>
    <cellStyle name="Linked Cell 11" xfId="1408" xr:uid="{00000000-0005-0000-0000-000080050000}"/>
    <cellStyle name="Linked Cell 12" xfId="1409" xr:uid="{00000000-0005-0000-0000-000081050000}"/>
    <cellStyle name="Linked Cell 13" xfId="1410" xr:uid="{00000000-0005-0000-0000-000082050000}"/>
    <cellStyle name="Linked Cell 14" xfId="1411" xr:uid="{00000000-0005-0000-0000-000083050000}"/>
    <cellStyle name="Linked Cell 15" xfId="1412" xr:uid="{00000000-0005-0000-0000-000084050000}"/>
    <cellStyle name="Linked Cell 16" xfId="1413" xr:uid="{00000000-0005-0000-0000-000085050000}"/>
    <cellStyle name="Linked Cell 2" xfId="1414" xr:uid="{00000000-0005-0000-0000-000086050000}"/>
    <cellStyle name="Linked Cell 2 2" xfId="1415" xr:uid="{00000000-0005-0000-0000-000087050000}"/>
    <cellStyle name="Linked Cell 2 3" xfId="1416" xr:uid="{00000000-0005-0000-0000-000088050000}"/>
    <cellStyle name="Linked Cell 3" xfId="1417" xr:uid="{00000000-0005-0000-0000-000089050000}"/>
    <cellStyle name="Linked Cell 3 2" xfId="1418" xr:uid="{00000000-0005-0000-0000-00008A050000}"/>
    <cellStyle name="Linked Cell 4" xfId="1419" xr:uid="{00000000-0005-0000-0000-00008B050000}"/>
    <cellStyle name="Linked Cell 4 2" xfId="1420" xr:uid="{00000000-0005-0000-0000-00008C050000}"/>
    <cellStyle name="Linked Cell 5" xfId="1421" xr:uid="{00000000-0005-0000-0000-00008D050000}"/>
    <cellStyle name="Linked Cell 5 2" xfId="1422" xr:uid="{00000000-0005-0000-0000-00008E050000}"/>
    <cellStyle name="Linked Cell 6" xfId="1423" xr:uid="{00000000-0005-0000-0000-00008F050000}"/>
    <cellStyle name="Linked Cell 7" xfId="1424" xr:uid="{00000000-0005-0000-0000-000090050000}"/>
    <cellStyle name="Linked Cell 8" xfId="1425" xr:uid="{00000000-0005-0000-0000-000091050000}"/>
    <cellStyle name="Linked Cell 9" xfId="1426" xr:uid="{00000000-0005-0000-0000-000092050000}"/>
    <cellStyle name="Milliers [0]_Modèle" xfId="1427" xr:uid="{00000000-0005-0000-0000-000093050000}"/>
    <cellStyle name="Neutral" xfId="1428" builtinId="28" customBuiltin="1"/>
    <cellStyle name="Neutral 10" xfId="1429" xr:uid="{00000000-0005-0000-0000-000095050000}"/>
    <cellStyle name="Neutral 11" xfId="1430" xr:uid="{00000000-0005-0000-0000-000096050000}"/>
    <cellStyle name="Neutral 12" xfId="1431" xr:uid="{00000000-0005-0000-0000-000097050000}"/>
    <cellStyle name="Neutral 13" xfId="1432" xr:uid="{00000000-0005-0000-0000-000098050000}"/>
    <cellStyle name="Neutral 14" xfId="1433" xr:uid="{00000000-0005-0000-0000-000099050000}"/>
    <cellStyle name="Neutral 15" xfId="1434" xr:uid="{00000000-0005-0000-0000-00009A050000}"/>
    <cellStyle name="Neutral 16" xfId="1435" xr:uid="{00000000-0005-0000-0000-00009B050000}"/>
    <cellStyle name="Neutral 2" xfId="1436" xr:uid="{00000000-0005-0000-0000-00009C050000}"/>
    <cellStyle name="Neutral 2 2" xfId="1437" xr:uid="{00000000-0005-0000-0000-00009D050000}"/>
    <cellStyle name="Neutral 2 3" xfId="1438" xr:uid="{00000000-0005-0000-0000-00009E050000}"/>
    <cellStyle name="Neutral 3" xfId="1439" xr:uid="{00000000-0005-0000-0000-00009F050000}"/>
    <cellStyle name="Neutral 4" xfId="1440" xr:uid="{00000000-0005-0000-0000-0000A0050000}"/>
    <cellStyle name="Neutral 5" xfId="1441" xr:uid="{00000000-0005-0000-0000-0000A1050000}"/>
    <cellStyle name="Neutral 6" xfId="1442" xr:uid="{00000000-0005-0000-0000-0000A2050000}"/>
    <cellStyle name="Neutral 7" xfId="1443" xr:uid="{00000000-0005-0000-0000-0000A3050000}"/>
    <cellStyle name="Neutral 8" xfId="1444" xr:uid="{00000000-0005-0000-0000-0000A4050000}"/>
    <cellStyle name="Neutral 9" xfId="1445" xr:uid="{00000000-0005-0000-0000-0000A5050000}"/>
    <cellStyle name="no dec" xfId="1446" xr:uid="{00000000-0005-0000-0000-0000A6050000}"/>
    <cellStyle name="Normal" xfId="0" builtinId="0"/>
    <cellStyle name="Normal - Style1" xfId="1447" xr:uid="{00000000-0005-0000-0000-0000A8050000}"/>
    <cellStyle name="Normal - Style1 10" xfId="2677" xr:uid="{F029CB1F-C1D1-4633-941A-5059545B73B8}"/>
    <cellStyle name="Normal - Style1 187" xfId="10471" xr:uid="{B883FFED-D11F-4B65-BE31-DCBE9ABB960E}"/>
    <cellStyle name="Normal - Style1 2" xfId="1448" xr:uid="{00000000-0005-0000-0000-0000A9050000}"/>
    <cellStyle name="Normal - Style1 2 2" xfId="1449" xr:uid="{00000000-0005-0000-0000-0000AA050000}"/>
    <cellStyle name="Normal - Style1 2 2 2" xfId="1450" xr:uid="{00000000-0005-0000-0000-0000AB050000}"/>
    <cellStyle name="Normal - Style1 2 3" xfId="1451" xr:uid="{00000000-0005-0000-0000-0000AC050000}"/>
    <cellStyle name="Normal - Style1 2 4" xfId="1452" xr:uid="{00000000-0005-0000-0000-0000AD050000}"/>
    <cellStyle name="Normal - Style1 3" xfId="1453" xr:uid="{00000000-0005-0000-0000-0000AE050000}"/>
    <cellStyle name="Normal - Style1 3 2" xfId="1454" xr:uid="{00000000-0005-0000-0000-0000AF050000}"/>
    <cellStyle name="Normal - Style1 4" xfId="1455" xr:uid="{00000000-0005-0000-0000-0000B0050000}"/>
    <cellStyle name="Normal - Style1 4 2" xfId="1456" xr:uid="{00000000-0005-0000-0000-0000B1050000}"/>
    <cellStyle name="Normal - Style1 5" xfId="1457" xr:uid="{00000000-0005-0000-0000-0000B2050000}"/>
    <cellStyle name="Normal - Style1 5 2" xfId="1458" xr:uid="{00000000-0005-0000-0000-0000B3050000}"/>
    <cellStyle name="Normal - Style1 6" xfId="1459" xr:uid="{00000000-0005-0000-0000-0000B4050000}"/>
    <cellStyle name="Normal - Style1_4_Pembangunan JTM Baru Penyulang CPU 5" xfId="1460" xr:uid="{00000000-0005-0000-0000-0000B5050000}"/>
    <cellStyle name="Normal - Style2" xfId="1461" xr:uid="{00000000-0005-0000-0000-0000B6050000}"/>
    <cellStyle name="Normal - Style3" xfId="1462" xr:uid="{00000000-0005-0000-0000-0000B7050000}"/>
    <cellStyle name="Normal - Style6" xfId="1463" xr:uid="{00000000-0005-0000-0000-0000B8050000}"/>
    <cellStyle name="Normal 10" xfId="1464" xr:uid="{00000000-0005-0000-0000-0000B9050000}"/>
    <cellStyle name="Normal 10 2" xfId="1465" xr:uid="{00000000-0005-0000-0000-0000BA050000}"/>
    <cellStyle name="Normal 10 2 2" xfId="1466" xr:uid="{00000000-0005-0000-0000-0000BB050000}"/>
    <cellStyle name="Normal 10 2 2 2" xfId="1467" xr:uid="{00000000-0005-0000-0000-0000BC050000}"/>
    <cellStyle name="Normal 10 2 3" xfId="3647" xr:uid="{025F8D64-F5A1-4F54-A165-8EEBC38366BC}"/>
    <cellStyle name="Normal 10 3" xfId="1468" xr:uid="{00000000-0005-0000-0000-0000BD050000}"/>
    <cellStyle name="Normal 10_4_Pembangunan JTM Baru Penyulang CPU 5" xfId="1469" xr:uid="{00000000-0005-0000-0000-0000BE050000}"/>
    <cellStyle name="Normal 100" xfId="1470" xr:uid="{00000000-0005-0000-0000-0000BF050000}"/>
    <cellStyle name="Normal 100 2" xfId="1471" xr:uid="{00000000-0005-0000-0000-0000C0050000}"/>
    <cellStyle name="Normal 101" xfId="1472" xr:uid="{00000000-0005-0000-0000-0000C1050000}"/>
    <cellStyle name="Normal 101 2" xfId="1473" xr:uid="{00000000-0005-0000-0000-0000C2050000}"/>
    <cellStyle name="Normal 101 2 2" xfId="1474" xr:uid="{00000000-0005-0000-0000-0000C3050000}"/>
    <cellStyle name="Normal 101 2 2 2" xfId="3650" xr:uid="{20724AD0-6B0E-4403-862E-84A508412317}"/>
    <cellStyle name="Normal 101 2 3" xfId="3649" xr:uid="{869F321A-CFD3-4469-87DA-2C173D0FA71A}"/>
    <cellStyle name="Normal 101 3" xfId="3648" xr:uid="{2BC0BEA1-BD5B-497A-B572-C0E0D6339F4F}"/>
    <cellStyle name="Normal 101_FORMAT SKK luncuran" xfId="1475" xr:uid="{00000000-0005-0000-0000-0000C4050000}"/>
    <cellStyle name="Normal 102" xfId="1476" xr:uid="{00000000-0005-0000-0000-0000C5050000}"/>
    <cellStyle name="Normal 102 2" xfId="3651" xr:uid="{FDBABC88-F52B-45E1-B319-EEC81DB40E03}"/>
    <cellStyle name="Normal 103" xfId="1477" xr:uid="{00000000-0005-0000-0000-0000C6050000}"/>
    <cellStyle name="Normal 103 2" xfId="3652" xr:uid="{020B5A0A-D444-44C1-9732-1301B57BCAFC}"/>
    <cellStyle name="Normal 104" xfId="1478" xr:uid="{00000000-0005-0000-0000-0000C7050000}"/>
    <cellStyle name="Normal 104 2" xfId="3653" xr:uid="{CD3957AA-2637-4FEC-B0BC-D2B64D68A96C}"/>
    <cellStyle name="Normal 105" xfId="1479" xr:uid="{00000000-0005-0000-0000-0000C8050000}"/>
    <cellStyle name="Normal 105 2" xfId="3654" xr:uid="{1B110035-6113-4F6D-BFA6-919088544148}"/>
    <cellStyle name="Normal 106" xfId="1480" xr:uid="{00000000-0005-0000-0000-0000C9050000}"/>
    <cellStyle name="Normal 107" xfId="1481" xr:uid="{00000000-0005-0000-0000-0000CA050000}"/>
    <cellStyle name="Normal 107 2" xfId="3655" xr:uid="{DA7490F3-1F4D-4E7F-80C9-37B0C98B6B56}"/>
    <cellStyle name="Normal 108" xfId="1482" xr:uid="{00000000-0005-0000-0000-0000CB050000}"/>
    <cellStyle name="Normal 108 2" xfId="3656" xr:uid="{EEE43C45-79E6-46BE-A91C-B4BC69EFF0AB}"/>
    <cellStyle name="Normal 109" xfId="1483" xr:uid="{00000000-0005-0000-0000-0000CC050000}"/>
    <cellStyle name="Normal 109 2" xfId="3657" xr:uid="{E3CF44B3-F8B7-4FE3-808D-643C86566EEC}"/>
    <cellStyle name="Normal 11" xfId="1484" xr:uid="{00000000-0005-0000-0000-0000CD050000}"/>
    <cellStyle name="Normal 11 2" xfId="1485" xr:uid="{00000000-0005-0000-0000-0000CE050000}"/>
    <cellStyle name="Normal 11 2 2" xfId="1486" xr:uid="{00000000-0005-0000-0000-0000CF050000}"/>
    <cellStyle name="Normal 11 3" xfId="1487" xr:uid="{00000000-0005-0000-0000-0000D0050000}"/>
    <cellStyle name="Normal 11 3 2" xfId="1488" xr:uid="{00000000-0005-0000-0000-0000D1050000}"/>
    <cellStyle name="Normal 11 4" xfId="1489" xr:uid="{00000000-0005-0000-0000-0000D2050000}"/>
    <cellStyle name="Normal 11 4 2" xfId="1490" xr:uid="{00000000-0005-0000-0000-0000D3050000}"/>
    <cellStyle name="Normal 11 5" xfId="1491" xr:uid="{00000000-0005-0000-0000-0000D4050000}"/>
    <cellStyle name="Normal 11 5 2" xfId="1492" xr:uid="{00000000-0005-0000-0000-0000D5050000}"/>
    <cellStyle name="Normal 11 6" xfId="1493" xr:uid="{00000000-0005-0000-0000-0000D6050000}"/>
    <cellStyle name="Normal 11 6 2" xfId="1494" xr:uid="{00000000-0005-0000-0000-0000D7050000}"/>
    <cellStyle name="Normal 11 7" xfId="3658" xr:uid="{DE13A56F-05BD-4B92-AEC4-6F0E391CA5BB}"/>
    <cellStyle name="Normal 11_Book3" xfId="1495" xr:uid="{00000000-0005-0000-0000-0000D8050000}"/>
    <cellStyle name="Normal 110" xfId="1496" xr:uid="{00000000-0005-0000-0000-0000D9050000}"/>
    <cellStyle name="Normal 110 2" xfId="3659" xr:uid="{029CB46A-BE2B-4B8C-8101-FE3F4DFCEA1C}"/>
    <cellStyle name="Normal 111" xfId="1497" xr:uid="{00000000-0005-0000-0000-0000DA050000}"/>
    <cellStyle name="Normal 111 2" xfId="3660" xr:uid="{43870A6B-5F09-4884-A712-47A769B1FE22}"/>
    <cellStyle name="Normal 112" xfId="1498" xr:uid="{00000000-0005-0000-0000-0000DB050000}"/>
    <cellStyle name="Normal 112 2" xfId="3661" xr:uid="{365753F1-0AEB-492E-80D4-2503473A0594}"/>
    <cellStyle name="Normal 113" xfId="1499" xr:uid="{00000000-0005-0000-0000-0000DC050000}"/>
    <cellStyle name="Normal 113 2" xfId="3662" xr:uid="{50C2D903-F447-453C-ABCA-7DFC3252C07D}"/>
    <cellStyle name="Normal 114" xfId="1500" xr:uid="{00000000-0005-0000-0000-0000DD050000}"/>
    <cellStyle name="Normal 114 2" xfId="3663" xr:uid="{B7F9E94B-3B4B-4048-9F87-DF1B2458C01C}"/>
    <cellStyle name="Normal 115" xfId="1501" xr:uid="{00000000-0005-0000-0000-0000DE050000}"/>
    <cellStyle name="Normal 115 2" xfId="3664" xr:uid="{D02E7158-887F-471D-8419-9471916381E8}"/>
    <cellStyle name="Normal 116" xfId="1502" xr:uid="{00000000-0005-0000-0000-0000DF050000}"/>
    <cellStyle name="Normal 116 2" xfId="3665" xr:uid="{A92D3308-6330-478B-94CD-58B2492962D8}"/>
    <cellStyle name="Normal 117" xfId="1503" xr:uid="{00000000-0005-0000-0000-0000E0050000}"/>
    <cellStyle name="Normal 117 2" xfId="1504" xr:uid="{00000000-0005-0000-0000-0000E1050000}"/>
    <cellStyle name="Normal 117 2 2" xfId="1505" xr:uid="{00000000-0005-0000-0000-0000E2050000}"/>
    <cellStyle name="Normal 117 2 2 2" xfId="3668" xr:uid="{15D96277-090B-4D59-B9D6-91094F8422F5}"/>
    <cellStyle name="Normal 117 2 3" xfId="3667" xr:uid="{BE7655D4-2F56-4AFA-8F51-FD9134CF4567}"/>
    <cellStyle name="Normal 117 3" xfId="3666" xr:uid="{2D6B944B-C0DB-46BC-A08A-1B061BFC5439}"/>
    <cellStyle name="Normal 118" xfId="1506" xr:uid="{00000000-0005-0000-0000-0000E3050000}"/>
    <cellStyle name="Normal 118 2" xfId="3669" xr:uid="{BD1D8B17-CE4B-4C1E-9393-DDD6EDC76D48}"/>
    <cellStyle name="Normal 119" xfId="1507" xr:uid="{00000000-0005-0000-0000-0000E4050000}"/>
    <cellStyle name="Normal 119 2" xfId="3670" xr:uid="{FAE1C243-49EB-4059-9EB0-54EA52254426}"/>
    <cellStyle name="Normal 12" xfId="1508" xr:uid="{00000000-0005-0000-0000-0000E5050000}"/>
    <cellStyle name="Normal 12 2" xfId="1509" xr:uid="{00000000-0005-0000-0000-0000E6050000}"/>
    <cellStyle name="Normal 12 2 2" xfId="1510" xr:uid="{00000000-0005-0000-0000-0000E7050000}"/>
    <cellStyle name="Normal 12 3" xfId="2669" xr:uid="{6C90AA7A-9F0A-4A8C-AAFB-2CD0D97AC862}"/>
    <cellStyle name="Normal 12_Book3" xfId="1511" xr:uid="{00000000-0005-0000-0000-0000E8050000}"/>
    <cellStyle name="Normal 120" xfId="1512" xr:uid="{00000000-0005-0000-0000-0000E9050000}"/>
    <cellStyle name="Normal 120 2" xfId="3671" xr:uid="{E94EE3E1-D4AE-47CD-8746-7FBA130C6522}"/>
    <cellStyle name="Normal 121" xfId="1513" xr:uid="{00000000-0005-0000-0000-0000EA050000}"/>
    <cellStyle name="Normal 121 2" xfId="3672" xr:uid="{A674AB1D-80AC-4B2D-9D8A-064825357CDE}"/>
    <cellStyle name="Normal 122" xfId="1514" xr:uid="{00000000-0005-0000-0000-0000EB050000}"/>
    <cellStyle name="Normal 122 2" xfId="3673" xr:uid="{0771DE7A-C060-46F5-9299-EF6BC78E52EE}"/>
    <cellStyle name="Normal 123" xfId="1515" xr:uid="{00000000-0005-0000-0000-0000EC050000}"/>
    <cellStyle name="Normal 123 2" xfId="3674" xr:uid="{4F9C729C-858B-47B4-88F9-987029076497}"/>
    <cellStyle name="Normal 124" xfId="1516" xr:uid="{00000000-0005-0000-0000-0000ED050000}"/>
    <cellStyle name="Normal 124 2" xfId="3675" xr:uid="{401AC2C5-04BA-42FA-80DC-0FB3CC21582B}"/>
    <cellStyle name="Normal 125" xfId="1517" xr:uid="{00000000-0005-0000-0000-0000EE050000}"/>
    <cellStyle name="Normal 125 2" xfId="3676" xr:uid="{890ED778-CC8F-4626-9EF6-919F3A0C5FF0}"/>
    <cellStyle name="Normal 126" xfId="1518" xr:uid="{00000000-0005-0000-0000-0000EF050000}"/>
    <cellStyle name="Normal 126 2" xfId="1519" xr:uid="{00000000-0005-0000-0000-0000F0050000}"/>
    <cellStyle name="Normal 126 2 2" xfId="5658" xr:uid="{9A1B524A-E1FF-4D9E-B06D-147A09DE55C2}"/>
    <cellStyle name="Normal 126 2 2 2" xfId="11947" xr:uid="{C46CE99B-35FA-4C6A-969A-D85A9A74E286}"/>
    <cellStyle name="Normal 126 2 3" xfId="9617" xr:uid="{0391DD0A-D57B-4E89-ACF9-7FFCA6D9DBCE}"/>
    <cellStyle name="Normal 126 2 4" xfId="11000" xr:uid="{60A5B1F7-F2D2-4EE0-93A5-0E2AAB84E9AC}"/>
    <cellStyle name="Normal 126 2 5" xfId="4732" xr:uid="{203FB9E8-8AAC-4AC4-9391-B74AF52EB26F}"/>
    <cellStyle name="Normal 126 2 6" xfId="3678" xr:uid="{DBCBE95A-49A5-4FC4-AB2C-5AFEA25AD37E}"/>
    <cellStyle name="Normal 126 3" xfId="5657" xr:uid="{ADF2F64A-C5DF-48E9-9734-A42183D26A03}"/>
    <cellStyle name="Normal 126 3 2" xfId="11946" xr:uid="{68FF6EE5-7B09-410D-BD66-F10498FBAC71}"/>
    <cellStyle name="Normal 126 4" xfId="9616" xr:uid="{7C7C3C58-4059-46B3-A55D-F6DD9F0AF43A}"/>
    <cellStyle name="Normal 126 5" xfId="10999" xr:uid="{33784C8E-CA5E-492B-9E49-AE6F5CD00610}"/>
    <cellStyle name="Normal 126 6" xfId="4731" xr:uid="{5652DC28-6457-43A3-A9C9-6D311F1D2E4D}"/>
    <cellStyle name="Normal 126 7" xfId="3677" xr:uid="{08D5908F-0D54-41BE-8F44-43F4569B6159}"/>
    <cellStyle name="Normal 127" xfId="1520" xr:uid="{00000000-0005-0000-0000-0000F1050000}"/>
    <cellStyle name="Normal 127 2" xfId="3679" xr:uid="{F3241DBC-F74F-418E-90D1-57077295B52F}"/>
    <cellStyle name="Normal 128" xfId="1521" xr:uid="{00000000-0005-0000-0000-0000F2050000}"/>
    <cellStyle name="Normal 128 2" xfId="3680" xr:uid="{2AFF114B-1624-4CE7-B81E-AF9BA56F9426}"/>
    <cellStyle name="Normal 129" xfId="1522" xr:uid="{00000000-0005-0000-0000-0000F3050000}"/>
    <cellStyle name="Normal 129 2" xfId="3681" xr:uid="{E54EB6CA-599C-41A0-AF59-5022320BC87E}"/>
    <cellStyle name="Normal 13" xfId="1523" xr:uid="{00000000-0005-0000-0000-0000F4050000}"/>
    <cellStyle name="Normal 13 2" xfId="1524" xr:uid="{00000000-0005-0000-0000-0000F5050000}"/>
    <cellStyle name="Normal 13 2 2" xfId="1525" xr:uid="{00000000-0005-0000-0000-0000F6050000}"/>
    <cellStyle name="Normal 13 3" xfId="1526" xr:uid="{00000000-0005-0000-0000-0000F7050000}"/>
    <cellStyle name="Normal 13 3 2" xfId="1527" xr:uid="{00000000-0005-0000-0000-0000F8050000}"/>
    <cellStyle name="Normal 13 4" xfId="1528" xr:uid="{00000000-0005-0000-0000-0000F9050000}"/>
    <cellStyle name="Normal 13_Book3" xfId="1529" xr:uid="{00000000-0005-0000-0000-0000FA050000}"/>
    <cellStyle name="Normal 130" xfId="1530" xr:uid="{00000000-0005-0000-0000-0000FB050000}"/>
    <cellStyle name="Normal 130 2" xfId="3682" xr:uid="{0FAAD96C-0190-438C-AD20-4E609CE02798}"/>
    <cellStyle name="Normal 131" xfId="1531" xr:uid="{00000000-0005-0000-0000-0000FC050000}"/>
    <cellStyle name="Normal 131 2" xfId="3683" xr:uid="{8BF42C24-2E0F-49F4-9877-98B840844A9E}"/>
    <cellStyle name="Normal 132" xfId="1532" xr:uid="{00000000-0005-0000-0000-0000FD050000}"/>
    <cellStyle name="Normal 132 2" xfId="3684" xr:uid="{F0DFAD2E-B160-4FE7-96E1-518F6FC1C891}"/>
    <cellStyle name="Normal 133" xfId="1533" xr:uid="{00000000-0005-0000-0000-0000FE050000}"/>
    <cellStyle name="Normal 134" xfId="1534" xr:uid="{00000000-0005-0000-0000-0000FF050000}"/>
    <cellStyle name="Normal 134 2" xfId="1535" xr:uid="{00000000-0005-0000-0000-000000060000}"/>
    <cellStyle name="Normal 134 2 2" xfId="5660" xr:uid="{2F4904A4-E1F7-4339-AFAC-0D0E41D0E1CF}"/>
    <cellStyle name="Normal 134 2 2 2" xfId="11949" xr:uid="{78260919-95F2-4DE9-8BCE-84A4DD2274D8}"/>
    <cellStyle name="Normal 134 2 3" xfId="9618" xr:uid="{8930F89F-5FBC-48FC-8FDC-918B5DDA95CE}"/>
    <cellStyle name="Normal 134 2 4" xfId="11002" xr:uid="{7B2424FA-8128-4C67-96C7-DC7D8E6E5BA9}"/>
    <cellStyle name="Normal 134 2 5" xfId="4734" xr:uid="{772BE3E5-2FEE-4975-9A3A-F518B551A620}"/>
    <cellStyle name="Normal 134 2 6" xfId="3686" xr:uid="{DB838128-5973-400E-B62D-8B78B9C728BE}"/>
    <cellStyle name="Normal 134 3" xfId="5659" xr:uid="{AA3BE749-4BF9-4076-9F3F-48BB1C30863C}"/>
    <cellStyle name="Normal 134 3 2" xfId="11948" xr:uid="{B0BA9E5D-0F90-466E-8111-0EDEACEA7A88}"/>
    <cellStyle name="Normal 134 4" xfId="9265" xr:uid="{BD862917-6FBC-461B-BCAF-048E25FFC5BB}"/>
    <cellStyle name="Normal 134 5" xfId="11001" xr:uid="{B75B04E1-6F75-4A18-AC48-37AC9528E6F5}"/>
    <cellStyle name="Normal 134 6" xfId="4733" xr:uid="{974D4BAA-2C80-49D0-B7D2-F6D5058F54E4}"/>
    <cellStyle name="Normal 134 7" xfId="3685" xr:uid="{71096D10-AC0A-48FE-8376-94D7782D4B11}"/>
    <cellStyle name="Normal 135" xfId="1536" xr:uid="{00000000-0005-0000-0000-000001060000}"/>
    <cellStyle name="Normal 135 2" xfId="5661" xr:uid="{44DDE29B-D41D-4E0A-8276-DC7D61714B5A}"/>
    <cellStyle name="Normal 135 2 2" xfId="11950" xr:uid="{85790DD8-6441-44FC-A73D-62287800A0C2}"/>
    <cellStyle name="Normal 135 3" xfId="9939" xr:uid="{2C429151-F804-4E24-B00B-DE8A96582C1C}"/>
    <cellStyle name="Normal 135 4" xfId="11003" xr:uid="{4F87229F-2BC8-4409-A4E4-C44D63B86D4E}"/>
    <cellStyle name="Normal 135 5" xfId="4735" xr:uid="{A29FCBE1-3E0D-47F0-86A3-FA254C2AE85F}"/>
    <cellStyle name="Normal 135 6" xfId="3687" xr:uid="{1022439C-2D53-42E7-984B-56DE37F81502}"/>
    <cellStyle name="Normal 136" xfId="1537" xr:uid="{00000000-0005-0000-0000-000002060000}"/>
    <cellStyle name="Normal 136 2" xfId="5662" xr:uid="{CE6B3B58-9FE4-440A-94B0-8D16A6A24C90}"/>
    <cellStyle name="Normal 136 2 2" xfId="11951" xr:uid="{1BEF3F49-740C-485F-9574-90C5D40AEC14}"/>
    <cellStyle name="Normal 136 3" xfId="9905" xr:uid="{E5DF3277-0BE4-4E90-B1B3-5A2969230179}"/>
    <cellStyle name="Normal 136 4" xfId="11004" xr:uid="{75AB49E0-16AD-4301-A3B8-B831D8DF4CA5}"/>
    <cellStyle name="Normal 136 5" xfId="4736" xr:uid="{32409074-F4EE-48EA-A09A-E423BC82C68D}"/>
    <cellStyle name="Normal 136 6" xfId="3688" xr:uid="{9BDFF85D-E6DA-42E4-BE98-B7A8741AC760}"/>
    <cellStyle name="Normal 137" xfId="1538" xr:uid="{00000000-0005-0000-0000-000003060000}"/>
    <cellStyle name="Normal 137 2" xfId="1539" xr:uid="{00000000-0005-0000-0000-000004060000}"/>
    <cellStyle name="Normal 137 2 2" xfId="2673" xr:uid="{2A177A76-A4CC-461F-B8B7-39E8B501F9A7}"/>
    <cellStyle name="Normal 137 2 2 2" xfId="11210" xr:uid="{0D81266A-7489-41C0-AB6C-F50317CE942E}"/>
    <cellStyle name="Normal 137 2 2 3" xfId="4944" xr:uid="{AB2437EE-62FD-4DDC-B27A-4DC971E1A138}"/>
    <cellStyle name="Normal 137 2 2 4" xfId="3844" xr:uid="{3C6FB912-B0FE-41A5-B8E9-B6E1E5A2EF19}"/>
    <cellStyle name="Normal 137 2 3" xfId="5664" xr:uid="{822D5C4D-51D8-4593-889E-982CCE33021E}"/>
    <cellStyle name="Normal 137 2 3 2" xfId="11953" xr:uid="{DC33760C-FB15-4D12-BEFC-D6428AD15FD0}"/>
    <cellStyle name="Normal 137 2 4" xfId="9867" xr:uid="{4EF5CAB2-7347-4E7D-B53B-7987DFD47A33}"/>
    <cellStyle name="Normal 137 2 5" xfId="11006" xr:uid="{1A628E5C-E415-4EC2-8E52-BCBA0A23255B}"/>
    <cellStyle name="Normal 137 2 6" xfId="4738" xr:uid="{9D9A529A-A2B1-495B-96FB-E4CD0896208D}"/>
    <cellStyle name="Normal 137 2 7" xfId="3690" xr:uid="{6CE3842A-DAE5-4544-AD3B-53D4EF1D1D5F}"/>
    <cellStyle name="Normal 137 3" xfId="2670" xr:uid="{DE2FAB10-EC26-4C42-9A25-5D9F87A07F8A}"/>
    <cellStyle name="Normal 137 3 2" xfId="11208" xr:uid="{3FD5B67C-A8B1-46F6-ACCD-AD18183D6C35}"/>
    <cellStyle name="Normal 137 3 3" xfId="4942" xr:uid="{42C546C1-31FB-4D01-AB1C-C8157DEEB3F3}"/>
    <cellStyle name="Normal 137 3 4" xfId="3842" xr:uid="{18BBA6D2-FF9A-4737-9DD8-EDFC8086EB6D}"/>
    <cellStyle name="Normal 137 4" xfId="5663" xr:uid="{3859CD0D-9D3E-4A44-B4D3-6BAE3E38E41D}"/>
    <cellStyle name="Normal 137 4 2" xfId="11952" xr:uid="{C7A2A626-4F4E-4848-8C66-8589C1F1DCF2}"/>
    <cellStyle name="Normal 137 5" xfId="9903" xr:uid="{6574A49B-9122-44CB-89F7-5B2543A4640B}"/>
    <cellStyle name="Normal 137 6" xfId="11005" xr:uid="{65FFAC3D-8033-4B0B-83E3-CFE37A9CC1E4}"/>
    <cellStyle name="Normal 137 7" xfId="4737" xr:uid="{24E4DFB1-637F-4364-8EF8-D8BE78531B8A}"/>
    <cellStyle name="Normal 137 8" xfId="3689" xr:uid="{D69A61B3-3295-4943-B6D7-38E5A0DF0F10}"/>
    <cellStyle name="Normal 138" xfId="10470" xr:uid="{7A58B706-FAB7-481F-BC1B-B247E5C18860}"/>
    <cellStyle name="Normal 139" xfId="9995" xr:uid="{2A4A3E8C-31CD-49CD-A723-560493851E34}"/>
    <cellStyle name="Normal 14" xfId="1540" xr:uid="{00000000-0005-0000-0000-000005060000}"/>
    <cellStyle name="Normal 14 2" xfId="1541" xr:uid="{00000000-0005-0000-0000-000006060000}"/>
    <cellStyle name="Normal 14 2 2" xfId="1542" xr:uid="{00000000-0005-0000-0000-000007060000}"/>
    <cellStyle name="Normal 14 2 2 2" xfId="1543" xr:uid="{00000000-0005-0000-0000-000008060000}"/>
    <cellStyle name="Normal 14 2 2 2 2" xfId="1544" xr:uid="{00000000-0005-0000-0000-000009060000}"/>
    <cellStyle name="Normal 14 2 2 2 2 2" xfId="1545" xr:uid="{00000000-0005-0000-0000-00000A060000}"/>
    <cellStyle name="Normal 14 2 2 2 2 2 2" xfId="1546" xr:uid="{00000000-0005-0000-0000-00000B060000}"/>
    <cellStyle name="Normal 14 2 2 2 2 2 2 2" xfId="1547" xr:uid="{00000000-0005-0000-0000-00000C060000}"/>
    <cellStyle name="Normal 14 2 2 2 2 2 3" xfId="3692" xr:uid="{EECDE206-DD40-4887-91BD-E801B6A38E5D}"/>
    <cellStyle name="Normal 14 2 2 2 2 2_4_Pembangunan JTM Baru Penyulang CPU 5" xfId="1548" xr:uid="{00000000-0005-0000-0000-00000D060000}"/>
    <cellStyle name="Normal 14 2 2 2 2 3" xfId="1549" xr:uid="{00000000-0005-0000-0000-00000E060000}"/>
    <cellStyle name="Normal 14 2 2 2 3" xfId="1550" xr:uid="{00000000-0005-0000-0000-00000F060000}"/>
    <cellStyle name="Normal 14 2 2 2 3 2" xfId="1551" xr:uid="{00000000-0005-0000-0000-000010060000}"/>
    <cellStyle name="Normal 14 2 2 2 4" xfId="3691" xr:uid="{9A3AF1B2-AAEB-4DD9-853C-0D8D1E70A2EE}"/>
    <cellStyle name="Normal 14 2 2 2_4_Pembangunan JTM Baru Penyulang CPU 5" xfId="1552" xr:uid="{00000000-0005-0000-0000-000011060000}"/>
    <cellStyle name="Normal 14 2 2 3" xfId="1553" xr:uid="{00000000-0005-0000-0000-000012060000}"/>
    <cellStyle name="Normal 14 2 2 3 2" xfId="1554" xr:uid="{00000000-0005-0000-0000-000013060000}"/>
    <cellStyle name="Normal 14 2 2 3 2 2" xfId="1555" xr:uid="{00000000-0005-0000-0000-000014060000}"/>
    <cellStyle name="Normal 14 2 2 3 3" xfId="3693" xr:uid="{53055785-471B-4EDB-97F7-532B04E91851}"/>
    <cellStyle name="Normal 14 2 2 3_4_Pembangunan JTM Baru Penyulang CPU 5" xfId="1556" xr:uid="{00000000-0005-0000-0000-000015060000}"/>
    <cellStyle name="Normal 14 2 2 4" xfId="1557" xr:uid="{00000000-0005-0000-0000-000016060000}"/>
    <cellStyle name="Normal 14 2 3" xfId="1558" xr:uid="{00000000-0005-0000-0000-000017060000}"/>
    <cellStyle name="Normal 14 2 3 2" xfId="1559" xr:uid="{00000000-0005-0000-0000-000018060000}"/>
    <cellStyle name="Normal 14 2 3 2 2" xfId="1560" xr:uid="{00000000-0005-0000-0000-000019060000}"/>
    <cellStyle name="Normal 14 2 3 2 2 2" xfId="1561" xr:uid="{00000000-0005-0000-0000-00001A060000}"/>
    <cellStyle name="Normal 14 2 3 2 3" xfId="3694" xr:uid="{DEABE055-FE4B-41F1-A76F-D3377500CB48}"/>
    <cellStyle name="Normal 14 2 3 2_4_Pembangunan JTM Baru Penyulang CPU 5" xfId="1562" xr:uid="{00000000-0005-0000-0000-00001B060000}"/>
    <cellStyle name="Normal 14 2 3 3" xfId="1563" xr:uid="{00000000-0005-0000-0000-00001C060000}"/>
    <cellStyle name="Normal 14 2 4" xfId="1564" xr:uid="{00000000-0005-0000-0000-00001D060000}"/>
    <cellStyle name="Normal 14 2 4 2" xfId="1565" xr:uid="{00000000-0005-0000-0000-00001E060000}"/>
    <cellStyle name="Normal 14 3" xfId="1566" xr:uid="{00000000-0005-0000-0000-00001F060000}"/>
    <cellStyle name="Normal 14 3 2" xfId="3695" xr:uid="{BFB6DA70-F879-4D03-8C66-A305411CFD21}"/>
    <cellStyle name="Normal 14 4" xfId="1567" xr:uid="{00000000-0005-0000-0000-000020060000}"/>
    <cellStyle name="Normal 14 4 2" xfId="3696" xr:uid="{3CAA26CA-4FC5-43B6-A385-0C256B88D1A0}"/>
    <cellStyle name="Normal 14 5" xfId="1568" xr:uid="{00000000-0005-0000-0000-000021060000}"/>
    <cellStyle name="Normal 140" xfId="10655" xr:uid="{BB924F18-6688-4548-A06F-D6A3DB3BFCB6}"/>
    <cellStyle name="Normal 141" xfId="10820" xr:uid="{64FC6A7D-CA20-49AE-AAA5-DD6C5ADD00F5}"/>
    <cellStyle name="Normal 142" xfId="10945" xr:uid="{5B52E39F-9E46-44B1-ACF4-568B78CA6BAA}"/>
    <cellStyle name="Normal 143" xfId="10796" xr:uid="{73769107-15B3-4FEC-A95A-ABBF21A853DB}"/>
    <cellStyle name="Normal 144" xfId="15966" xr:uid="{BA46AA86-1327-4A6A-8040-066D8E92CC61}"/>
    <cellStyle name="Normal 145" xfId="15956" xr:uid="{796F5CCF-1F0B-4F6F-8CBD-98FFE0E5FA5C}"/>
    <cellStyle name="Normal 146" xfId="4425" xr:uid="{713C8D16-6A98-47FF-A62B-F7CCFF766204}"/>
    <cellStyle name="Normal 147" xfId="4941" xr:uid="{B7A4E1F5-42EC-4A51-AB00-E1001826CD79}"/>
    <cellStyle name="Normal 148" xfId="17174" xr:uid="{2F658FA9-73C9-4F4B-A81E-BA64DC667CC5}"/>
    <cellStyle name="Normal 149" xfId="17181" xr:uid="{68B57388-8440-4B7F-9EC9-B1A098D87919}"/>
    <cellStyle name="Normal 15" xfId="1569" xr:uid="{00000000-0005-0000-0000-000022060000}"/>
    <cellStyle name="Normal 15 2" xfId="1570" xr:uid="{00000000-0005-0000-0000-000023060000}"/>
    <cellStyle name="Normal 16" xfId="1571" xr:uid="{00000000-0005-0000-0000-000024060000}"/>
    <cellStyle name="Normal 16 2" xfId="1572" xr:uid="{00000000-0005-0000-0000-000025060000}"/>
    <cellStyle name="Normal 16 2 2" xfId="3225" xr:uid="{469804F7-3008-40EE-8475-096C81A1903B}"/>
    <cellStyle name="Normal 16 3" xfId="1573" xr:uid="{00000000-0005-0000-0000-000026060000}"/>
    <cellStyle name="Normal 16 3 2" xfId="1574" xr:uid="{00000000-0005-0000-0000-000027060000}"/>
    <cellStyle name="Normal 16 3 2 2" xfId="3227" xr:uid="{80BCC00F-B4BA-4216-AF57-D314180E88FD}"/>
    <cellStyle name="Normal 16 3 3" xfId="3226" xr:uid="{BF46592C-7D9B-4E6A-A3BB-D6BB178D27C0}"/>
    <cellStyle name="Normal 16 4" xfId="1575" xr:uid="{00000000-0005-0000-0000-000028060000}"/>
    <cellStyle name="Normal 16 4 2" xfId="1576" xr:uid="{00000000-0005-0000-0000-000029060000}"/>
    <cellStyle name="Normal 16 5" xfId="1577" xr:uid="{00000000-0005-0000-0000-00002A060000}"/>
    <cellStyle name="Normal 16_4_Pembangunan JTM Baru Penyulang CPU 5" xfId="1578" xr:uid="{00000000-0005-0000-0000-00002B060000}"/>
    <cellStyle name="Normal 17" xfId="1579" xr:uid="{00000000-0005-0000-0000-00002C060000}"/>
    <cellStyle name="Normal 17 2" xfId="1580" xr:uid="{00000000-0005-0000-0000-00002D060000}"/>
    <cellStyle name="Normal 17 3" xfId="1581" xr:uid="{00000000-0005-0000-0000-00002E060000}"/>
    <cellStyle name="Normal 17 3 2" xfId="1582" xr:uid="{00000000-0005-0000-0000-00002F060000}"/>
    <cellStyle name="Normal 17 4" xfId="1583" xr:uid="{00000000-0005-0000-0000-000030060000}"/>
    <cellStyle name="Normal 17 4 2" xfId="1584" xr:uid="{00000000-0005-0000-0000-000031060000}"/>
    <cellStyle name="Normal 17 5" xfId="1585" xr:uid="{00000000-0005-0000-0000-000032060000}"/>
    <cellStyle name="Normal 17 5 2" xfId="1586" xr:uid="{00000000-0005-0000-0000-000033060000}"/>
    <cellStyle name="Normal 17 6" xfId="1587" xr:uid="{00000000-0005-0000-0000-000034060000}"/>
    <cellStyle name="Normal 17 6 2" xfId="3697" xr:uid="{79BA6E4E-0798-4C1C-8A9B-4ED3C5B757A6}"/>
    <cellStyle name="Normal 17 7" xfId="1588" xr:uid="{00000000-0005-0000-0000-000035060000}"/>
    <cellStyle name="Normal 17_B2-Ds. Pakis Putih" xfId="1589" xr:uid="{00000000-0005-0000-0000-000036060000}"/>
    <cellStyle name="Normal 18" xfId="1590" xr:uid="{00000000-0005-0000-0000-000037060000}"/>
    <cellStyle name="Normal 18 2" xfId="1591" xr:uid="{00000000-0005-0000-0000-000038060000}"/>
    <cellStyle name="Normal 18 2 2" xfId="1592" xr:uid="{00000000-0005-0000-0000-000039060000}"/>
    <cellStyle name="Normal 18 3" xfId="1593" xr:uid="{00000000-0005-0000-0000-00003A060000}"/>
    <cellStyle name="Normal 18 3 2" xfId="1594" xr:uid="{00000000-0005-0000-0000-00003B060000}"/>
    <cellStyle name="Normal 18 4" xfId="1595" xr:uid="{00000000-0005-0000-0000-00003C060000}"/>
    <cellStyle name="Normal 18 5" xfId="3228" xr:uid="{00E13CB6-6496-4455-9335-8882C57C172D}"/>
    <cellStyle name="Normal 18_4_Pembangunan JTM Baru Penyulang CPU 5" xfId="1596" xr:uid="{00000000-0005-0000-0000-00003D060000}"/>
    <cellStyle name="Normal 19" xfId="1597" xr:uid="{00000000-0005-0000-0000-00003E060000}"/>
    <cellStyle name="Normal 19 2" xfId="3229" xr:uid="{A9578905-9ACF-477E-895A-BCA084DCC6E7}"/>
    <cellStyle name="Normal 2" xfId="1598" xr:uid="{00000000-0005-0000-0000-00003F060000}"/>
    <cellStyle name="Normal 2 10" xfId="1599" xr:uid="{00000000-0005-0000-0000-000040060000}"/>
    <cellStyle name="Normal 2 10 2" xfId="1600" xr:uid="{00000000-0005-0000-0000-000041060000}"/>
    <cellStyle name="Normal 2 10 2 2" xfId="1601" xr:uid="{00000000-0005-0000-0000-000042060000}"/>
    <cellStyle name="Normal 2 10 3" xfId="5873" xr:uid="{E511CE5D-CE3F-4B5B-8084-55D564EF3588}"/>
    <cellStyle name="Normal 2 10 4" xfId="3698" xr:uid="{85FF1964-1F7A-460A-A252-C77D6668C1FF}"/>
    <cellStyle name="Normal 2 100" xfId="1602" xr:uid="{00000000-0005-0000-0000-000043060000}"/>
    <cellStyle name="Normal 2 100 2" xfId="1603" xr:uid="{00000000-0005-0000-0000-000044060000}"/>
    <cellStyle name="Normal 2 101" xfId="1604" xr:uid="{00000000-0005-0000-0000-000045060000}"/>
    <cellStyle name="Normal 2 101 2" xfId="1605" xr:uid="{00000000-0005-0000-0000-000046060000}"/>
    <cellStyle name="Normal 2 102" xfId="1606" xr:uid="{00000000-0005-0000-0000-000047060000}"/>
    <cellStyle name="Normal 2 102 2" xfId="1607" xr:uid="{00000000-0005-0000-0000-000048060000}"/>
    <cellStyle name="Normal 2 103" xfId="1608" xr:uid="{00000000-0005-0000-0000-000049060000}"/>
    <cellStyle name="Normal 2 103 2" xfId="1609" xr:uid="{00000000-0005-0000-0000-00004A060000}"/>
    <cellStyle name="Normal 2 104" xfId="1610" xr:uid="{00000000-0005-0000-0000-00004B060000}"/>
    <cellStyle name="Normal 2 105" xfId="1611" xr:uid="{00000000-0005-0000-0000-00004C060000}"/>
    <cellStyle name="Normal 2 106" xfId="1612" xr:uid="{00000000-0005-0000-0000-00004D060000}"/>
    <cellStyle name="Normal 2 106 2" xfId="3230" xr:uid="{1F218859-7734-4D1F-AE59-BA59E34B6CA2}"/>
    <cellStyle name="Normal 2 107" xfId="1613" xr:uid="{00000000-0005-0000-0000-00004E060000}"/>
    <cellStyle name="Normal 2 108" xfId="1614" xr:uid="{00000000-0005-0000-0000-00004F060000}"/>
    <cellStyle name="Normal 2 108 2" xfId="1615" xr:uid="{00000000-0005-0000-0000-000050060000}"/>
    <cellStyle name="Normal 2 108 2 2" xfId="3700" xr:uid="{C0262515-D132-4ADF-BC11-C6B1F36058A7}"/>
    <cellStyle name="Normal 2 108 3" xfId="3699" xr:uid="{4AB76385-1AF4-49F1-9C61-861F1A852414}"/>
    <cellStyle name="Normal 2 11" xfId="1616" xr:uid="{00000000-0005-0000-0000-000051060000}"/>
    <cellStyle name="Normal 2 11 2" xfId="1617" xr:uid="{00000000-0005-0000-0000-000052060000}"/>
    <cellStyle name="Normal 2 11 2 2" xfId="3232" xr:uid="{40BD4EB5-9E35-4456-A74C-0718FFCDF708}"/>
    <cellStyle name="Normal 2 11 3" xfId="1618" xr:uid="{00000000-0005-0000-0000-000053060000}"/>
    <cellStyle name="Normal 2 11 3 2" xfId="3233" xr:uid="{174BE4FE-933D-4145-A6E6-512C9E3975C4}"/>
    <cellStyle name="Normal 2 11 4" xfId="1619" xr:uid="{00000000-0005-0000-0000-000054060000}"/>
    <cellStyle name="Normal 2 11 4 2" xfId="3234" xr:uid="{5DE56B66-9BA1-4A42-9035-CDE8F118CD1B}"/>
    <cellStyle name="Normal 2 11 5" xfId="3231" xr:uid="{37706F11-C1ED-4FCA-A0B1-0AABDFC4E71A}"/>
    <cellStyle name="Normal 2 12" xfId="1620" xr:uid="{00000000-0005-0000-0000-000055060000}"/>
    <cellStyle name="Normal 2 12 2" xfId="1621" xr:uid="{00000000-0005-0000-0000-000056060000}"/>
    <cellStyle name="Normal 2 12 2 2" xfId="3236" xr:uid="{459196FE-F4B4-4F89-BC3B-98DE7FCB3B77}"/>
    <cellStyle name="Normal 2 12 3" xfId="3235" xr:uid="{16C84BE4-D66D-42B0-B754-0C24BAC8391F}"/>
    <cellStyle name="Normal 2 12_SR DERET_ASLI" xfId="1622" xr:uid="{00000000-0005-0000-0000-000057060000}"/>
    <cellStyle name="Normal 2 13" xfId="1623" xr:uid="{00000000-0005-0000-0000-000058060000}"/>
    <cellStyle name="Normal 2 13 2" xfId="3237" xr:uid="{A09F2046-923A-4D22-85B8-1CF03F9D0D67}"/>
    <cellStyle name="Normal 2 14" xfId="1624" xr:uid="{00000000-0005-0000-0000-000059060000}"/>
    <cellStyle name="Normal 2 14 2" xfId="3701" xr:uid="{2D3A7D93-DCDF-47A0-8629-4F2A10E7C18A}"/>
    <cellStyle name="Normal 2 15" xfId="1625" xr:uid="{00000000-0005-0000-0000-00005A060000}"/>
    <cellStyle name="Normal 2 15 2" xfId="3238" xr:uid="{BCAD801C-2AB4-49B0-8C8E-1E14F89C9BD0}"/>
    <cellStyle name="Normal 2 16" xfId="1626" xr:uid="{00000000-0005-0000-0000-00005B060000}"/>
    <cellStyle name="Normal 2 16 2" xfId="1627" xr:uid="{00000000-0005-0000-0000-00005C060000}"/>
    <cellStyle name="Normal 2 17" xfId="1628" xr:uid="{00000000-0005-0000-0000-00005D060000}"/>
    <cellStyle name="Normal 2 17 2" xfId="1629" xr:uid="{00000000-0005-0000-0000-00005E060000}"/>
    <cellStyle name="Normal 2 18" xfId="1630" xr:uid="{00000000-0005-0000-0000-00005F060000}"/>
    <cellStyle name="Normal 2 18 2" xfId="1631" xr:uid="{00000000-0005-0000-0000-000060060000}"/>
    <cellStyle name="Normal 2 19" xfId="1632" xr:uid="{00000000-0005-0000-0000-000061060000}"/>
    <cellStyle name="Normal 2 19 2" xfId="1633" xr:uid="{00000000-0005-0000-0000-000062060000}"/>
    <cellStyle name="Normal 2 2" xfId="1634" xr:uid="{00000000-0005-0000-0000-000063060000}"/>
    <cellStyle name="Normal 2 2 10" xfId="1635" xr:uid="{00000000-0005-0000-0000-000064060000}"/>
    <cellStyle name="Normal 2 2 10 2" xfId="3239" xr:uid="{7B513C56-06D9-4ACB-886F-46D882696D20}"/>
    <cellStyle name="Normal 2 2 11" xfId="1636" xr:uid="{00000000-0005-0000-0000-000065060000}"/>
    <cellStyle name="Normal 2 2 11 2" xfId="3240" xr:uid="{2AA80F82-6862-4DE9-81CC-A3FB1C18DED9}"/>
    <cellStyle name="Normal 2 2 12" xfId="1637" xr:uid="{00000000-0005-0000-0000-000066060000}"/>
    <cellStyle name="Normal 2 2 12 2" xfId="3241" xr:uid="{CA783BF4-8540-4F0A-A2C8-74A5FF901CF4}"/>
    <cellStyle name="Normal 2 2 13" xfId="1638" xr:uid="{00000000-0005-0000-0000-000067060000}"/>
    <cellStyle name="Normal 2 2 13 2" xfId="3242" xr:uid="{7E198B14-004D-4F32-B384-E73A0990EA79}"/>
    <cellStyle name="Normal 2 2 14" xfId="1639" xr:uid="{00000000-0005-0000-0000-000068060000}"/>
    <cellStyle name="Normal 2 2 14 2" xfId="3243" xr:uid="{F69A8638-E557-4FF9-AB38-7BE0DAD53FE4}"/>
    <cellStyle name="Normal 2 2 15" xfId="1640" xr:uid="{00000000-0005-0000-0000-000069060000}"/>
    <cellStyle name="Normal 2 2 15 2" xfId="3244" xr:uid="{F7D2C6F3-5459-4DE1-A13F-C9DCA548B3BA}"/>
    <cellStyle name="Normal 2 2 16" xfId="1641" xr:uid="{00000000-0005-0000-0000-00006A060000}"/>
    <cellStyle name="Normal 2 2 16 2" xfId="3245" xr:uid="{1E607877-055E-4349-ADBC-A6CED71C36AC}"/>
    <cellStyle name="Normal 2 2 17" xfId="1642" xr:uid="{00000000-0005-0000-0000-00006B060000}"/>
    <cellStyle name="Normal 2 2 17 2" xfId="1643" xr:uid="{00000000-0005-0000-0000-00006C060000}"/>
    <cellStyle name="Normal 2 2 18" xfId="1644" xr:uid="{00000000-0005-0000-0000-00006D060000}"/>
    <cellStyle name="Normal 2 2 19" xfId="1645" xr:uid="{00000000-0005-0000-0000-00006E060000}"/>
    <cellStyle name="Normal 2 2 2" xfId="1646" xr:uid="{00000000-0005-0000-0000-00006F060000}"/>
    <cellStyle name="Normal 2 2 2 2" xfId="1647" xr:uid="{00000000-0005-0000-0000-000070060000}"/>
    <cellStyle name="Normal 2 2 2 2 2" xfId="1648" xr:uid="{00000000-0005-0000-0000-000071060000}"/>
    <cellStyle name="Normal 2 2 2 2 2 2" xfId="1649" xr:uid="{00000000-0005-0000-0000-000072060000}"/>
    <cellStyle name="Normal 2 2 2 2 3" xfId="1650" xr:uid="{00000000-0005-0000-0000-000073060000}"/>
    <cellStyle name="Normal 2 2 2 2 3 2" xfId="1651" xr:uid="{00000000-0005-0000-0000-000074060000}"/>
    <cellStyle name="Normal 2 2 2 2 3 2 2" xfId="3703" xr:uid="{944A3F29-0423-4056-980D-F3ACE57C5DF6}"/>
    <cellStyle name="Normal 2 2 2 2 3 3" xfId="1652" xr:uid="{00000000-0005-0000-0000-000075060000}"/>
    <cellStyle name="Normal 2 2 2 2 3 3 2" xfId="1653" xr:uid="{00000000-0005-0000-0000-000076060000}"/>
    <cellStyle name="Normal 2 2 2 2 3 3 2 2" xfId="3705" xr:uid="{E47B3645-8106-45E2-B82E-72DD66C2EFA1}"/>
    <cellStyle name="Normal 2 2 2 2 3 3 3" xfId="3704" xr:uid="{427E00A1-BC84-4840-A54E-DE7D9649B2FB}"/>
    <cellStyle name="Normal 2 2 2 2 3 4" xfId="3702" xr:uid="{F96CBF81-E290-43F7-A75D-B4611CAAD6B8}"/>
    <cellStyle name="Normal 2 2 2 2 4" xfId="1654" xr:uid="{00000000-0005-0000-0000-000077060000}"/>
    <cellStyle name="Normal 2 2 2 3" xfId="1655" xr:uid="{00000000-0005-0000-0000-000078060000}"/>
    <cellStyle name="Normal 2 2 2 4" xfId="1656" xr:uid="{00000000-0005-0000-0000-000079060000}"/>
    <cellStyle name="Normal 2 2 2 5" xfId="1657" xr:uid="{00000000-0005-0000-0000-00007A060000}"/>
    <cellStyle name="Normal 2 2 2_4_Pembangunan JTM Baru Penyulang CPU 5" xfId="1658" xr:uid="{00000000-0005-0000-0000-00007B060000}"/>
    <cellStyle name="Normal 2 2 3" xfId="1659" xr:uid="{00000000-0005-0000-0000-00007C060000}"/>
    <cellStyle name="Normal 2 2 3 2" xfId="1660" xr:uid="{00000000-0005-0000-0000-00007D060000}"/>
    <cellStyle name="Normal 2 2 3 2 2" xfId="1661" xr:uid="{00000000-0005-0000-0000-00007E060000}"/>
    <cellStyle name="Normal 2 2 3 2 2 2" xfId="1662" xr:uid="{00000000-0005-0000-0000-00007F060000}"/>
    <cellStyle name="Normal 2 2 3 2 2 3" xfId="1663" xr:uid="{00000000-0005-0000-0000-000080060000}"/>
    <cellStyle name="Normal 2 2 3 2 2 4" xfId="1664" xr:uid="{00000000-0005-0000-0000-000081060000}"/>
    <cellStyle name="Normal 2 2 3 2 2 5" xfId="1665" xr:uid="{00000000-0005-0000-0000-000082060000}"/>
    <cellStyle name="Normal 2 2 3 2 2 6" xfId="1666" xr:uid="{00000000-0005-0000-0000-000083060000}"/>
    <cellStyle name="Normal 2 2 3 2 2 7" xfId="1667" xr:uid="{00000000-0005-0000-0000-000084060000}"/>
    <cellStyle name="Normal 2 2 3 2 2 8" xfId="1668" xr:uid="{00000000-0005-0000-0000-000085060000}"/>
    <cellStyle name="Normal 2 2 3 2 2_Book2" xfId="1669" xr:uid="{00000000-0005-0000-0000-000086060000}"/>
    <cellStyle name="Normal 2 2 3 2 3" xfId="1670" xr:uid="{00000000-0005-0000-0000-000087060000}"/>
    <cellStyle name="Normal 2 2 3 2 3 2" xfId="1671" xr:uid="{00000000-0005-0000-0000-000088060000}"/>
    <cellStyle name="Normal 2 2 3 3" xfId="1672" xr:uid="{00000000-0005-0000-0000-000089060000}"/>
    <cellStyle name="Normal 2 2 3 4" xfId="3706" xr:uid="{B6A10581-FE38-4FE3-88C3-796E0501414E}"/>
    <cellStyle name="Normal 2 2 4" xfId="1673" xr:uid="{00000000-0005-0000-0000-00008A060000}"/>
    <cellStyle name="Normal 2 2 4 2" xfId="3246" xr:uid="{F35A8890-7C0F-49FC-ABDC-97F5D02302AC}"/>
    <cellStyle name="Normal 2 2 5" xfId="1674" xr:uid="{00000000-0005-0000-0000-00008B060000}"/>
    <cellStyle name="Normal 2 2 5 2" xfId="3247" xr:uid="{588C7E93-0BF6-4944-9A17-FD7B71128867}"/>
    <cellStyle name="Normal 2 2 6" xfId="1675" xr:uid="{00000000-0005-0000-0000-00008C060000}"/>
    <cellStyle name="Normal 2 2 6 2" xfId="3248" xr:uid="{5A8BE77A-6266-47E9-9860-ED67ABBFC909}"/>
    <cellStyle name="Normal 2 2 7" xfId="1676" xr:uid="{00000000-0005-0000-0000-00008D060000}"/>
    <cellStyle name="Normal 2 2 7 2" xfId="3249" xr:uid="{37E211E3-B185-434E-A067-861D36F60559}"/>
    <cellStyle name="Normal 2 2 8" xfId="1677" xr:uid="{00000000-0005-0000-0000-00008E060000}"/>
    <cellStyle name="Normal 2 2 8 2" xfId="3250" xr:uid="{058AB265-E415-40BB-8A82-C90B8AE796D7}"/>
    <cellStyle name="Normal 2 2 9" xfId="1678" xr:uid="{00000000-0005-0000-0000-00008F060000}"/>
    <cellStyle name="Normal 2 2 9 2" xfId="3251" xr:uid="{EC5DD65B-9D99-48BE-871C-3395949AFE5F}"/>
    <cellStyle name="Normal 2 2_1.2.2.1 SLM Pembangunan FEEDER BARU MDI 9 dan 10 2052011" xfId="1679" xr:uid="{00000000-0005-0000-0000-000090060000}"/>
    <cellStyle name="Normal 2 20" xfId="1680" xr:uid="{00000000-0005-0000-0000-000091060000}"/>
    <cellStyle name="Normal 2 20 2" xfId="1681" xr:uid="{00000000-0005-0000-0000-000092060000}"/>
    <cellStyle name="Normal 2 21" xfId="1682" xr:uid="{00000000-0005-0000-0000-000093060000}"/>
    <cellStyle name="Normal 2 21 2" xfId="1683" xr:uid="{00000000-0005-0000-0000-000094060000}"/>
    <cellStyle name="Normal 2 22" xfId="1684" xr:uid="{00000000-0005-0000-0000-000095060000}"/>
    <cellStyle name="Normal 2 22 2" xfId="1685" xr:uid="{00000000-0005-0000-0000-000096060000}"/>
    <cellStyle name="Normal 2 23" xfId="1686" xr:uid="{00000000-0005-0000-0000-000097060000}"/>
    <cellStyle name="Normal 2 23 2" xfId="1687" xr:uid="{00000000-0005-0000-0000-000098060000}"/>
    <cellStyle name="Normal 2 24" xfId="1688" xr:uid="{00000000-0005-0000-0000-000099060000}"/>
    <cellStyle name="Normal 2 24 2" xfId="3707" xr:uid="{4FFCEC2A-35C4-4B28-B079-83809C698808}"/>
    <cellStyle name="Normal 2 25" xfId="1689" xr:uid="{00000000-0005-0000-0000-00009A060000}"/>
    <cellStyle name="Normal 2 25 2" xfId="1690" xr:uid="{00000000-0005-0000-0000-00009B060000}"/>
    <cellStyle name="Normal 2 26" xfId="1691" xr:uid="{00000000-0005-0000-0000-00009C060000}"/>
    <cellStyle name="Normal 2 26 2" xfId="1692" xr:uid="{00000000-0005-0000-0000-00009D060000}"/>
    <cellStyle name="Normal 2 27" xfId="1693" xr:uid="{00000000-0005-0000-0000-00009E060000}"/>
    <cellStyle name="Normal 2 27 2" xfId="1694" xr:uid="{00000000-0005-0000-0000-00009F060000}"/>
    <cellStyle name="Normal 2 28" xfId="1695" xr:uid="{00000000-0005-0000-0000-0000A0060000}"/>
    <cellStyle name="Normal 2 28 2" xfId="1696" xr:uid="{00000000-0005-0000-0000-0000A1060000}"/>
    <cellStyle name="Normal 2 29" xfId="1697" xr:uid="{00000000-0005-0000-0000-0000A2060000}"/>
    <cellStyle name="Normal 2 29 2" xfId="1698" xr:uid="{00000000-0005-0000-0000-0000A3060000}"/>
    <cellStyle name="Normal 2 3" xfId="1699" xr:uid="{00000000-0005-0000-0000-0000A4060000}"/>
    <cellStyle name="Normal 2 3 2" xfId="1700" xr:uid="{00000000-0005-0000-0000-0000A5060000}"/>
    <cellStyle name="Normal 2 3 2 2" xfId="1701" xr:uid="{00000000-0005-0000-0000-0000A6060000}"/>
    <cellStyle name="Normal 2 3 2 2 2" xfId="3708" xr:uid="{E9203E8F-8AF8-4F41-9D35-EE991290D9F5}"/>
    <cellStyle name="Normal 2 3 2 3" xfId="1702" xr:uid="{00000000-0005-0000-0000-0000A7060000}"/>
    <cellStyle name="Normal 2 3 3" xfId="1703" xr:uid="{00000000-0005-0000-0000-0000A8060000}"/>
    <cellStyle name="Normal 2 3 3 2" xfId="1704" xr:uid="{00000000-0005-0000-0000-0000A9060000}"/>
    <cellStyle name="Normal 2 3 4" xfId="1705" xr:uid="{00000000-0005-0000-0000-0000AA060000}"/>
    <cellStyle name="Normal 2 3 4 2" xfId="3709" xr:uid="{592E145F-AB6D-4DC3-B71F-435256264A9B}"/>
    <cellStyle name="Normal 2 3 5" xfId="1706" xr:uid="{00000000-0005-0000-0000-0000AB060000}"/>
    <cellStyle name="Normal 2 3_1001 -Batur Jaya I.3-555KVA" xfId="1707" xr:uid="{00000000-0005-0000-0000-0000AC060000}"/>
    <cellStyle name="Normal 2 30" xfId="1708" xr:uid="{00000000-0005-0000-0000-0000AD060000}"/>
    <cellStyle name="Normal 2 30 2" xfId="1709" xr:uid="{00000000-0005-0000-0000-0000AE060000}"/>
    <cellStyle name="Normal 2 31" xfId="1710" xr:uid="{00000000-0005-0000-0000-0000AF060000}"/>
    <cellStyle name="Normal 2 31 2" xfId="1711" xr:uid="{00000000-0005-0000-0000-0000B0060000}"/>
    <cellStyle name="Normal 2 32" xfId="1712" xr:uid="{00000000-0005-0000-0000-0000B1060000}"/>
    <cellStyle name="Normal 2 32 2" xfId="1713" xr:uid="{00000000-0005-0000-0000-0000B2060000}"/>
    <cellStyle name="Normal 2 33" xfId="1714" xr:uid="{00000000-0005-0000-0000-0000B3060000}"/>
    <cellStyle name="Normal 2 33 2" xfId="1715" xr:uid="{00000000-0005-0000-0000-0000B4060000}"/>
    <cellStyle name="Normal 2 34" xfId="1716" xr:uid="{00000000-0005-0000-0000-0000B5060000}"/>
    <cellStyle name="Normal 2 34 2" xfId="1717" xr:uid="{00000000-0005-0000-0000-0000B6060000}"/>
    <cellStyle name="Normal 2 35" xfId="1718" xr:uid="{00000000-0005-0000-0000-0000B7060000}"/>
    <cellStyle name="Normal 2 35 2" xfId="1719" xr:uid="{00000000-0005-0000-0000-0000B8060000}"/>
    <cellStyle name="Normal 2 36" xfId="1720" xr:uid="{00000000-0005-0000-0000-0000B9060000}"/>
    <cellStyle name="Normal 2 36 2" xfId="1721" xr:uid="{00000000-0005-0000-0000-0000BA060000}"/>
    <cellStyle name="Normal 2 37" xfId="1722" xr:uid="{00000000-0005-0000-0000-0000BB060000}"/>
    <cellStyle name="Normal 2 37 2" xfId="1723" xr:uid="{00000000-0005-0000-0000-0000BC060000}"/>
    <cellStyle name="Normal 2 38" xfId="1724" xr:uid="{00000000-0005-0000-0000-0000BD060000}"/>
    <cellStyle name="Normal 2 38 2" xfId="3710" xr:uid="{3E336191-B75A-4915-912A-AEF5544ED177}"/>
    <cellStyle name="Normal 2 39" xfId="1725" xr:uid="{00000000-0005-0000-0000-0000BE060000}"/>
    <cellStyle name="Normal 2 39 2" xfId="3711" xr:uid="{B189DF5E-1E81-42C2-BC54-652601C9CD54}"/>
    <cellStyle name="Normal 2 4" xfId="1726" xr:uid="{00000000-0005-0000-0000-0000BF060000}"/>
    <cellStyle name="Normal 2 4 2" xfId="1727" xr:uid="{00000000-0005-0000-0000-0000C0060000}"/>
    <cellStyle name="Normal 2 4 2 2" xfId="1728" xr:uid="{00000000-0005-0000-0000-0000C1060000}"/>
    <cellStyle name="Normal 2 4 3" xfId="1729" xr:uid="{00000000-0005-0000-0000-0000C2060000}"/>
    <cellStyle name="Normal 2 4 3 2" xfId="1730" xr:uid="{00000000-0005-0000-0000-0000C3060000}"/>
    <cellStyle name="Normal 2 4 4" xfId="1731" xr:uid="{00000000-0005-0000-0000-0000C4060000}"/>
    <cellStyle name="Normal 2 40" xfId="1732" xr:uid="{00000000-0005-0000-0000-0000C5060000}"/>
    <cellStyle name="Normal 2 40 2" xfId="3712" xr:uid="{C1A648B1-CCC1-4ED6-B5D0-FF8EBEF1A461}"/>
    <cellStyle name="Normal 2 41" xfId="1733" xr:uid="{00000000-0005-0000-0000-0000C6060000}"/>
    <cellStyle name="Normal 2 41 2" xfId="1734" xr:uid="{00000000-0005-0000-0000-0000C7060000}"/>
    <cellStyle name="Normal 2 42" xfId="1735" xr:uid="{00000000-0005-0000-0000-0000C8060000}"/>
    <cellStyle name="Normal 2 42 2" xfId="1736" xr:uid="{00000000-0005-0000-0000-0000C9060000}"/>
    <cellStyle name="Normal 2 43" xfId="1737" xr:uid="{00000000-0005-0000-0000-0000CA060000}"/>
    <cellStyle name="Normal 2 43 2" xfId="1738" xr:uid="{00000000-0005-0000-0000-0000CB060000}"/>
    <cellStyle name="Normal 2 44" xfId="1739" xr:uid="{00000000-0005-0000-0000-0000CC060000}"/>
    <cellStyle name="Normal 2 44 2" xfId="1740" xr:uid="{00000000-0005-0000-0000-0000CD060000}"/>
    <cellStyle name="Normal 2 45" xfId="1741" xr:uid="{00000000-0005-0000-0000-0000CE060000}"/>
    <cellStyle name="Normal 2 45 2" xfId="1742" xr:uid="{00000000-0005-0000-0000-0000CF060000}"/>
    <cellStyle name="Normal 2 46" xfId="1743" xr:uid="{00000000-0005-0000-0000-0000D0060000}"/>
    <cellStyle name="Normal 2 46 2" xfId="1744" xr:uid="{00000000-0005-0000-0000-0000D1060000}"/>
    <cellStyle name="Normal 2 47" xfId="1745" xr:uid="{00000000-0005-0000-0000-0000D2060000}"/>
    <cellStyle name="Normal 2 47 2" xfId="1746" xr:uid="{00000000-0005-0000-0000-0000D3060000}"/>
    <cellStyle name="Normal 2 48" xfId="1747" xr:uid="{00000000-0005-0000-0000-0000D4060000}"/>
    <cellStyle name="Normal 2 48 2" xfId="1748" xr:uid="{00000000-0005-0000-0000-0000D5060000}"/>
    <cellStyle name="Normal 2 49" xfId="1749" xr:uid="{00000000-0005-0000-0000-0000D6060000}"/>
    <cellStyle name="Normal 2 49 2" xfId="1750" xr:uid="{00000000-0005-0000-0000-0000D7060000}"/>
    <cellStyle name="Normal 2 5" xfId="1751" xr:uid="{00000000-0005-0000-0000-0000D8060000}"/>
    <cellStyle name="Normal 2 5 10" xfId="8057" xr:uid="{7D12A4C5-0109-498C-82B0-EB3CC139D8A1}"/>
    <cellStyle name="Normal 2 5 10 2" xfId="14528" xr:uid="{0AAF9F00-E2E8-4307-89D0-AEF58B7835AB}"/>
    <cellStyle name="Normal 2 5 11" xfId="9262" xr:uid="{07BBFFD2-55AF-4BC6-B205-10261D806818}"/>
    <cellStyle name="Normal 2 5 12" xfId="11007" xr:uid="{C2DD5821-6C40-4C9D-A2AB-FC80F94DE988}"/>
    <cellStyle name="Normal 2 5 13" xfId="15722" xr:uid="{60428083-CE9F-41F9-8B7E-66643D9CD008}"/>
    <cellStyle name="Normal 2 5 14" xfId="15989" xr:uid="{00C1AFDE-1085-4207-963F-0F1F067C4840}"/>
    <cellStyle name="Normal 2 5 15" xfId="4739" xr:uid="{A6DF4FFC-6F80-404C-84A5-8A151EEBEE46}"/>
    <cellStyle name="Normal 2 5 16" xfId="3713" xr:uid="{39D13CA5-AA38-44A2-A0F7-21779108FC50}"/>
    <cellStyle name="Normal 2 5 2" xfId="1752" xr:uid="{00000000-0005-0000-0000-0000D9060000}"/>
    <cellStyle name="Normal 2 5 2 2" xfId="1753" xr:uid="{00000000-0005-0000-0000-0000DA060000}"/>
    <cellStyle name="Normal 2 5 2 2 2" xfId="5668" xr:uid="{751DD1AC-C2FC-459C-B6B7-22698D6245A8}"/>
    <cellStyle name="Normal 2 5 2 2 2 2" xfId="11957" xr:uid="{D4C7F391-E6AC-4FB5-AD55-7B3A4CD9D28D}"/>
    <cellStyle name="Normal 2 5 2 2 3" xfId="9683" xr:uid="{BB4D7810-49F3-4EF9-9734-97BE2EB01308}"/>
    <cellStyle name="Normal 2 5 2 2 4" xfId="11009" xr:uid="{89F4261F-49EB-4201-9907-81FFA6F662EF}"/>
    <cellStyle name="Normal 2 5 2 2 5" xfId="4741" xr:uid="{25472B43-D5D5-4773-9BBD-BECEDF448795}"/>
    <cellStyle name="Normal 2 5 2 2 6" xfId="3715" xr:uid="{C4C11F23-383E-4D86-95DF-E8B9ECBA1799}"/>
    <cellStyle name="Normal 2 5 2 3" xfId="5667" xr:uid="{78189E87-6D8A-4C4F-9DEB-E20F6844FA85}"/>
    <cellStyle name="Normal 2 5 2 3 2" xfId="11956" xr:uid="{CC5387B1-2405-430E-BE42-17B558293B12}"/>
    <cellStyle name="Normal 2 5 2 4" xfId="9682" xr:uid="{B2EE68F5-F83A-4673-9A28-FF08C36E1503}"/>
    <cellStyle name="Normal 2 5 2 5" xfId="11008" xr:uid="{1DA60DDA-E6E8-490B-9083-71FAB2FBB0E4}"/>
    <cellStyle name="Normal 2 5 2 6" xfId="4740" xr:uid="{E97A18C1-DB4F-49DA-BEF9-D69FC8C0B12C}"/>
    <cellStyle name="Normal 2 5 2 7" xfId="3714" xr:uid="{4524B24C-25EA-4531-A60F-27F03CED194A}"/>
    <cellStyle name="Normal 2 5 3" xfId="1754" xr:uid="{00000000-0005-0000-0000-0000DB060000}"/>
    <cellStyle name="Normal 2 5 3 2" xfId="5669" xr:uid="{CCFEA49C-F536-4D30-9D48-2527D282548E}"/>
    <cellStyle name="Normal 2 5 3 2 2" xfId="11958" xr:uid="{370A3609-DAB5-4E5C-917E-47D13FD291AC}"/>
    <cellStyle name="Normal 2 5 3 3" xfId="9252" xr:uid="{34EB8219-5959-4049-91E6-573A9D95E8DB}"/>
    <cellStyle name="Normal 2 5 3 4" xfId="11010" xr:uid="{EF7A7693-C5CE-4610-AC82-E515B4A5F4A3}"/>
    <cellStyle name="Normal 2 5 3 5" xfId="4742" xr:uid="{A1F26098-6F6E-4A0D-88B8-6185B96E5704}"/>
    <cellStyle name="Normal 2 5 3 6" xfId="3716" xr:uid="{035A3DE2-2BA6-45CA-A60C-2C120360B3F8}"/>
    <cellStyle name="Normal 2 5 4" xfId="2694" xr:uid="{B37BEAAF-FB27-40B1-9038-FD4B8C20F131}"/>
    <cellStyle name="Normal 2 5 4 2" xfId="11217" xr:uid="{344B1FF9-EADA-4323-B365-BDD212C49EDC}"/>
    <cellStyle name="Normal 2 5 4 3" xfId="4951" xr:uid="{7AA4992F-83AD-402C-845C-82A0F4F3D811}"/>
    <cellStyle name="Normal 2 5 4 4" xfId="3857" xr:uid="{EEAC3BFC-1D47-4C17-9335-942DBB446448}"/>
    <cellStyle name="Normal 2 5 5" xfId="5666" xr:uid="{69D6815F-9377-4A84-82E6-95A06B9047C6}"/>
    <cellStyle name="Normal 2 5 5 2" xfId="11955" xr:uid="{319BD98F-D4AA-496E-BB86-867F112DF289}"/>
    <cellStyle name="Normal 2 5 6" xfId="5895" xr:uid="{D07A4E79-442A-49FB-8A39-04C2A7B5AC18}"/>
    <cellStyle name="Normal 2 5 6 2" xfId="12366" xr:uid="{63249271-BD2A-4B33-9128-1890112A7A2B}"/>
    <cellStyle name="Normal 2 5 7" xfId="6606" xr:uid="{DE8E68BF-FC99-4DC7-83B4-B479C62B6C7E}"/>
    <cellStyle name="Normal 2 5 7 2" xfId="13077" xr:uid="{5499BEB3-B830-4A6B-AB5C-62676D9B711C}"/>
    <cellStyle name="Normal 2 5 8" xfId="6627" xr:uid="{F744E7B6-B69A-482F-B18A-6987F0701168}"/>
    <cellStyle name="Normal 2 5 8 2" xfId="13098" xr:uid="{439E76EC-292E-4A57-B8FB-1829B9A3DF81}"/>
    <cellStyle name="Normal 2 5 9" xfId="7361" xr:uid="{F3ADD4F6-B273-49B6-9C0B-86AED5646E4E}"/>
    <cellStyle name="Normal 2 5 9 2" xfId="13832" xr:uid="{5017AFE7-F27B-432E-9785-3DCA892C6AAA}"/>
    <cellStyle name="Normal 2 50" xfId="1755" xr:uid="{00000000-0005-0000-0000-0000DC060000}"/>
    <cellStyle name="Normal 2 50 2" xfId="1756" xr:uid="{00000000-0005-0000-0000-0000DD060000}"/>
    <cellStyle name="Normal 2 51" xfId="1757" xr:uid="{00000000-0005-0000-0000-0000DE060000}"/>
    <cellStyle name="Normal 2 51 2" xfId="1758" xr:uid="{00000000-0005-0000-0000-0000DF060000}"/>
    <cellStyle name="Normal 2 52" xfId="1759" xr:uid="{00000000-0005-0000-0000-0000E0060000}"/>
    <cellStyle name="Normal 2 52 2" xfId="1760" xr:uid="{00000000-0005-0000-0000-0000E1060000}"/>
    <cellStyle name="Normal 2 53" xfId="1761" xr:uid="{00000000-0005-0000-0000-0000E2060000}"/>
    <cellStyle name="Normal 2 53 2" xfId="1762" xr:uid="{00000000-0005-0000-0000-0000E3060000}"/>
    <cellStyle name="Normal 2 54" xfId="1763" xr:uid="{00000000-0005-0000-0000-0000E4060000}"/>
    <cellStyle name="Normal 2 54 2" xfId="1764" xr:uid="{00000000-0005-0000-0000-0000E5060000}"/>
    <cellStyle name="Normal 2 55" xfId="1765" xr:uid="{00000000-0005-0000-0000-0000E6060000}"/>
    <cellStyle name="Normal 2 55 2" xfId="1766" xr:uid="{00000000-0005-0000-0000-0000E7060000}"/>
    <cellStyle name="Normal 2 56" xfId="1767" xr:uid="{00000000-0005-0000-0000-0000E8060000}"/>
    <cellStyle name="Normal 2 56 2" xfId="1768" xr:uid="{00000000-0005-0000-0000-0000E9060000}"/>
    <cellStyle name="Normal 2 57" xfId="1769" xr:uid="{00000000-0005-0000-0000-0000EA060000}"/>
    <cellStyle name="Normal 2 57 2" xfId="1770" xr:uid="{00000000-0005-0000-0000-0000EB060000}"/>
    <cellStyle name="Normal 2 58" xfId="1771" xr:uid="{00000000-0005-0000-0000-0000EC060000}"/>
    <cellStyle name="Normal 2 58 2" xfId="1772" xr:uid="{00000000-0005-0000-0000-0000ED060000}"/>
    <cellStyle name="Normal 2 59" xfId="1773" xr:uid="{00000000-0005-0000-0000-0000EE060000}"/>
    <cellStyle name="Normal 2 59 2" xfId="1774" xr:uid="{00000000-0005-0000-0000-0000EF060000}"/>
    <cellStyle name="Normal 2 6" xfId="1775" xr:uid="{00000000-0005-0000-0000-0000F0060000}"/>
    <cellStyle name="Normal 2 6 2" xfId="1776" xr:uid="{00000000-0005-0000-0000-0000F1060000}"/>
    <cellStyle name="Normal 2 6 3" xfId="3252" xr:uid="{4A28238C-69BF-406C-BD0B-7493632CABDE}"/>
    <cellStyle name="Normal 2 60" xfId="1777" xr:uid="{00000000-0005-0000-0000-0000F2060000}"/>
    <cellStyle name="Normal 2 60 2" xfId="1778" xr:uid="{00000000-0005-0000-0000-0000F3060000}"/>
    <cellStyle name="Normal 2 61" xfId="1779" xr:uid="{00000000-0005-0000-0000-0000F4060000}"/>
    <cellStyle name="Normal 2 61 2" xfId="1780" xr:uid="{00000000-0005-0000-0000-0000F5060000}"/>
    <cellStyle name="Normal 2 62" xfId="1781" xr:uid="{00000000-0005-0000-0000-0000F6060000}"/>
    <cellStyle name="Normal 2 62 2" xfId="1782" xr:uid="{00000000-0005-0000-0000-0000F7060000}"/>
    <cellStyle name="Normal 2 63" xfId="1783" xr:uid="{00000000-0005-0000-0000-0000F8060000}"/>
    <cellStyle name="Normal 2 63 2" xfId="1784" xr:uid="{00000000-0005-0000-0000-0000F9060000}"/>
    <cellStyle name="Normal 2 64" xfId="1785" xr:uid="{00000000-0005-0000-0000-0000FA060000}"/>
    <cellStyle name="Normal 2 64 2" xfId="1786" xr:uid="{00000000-0005-0000-0000-0000FB060000}"/>
    <cellStyle name="Normal 2 65" xfId="1787" xr:uid="{00000000-0005-0000-0000-0000FC060000}"/>
    <cellStyle name="Normal 2 65 2" xfId="1788" xr:uid="{00000000-0005-0000-0000-0000FD060000}"/>
    <cellStyle name="Normal 2 66" xfId="1789" xr:uid="{00000000-0005-0000-0000-0000FE060000}"/>
    <cellStyle name="Normal 2 66 2" xfId="1790" xr:uid="{00000000-0005-0000-0000-0000FF060000}"/>
    <cellStyle name="Normal 2 67" xfId="1791" xr:uid="{00000000-0005-0000-0000-000000070000}"/>
    <cellStyle name="Normal 2 67 2" xfId="1792" xr:uid="{00000000-0005-0000-0000-000001070000}"/>
    <cellStyle name="Normal 2 68" xfId="1793" xr:uid="{00000000-0005-0000-0000-000002070000}"/>
    <cellStyle name="Normal 2 68 2" xfId="1794" xr:uid="{00000000-0005-0000-0000-000003070000}"/>
    <cellStyle name="Normal 2 69" xfId="1795" xr:uid="{00000000-0005-0000-0000-000004070000}"/>
    <cellStyle name="Normal 2 69 2" xfId="1796" xr:uid="{00000000-0005-0000-0000-000005070000}"/>
    <cellStyle name="Normal 2 7" xfId="1797" xr:uid="{00000000-0005-0000-0000-000006070000}"/>
    <cellStyle name="Normal 2 7 2" xfId="3253" xr:uid="{66C99F88-08AE-4FB5-B926-6E75D4D05C2E}"/>
    <cellStyle name="Normal 2 70" xfId="1798" xr:uid="{00000000-0005-0000-0000-000007070000}"/>
    <cellStyle name="Normal 2 70 2" xfId="1799" xr:uid="{00000000-0005-0000-0000-000008070000}"/>
    <cellStyle name="Normal 2 71" xfId="1800" xr:uid="{00000000-0005-0000-0000-000009070000}"/>
    <cellStyle name="Normal 2 71 2" xfId="1801" xr:uid="{00000000-0005-0000-0000-00000A070000}"/>
    <cellStyle name="Normal 2 72" xfId="1802" xr:uid="{00000000-0005-0000-0000-00000B070000}"/>
    <cellStyle name="Normal 2 72 2" xfId="1803" xr:uid="{00000000-0005-0000-0000-00000C070000}"/>
    <cellStyle name="Normal 2 73" xfId="1804" xr:uid="{00000000-0005-0000-0000-00000D070000}"/>
    <cellStyle name="Normal 2 73 2" xfId="1805" xr:uid="{00000000-0005-0000-0000-00000E070000}"/>
    <cellStyle name="Normal 2 74" xfId="1806" xr:uid="{00000000-0005-0000-0000-00000F070000}"/>
    <cellStyle name="Normal 2 74 2" xfId="1807" xr:uid="{00000000-0005-0000-0000-000010070000}"/>
    <cellStyle name="Normal 2 75" xfId="1808" xr:uid="{00000000-0005-0000-0000-000011070000}"/>
    <cellStyle name="Normal 2 75 2" xfId="1809" xr:uid="{00000000-0005-0000-0000-000012070000}"/>
    <cellStyle name="Normal 2 76" xfId="1810" xr:uid="{00000000-0005-0000-0000-000013070000}"/>
    <cellStyle name="Normal 2 76 2" xfId="1811" xr:uid="{00000000-0005-0000-0000-000014070000}"/>
    <cellStyle name="Normal 2 77" xfId="1812" xr:uid="{00000000-0005-0000-0000-000015070000}"/>
    <cellStyle name="Normal 2 77 2" xfId="1813" xr:uid="{00000000-0005-0000-0000-000016070000}"/>
    <cellStyle name="Normal 2 78" xfId="1814" xr:uid="{00000000-0005-0000-0000-000017070000}"/>
    <cellStyle name="Normal 2 78 2" xfId="1815" xr:uid="{00000000-0005-0000-0000-000018070000}"/>
    <cellStyle name="Normal 2 79" xfId="1816" xr:uid="{00000000-0005-0000-0000-000019070000}"/>
    <cellStyle name="Normal 2 79 2" xfId="1817" xr:uid="{00000000-0005-0000-0000-00001A070000}"/>
    <cellStyle name="Normal 2 8" xfId="1818" xr:uid="{00000000-0005-0000-0000-00001B070000}"/>
    <cellStyle name="Normal 2 8 10" xfId="3254" xr:uid="{9DA8B097-FF12-4490-8DA0-C8DA1F98C3F6}"/>
    <cellStyle name="Normal 2 8 2" xfId="1819" xr:uid="{00000000-0005-0000-0000-00001C070000}"/>
    <cellStyle name="Normal 2 8 3" xfId="1820" xr:uid="{00000000-0005-0000-0000-00001D070000}"/>
    <cellStyle name="Normal 2 8 4" xfId="1821" xr:uid="{00000000-0005-0000-0000-00001E070000}"/>
    <cellStyle name="Normal 2 8 5" xfId="1822" xr:uid="{00000000-0005-0000-0000-00001F070000}"/>
    <cellStyle name="Normal 2 8 6" xfId="1823" xr:uid="{00000000-0005-0000-0000-000020070000}"/>
    <cellStyle name="Normal 2 8 7" xfId="1824" xr:uid="{00000000-0005-0000-0000-000021070000}"/>
    <cellStyle name="Normal 2 8 8" xfId="1825" xr:uid="{00000000-0005-0000-0000-000022070000}"/>
    <cellStyle name="Normal 2 8 9" xfId="1826" xr:uid="{00000000-0005-0000-0000-000023070000}"/>
    <cellStyle name="Normal 2 8_lap ALL" xfId="1827" xr:uid="{00000000-0005-0000-0000-000024070000}"/>
    <cellStyle name="Normal 2 80" xfId="1828" xr:uid="{00000000-0005-0000-0000-000025070000}"/>
    <cellStyle name="Normal 2 80 2" xfId="1829" xr:uid="{00000000-0005-0000-0000-000026070000}"/>
    <cellStyle name="Normal 2 81" xfId="1830" xr:uid="{00000000-0005-0000-0000-000027070000}"/>
    <cellStyle name="Normal 2 81 2" xfId="1831" xr:uid="{00000000-0005-0000-0000-000028070000}"/>
    <cellStyle name="Normal 2 82" xfId="1832" xr:uid="{00000000-0005-0000-0000-000029070000}"/>
    <cellStyle name="Normal 2 82 2" xfId="1833" xr:uid="{00000000-0005-0000-0000-00002A070000}"/>
    <cellStyle name="Normal 2 83" xfId="1834" xr:uid="{00000000-0005-0000-0000-00002B070000}"/>
    <cellStyle name="Normal 2 83 2" xfId="1835" xr:uid="{00000000-0005-0000-0000-00002C070000}"/>
    <cellStyle name="Normal 2 84" xfId="1836" xr:uid="{00000000-0005-0000-0000-00002D070000}"/>
    <cellStyle name="Normal 2 84 2" xfId="1837" xr:uid="{00000000-0005-0000-0000-00002E070000}"/>
    <cellStyle name="Normal 2 85" xfId="1838" xr:uid="{00000000-0005-0000-0000-00002F070000}"/>
    <cellStyle name="Normal 2 85 2" xfId="1839" xr:uid="{00000000-0005-0000-0000-000030070000}"/>
    <cellStyle name="Normal 2 86" xfId="1840" xr:uid="{00000000-0005-0000-0000-000031070000}"/>
    <cellStyle name="Normal 2 86 2" xfId="1841" xr:uid="{00000000-0005-0000-0000-000032070000}"/>
    <cellStyle name="Normal 2 87" xfId="1842" xr:uid="{00000000-0005-0000-0000-000033070000}"/>
    <cellStyle name="Normal 2 87 2" xfId="1843" xr:uid="{00000000-0005-0000-0000-000034070000}"/>
    <cellStyle name="Normal 2 88" xfId="1844" xr:uid="{00000000-0005-0000-0000-000035070000}"/>
    <cellStyle name="Normal 2 88 2" xfId="1845" xr:uid="{00000000-0005-0000-0000-000036070000}"/>
    <cellStyle name="Normal 2 89" xfId="1846" xr:uid="{00000000-0005-0000-0000-000037070000}"/>
    <cellStyle name="Normal 2 89 2" xfId="1847" xr:uid="{00000000-0005-0000-0000-000038070000}"/>
    <cellStyle name="Normal 2 9" xfId="1848" xr:uid="{00000000-0005-0000-0000-000039070000}"/>
    <cellStyle name="Normal 2 9 2" xfId="3255" xr:uid="{8A69BF62-6B54-4D79-B82F-D047755DAD6A}"/>
    <cellStyle name="Normal 2 90" xfId="1849" xr:uid="{00000000-0005-0000-0000-00003A070000}"/>
    <cellStyle name="Normal 2 90 2" xfId="1850" xr:uid="{00000000-0005-0000-0000-00003B070000}"/>
    <cellStyle name="Normal 2 91" xfId="1851" xr:uid="{00000000-0005-0000-0000-00003C070000}"/>
    <cellStyle name="Normal 2 91 2" xfId="1852" xr:uid="{00000000-0005-0000-0000-00003D070000}"/>
    <cellStyle name="Normal 2 92" xfId="1853" xr:uid="{00000000-0005-0000-0000-00003E070000}"/>
    <cellStyle name="Normal 2 92 2" xfId="1854" xr:uid="{00000000-0005-0000-0000-00003F070000}"/>
    <cellStyle name="Normal 2 93" xfId="1855" xr:uid="{00000000-0005-0000-0000-000040070000}"/>
    <cellStyle name="Normal 2 93 2" xfId="1856" xr:uid="{00000000-0005-0000-0000-000041070000}"/>
    <cellStyle name="Normal 2 94" xfId="1857" xr:uid="{00000000-0005-0000-0000-000042070000}"/>
    <cellStyle name="Normal 2 94 2" xfId="1858" xr:uid="{00000000-0005-0000-0000-000043070000}"/>
    <cellStyle name="Normal 2 95" xfId="1859" xr:uid="{00000000-0005-0000-0000-000044070000}"/>
    <cellStyle name="Normal 2 95 2" xfId="1860" xr:uid="{00000000-0005-0000-0000-000045070000}"/>
    <cellStyle name="Normal 2 96" xfId="1861" xr:uid="{00000000-0005-0000-0000-000046070000}"/>
    <cellStyle name="Normal 2 96 2" xfId="1862" xr:uid="{00000000-0005-0000-0000-000047070000}"/>
    <cellStyle name="Normal 2 97" xfId="1863" xr:uid="{00000000-0005-0000-0000-000048070000}"/>
    <cellStyle name="Normal 2 97 2" xfId="1864" xr:uid="{00000000-0005-0000-0000-000049070000}"/>
    <cellStyle name="Normal 2 98" xfId="1865" xr:uid="{00000000-0005-0000-0000-00004A070000}"/>
    <cellStyle name="Normal 2 98 2" xfId="1866" xr:uid="{00000000-0005-0000-0000-00004B070000}"/>
    <cellStyle name="Normal 2 99" xfId="1867" xr:uid="{00000000-0005-0000-0000-00004C070000}"/>
    <cellStyle name="Normal 2 99 2" xfId="1868" xr:uid="{00000000-0005-0000-0000-00004D070000}"/>
    <cellStyle name="Normal 2_(PRK 111601-111604) 20130401 Joint AAU - GJN 4 - BNL 5 - KTN 7" xfId="1869" xr:uid="{00000000-0005-0000-0000-00004E070000}"/>
    <cellStyle name="Normal 20" xfId="1870" xr:uid="{00000000-0005-0000-0000-00004F070000}"/>
    <cellStyle name="Normal 20 2" xfId="1871" xr:uid="{00000000-0005-0000-0000-000050070000}"/>
    <cellStyle name="Normal 20 2 2" xfId="1872" xr:uid="{00000000-0005-0000-0000-000051070000}"/>
    <cellStyle name="Normal 20 2 3" xfId="1873" xr:uid="{00000000-0005-0000-0000-000052070000}"/>
    <cellStyle name="Normal 20 2 4" xfId="1874" xr:uid="{00000000-0005-0000-0000-000053070000}"/>
    <cellStyle name="Normal 20 3" xfId="1875" xr:uid="{00000000-0005-0000-0000-000054070000}"/>
    <cellStyle name="Normal 20 3 2" xfId="1876" xr:uid="{00000000-0005-0000-0000-000055070000}"/>
    <cellStyle name="Normal 20 4" xfId="1877" xr:uid="{00000000-0005-0000-0000-000056070000}"/>
    <cellStyle name="Normal 20 5" xfId="1878" xr:uid="{00000000-0005-0000-0000-000057070000}"/>
    <cellStyle name="Normal 20 6" xfId="1879" xr:uid="{00000000-0005-0000-0000-000058070000}"/>
    <cellStyle name="Normal 20 7" xfId="3256" xr:uid="{9DCF3126-65FD-431F-97FF-31FD047276AE}"/>
    <cellStyle name="Normal 20_RAB_LOK_SPK_Tw_II_2010-2" xfId="1880" xr:uid="{00000000-0005-0000-0000-000059070000}"/>
    <cellStyle name="Normal 21" xfId="1881" xr:uid="{00000000-0005-0000-0000-00005A070000}"/>
    <cellStyle name="Normal 21 2" xfId="1882" xr:uid="{00000000-0005-0000-0000-00005B070000}"/>
    <cellStyle name="Normal 21 2 2" xfId="1883" xr:uid="{00000000-0005-0000-0000-00005C070000}"/>
    <cellStyle name="Normal 21 3" xfId="3257" xr:uid="{7B527FBC-D906-4207-93EB-01313229CC0E}"/>
    <cellStyle name="Normal 21_DATA DINGO &amp; IMG _OK" xfId="1884" xr:uid="{00000000-0005-0000-0000-00005D070000}"/>
    <cellStyle name="Normal 22" xfId="1885" xr:uid="{00000000-0005-0000-0000-00005E070000}"/>
    <cellStyle name="Normal 22 2" xfId="3258" xr:uid="{DA1100D7-310A-4637-A096-379E4A3F86A8}"/>
    <cellStyle name="Normal 23" xfId="1886" xr:uid="{00000000-0005-0000-0000-00005F070000}"/>
    <cellStyle name="Normal 23 2" xfId="3259" xr:uid="{67E4670F-3F33-4688-AFA5-BCC4B6AA72C5}"/>
    <cellStyle name="Normal 24" xfId="1887" xr:uid="{00000000-0005-0000-0000-000060070000}"/>
    <cellStyle name="Normal 24 2" xfId="1888" xr:uid="{00000000-0005-0000-0000-000061070000}"/>
    <cellStyle name="Normal 24 2 2" xfId="1889" xr:uid="{00000000-0005-0000-0000-000062070000}"/>
    <cellStyle name="Normal 25" xfId="1890" xr:uid="{00000000-0005-0000-0000-000063070000}"/>
    <cellStyle name="Normal 25 2" xfId="1891" xr:uid="{00000000-0005-0000-0000-000064070000}"/>
    <cellStyle name="Normal 26" xfId="1892" xr:uid="{00000000-0005-0000-0000-000065070000}"/>
    <cellStyle name="Normal 26 2" xfId="3717" xr:uid="{F92B386C-3994-4C8F-A83D-A25C424120B7}"/>
    <cellStyle name="Normal 27" xfId="1893" xr:uid="{00000000-0005-0000-0000-000066070000}"/>
    <cellStyle name="Normal 27 2" xfId="1894" xr:uid="{00000000-0005-0000-0000-000067070000}"/>
    <cellStyle name="Normal 27 2 2" xfId="1895" xr:uid="{00000000-0005-0000-0000-000068070000}"/>
    <cellStyle name="Normal 27 3" xfId="1896" xr:uid="{00000000-0005-0000-0000-000069070000}"/>
    <cellStyle name="Normal 28" xfId="1897" xr:uid="{00000000-0005-0000-0000-00006A070000}"/>
    <cellStyle name="Normal 28 2" xfId="1898" xr:uid="{00000000-0005-0000-0000-00006B070000}"/>
    <cellStyle name="Normal 28 2 2" xfId="1899" xr:uid="{00000000-0005-0000-0000-00006C070000}"/>
    <cellStyle name="Normal 28 3" xfId="3718" xr:uid="{27EB1A6E-5726-456F-9F1C-A29A621BE8D8}"/>
    <cellStyle name="Normal 28_Book2" xfId="1900" xr:uid="{00000000-0005-0000-0000-00006D070000}"/>
    <cellStyle name="Normal 29" xfId="1901" xr:uid="{00000000-0005-0000-0000-00006E070000}"/>
    <cellStyle name="Normal 29 2" xfId="3719" xr:uid="{57AB4E2B-6AA7-47B7-9B70-52ED52943F5D}"/>
    <cellStyle name="Normal 3" xfId="1902" xr:uid="{00000000-0005-0000-0000-00006F070000}"/>
    <cellStyle name="Normal 3 2" xfId="1903" xr:uid="{00000000-0005-0000-0000-000070070000}"/>
    <cellStyle name="Normal 3 2 2" xfId="1904" xr:uid="{00000000-0005-0000-0000-000071070000}"/>
    <cellStyle name="Normal 3 2 2 2" xfId="1905" xr:uid="{00000000-0005-0000-0000-000072070000}"/>
    <cellStyle name="Normal 3 2_4_Pembangunan JTM Baru Penyulang CPU 5" xfId="1906" xr:uid="{00000000-0005-0000-0000-000073070000}"/>
    <cellStyle name="Normal 3 3" xfId="1907" xr:uid="{00000000-0005-0000-0000-000074070000}"/>
    <cellStyle name="Normal 3 3 2" xfId="1908" xr:uid="{00000000-0005-0000-0000-000075070000}"/>
    <cellStyle name="Normal 3 4" xfId="1909" xr:uid="{00000000-0005-0000-0000-000076070000}"/>
    <cellStyle name="Normal 3 4 2" xfId="1910" xr:uid="{00000000-0005-0000-0000-000077070000}"/>
    <cellStyle name="Normal 3 4 3" xfId="1911" xr:uid="{00000000-0005-0000-0000-000078070000}"/>
    <cellStyle name="Normal 3 48" xfId="1912" xr:uid="{00000000-0005-0000-0000-000079070000}"/>
    <cellStyle name="Normal 3 5" xfId="1913" xr:uid="{00000000-0005-0000-0000-00007A070000}"/>
    <cellStyle name="Normal 3 5 2" xfId="1914" xr:uid="{00000000-0005-0000-0000-00007B070000}"/>
    <cellStyle name="Normal 3 5 2 2" xfId="3721" xr:uid="{20DFB2DC-CA99-4C4C-92D5-4E0F1A89ACE6}"/>
    <cellStyle name="Normal 3 5 3" xfId="3720" xr:uid="{B5AC7054-8068-4A4C-9202-C429409668C9}"/>
    <cellStyle name="Normal 3 6" xfId="1915" xr:uid="{00000000-0005-0000-0000-00007C070000}"/>
    <cellStyle name="Normal 3 6 2" xfId="3722" xr:uid="{17AE9558-C086-4D3B-BF0B-DD821151846F}"/>
    <cellStyle name="Normal 3 7" xfId="1916" xr:uid="{00000000-0005-0000-0000-00007D070000}"/>
    <cellStyle name="Normal 3 8" xfId="1917" xr:uid="{00000000-0005-0000-0000-00007E070000}"/>
    <cellStyle name="Normal 3_1.2.1 SLM Pembangunan FEEDER BARU MDI 9 dan 10 2052011" xfId="1918" xr:uid="{00000000-0005-0000-0000-00007F070000}"/>
    <cellStyle name="Normal 30" xfId="1919" xr:uid="{00000000-0005-0000-0000-000080070000}"/>
    <cellStyle name="Normal 30 2" xfId="1920" xr:uid="{00000000-0005-0000-0000-000081070000}"/>
    <cellStyle name="Normal 31" xfId="1921" xr:uid="{00000000-0005-0000-0000-000082070000}"/>
    <cellStyle name="Normal 31 2" xfId="1922" xr:uid="{00000000-0005-0000-0000-000083070000}"/>
    <cellStyle name="Normal 32" xfId="1923" xr:uid="{00000000-0005-0000-0000-000084070000}"/>
    <cellStyle name="Normal 32 2" xfId="1924" xr:uid="{00000000-0005-0000-0000-000085070000}"/>
    <cellStyle name="Normal 33" xfId="1925" xr:uid="{00000000-0005-0000-0000-000086070000}"/>
    <cellStyle name="Normal 33 2" xfId="3723" xr:uid="{9E46826A-FACA-4088-80E8-475FC6E1236D}"/>
    <cellStyle name="Normal 34" xfId="1926" xr:uid="{00000000-0005-0000-0000-000087070000}"/>
    <cellStyle name="Normal 35" xfId="1927" xr:uid="{00000000-0005-0000-0000-000088070000}"/>
    <cellStyle name="Normal 35 2" xfId="1928" xr:uid="{00000000-0005-0000-0000-000089070000}"/>
    <cellStyle name="Normal 36" xfId="1929" xr:uid="{00000000-0005-0000-0000-00008A070000}"/>
    <cellStyle name="Normal 36 2" xfId="1930" xr:uid="{00000000-0005-0000-0000-00008B070000}"/>
    <cellStyle name="Normal 37" xfId="1931" xr:uid="{00000000-0005-0000-0000-00008C070000}"/>
    <cellStyle name="Normal 37 2" xfId="1932" xr:uid="{00000000-0005-0000-0000-00008D070000}"/>
    <cellStyle name="Normal 38" xfId="1933" xr:uid="{00000000-0005-0000-0000-00008E070000}"/>
    <cellStyle name="Normal 38 2" xfId="1934" xr:uid="{00000000-0005-0000-0000-00008F070000}"/>
    <cellStyle name="Normal 39" xfId="1935" xr:uid="{00000000-0005-0000-0000-000090070000}"/>
    <cellStyle name="Normal 39 2" xfId="1936" xr:uid="{00000000-0005-0000-0000-000091070000}"/>
    <cellStyle name="Normal 4" xfId="1937" xr:uid="{00000000-0005-0000-0000-000092070000}"/>
    <cellStyle name="Normal 4 10" xfId="7354" xr:uid="{17C05BAE-3139-45E5-BC1D-D5CA5FA6CD96}"/>
    <cellStyle name="Normal 4 10 2" xfId="13825" xr:uid="{DAE3F100-5F0F-4EB6-9076-4A9C904781E5}"/>
    <cellStyle name="Normal 4 11" xfId="8051" xr:uid="{247201E7-ED14-4F20-BA23-1CD34F06C086}"/>
    <cellStyle name="Normal 4 11 2" xfId="14522" xr:uid="{65D82F70-79A9-4425-8549-90EDDE38EA9F}"/>
    <cellStyle name="Normal 4 12" xfId="9256" xr:uid="{11A8EAB1-26E7-4DF8-A367-D009E04F705C}"/>
    <cellStyle name="Normal 4 13" xfId="11012" xr:uid="{E3B5FE83-651E-44E4-B52B-5211F876EFBB}"/>
    <cellStyle name="Normal 4 14" xfId="15721" xr:uid="{7FB8EBC1-F640-4148-8A20-EACA31B1B633}"/>
    <cellStyle name="Normal 4 15" xfId="15984" xr:uid="{6F28A88C-C957-45FF-B109-E9E9039C46AB}"/>
    <cellStyle name="Normal 4 16" xfId="4743" xr:uid="{47B4AC31-1257-40F8-AA9C-C261A6A5292C}"/>
    <cellStyle name="Normal 4 17" xfId="3724" xr:uid="{169EE1FA-57BE-4972-B27E-949402E60345}"/>
    <cellStyle name="Normal 4 2" xfId="1938" xr:uid="{00000000-0005-0000-0000-000093070000}"/>
    <cellStyle name="Normal 4 2 2" xfId="1939" xr:uid="{00000000-0005-0000-0000-000094070000}"/>
    <cellStyle name="Normal 4 3" xfId="1940" xr:uid="{00000000-0005-0000-0000-000095070000}"/>
    <cellStyle name="Normal 4 3 2" xfId="3725" xr:uid="{D9CF7671-F936-4A48-9DBC-25B0902CA003}"/>
    <cellStyle name="Normal 4 4" xfId="1941" xr:uid="{00000000-0005-0000-0000-000096070000}"/>
    <cellStyle name="Normal 4 4 2" xfId="5671" xr:uid="{0A9BD377-F80A-40A1-98BE-2FC9AAEA0854}"/>
    <cellStyle name="Normal 4 4 2 2" xfId="11960" xr:uid="{7F96DF94-0938-416E-BEC1-0050A6643E9D}"/>
    <cellStyle name="Normal 4 4 3" xfId="9997" xr:uid="{31A331C1-9C42-4340-865E-CC2A3869A384}"/>
    <cellStyle name="Normal 4 4 4" xfId="11013" xr:uid="{3CE9E4FA-2BB1-4315-B2D0-D1C310433605}"/>
    <cellStyle name="Normal 4 4 5" xfId="4744" xr:uid="{5344D6DA-D1F6-4F91-B61C-D74D60EDA619}"/>
    <cellStyle name="Normal 4 4 6" xfId="3726" xr:uid="{A2205F36-2292-4EBF-AE04-AACE46D9BD7A}"/>
    <cellStyle name="Normal 4 5" xfId="2692" xr:uid="{44F62430-6188-47B9-AE7F-EB79CCC4D478}"/>
    <cellStyle name="Normal 4 5 2" xfId="11215" xr:uid="{7142138B-FA95-402E-8B38-A8C8C68CA26D}"/>
    <cellStyle name="Normal 4 5 3" xfId="4949" xr:uid="{59077D04-FBEC-4656-B398-FDF003D26BF2}"/>
    <cellStyle name="Normal 4 5 4" xfId="3855" xr:uid="{AE2BF345-2C1C-4261-AA15-BD16D0BCF057}"/>
    <cellStyle name="Normal 4 6" xfId="5670" xr:uid="{0E855EB5-2B52-40F1-83E2-BD1E0C14CD2C}"/>
    <cellStyle name="Normal 4 6 2" xfId="11959" xr:uid="{31C0A4D7-4E58-479F-BD27-A4DB0FFDCCDC}"/>
    <cellStyle name="Normal 4 7" xfId="5889" xr:uid="{189DD58C-11B7-4792-B0FC-4B1DB377CC1C}"/>
    <cellStyle name="Normal 4 7 2" xfId="12360" xr:uid="{2AD23825-2403-4A6A-9E3E-B38532385847}"/>
    <cellStyle name="Normal 4 8" xfId="6605" xr:uid="{243F7A77-356B-49C7-BCF7-9B3618598AC6}"/>
    <cellStyle name="Normal 4 8 2" xfId="13076" xr:uid="{3EA12404-D2C6-4531-A42D-D73B9B076AB9}"/>
    <cellStyle name="Normal 4 9" xfId="6625" xr:uid="{856415CD-3533-4EFF-BF15-6A541F0317ED}"/>
    <cellStyle name="Normal 4 9 2" xfId="13096" xr:uid="{C7FDEF8E-8984-4D30-80A5-AF3006E98DA3}"/>
    <cellStyle name="Normal 4_4_Pembangunan JTM Baru Penyulang CPU 5" xfId="1942" xr:uid="{00000000-0005-0000-0000-000097070000}"/>
    <cellStyle name="Normal 40" xfId="1943" xr:uid="{00000000-0005-0000-0000-000098070000}"/>
    <cellStyle name="Normal 40 2" xfId="1944" xr:uid="{00000000-0005-0000-0000-000099070000}"/>
    <cellStyle name="Normal 41" xfId="1945" xr:uid="{00000000-0005-0000-0000-00009A070000}"/>
    <cellStyle name="Normal 41 2" xfId="1946" xr:uid="{00000000-0005-0000-0000-00009B070000}"/>
    <cellStyle name="Normal 42" xfId="1947" xr:uid="{00000000-0005-0000-0000-00009C070000}"/>
    <cellStyle name="Normal 42 2" xfId="1948" xr:uid="{00000000-0005-0000-0000-00009D070000}"/>
    <cellStyle name="Normal 43" xfId="1949" xr:uid="{00000000-0005-0000-0000-00009E070000}"/>
    <cellStyle name="Normal 43 2" xfId="3727" xr:uid="{E7F2EF53-D0C9-423A-BDC3-668603FEA96A}"/>
    <cellStyle name="Normal 44" xfId="1950" xr:uid="{00000000-0005-0000-0000-00009F070000}"/>
    <cellStyle name="Normal 44 2" xfId="1951" xr:uid="{00000000-0005-0000-0000-0000A0070000}"/>
    <cellStyle name="Normal 45" xfId="1952" xr:uid="{00000000-0005-0000-0000-0000A1070000}"/>
    <cellStyle name="Normal 45 2" xfId="1953" xr:uid="{00000000-0005-0000-0000-0000A2070000}"/>
    <cellStyle name="Normal 46" xfId="1954" xr:uid="{00000000-0005-0000-0000-0000A3070000}"/>
    <cellStyle name="Normal 46 2" xfId="1955" xr:uid="{00000000-0005-0000-0000-0000A4070000}"/>
    <cellStyle name="Normal 47" xfId="1956" xr:uid="{00000000-0005-0000-0000-0000A5070000}"/>
    <cellStyle name="Normal 47 2" xfId="1957" xr:uid="{00000000-0005-0000-0000-0000A6070000}"/>
    <cellStyle name="Normal 48" xfId="1958" xr:uid="{00000000-0005-0000-0000-0000A7070000}"/>
    <cellStyle name="Normal 48 2" xfId="1959" xr:uid="{00000000-0005-0000-0000-0000A8070000}"/>
    <cellStyle name="Normal 49" xfId="1960" xr:uid="{00000000-0005-0000-0000-0000A9070000}"/>
    <cellStyle name="Normal 49 2" xfId="1961" xr:uid="{00000000-0005-0000-0000-0000AA070000}"/>
    <cellStyle name="Normal 5" xfId="1962" xr:uid="{00000000-0005-0000-0000-0000AB070000}"/>
    <cellStyle name="Normal 5 2" xfId="1963" xr:uid="{00000000-0005-0000-0000-0000AC070000}"/>
    <cellStyle name="Normal 5 2 2" xfId="1964" xr:uid="{00000000-0005-0000-0000-0000AD070000}"/>
    <cellStyle name="Normal 5 3" xfId="1965" xr:uid="{00000000-0005-0000-0000-0000AE070000}"/>
    <cellStyle name="Normal 5 3 2" xfId="3728" xr:uid="{8745747E-DE18-4392-B47C-F5EEF7712F97}"/>
    <cellStyle name="Normal 5 4" xfId="1966" xr:uid="{00000000-0005-0000-0000-0000AF070000}"/>
    <cellStyle name="Normal 5 4 2" xfId="3729" xr:uid="{28EB9DEE-DEA7-4F02-9DAA-B2824579ABD0}"/>
    <cellStyle name="Normal 5 5" xfId="1967" xr:uid="{00000000-0005-0000-0000-0000B0070000}"/>
    <cellStyle name="Normal 5 5 2" xfId="3730" xr:uid="{E48ABDDE-E6A9-4607-AC60-3CFE198784B9}"/>
    <cellStyle name="Normal 5 6" xfId="1968" xr:uid="{00000000-0005-0000-0000-0000B1070000}"/>
    <cellStyle name="Normal 5 6 2" xfId="3731" xr:uid="{71214B27-4CFE-468D-BAE4-E7AC03BDBBFD}"/>
    <cellStyle name="Normal 5 7" xfId="1969" xr:uid="{00000000-0005-0000-0000-0000B2070000}"/>
    <cellStyle name="Normal 5 7 2" xfId="3732" xr:uid="{D8C33D72-A921-482E-9563-B2F5954D000A}"/>
    <cellStyle name="Normal 5 8" xfId="1970" xr:uid="{00000000-0005-0000-0000-0000B3070000}"/>
    <cellStyle name="Normal 5 8 2" xfId="3733" xr:uid="{2001F837-063C-4A14-8D8D-9575D926B70B}"/>
    <cellStyle name="Normal 5 9" xfId="1971" xr:uid="{00000000-0005-0000-0000-0000B4070000}"/>
    <cellStyle name="Normal 5_1.2.2.1 SLM Pembangunan FEEDER BARU MDI 9 dan 10 2052011" xfId="1972" xr:uid="{00000000-0005-0000-0000-0000B5070000}"/>
    <cellStyle name="Normal 50" xfId="1973" xr:uid="{00000000-0005-0000-0000-0000B6070000}"/>
    <cellStyle name="Normal 50 2" xfId="1974" xr:uid="{00000000-0005-0000-0000-0000B7070000}"/>
    <cellStyle name="Normal 51" xfId="1975" xr:uid="{00000000-0005-0000-0000-0000B8070000}"/>
    <cellStyle name="Normal 51 2" xfId="3734" xr:uid="{44F662FC-4F37-4A76-87A0-792BC01E16C1}"/>
    <cellStyle name="Normal 52" xfId="1976" xr:uid="{00000000-0005-0000-0000-0000B9070000}"/>
    <cellStyle name="Normal 52 2" xfId="1977" xr:uid="{00000000-0005-0000-0000-0000BA070000}"/>
    <cellStyle name="Normal 53" xfId="1978" xr:uid="{00000000-0005-0000-0000-0000BB070000}"/>
    <cellStyle name="Normal 53 2" xfId="1979" xr:uid="{00000000-0005-0000-0000-0000BC070000}"/>
    <cellStyle name="Normal 54" xfId="1980" xr:uid="{00000000-0005-0000-0000-0000BD070000}"/>
    <cellStyle name="Normal 54 2" xfId="1981" xr:uid="{00000000-0005-0000-0000-0000BE070000}"/>
    <cellStyle name="Normal 55" xfId="1982" xr:uid="{00000000-0005-0000-0000-0000BF070000}"/>
    <cellStyle name="Normal 55 2" xfId="3735" xr:uid="{43D379FF-F5FC-46D8-8B47-040EACBE1BF3}"/>
    <cellStyle name="Normal 56" xfId="1983" xr:uid="{00000000-0005-0000-0000-0000C0070000}"/>
    <cellStyle name="Normal 56 2" xfId="1984" xr:uid="{00000000-0005-0000-0000-0000C1070000}"/>
    <cellStyle name="Normal 57" xfId="1985" xr:uid="{00000000-0005-0000-0000-0000C2070000}"/>
    <cellStyle name="Normal 57 2" xfId="3736" xr:uid="{C79D655F-6D43-41D8-A270-3F77A248260A}"/>
    <cellStyle name="Normal 58" xfId="1986" xr:uid="{00000000-0005-0000-0000-0000C3070000}"/>
    <cellStyle name="Normal 58 2" xfId="3737" xr:uid="{A89C4E52-D4DA-445C-98B8-35F6DACAED99}"/>
    <cellStyle name="Normal 59" xfId="1987" xr:uid="{00000000-0005-0000-0000-0000C4070000}"/>
    <cellStyle name="Normal 59 2" xfId="3738" xr:uid="{DD166018-09C0-493B-8C25-36BD017FD2CD}"/>
    <cellStyle name="Normal 6" xfId="1988" xr:uid="{00000000-0005-0000-0000-0000C5070000}"/>
    <cellStyle name="Normal 6 2" xfId="1989" xr:uid="{00000000-0005-0000-0000-0000C6070000}"/>
    <cellStyle name="Normal 6 2 2" xfId="1990" xr:uid="{00000000-0005-0000-0000-0000C7070000}"/>
    <cellStyle name="Normal 6 3" xfId="1991" xr:uid="{00000000-0005-0000-0000-0000C8070000}"/>
    <cellStyle name="Normal 6 3 2" xfId="1992" xr:uid="{00000000-0005-0000-0000-0000C9070000}"/>
    <cellStyle name="Normal 6 4" xfId="1993" xr:uid="{00000000-0005-0000-0000-0000CA070000}"/>
    <cellStyle name="Normal 6_1.2.2.1 SLM Pembangunan FEEDER BARU MDI 9 dan 10 2052011" xfId="1994" xr:uid="{00000000-0005-0000-0000-0000CB070000}"/>
    <cellStyle name="Normal 60" xfId="1995" xr:uid="{00000000-0005-0000-0000-0000CC070000}"/>
    <cellStyle name="Normal 60 2" xfId="3739" xr:uid="{A6AEDBD7-F84B-4C72-A284-8162C72350C9}"/>
    <cellStyle name="Normal 61" xfId="1996" xr:uid="{00000000-0005-0000-0000-0000CD070000}"/>
    <cellStyle name="Normal 61 2" xfId="3740" xr:uid="{EC1F92A0-05C0-466D-9FAC-ABAD81E693E9}"/>
    <cellStyle name="Normal 62" xfId="1997" xr:uid="{00000000-0005-0000-0000-0000CE070000}"/>
    <cellStyle name="Normal 62 2" xfId="3741" xr:uid="{8F657952-8D39-4A96-81FD-364A9D8DEA87}"/>
    <cellStyle name="Normal 63" xfId="1998" xr:uid="{00000000-0005-0000-0000-0000CF070000}"/>
    <cellStyle name="Normal 63 2" xfId="3742" xr:uid="{F9A79C97-14EF-46E0-BC39-3135B37CE7F9}"/>
    <cellStyle name="Normal 64" xfId="1999" xr:uid="{00000000-0005-0000-0000-0000D0070000}"/>
    <cellStyle name="Normal 64 2" xfId="3743" xr:uid="{86F6701E-FD42-43AF-9E4B-9D3B3149A088}"/>
    <cellStyle name="Normal 65" xfId="2000" xr:uid="{00000000-0005-0000-0000-0000D1070000}"/>
    <cellStyle name="Normal 65 2" xfId="3744" xr:uid="{225AE4B9-8D6C-43BB-A707-ECAC575A2188}"/>
    <cellStyle name="Normal 66" xfId="2001" xr:uid="{00000000-0005-0000-0000-0000D2070000}"/>
    <cellStyle name="Normal 66 2" xfId="3745" xr:uid="{ED90ECDE-CFA0-4C2A-9A26-27E4BC47DE73}"/>
    <cellStyle name="Normal 67" xfId="2002" xr:uid="{00000000-0005-0000-0000-0000D3070000}"/>
    <cellStyle name="Normal 67 2" xfId="3746" xr:uid="{7A5291DC-EF49-4869-B938-52AAA599D3E7}"/>
    <cellStyle name="Normal 68" xfId="2003" xr:uid="{00000000-0005-0000-0000-0000D4070000}"/>
    <cellStyle name="Normal 68 2" xfId="3747" xr:uid="{ADE44454-4F4D-4B54-9978-1FAFC9ED15FC}"/>
    <cellStyle name="Normal 69" xfId="2004" xr:uid="{00000000-0005-0000-0000-0000D5070000}"/>
    <cellStyle name="Normal 69 2" xfId="3748" xr:uid="{5BC3B34B-B675-4D2B-B3ED-4EEE21A5F8DA}"/>
    <cellStyle name="Normal 7" xfId="2005" xr:uid="{00000000-0005-0000-0000-0000D6070000}"/>
    <cellStyle name="Normal 7 2" xfId="2006" xr:uid="{00000000-0005-0000-0000-0000D7070000}"/>
    <cellStyle name="Normal 7 2 2" xfId="2007" xr:uid="{00000000-0005-0000-0000-0000D8070000}"/>
    <cellStyle name="Normal 7 3" xfId="2008" xr:uid="{00000000-0005-0000-0000-0000D9070000}"/>
    <cellStyle name="Normal 7 4" xfId="2009" xr:uid="{00000000-0005-0000-0000-0000DA070000}"/>
    <cellStyle name="Normal 7 5" xfId="2010" xr:uid="{00000000-0005-0000-0000-0000DB070000}"/>
    <cellStyle name="Normal 7_1.2.2.1 SLM Pembangunan FEEDER BARU MDI 9 dan 10 2052011" xfId="2011" xr:uid="{00000000-0005-0000-0000-0000DC070000}"/>
    <cellStyle name="Normal 70" xfId="2012" xr:uid="{00000000-0005-0000-0000-0000DD070000}"/>
    <cellStyle name="Normal 70 2" xfId="3749" xr:uid="{78AF9672-D1DC-481C-A748-B47A56EA6BFC}"/>
    <cellStyle name="Normal 71" xfId="2013" xr:uid="{00000000-0005-0000-0000-0000DE070000}"/>
    <cellStyle name="Normal 71 2" xfId="3750" xr:uid="{33414BB6-4D05-469A-B2A5-A035C4BC537F}"/>
    <cellStyle name="Normal 72" xfId="2014" xr:uid="{00000000-0005-0000-0000-0000DF070000}"/>
    <cellStyle name="Normal 72 2" xfId="3751" xr:uid="{219F6EED-B300-4448-A9D0-0AC40614C16F}"/>
    <cellStyle name="Normal 73" xfId="2015" xr:uid="{00000000-0005-0000-0000-0000E0070000}"/>
    <cellStyle name="Normal 73 2" xfId="3752" xr:uid="{41EDB6D8-31AA-42B1-9E7C-986BF1A64B45}"/>
    <cellStyle name="Normal 74" xfId="2016" xr:uid="{00000000-0005-0000-0000-0000E1070000}"/>
    <cellStyle name="Normal 74 2" xfId="3753" xr:uid="{1E4B5435-FE05-4433-B17F-AEBB170C88B6}"/>
    <cellStyle name="Normal 75" xfId="2017" xr:uid="{00000000-0005-0000-0000-0000E2070000}"/>
    <cellStyle name="Normal 75 2" xfId="3754" xr:uid="{D60D4D54-EFA5-4921-8435-3DDF7BFB6E12}"/>
    <cellStyle name="Normal 76" xfId="2018" xr:uid="{00000000-0005-0000-0000-0000E3070000}"/>
    <cellStyle name="Normal 76 2" xfId="3755" xr:uid="{03E9C416-3474-4A1D-BAF3-7EF5AFC3B6FB}"/>
    <cellStyle name="Normal 77" xfId="2019" xr:uid="{00000000-0005-0000-0000-0000E4070000}"/>
    <cellStyle name="Normal 77 2" xfId="3756" xr:uid="{A2207AD5-AC59-477B-BE62-C48C32F95ABF}"/>
    <cellStyle name="Normal 78" xfId="2020" xr:uid="{00000000-0005-0000-0000-0000E5070000}"/>
    <cellStyle name="Normal 78 2" xfId="3757" xr:uid="{8AE08A80-DCF6-417E-B6EE-4DFA5D8122D1}"/>
    <cellStyle name="Normal 79" xfId="2021" xr:uid="{00000000-0005-0000-0000-0000E6070000}"/>
    <cellStyle name="Normal 79 2" xfId="3758" xr:uid="{63FB81CB-12F4-4662-AD59-56E573BE54FA}"/>
    <cellStyle name="Normal 8" xfId="2022" xr:uid="{00000000-0005-0000-0000-0000E7070000}"/>
    <cellStyle name="Normal 8 10" xfId="8455" xr:uid="{D33C302B-46C6-4EB2-B043-3A4C7DFDB13E}"/>
    <cellStyle name="Normal 8 10 2" xfId="14926" xr:uid="{DD8F21DE-22FD-4DCC-9992-7C8B1968AB23}"/>
    <cellStyle name="Normal 8 11" xfId="9733" xr:uid="{E5D9A9A1-9BF5-4E41-B912-F4BF087B8ECE}"/>
    <cellStyle name="Normal 8 12" xfId="11014" xr:uid="{EE87CC71-7AF2-4E90-80A7-64FD58A31088}"/>
    <cellStyle name="Normal 8 13" xfId="15768" xr:uid="{222962E6-35CC-457F-83C0-F28107BD180C}"/>
    <cellStyle name="Normal 8 14" xfId="16391" xr:uid="{8DCB959F-73D1-4FAB-9C52-B79ADE6F6C6F}"/>
    <cellStyle name="Normal 8 15" xfId="4745" xr:uid="{A2AAF341-8079-4767-B175-9B8707B0C7B6}"/>
    <cellStyle name="Normal 8 16" xfId="3759" xr:uid="{B1CCA2E9-B8A7-451E-AE55-3D0A829CCF7D}"/>
    <cellStyle name="Normal 8 2" xfId="2023" xr:uid="{00000000-0005-0000-0000-0000E8070000}"/>
    <cellStyle name="Normal 8 2 2" xfId="3261" xr:uid="{3E159338-D3F9-4B3D-B88D-4FE22516BED2}"/>
    <cellStyle name="Normal 8 3" xfId="2024" xr:uid="{00000000-0005-0000-0000-0000E9070000}"/>
    <cellStyle name="Normal 8 3 2" xfId="5673" xr:uid="{C888CE41-5CD2-4274-B3FE-4665B2C5C491}"/>
    <cellStyle name="Normal 8 3 2 2" xfId="11962" xr:uid="{C7214804-47A1-4477-B7F8-2B46E03890E1}"/>
    <cellStyle name="Normal 8 3 3" xfId="10002" xr:uid="{ABE3AEF5-284E-49BD-AA66-580313BC69A6}"/>
    <cellStyle name="Normal 8 3 4" xfId="11015" xr:uid="{5B86036A-6FB6-4E51-BAEF-441C5B76A01E}"/>
    <cellStyle name="Normal 8 3 5" xfId="4746" xr:uid="{807AE78F-6180-4AD2-9980-84AB0B9B5A63}"/>
    <cellStyle name="Normal 8 3 6" xfId="3760" xr:uid="{6EB45ABC-AFC4-4655-AFA6-31C608DEBC0F}"/>
    <cellStyle name="Normal 8 4" xfId="3260" xr:uid="{E2C51F0A-73AE-43E6-AC62-98B10C0EB78F}"/>
    <cellStyle name="Normal 8 4 2" xfId="11544" xr:uid="{4BEB134E-4CFD-48CB-B382-85E3689E1CF5}"/>
    <cellStyle name="Normal 8 4 3" xfId="5278" xr:uid="{3F685748-95BD-4D6F-BA38-CD020DD19412}"/>
    <cellStyle name="Normal 8 4 4" xfId="4224" xr:uid="{5B385C63-9C1C-46FB-9F8C-BA670D4F4E56}"/>
    <cellStyle name="Normal 8 5" xfId="5672" xr:uid="{08D2831D-13D1-4AAB-8C20-199BCC1573C4}"/>
    <cellStyle name="Normal 8 5 2" xfId="11961" xr:uid="{7CFF6F99-A04B-4021-8C5E-F9A386AEAEBA}"/>
    <cellStyle name="Normal 8 6" xfId="6231" xr:uid="{1F3E47A7-ACCB-4E7E-9CFA-3CE4AC773866}"/>
    <cellStyle name="Normal 8 6 2" xfId="12702" xr:uid="{E1CA290C-C05A-4E6E-A2C2-A2B1552B9113}"/>
    <cellStyle name="Normal 8 7" xfId="6608" xr:uid="{6492CB84-AE10-49C8-B07D-B32ED0A2530F}"/>
    <cellStyle name="Normal 8 7 2" xfId="13079" xr:uid="{7B26020C-CE66-474E-B8CC-346F39BF1D86}"/>
    <cellStyle name="Normal 8 8" xfId="7002" xr:uid="{0AE5FF8E-DAB8-4BBD-9D85-DDC1F104AE80}"/>
    <cellStyle name="Normal 8 8 2" xfId="13473" xr:uid="{78811BCC-AC3D-4E14-B0BC-7D0DD31D22C0}"/>
    <cellStyle name="Normal 8 9" xfId="7656" xr:uid="{4DB9306A-71EE-44B9-A985-5F98FBA316AD}"/>
    <cellStyle name="Normal 8 9 2" xfId="14127" xr:uid="{7060E80D-780D-4CB5-8BE3-3EF05BB729C2}"/>
    <cellStyle name="Normal 8_(PRK 111601-111604) 20130401 Joint AAU - GJN 4 - BNL 5 - KTN 7" xfId="2025" xr:uid="{00000000-0005-0000-0000-0000EA070000}"/>
    <cellStyle name="Normal 80" xfId="2026" xr:uid="{00000000-0005-0000-0000-0000EB070000}"/>
    <cellStyle name="Normal 80 2" xfId="3761" xr:uid="{55EAACF9-C6C5-4B33-9DDD-B16A01D6EC97}"/>
    <cellStyle name="Normal 81" xfId="2027" xr:uid="{00000000-0005-0000-0000-0000EC070000}"/>
    <cellStyle name="Normal 81 2" xfId="3762" xr:uid="{2F1CBBE2-12A5-4747-AC21-C45AAE336F72}"/>
    <cellStyle name="Normal 82" xfId="2028" xr:uid="{00000000-0005-0000-0000-0000ED070000}"/>
    <cellStyle name="Normal 82 2" xfId="3763" xr:uid="{75A0F307-BD7A-4435-A6BC-95F6BFB348F7}"/>
    <cellStyle name="Normal 83" xfId="2029" xr:uid="{00000000-0005-0000-0000-0000EE070000}"/>
    <cellStyle name="Normal 83 2" xfId="3764" xr:uid="{FEFA056C-52B6-497A-9536-A45895506CF0}"/>
    <cellStyle name="Normal 84" xfId="2030" xr:uid="{00000000-0005-0000-0000-0000EF070000}"/>
    <cellStyle name="Normal 84 2" xfId="3765" xr:uid="{221EC77B-28CE-4BE8-A95D-DC0053C51237}"/>
    <cellStyle name="Normal 85" xfId="2031" xr:uid="{00000000-0005-0000-0000-0000F0070000}"/>
    <cellStyle name="Normal 85 2" xfId="3766" xr:uid="{45ABCC8C-356F-4D20-83EE-5D393D8A5E69}"/>
    <cellStyle name="Normal 86" xfId="2032" xr:uid="{00000000-0005-0000-0000-0000F1070000}"/>
    <cellStyle name="Normal 86 2" xfId="2033" xr:uid="{00000000-0005-0000-0000-0000F2070000}"/>
    <cellStyle name="Normal 87" xfId="2034" xr:uid="{00000000-0005-0000-0000-0000F3070000}"/>
    <cellStyle name="Normal 87 2" xfId="2035" xr:uid="{00000000-0005-0000-0000-0000F4070000}"/>
    <cellStyle name="Normal 87 2 2" xfId="2036" xr:uid="{00000000-0005-0000-0000-0000F5070000}"/>
    <cellStyle name="Normal 87 3" xfId="2037" xr:uid="{00000000-0005-0000-0000-0000F6070000}"/>
    <cellStyle name="Normal 88" xfId="2038" xr:uid="{00000000-0005-0000-0000-0000F7070000}"/>
    <cellStyle name="Normal 88 2" xfId="2039" xr:uid="{00000000-0005-0000-0000-0000F8070000}"/>
    <cellStyle name="Normal 89" xfId="2040" xr:uid="{00000000-0005-0000-0000-0000F9070000}"/>
    <cellStyle name="Normal 89 2" xfId="2041" xr:uid="{00000000-0005-0000-0000-0000FA070000}"/>
    <cellStyle name="Normal 9" xfId="2042" xr:uid="{00000000-0005-0000-0000-0000FB070000}"/>
    <cellStyle name="Normal 9 10" xfId="5674" xr:uid="{26A3D34E-20A5-421E-AE33-356692E56EFF}"/>
    <cellStyle name="Normal 9 10 2" xfId="11963" xr:uid="{881E1762-AF81-4E6C-B27D-56F664B61C9B}"/>
    <cellStyle name="Normal 9 11" xfId="6242" xr:uid="{27F17C2D-DBF2-4373-B5E2-556E6E3CF53B}"/>
    <cellStyle name="Normal 9 11 2" xfId="12713" xr:uid="{5846059A-0AAD-433B-955A-FA993F4E3A2D}"/>
    <cellStyle name="Normal 9 12" xfId="6609" xr:uid="{78984978-F379-4AA1-B440-999ECC9DC4C1}"/>
    <cellStyle name="Normal 9 12 2" xfId="13080" xr:uid="{A39CA962-57E3-416E-A38E-FEF50EC335DD}"/>
    <cellStyle name="Normal 9 13" xfId="7014" xr:uid="{44DB82F7-4E12-4F25-85B3-DCB9D2436365}"/>
    <cellStyle name="Normal 9 13 2" xfId="13485" xr:uid="{9A9BC52F-3458-4BBE-AD6A-63A41E5D0325}"/>
    <cellStyle name="Normal 9 14" xfId="7667" xr:uid="{898D1CC0-BF8B-4014-B804-E5399C6A5157}"/>
    <cellStyle name="Normal 9 14 2" xfId="14138" xr:uid="{A06E05B5-B39C-4A55-90B7-4C9E1FD5503E}"/>
    <cellStyle name="Normal 9 15" xfId="8456" xr:uid="{24BEFB66-6FF2-4939-90EF-BFAFB05857E1}"/>
    <cellStyle name="Normal 9 15 2" xfId="14927" xr:uid="{94A2224C-8E03-466C-A043-B1C5C5256675}"/>
    <cellStyle name="Normal 9 16" xfId="9744" xr:uid="{72705086-567E-4764-B91B-6B2CC10D58A9}"/>
    <cellStyle name="Normal 9 17" xfId="11016" xr:uid="{21AB7486-1E72-40D9-B2E6-E6C97E6A0DD7}"/>
    <cellStyle name="Normal 9 18" xfId="15776" xr:uid="{6E3E615C-8616-44AD-8F5F-7583EE94A1EB}"/>
    <cellStyle name="Normal 9 19" xfId="16401" xr:uid="{8CE623E8-B166-48D0-A6CC-75725D121661}"/>
    <cellStyle name="Normal 9 2" xfId="2043" xr:uid="{00000000-0005-0000-0000-0000FC070000}"/>
    <cellStyle name="Normal 9 2 2" xfId="2044" xr:uid="{00000000-0005-0000-0000-0000FD070000}"/>
    <cellStyle name="Normal 9 2 2 2" xfId="2045" xr:uid="{00000000-0005-0000-0000-0000FE070000}"/>
    <cellStyle name="Normal 9 2 2 2 2" xfId="3265" xr:uid="{8F350100-C739-4180-A068-5F2FB842C2D3}"/>
    <cellStyle name="Normal 9 2 2 3" xfId="2046" xr:uid="{00000000-0005-0000-0000-0000FF070000}"/>
    <cellStyle name="Normal 9 2 2 3 2" xfId="3266" xr:uid="{F98B19BD-1C5E-4CDF-831C-74A602721705}"/>
    <cellStyle name="Normal 9 2 2 4" xfId="2047" xr:uid="{00000000-0005-0000-0000-000000080000}"/>
    <cellStyle name="Normal 9 2 2 4 2" xfId="3267" xr:uid="{D45E1165-7AA8-4D8C-B870-EADC19DF329D}"/>
    <cellStyle name="Normal 9 2 2 5" xfId="3264" xr:uid="{2AD69DF0-E355-4710-88F4-614B539DD7AA}"/>
    <cellStyle name="Normal 9 2 3" xfId="2048" xr:uid="{00000000-0005-0000-0000-000001080000}"/>
    <cellStyle name="Normal 9 2 3 2" xfId="2049" xr:uid="{00000000-0005-0000-0000-000002080000}"/>
    <cellStyle name="Normal 9 2 3 2 2" xfId="2050" xr:uid="{00000000-0005-0000-0000-000003080000}"/>
    <cellStyle name="Normal 9 2 3 2 2 2" xfId="2051" xr:uid="{00000000-0005-0000-0000-000004080000}"/>
    <cellStyle name="Normal 9 2 3 2 2 2 2" xfId="3271" xr:uid="{4EEE29F5-48CC-4E50-B2E0-BF2B437DA8CF}"/>
    <cellStyle name="Normal 9 2 3 2 2 3" xfId="2052" xr:uid="{00000000-0005-0000-0000-000005080000}"/>
    <cellStyle name="Normal 9 2 3 2 2 3 2" xfId="3272" xr:uid="{60547F14-E138-4E27-99BF-836F02F0C2B2}"/>
    <cellStyle name="Normal 9 2 3 2 2 4" xfId="2053" xr:uid="{00000000-0005-0000-0000-000006080000}"/>
    <cellStyle name="Normal 9 2 3 2 2 4 2" xfId="3273" xr:uid="{F270A88A-D725-4C3B-B446-ABDA2A909B3D}"/>
    <cellStyle name="Normal 9 2 3 2 2 5" xfId="2054" xr:uid="{00000000-0005-0000-0000-000007080000}"/>
    <cellStyle name="Normal 9 2 3 2 2 5 2" xfId="3274" xr:uid="{7EC60295-A1E6-4E17-A437-D5CF1716BBE9}"/>
    <cellStyle name="Normal 9 2 3 2 2 6" xfId="3270" xr:uid="{DDF173A5-1711-4179-8AB5-C05CB9DC0351}"/>
    <cellStyle name="Normal 9 2 3 2 3" xfId="2055" xr:uid="{00000000-0005-0000-0000-000008080000}"/>
    <cellStyle name="Normal 9 2 3 2 3 2" xfId="2056" xr:uid="{00000000-0005-0000-0000-000009080000}"/>
    <cellStyle name="Normal 9 2 3 2 3 2 2" xfId="3276" xr:uid="{50A97F65-30E7-45BA-880F-93A33ED3EA30}"/>
    <cellStyle name="Normal 9 2 3 2 3 3" xfId="2057" xr:uid="{00000000-0005-0000-0000-00000A080000}"/>
    <cellStyle name="Normal 9 2 3 2 3 3 2" xfId="3277" xr:uid="{583C6C70-B038-4025-A938-70C9A2E2D481}"/>
    <cellStyle name="Normal 9 2 3 2 3 4" xfId="2058" xr:uid="{00000000-0005-0000-0000-00000B080000}"/>
    <cellStyle name="Normal 9 2 3 2 3 4 2" xfId="3278" xr:uid="{693F7350-8994-47C1-83DC-6989E8CC626D}"/>
    <cellStyle name="Normal 9 2 3 2 3 5" xfId="3275" xr:uid="{4E86051E-815F-481F-9D76-D810D018F615}"/>
    <cellStyle name="Normal 9 2 3 2 4" xfId="2059" xr:uid="{00000000-0005-0000-0000-00000C080000}"/>
    <cellStyle name="Normal 9 2 3 2 4 2" xfId="3279" xr:uid="{161C1D75-B03F-46EB-A5DA-6F940E3D62B2}"/>
    <cellStyle name="Normal 9 2 3 2 5" xfId="2060" xr:uid="{00000000-0005-0000-0000-00000D080000}"/>
    <cellStyle name="Normal 9 2 3 2 5 2" xfId="3280" xr:uid="{7FAC3F97-4F56-4E16-B732-190C4B8F3AEA}"/>
    <cellStyle name="Normal 9 2 3 2 6" xfId="2061" xr:uid="{00000000-0005-0000-0000-00000E080000}"/>
    <cellStyle name="Normal 9 2 3 2 6 2" xfId="3281" xr:uid="{D6EE37A7-674E-413E-96F4-5EFF87607155}"/>
    <cellStyle name="Normal 9 2 3 2 7" xfId="3269" xr:uid="{4A6B2967-2281-48A2-B71B-10FD663B16B1}"/>
    <cellStyle name="Normal 9 2 3 2_PETA POHON LITA TRW I 2010" xfId="2062" xr:uid="{00000000-0005-0000-0000-00000F080000}"/>
    <cellStyle name="Normal 9 2 3 3" xfId="2063" xr:uid="{00000000-0005-0000-0000-000010080000}"/>
    <cellStyle name="Normal 9 2 3 3 2" xfId="3282" xr:uid="{1627B9F1-161D-4473-B751-CA12F922FF38}"/>
    <cellStyle name="Normal 9 2 3 4" xfId="2064" xr:uid="{00000000-0005-0000-0000-000011080000}"/>
    <cellStyle name="Normal 9 2 3 4 2" xfId="3283" xr:uid="{E015B166-91A6-4A9C-901E-7EB8C70FBEA9}"/>
    <cellStyle name="Normal 9 2 3 5" xfId="2065" xr:uid="{00000000-0005-0000-0000-000012080000}"/>
    <cellStyle name="Normal 9 2 3 5 2" xfId="3284" xr:uid="{2D83EB4F-9E32-4FA9-8388-69789D3FF168}"/>
    <cellStyle name="Normal 9 2 3 6" xfId="3268" xr:uid="{115D64E1-AEAD-420B-85B8-521898BC46FE}"/>
    <cellStyle name="Normal 9 2 3_FORMAT PETA&amp;LOKASI RABAS2 JUNI 2010" xfId="2066" xr:uid="{00000000-0005-0000-0000-000013080000}"/>
    <cellStyle name="Normal 9 2 4" xfId="2067" xr:uid="{00000000-0005-0000-0000-000014080000}"/>
    <cellStyle name="Normal 9 2 4 2" xfId="3285" xr:uid="{A74933A4-0E17-42A8-8E25-AA6002297A55}"/>
    <cellStyle name="Normal 9 2 5" xfId="2068" xr:uid="{00000000-0005-0000-0000-000015080000}"/>
    <cellStyle name="Normal 9 2 5 2" xfId="3286" xr:uid="{9D3AD664-C763-43B9-AB34-13B5F0C02F31}"/>
    <cellStyle name="Normal 9 2 6" xfId="2069" xr:uid="{00000000-0005-0000-0000-000016080000}"/>
    <cellStyle name="Normal 9 2 6 2" xfId="3287" xr:uid="{A69E97E8-177A-4257-A916-2DA0209075A4}"/>
    <cellStyle name="Normal 9 2 7" xfId="3263" xr:uid="{B7D90789-1A48-466A-A456-97AC1D65C5F8}"/>
    <cellStyle name="Normal 9 2_ENTRI RABAS-RABAS TRW IV_LT_qq" xfId="2070" xr:uid="{00000000-0005-0000-0000-000017080000}"/>
    <cellStyle name="Normal 9 20" xfId="4747" xr:uid="{D0FB8DEA-3C1B-4245-BE7A-AFE8B46EE57C}"/>
    <cellStyle name="Normal 9 21" xfId="3767" xr:uid="{E1E493E6-D885-4450-873A-4EB67D461EB0}"/>
    <cellStyle name="Normal 9 3" xfId="2071" xr:uid="{00000000-0005-0000-0000-000018080000}"/>
    <cellStyle name="Normal 9 3 2" xfId="3288" xr:uid="{DCC14D17-598E-4D77-AD62-BAB16B2394FE}"/>
    <cellStyle name="Normal 9 4" xfId="2072" xr:uid="{00000000-0005-0000-0000-000019080000}"/>
    <cellStyle name="Normal 9 4 2" xfId="3289" xr:uid="{94479833-7524-47AF-A727-43F916D2AE65}"/>
    <cellStyle name="Normal 9 5" xfId="2073" xr:uid="{00000000-0005-0000-0000-00001A080000}"/>
    <cellStyle name="Normal 9 5 2" xfId="3290" xr:uid="{00DA6A47-9CD7-4250-8A98-198C482F37E4}"/>
    <cellStyle name="Normal 9 6" xfId="2074" xr:uid="{00000000-0005-0000-0000-00001B080000}"/>
    <cellStyle name="Normal 9 6 2" xfId="2075" xr:uid="{00000000-0005-0000-0000-00001C080000}"/>
    <cellStyle name="Normal 9 7" xfId="2076" xr:uid="{00000000-0005-0000-0000-00001D080000}"/>
    <cellStyle name="Normal 9 7 2" xfId="5676" xr:uid="{827C4A3F-D81A-4ACC-8379-86BA7A745EDF}"/>
    <cellStyle name="Normal 9 7 2 2" xfId="11964" xr:uid="{95F83346-911C-4503-A1F1-949F9B810C8D}"/>
    <cellStyle name="Normal 9 7 3" xfId="10037" xr:uid="{83808EAC-6FEF-4222-856B-B81D7113C66A}"/>
    <cellStyle name="Normal 9 7 4" xfId="11017" xr:uid="{78C73441-5528-4358-810F-09550BC157C1}"/>
    <cellStyle name="Normal 9 7 5" xfId="4748" xr:uid="{2460C92E-76F4-481A-8102-D9E9DC3D18C4}"/>
    <cellStyle name="Normal 9 7 6" xfId="3768" xr:uid="{D911C5B8-CD4E-43C4-852B-9814C1EDE83C}"/>
    <cellStyle name="Normal 9 8" xfId="3262" xr:uid="{7D930580-CBA0-45C0-962B-5257BAEA215B}"/>
    <cellStyle name="Normal 9 8 2" xfId="11545" xr:uid="{30CED959-D217-4447-90B5-B17EF694039E}"/>
    <cellStyle name="Normal 9 8 3" xfId="5279" xr:uid="{13E33CE5-FA69-40F4-B51A-DE71BAEC5D07}"/>
    <cellStyle name="Normal 9 8 4" xfId="4225" xr:uid="{C327F2B6-495F-487C-8763-BA371939100A}"/>
    <cellStyle name="Normal 9 9" xfId="4234" xr:uid="{A138F453-73E5-499C-AE26-F34CA626B1C0}"/>
    <cellStyle name="Normal 9 9 2" xfId="11613" xr:uid="{3B7BB6B8-E5B2-4F02-98E2-47210A67C8EA}"/>
    <cellStyle name="Normal 9 9 3" xfId="5345" xr:uid="{069D1BD5-73A1-4211-9EB4-7B5973E7F51C}"/>
    <cellStyle name="Normal 9_4_Pembangunan JTM Baru Penyulang CPU 5" xfId="2077" xr:uid="{00000000-0005-0000-0000-00001E080000}"/>
    <cellStyle name="Normal 90" xfId="2078" xr:uid="{00000000-0005-0000-0000-00001F080000}"/>
    <cellStyle name="Normal 90 2" xfId="2079" xr:uid="{00000000-0005-0000-0000-000020080000}"/>
    <cellStyle name="Normal 91" xfId="2080" xr:uid="{00000000-0005-0000-0000-000021080000}"/>
    <cellStyle name="Normal 91 2" xfId="2081" xr:uid="{00000000-0005-0000-0000-000022080000}"/>
    <cellStyle name="Normal 92" xfId="2082" xr:uid="{00000000-0005-0000-0000-000023080000}"/>
    <cellStyle name="Normal 92 2" xfId="3769" xr:uid="{C7B39412-B267-4DE9-B402-3B13D53BE144}"/>
    <cellStyle name="Normal 93" xfId="2083" xr:uid="{00000000-0005-0000-0000-000024080000}"/>
    <cellStyle name="Normal 93 2" xfId="3770" xr:uid="{666365AA-077C-4581-8CC1-56D4D0A23E8B}"/>
    <cellStyle name="Normal 94" xfId="2084" xr:uid="{00000000-0005-0000-0000-000025080000}"/>
    <cellStyle name="Normal 94 2" xfId="2085" xr:uid="{00000000-0005-0000-0000-000026080000}"/>
    <cellStyle name="Normal 95" xfId="2086" xr:uid="{00000000-0005-0000-0000-000027080000}"/>
    <cellStyle name="Normal 95 2" xfId="3771" xr:uid="{CB164E8E-7EA5-470B-B9BC-CF35316DFFA3}"/>
    <cellStyle name="Normal 96" xfId="2087" xr:uid="{00000000-0005-0000-0000-000028080000}"/>
    <cellStyle name="Normal 96 2" xfId="3772" xr:uid="{C840D2C1-346C-461C-9BFD-A241C042BFA8}"/>
    <cellStyle name="Normal 97" xfId="2088" xr:uid="{00000000-0005-0000-0000-000029080000}"/>
    <cellStyle name="Normal 97 2" xfId="3773" xr:uid="{D7C2EBCF-1A34-46EF-A0E6-E351517D6E21}"/>
    <cellStyle name="Normal 98" xfId="2089" xr:uid="{00000000-0005-0000-0000-00002A080000}"/>
    <cellStyle name="Normal 98 2" xfId="3774" xr:uid="{7BF7EEE1-6DC2-4062-81DF-82FED00DBD55}"/>
    <cellStyle name="Normal 99" xfId="2090" xr:uid="{00000000-0005-0000-0000-00002B080000}"/>
    <cellStyle name="Normal 99 2" xfId="3775" xr:uid="{75EBFEAE-B7C0-4401-B677-F9EA77FDFAC0}"/>
    <cellStyle name="Note" xfId="2091" builtinId="10" customBuiltin="1"/>
    <cellStyle name="Note 10" xfId="2092" xr:uid="{00000000-0005-0000-0000-00002D080000}"/>
    <cellStyle name="Note 10 10" xfId="6922" xr:uid="{8F7C631C-11F9-4D6A-B05F-FF46F74D47FC}"/>
    <cellStyle name="Note 10 10 2" xfId="13393" xr:uid="{83B66D14-A23F-482F-9F21-B966E8DF271E}"/>
    <cellStyle name="Note 10 11" xfId="7608" xr:uid="{3A4477D2-CDF2-48E8-A504-93EDB2D8EE38}"/>
    <cellStyle name="Note 10 11 2" xfId="14079" xr:uid="{2EFD5031-B0E2-4E5D-A695-13B6781890A6}"/>
    <cellStyle name="Note 10 12" xfId="7452" xr:uid="{7D6E77CB-DBEE-4C4B-A3CA-569AA9868014}"/>
    <cellStyle name="Note 10 12 2" xfId="13923" xr:uid="{C2011A96-0EF6-4091-B015-E368AA1281C1}"/>
    <cellStyle name="Note 10 13" xfId="7833" xr:uid="{4B2EC01C-F5DA-4EB7-99C6-245E7204276B}"/>
    <cellStyle name="Note 10 13 2" xfId="14304" xr:uid="{C0A4D301-111B-4D58-8417-579DD09002E5}"/>
    <cellStyle name="Note 10 14" xfId="8220" xr:uid="{362C4D72-2BBA-4361-8374-4958E2C4649F}"/>
    <cellStyle name="Note 10 14 2" xfId="14691" xr:uid="{C2B83F8F-0C4C-41C4-B1DB-4C70156657C3}"/>
    <cellStyle name="Note 10 15" xfId="8472" xr:uid="{C2DD8660-8D75-4210-8C07-6318FD5F8667}"/>
    <cellStyle name="Note 10 15 2" xfId="14943" xr:uid="{E6ABEF91-FE0D-4CC7-AE48-B1CCD0A8FE65}"/>
    <cellStyle name="Note 10 16" xfId="8236" xr:uid="{86924022-D76B-4AA6-A0E5-8C2779FAAD98}"/>
    <cellStyle name="Note 10 16 2" xfId="14707" xr:uid="{08E1AECE-AD63-4243-9FB6-5E91C24B63D9}"/>
    <cellStyle name="Note 10 17" xfId="8457" xr:uid="{2E87DCFF-AF48-4549-9385-6DF14F5691AF}"/>
    <cellStyle name="Note 10 17 2" xfId="14928" xr:uid="{A8D04F53-3962-445C-B68A-0675D2B3D408}"/>
    <cellStyle name="Note 10 18" xfId="8251" xr:uid="{113DF873-EC25-4153-BB66-0B0DB0CFD1BD}"/>
    <cellStyle name="Note 10 18 2" xfId="14722" xr:uid="{D5A4CE49-8122-4258-AB32-C1FFC5693817}"/>
    <cellStyle name="Note 10 19" xfId="9684" xr:uid="{8823540C-39C1-463E-B444-B34534712375}"/>
    <cellStyle name="Note 10 2" xfId="2093" xr:uid="{00000000-0005-0000-0000-00002E080000}"/>
    <cellStyle name="Note 10 2 10" xfId="7609" xr:uid="{F3E8E4CB-D860-4484-91E2-007458CFCDAB}"/>
    <cellStyle name="Note 10 2 10 2" xfId="14080" xr:uid="{4AC9C20A-E126-425F-810D-ED49B4C511D4}"/>
    <cellStyle name="Note 10 2 11" xfId="7453" xr:uid="{C22137A5-443A-4F53-BA3B-B1A2A39F374F}"/>
    <cellStyle name="Note 10 2 11 2" xfId="13924" xr:uid="{3D1A917B-37FD-4EE4-9AF1-D074ECFDC803}"/>
    <cellStyle name="Note 10 2 12" xfId="7834" xr:uid="{5340FBD0-2C34-46C1-8B05-86480BEEB3FE}"/>
    <cellStyle name="Note 10 2 12 2" xfId="14305" xr:uid="{0EB8667B-568E-4DED-B20C-3628F0E93040}"/>
    <cellStyle name="Note 10 2 13" xfId="8219" xr:uid="{E029EB0F-C5D1-49D2-9799-F02AC0393A8A}"/>
    <cellStyle name="Note 10 2 13 2" xfId="14690" xr:uid="{B55A5648-3CC3-4181-87A0-E78F13E821C0}"/>
    <cellStyle name="Note 10 2 14" xfId="8473" xr:uid="{419E98BB-617D-4FA9-B0BB-7F215D4CA9FC}"/>
    <cellStyle name="Note 10 2 14 2" xfId="14944" xr:uid="{93226662-D5DC-4046-B253-77A4ED82E754}"/>
    <cellStyle name="Note 10 2 15" xfId="8235" xr:uid="{051775DC-E42E-49E9-94B0-C993369AF963}"/>
    <cellStyle name="Note 10 2 15 2" xfId="14706" xr:uid="{1000EC62-2B24-4BC1-A505-3B722AADF8B8}"/>
    <cellStyle name="Note 10 2 16" xfId="8458" xr:uid="{FA7B3218-4874-4757-BDC1-B8673A9B4C98}"/>
    <cellStyle name="Note 10 2 16 2" xfId="14929" xr:uid="{C4B3515D-AA64-44A5-B7DC-EAF633349C69}"/>
    <cellStyle name="Note 10 2 17" xfId="8250" xr:uid="{1731B0AB-9B12-47E4-B0E0-AE2B174C182F}"/>
    <cellStyle name="Note 10 2 17 2" xfId="14721" xr:uid="{24206BF9-995F-4D37-AB98-65B9C45CB562}"/>
    <cellStyle name="Note 10 2 18" xfId="9685" xr:uid="{D1D09EF6-4AD0-4806-A5B5-9DE00E2DB05B}"/>
    <cellStyle name="Note 10 2 19" xfId="10049" xr:uid="{6ABADED7-EA06-403E-B205-C1B2E9094D3B}"/>
    <cellStyle name="Note 10 2 2" xfId="2094" xr:uid="{00000000-0005-0000-0000-00002F080000}"/>
    <cellStyle name="Note 10 2 2 2" xfId="5677" xr:uid="{D9B48E33-5BBD-44AB-A1FE-9E0874D1678D}"/>
    <cellStyle name="Note 10 2 2 2 2" xfId="11968" xr:uid="{9125E463-A661-4201-BC8F-ED11F76F394A}"/>
    <cellStyle name="Note 10 2 2 3" xfId="10050" xr:uid="{A0DC4762-519D-49C4-8258-E78CA066FC4C}"/>
    <cellStyle name="Note 10 2 2 4" xfId="11018" xr:uid="{AE0B16DF-3A95-4FCC-9347-360DECADF922}"/>
    <cellStyle name="Note 10 2 2 5" xfId="4749" xr:uid="{929FF8A1-8BAE-4E68-8193-86D8EDE8FA87}"/>
    <cellStyle name="Note 10 2 20" xfId="9424" xr:uid="{8CE9EB23-66E3-4A3A-A340-A44F26C123A6}"/>
    <cellStyle name="Note 10 2 21" xfId="10046" xr:uid="{E8FE3DBB-9E16-4E43-9C88-57AC1F88CA7E}"/>
    <cellStyle name="Note 10 2 22" xfId="9951" xr:uid="{3C3DDF6F-65F1-432A-B34D-8307144436E2}"/>
    <cellStyle name="Note 10 2 23" xfId="9999" xr:uid="{35E605B3-CB6E-4593-955A-4FB498108C95}"/>
    <cellStyle name="Note 10 2 24" xfId="15769" xr:uid="{AF6B3725-BF93-4264-8490-471EF80F5A0A}"/>
    <cellStyle name="Note 10 2 25" xfId="16392" xr:uid="{EBE06616-26AC-42E5-AE46-083D299BB5AC}"/>
    <cellStyle name="Note 10 2 26" xfId="16224" xr:uid="{30520388-13B5-4935-BE98-0E76DD36A035}"/>
    <cellStyle name="Note 10 2 27" xfId="16639" xr:uid="{7513A927-C45A-4B4D-81BB-60C0F8335EC9}"/>
    <cellStyle name="Note 10 2 28" xfId="16210" xr:uid="{55A01F92-8519-4167-947D-D33278A8203D}"/>
    <cellStyle name="Note 10 2 29" xfId="16624" xr:uid="{C2B65802-EE1A-49F4-AF61-606AA7F9B3C5}"/>
    <cellStyle name="Note 10 2 3" xfId="4236" xr:uid="{F6744C99-BB49-457A-A6D4-72F88C0E1F6A}"/>
    <cellStyle name="Note 10 2 3 2" xfId="11967" xr:uid="{6C0293D6-996E-4AED-B9B4-7784BEFF12B2}"/>
    <cellStyle name="Note 10 2 4" xfId="6183" xr:uid="{A8AA0DE3-F6B1-4642-BA9D-4C4DC4D7A748}"/>
    <cellStyle name="Note 10 2 4 2" xfId="12654" xr:uid="{F36755BB-2265-45E1-AF18-4EFA6A11F0DB}"/>
    <cellStyle name="Note 10 2 5" xfId="6025" xr:uid="{EA797BEF-9D6F-4B55-BBD2-232BD07967DA}"/>
    <cellStyle name="Note 10 2 5 2" xfId="12496" xr:uid="{2DD97755-2CEF-4861-948E-5BD609435E89}"/>
    <cellStyle name="Note 10 2 6" xfId="6412" xr:uid="{B4DF57D6-2C4A-4899-8631-036FA31E7BD6}"/>
    <cellStyle name="Note 10 2 6 2" xfId="12883" xr:uid="{8EAFB200-ED5C-4FE5-A53A-D711AB6D9CC6}"/>
    <cellStyle name="Note 10 2 7" xfId="6800" xr:uid="{FA5F220C-3E8C-4A26-88BF-264BEEBE23F7}"/>
    <cellStyle name="Note 10 2 7 2" xfId="13271" xr:uid="{DA5CFADE-2474-4B36-B8BD-10F0ACC5F049}"/>
    <cellStyle name="Note 10 2 8" xfId="7068" xr:uid="{10B171FC-D47C-4115-BB17-3BBBE0388D7C}"/>
    <cellStyle name="Note 10 2 8 2" xfId="13539" xr:uid="{1616C9B4-AC30-4C16-BCAA-EB2D44BCA5BB}"/>
    <cellStyle name="Note 10 2 9" xfId="6923" xr:uid="{250CC14B-7F91-4D17-9AF5-73157EB844B8}"/>
    <cellStyle name="Note 10 2 9 2" xfId="13394" xr:uid="{A5AED704-842B-4A3A-9CA4-FAE14CA7C311}"/>
    <cellStyle name="Note 10 20" xfId="10048" xr:uid="{44DB5257-4259-4A03-B0FD-98C6178615A8}"/>
    <cellStyle name="Note 10 21" xfId="9425" xr:uid="{25FFBD82-69BA-444D-A3FC-FB2B0E3D9958}"/>
    <cellStyle name="Note 10 22" xfId="10045" xr:uid="{CEF5D464-1BCB-4C9E-A954-A7542424CA75}"/>
    <cellStyle name="Note 10 23" xfId="9964" xr:uid="{C24B1750-E41C-4A9B-AC98-595B72951E6D}"/>
    <cellStyle name="Note 10 24" xfId="9998" xr:uid="{D09FD63A-1582-46F0-AB15-93FDFAAC8BA1}"/>
    <cellStyle name="Note 10 25" xfId="15962" xr:uid="{5F63A5F1-A2B5-4087-B3F6-F35F3C010ED9}"/>
    <cellStyle name="Note 10 26" xfId="16390" xr:uid="{91CAA3FB-EBAC-487B-B27C-00FE231A08C7}"/>
    <cellStyle name="Note 10 27" xfId="16223" xr:uid="{120B6038-657E-4A0A-AE09-CDB5BF1178B0}"/>
    <cellStyle name="Note 10 28" xfId="16638" xr:uid="{34AC03B9-86AA-433B-B887-653A18A48C83}"/>
    <cellStyle name="Note 10 29" xfId="16209" xr:uid="{A45E76FC-9FBD-4DFA-B085-362075926DFD}"/>
    <cellStyle name="Note 10 3" xfId="2095" xr:uid="{00000000-0005-0000-0000-000030080000}"/>
    <cellStyle name="Note 10 3 2" xfId="5678" xr:uid="{D3E6E3F7-3573-4D88-9ECE-23D3D524787E}"/>
    <cellStyle name="Note 10 3 2 2" xfId="11969" xr:uid="{98D58778-C085-4C92-8686-CFF66151976D}"/>
    <cellStyle name="Note 10 3 3" xfId="10051" xr:uid="{AB162A94-C6CE-4B8D-B603-EC3EDFAFF4C6}"/>
    <cellStyle name="Note 10 3 4" xfId="11019" xr:uid="{B8B6F8B9-472C-48A6-BC2D-8F6A80423D56}"/>
    <cellStyle name="Note 10 3 5" xfId="4750" xr:uid="{BE303D86-767D-49CC-BC45-77C1AD11491F}"/>
    <cellStyle name="Note 10 30" xfId="16623" xr:uid="{B053AFB2-00EA-4CEA-A3B4-CAB0AD96E0C6}"/>
    <cellStyle name="Note 10 4" xfId="4235" xr:uid="{CD062EFA-CC27-425A-A87A-1900B0C272D5}"/>
    <cellStyle name="Note 10 4 2" xfId="11966" xr:uid="{7665C803-ECD4-4786-8561-FB7D61B115A1}"/>
    <cellStyle name="Note 10 5" xfId="6182" xr:uid="{8F5F3E92-EA87-4D44-AB54-C5882E6E2A05}"/>
    <cellStyle name="Note 10 5 2" xfId="12653" xr:uid="{04859D5C-5165-4021-9FF9-26562818F488}"/>
    <cellStyle name="Note 10 6" xfId="6024" xr:uid="{91E89B4D-0D6F-4191-AE9D-2BE6AA531045}"/>
    <cellStyle name="Note 10 6 2" xfId="12495" xr:uid="{6B66AC11-1726-4C0F-AB97-E5A763C29790}"/>
    <cellStyle name="Note 10 7" xfId="6411" xr:uid="{BFAF7128-00D7-48D2-8013-C400583BE3C7}"/>
    <cellStyle name="Note 10 7 2" xfId="12882" xr:uid="{ED0FCCA6-09D5-4D16-A2E9-84B8985B0BD5}"/>
    <cellStyle name="Note 10 8" xfId="6801" xr:uid="{D0A0AFDF-A0BB-4B1D-811E-BB3906148416}"/>
    <cellStyle name="Note 10 8 2" xfId="13272" xr:uid="{D5DFB9DF-133E-421C-8DE6-12C484CBB208}"/>
    <cellStyle name="Note 10 9" xfId="7067" xr:uid="{551D16E4-F5A1-4C0D-84C6-5055CB6BCB75}"/>
    <cellStyle name="Note 10 9 2" xfId="13538" xr:uid="{620BC7AE-27F6-487D-B10B-8ED15B2B31C1}"/>
    <cellStyle name="Note 10_TRAFO" xfId="2096" xr:uid="{00000000-0005-0000-0000-000031080000}"/>
    <cellStyle name="Note 100" xfId="15959" xr:uid="{016796A7-04F0-46CE-A0FA-190DCB95E8E9}"/>
    <cellStyle name="Note 101" xfId="16000" xr:uid="{2C2D7C60-E960-4073-BB88-E9020FABDF42}"/>
    <cellStyle name="Note 102" xfId="16671" xr:uid="{E2C33ECF-9726-47DE-A631-7E03F61533CF}"/>
    <cellStyle name="Note 103" xfId="16372" xr:uid="{DE2E383F-DC43-475D-9739-306B42793DDF}"/>
    <cellStyle name="Note 104" xfId="16832" xr:uid="{73ADAC0F-B776-478A-A748-CFF7C2EE3942}"/>
    <cellStyle name="Note 105" xfId="16996" xr:uid="{440A0247-0B5B-4B78-86EA-368BDF116311}"/>
    <cellStyle name="Note 11" xfId="2097" xr:uid="{00000000-0005-0000-0000-000032080000}"/>
    <cellStyle name="Note 11 10" xfId="7296" xr:uid="{29306826-4720-4940-A819-789AA3824833}"/>
    <cellStyle name="Note 11 10 2" xfId="13767" xr:uid="{7FB56CE6-25BE-4F52-A88C-BCCCA031DDF4}"/>
    <cellStyle name="Note 11 11" xfId="7808" xr:uid="{9265FD52-5D5C-4FBA-AA5C-6E8CEE5512C4}"/>
    <cellStyle name="Note 11 11 2" xfId="14279" xr:uid="{6A153E87-8F52-451F-A126-75BB36FFDED6}"/>
    <cellStyle name="Note 11 12" xfId="7778" xr:uid="{2BCF1B98-EF8E-44E5-9A6F-18341212DBD9}"/>
    <cellStyle name="Note 11 12 2" xfId="14249" xr:uid="{27199906-A38E-4BB1-8380-D7A45D05F608}"/>
    <cellStyle name="Note 11 13" xfId="7835" xr:uid="{1D7C88B0-F9E7-49BF-87EB-FD4F77ED3FC2}"/>
    <cellStyle name="Note 11 13 2" xfId="14306" xr:uid="{67D18515-B953-4D14-8BE8-276435F4CCC5}"/>
    <cellStyle name="Note 11 14" xfId="8218" xr:uid="{7A3AB62A-0140-4279-BDE0-FA5AF4573585}"/>
    <cellStyle name="Note 11 14 2" xfId="14689" xr:uid="{DB07A40D-B089-494D-9C71-C0FA7ED32CC6}"/>
    <cellStyle name="Note 11 15" xfId="8474" xr:uid="{0B49741A-0400-4533-8B6A-70D19DAA2CD7}"/>
    <cellStyle name="Note 11 15 2" xfId="14945" xr:uid="{21E40761-59AF-46E2-84B5-0E56759B92E7}"/>
    <cellStyle name="Note 11 16" xfId="8234" xr:uid="{135F4449-766E-44EE-B649-8B41A78EE1CD}"/>
    <cellStyle name="Note 11 16 2" xfId="14705" xr:uid="{1AB63159-B156-4DA7-933E-276568AAC3B6}"/>
    <cellStyle name="Note 11 17" xfId="8459" xr:uid="{4F07DFCE-6D2D-4868-AB23-8E35BBDCFF63}"/>
    <cellStyle name="Note 11 17 2" xfId="14930" xr:uid="{CAC74400-DAB8-4DF1-984B-7CDF74B67EAD}"/>
    <cellStyle name="Note 11 18" xfId="8249" xr:uid="{E3926779-F622-41D0-9447-986497B36D96}"/>
    <cellStyle name="Note 11 18 2" xfId="14720" xr:uid="{B7C91EBD-B495-4A7F-9D84-CA66302ED8FC}"/>
    <cellStyle name="Note 11 19" xfId="9898" xr:uid="{92950171-A4ED-49DD-8F82-15C178CDD61B}"/>
    <cellStyle name="Note 11 2" xfId="2098" xr:uid="{00000000-0005-0000-0000-000033080000}"/>
    <cellStyle name="Note 11 2 10" xfId="7610" xr:uid="{E1B236EC-C000-4424-A12D-355092F03D6D}"/>
    <cellStyle name="Note 11 2 10 2" xfId="14081" xr:uid="{BDCCBBFE-7718-4AC1-B2B9-81C85E9EEEFB}"/>
    <cellStyle name="Note 11 2 11" xfId="7454" xr:uid="{60D7583E-7846-4265-851C-E63F65A20DB7}"/>
    <cellStyle name="Note 11 2 11 2" xfId="13925" xr:uid="{C12162B4-5EB2-49FA-8DB3-8E2953B951BE}"/>
    <cellStyle name="Note 11 2 12" xfId="7836" xr:uid="{D1D36044-2504-43C0-8F8E-6E5271B2CE7D}"/>
    <cellStyle name="Note 11 2 12 2" xfId="14307" xr:uid="{783B1A40-048F-4B25-B152-7DF617A320F1}"/>
    <cellStyle name="Note 11 2 13" xfId="8217" xr:uid="{F246D55C-FC7A-4D3E-BEC1-E21003D8C37F}"/>
    <cellStyle name="Note 11 2 13 2" xfId="14688" xr:uid="{AB49013B-7535-4DB8-8694-54466795580A}"/>
    <cellStyle name="Note 11 2 14" xfId="8475" xr:uid="{1572D4E4-4847-4695-BC7D-8DBEF998D120}"/>
    <cellStyle name="Note 11 2 14 2" xfId="14946" xr:uid="{FFFA5F6B-A7E4-48B0-A464-2AC43B0F7C17}"/>
    <cellStyle name="Note 11 2 15" xfId="8233" xr:uid="{15D59741-3657-44C2-A1FA-6D94BFE8DB7E}"/>
    <cellStyle name="Note 11 2 15 2" xfId="14704" xr:uid="{B3B366F3-CE29-48D9-BCCA-B87F114E87D1}"/>
    <cellStyle name="Note 11 2 16" xfId="8460" xr:uid="{773A4E34-96A1-4C7E-B00B-A3606F18F6AD}"/>
    <cellStyle name="Note 11 2 16 2" xfId="14931" xr:uid="{1FECB621-9A4C-442E-A496-EE87DF40BDD8}"/>
    <cellStyle name="Note 11 2 17" xfId="8248" xr:uid="{E76C4102-3B82-498F-B697-30F1211E345B}"/>
    <cellStyle name="Note 11 2 17 2" xfId="14719" xr:uid="{0B2DD7D6-BC7E-4C65-981A-F3A7610E6317}"/>
    <cellStyle name="Note 11 2 18" xfId="9686" xr:uid="{4297E573-41C8-43C1-AC2B-68080763889E}"/>
    <cellStyle name="Note 11 2 19" xfId="10053" xr:uid="{977B8D07-F3F5-479A-9F74-0E83F936D051}"/>
    <cellStyle name="Note 11 2 2" xfId="2099" xr:uid="{00000000-0005-0000-0000-000034080000}"/>
    <cellStyle name="Note 11 2 2 2" xfId="5679" xr:uid="{6B10C3FE-144D-423E-BF6C-86EED79AF599}"/>
    <cellStyle name="Note 11 2 2 2 2" xfId="11972" xr:uid="{316EA8BB-C18A-42CA-95E5-07348E395376}"/>
    <cellStyle name="Note 11 2 2 3" xfId="10054" xr:uid="{B3FC6E08-ADA6-4B7E-A6DD-D213B1C8BF99}"/>
    <cellStyle name="Note 11 2 2 4" xfId="11020" xr:uid="{3312BCA2-AC97-4CEF-8EBD-603AC6AC17E6}"/>
    <cellStyle name="Note 11 2 2 5" xfId="4751" xr:uid="{E71A04A6-2168-4B6E-9E63-0BC02AF7CA7F}"/>
    <cellStyle name="Note 11 2 20" xfId="9422" xr:uid="{E1F8CE82-C965-4C25-B985-103BC6ADD93F}"/>
    <cellStyle name="Note 11 2 21" xfId="10395" xr:uid="{30458BEC-43BE-4AB3-A604-55BF0F4CCC32}"/>
    <cellStyle name="Note 11 2 22" xfId="9433" xr:uid="{6D84182C-E2A3-482D-97E3-FAAC05949173}"/>
    <cellStyle name="Note 11 2 23" xfId="10001" xr:uid="{9CB85BAC-1993-4328-938C-145E598D0040}"/>
    <cellStyle name="Note 11 2 24" xfId="15771" xr:uid="{673F3C2C-4D3A-403E-A014-A3E5811C2DFF}"/>
    <cellStyle name="Note 11 2 25" xfId="16599" xr:uid="{D82C1961-FADD-40AE-ABED-3DBF88DF5069}"/>
    <cellStyle name="Note 11 2 26" xfId="16225" xr:uid="{F65FB4CC-E148-458A-994A-6976EB94D636}"/>
    <cellStyle name="Note 11 2 27" xfId="16641" xr:uid="{B1A16877-56B2-4424-842F-814612A5A4B1}"/>
    <cellStyle name="Note 11 2 28" xfId="16212" xr:uid="{9687C494-A023-481A-9208-B89DE5A5EEE0}"/>
    <cellStyle name="Note 11 2 29" xfId="16626" xr:uid="{A11B7CE7-8822-433C-BD92-328CF29186EA}"/>
    <cellStyle name="Note 11 2 3" xfId="4238" xr:uid="{80FD4B74-A82C-4668-A5D8-49A4DC726AFF}"/>
    <cellStyle name="Note 11 2 3 2" xfId="11971" xr:uid="{ED9B061D-FEDD-4A02-B91A-ACD6653607F7}"/>
    <cellStyle name="Note 11 2 4" xfId="6184" xr:uid="{F5A216B6-72B0-4389-8186-C144EBEFF3A2}"/>
    <cellStyle name="Note 11 2 4 2" xfId="12655" xr:uid="{91479E2D-77D9-41F5-9AAE-85A5724125AE}"/>
    <cellStyle name="Note 11 2 5" xfId="6026" xr:uid="{E79385EE-EFDF-4F05-A023-B18A4C469DDC}"/>
    <cellStyle name="Note 11 2 5 2" xfId="12497" xr:uid="{62D5A2A9-2F26-4390-930D-3EBE0D885269}"/>
    <cellStyle name="Note 11 2 6" xfId="6414" xr:uid="{831705EC-5525-42A9-B1E7-B6F52736ADAE}"/>
    <cellStyle name="Note 11 2 6 2" xfId="12885" xr:uid="{2E74AF7D-1FCF-4C51-8F36-0FE3D02CB4B7}"/>
    <cellStyle name="Note 11 2 7" xfId="6798" xr:uid="{F6FC64BE-3BFF-4EBE-84D8-706EE1C9BE91}"/>
    <cellStyle name="Note 11 2 7 2" xfId="13269" xr:uid="{DCA19585-D306-47E3-9D54-03A1E9D1FED9}"/>
    <cellStyle name="Note 11 2 8" xfId="7069" xr:uid="{CB0DBFDE-9D93-4AAE-89C7-D3EAF8C049B7}"/>
    <cellStyle name="Note 11 2 8 2" xfId="13540" xr:uid="{C0087857-00E4-4D5A-8027-94E8399567AC}"/>
    <cellStyle name="Note 11 2 9" xfId="6924" xr:uid="{C4009427-AE45-4F26-B5AA-A343085DD7B2}"/>
    <cellStyle name="Note 11 2 9 2" xfId="13395" xr:uid="{858E3D29-3C64-4428-B9FC-27BF733B3FA2}"/>
    <cellStyle name="Note 11 20" xfId="10052" xr:uid="{ED7565E8-1039-40A8-9C86-E8BBE9DC7F57}"/>
    <cellStyle name="Note 11 21" xfId="9423" xr:uid="{3E3A8197-35A9-4FEC-8B61-690CFCDFB176}"/>
    <cellStyle name="Note 11 22" xfId="10394" xr:uid="{0DD98B77-80E9-4C14-B9A0-4CC2BAF0A4E3}"/>
    <cellStyle name="Note 11 23" xfId="9434" xr:uid="{D1AEBA0B-9198-423A-86E9-109769BF0631}"/>
    <cellStyle name="Note 11 24" xfId="10000" xr:uid="{F22D8CA7-6AC2-4E4B-A54D-36AA766ADA58}"/>
    <cellStyle name="Note 11 25" xfId="15770" xr:uid="{62EB6CD1-7586-48BE-938D-35F1C9FADECA}"/>
    <cellStyle name="Note 11 26" xfId="16393" xr:uid="{DF3C05A1-85C9-47B4-A8A4-007CB6D405E4}"/>
    <cellStyle name="Note 11 27" xfId="16560" xr:uid="{EFDE0F70-8986-4846-9ED0-F3DF42DA28C4}"/>
    <cellStyle name="Note 11 28" xfId="16640" xr:uid="{006CB1F4-0680-4527-B0F3-30918191518F}"/>
    <cellStyle name="Note 11 29" xfId="16211" xr:uid="{0D81207A-5A23-4EA1-9283-A8BE9F5A555B}"/>
    <cellStyle name="Note 11 3" xfId="2100" xr:uid="{00000000-0005-0000-0000-000035080000}"/>
    <cellStyle name="Note 11 3 2" xfId="5680" xr:uid="{3A53320B-7162-430E-8702-82E8B570B162}"/>
    <cellStyle name="Note 11 3 2 2" xfId="11973" xr:uid="{47EDBC06-8600-4673-A446-D0F988C70EE4}"/>
    <cellStyle name="Note 11 3 3" xfId="10055" xr:uid="{208B9657-8CE7-4387-9B43-27558A3D4886}"/>
    <cellStyle name="Note 11 3 4" xfId="11021" xr:uid="{6E8ADAD1-AAEB-4DED-9050-93EBFE5F712D}"/>
    <cellStyle name="Note 11 3 5" xfId="4752" xr:uid="{9C118F8F-FE46-4420-ABDB-FBE4EAEE0C7F}"/>
    <cellStyle name="Note 11 30" xfId="16625" xr:uid="{3E8FA895-3DE0-4E88-B508-C1CDB1C74543}"/>
    <cellStyle name="Note 11 4" xfId="4237" xr:uid="{E1414C33-E401-42B3-B2E6-5DF0AD8754E2}"/>
    <cellStyle name="Note 11 4 2" xfId="11970" xr:uid="{B67196E9-5B5A-435F-A0DD-3E892AB46E40}"/>
    <cellStyle name="Note 11 5" xfId="6385" xr:uid="{4A38B55C-4BAE-4F59-B858-973795286395}"/>
    <cellStyle name="Note 11 5 2" xfId="12856" xr:uid="{B8B8E325-61EA-45F0-950E-A4E1468F8490}"/>
    <cellStyle name="Note 11 6" xfId="6354" xr:uid="{9DF5888D-EE45-4FF3-B12C-D82196669E9D}"/>
    <cellStyle name="Note 11 6 2" xfId="12825" xr:uid="{61914867-3734-485E-B013-49B07869A5E2}"/>
    <cellStyle name="Note 11 7" xfId="6413" xr:uid="{52852964-8093-4F73-8D21-DED891C92B8E}"/>
    <cellStyle name="Note 11 7 2" xfId="12884" xr:uid="{8FAE4D22-AF35-4EDA-8FEA-DBFE55729E6C}"/>
    <cellStyle name="Note 11 8" xfId="6799" xr:uid="{CE04E9B4-B966-4DFC-8CEF-0C30C0ECE927}"/>
    <cellStyle name="Note 11 8 2" xfId="13270" xr:uid="{A9902BD5-EB7C-439A-82E3-95CCBFBA7006}"/>
    <cellStyle name="Note 11 9" xfId="7325" xr:uid="{9D9853C3-D548-445F-93E2-2EA89E4E4787}"/>
    <cellStyle name="Note 11 9 2" xfId="13796" xr:uid="{55AE8841-3D64-4E3F-B0EA-A8D56E503E51}"/>
    <cellStyle name="Note 11_TRAFO" xfId="2101" xr:uid="{00000000-0005-0000-0000-000036080000}"/>
    <cellStyle name="Note 12" xfId="2102" xr:uid="{00000000-0005-0000-0000-000037080000}"/>
    <cellStyle name="Note 12 10" xfId="6925" xr:uid="{25809B2C-8C89-426A-920E-8FE83A3A01DF}"/>
    <cellStyle name="Note 12 10 2" xfId="13396" xr:uid="{75D09B49-5F72-4B73-AA5F-0025D326F165}"/>
    <cellStyle name="Note 12 11" xfId="7350" xr:uid="{2610D967-620B-4C41-A1C9-93E88DA20D76}"/>
    <cellStyle name="Note 12 11 2" xfId="13821" xr:uid="{8DA72CD6-343C-46B0-A6B1-886F5B858241}"/>
    <cellStyle name="Note 12 12" xfId="7455" xr:uid="{7E631BCC-937E-4542-BAFC-BE09E70F4659}"/>
    <cellStyle name="Note 12 12 2" xfId="13926" xr:uid="{9637EAF9-CEB3-48FD-8D2C-D17C7D5DD2A1}"/>
    <cellStyle name="Note 12 13" xfId="7837" xr:uid="{450D2E35-D72A-4AC1-A025-BEB6ABA76C25}"/>
    <cellStyle name="Note 12 13 2" xfId="14308" xr:uid="{146C9D0A-45E4-44F4-A33F-B53C6FC55C79}"/>
    <cellStyle name="Note 12 14" xfId="8216" xr:uid="{1CFA3DC6-5946-4F10-808F-9FAF1761FAA8}"/>
    <cellStyle name="Note 12 14 2" xfId="14687" xr:uid="{5CDA2607-F1B8-46F1-ABC0-A0E7C9EEEDB0}"/>
    <cellStyle name="Note 12 15" xfId="8476" xr:uid="{6A7FE803-E275-4461-9CC6-97763F8A9D11}"/>
    <cellStyle name="Note 12 15 2" xfId="14947" xr:uid="{BF7C1002-515B-49CE-ACEF-B644CD2FEAD5}"/>
    <cellStyle name="Note 12 16" xfId="8232" xr:uid="{AA5F86E8-5199-4BF6-A694-970DE8ED1668}"/>
    <cellStyle name="Note 12 16 2" xfId="14703" xr:uid="{981CB108-DA2B-402A-A621-CC5DB8E924C5}"/>
    <cellStyle name="Note 12 17" xfId="8461" xr:uid="{AB6B3A0E-C498-40BD-B466-8DCB6D484BCC}"/>
    <cellStyle name="Note 12 17 2" xfId="14932" xr:uid="{0F7EAFC3-CCAC-425F-B71A-8E14DEADA59E}"/>
    <cellStyle name="Note 12 18" xfId="8247" xr:uid="{221322BC-62DF-497F-8547-499B662E5392}"/>
    <cellStyle name="Note 12 18 2" xfId="14718" xr:uid="{9D9B6008-9009-4880-944B-6FBB13F2F81B}"/>
    <cellStyle name="Note 12 19" xfId="9687" xr:uid="{A8EFF642-8F75-4F71-BD2A-ED780BF40EF1}"/>
    <cellStyle name="Note 12 2" xfId="2103" xr:uid="{00000000-0005-0000-0000-000038080000}"/>
    <cellStyle name="Note 12 2 10" xfId="7611" xr:uid="{FFA8ECE6-669C-4646-B40D-1BB2BFDECFBE}"/>
    <cellStyle name="Note 12 2 10 2" xfId="14082" xr:uid="{70F9028F-8753-4BFE-A91E-BA2375D14329}"/>
    <cellStyle name="Note 12 2 11" xfId="7456" xr:uid="{62B2FF0F-6553-4A2E-BE1F-B86D341D27FE}"/>
    <cellStyle name="Note 12 2 11 2" xfId="13927" xr:uid="{7FD5947D-F72F-4AFC-8F63-4A5BD5F1487C}"/>
    <cellStyle name="Note 12 2 12" xfId="7838" xr:uid="{3ACA59D2-1363-4D76-B288-59E6CD2FFAE3}"/>
    <cellStyle name="Note 12 2 12 2" xfId="14309" xr:uid="{EF899E03-E7F1-4CA7-89E5-0EDD12D14005}"/>
    <cellStyle name="Note 12 2 13" xfId="8215" xr:uid="{80C5D83D-ED68-4F4F-9798-6764F833D819}"/>
    <cellStyle name="Note 12 2 13 2" xfId="14686" xr:uid="{04B5A83A-E2BB-49FC-B085-BFB6AA2DEEEC}"/>
    <cellStyle name="Note 12 2 14" xfId="8477" xr:uid="{C29EC5A4-280D-40B0-A7C5-FFF62119BB25}"/>
    <cellStyle name="Note 12 2 14 2" xfId="14948" xr:uid="{48A041A3-3B42-4A3E-98D4-28CB91EBFF98}"/>
    <cellStyle name="Note 12 2 15" xfId="8231" xr:uid="{99F25774-C503-40E2-A115-5FEC579B5C4B}"/>
    <cellStyle name="Note 12 2 15 2" xfId="14702" xr:uid="{03CE2D8D-DE91-46E2-BBD7-5DA893B6303D}"/>
    <cellStyle name="Note 12 2 16" xfId="8462" xr:uid="{7ECA458C-98A5-4E82-B721-0E15AC6412AE}"/>
    <cellStyle name="Note 12 2 16 2" xfId="14933" xr:uid="{5BB03FBE-070B-4915-8209-1400F739B21B}"/>
    <cellStyle name="Note 12 2 17" xfId="8041" xr:uid="{26E3EB60-ED7D-474B-A906-736D8FC11996}"/>
    <cellStyle name="Note 12 2 17 2" xfId="14512" xr:uid="{27B8CFDC-F118-4191-B3C9-83FF051B7750}"/>
    <cellStyle name="Note 12 2 18" xfId="9688" xr:uid="{47364818-6350-417C-AD99-0C56D94143A4}"/>
    <cellStyle name="Note 12 2 19" xfId="10057" xr:uid="{7D09A984-C7E9-4A24-BDBB-22742305DEDD}"/>
    <cellStyle name="Note 12 2 2" xfId="2104" xr:uid="{00000000-0005-0000-0000-000039080000}"/>
    <cellStyle name="Note 12 2 2 2" xfId="5682" xr:uid="{A12B9F48-3416-43C1-AB16-EEB02F6D9D43}"/>
    <cellStyle name="Note 12 2 2 2 2" xfId="11976" xr:uid="{8E7C393F-1AF0-4080-BDDD-D9C8B03B88F5}"/>
    <cellStyle name="Note 12 2 2 3" xfId="10058" xr:uid="{581B0A8D-215C-4009-87EF-0B3BE39F416D}"/>
    <cellStyle name="Note 12 2 2 4" xfId="11022" xr:uid="{B69055BE-7253-457F-853A-2944C99F4B0B}"/>
    <cellStyle name="Note 12 2 2 5" xfId="4753" xr:uid="{D4ACADBC-B579-467D-9CC7-B3075B8CE046}"/>
    <cellStyle name="Note 12 2 20" xfId="9420" xr:uid="{935A8B9E-75BB-4D31-8D87-0D548E7902C7}"/>
    <cellStyle name="Note 12 2 21" xfId="10467" xr:uid="{813FAB50-934A-4CB0-8AC8-63914FD537F1}"/>
    <cellStyle name="Note 12 2 22" xfId="9431" xr:uid="{AEC89264-918E-4E5E-84D0-CB91303030B4}"/>
    <cellStyle name="Note 12 2 23" xfId="10464" xr:uid="{FCC7796F-64F3-40EA-AF9D-54A46362D74D}"/>
    <cellStyle name="Note 12 2 24" xfId="15773" xr:uid="{06FB70CB-657E-4FEA-B80E-76E82DE9829E}"/>
    <cellStyle name="Note 12 2 25" xfId="16395" xr:uid="{D60E58BE-8BD3-44F4-8B1A-E1A0AF003466}"/>
    <cellStyle name="Note 12 2 26" xfId="16227" xr:uid="{5EA18065-9733-4281-9555-05EB0EEF9643}"/>
    <cellStyle name="Note 12 2 27" xfId="16643" xr:uid="{E5F7AA3F-1EBA-47EA-8E88-A884D2F19C15}"/>
    <cellStyle name="Note 12 2 28" xfId="16214" xr:uid="{54D3C212-7554-4ECD-9490-A6B1392A83D1}"/>
    <cellStyle name="Note 12 2 29" xfId="16628" xr:uid="{146C74BB-8D14-4163-BA2C-73813C34A5D7}"/>
    <cellStyle name="Note 12 2 3" xfId="4240" xr:uid="{E053F828-51FC-40DC-A950-F9C2794F3845}"/>
    <cellStyle name="Note 12 2 3 2" xfId="11975" xr:uid="{6BCAE64F-A30B-4951-97BD-0BAE619CD30D}"/>
    <cellStyle name="Note 12 2 4" xfId="6186" xr:uid="{852DBAA2-BAFC-4CBE-AD93-F9664F63DA60}"/>
    <cellStyle name="Note 12 2 4 2" xfId="12657" xr:uid="{76CA3EA4-2463-4E4B-9CF9-6A266E2DA723}"/>
    <cellStyle name="Note 12 2 5" xfId="6028" xr:uid="{73A422F9-3842-4C2E-A823-CE352F6FE8BE}"/>
    <cellStyle name="Note 12 2 5 2" xfId="12499" xr:uid="{C70235B4-6132-4F66-B3CF-1110E2D73E83}"/>
    <cellStyle name="Note 12 2 6" xfId="6416" xr:uid="{E9661EE8-180E-4569-84B1-26F8DE2EEB2F}"/>
    <cellStyle name="Note 12 2 6 2" xfId="12887" xr:uid="{3442BE10-CA85-441C-B332-BE4F61D63337}"/>
    <cellStyle name="Note 12 2 7" xfId="6796" xr:uid="{93932E6A-50B3-4472-900C-AF7C92FAE648}"/>
    <cellStyle name="Note 12 2 7 2" xfId="13267" xr:uid="{5ED80FCC-B1C7-422E-B03D-79DE47FB4BD9}"/>
    <cellStyle name="Note 12 2 8" xfId="7071" xr:uid="{742D94DC-0EFF-4681-9165-72E7A803A390}"/>
    <cellStyle name="Note 12 2 8 2" xfId="13542" xr:uid="{A1C8F97D-5FD7-4946-9717-68D422E03CCF}"/>
    <cellStyle name="Note 12 2 9" xfId="6926" xr:uid="{72E42726-70F2-4E15-9CB8-2C12927BA040}"/>
    <cellStyle name="Note 12 2 9 2" xfId="13397" xr:uid="{09467592-4F1C-485B-8543-639365B0A1AC}"/>
    <cellStyle name="Note 12 20" xfId="10056" xr:uid="{E39B78FF-B0CD-40DC-80B6-A4C4D9CC7F29}"/>
    <cellStyle name="Note 12 21" xfId="9421" xr:uid="{5164C11E-C97D-40C2-9903-FB2F067C9811}"/>
    <cellStyle name="Note 12 22" xfId="10396" xr:uid="{0680A800-FD81-423F-B7A5-1A28CA93C4F7}"/>
    <cellStyle name="Note 12 23" xfId="9432" xr:uid="{17F55A49-13E3-4AC4-A86E-9921B528F0BC}"/>
    <cellStyle name="Note 12 24" xfId="10003" xr:uid="{6BB05C59-7A91-4721-AEC6-1E3E10CD48F5}"/>
    <cellStyle name="Note 12 25" xfId="15772" xr:uid="{87C81FB9-2B9B-4C35-A2E6-50A4BBF72AC9}"/>
    <cellStyle name="Note 12 26" xfId="16394" xr:uid="{8B15F8F6-7F88-4D30-B8C3-A3F688D4700E}"/>
    <cellStyle name="Note 12 27" xfId="16226" xr:uid="{425AB8CC-049C-47E6-8EBC-84219AB8D06B}"/>
    <cellStyle name="Note 12 28" xfId="16642" xr:uid="{BA33DB0A-3DC8-4E51-AC49-990FFFA5AB5B}"/>
    <cellStyle name="Note 12 29" xfId="16213" xr:uid="{1E249B75-D7E2-4320-8C26-632326EC8865}"/>
    <cellStyle name="Note 12 3" xfId="2105" xr:uid="{00000000-0005-0000-0000-00003A080000}"/>
    <cellStyle name="Note 12 3 2" xfId="5683" xr:uid="{7E94A534-DCAF-4D60-BCE5-65A4F451EB44}"/>
    <cellStyle name="Note 12 3 2 2" xfId="11977" xr:uid="{6D02F2AF-EFFF-4DBA-A66E-3A731C60ED09}"/>
    <cellStyle name="Note 12 3 3" xfId="10059" xr:uid="{3FFBFB50-BF3B-40E7-A27B-8BAD76D2A65F}"/>
    <cellStyle name="Note 12 3 4" xfId="11023" xr:uid="{B52551E5-7AA6-437E-85BA-AECF96816684}"/>
    <cellStyle name="Note 12 3 5" xfId="4754" xr:uid="{CFDF0EA6-727F-4BC0-A1AD-6B1E95438393}"/>
    <cellStyle name="Note 12 30" xfId="16627" xr:uid="{8265746A-506F-4CFA-BA6D-6634A70DAAB4}"/>
    <cellStyle name="Note 12 4" xfId="4239" xr:uid="{809E8B6B-3F8F-40CC-BE67-80CEFBD0AF46}"/>
    <cellStyle name="Note 12 4 2" xfId="11974" xr:uid="{8B809BE2-AA22-4EBB-B9ED-224D6BACFC18}"/>
    <cellStyle name="Note 12 5" xfId="6185" xr:uid="{E880865B-B3CA-4152-93B5-F23A0AF4B938}"/>
    <cellStyle name="Note 12 5 2" xfId="12656" xr:uid="{7078A070-71FD-443E-A5E2-5A9FC3E248DC}"/>
    <cellStyle name="Note 12 6" xfId="6027" xr:uid="{2E8E6523-51C2-4B79-8ACA-803A1860488C}"/>
    <cellStyle name="Note 12 6 2" xfId="12498" xr:uid="{52747F83-EE30-486A-BEC9-7415668F599D}"/>
    <cellStyle name="Note 12 7" xfId="6415" xr:uid="{610B4C35-29F4-4F3D-B773-D35181511402}"/>
    <cellStyle name="Note 12 7 2" xfId="12886" xr:uid="{CB2A7CA8-C2C9-47E3-AB09-AC651EFC0BDF}"/>
    <cellStyle name="Note 12 8" xfId="6797" xr:uid="{B1F4E0C2-E33F-4324-802E-F8E4F31D714B}"/>
    <cellStyle name="Note 12 8 2" xfId="13268" xr:uid="{FC43CF50-4992-4D9E-9ACB-4A2FFDBE6F57}"/>
    <cellStyle name="Note 12 9" xfId="7070" xr:uid="{D75B9864-1AF9-40D9-AC64-921910271CAA}"/>
    <cellStyle name="Note 12 9 2" xfId="13541" xr:uid="{FAB5DC83-C066-45F6-B0B9-66DEF28DA701}"/>
    <cellStyle name="Note 12_TRAFO" xfId="2106" xr:uid="{00000000-0005-0000-0000-00003B080000}"/>
    <cellStyle name="Note 13" xfId="2107" xr:uid="{00000000-0005-0000-0000-00003C080000}"/>
    <cellStyle name="Note 13 10" xfId="6927" xr:uid="{FECFB2D6-54DE-4460-8D54-564088861888}"/>
    <cellStyle name="Note 13 10 2" xfId="13398" xr:uid="{C70E54B7-860A-4981-A1F6-2801453F6FC5}"/>
    <cellStyle name="Note 13 11" xfId="7612" xr:uid="{4106E011-C5F4-4586-8790-E2D6F0DC1FB0}"/>
    <cellStyle name="Note 13 11 2" xfId="14083" xr:uid="{0CD0C3FD-871B-49B0-A25D-A86ABBEBC10A}"/>
    <cellStyle name="Note 13 12" xfId="7457" xr:uid="{2C5CACAB-6D28-4CE0-988F-3D3616D4D492}"/>
    <cellStyle name="Note 13 12 2" xfId="13928" xr:uid="{52E895A7-C347-461F-9316-E83217F594E8}"/>
    <cellStyle name="Note 13 13" xfId="7773" xr:uid="{1BA01D66-E9E7-4436-A429-85D6BB23AD39}"/>
    <cellStyle name="Note 13 13 2" xfId="14244" xr:uid="{778BBD85-12AC-4C4A-B79A-A6540309F1DF}"/>
    <cellStyle name="Note 13 14" xfId="8214" xr:uid="{CB27215B-6E61-41FB-8755-36D77A8F6B12}"/>
    <cellStyle name="Note 13 14 2" xfId="14685" xr:uid="{BFAB2990-3CFA-499F-8EFD-4D045CB3615E}"/>
    <cellStyle name="Note 13 15" xfId="8478" xr:uid="{D4B3645A-9F21-40DA-AA05-BABCEDF4E487}"/>
    <cellStyle name="Note 13 15 2" xfId="14949" xr:uid="{43E6A483-DC4D-4505-9584-D4ED1078B3FC}"/>
    <cellStyle name="Note 13 16" xfId="8230" xr:uid="{3D58C683-C11F-40DC-8CE6-452F4870F1C6}"/>
    <cellStyle name="Note 13 16 2" xfId="14701" xr:uid="{4B400DC5-2938-4797-AF96-B00BB86A5A9B}"/>
    <cellStyle name="Note 13 17" xfId="8463" xr:uid="{0094A5A4-5783-4A01-9A3B-D5804BF28EE8}"/>
    <cellStyle name="Note 13 17 2" xfId="14934" xr:uid="{92D7022A-67D8-44B1-A969-748139B96810}"/>
    <cellStyle name="Note 13 18" xfId="8246" xr:uid="{162AD682-C83E-41C1-BD22-A8B8912D198A}"/>
    <cellStyle name="Note 13 18 2" xfId="14717" xr:uid="{87F3A89A-3DF9-48A8-BAF6-E96A2107B391}"/>
    <cellStyle name="Note 13 19" xfId="9689" xr:uid="{014FE8A3-E7D8-4A92-BC88-30772E201C08}"/>
    <cellStyle name="Note 13 2" xfId="2108" xr:uid="{00000000-0005-0000-0000-00003D080000}"/>
    <cellStyle name="Note 13 2 10" xfId="7613" xr:uid="{D3FD5E77-A0A1-4FD1-99D5-9B08026499FD}"/>
    <cellStyle name="Note 13 2 10 2" xfId="14084" xr:uid="{C1018150-6F81-4FA9-9239-B20A38F1D0FD}"/>
    <cellStyle name="Note 13 2 11" xfId="7458" xr:uid="{6A0C990F-F1BF-4417-9FE3-0625A6DCFCCC}"/>
    <cellStyle name="Note 13 2 11 2" xfId="13929" xr:uid="{D62B5487-96CB-4B12-A032-61BD56134D47}"/>
    <cellStyle name="Note 13 2 12" xfId="7839" xr:uid="{1DC08EF9-B55B-40BF-ACCC-4FDB92753B88}"/>
    <cellStyle name="Note 13 2 12 2" xfId="14310" xr:uid="{2632C987-99C2-43B8-B9E4-8ADC5C5569CE}"/>
    <cellStyle name="Note 13 2 13" xfId="8213" xr:uid="{C086DE09-6010-4FDA-AA86-9DE19BFCF6AC}"/>
    <cellStyle name="Note 13 2 13 2" xfId="14684" xr:uid="{7997160A-11DF-4C00-85DA-49A7FF4A605E}"/>
    <cellStyle name="Note 13 2 14" xfId="8058" xr:uid="{C2A11F38-23E8-4F9A-B64A-36ECF2862B79}"/>
    <cellStyle name="Note 13 2 14 2" xfId="14529" xr:uid="{F56DF5B6-5760-48DD-B9A5-A09AB29BCB7D}"/>
    <cellStyle name="Note 13 2 15" xfId="8229" xr:uid="{F21FE35C-F196-4E41-B982-B8F374FA19F0}"/>
    <cellStyle name="Note 13 2 15 2" xfId="14700" xr:uid="{2FF431B3-06AA-4097-BC60-859F6B9ACEA4}"/>
    <cellStyle name="Note 13 2 16" xfId="8464" xr:uid="{EA23A963-68DC-44B9-A145-68ED104148E0}"/>
    <cellStyle name="Note 13 2 16 2" xfId="14935" xr:uid="{4B4B0039-15F6-430A-A36B-FDF45453F9CA}"/>
    <cellStyle name="Note 13 2 17" xfId="8245" xr:uid="{557EE365-5992-4159-AF30-0E6CF25BBF75}"/>
    <cellStyle name="Note 13 2 17 2" xfId="14716" xr:uid="{CA9B08B1-A900-4965-BEBE-F8AE977EB0B7}"/>
    <cellStyle name="Note 13 2 18" xfId="9690" xr:uid="{468CC7D7-FFE9-41AD-A6F3-E83CEE96D3C4}"/>
    <cellStyle name="Note 13 2 19" xfId="10061" xr:uid="{4B696307-80D4-42C2-9BF8-126C527627FD}"/>
    <cellStyle name="Note 13 2 2" xfId="2109" xr:uid="{00000000-0005-0000-0000-00003E080000}"/>
    <cellStyle name="Note 13 2 2 2" xfId="5684" xr:uid="{80BEEB92-A4B5-4153-A327-3198A4370CC9}"/>
    <cellStyle name="Note 13 2 2 2 2" xfId="11980" xr:uid="{82A8BFA7-D0AC-48A9-8B59-7733F70C4661}"/>
    <cellStyle name="Note 13 2 2 3" xfId="10062" xr:uid="{BFD05EB5-804B-4D4E-9E68-6E24EAC469A8}"/>
    <cellStyle name="Note 13 2 2 4" xfId="11024" xr:uid="{FE3D84AF-4777-4C32-B44D-2DD2CBF25D11}"/>
    <cellStyle name="Note 13 2 2 5" xfId="4755" xr:uid="{0C191224-DA71-4AEA-BB1C-9AA626EE99CA}"/>
    <cellStyle name="Note 13 2 20" xfId="9861" xr:uid="{D8340504-AD4F-42C4-AFBA-AA7518E5D92E}"/>
    <cellStyle name="Note 13 2 21" xfId="10398" xr:uid="{DCEF2744-E0D2-4AFD-B518-4A8C25C7BEA9}"/>
    <cellStyle name="Note 13 2 22" xfId="9992" xr:uid="{618A9DAB-A75E-4F04-9EE4-CBF7C231787F}"/>
    <cellStyle name="Note 13 2 23" xfId="10005" xr:uid="{DBF72258-DEEE-4D55-A543-7193A90E88EF}"/>
    <cellStyle name="Note 13 2 24" xfId="15775" xr:uid="{A2712C4E-2B25-4A91-8C80-04B8E673BD72}"/>
    <cellStyle name="Note 13 2 25" xfId="16397" xr:uid="{CD5CFE13-9512-4704-B661-DD2094817EFF}"/>
    <cellStyle name="Note 13 2 26" xfId="16228" xr:uid="{9B24ADA2-7031-46E4-9A8A-4EFCE7272B05}"/>
    <cellStyle name="Note 13 2 27" xfId="16644" xr:uid="{514DE479-2CAC-4DE9-B69F-C052095AD4CC}"/>
    <cellStyle name="Note 13 2 28" xfId="16215" xr:uid="{1658E665-6574-42D7-86D4-B0AC3CAB237C}"/>
    <cellStyle name="Note 13 2 29" xfId="16630" xr:uid="{44084997-56E4-437C-8A25-B8ECC5A5757C}"/>
    <cellStyle name="Note 13 2 3" xfId="4242" xr:uid="{C130CCEE-B568-4AA4-8296-9157F50A753B}"/>
    <cellStyle name="Note 13 2 3 2" xfId="11979" xr:uid="{D8080517-1D6D-42D3-8486-80B164A7222B}"/>
    <cellStyle name="Note 13 2 4" xfId="6188" xr:uid="{2E696C13-3F5B-49F2-B681-D9FDE96C6B06}"/>
    <cellStyle name="Note 13 2 4 2" xfId="12659" xr:uid="{230571EF-B761-4E6C-833C-47AA60134822}"/>
    <cellStyle name="Note 13 2 5" xfId="6030" xr:uid="{7A61D03C-B4AB-4701-95A3-F20455A95643}"/>
    <cellStyle name="Note 13 2 5 2" xfId="12501" xr:uid="{B80E66C7-3170-41C5-9CBA-9D7DA56700E6}"/>
    <cellStyle name="Note 13 2 6" xfId="6417" xr:uid="{37C742F2-26E0-45FC-8A40-AF7A4FDCB26D}"/>
    <cellStyle name="Note 13 2 6 2" xfId="12888" xr:uid="{7B52624E-1437-4E5E-856E-AEB45212049F}"/>
    <cellStyle name="Note 13 2 7" xfId="6794" xr:uid="{BD7F0946-9196-468E-8A85-FB2A60515D2F}"/>
    <cellStyle name="Note 13 2 7 2" xfId="13265" xr:uid="{FBEEBEEE-0210-4264-B5D0-92D33357FD02}"/>
    <cellStyle name="Note 13 2 8" xfId="7073" xr:uid="{7323CB0B-6187-4763-85EE-9813FD700432}"/>
    <cellStyle name="Note 13 2 8 2" xfId="13544" xr:uid="{3C5B7B69-39FB-4F47-9B27-700A5EB7E520}"/>
    <cellStyle name="Note 13 2 9" xfId="6928" xr:uid="{93632152-9F0B-4B75-A3CB-1B32829150E0}"/>
    <cellStyle name="Note 13 2 9 2" xfId="13399" xr:uid="{4ED5122D-5B9E-4749-8036-80CC3CED49EF}"/>
    <cellStyle name="Note 13 20" xfId="10060" xr:uid="{F5608A2B-002F-4D03-B961-D76AFD692BD6}"/>
    <cellStyle name="Note 13 21" xfId="9862" xr:uid="{6DAFBBD8-0754-4145-BC55-EA6B0EDCCFE5}"/>
    <cellStyle name="Note 13 22" xfId="10397" xr:uid="{F35E1D72-1A13-45E0-BD9A-D2FAC88E3863}"/>
    <cellStyle name="Note 13 23" xfId="9430" xr:uid="{76C25B78-86BD-4A25-A1E1-A45E81DE6FF6}"/>
    <cellStyle name="Note 13 24" xfId="10004" xr:uid="{34CF8459-3AE4-48EA-B268-D62BDB6FDEF4}"/>
    <cellStyle name="Note 13 25" xfId="15774" xr:uid="{ED046CBA-B871-440B-AADB-55D245926511}"/>
    <cellStyle name="Note 13 26" xfId="16396" xr:uid="{F022FEDB-1F24-408D-9FCB-EFA4DE4BF2B6}"/>
    <cellStyle name="Note 13 27" xfId="16593" xr:uid="{D7F993A1-EC60-4271-90EE-D2C0FD0F45CD}"/>
    <cellStyle name="Note 13 28" xfId="16612" xr:uid="{531536A4-F7EA-4B2C-BE26-D111A9FAE18F}"/>
    <cellStyle name="Note 13 29" xfId="16559" xr:uid="{97FCF572-A09A-4D00-AE23-9DC95F1B781E}"/>
    <cellStyle name="Note 13 3" xfId="2110" xr:uid="{00000000-0005-0000-0000-00003F080000}"/>
    <cellStyle name="Note 13 3 2" xfId="5685" xr:uid="{186BBDC8-9E33-45D6-B956-FEF68EB9784E}"/>
    <cellStyle name="Note 13 3 2 2" xfId="11981" xr:uid="{D7AE0F3B-5363-4914-A3C0-4D425E4889E3}"/>
    <cellStyle name="Note 13 3 3" xfId="10063" xr:uid="{5FD09FE2-F9A8-495D-AECA-EC247FFA39E4}"/>
    <cellStyle name="Note 13 3 4" xfId="11025" xr:uid="{5EA1EA82-F86A-475B-8F09-A54AC27A6EF5}"/>
    <cellStyle name="Note 13 3 5" xfId="4756" xr:uid="{EE45AF84-B8AC-481F-828A-BFB9A64BFD63}"/>
    <cellStyle name="Note 13 30" xfId="16629" xr:uid="{26AFF51F-6FB7-4ECC-B6BC-0AEA7ADFF8C9}"/>
    <cellStyle name="Note 13 4" xfId="4241" xr:uid="{2EAC0ACB-9385-4F7A-807B-8EACE39725CD}"/>
    <cellStyle name="Note 13 4 2" xfId="11978" xr:uid="{4B9B62B2-2651-43B0-83E2-4AA734982294}"/>
    <cellStyle name="Note 13 5" xfId="6187" xr:uid="{DD09BA20-DF0A-4D09-99F0-6C0EF13B13E5}"/>
    <cellStyle name="Note 13 5 2" xfId="12658" xr:uid="{2B90B3E1-94B6-47D7-8009-1ACE807713FD}"/>
    <cellStyle name="Note 13 6" xfId="6029" xr:uid="{0112A965-BB2D-41EB-9DDA-7136AC11B71E}"/>
    <cellStyle name="Note 13 6 2" xfId="12500" xr:uid="{AD7EED91-11C6-49D1-AA4E-D669F29870D0}"/>
    <cellStyle name="Note 13 7" xfId="6349" xr:uid="{B09A008C-AC3D-4608-AA75-F50B10B4068C}"/>
    <cellStyle name="Note 13 7 2" xfId="12820" xr:uid="{D5BFA882-4724-4420-A683-2ED237615215}"/>
    <cellStyle name="Note 13 8" xfId="6795" xr:uid="{F115E429-0F2C-4579-A9EF-F16256C5AB6D}"/>
    <cellStyle name="Note 13 8 2" xfId="13266" xr:uid="{DBC38E59-BCEE-4D8C-AF72-B213D2417D50}"/>
    <cellStyle name="Note 13 9" xfId="7072" xr:uid="{6223CBA8-B498-45DA-A1B9-09D4055566B2}"/>
    <cellStyle name="Note 13 9 2" xfId="13543" xr:uid="{D5ECF78B-9392-41AA-BCE5-C45C127C179C}"/>
    <cellStyle name="Note 13_TRAFO" xfId="2111" xr:uid="{00000000-0005-0000-0000-000040080000}"/>
    <cellStyle name="Note 14" xfId="2112" xr:uid="{00000000-0005-0000-0000-000041080000}"/>
    <cellStyle name="Note 14 10" xfId="7185" xr:uid="{B1F29987-9F7E-4727-A6A5-3CFFF98105CC}"/>
    <cellStyle name="Note 14 10 2" xfId="13656" xr:uid="{15BD32ED-EF82-4883-BA2A-D7E8906DFCEB}"/>
    <cellStyle name="Note 14 11" xfId="7614" xr:uid="{8282AC87-AB40-4AE6-B2F5-A7E31AA40739}"/>
    <cellStyle name="Note 14 11 2" xfId="14085" xr:uid="{B7E245D2-04AD-407E-8516-84880F5013E6}"/>
    <cellStyle name="Note 14 12" xfId="7827" xr:uid="{7337C763-4B00-4202-A2AF-B6B729CE579F}"/>
    <cellStyle name="Note 14 12 2" xfId="14298" xr:uid="{32A48F81-59D9-4B54-B328-FEA35EA2A108}"/>
    <cellStyle name="Note 14 13" xfId="7840" xr:uid="{9DC6D8A8-5265-493B-ADE1-6CAEB6D9747E}"/>
    <cellStyle name="Note 14 13 2" xfId="14311" xr:uid="{9EE0AEF9-8F6E-438C-BD83-D26C273063A8}"/>
    <cellStyle name="Note 14 14" xfId="8212" xr:uid="{74051A98-BA2F-4813-AF61-7AD3B66AC5BF}"/>
    <cellStyle name="Note 14 14 2" xfId="14683" xr:uid="{608CE9A7-5CBA-4704-ADB5-52D99CD13E57}"/>
    <cellStyle name="Note 14 15" xfId="8479" xr:uid="{B05A4D30-A2C9-48BD-A158-209A9AF1B4F2}"/>
    <cellStyle name="Note 14 15 2" xfId="14950" xr:uid="{527544DD-BA81-43A7-B325-020F5B17C75F}"/>
    <cellStyle name="Note 14 16" xfId="8228" xr:uid="{9E354EFB-1D66-4DF5-ADF9-5DA4BE6A6CED}"/>
    <cellStyle name="Note 14 16 2" xfId="14699" xr:uid="{D235F5BE-875B-4324-812B-4EC4D4430405}"/>
    <cellStyle name="Note 14 17" xfId="8465" xr:uid="{456E178F-CB4D-4696-937C-17EE5C751453}"/>
    <cellStyle name="Note 14 17 2" xfId="14936" xr:uid="{475EC9D7-33B5-4C7F-A43F-F4CB74F3B179}"/>
    <cellStyle name="Note 14 18" xfId="8244" xr:uid="{DB84E758-F17B-4B0F-BBAA-3FA98E4DB5CF}"/>
    <cellStyle name="Note 14 18 2" xfId="14715" xr:uid="{870151F6-D378-4719-AE33-F3E47415A943}"/>
    <cellStyle name="Note 14 19" xfId="9691" xr:uid="{DD185D3E-E44C-4596-8535-9C0E4434BD0E}"/>
    <cellStyle name="Note 14 2" xfId="2113" xr:uid="{00000000-0005-0000-0000-000042080000}"/>
    <cellStyle name="Note 14 2 10" xfId="7615" xr:uid="{B57E2F98-3089-4D3B-8B65-4FC293D63769}"/>
    <cellStyle name="Note 14 2 10 2" xfId="14086" xr:uid="{EB13650F-4D28-4FAB-A22F-65C4BCBAD4F6}"/>
    <cellStyle name="Note 14 2 11" xfId="7459" xr:uid="{6C9CFA5A-A3FD-4B08-BD59-5A81391707A8}"/>
    <cellStyle name="Note 14 2 11 2" xfId="13930" xr:uid="{FF1DB39F-6F12-43F7-B4BE-2A12AD41C98F}"/>
    <cellStyle name="Note 14 2 12" xfId="7841" xr:uid="{09D506B1-5781-4A91-8C91-2E061EB68517}"/>
    <cellStyle name="Note 14 2 12 2" xfId="14312" xr:uid="{E2C46C61-3C03-4A87-AA67-1818B6E4E172}"/>
    <cellStyle name="Note 14 2 13" xfId="8211" xr:uid="{4D27D4BD-82F4-4949-99FF-B44EFBAEEA4F}"/>
    <cellStyle name="Note 14 2 13 2" xfId="14682" xr:uid="{919E2FA6-889A-4E4B-ADDE-4202A63EE4A0}"/>
    <cellStyle name="Note 14 2 14" xfId="8480" xr:uid="{B2B49291-E332-406C-B864-85B47F7E3A59}"/>
    <cellStyle name="Note 14 2 14 2" xfId="14951" xr:uid="{AAAA7966-4841-44FB-B3FF-C16C8C21F012}"/>
    <cellStyle name="Note 14 2 15" xfId="8227" xr:uid="{FC85B2E5-2DE8-4ADA-90B8-4EADC34713B3}"/>
    <cellStyle name="Note 14 2 15 2" xfId="14698" xr:uid="{ECF6441C-C538-47CF-B3C9-768C37ADAFD6}"/>
    <cellStyle name="Note 14 2 16" xfId="8049" xr:uid="{409E9A9E-EED0-46C9-9246-567E24ABB0DD}"/>
    <cellStyle name="Note 14 2 16 2" xfId="14520" xr:uid="{EB47F86D-7411-47E1-B607-8ECD2CA6DBF8}"/>
    <cellStyle name="Note 14 2 17" xfId="8243" xr:uid="{CF3F9A37-3D4A-4DF4-9F1F-1FB5096BF6DC}"/>
    <cellStyle name="Note 14 2 17 2" xfId="14714" xr:uid="{B1249F65-C2A3-41F1-9E39-18F84E587199}"/>
    <cellStyle name="Note 14 2 18" xfId="9692" xr:uid="{8B74B524-B453-4679-B366-F366EDABEF1E}"/>
    <cellStyle name="Note 14 2 19" xfId="10065" xr:uid="{009CF05A-D8BB-434F-A7DA-01C89C68BAA9}"/>
    <cellStyle name="Note 14 2 2" xfId="2114" xr:uid="{00000000-0005-0000-0000-000043080000}"/>
    <cellStyle name="Note 14 2 2 2" xfId="5686" xr:uid="{43BD56C1-510B-4141-B5CB-06614ABE25A8}"/>
    <cellStyle name="Note 14 2 2 2 2" xfId="11984" xr:uid="{9B4498BB-A64B-4257-8623-1A4A2C48AC1B}"/>
    <cellStyle name="Note 14 2 2 3" xfId="10066" xr:uid="{0323F028-88D8-4102-BC5F-5C89026C04CD}"/>
    <cellStyle name="Note 14 2 2 4" xfId="11026" xr:uid="{673F56AA-C007-4321-AB5F-9388436B9ED2}"/>
    <cellStyle name="Note 14 2 2 5" xfId="4757" xr:uid="{DEDB4A81-4C4E-402F-BB7A-1A18496376AD}"/>
    <cellStyle name="Note 14 2 20" xfId="9418" xr:uid="{AFDC2522-C5FB-4E99-A8F4-4B84B07F581C}"/>
    <cellStyle name="Note 14 2 21" xfId="10400" xr:uid="{25B756C2-EA53-42B7-B252-F5FD652B1900}"/>
    <cellStyle name="Note 14 2 22" xfId="9863" xr:uid="{DDD90105-17B8-4ECB-8439-D9AF68C5DFD2}"/>
    <cellStyle name="Note 14 2 23" xfId="10007" xr:uid="{A25CC355-CABF-4D44-9D4A-90675949FA2D}"/>
    <cellStyle name="Note 14 2 24" xfId="15778" xr:uid="{8A77C396-F0A5-4974-AFB3-5D430C0E4FD8}"/>
    <cellStyle name="Note 14 2 25" xfId="16399" xr:uid="{431EC773-0EA2-47E7-B1EE-362665822669}"/>
    <cellStyle name="Note 14 2 26" xfId="16229" xr:uid="{7B577F43-C2E4-4CC1-88CE-07A4C54A3A1B}"/>
    <cellStyle name="Note 14 2 27" xfId="16646" xr:uid="{02417885-D8D0-4DAC-988C-C46A9DFDDAD8}"/>
    <cellStyle name="Note 14 2 28" xfId="16217" xr:uid="{06DDBFB1-4651-4860-A98D-6956C9740128}"/>
    <cellStyle name="Note 14 2 29" xfId="16631" xr:uid="{F5FCCCFC-75AC-476D-8711-741E8C586309}"/>
    <cellStyle name="Note 14 2 3" xfId="4244" xr:uid="{F8E6DC1C-CDF4-4351-A347-54C810BCE9ED}"/>
    <cellStyle name="Note 14 2 3 2" xfId="11983" xr:uid="{C3417EA7-362C-4A55-AC59-4A2DDB856D15}"/>
    <cellStyle name="Note 14 2 4" xfId="6190" xr:uid="{2505CC27-54C2-4293-8937-5B2BF9B656DF}"/>
    <cellStyle name="Note 14 2 4 2" xfId="12661" xr:uid="{CAFBDE01-DE68-4508-8D2B-4A20308FABBA}"/>
    <cellStyle name="Note 14 2 5" xfId="6031" xr:uid="{AA414B2C-B2E8-4670-AF70-10BE0CDE4A63}"/>
    <cellStyle name="Note 14 2 5 2" xfId="12502" xr:uid="{F701F2DF-3CFA-412F-898B-B64620797DC1}"/>
    <cellStyle name="Note 14 2 6" xfId="6419" xr:uid="{6BCB9F7F-6A86-4807-AD87-A817E144094D}"/>
    <cellStyle name="Note 14 2 6 2" xfId="12890" xr:uid="{4A8CD0A0-8EC1-4D3A-8ACD-B2BC5BA10042}"/>
    <cellStyle name="Note 14 2 7" xfId="6792" xr:uid="{3B9A1E68-AC15-4A01-8DD8-DBB28AAD04F5}"/>
    <cellStyle name="Note 14 2 7 2" xfId="13263" xr:uid="{7E8C4C4B-F526-4F03-8842-6754F2CA6ABF}"/>
    <cellStyle name="Note 14 2 8" xfId="7075" xr:uid="{1FD792ED-8765-4666-BB4F-4F1238C20EFB}"/>
    <cellStyle name="Note 14 2 8 2" xfId="13546" xr:uid="{F5DBF21A-1C90-45F4-9794-5E291B2FFF92}"/>
    <cellStyle name="Note 14 2 9" xfId="7200" xr:uid="{2599E64F-B776-4DA1-99AD-1D5CF4EE60BA}"/>
    <cellStyle name="Note 14 2 9 2" xfId="13671" xr:uid="{CE812C58-2AC4-4171-B9B2-4C6CB4FACCB7}"/>
    <cellStyle name="Note 14 20" xfId="10064" xr:uid="{3CF5BE77-5278-4609-AF27-9FB93300BAB7}"/>
    <cellStyle name="Note 14 21" xfId="9419" xr:uid="{E35119E2-1E14-445F-969C-C0C37137B57C}"/>
    <cellStyle name="Note 14 22" xfId="10399" xr:uid="{F6BFBA39-2BA4-4A9F-A1E1-ECD152DB4BE6}"/>
    <cellStyle name="Note 14 23" xfId="9429" xr:uid="{A4BE3EDD-DF88-4C1F-AD41-C999E07238D6}"/>
    <cellStyle name="Note 14 24" xfId="10006" xr:uid="{C730B886-E86C-4BBE-AEB4-9456E5FC211E}"/>
    <cellStyle name="Note 14 25" xfId="15777" xr:uid="{DCF0671F-45CC-4CD2-A02D-004E674C294D}"/>
    <cellStyle name="Note 14 26" xfId="16398" xr:uid="{0C657E1D-B934-4679-B966-C8F3D692669F}"/>
    <cellStyle name="Note 14 27" xfId="15995" xr:uid="{273B24E2-7A72-4571-BDE3-1B81DF981B32}"/>
    <cellStyle name="Note 14 28" xfId="16645" xr:uid="{B7B4871B-D2C8-4C80-B460-A76389EBBF52}"/>
    <cellStyle name="Note 14 29" xfId="16216" xr:uid="{AC34626B-1E56-4CEC-ABD9-B38942EB8C0C}"/>
    <cellStyle name="Note 14 3" xfId="2115" xr:uid="{00000000-0005-0000-0000-000044080000}"/>
    <cellStyle name="Note 14 3 2" xfId="5687" xr:uid="{7FEF2181-9A17-40A4-8252-BEBA6243C2D5}"/>
    <cellStyle name="Note 14 3 2 2" xfId="11985" xr:uid="{928745F6-1543-410C-A767-FC3D75D7DFE0}"/>
    <cellStyle name="Note 14 3 3" xfId="10067" xr:uid="{BCC49CF3-9D6F-4CD9-B149-032C1150DB20}"/>
    <cellStyle name="Note 14 3 4" xfId="11027" xr:uid="{68528E95-B869-4150-B075-280A1D924EC9}"/>
    <cellStyle name="Note 14 3 5" xfId="4758" xr:uid="{C69AF589-8388-4FA6-A53C-E7A68857D25C}"/>
    <cellStyle name="Note 14 30" xfId="16555" xr:uid="{770A09A0-505C-4F4E-8713-7C1EE5D3FF86}"/>
    <cellStyle name="Note 14 4" xfId="4243" xr:uid="{4F8CD9F8-1BBC-4586-B2A8-36052A25F6E5}"/>
    <cellStyle name="Note 14 4 2" xfId="11982" xr:uid="{C0285A10-5B18-4B52-B57C-C3BE4C4FF967}"/>
    <cellStyle name="Note 14 5" xfId="6189" xr:uid="{9782BF7F-8FE9-4072-9C9B-97CBFF654CEF}"/>
    <cellStyle name="Note 14 5 2" xfId="12660" xr:uid="{8D5FF834-B38E-4DB7-9852-3FCBAD774DF0}"/>
    <cellStyle name="Note 14 6" xfId="6404" xr:uid="{C2FB3317-0C1E-4489-BBF8-1687FA5CEF2C}"/>
    <cellStyle name="Note 14 6 2" xfId="12875" xr:uid="{BDF17009-C69C-4AFA-8063-8B9A4454DCA2}"/>
    <cellStyle name="Note 14 7" xfId="6418" xr:uid="{CA9D5876-452A-4C42-8DD8-7D05E6E15976}"/>
    <cellStyle name="Note 14 7 2" xfId="12889" xr:uid="{E5308B89-71DC-478E-84EA-40F890695A6F}"/>
    <cellStyle name="Note 14 8" xfId="6793" xr:uid="{70EAEF5D-C765-4692-9039-8F2560FF89A6}"/>
    <cellStyle name="Note 14 8 2" xfId="13264" xr:uid="{FCA0D89B-D8AC-4C8E-97CA-AD5D887BAD18}"/>
    <cellStyle name="Note 14 9" xfId="7074" xr:uid="{B6E11D2C-936C-4255-8353-8DDD497F9582}"/>
    <cellStyle name="Note 14 9 2" xfId="13545" xr:uid="{8C1B4D6B-EB5D-4632-A235-340BCF60EF3F}"/>
    <cellStyle name="Note 14_TRAFO" xfId="2116" xr:uid="{00000000-0005-0000-0000-000045080000}"/>
    <cellStyle name="Note 15" xfId="2117" xr:uid="{00000000-0005-0000-0000-000046080000}"/>
    <cellStyle name="Note 15 10" xfId="7163" xr:uid="{F37A6DFC-1E84-40D5-BF03-49578D7AA0C9}"/>
    <cellStyle name="Note 15 10 2" xfId="13634" xr:uid="{A7943884-349B-4A37-9641-C476C6CCD5D3}"/>
    <cellStyle name="Note 15 11" xfId="7616" xr:uid="{EBD4752B-847D-485B-80AD-4BF4EBD64E70}"/>
    <cellStyle name="Note 15 11 2" xfId="14087" xr:uid="{4D32255F-E792-4F77-9C3B-EC4F9DA1F55B}"/>
    <cellStyle name="Note 15 12" xfId="7339" xr:uid="{B45A6674-D9BC-45C8-A205-74D1A70AAD7C}"/>
    <cellStyle name="Note 15 12 2" xfId="13810" xr:uid="{AECB1CA9-C70B-432B-8484-BD331AC9B68A}"/>
    <cellStyle name="Note 15 13" xfId="7842" xr:uid="{3E68650D-AFD7-4C9A-9A27-633E7A5D27EF}"/>
    <cellStyle name="Note 15 13 2" xfId="14313" xr:uid="{F473DC0D-BC35-4B6E-AB58-0BEFBEDF8156}"/>
    <cellStyle name="Note 15 14" xfId="8210" xr:uid="{F3BF9C48-C881-4733-B3A4-E029F114FD96}"/>
    <cellStyle name="Note 15 14 2" xfId="14681" xr:uid="{797C7F11-7DE8-4D73-95D1-798A9E9CE999}"/>
    <cellStyle name="Note 15 15" xfId="8481" xr:uid="{E3E510C9-4555-464B-9CFC-95FB9906A28F}"/>
    <cellStyle name="Note 15 15 2" xfId="14952" xr:uid="{AE7C84AF-5416-48F7-8B85-F2255E3F1217}"/>
    <cellStyle name="Note 15 16" xfId="8226" xr:uid="{F94B4B7F-ED37-45B9-8991-A9B7DF410C49}"/>
    <cellStyle name="Note 15 16 2" xfId="14697" xr:uid="{C507D989-D681-4739-9C96-CBD6EB6815B5}"/>
    <cellStyle name="Note 15 17" xfId="8466" xr:uid="{A28F0231-7550-4431-A4DB-BA413CF4062F}"/>
    <cellStyle name="Note 15 17 2" xfId="14937" xr:uid="{287967AC-0E4D-432A-B595-96A55D563626}"/>
    <cellStyle name="Note 15 18" xfId="8242" xr:uid="{A448BE1D-C064-4AAF-AFE3-2FC41D0E9622}"/>
    <cellStyle name="Note 15 18 2" xfId="14713" xr:uid="{1500DA07-4D58-48F0-A4E7-1EF22539F218}"/>
    <cellStyle name="Note 15 19" xfId="9693" xr:uid="{E2E17363-C5C9-48A9-85A2-C94E10902830}"/>
    <cellStyle name="Note 15 2" xfId="2118" xr:uid="{00000000-0005-0000-0000-000047080000}"/>
    <cellStyle name="Note 15 2 10" xfId="7617" xr:uid="{338412E8-E9B6-4847-8BC2-6234B71F0D84}"/>
    <cellStyle name="Note 15 2 10 2" xfId="14088" xr:uid="{6E1DD5D1-4178-4D6A-989F-9EB8F30135FD}"/>
    <cellStyle name="Note 15 2 11" xfId="7460" xr:uid="{4AA12CA8-749A-4A88-B5A6-C089E2E77180}"/>
    <cellStyle name="Note 15 2 11 2" xfId="13931" xr:uid="{92E434D5-3983-47F3-83C5-102853E4FACC}"/>
    <cellStyle name="Note 15 2 12" xfId="7843" xr:uid="{439A0CCE-E40D-4A7A-AB23-2DD757C7D40A}"/>
    <cellStyle name="Note 15 2 12 2" xfId="14314" xr:uid="{66F5A417-DF06-4CA8-B0EB-F519937D4751}"/>
    <cellStyle name="Note 15 2 13" xfId="8209" xr:uid="{375EC4B6-C9EB-4846-860E-670E5FDEE42A}"/>
    <cellStyle name="Note 15 2 13 2" xfId="14680" xr:uid="{183A62AD-5DD1-46A8-A41B-37E1505635C6}"/>
    <cellStyle name="Note 15 2 14" xfId="8482" xr:uid="{EEE2158F-DC64-40F8-90EF-D61D687C7ADC}"/>
    <cellStyle name="Note 15 2 14 2" xfId="14953" xr:uid="{0366F2D0-E299-4709-8DAD-2D8B5C254977}"/>
    <cellStyle name="Note 15 2 15" xfId="8225" xr:uid="{95D49581-3AD6-4763-9ECC-7E23215BD795}"/>
    <cellStyle name="Note 15 2 15 2" xfId="14696" xr:uid="{B778D6A8-98C2-41EF-9195-696130A18469}"/>
    <cellStyle name="Note 15 2 16" xfId="8467" xr:uid="{C27F2460-9AD3-4D57-9CCD-2966A0EFC5A5}"/>
    <cellStyle name="Note 15 2 16 2" xfId="14938" xr:uid="{16967430-C42E-4341-A984-AA0691B680E2}"/>
    <cellStyle name="Note 15 2 17" xfId="8241" xr:uid="{2866CACD-E507-445B-82B7-68DF582E621E}"/>
    <cellStyle name="Note 15 2 17 2" xfId="14712" xr:uid="{8E12C242-B450-4833-ACF8-8AEA03E4F8F8}"/>
    <cellStyle name="Note 15 2 18" xfId="9694" xr:uid="{24BFD49B-C958-433D-BDF0-5B31D96ECE90}"/>
    <cellStyle name="Note 15 2 19" xfId="10069" xr:uid="{6A4DF06B-5E69-4B86-8DC6-E0DFA516C1E3}"/>
    <cellStyle name="Note 15 2 2" xfId="2119" xr:uid="{00000000-0005-0000-0000-000048080000}"/>
    <cellStyle name="Note 15 2 2 2" xfId="5688" xr:uid="{41AC7759-0B17-4718-B47F-847E3290E07F}"/>
    <cellStyle name="Note 15 2 2 2 2" xfId="11988" xr:uid="{3411C7EA-C436-4807-BAC1-B787322ACD9C}"/>
    <cellStyle name="Note 15 2 2 3" xfId="10070" xr:uid="{505D2427-C013-4B0C-9B03-8BA9C4DFE8F6}"/>
    <cellStyle name="Note 15 2 2 4" xfId="11028" xr:uid="{FF09BA91-53FA-4B5C-A414-ED72C5179E04}"/>
    <cellStyle name="Note 15 2 2 5" xfId="4759" xr:uid="{17256B04-4C38-4094-9F8F-65C7F2D14C56}"/>
    <cellStyle name="Note 15 2 20" xfId="9416" xr:uid="{C560BDFF-BAD1-42C9-A8C6-6FD62C9EF897}"/>
    <cellStyle name="Note 15 2 21" xfId="10402" xr:uid="{B3D4BEDD-CEEA-4E56-A2CD-DB4A0CB60478}"/>
    <cellStyle name="Note 15 2 22" xfId="9427" xr:uid="{B5547BB6-64F5-4760-9620-1BCB6B8C5B8E}"/>
    <cellStyle name="Note 15 2 23" xfId="10009" xr:uid="{5694620E-C6AD-4E44-B5AC-A47DF5037D4D}"/>
    <cellStyle name="Note 15 2 24" xfId="15780" xr:uid="{C57292A8-B3AD-41E4-9462-4826DBADCBAE}"/>
    <cellStyle name="Note 15 2 25" xfId="16402" xr:uid="{B0190130-8CC9-4CD4-B30A-B19A37EA8052}"/>
    <cellStyle name="Note 15 2 26" xfId="16231" xr:uid="{CB7A483C-0C4E-4A3B-95D3-5ECFFE024056}"/>
    <cellStyle name="Note 15 2 27" xfId="16648" xr:uid="{6AF5F338-CA2A-4BE1-9C4E-71A395B01420}"/>
    <cellStyle name="Note 15 2 28" xfId="15994" xr:uid="{93B6421B-080E-4A7A-8419-EC8D8FEF55F1}"/>
    <cellStyle name="Note 15 2 29" xfId="16633" xr:uid="{19AD91D3-F651-46AE-ADFC-A2DF71CD4DFD}"/>
    <cellStyle name="Note 15 2 3" xfId="4246" xr:uid="{036209BD-DF38-4170-A58B-C18EE7D5B597}"/>
    <cellStyle name="Note 15 2 3 2" xfId="11987" xr:uid="{3A0E680C-892E-4253-9890-0517463F9D60}"/>
    <cellStyle name="Note 15 2 4" xfId="6192" xr:uid="{3F589DC0-E9CE-4DAB-B8DE-6303F8644D69}"/>
    <cellStyle name="Note 15 2 4 2" xfId="12663" xr:uid="{C981AA54-5EB8-4DC1-9231-B2E8535A46A1}"/>
    <cellStyle name="Note 15 2 5" xfId="5898" xr:uid="{7C624130-5315-4633-B472-E75458096B1E}"/>
    <cellStyle name="Note 15 2 5 2" xfId="12369" xr:uid="{62A59C2C-42CB-448D-9FBD-4EE216AD2824}"/>
    <cellStyle name="Note 15 2 6" xfId="6421" xr:uid="{AD9288B7-DA69-4988-A121-63574C2C32F0}"/>
    <cellStyle name="Note 15 2 6 2" xfId="12892" xr:uid="{C25DAA95-5EA8-40CE-9B47-A1AFE2221E75}"/>
    <cellStyle name="Note 15 2 7" xfId="6791" xr:uid="{AF775E17-929B-4DEB-A939-DE623AAF84EE}"/>
    <cellStyle name="Note 15 2 7 2" xfId="13262" xr:uid="{4BC4B568-745E-4837-B40E-8A74E7531C05}"/>
    <cellStyle name="Note 15 2 8" xfId="7169" xr:uid="{B65789EE-33AF-4003-B6F7-4C6610E83C3C}"/>
    <cellStyle name="Note 15 2 8 2" xfId="13640" xr:uid="{0B06472B-179D-4ED0-8100-E959CE769370}"/>
    <cellStyle name="Note 15 2 9" xfId="6929" xr:uid="{C029C2EE-7C75-4731-B9FE-08215DC635D9}"/>
    <cellStyle name="Note 15 2 9 2" xfId="13400" xr:uid="{33EA5F7D-96D2-4F4C-BB51-6550392BE7EE}"/>
    <cellStyle name="Note 15 20" xfId="10068" xr:uid="{15EC3F1E-B3C9-4E4E-9C17-F49085E79205}"/>
    <cellStyle name="Note 15 21" xfId="9417" xr:uid="{CEFD1A8C-2F02-4BF2-A6A5-EAB5191027D2}"/>
    <cellStyle name="Note 15 22" xfId="10401" xr:uid="{B368E7D4-AA8C-4E53-AA01-989AD8E706D2}"/>
    <cellStyle name="Note 15 23" xfId="9428" xr:uid="{3331BBF1-4A63-4FC8-BE13-1579E07E2637}"/>
    <cellStyle name="Note 15 24" xfId="10008" xr:uid="{DBB00CF9-5484-4038-9A04-AAA44DF8CA4E}"/>
    <cellStyle name="Note 15 25" xfId="15779" xr:uid="{ADB2F55F-FFEA-4282-8B50-D6676666F730}"/>
    <cellStyle name="Note 15 26" xfId="16400" xr:uid="{A06DFA75-60A9-45A2-812A-85324A31AED6}"/>
    <cellStyle name="Note 15 27" xfId="16230" xr:uid="{2A979D63-B14F-4107-94A4-F205FBBE9C4E}"/>
    <cellStyle name="Note 15 28" xfId="16647" xr:uid="{55682B3C-A734-4669-B9C4-18EE9D9237B7}"/>
    <cellStyle name="Note 15 29" xfId="16218" xr:uid="{C8069A94-2271-4739-B7CD-A993917F57C4}"/>
    <cellStyle name="Note 15 3" xfId="2120" xr:uid="{00000000-0005-0000-0000-000049080000}"/>
    <cellStyle name="Note 15 3 2" xfId="5689" xr:uid="{297BA088-28BE-42F4-BC6B-291FFA4B6BD6}"/>
    <cellStyle name="Note 15 3 2 2" xfId="11989" xr:uid="{889E13A5-A3E8-48D8-B49E-BD9F607D5CFB}"/>
    <cellStyle name="Note 15 3 3" xfId="10071" xr:uid="{465C254C-6A85-48E5-A535-A4CB34F6E8EE}"/>
    <cellStyle name="Note 15 3 4" xfId="11029" xr:uid="{8B05D5B0-D363-4003-8058-FDDA9216A61A}"/>
    <cellStyle name="Note 15 3 5" xfId="4760" xr:uid="{D3391BA0-62A0-4A95-9359-2F93A750D8C6}"/>
    <cellStyle name="Note 15 30" xfId="16632" xr:uid="{EE410C39-F68A-4E14-B5F0-9F17C8318A8A}"/>
    <cellStyle name="Note 15 4" xfId="4245" xr:uid="{A4AF1304-B85D-4613-AFE4-8C6DC9B99BDC}"/>
    <cellStyle name="Note 15 4 2" xfId="11986" xr:uid="{C70A3667-ECE6-4904-AA02-C694E498B408}"/>
    <cellStyle name="Note 15 5" xfId="6191" xr:uid="{EAAED127-141A-4EC1-8BDC-970C7458E0B8}"/>
    <cellStyle name="Note 15 5 2" xfId="12662" xr:uid="{E7D38EA2-0DC4-4C36-A978-A3D3D6067372}"/>
    <cellStyle name="Note 15 6" xfId="6032" xr:uid="{B63D92E0-1BFE-42F1-8655-997EF8306D4E}"/>
    <cellStyle name="Note 15 6 2" xfId="12503" xr:uid="{B310AB84-B44D-4C6D-8337-D64B07FCC7C5}"/>
    <cellStyle name="Note 15 7" xfId="6420" xr:uid="{75AE919F-BE6A-44F5-9C08-456E3FCF8BDB}"/>
    <cellStyle name="Note 15 7 2" xfId="12891" xr:uid="{8D96EE58-117A-414C-A16D-40DDCA2B93AD}"/>
    <cellStyle name="Note 15 8" xfId="6611" xr:uid="{FE00ADE1-8817-4CB8-A670-1B88F637CF73}"/>
    <cellStyle name="Note 15 8 2" xfId="13082" xr:uid="{E3E99213-139F-48F5-8E8D-86DEABE4BD56}"/>
    <cellStyle name="Note 15 9" xfId="7076" xr:uid="{0BE624C5-7623-4226-BDD2-59D6FB1B91B1}"/>
    <cellStyle name="Note 15 9 2" xfId="13547" xr:uid="{9E00FE21-C571-46DB-80BC-3F98CE5D9011}"/>
    <cellStyle name="Note 15_TRAFO" xfId="2121" xr:uid="{00000000-0005-0000-0000-00004A080000}"/>
    <cellStyle name="Note 16" xfId="2122" xr:uid="{00000000-0005-0000-0000-00004B080000}"/>
    <cellStyle name="Note 16 10" xfId="7077" xr:uid="{1BB6B41C-8F9B-42F0-B99A-F0EB199D5CDF}"/>
    <cellStyle name="Note 16 10 2" xfId="13548" xr:uid="{70180AA0-68DE-4D75-AACA-66018098AD8D}"/>
    <cellStyle name="Note 16 11" xfId="7177" xr:uid="{CE10CED6-1212-45F1-B646-88176559150D}"/>
    <cellStyle name="Note 16 11 2" xfId="13648" xr:uid="{BA2C0EA1-2DBF-49DD-8948-CB35F63C3101}"/>
    <cellStyle name="Note 16 12" xfId="7618" xr:uid="{2B6A075A-47BE-489E-98C7-147B8F9CA0B8}"/>
    <cellStyle name="Note 16 12 2" xfId="14089" xr:uid="{06DE4D68-6229-442C-95E3-4F7A7AA213AA}"/>
    <cellStyle name="Note 16 13" xfId="7819" xr:uid="{41E81525-21AB-4F1D-8822-09181BD5BCED}"/>
    <cellStyle name="Note 16 13 2" xfId="14290" xr:uid="{95C33CBD-9C62-4118-8759-8D2B4534545B}"/>
    <cellStyle name="Note 16 14" xfId="7844" xr:uid="{351AAD2A-61D9-4F0E-9F6F-42087C91AD1B}"/>
    <cellStyle name="Note 16 14 2" xfId="14315" xr:uid="{E56DE2AD-8867-4809-A806-BBE383492093}"/>
    <cellStyle name="Note 16 15" xfId="8208" xr:uid="{CE4BD2AE-4F0B-4BE5-A08B-0559667D427A}"/>
    <cellStyle name="Note 16 15 2" xfId="14679" xr:uid="{1D47E39A-E333-4AC1-80D3-506C06990F51}"/>
    <cellStyle name="Note 16 16" xfId="8483" xr:uid="{5678304B-8202-4191-BD38-ACA84E52A284}"/>
    <cellStyle name="Note 16 16 2" xfId="14954" xr:uid="{7CAF2F3E-9F0B-44E7-B4F3-FBC817A4C61F}"/>
    <cellStyle name="Note 16 17" xfId="8224" xr:uid="{63C2AF41-265B-4312-8D2C-D3736D44FCAA}"/>
    <cellStyle name="Note 16 17 2" xfId="14695" xr:uid="{05D435DC-3F29-4A8A-8074-753C2FF7F03C}"/>
    <cellStyle name="Note 16 18" xfId="8511" xr:uid="{68AC4463-9BD4-47D6-AE4D-7C73C8DD13C0}"/>
    <cellStyle name="Note 16 18 2" xfId="14982" xr:uid="{73464922-3B14-4F6A-ABF3-BC8A72BFC3BC}"/>
    <cellStyle name="Note 16 19" xfId="8556" xr:uid="{20622285-796B-4909-A8C4-D8E5033E56F5}"/>
    <cellStyle name="Note 16 19 2" xfId="15027" xr:uid="{CC1A82D5-DE02-4774-B171-8A4194A8B506}"/>
    <cellStyle name="Note 16 2" xfId="2123" xr:uid="{00000000-0005-0000-0000-00004C080000}"/>
    <cellStyle name="Note 16 2 10" xfId="7619" xr:uid="{45FE45BA-FEE2-406C-B4D9-817609C82002}"/>
    <cellStyle name="Note 16 2 10 2" xfId="14090" xr:uid="{465C5C23-2EC9-4DB0-B65B-AE0F60DD3A20}"/>
    <cellStyle name="Note 16 2 11" xfId="7461" xr:uid="{F4563CD6-E783-4E15-8C54-335950819191}"/>
    <cellStyle name="Note 16 2 11 2" xfId="13932" xr:uid="{B3BBE15A-8503-489E-B036-927868C2FD9B}"/>
    <cellStyle name="Note 16 2 12" xfId="7845" xr:uid="{902790F2-AAF6-46D2-8BC7-B7FBF221CCB0}"/>
    <cellStyle name="Note 16 2 12 2" xfId="14316" xr:uid="{5F61F826-556B-4528-94EA-5C5D50E8529E}"/>
    <cellStyle name="Note 16 2 13" xfId="8207" xr:uid="{45A99DD3-3797-485F-B328-D1A0016559D0}"/>
    <cellStyle name="Note 16 2 13 2" xfId="14678" xr:uid="{491D6481-9F6B-4775-A413-E31B99E2681D}"/>
    <cellStyle name="Note 16 2 14" xfId="8484" xr:uid="{CB7130E5-C30B-4FB7-BDBE-495CB301153F}"/>
    <cellStyle name="Note 16 2 14 2" xfId="14955" xr:uid="{19E78999-4B01-41B6-B916-081C6D8CE9EE}"/>
    <cellStyle name="Note 16 2 15" xfId="8223" xr:uid="{31675144-6C5F-42A7-B2F8-116B4906A8BC}"/>
    <cellStyle name="Note 16 2 15 2" xfId="14694" xr:uid="{7373B91F-AABF-464E-A7B0-44524ACE7A29}"/>
    <cellStyle name="Note 16 2 16" xfId="8468" xr:uid="{A8661625-D155-402B-9797-F3BC40AF08D9}"/>
    <cellStyle name="Note 16 2 16 2" xfId="14939" xr:uid="{0E5D8728-B709-4BFA-8EBF-A6A10797731F}"/>
    <cellStyle name="Note 16 2 17" xfId="8240" xr:uid="{ACC5A020-BCBE-441D-8510-B6F3C7986448}"/>
    <cellStyle name="Note 16 2 17 2" xfId="14711" xr:uid="{9873F7E3-642A-47DD-A58A-53E94A9EFEB2}"/>
    <cellStyle name="Note 16 2 18" xfId="9253" xr:uid="{B1816C3D-A237-4F8D-B699-B3C86965BC84}"/>
    <cellStyle name="Note 16 2 19" xfId="10073" xr:uid="{1BCA6B89-265B-428F-B980-D871C36DBA01}"/>
    <cellStyle name="Note 16 2 2" xfId="2124" xr:uid="{00000000-0005-0000-0000-00004D080000}"/>
    <cellStyle name="Note 16 2 2 2" xfId="5690" xr:uid="{5C703C06-B40D-446F-A6EB-12A3E7643C6D}"/>
    <cellStyle name="Note 16 2 2 2 2" xfId="11992" xr:uid="{C0CEDCFC-2553-4B68-AB67-ECACE7B373A4}"/>
    <cellStyle name="Note 16 2 2 3" xfId="10074" xr:uid="{493FF966-344F-4BEC-A1F5-6C7D7EAD28A2}"/>
    <cellStyle name="Note 16 2 2 4" xfId="11030" xr:uid="{28253546-580B-4502-8C04-613713298211}"/>
    <cellStyle name="Note 16 2 2 5" xfId="4761" xr:uid="{031F7F04-81A5-4E7E-B786-2043B295929B}"/>
    <cellStyle name="Note 16 2 20" xfId="9414" xr:uid="{93D3BAE0-5F28-4D09-85FC-E3B8C8127353}"/>
    <cellStyle name="Note 16 2 21" xfId="10404" xr:uid="{176D4C4D-3427-46A9-93A5-E5E32B68A1E4}"/>
    <cellStyle name="Note 16 2 22" xfId="9855" xr:uid="{BFF91FD5-5066-4205-B1E8-50F8F9A3F051}"/>
    <cellStyle name="Note 16 2 23" xfId="10011" xr:uid="{D7C4AB3E-4477-4FEB-87A0-964AD5FDA3AE}"/>
    <cellStyle name="Note 16 2 24" xfId="15781" xr:uid="{C2F68BA2-AF47-47A7-AE6A-7A02DE2C37CB}"/>
    <cellStyle name="Note 16 2 25" xfId="16404" xr:uid="{C8C2B6F6-47DC-4578-B1BC-FAE6CB97BD2C}"/>
    <cellStyle name="Note 16 2 26" xfId="16232" xr:uid="{EB26B567-4017-4B8A-AE95-516FBC27431C}"/>
    <cellStyle name="Note 16 2 27" xfId="16650" xr:uid="{77FD456C-CA2A-44FA-8D64-910FAD7D7A49}"/>
    <cellStyle name="Note 16 2 28" xfId="16220" xr:uid="{CAA50E9B-5525-4876-B8D0-EFD235170CB6}"/>
    <cellStyle name="Note 16 2 29" xfId="16634" xr:uid="{F53A8721-313F-46F4-8723-DCE797EC9624}"/>
    <cellStyle name="Note 16 2 3" xfId="4248" xr:uid="{0A62F685-4FD3-4B99-B138-355EA3218698}"/>
    <cellStyle name="Note 16 2 3 2" xfId="11991" xr:uid="{38BCD63F-B38F-4C97-A754-AE8EE75A913F}"/>
    <cellStyle name="Note 16 2 4" xfId="5886" xr:uid="{16DC575E-EA8C-4488-8C75-79AC4524E91A}"/>
    <cellStyle name="Note 16 2 4 2" xfId="12357" xr:uid="{C652B85A-15E7-44CE-B03B-88A0C1BC3674}"/>
    <cellStyle name="Note 16 2 5" xfId="6391" xr:uid="{EFCBDB31-E84F-4C9F-9E20-8A71C3D4ABC1}"/>
    <cellStyle name="Note 16 2 5 2" xfId="12862" xr:uid="{7991667D-D982-44FF-BBE8-485709719F0F}"/>
    <cellStyle name="Note 16 2 6" xfId="6423" xr:uid="{E6497B16-FC62-4B79-B299-E4B4E8945514}"/>
    <cellStyle name="Note 16 2 6 2" xfId="12894" xr:uid="{BCB3B7BA-64E5-4C2B-9FD4-B134FC607C19}"/>
    <cellStyle name="Note 16 2 7" xfId="6789" xr:uid="{5B149A2C-456F-4C24-BA00-B94E37E1A695}"/>
    <cellStyle name="Note 16 2 7 2" xfId="13260" xr:uid="{79462841-A433-4309-A040-68981C8614DF}"/>
    <cellStyle name="Note 16 2 8" xfId="7078" xr:uid="{0F7C06D2-BBF4-4B18-AD16-C4EC8D673231}"/>
    <cellStyle name="Note 16 2 8 2" xfId="13549" xr:uid="{FB013EA2-A8A1-4E11-9D3F-4EA52AD2DA1E}"/>
    <cellStyle name="Note 16 2 9" xfId="6930" xr:uid="{B7D097AF-3415-4EE1-9ADF-6A377D589B66}"/>
    <cellStyle name="Note 16 2 9 2" xfId="13401" xr:uid="{39C9830C-98AC-469A-BA3B-F4DEE6E1B213}"/>
    <cellStyle name="Note 16 20" xfId="9695" xr:uid="{6DFB47DB-66D7-42D0-9E69-79F7362D64A1}"/>
    <cellStyle name="Note 16 21" xfId="10072" xr:uid="{FAF65064-13E3-4D66-9266-3FAAC4BB2695}"/>
    <cellStyle name="Note 16 22" xfId="9415" xr:uid="{EC582B21-9389-4171-A328-CA2DAEC6C7B9}"/>
    <cellStyle name="Note 16 23" xfId="10403" xr:uid="{A42B785D-749D-4F5B-9D0E-8CF80D7223DD}"/>
    <cellStyle name="Note 16 24" xfId="9426" xr:uid="{527E1509-A8D9-43DE-8BC5-58CA97BDADA9}"/>
    <cellStyle name="Note 16 25" xfId="10010" xr:uid="{8D466FAF-0125-464D-8726-838BE86EAC02}"/>
    <cellStyle name="Note 16 26" xfId="15963" xr:uid="{17B2D2B2-6C8A-4E3C-82FC-3A9CF1FB9562}"/>
    <cellStyle name="Note 16 27" xfId="16403" xr:uid="{6AADB788-C057-47B1-BF38-AD0ABD26D353}"/>
    <cellStyle name="Note 16 28" xfId="16003" xr:uid="{D768AE53-DE21-47C7-A2CF-CA1B6CD4448B}"/>
    <cellStyle name="Note 16 29" xfId="16649" xr:uid="{1191B8A8-BC65-494E-AFA0-D6D1F2A17BA3}"/>
    <cellStyle name="Note 16 3" xfId="2125" xr:uid="{00000000-0005-0000-0000-00004E080000}"/>
    <cellStyle name="Note 16 3 2" xfId="5691" xr:uid="{23A55960-8EBA-4673-9330-DB7A1098D2D4}"/>
    <cellStyle name="Note 16 3 2 2" xfId="11993" xr:uid="{7952357C-E49F-483A-AF84-51DF8E2BCB35}"/>
    <cellStyle name="Note 16 3 3" xfId="10075" xr:uid="{B7D289A8-0ED4-4BD5-9E1B-63B793C220FF}"/>
    <cellStyle name="Note 16 3 4" xfId="11031" xr:uid="{AE4AC30E-0399-42DB-BC55-FAC22F7A25C0}"/>
    <cellStyle name="Note 16 3 5" xfId="4762" xr:uid="{4A167ADC-D3C4-4612-95D2-2DE1AC37EE05}"/>
    <cellStyle name="Note 16 3 6" xfId="3776" xr:uid="{D9424DC3-89C1-4427-BFFC-1B3A86334166}"/>
    <cellStyle name="Note 16 30" xfId="16219" xr:uid="{58742343-0662-4C3F-95AD-50B55A847AB4}"/>
    <cellStyle name="Note 16 31" xfId="16676" xr:uid="{B4141547-6A8B-491A-8EC4-8ABB203F2D7E}"/>
    <cellStyle name="Note 16 4" xfId="3291" xr:uid="{635301BC-F383-4E63-BF06-A50CA37FCD63}"/>
    <cellStyle name="Note 16 4 2" xfId="11546" xr:uid="{CA654024-14D3-4F60-B5DE-3380B8CE467A}"/>
    <cellStyle name="Note 16 4 3" xfId="5280" xr:uid="{EB90C1DF-196B-42B6-8D9C-B4E2D3ED6DC8}"/>
    <cellStyle name="Note 16 5" xfId="4247" xr:uid="{1630EF40-D7B8-48C1-B51D-6C82D996B751}"/>
    <cellStyle name="Note 16 5 2" xfId="11990" xr:uid="{CF487E6D-E62E-4D9A-9B07-2EB4FD2DCBDD}"/>
    <cellStyle name="Note 16 6" xfId="6193" xr:uid="{3652815D-8A37-49DE-A884-E01301A40B3C}"/>
    <cellStyle name="Note 16 6 2" xfId="12664" xr:uid="{25061826-F587-4380-8400-C588F5AA5131}"/>
    <cellStyle name="Note 16 7" xfId="6396" xr:uid="{D7A45511-876B-47EE-B2A7-4BA843EAC26B}"/>
    <cellStyle name="Note 16 7 2" xfId="12867" xr:uid="{6CA8438B-633B-40FA-941A-5CF874EC7910}"/>
    <cellStyle name="Note 16 8" xfId="6422" xr:uid="{D4ED015B-DCE4-4BCA-9195-3DDCA20F4246}"/>
    <cellStyle name="Note 16 8 2" xfId="12893" xr:uid="{44A7DE90-C2F3-4AB8-A792-D2336D1567A0}"/>
    <cellStyle name="Note 16 9" xfId="6790" xr:uid="{08F0AA0E-0BA8-4E79-A341-E9E638F308F9}"/>
    <cellStyle name="Note 16 9 2" xfId="13261" xr:uid="{2349FC44-ECD6-48C2-B4DE-3596A384BF8B}"/>
    <cellStyle name="Note 16_TRAFO" xfId="2126" xr:uid="{00000000-0005-0000-0000-00004F080000}"/>
    <cellStyle name="Note 17" xfId="2127" xr:uid="{00000000-0005-0000-0000-000050080000}"/>
    <cellStyle name="Note 17 10" xfId="7326" xr:uid="{1A3C04FD-7F60-47BF-828D-EFF971E20736}"/>
    <cellStyle name="Note 17 10 2" xfId="13797" xr:uid="{77ECF990-8322-410E-BC9A-3F63E70133F0}"/>
    <cellStyle name="Note 17 11" xfId="7297" xr:uid="{B8159646-D86A-4783-9F81-ECD29B94A0E9}"/>
    <cellStyle name="Note 17 11 2" xfId="13768" xr:uid="{0BCFD3C0-5D7E-4140-BE04-DCE40BF8448A}"/>
    <cellStyle name="Note 17 12" xfId="7809" xr:uid="{2DD667B5-F130-4AFF-9F98-39BEB6FA6CA6}"/>
    <cellStyle name="Note 17 12 2" xfId="14280" xr:uid="{4E35E32D-421E-4B3C-9C3C-E1C9A20AB295}"/>
    <cellStyle name="Note 17 13" xfId="7779" xr:uid="{337E684C-75EF-4884-B6D3-FE3A7FC79072}"/>
    <cellStyle name="Note 17 13 2" xfId="14250" xr:uid="{61008E62-1587-4EA2-9EAF-9E003EB1A16A}"/>
    <cellStyle name="Note 17 14" xfId="7846" xr:uid="{C8905BD5-99F2-43AC-9D09-AE3BF27D74D1}"/>
    <cellStyle name="Note 17 14 2" xfId="14317" xr:uid="{588769F1-6355-4E11-8C84-D5F7C963F0D9}"/>
    <cellStyle name="Note 17 15" xfId="8206" xr:uid="{F2722501-4CB2-4EAF-8C7C-38E74F23B589}"/>
    <cellStyle name="Note 17 15 2" xfId="14677" xr:uid="{1722DAC1-C5DF-41C9-B3F9-313B3F2B3530}"/>
    <cellStyle name="Note 17 16" xfId="8485" xr:uid="{44BEFF82-94A0-46E1-922C-40BEA10FFDE9}"/>
    <cellStyle name="Note 17 16 2" xfId="14956" xr:uid="{4A916CF9-1B12-48BE-A904-CD07CC6BFB38}"/>
    <cellStyle name="Note 17 17" xfId="8040" xr:uid="{6C8BB272-95A1-48FB-B825-B0400CD1C2C6}"/>
    <cellStyle name="Note 17 17 2" xfId="14511" xr:uid="{9714F977-AF1A-4DE7-9A6F-883A53A87002}"/>
    <cellStyle name="Note 17 18" xfId="8469" xr:uid="{86167A7D-75AC-48D0-A7FC-4A464BC2E138}"/>
    <cellStyle name="Note 17 18 2" xfId="14940" xr:uid="{30D4B4EB-F4A7-4816-9317-BDAB427A257B}"/>
    <cellStyle name="Note 17 19" xfId="8239" xr:uid="{3F8A5973-237F-4EC0-BA0A-3E4B833F20B6}"/>
    <cellStyle name="Note 17 19 2" xfId="14710" xr:uid="{C77FD4BC-7445-43A2-B4A2-28CAA265562A}"/>
    <cellStyle name="Note 17 2" xfId="2128" xr:uid="{00000000-0005-0000-0000-000051080000}"/>
    <cellStyle name="Note 17 2 10" xfId="7620" xr:uid="{6B57A037-E4E6-4AE3-971E-1E29645FCF8D}"/>
    <cellStyle name="Note 17 2 10 2" xfId="14091" xr:uid="{F232D598-0FB3-4EB0-BDD5-40FAA19A761E}"/>
    <cellStyle name="Note 17 2 11" xfId="7812" xr:uid="{C345780B-509A-42D2-9C3F-247FB7FA3E83}"/>
    <cellStyle name="Note 17 2 11 2" xfId="14283" xr:uid="{732D887C-01A2-4337-B0DE-72E0A45ACB79}"/>
    <cellStyle name="Note 17 2 12" xfId="7847" xr:uid="{0EF99391-5308-4EEF-A45B-BF0B44C008F6}"/>
    <cellStyle name="Note 17 2 12 2" xfId="14318" xr:uid="{0B1BCD98-3717-41B3-9026-4805CA69EBA3}"/>
    <cellStyle name="Note 17 2 13" xfId="8205" xr:uid="{0DBB7DC3-47D7-41EB-AA8C-6E2498E1F464}"/>
    <cellStyle name="Note 17 2 13 2" xfId="14676" xr:uid="{249F61F6-A6C3-4B4D-BD1D-B63B53D280C0}"/>
    <cellStyle name="Note 17 2 14" xfId="8486" xr:uid="{AEDDC9FD-1F5E-420D-AD47-6FE55123C36C}"/>
    <cellStyle name="Note 17 2 14 2" xfId="14957" xr:uid="{1256C256-ECD1-4F4F-B44D-EADF39F810EB}"/>
    <cellStyle name="Note 17 2 15" xfId="8222" xr:uid="{47B73D7A-78F3-4722-B4BD-508A8D94211E}"/>
    <cellStyle name="Note 17 2 15 2" xfId="14693" xr:uid="{ADF60982-07F9-445D-8C9B-FC90FAD8CDA9}"/>
    <cellStyle name="Note 17 2 16" xfId="8470" xr:uid="{5ED14459-03ED-4F69-A466-F2A1BF5F43D0}"/>
    <cellStyle name="Note 17 2 16 2" xfId="14941" xr:uid="{2E42E2E2-B10C-47F7-A2D8-3201AB22F7DE}"/>
    <cellStyle name="Note 17 2 17" xfId="8238" xr:uid="{AF006D64-C4A5-4668-BF78-48E410AF0D68}"/>
    <cellStyle name="Note 17 2 17 2" xfId="14709" xr:uid="{298353B4-BD86-4175-A6F3-9BF80729157C}"/>
    <cellStyle name="Note 17 2 18" xfId="9696" xr:uid="{BD285C2F-6CE5-418F-8C38-9A0F15160165}"/>
    <cellStyle name="Note 17 2 19" xfId="10077" xr:uid="{58EE0B36-544E-49A5-B0E9-1761C9682729}"/>
    <cellStyle name="Note 17 2 2" xfId="2129" xr:uid="{00000000-0005-0000-0000-000052080000}"/>
    <cellStyle name="Note 17 2 2 2" xfId="5692" xr:uid="{C3E1BC4D-07A5-40EF-B765-9F63998F3F93}"/>
    <cellStyle name="Note 17 2 2 2 2" xfId="11996" xr:uid="{E76EE09D-30A4-49E5-AF0D-09E391A10561}"/>
    <cellStyle name="Note 17 2 2 3" xfId="10078" xr:uid="{07459753-E9F9-495A-91BC-706F2AD6BE26}"/>
    <cellStyle name="Note 17 2 2 4" xfId="11032" xr:uid="{C88998B2-5BA9-4FCF-999C-F11953F02A30}"/>
    <cellStyle name="Note 17 2 2 5" xfId="4763" xr:uid="{D5624637-81A8-43A7-B7CA-503C7CFC6C35}"/>
    <cellStyle name="Note 17 2 20" xfId="9413" xr:uid="{E5553613-7207-491C-9800-949275B4E312}"/>
    <cellStyle name="Note 17 2 21" xfId="10406" xr:uid="{4DBEF805-ACF4-4734-B43B-BC4B3C0CA2A5}"/>
    <cellStyle name="Note 17 2 22" xfId="9894" xr:uid="{33A2C5C1-FF6B-49B3-AF6B-62E72F1DA557}"/>
    <cellStyle name="Note 17 2 23" xfId="10013" xr:uid="{7428F873-4F75-4F66-9468-E2A1F5F7DE05}"/>
    <cellStyle name="Note 17 2 24" xfId="15783" xr:uid="{217BB1DA-53B3-4101-A342-6395B7851D37}"/>
    <cellStyle name="Note 17 2 25" xfId="16600" xr:uid="{66CA1972-F2AD-43D1-B06B-68BBF7C31425}"/>
    <cellStyle name="Note 17 2 26" xfId="16233" xr:uid="{E6F3DC58-D828-471E-8385-91986D312806}"/>
    <cellStyle name="Note 17 2 27" xfId="16652" xr:uid="{41F8E773-37A2-4F05-87FA-1F92F187DD4C}"/>
    <cellStyle name="Note 17 2 28" xfId="16221" xr:uid="{4B793F3B-4743-4C0E-99E8-146D92AEC30A}"/>
    <cellStyle name="Note 17 2 29" xfId="16636" xr:uid="{7C7B40FA-DD8D-4A58-A9D2-D704556682AA}"/>
    <cellStyle name="Note 17 2 3" xfId="4250" xr:uid="{C5258189-D081-4035-876D-8DE1CE99101A}"/>
    <cellStyle name="Note 17 2 3 2" xfId="11995" xr:uid="{0BA856E7-5783-4BD7-BAE3-22FD8CA34902}"/>
    <cellStyle name="Note 17 2 4" xfId="6194" xr:uid="{1281B764-7FA4-49A7-88FD-592557D9E7C3}"/>
    <cellStyle name="Note 17 2 4 2" xfId="12665" xr:uid="{6CC173D2-6E1C-4706-9F96-87C18BAA5BAF}"/>
    <cellStyle name="Note 17 2 5" xfId="6033" xr:uid="{5088E1A1-E0DB-4FD9-80CC-360D092AB075}"/>
    <cellStyle name="Note 17 2 5 2" xfId="12504" xr:uid="{2694F082-5139-42E1-A4D8-1F4111515CAA}"/>
    <cellStyle name="Note 17 2 6" xfId="6425" xr:uid="{CB3B85E1-2CF5-4B45-9C9F-BC09E5D6F20F}"/>
    <cellStyle name="Note 17 2 6 2" xfId="12896" xr:uid="{3AF5A0B7-0723-4667-A2B2-8D880B843CBB}"/>
    <cellStyle name="Note 17 2 7" xfId="6787" xr:uid="{C9FB0D63-2975-4470-96C6-96129BA9E66C}"/>
    <cellStyle name="Note 17 2 7 2" xfId="13258" xr:uid="{A6DB6DB9-7CAC-4080-965D-EDDDB53AA0F0}"/>
    <cellStyle name="Note 17 2 8" xfId="7079" xr:uid="{ED391B84-4097-4983-80D8-922D28A0B08B}"/>
    <cellStyle name="Note 17 2 8 2" xfId="13550" xr:uid="{FDD2039F-1324-4361-9790-5F382AB7B6BD}"/>
    <cellStyle name="Note 17 2 9" xfId="6931" xr:uid="{DB4FC448-919C-4EF6-A635-823F8C3CF5AE}"/>
    <cellStyle name="Note 17 2 9 2" xfId="13402" xr:uid="{03A8D9A1-4E93-45E2-ADD6-B04A9F547B95}"/>
    <cellStyle name="Note 17 20" xfId="9899" xr:uid="{62B1C7B1-B972-4306-8787-E2223C13AB1D}"/>
    <cellStyle name="Note 17 21" xfId="10076" xr:uid="{10ACD268-31B9-4861-9B6A-0B15AA606B82}"/>
    <cellStyle name="Note 17 22" xfId="9244" xr:uid="{0C2333B2-2C70-4B61-984D-A6580890279F}"/>
    <cellStyle name="Note 17 23" xfId="10405" xr:uid="{89CF1D2B-21EE-4470-A95E-170833A45F47}"/>
    <cellStyle name="Note 17 24" xfId="9245" xr:uid="{A86D012C-456C-4742-88ED-83E39E96F2B1}"/>
    <cellStyle name="Note 17 25" xfId="10012" xr:uid="{D77A90AB-81DF-481B-A6BF-A4DCF838A4C6}"/>
    <cellStyle name="Note 17 26" xfId="15782" xr:uid="{4ECC4475-6F7F-4F30-94CE-109AE459D992}"/>
    <cellStyle name="Note 17 27" xfId="16405" xr:uid="{4E28AA78-4E28-4432-9EB7-8BB02266A25C}"/>
    <cellStyle name="Note 17 28" xfId="16561" xr:uid="{DFAD22E9-6314-4871-993B-17F06AFF5B6D}"/>
    <cellStyle name="Note 17 29" xfId="16651" xr:uid="{A10597CA-2F70-4440-B77F-41D3D64F732C}"/>
    <cellStyle name="Note 17 3" xfId="2130" xr:uid="{00000000-0005-0000-0000-000053080000}"/>
    <cellStyle name="Note 17 3 2" xfId="5693" xr:uid="{7D8BF291-AAE8-4199-93BD-99A4F321418F}"/>
    <cellStyle name="Note 17 3 2 2" xfId="11997" xr:uid="{67F520FE-A19E-4337-941E-DA8D88C793C3}"/>
    <cellStyle name="Note 17 3 3" xfId="10079" xr:uid="{2CC18427-CDCB-4893-A4B5-385A77AD0F64}"/>
    <cellStyle name="Note 17 3 4" xfId="11033" xr:uid="{368DC218-0ACC-4732-9B0A-EE16F4A97E87}"/>
    <cellStyle name="Note 17 3 5" xfId="4764" xr:uid="{D85FCBEB-6128-42F5-B89E-3EEF654D67C9}"/>
    <cellStyle name="Note 17 3 6" xfId="3777" xr:uid="{CA29A7BE-55F1-410F-B939-CCE1324E42A8}"/>
    <cellStyle name="Note 17 30" xfId="16589" xr:uid="{0E6430A4-61F9-4DFD-94B0-713005A2B15B}"/>
    <cellStyle name="Note 17 31" xfId="16635" xr:uid="{B5A18F9B-991A-476F-920C-6798FCF754DC}"/>
    <cellStyle name="Note 17 4" xfId="3292" xr:uid="{FC7A31D4-D0D5-4DC0-9A7C-2D437D486A01}"/>
    <cellStyle name="Note 17 4 2" xfId="11547" xr:uid="{D3B81AFC-519E-464B-9D7F-EA5A1ED65A14}"/>
    <cellStyle name="Note 17 4 3" xfId="5281" xr:uid="{7BF47DC3-C016-4DC1-B246-CD008A6025BA}"/>
    <cellStyle name="Note 17 5" xfId="4249" xr:uid="{27ACC399-97DF-44AA-94D5-2BE7604322F8}"/>
    <cellStyle name="Note 17 5 2" xfId="11994" xr:uid="{C3630A5D-8861-4BD5-B7C3-7C0103DC87B2}"/>
    <cellStyle name="Note 17 6" xfId="6386" xr:uid="{A22370B7-DBCA-4FE4-9E38-32030F53C418}"/>
    <cellStyle name="Note 17 6 2" xfId="12857" xr:uid="{0DF7EF8A-5AF8-41BC-9E18-4CA8A6A07793}"/>
    <cellStyle name="Note 17 7" xfId="6355" xr:uid="{00A958CB-9083-4550-969D-ED2F7AAA1282}"/>
    <cellStyle name="Note 17 7 2" xfId="12826" xr:uid="{0A533704-D19E-40AF-A8E4-4E5BD514A061}"/>
    <cellStyle name="Note 17 8" xfId="6424" xr:uid="{2C375560-7FE9-4E11-8403-EB5CF4311064}"/>
    <cellStyle name="Note 17 8 2" xfId="12895" xr:uid="{4869C247-DBF0-411B-818F-1BF653973A15}"/>
    <cellStyle name="Note 17 9" xfId="6788" xr:uid="{772277ED-23F0-48A4-95ED-B75104D7E274}"/>
    <cellStyle name="Note 17 9 2" xfId="13259" xr:uid="{511482BB-D588-440F-9734-BFBB00E27C6D}"/>
    <cellStyle name="Note 17_TRAFO" xfId="2131" xr:uid="{00000000-0005-0000-0000-000054080000}"/>
    <cellStyle name="Note 18" xfId="2132" xr:uid="{00000000-0005-0000-0000-000055080000}"/>
    <cellStyle name="Note 18 10" xfId="7080" xr:uid="{9BA6F8A7-413C-4DDF-83E9-B4A351F2B994}"/>
    <cellStyle name="Note 18 10 2" xfId="13551" xr:uid="{A8D767C2-2823-44F0-A790-73831153005D}"/>
    <cellStyle name="Note 18 11" xfId="6932" xr:uid="{701F4799-97DE-4CF8-A31B-B22C817ADBA2}"/>
    <cellStyle name="Note 18 11 2" xfId="13403" xr:uid="{559D8294-35BB-4B58-AF0E-B15216F70C24}"/>
    <cellStyle name="Note 18 12" xfId="7621" xr:uid="{66384C04-8778-4BB8-8B1B-166E6C0EE2FF}"/>
    <cellStyle name="Note 18 12 2" xfId="14092" xr:uid="{C7A46F1E-B6B5-4C26-A25C-D77545745ED1}"/>
    <cellStyle name="Note 18 13" xfId="7462" xr:uid="{D304A855-503F-46D6-AB53-01DB54146FC4}"/>
    <cellStyle name="Note 18 13 2" xfId="13933" xr:uid="{5BFE767D-E9AD-4B99-B742-A37F1E686077}"/>
    <cellStyle name="Note 18 14" xfId="7848" xr:uid="{8D567FB1-2794-422F-AEB9-F3FCDD92EB99}"/>
    <cellStyle name="Note 18 14 2" xfId="14319" xr:uid="{0A0D68F3-152D-4E0F-8293-662AC7B42529}"/>
    <cellStyle name="Note 18 15" xfId="8204" xr:uid="{0C41DE9E-8EB0-48EE-B556-D2905E035EA8}"/>
    <cellStyle name="Note 18 15 2" xfId="14675" xr:uid="{4BC8E59D-64FF-44EC-815E-9F6CAB7ADAC5}"/>
    <cellStyle name="Note 18 16" xfId="8487" xr:uid="{F3D443C7-BC5C-4A94-B1F7-D6158774A2AA}"/>
    <cellStyle name="Note 18 16 2" xfId="14958" xr:uid="{93D288A3-0865-4B98-903F-BFC6045B5495}"/>
    <cellStyle name="Note 18 17" xfId="8221" xr:uid="{AF4E3CE6-0214-4CAF-B162-5543EDBAB2F2}"/>
    <cellStyle name="Note 18 17 2" xfId="14692" xr:uid="{CFFB3856-2A85-44D9-A233-97A0924D2E53}"/>
    <cellStyle name="Note 18 18" xfId="8471" xr:uid="{0D834429-0297-4119-9DD4-E44282A81668}"/>
    <cellStyle name="Note 18 18 2" xfId="14942" xr:uid="{9C764034-4AA4-42F5-859D-47B825CBA182}"/>
    <cellStyle name="Note 18 19" xfId="8237" xr:uid="{C89CC350-3FE0-4FBC-8258-B93028111288}"/>
    <cellStyle name="Note 18 19 2" xfId="14708" xr:uid="{99BAA556-7F96-4BAD-B128-9DD6623415A7}"/>
    <cellStyle name="Note 18 2" xfId="2133" xr:uid="{00000000-0005-0000-0000-000056080000}"/>
    <cellStyle name="Note 18 2 10" xfId="7622" xr:uid="{8B9993CB-F028-4BB6-8CC3-91582C965252}"/>
    <cellStyle name="Note 18 2 10 2" xfId="14093" xr:uid="{86E5F726-55FF-45A4-A3A8-AFC7D74CAA74}"/>
    <cellStyle name="Note 18 2 11" xfId="7463" xr:uid="{EC518E5F-DED5-4588-A26C-8EB7761930C2}"/>
    <cellStyle name="Note 18 2 11 2" xfId="13934" xr:uid="{4E1CD724-8507-4BE4-B8A4-85B7761CD299}"/>
    <cellStyle name="Note 18 2 12" xfId="7849" xr:uid="{E27B9B9E-FF6C-4168-B2B2-957257965C4B}"/>
    <cellStyle name="Note 18 2 12 2" xfId="14320" xr:uid="{37E66416-3066-4941-8D31-28FDB879C2BC}"/>
    <cellStyle name="Note 18 2 13" xfId="8203" xr:uid="{B472AB21-CF89-4ACA-96C0-58AB2236958C}"/>
    <cellStyle name="Note 18 2 13 2" xfId="14674" xr:uid="{C74FEE45-6541-4C48-BEF0-B47AF6830A2B}"/>
    <cellStyle name="Note 18 2 14" xfId="8488" xr:uid="{76A6BE52-6DFF-4EFA-B3D8-963C331BA4EE}"/>
    <cellStyle name="Note 18 2 14 2" xfId="14959" xr:uid="{044783EC-0F9E-44C7-9CA4-C338D5E81540}"/>
    <cellStyle name="Note 18 2 15" xfId="8558" xr:uid="{46998699-5C15-4481-A650-6947A66CFA92}"/>
    <cellStyle name="Note 18 2 15 2" xfId="15029" xr:uid="{886CA164-1AF9-416A-8188-78E94955C1ED}"/>
    <cellStyle name="Note 18 2 16" xfId="8737" xr:uid="{6B723026-B5E1-4DBF-8186-1AF90667004C}"/>
    <cellStyle name="Note 18 2 16 2" xfId="15208" xr:uid="{01FFC332-0CD8-4702-83A1-50DE1F8C0F48}"/>
    <cellStyle name="Note 18 2 17" xfId="8914" xr:uid="{51CBA368-D084-4535-8D1C-F5D7D6C0EFD0}"/>
    <cellStyle name="Note 18 2 17 2" xfId="15385" xr:uid="{4715211C-6DAB-490C-9DB5-596137BB3F57}"/>
    <cellStyle name="Note 18 2 18" xfId="9698" xr:uid="{264874E7-399E-40B9-AD94-31DE72D2FFE6}"/>
    <cellStyle name="Note 18 2 19" xfId="10081" xr:uid="{62BDCEEE-7F32-441D-BC2B-6F8F40E9B983}"/>
    <cellStyle name="Note 18 2 2" xfId="2134" xr:uid="{00000000-0005-0000-0000-000057080000}"/>
    <cellStyle name="Note 18 2 2 2" xfId="5694" xr:uid="{9289BF40-E210-4057-9D7F-7C5E32839329}"/>
    <cellStyle name="Note 18 2 2 2 2" xfId="12000" xr:uid="{12AC5808-9B60-4790-B217-7482770D5AA1}"/>
    <cellStyle name="Note 18 2 2 3" xfId="10082" xr:uid="{22D5D452-D6E0-43B8-B790-E5BD99F9E3F3}"/>
    <cellStyle name="Note 18 2 2 4" xfId="11034" xr:uid="{2DAA630B-C6ED-4DF6-BB8B-628EC57BDB92}"/>
    <cellStyle name="Note 18 2 2 5" xfId="4765" xr:uid="{149C031B-6C42-4E3C-BEA7-E5AC767A6C1F}"/>
    <cellStyle name="Note 18 2 20" xfId="9412" xr:uid="{0655580D-D378-449F-AAC2-BD1734FDC04E}"/>
    <cellStyle name="Note 18 2 21" xfId="10468" xr:uid="{C28EC954-3D7E-4B39-B337-22089041AD84}"/>
    <cellStyle name="Note 18 2 22" xfId="9924" xr:uid="{56DF9143-3D03-4362-AC96-48F5EE9BBC46}"/>
    <cellStyle name="Note 18 2 23" xfId="10015" xr:uid="{68051FA5-9829-421C-B446-A1ACF2003C5D}"/>
    <cellStyle name="Note 18 2 24" xfId="15785" xr:uid="{E36EBE39-B6CE-4755-A10C-C314B31C3EF1}"/>
    <cellStyle name="Note 18 2 25" xfId="16407" xr:uid="{DEF9EFD4-EC58-49E6-A846-3A8B05C89701}"/>
    <cellStyle name="Note 18 2 26" xfId="16235" xr:uid="{6D8F0E2F-867B-473A-97C9-796100872336}"/>
    <cellStyle name="Note 18 2 27" xfId="16654" xr:uid="{6D209137-5195-4CD5-B601-019A7ADBD8B4}"/>
    <cellStyle name="Note 18 2 28" xfId="16550" xr:uid="{B118E4E0-E52C-472B-80DD-07C8322579D8}"/>
    <cellStyle name="Note 18 2 29" xfId="16854" xr:uid="{ACA60F8D-9641-45F1-B9D2-2CE768F0FA79}"/>
    <cellStyle name="Note 18 2 3" xfId="4252" xr:uid="{FA6AC6B1-4977-49D0-9FE1-BABC186472D6}"/>
    <cellStyle name="Note 18 2 3 2" xfId="11999" xr:uid="{94DB8506-DE14-4A68-9FC7-EA0A10595ED4}"/>
    <cellStyle name="Note 18 2 4" xfId="6196" xr:uid="{B45D4F06-44D9-4801-A79C-5805FCE87823}"/>
    <cellStyle name="Note 18 2 4 2" xfId="12667" xr:uid="{AF5DA9FB-54A4-4817-8B8A-7B7843574934}"/>
    <cellStyle name="Note 18 2 5" xfId="6035" xr:uid="{A861C9DC-F6D4-463A-A43D-BF6109207D80}"/>
    <cellStyle name="Note 18 2 5 2" xfId="12506" xr:uid="{B76082E1-436B-4DA0-9064-7EB034124AE8}"/>
    <cellStyle name="Note 18 2 6" xfId="6427" xr:uid="{9215C00B-18CE-4D05-B08F-CF9514B5B48A}"/>
    <cellStyle name="Note 18 2 6 2" xfId="12898" xr:uid="{77375A49-5E8A-4D09-9BB3-8EFEF9E1C167}"/>
    <cellStyle name="Note 18 2 7" xfId="6785" xr:uid="{F457A418-2355-407F-92C0-A150C3DA767F}"/>
    <cellStyle name="Note 18 2 7 2" xfId="13256" xr:uid="{700B2C14-5787-4BCF-BA64-03C3B75EC032}"/>
    <cellStyle name="Note 18 2 8" xfId="7081" xr:uid="{C8FB50D3-E83A-4AC3-8EE8-393F81E2E4AE}"/>
    <cellStyle name="Note 18 2 8 2" xfId="13552" xr:uid="{6F045BF9-7486-42C9-9377-064E536699CB}"/>
    <cellStyle name="Note 18 2 9" xfId="7187" xr:uid="{576065DC-9D35-4109-98A6-07D4C40D1CFB}"/>
    <cellStyle name="Note 18 2 9 2" xfId="13658" xr:uid="{AC223A51-8D18-4A9B-A135-E3F57F84C1DB}"/>
    <cellStyle name="Note 18 20" xfId="9697" xr:uid="{0569999B-E675-4814-9AE5-1EEEF24D4528}"/>
    <cellStyle name="Note 18 21" xfId="10080" xr:uid="{11DEEC9B-01C2-4F05-AD55-CBD79701937A}"/>
    <cellStyle name="Note 18 22" xfId="9854" xr:uid="{553CAB61-2E79-498D-A880-B4D8F9931A91}"/>
    <cellStyle name="Note 18 23" xfId="10407" xr:uid="{8CB4E13D-A3AA-4C73-B095-4BD8340F669F}"/>
    <cellStyle name="Note 18 24" xfId="9996" xr:uid="{6F32134E-ED1A-4542-BF6F-72192E059713}"/>
    <cellStyle name="Note 18 25" xfId="10014" xr:uid="{DD5A63EE-870F-4BCE-AD68-AACA593773CA}"/>
    <cellStyle name="Note 18 26" xfId="15784" xr:uid="{8CE5BDF7-1B5C-4AE9-BB14-263DBFBE711B}"/>
    <cellStyle name="Note 18 27" xfId="16406" xr:uid="{75CDA264-100C-494A-BF63-F424051DE6D5}"/>
    <cellStyle name="Note 18 28" xfId="16234" xr:uid="{93F0B1DC-21CC-42EF-8A11-C7ABEE8EB8FA}"/>
    <cellStyle name="Note 18 29" xfId="16653" xr:uid="{53AEC348-903F-4EE2-BEF9-2080FA1F597A}"/>
    <cellStyle name="Note 18 3" xfId="2135" xr:uid="{00000000-0005-0000-0000-000058080000}"/>
    <cellStyle name="Note 18 3 2" xfId="5695" xr:uid="{A1ECB634-3A3A-4497-B9B4-F9ADF01EBDB1}"/>
    <cellStyle name="Note 18 3 2 2" xfId="12001" xr:uid="{4C282BBE-5600-4F9F-8E54-238D2C87F691}"/>
    <cellStyle name="Note 18 3 3" xfId="10083" xr:uid="{75F09B0E-47EC-45F2-AD15-F10FF497AE50}"/>
    <cellStyle name="Note 18 3 4" xfId="11035" xr:uid="{A5E00E97-38FC-4F4E-A38C-874F273D1326}"/>
    <cellStyle name="Note 18 3 5" xfId="4766" xr:uid="{924134C8-EB22-4D87-8510-4E794E021C85}"/>
    <cellStyle name="Note 18 3 6" xfId="3778" xr:uid="{E1A22BAC-C1A9-4D30-9BF9-ED67CBF5F245}"/>
    <cellStyle name="Note 18 30" xfId="16222" xr:uid="{03852E5D-A857-4664-9FA4-517F4B91326E}"/>
    <cellStyle name="Note 18 31" xfId="16637" xr:uid="{D43A3F68-4C32-4B32-92FC-148F7C203129}"/>
    <cellStyle name="Note 18 4" xfId="3293" xr:uid="{D50CF4AC-B985-4C69-81E1-3BDA35AF95F0}"/>
    <cellStyle name="Note 18 4 2" xfId="11548" xr:uid="{16D0CA3F-EE71-4DB3-8C6C-DBD9F0E6A661}"/>
    <cellStyle name="Note 18 4 3" xfId="5282" xr:uid="{0CD01D24-9408-45F0-9B81-746E06367E1B}"/>
    <cellStyle name="Note 18 5" xfId="4251" xr:uid="{C3DDB643-9382-4AFB-9658-2FC257589EA3}"/>
    <cellStyle name="Note 18 5 2" xfId="11998" xr:uid="{D3B18743-00BF-491D-8032-453FFA02AAC6}"/>
    <cellStyle name="Note 18 6" xfId="6195" xr:uid="{F2CFC0D3-8355-40A3-89EB-048E8E9B2106}"/>
    <cellStyle name="Note 18 6 2" xfId="12666" xr:uid="{EA5C1B26-1852-4F6B-96AE-BBE47DA2BDF1}"/>
    <cellStyle name="Note 18 7" xfId="6034" xr:uid="{89D1D721-327F-47E0-A014-FFB2CF876CDC}"/>
    <cellStyle name="Note 18 7 2" xfId="12505" xr:uid="{5D156E49-3857-4A96-B54C-2320471DCAEE}"/>
    <cellStyle name="Note 18 8" xfId="6426" xr:uid="{F3DBF1A4-0657-4109-A9C4-43A5E632C56E}"/>
    <cellStyle name="Note 18 8 2" xfId="12897" xr:uid="{2378B521-9A85-4D85-8AE0-0889DCFA9E93}"/>
    <cellStyle name="Note 18 9" xfId="6786" xr:uid="{FA5E6257-6226-4B82-B88F-01DED6FBFEE5}"/>
    <cellStyle name="Note 18 9 2" xfId="13257" xr:uid="{609B0BF6-8884-4704-AB0C-9D9E36CB353B}"/>
    <cellStyle name="Note 18_TRAFO" xfId="2136" xr:uid="{00000000-0005-0000-0000-000059080000}"/>
    <cellStyle name="Note 19" xfId="2137" xr:uid="{00000000-0005-0000-0000-00005A080000}"/>
    <cellStyle name="Note 19 10" xfId="7082" xr:uid="{CEB5A508-29E8-4797-BD30-10CFAFE6A4B3}"/>
    <cellStyle name="Note 19 10 2" xfId="13553" xr:uid="{20BCB63A-F79D-42EC-A558-A27A10CF401E}"/>
    <cellStyle name="Note 19 11" xfId="6933" xr:uid="{0845680D-D9F4-4442-9E46-04A56EB51AB8}"/>
    <cellStyle name="Note 19 11 2" xfId="13404" xr:uid="{B49EC264-68F0-4B3D-9890-C25F8E18CC24}"/>
    <cellStyle name="Note 19 12" xfId="7623" xr:uid="{A1029708-C9BE-4F42-9AE0-3B08FFA891DC}"/>
    <cellStyle name="Note 19 12 2" xfId="14094" xr:uid="{E4071F7B-A50C-42CD-B0BC-2CF9B196456C}"/>
    <cellStyle name="Note 19 13" xfId="7464" xr:uid="{5FEBAD6F-2FFA-4117-90A3-CB1D18C6F89E}"/>
    <cellStyle name="Note 19 13 2" xfId="13935" xr:uid="{207A2D88-D31F-48CC-AF32-698377733BBD}"/>
    <cellStyle name="Note 19 14" xfId="7850" xr:uid="{C45D4D49-7ED7-48DE-8DA7-74A5420A68DC}"/>
    <cellStyle name="Note 19 14 2" xfId="14321" xr:uid="{60C106E5-A1E3-4EEF-A022-234F3961644F}"/>
    <cellStyle name="Note 19 15" xfId="8202" xr:uid="{CEA08DFC-F099-4665-9DC1-84C9B807703C}"/>
    <cellStyle name="Note 19 15 2" xfId="14673" xr:uid="{C628B382-B3E9-4FAC-B490-6E5B0E18AFF0}"/>
    <cellStyle name="Note 19 16" xfId="8489" xr:uid="{8F6C3EFD-B9BA-493C-9F56-9D83E1C1B53C}"/>
    <cellStyle name="Note 19 16 2" xfId="14960" xr:uid="{E8F46482-067B-45B5-88D1-BAE7ED40E5BE}"/>
    <cellStyle name="Note 19 17" xfId="8517" xr:uid="{1CF10CB8-066A-44E4-89B3-35162887F99F}"/>
    <cellStyle name="Note 19 17 2" xfId="14988" xr:uid="{0C792B0A-EC86-407E-A245-9E4993F5DCC9}"/>
    <cellStyle name="Note 19 18" xfId="8698" xr:uid="{214F1B87-3F74-4FC8-A5F2-2CBD7FC29E50}"/>
    <cellStyle name="Note 19 18 2" xfId="15169" xr:uid="{9321F49E-344D-4A98-9ADC-EB494B0481B3}"/>
    <cellStyle name="Note 19 19" xfId="8877" xr:uid="{1E64710D-65ED-4129-9854-98DF7590C1DB}"/>
    <cellStyle name="Note 19 19 2" xfId="15348" xr:uid="{E3F5A569-2FA9-4CD4-8F8E-84FDB1BE627B}"/>
    <cellStyle name="Note 19 2" xfId="2138" xr:uid="{00000000-0005-0000-0000-00005B080000}"/>
    <cellStyle name="Note 19 2 10" xfId="7624" xr:uid="{532A33FD-036E-4584-A45B-BD8D06356BDF}"/>
    <cellStyle name="Note 19 2 10 2" xfId="14095" xr:uid="{C5D00C9A-288A-449C-A2A3-543FBB73A43A}"/>
    <cellStyle name="Note 19 2 11" xfId="7818" xr:uid="{F139276E-A523-47EE-9A46-58711BB0A72E}"/>
    <cellStyle name="Note 19 2 11 2" xfId="14289" xr:uid="{564FA90E-2EC8-41FC-9B74-A095CD923CB4}"/>
    <cellStyle name="Note 19 2 12" xfId="7851" xr:uid="{0A5F2905-DA15-4C60-ABD3-E561C395F5A9}"/>
    <cellStyle name="Note 19 2 12 2" xfId="14322" xr:uid="{C4469D6D-69E3-4934-BE4B-2A8EA87B9A40}"/>
    <cellStyle name="Note 19 2 13" xfId="8201" xr:uid="{E2EDBCDC-5ABC-4E09-A641-937A1BB0F59B}"/>
    <cellStyle name="Note 19 2 13 2" xfId="14672" xr:uid="{308A056A-E169-48CE-AA44-C08E3A833596}"/>
    <cellStyle name="Note 19 2 14" xfId="8490" xr:uid="{46947636-D266-475D-A478-02B6FEA3FD42}"/>
    <cellStyle name="Note 19 2 14 2" xfId="14961" xr:uid="{567FEA90-04DB-421F-BE54-9098C544622C}"/>
    <cellStyle name="Note 19 2 15" xfId="8518" xr:uid="{C0145254-3F83-4E71-A945-928AE9BA4AD6}"/>
    <cellStyle name="Note 19 2 15 2" xfId="14989" xr:uid="{557536EB-6939-4916-998E-7C18002FF827}"/>
    <cellStyle name="Note 19 2 16" xfId="8699" xr:uid="{158093D6-1332-4C43-86CF-371A251EE523}"/>
    <cellStyle name="Note 19 2 16 2" xfId="15170" xr:uid="{473031B6-DCC5-476E-A9CC-BC8E20AADE6A}"/>
    <cellStyle name="Note 19 2 17" xfId="8878" xr:uid="{FB3963E7-2755-4073-A17F-81E221B50BFE}"/>
    <cellStyle name="Note 19 2 17 2" xfId="15349" xr:uid="{CB54D54B-3F5E-4E0B-AB02-E8F423AB4673}"/>
    <cellStyle name="Note 19 2 18" xfId="9700" xr:uid="{F23173DE-B28B-4686-9B31-8DACDFB643A0}"/>
    <cellStyle name="Note 19 2 19" xfId="10085" xr:uid="{D7CD7C96-B6AB-4D89-9B35-90A794F5CDBD}"/>
    <cellStyle name="Note 19 2 2" xfId="2139" xr:uid="{00000000-0005-0000-0000-00005C080000}"/>
    <cellStyle name="Note 19 2 2 2" xfId="5696" xr:uid="{19E21383-3C11-48DA-A4F2-E82021E2D95C}"/>
    <cellStyle name="Note 19 2 2 2 2" xfId="12004" xr:uid="{81BAF7A0-FD54-4EDF-A1CD-B4DC73A4142D}"/>
    <cellStyle name="Note 19 2 2 3" xfId="10086" xr:uid="{B68B606E-2055-4F49-AD41-691EC1AE5E4F}"/>
    <cellStyle name="Note 19 2 2 4" xfId="11036" xr:uid="{0F74FB15-120F-4C40-91AF-837051AC3E16}"/>
    <cellStyle name="Note 19 2 2 5" xfId="4767" xr:uid="{A45E95C4-2B81-4CEB-B237-605F1753911B}"/>
    <cellStyle name="Note 19 2 20" xfId="9410" xr:uid="{FDA16963-623B-40BE-A61A-0A4C2C94C46D}"/>
    <cellStyle name="Note 19 2 21" xfId="10409" xr:uid="{AE60B102-172C-4CEA-AFE3-D70E9101ABD6}"/>
    <cellStyle name="Note 19 2 22" xfId="9993" xr:uid="{3ECEF601-8678-40F5-8216-6494514D91BF}"/>
    <cellStyle name="Note 19 2 23" xfId="10465" xr:uid="{30A4CA19-5DC4-4D12-B02A-1892494AA4AB}"/>
    <cellStyle name="Note 19 2 24" xfId="15787" xr:uid="{5541A1CC-8578-4D5C-A85E-7463259A19D6}"/>
    <cellStyle name="Note 19 2 25" xfId="16409" xr:uid="{9522C10E-D662-46B7-BD0B-53383A728067}"/>
    <cellStyle name="Note 19 2 26" xfId="16004" xr:uid="{1949E04A-E65D-463B-9ED3-752EB267552B}"/>
    <cellStyle name="Note 19 2 27" xfId="16656" xr:uid="{118B932C-8330-4C9D-95DB-F15902365626}"/>
    <cellStyle name="Note 19 2 28" xfId="16361" xr:uid="{FF2E85E0-B9EE-4748-BFAB-D88EFA2DFBEA}"/>
    <cellStyle name="Note 19 2 29" xfId="16818" xr:uid="{2356A5A5-15C2-4A89-AC27-7502DCE335C9}"/>
    <cellStyle name="Note 19 2 3" xfId="4254" xr:uid="{499DE150-9A7C-4E68-92C2-048C0ADF31F8}"/>
    <cellStyle name="Note 19 2 3 2" xfId="12003" xr:uid="{91FE8F77-70DD-430E-9CDE-4228C188B4AC}"/>
    <cellStyle name="Note 19 2 4" xfId="6198" xr:uid="{D5BA003F-1CFD-4A89-B5EC-6724EAA1F42D}"/>
    <cellStyle name="Note 19 2 4 2" xfId="12669" xr:uid="{5A27F3BA-FD6C-4E1A-ADE5-87AEE786428B}"/>
    <cellStyle name="Note 19 2 5" xfId="6395" xr:uid="{DD7326E3-8734-42D0-A1CF-3E2196FE5E4B}"/>
    <cellStyle name="Note 19 2 5 2" xfId="12866" xr:uid="{B5D95D52-E52C-4AF8-BADC-0A3CD9F59D6B}"/>
    <cellStyle name="Note 19 2 6" xfId="6429" xr:uid="{65B7CDEA-D259-4F1E-A118-C57C7B84175D}"/>
    <cellStyle name="Note 19 2 6 2" xfId="12900" xr:uid="{E1623C80-81A1-4AAF-A596-B73E96B78C5D}"/>
    <cellStyle name="Note 19 2 7" xfId="6783" xr:uid="{80C89E14-B584-404F-8D27-45CE7DAB2D82}"/>
    <cellStyle name="Note 19 2 7 2" xfId="13254" xr:uid="{4220B296-33FD-4025-9AFE-12FC929C9DC1}"/>
    <cellStyle name="Note 19 2 8" xfId="7083" xr:uid="{3A66EAF6-D4B5-4D58-8CB9-7723C6BF3C83}"/>
    <cellStyle name="Note 19 2 8 2" xfId="13554" xr:uid="{8EDBAB7C-CE8B-472B-9B88-13722EFF9A17}"/>
    <cellStyle name="Note 19 2 9" xfId="6610" xr:uid="{2B00FCD1-0C77-42D3-B88E-6F6BD660CF0F}"/>
    <cellStyle name="Note 19 2 9 2" xfId="13081" xr:uid="{E92464C1-43A2-4DFA-B7DE-7785B6D02D56}"/>
    <cellStyle name="Note 19 20" xfId="9699" xr:uid="{2168CE08-A0A4-4750-9F3B-7AC523895260}"/>
    <cellStyle name="Note 19 21" xfId="10084" xr:uid="{C9C7699B-F720-4B4C-8607-FEB6932E93DB}"/>
    <cellStyle name="Note 19 22" xfId="9411" xr:uid="{CC390AEA-C541-4859-9C8C-D273A55CC5F6}"/>
    <cellStyle name="Note 19 23" xfId="10408" xr:uid="{7DE7EE1F-4F87-481E-9620-868DA3804DC9}"/>
    <cellStyle name="Note 19 24" xfId="9925" xr:uid="{21E49B87-6912-425C-A800-1863B4E07992}"/>
    <cellStyle name="Note 19 25" xfId="10651" xr:uid="{38B18836-CB34-4C1F-8605-8A4137100B7B}"/>
    <cellStyle name="Note 19 26" xfId="15786" xr:uid="{9AFE7D40-12F9-4604-AF9F-5EC8DFD823A4}"/>
    <cellStyle name="Note 19 27" xfId="16408" xr:uid="{433692D4-41E4-4C7D-A74C-4BF4F8B63CCA}"/>
    <cellStyle name="Note 19 28" xfId="16236" xr:uid="{F5E2BE00-D6B7-4E14-878B-4383C412E322}"/>
    <cellStyle name="Note 19 29" xfId="16655" xr:uid="{404B5AEB-4269-4526-92B2-8C2A53A20449}"/>
    <cellStyle name="Note 19 3" xfId="2140" xr:uid="{00000000-0005-0000-0000-00005D080000}"/>
    <cellStyle name="Note 19 3 2" xfId="5697" xr:uid="{2AD4307D-9C28-474E-85CE-884A856DD476}"/>
    <cellStyle name="Note 19 3 2 2" xfId="12005" xr:uid="{646FAD15-3325-4CA4-9A4F-807A53F9D32E}"/>
    <cellStyle name="Note 19 3 3" xfId="10087" xr:uid="{E357FDC4-C534-444C-8B7F-E67050C0A950}"/>
    <cellStyle name="Note 19 3 4" xfId="11037" xr:uid="{96D8D05D-B653-4CD6-9294-91BCA272E011}"/>
    <cellStyle name="Note 19 3 5" xfId="4768" xr:uid="{BB63BC8D-B314-49B1-8F5A-DA6B22F66FBB}"/>
    <cellStyle name="Note 19 3 6" xfId="3779" xr:uid="{00DFBE05-A9F4-4025-AE7C-DBC18284B7DD}"/>
    <cellStyle name="Note 19 30" xfId="16008" xr:uid="{F83A14D6-FAD8-4584-B738-B66BFB420DE7}"/>
    <cellStyle name="Note 19 31" xfId="16817" xr:uid="{D525BABE-FD49-4E20-AAE1-AF7D490F61AF}"/>
    <cellStyle name="Note 19 4" xfId="3294" xr:uid="{1F04B7CF-6F4D-4E5C-B9E3-2932436C5F49}"/>
    <cellStyle name="Note 19 4 2" xfId="11549" xr:uid="{59D3370D-2B74-46FA-80C9-9BABF4BD8F4A}"/>
    <cellStyle name="Note 19 4 3" xfId="5283" xr:uid="{9EDF7520-E9F1-4F5A-BBC3-9BD6B9398216}"/>
    <cellStyle name="Note 19 5" xfId="4253" xr:uid="{E9062333-BFBA-402E-8666-304B8130A877}"/>
    <cellStyle name="Note 19 5 2" xfId="12002" xr:uid="{908ADA18-C9D4-4A47-AAE8-BEAC44814172}"/>
    <cellStyle name="Note 19 6" xfId="6197" xr:uid="{3F6D2F07-6848-41DD-803C-738A46945264}"/>
    <cellStyle name="Note 19 6 2" xfId="12668" xr:uid="{3ACC6704-1BB8-4141-89D9-EC4D49793E5B}"/>
    <cellStyle name="Note 19 7" xfId="6036" xr:uid="{0956FDA3-58E3-4192-99AE-9B192B264989}"/>
    <cellStyle name="Note 19 7 2" xfId="12507" xr:uid="{27F60138-BCA1-409F-B2CE-732E06FB81D2}"/>
    <cellStyle name="Note 19 8" xfId="6428" xr:uid="{F6D98FEB-6BEC-4519-98D3-5BC7940E35B8}"/>
    <cellStyle name="Note 19 8 2" xfId="12899" xr:uid="{7D6200C2-FDA2-4A7E-9064-8BE3CCBA2E12}"/>
    <cellStyle name="Note 19 9" xfId="6784" xr:uid="{1DE8DD9C-496C-41D3-837F-CC8FF0137CB1}"/>
    <cellStyle name="Note 19 9 2" xfId="13255" xr:uid="{58C91C34-DA58-4C15-9E57-6ED152B9F807}"/>
    <cellStyle name="Note 19_TRAFO" xfId="2141" xr:uid="{00000000-0005-0000-0000-00005E080000}"/>
    <cellStyle name="Note 2" xfId="2142" xr:uid="{00000000-0005-0000-0000-00005F080000}"/>
    <cellStyle name="Note 2 10" xfId="7084" xr:uid="{03559F21-6B37-43A8-937A-D8EDAA43C16E}"/>
    <cellStyle name="Note 2 10 2" xfId="13555" xr:uid="{80943ECB-B8C5-4039-BD84-9759C881C342}"/>
    <cellStyle name="Note 2 11" xfId="6934" xr:uid="{D5FA09ED-B2AA-47AD-B9C2-410D39718768}"/>
    <cellStyle name="Note 2 11 2" xfId="13405" xr:uid="{C41B7785-2F16-4095-A1A2-B55E0C606305}"/>
    <cellStyle name="Note 2 12" xfId="7625" xr:uid="{F7036320-39A2-4061-AF97-99B4AF59B821}"/>
    <cellStyle name="Note 2 12 2" xfId="14096" xr:uid="{91CC869C-D989-404D-9AF2-7DD05944E931}"/>
    <cellStyle name="Note 2 13" xfId="7465" xr:uid="{08CDD19E-D92A-469E-9DDC-8DC3CB442E25}"/>
    <cellStyle name="Note 2 13 2" xfId="13936" xr:uid="{D472E5EC-9F64-410D-876C-E4BA07B126F5}"/>
    <cellStyle name="Note 2 14" xfId="7852" xr:uid="{B8633051-8E5E-47C8-9A04-E6FE43391B0E}"/>
    <cellStyle name="Note 2 14 2" xfId="14323" xr:uid="{82764551-653C-4B91-A0C5-80B5065F2DA7}"/>
    <cellStyle name="Note 2 15" xfId="8200" xr:uid="{571EF0E3-6629-42C2-80D2-1575C0AE65DD}"/>
    <cellStyle name="Note 2 15 2" xfId="14671" xr:uid="{0871EE41-C673-451F-950D-F4C04FBB5C0D}"/>
    <cellStyle name="Note 2 16" xfId="8491" xr:uid="{E09A9A6E-B29D-4CC2-9655-D90460493314}"/>
    <cellStyle name="Note 2 16 2" xfId="14962" xr:uid="{D34B5805-835E-41FF-9D63-6B639E6CE6A8}"/>
    <cellStyle name="Note 2 17" xfId="8502" xr:uid="{7A993587-DDBC-476F-9C4B-6EBFD0B95CE0}"/>
    <cellStyle name="Note 2 17 2" xfId="14973" xr:uid="{AA0E859C-0BB8-42EB-981C-643B198068B8}"/>
    <cellStyle name="Note 2 18" xfId="8530" xr:uid="{A98099BB-33FA-4455-930A-93DECFEEF1B4}"/>
    <cellStyle name="Note 2 18 2" xfId="15001" xr:uid="{EDD8639C-1022-470D-BA1F-A6DFE162B84B}"/>
    <cellStyle name="Note 2 19" xfId="8711" xr:uid="{B6E08B8A-B4A6-44D0-AE55-5DADB4822279}"/>
    <cellStyle name="Note 2 19 2" xfId="15182" xr:uid="{38CA92C5-D01B-4C26-B94B-266117377367}"/>
    <cellStyle name="Note 2 2" xfId="2143" xr:uid="{00000000-0005-0000-0000-000060080000}"/>
    <cellStyle name="Note 2 2 10" xfId="7351" xr:uid="{549AD7A7-14FE-4ADF-ADA7-CB660781D4A3}"/>
    <cellStyle name="Note 2 2 10 2" xfId="13822" xr:uid="{D9942340-D55B-4044-A253-B61883613A27}"/>
    <cellStyle name="Note 2 2 11" xfId="7466" xr:uid="{2270581A-4886-4F94-A8AB-481F7716DEA1}"/>
    <cellStyle name="Note 2 2 11 2" xfId="13937" xr:uid="{8C50E8A4-1664-4A66-AEBB-F55782B14AD1}"/>
    <cellStyle name="Note 2 2 12" xfId="7853" xr:uid="{557CF2CB-0C84-40B7-85A3-630938EB29D2}"/>
    <cellStyle name="Note 2 2 12 2" xfId="14324" xr:uid="{D4E7B779-5FCC-463A-A763-0F6ECDC924CA}"/>
    <cellStyle name="Note 2 2 13" xfId="8199" xr:uid="{277DCCE4-D5C6-4C29-928B-767B0F2E2EE8}"/>
    <cellStyle name="Note 2 2 13 2" xfId="14670" xr:uid="{C007EC6E-0113-44D8-867E-092C1CB0D11B}"/>
    <cellStyle name="Note 2 2 14" xfId="8492" xr:uid="{2D3F8C97-2D31-4A3B-A9B8-58859ABFCD46}"/>
    <cellStyle name="Note 2 2 14 2" xfId="14963" xr:uid="{5B236C02-9959-46FC-BE1F-32AE4F92DF14}"/>
    <cellStyle name="Note 2 2 15" xfId="8519" xr:uid="{AF20834D-1378-432A-9DAE-B218FA5EA46C}"/>
    <cellStyle name="Note 2 2 15 2" xfId="14990" xr:uid="{38830797-BF4E-4EFE-9520-AA220F237AC6}"/>
    <cellStyle name="Note 2 2 16" xfId="8700" xr:uid="{6162D2E3-AB59-4C36-8AA0-251AA724BAE1}"/>
    <cellStyle name="Note 2 2 16 2" xfId="15171" xr:uid="{8A194932-C409-43B0-88ED-FD01CB980F33}"/>
    <cellStyle name="Note 2 2 17" xfId="8879" xr:uid="{8D68449A-48B2-4481-B119-9EFB9DF7CE68}"/>
    <cellStyle name="Note 2 2 17 2" xfId="15350" xr:uid="{88803B80-2B27-468B-8BE9-02AA67FB57F3}"/>
    <cellStyle name="Note 2 2 18" xfId="9255" xr:uid="{F19B8E24-BCFE-499F-9A27-AA5DD667AB79}"/>
    <cellStyle name="Note 2 2 19" xfId="10089" xr:uid="{E93582BF-0FDD-4EBC-ACA9-28EA353A3C77}"/>
    <cellStyle name="Note 2 2 2" xfId="2144" xr:uid="{00000000-0005-0000-0000-000061080000}"/>
    <cellStyle name="Note 2 2 2 2" xfId="5698" xr:uid="{948C0A2A-0365-4534-8D33-451D4384E838}"/>
    <cellStyle name="Note 2 2 2 2 2" xfId="12008" xr:uid="{302EC6C1-D585-4F58-BB74-56277D2D9021}"/>
    <cellStyle name="Note 2 2 2 3" xfId="10090" xr:uid="{F164271E-E815-4BF0-A8D3-7E9E1B38431F}"/>
    <cellStyle name="Note 2 2 2 4" xfId="11038" xr:uid="{7EBC76FA-8978-4E4B-861F-EBA5480E66D8}"/>
    <cellStyle name="Note 2 2 2 5" xfId="4769" xr:uid="{77D59D61-B39D-4BF8-9DF3-4642F78E025C}"/>
    <cellStyle name="Note 2 2 20" xfId="9408" xr:uid="{3FE7FC74-531A-4EF0-AEF9-A4072FADF376}"/>
    <cellStyle name="Note 2 2 21" xfId="10411" xr:uid="{98EAF580-E6F9-4FB5-AF8C-3F62FCC65627}"/>
    <cellStyle name="Note 2 2 22" xfId="9927" xr:uid="{DB9EB5A8-3993-4B39-9BD8-35B26A0B024C}"/>
    <cellStyle name="Note 2 2 23" xfId="10017" xr:uid="{1E42AAE5-BBAB-4506-AC17-7CCCA856A1A0}"/>
    <cellStyle name="Note 2 2 24" xfId="15789" xr:uid="{FE171B5D-6BD5-45B0-A779-BFAA8B722ABF}"/>
    <cellStyle name="Note 2 2 25" xfId="16411" xr:uid="{1FD60DB0-3FB5-4235-8477-ECBE889532F1}"/>
    <cellStyle name="Note 2 2 26" xfId="16238" xr:uid="{A679424D-B14F-47CA-A516-245973BA8886}"/>
    <cellStyle name="Note 2 2 27" xfId="16658" xr:uid="{42507D61-51DA-4B57-A03D-4DC7F5FD1D0E}"/>
    <cellStyle name="Note 2 2 28" xfId="16362" xr:uid="{50251F32-DD1D-40D2-8F1D-F6F4ABEDE00E}"/>
    <cellStyle name="Note 2 2 29" xfId="16819" xr:uid="{78666D60-C05D-4786-8DF7-F6A95F4723FA}"/>
    <cellStyle name="Note 2 2 3" xfId="4256" xr:uid="{3D7FF0DD-CB39-4B20-B4F4-1ACE09DC758F}"/>
    <cellStyle name="Note 2 2 3 2" xfId="12007" xr:uid="{858D9C35-7E2B-4353-BF2D-774D282CB371}"/>
    <cellStyle name="Note 2 2 4" xfId="5888" xr:uid="{C69006FB-EC35-4577-B236-895DCC5127EA}"/>
    <cellStyle name="Note 2 2 4 2" xfId="12359" xr:uid="{1F8A3B2A-399F-4F3B-A058-1687ED380F6E}"/>
    <cellStyle name="Note 2 2 5" xfId="6038" xr:uid="{E896DEA6-B47E-4DAC-AD12-24E053C9A2C6}"/>
    <cellStyle name="Note 2 2 5 2" xfId="12509" xr:uid="{E2CC4306-47D6-422C-B808-F974AB82B470}"/>
    <cellStyle name="Note 2 2 6" xfId="6431" xr:uid="{7977D7F6-2667-444F-A18A-2995040E7CC2}"/>
    <cellStyle name="Note 2 2 6 2" xfId="12902" xr:uid="{754DC19F-12D1-41CF-B71B-593F953ED1DB}"/>
    <cellStyle name="Note 2 2 7" xfId="6781" xr:uid="{295E3575-909F-4411-8D1E-E9888DDCF895}"/>
    <cellStyle name="Note 2 2 7 2" xfId="13252" xr:uid="{486A82BD-9018-4F9B-A376-0B38E1CE9D52}"/>
    <cellStyle name="Note 2 2 8" xfId="7085" xr:uid="{424EFA55-461F-47BE-AD9F-546B5F4E96AF}"/>
    <cellStyle name="Note 2 2 8 2" xfId="13556" xr:uid="{C1A165AD-C6A9-47EB-A1FC-3C39766C2EFF}"/>
    <cellStyle name="Note 2 2 9" xfId="6935" xr:uid="{537A0A3C-A769-48D1-B409-889159E462A1}"/>
    <cellStyle name="Note 2 2 9 2" xfId="13406" xr:uid="{96409677-405C-4003-9AAF-57E0CC00179E}"/>
    <cellStyle name="Note 2 20" xfId="9254" xr:uid="{D34F3F46-3EE5-411B-9BED-3943BDE39B4E}"/>
    <cellStyle name="Note 2 21" xfId="10088" xr:uid="{848CD2A1-8CDB-41D8-8C31-D5931D1F6C0E}"/>
    <cellStyle name="Note 2 22" xfId="9409" xr:uid="{C3DD7D53-8E4B-47CC-81DA-F89E65D11CA1}"/>
    <cellStyle name="Note 2 23" xfId="10410" xr:uid="{7C9CC5C3-078C-4DFF-9D0D-88D4A9139743}"/>
    <cellStyle name="Note 2 24" xfId="9926" xr:uid="{31D66DE3-BE1C-4899-B3E6-D77B81B3D557}"/>
    <cellStyle name="Note 2 25" xfId="10016" xr:uid="{20EB69EA-1DDF-40C4-9545-30289A5AEB1A}"/>
    <cellStyle name="Note 2 26" xfId="15788" xr:uid="{CB62E413-A1C9-4F6B-B9EB-51F2EED2B9DF}"/>
    <cellStyle name="Note 2 27" xfId="16410" xr:uid="{6A92D470-0E52-46DF-9D1A-9DE5C9423EFA}"/>
    <cellStyle name="Note 2 28" xfId="16237" xr:uid="{30D003C2-B690-4FCA-B37A-C48C198B4B60}"/>
    <cellStyle name="Note 2 29" xfId="16657" xr:uid="{29C6E0D6-A1D2-4A1E-9314-EA112B815691}"/>
    <cellStyle name="Note 2 3" xfId="2145" xr:uid="{00000000-0005-0000-0000-000062080000}"/>
    <cellStyle name="Note 2 3 10" xfId="7352" xr:uid="{7FB7D0F9-6698-40A5-B3FF-B2C1047E488B}"/>
    <cellStyle name="Note 2 3 10 2" xfId="13823" xr:uid="{797F8E78-0E90-4B0D-80E4-9189B287DB60}"/>
    <cellStyle name="Note 2 3 11" xfId="7467" xr:uid="{4B8E204E-6C76-4551-8865-8AAF2EE92C40}"/>
    <cellStyle name="Note 2 3 11 2" xfId="13938" xr:uid="{CEB7662C-3B5C-4AF3-A1E9-79C7DA9602B1}"/>
    <cellStyle name="Note 2 3 12" xfId="7854" xr:uid="{90975B27-6524-4EE2-9047-F577E41ED7D7}"/>
    <cellStyle name="Note 2 3 12 2" xfId="14325" xr:uid="{64AB478C-A3B0-441B-84A9-17F6BF255188}"/>
    <cellStyle name="Note 2 3 13" xfId="8039" xr:uid="{69758212-C44C-4BD0-A587-3A1662021482}"/>
    <cellStyle name="Note 2 3 13 2" xfId="14510" xr:uid="{87A1E0F7-BCDF-4BCA-87B1-15D9EF394AC9}"/>
    <cellStyle name="Note 2 3 14" xfId="8493" xr:uid="{950C10D1-F67A-4A36-924F-94E60578EB14}"/>
    <cellStyle name="Note 2 3 14 2" xfId="14964" xr:uid="{6002E206-848A-4348-8BE5-F2B37888B23F}"/>
    <cellStyle name="Note 2 3 15" xfId="8520" xr:uid="{3F349FE6-0D31-4907-B531-A8D7DD2B93F9}"/>
    <cellStyle name="Note 2 3 15 2" xfId="14991" xr:uid="{09D0039C-5556-45ED-9ECA-ED47DF605AB4}"/>
    <cellStyle name="Note 2 3 16" xfId="8701" xr:uid="{713202D4-7385-459F-8093-A4996B290FC3}"/>
    <cellStyle name="Note 2 3 16 2" xfId="15172" xr:uid="{EB00B0AC-C21F-4333-875E-105B4B75092F}"/>
    <cellStyle name="Note 2 3 17" xfId="8880" xr:uid="{E4B937C5-1D38-465E-B113-51E4F8E64E15}"/>
    <cellStyle name="Note 2 3 17 2" xfId="15351" xr:uid="{4E970303-F046-4521-AA0C-E52EFA4F0A73}"/>
    <cellStyle name="Note 2 3 18" xfId="9701" xr:uid="{A6BE6843-D232-4888-A36D-978C6BBFD135}"/>
    <cellStyle name="Note 2 3 19" xfId="10091" xr:uid="{6B269927-7BD4-4897-A8BE-3D41BE356742}"/>
    <cellStyle name="Note 2 3 2" xfId="2146" xr:uid="{00000000-0005-0000-0000-000063080000}"/>
    <cellStyle name="Note 2 3 2 2" xfId="5699" xr:uid="{136C581E-1FB7-416C-9D07-DF69044CB5FD}"/>
    <cellStyle name="Note 2 3 2 2 2" xfId="12010" xr:uid="{F8ECEFDE-7921-4888-BE31-DC2D90DC13E1}"/>
    <cellStyle name="Note 2 3 2 3" xfId="10092" xr:uid="{6F091410-CC65-4557-8BFF-68ADC6F8FAC8}"/>
    <cellStyle name="Note 2 3 2 4" xfId="11039" xr:uid="{B7045914-BC90-4905-AF5C-3A4D9815D70A}"/>
    <cellStyle name="Note 2 3 2 5" xfId="4770" xr:uid="{9D377416-68A6-4D9A-B97F-5968459049AB}"/>
    <cellStyle name="Note 2 3 20" xfId="9407" xr:uid="{1D36CAC4-4519-447F-99F1-7720C55EF719}"/>
    <cellStyle name="Note 2 3 21" xfId="10412" xr:uid="{2ADD763E-8D5B-477F-8193-63AEBE9170A9}"/>
    <cellStyle name="Note 2 3 22" xfId="9928" xr:uid="{15E3D447-A69D-4EBB-8346-2F62139BEE96}"/>
    <cellStyle name="Note 2 3 23" xfId="10018" xr:uid="{8BC95D23-269E-4666-9A18-0AA362367946}"/>
    <cellStyle name="Note 2 3 24" xfId="15790" xr:uid="{A2B23788-B604-46E7-A83E-25E70696C252}"/>
    <cellStyle name="Note 2 3 25" xfId="16412" xr:uid="{7463AB5A-B552-4609-AC4B-B408AF86F1DE}"/>
    <cellStyle name="Note 2 3 26" xfId="16239" xr:uid="{330AC939-38CC-4934-962E-8E00B22454D4}"/>
    <cellStyle name="Note 2 3 27" xfId="16659" xr:uid="{4787D3AE-D665-43C7-A64F-45F98EBBC1BA}"/>
    <cellStyle name="Note 2 3 28" xfId="16363" xr:uid="{D7B56771-D79A-4C00-9053-BB768EB4DA7D}"/>
    <cellStyle name="Note 2 3 29" xfId="16820" xr:uid="{AF4DFF8E-9D16-4BF1-BAD4-A465F14ACFEE}"/>
    <cellStyle name="Note 2 3 3" xfId="4257" xr:uid="{79EF5285-C37C-4194-B219-23A28D3DACB4}"/>
    <cellStyle name="Note 2 3 3 2" xfId="12009" xr:uid="{18B414C1-7403-4D0A-94B2-1746A58EA235}"/>
    <cellStyle name="Note 2 3 4" xfId="6199" xr:uid="{7CA9D8E8-014E-427F-BA0D-5B15EE0983BC}"/>
    <cellStyle name="Note 2 3 4 2" xfId="12670" xr:uid="{1DD10BB6-31A8-4506-81C1-FA333D17513B}"/>
    <cellStyle name="Note 2 3 5" xfId="6039" xr:uid="{E2C3073C-F15E-450C-B2D1-64A8C410D1A7}"/>
    <cellStyle name="Note 2 3 5 2" xfId="12510" xr:uid="{7CCDA3DA-A8A8-4879-BC11-FB741FD6CCFA}"/>
    <cellStyle name="Note 2 3 6" xfId="6432" xr:uid="{69609E1A-C4FF-4E77-99E1-55B0D62846BF}"/>
    <cellStyle name="Note 2 3 6 2" xfId="12903" xr:uid="{3C9152BB-8A43-4185-A5CC-1FC1147DBCEB}"/>
    <cellStyle name="Note 2 3 7" xfId="6780" xr:uid="{56599C6C-D860-401D-B762-528D822CBA5F}"/>
    <cellStyle name="Note 2 3 7 2" xfId="13251" xr:uid="{6E6D14D3-F07A-44B6-822F-6268976E4AD5}"/>
    <cellStyle name="Note 2 3 8" xfId="7086" xr:uid="{3B7E71C4-C019-47B0-A43D-58D1209A19AC}"/>
    <cellStyle name="Note 2 3 8 2" xfId="13557" xr:uid="{DA04D82C-3695-4A44-9AB6-0CB84E6D3249}"/>
    <cellStyle name="Note 2 3 9" xfId="6936" xr:uid="{EF2968FA-4D43-47A3-8179-7B044419F7CB}"/>
    <cellStyle name="Note 2 3 9 2" xfId="13407" xr:uid="{4CBBC097-549F-4E8C-9C46-82FBCEFBBD99}"/>
    <cellStyle name="Note 2 30" xfId="16669" xr:uid="{7CEF4C55-7391-429C-81B2-A1FF56F86F3E}"/>
    <cellStyle name="Note 2 31" xfId="16371" xr:uid="{41586E89-CAEB-4A9A-BFF6-A84D95CFFC56}"/>
    <cellStyle name="Note 2 4" xfId="2147" xr:uid="{00000000-0005-0000-0000-000064080000}"/>
    <cellStyle name="Note 2 4 2" xfId="5700" xr:uid="{8E33D0F1-5429-4BDA-9BD0-F774F5D07B8F}"/>
    <cellStyle name="Note 2 4 2 2" xfId="12011" xr:uid="{F43AB57F-FF5E-4DB8-A901-F884F843D39A}"/>
    <cellStyle name="Note 2 4 3" xfId="10093" xr:uid="{E1F4F7DB-9BBB-4A4D-A401-13AC57BED284}"/>
    <cellStyle name="Note 2 4 4" xfId="11040" xr:uid="{CBB01B40-BBFA-418C-B29C-FA0FAE6F142B}"/>
    <cellStyle name="Note 2 4 5" xfId="4771" xr:uid="{DC5AAA38-D5B3-4446-A9AF-17F3FCF6B1D2}"/>
    <cellStyle name="Note 2 5" xfId="4255" xr:uid="{DEC7EC16-8BDE-4F03-9292-26A2CFCA8BA7}"/>
    <cellStyle name="Note 2 5 2" xfId="12006" xr:uid="{E813457E-D2A1-4240-8BDD-D3E2CD47E4FE}"/>
    <cellStyle name="Note 2 6" xfId="5887" xr:uid="{423731E5-D6FE-42C7-BEC8-16DA5F8F4502}"/>
    <cellStyle name="Note 2 6 2" xfId="12358" xr:uid="{88223650-B73F-4BBB-9990-E8F6C49AB4B3}"/>
    <cellStyle name="Note 2 7" xfId="6037" xr:uid="{92CBCF6A-1A10-457A-B269-1885A08713F8}"/>
    <cellStyle name="Note 2 7 2" xfId="12508" xr:uid="{DAE2A652-F7B1-44DF-8682-1DCAA8CAE62D}"/>
    <cellStyle name="Note 2 8" xfId="6430" xr:uid="{521E86EE-92A4-40E1-9809-63726D60EEF1}"/>
    <cellStyle name="Note 2 8 2" xfId="12901" xr:uid="{D459BCDC-5302-4B74-A433-D9CF4B8E2C21}"/>
    <cellStyle name="Note 2 9" xfId="6782" xr:uid="{F52CAC98-76B4-4785-A46C-376BFE20D6F2}"/>
    <cellStyle name="Note 2 9 2" xfId="13253" xr:uid="{C68FCCE0-88CA-4AE3-AF3C-AFD091C446D1}"/>
    <cellStyle name="Note 2_TRAFO" xfId="2148" xr:uid="{00000000-0005-0000-0000-000065080000}"/>
    <cellStyle name="Note 20" xfId="2149" xr:uid="{00000000-0005-0000-0000-000066080000}"/>
    <cellStyle name="Note 20 10" xfId="7087" xr:uid="{FDA6BC70-C080-4DCD-810B-BEA0D04C69F3}"/>
    <cellStyle name="Note 20 10 2" xfId="13558" xr:uid="{1C1262E9-D82E-4225-B2F4-E326AC42CEE9}"/>
    <cellStyle name="Note 20 11" xfId="6937" xr:uid="{B998AB19-76EE-4DE4-8F73-DDC1E6B45E93}"/>
    <cellStyle name="Note 20 11 2" xfId="13408" xr:uid="{0884A92E-FCE2-4283-AAEA-8CE47528E868}"/>
    <cellStyle name="Note 20 12" xfId="7626" xr:uid="{6757D629-0C4B-4F22-9A49-84A9A87ED18A}"/>
    <cellStyle name="Note 20 12 2" xfId="14097" xr:uid="{F22705C5-A73F-4CA6-A688-B68FDF1B26E6}"/>
    <cellStyle name="Note 20 13" xfId="7468" xr:uid="{07D853F1-275D-476C-B171-6373D341D53F}"/>
    <cellStyle name="Note 20 13 2" xfId="13939" xr:uid="{EA15DE9E-68E9-43B6-BD8B-ADEF351A5563}"/>
    <cellStyle name="Note 20 14" xfId="7855" xr:uid="{6C17FF4C-4476-44ED-A187-1C3DB7A4294C}"/>
    <cellStyle name="Note 20 14 2" xfId="14326" xr:uid="{F3D62AA2-928E-484C-B94F-B97952968063}"/>
    <cellStyle name="Note 20 15" xfId="8198" xr:uid="{266AECE2-0BD0-4D63-8CD4-64742682CB63}"/>
    <cellStyle name="Note 20 15 2" xfId="14669" xr:uid="{D571BB32-F7D7-4B69-9EB9-1DD78022FE55}"/>
    <cellStyle name="Note 20 16" xfId="8494" xr:uid="{2046D3A4-6E03-4897-BF58-70E2B53FD360}"/>
    <cellStyle name="Note 20 16 2" xfId="14965" xr:uid="{76188B16-41CF-4B0F-89AD-AC2AE8560618}"/>
    <cellStyle name="Note 20 17" xfId="8521" xr:uid="{29A7086C-35BB-4966-BB3B-68543DFB1834}"/>
    <cellStyle name="Note 20 17 2" xfId="14992" xr:uid="{E4246202-E10D-4092-A415-A6506A9E3D40}"/>
    <cellStyle name="Note 20 18" xfId="8702" xr:uid="{064E9FA4-9568-4254-8F2F-C072EFB85FAE}"/>
    <cellStyle name="Note 20 18 2" xfId="15173" xr:uid="{1C0016F4-E393-4775-B2A3-368CAB52223E}"/>
    <cellStyle name="Note 20 19" xfId="8881" xr:uid="{06898B1E-B5A8-429C-8504-40DD461A14AD}"/>
    <cellStyle name="Note 20 19 2" xfId="15352" xr:uid="{563CFD7C-54F8-4467-AD24-DED0050AD092}"/>
    <cellStyle name="Note 20 2" xfId="2150" xr:uid="{00000000-0005-0000-0000-000067080000}"/>
    <cellStyle name="Note 20 2 10" xfId="7627" xr:uid="{001715FB-FBB0-4541-AE22-53EFC127B6A2}"/>
    <cellStyle name="Note 20 2 10 2" xfId="14098" xr:uid="{A957BA6B-CD6F-4B0E-A429-87ECD71E4689}"/>
    <cellStyle name="Note 20 2 11" xfId="7469" xr:uid="{032A0121-8844-4F2D-BD92-9D0C062775EE}"/>
    <cellStyle name="Note 20 2 11 2" xfId="13940" xr:uid="{9519BDFA-BF29-4033-A593-D2241C5D3754}"/>
    <cellStyle name="Note 20 2 12" xfId="7856" xr:uid="{AB0E207E-97DD-4779-9571-892C0DCA564D}"/>
    <cellStyle name="Note 20 2 12 2" xfId="14327" xr:uid="{93B0640D-A908-4B29-A90F-A94D6CFC6E50}"/>
    <cellStyle name="Note 20 2 13" xfId="8197" xr:uid="{F5738FA1-9039-4020-93D1-42C6740DBA87}"/>
    <cellStyle name="Note 20 2 13 2" xfId="14668" xr:uid="{D43347F4-1AD1-4478-9CA0-0E1BC3BC0AA3}"/>
    <cellStyle name="Note 20 2 14" xfId="8495" xr:uid="{DFAEEF57-835D-4417-8286-215B4C7C4513}"/>
    <cellStyle name="Note 20 2 14 2" xfId="14966" xr:uid="{C85CC4F4-4DF2-41AC-8CF5-9272A94C637E}"/>
    <cellStyle name="Note 20 2 15" xfId="8522" xr:uid="{C4F81CEB-03E7-44FB-87ED-4E4D8EF4D891}"/>
    <cellStyle name="Note 20 2 15 2" xfId="14993" xr:uid="{C010272C-4692-41F2-BA2B-38B9C24A098F}"/>
    <cellStyle name="Note 20 2 16" xfId="8703" xr:uid="{B08AAB66-28D2-4956-9B2F-433AC46AE79A}"/>
    <cellStyle name="Note 20 2 16 2" xfId="15174" xr:uid="{7726DC8B-F3EC-4869-8D21-9747CF2640D4}"/>
    <cellStyle name="Note 20 2 17" xfId="8882" xr:uid="{C324CDE3-AB1B-4FD9-B5EE-FBC6125856DB}"/>
    <cellStyle name="Note 20 2 17 2" xfId="15353" xr:uid="{C75EF310-812C-4FD8-8419-24BC8099A973}"/>
    <cellStyle name="Note 20 2 18" xfId="9263" xr:uid="{B5E69B26-00B1-4DB0-BF42-89805EC2978A}"/>
    <cellStyle name="Note 20 2 19" xfId="10095" xr:uid="{A980ABE7-62CE-46CB-AA66-FA3AA6BEC3B9}"/>
    <cellStyle name="Note 20 2 2" xfId="2151" xr:uid="{00000000-0005-0000-0000-000068080000}"/>
    <cellStyle name="Note 20 2 2 2" xfId="5701" xr:uid="{F6A511BF-92A5-4534-B05B-C15B24EEEDD8}"/>
    <cellStyle name="Note 20 2 2 2 2" xfId="12014" xr:uid="{1B95C307-1156-4889-8A22-5D192C1218D1}"/>
    <cellStyle name="Note 20 2 2 3" xfId="10096" xr:uid="{9F67EB03-6534-4B7A-A35C-88A0E659E1A9}"/>
    <cellStyle name="Note 20 2 2 4" xfId="11041" xr:uid="{71904E07-06BB-4F5A-AFE7-D6E898676B9D}"/>
    <cellStyle name="Note 20 2 2 5" xfId="4772" xr:uid="{C2253DD6-DE46-4147-8DC9-69DC099ABB29}"/>
    <cellStyle name="Note 20 2 20" xfId="9405" xr:uid="{EC3F6587-31BA-432C-B1E5-DA10C3699FAD}"/>
    <cellStyle name="Note 20 2 21" xfId="10414" xr:uid="{944A152A-C009-467B-ABB6-8A6A61036BA6}"/>
    <cellStyle name="Note 20 2 22" xfId="9930" xr:uid="{3E61679B-7DD1-4FD0-8DFB-B7AE54C0AE19}"/>
    <cellStyle name="Note 20 2 23" xfId="10020" xr:uid="{F8FFB5C9-9C0B-4F16-8A6A-613DEA6CEFC0}"/>
    <cellStyle name="Note 20 2 24" xfId="15792" xr:uid="{5549B2FE-B43F-4705-90F7-90A2DF946182}"/>
    <cellStyle name="Note 20 2 25" xfId="16414" xr:uid="{09611224-6D2F-499B-B4F7-78A6322699A6}"/>
    <cellStyle name="Note 20 2 26" xfId="16241" xr:uid="{1FACE859-42A5-4BC5-9328-71FEB874C459}"/>
    <cellStyle name="Note 20 2 27" xfId="16661" xr:uid="{D1FD92A5-3078-4157-89E8-CC35EF7A03BA}"/>
    <cellStyle name="Note 20 2 28" xfId="16364" xr:uid="{4142F0FA-8059-492B-9917-00B1CE0932C1}"/>
    <cellStyle name="Note 20 2 29" xfId="16822" xr:uid="{F56A2E7B-4D7B-4DF7-B78F-010D6EA87429}"/>
    <cellStyle name="Note 20 2 3" xfId="4259" xr:uid="{6E4D96F0-869F-423D-AAF1-0B70F746172A}"/>
    <cellStyle name="Note 20 2 3 2" xfId="12013" xr:uid="{5B2A11E1-BC39-40D2-ADEA-EE16329BA10F}"/>
    <cellStyle name="Note 20 2 4" xfId="5896" xr:uid="{A66980D0-79BB-490E-BEA1-793897184B23}"/>
    <cellStyle name="Note 20 2 4 2" xfId="12367" xr:uid="{4D02F656-7155-4535-B32E-D96E5154B648}"/>
    <cellStyle name="Note 20 2 5" xfId="6041" xr:uid="{5A9DB6BB-7E46-4BC4-B01E-96B9EA2FCFAA}"/>
    <cellStyle name="Note 20 2 5 2" xfId="12512" xr:uid="{4CEF0994-CCB3-402E-84FC-FC1F7A7B9FF9}"/>
    <cellStyle name="Note 20 2 6" xfId="6434" xr:uid="{31485422-77FC-4BD2-BCA8-42EE2E38974F}"/>
    <cellStyle name="Note 20 2 6 2" xfId="12905" xr:uid="{6EB6F7F8-3EAC-459A-8424-C95AF9200D19}"/>
    <cellStyle name="Note 20 2 7" xfId="6778" xr:uid="{683F9897-DD35-4670-BF9E-EFD594A10F4A}"/>
    <cellStyle name="Note 20 2 7 2" xfId="13249" xr:uid="{A7B315DD-F4DD-4930-869F-267FC523D976}"/>
    <cellStyle name="Note 20 2 8" xfId="7170" xr:uid="{2D2CB9E7-F274-447A-85C0-0E9FCE65693E}"/>
    <cellStyle name="Note 20 2 8 2" xfId="13641" xr:uid="{070A0B23-FC85-4A67-B0E3-B3F414061125}"/>
    <cellStyle name="Note 20 2 9" xfId="6938" xr:uid="{FA026A90-97E1-481A-9A63-FD9AA1179287}"/>
    <cellStyle name="Note 20 2 9 2" xfId="13409" xr:uid="{310FA02E-EB0F-4566-AE37-C5CDA47FC868}"/>
    <cellStyle name="Note 20 20" xfId="9702" xr:uid="{6F4C8BC9-5148-4FEA-A834-68D21556246D}"/>
    <cellStyle name="Note 20 21" xfId="10094" xr:uid="{353C94D3-90AB-4664-81AD-BAC9A07F50E2}"/>
    <cellStyle name="Note 20 22" xfId="9406" xr:uid="{F37C80BB-A55D-4E36-AFE4-E7BF8F0EDE0B}"/>
    <cellStyle name="Note 20 23" xfId="10413" xr:uid="{EE19A929-A9CC-4CBE-B79B-EF7A767DCA19}"/>
    <cellStyle name="Note 20 24" xfId="9929" xr:uid="{AB46584F-73F1-414B-9406-D44E709AEC23}"/>
    <cellStyle name="Note 20 25" xfId="10019" xr:uid="{12C6C520-0459-4729-BEB1-2E4E735E8BEC}"/>
    <cellStyle name="Note 20 26" xfId="15791" xr:uid="{C377B3BA-C9C2-4519-9519-F0F29EF166BA}"/>
    <cellStyle name="Note 20 27" xfId="16413" xr:uid="{F689F3BC-697F-42D8-B4BE-C5775F4683E5}"/>
    <cellStyle name="Note 20 28" xfId="16240" xr:uid="{D368F94E-7920-4B9B-8829-A2913AA81639}"/>
    <cellStyle name="Note 20 29" xfId="16660" xr:uid="{2029BF05-6954-4014-85F0-9DC5A8A6BAB0}"/>
    <cellStyle name="Note 20 3" xfId="2152" xr:uid="{00000000-0005-0000-0000-000069080000}"/>
    <cellStyle name="Note 20 3 2" xfId="5702" xr:uid="{96CB1FA0-5E0C-4DA3-9B7E-FE661E174F6E}"/>
    <cellStyle name="Note 20 3 2 2" xfId="12015" xr:uid="{8561D217-C6AC-4DCE-A31F-79287D4F2405}"/>
    <cellStyle name="Note 20 3 3" xfId="10097" xr:uid="{348B121F-91CE-4BFA-A5EC-A52055970280}"/>
    <cellStyle name="Note 20 3 4" xfId="11042" xr:uid="{F829E6AF-BF79-4034-B064-2E87AF04904E}"/>
    <cellStyle name="Note 20 3 5" xfId="4773" xr:uid="{344EF03E-86C3-46FD-907B-5284FEFD5203}"/>
    <cellStyle name="Note 20 3 6" xfId="3780" xr:uid="{550F5CC2-83DA-40B6-94CA-0AF0CA8CE7AC}"/>
    <cellStyle name="Note 20 30" xfId="16578" xr:uid="{A6471350-F492-483B-9354-C78A684B81E5}"/>
    <cellStyle name="Note 20 31" xfId="16821" xr:uid="{D9F20C0B-BEEA-4D99-A021-B08871A0E690}"/>
    <cellStyle name="Note 20 4" xfId="3295" xr:uid="{5C632049-1586-4B5A-9123-1A05AFD9A020}"/>
    <cellStyle name="Note 20 4 2" xfId="11550" xr:uid="{67FD451F-72BF-4345-92AF-E9B7B8AB935D}"/>
    <cellStyle name="Note 20 4 3" xfId="5284" xr:uid="{8679B819-7DBC-4E24-92D4-7055FC527F86}"/>
    <cellStyle name="Note 20 5" xfId="4258" xr:uid="{466F9AA0-AD68-4589-96DA-D932A11759D3}"/>
    <cellStyle name="Note 20 5 2" xfId="12012" xr:uid="{76E63CD6-4362-40F7-9493-175C7F7522A4}"/>
    <cellStyle name="Note 20 6" xfId="6200" xr:uid="{E1C49948-82A4-4459-B187-688F9C7F682C}"/>
    <cellStyle name="Note 20 6 2" xfId="12671" xr:uid="{03F6BBEA-4C8F-4337-9526-BB74D1769CFF}"/>
    <cellStyle name="Note 20 7" xfId="6040" xr:uid="{F88152A3-0508-4FEF-9067-75269BAC8F23}"/>
    <cellStyle name="Note 20 7 2" xfId="12511" xr:uid="{5382E1FC-184F-49E2-9C98-693E1D934BCA}"/>
    <cellStyle name="Note 20 8" xfId="6433" xr:uid="{C4F086E2-5E64-47E1-A1F8-7A28902B510F}"/>
    <cellStyle name="Note 20 8 2" xfId="12904" xr:uid="{577A22B4-3C3E-4DF6-A8DD-C6363BFB4948}"/>
    <cellStyle name="Note 20 9" xfId="6779" xr:uid="{5E563E10-3619-426C-AD0C-6B88C8B95CCB}"/>
    <cellStyle name="Note 20 9 2" xfId="13250" xr:uid="{852907EA-395E-4069-9538-F8B623510A9D}"/>
    <cellStyle name="Note 20_TRAFO" xfId="2153" xr:uid="{00000000-0005-0000-0000-00006A080000}"/>
    <cellStyle name="Note 21" xfId="2154" xr:uid="{00000000-0005-0000-0000-00006B080000}"/>
    <cellStyle name="Note 21 10" xfId="7088" xr:uid="{9065EB3B-0167-46F2-A293-A4FE51706EB0}"/>
    <cellStyle name="Note 21 10 2" xfId="13559" xr:uid="{26899ABA-3334-46B2-B52C-81FE48EC3677}"/>
    <cellStyle name="Note 21 11" xfId="7199" xr:uid="{73B64DA7-ECCA-4C28-8AA1-650A03513408}"/>
    <cellStyle name="Note 21 11 2" xfId="13670" xr:uid="{9C486FDA-9EE0-4309-BE65-9DF32843A943}"/>
    <cellStyle name="Note 21 12" xfId="7362" xr:uid="{C1153AEE-391D-4A22-8810-720A7096AF94}"/>
    <cellStyle name="Note 21 12 2" xfId="13833" xr:uid="{41530C70-4BB5-4A6E-B732-EB15E353CB31}"/>
    <cellStyle name="Note 21 13" xfId="7470" xr:uid="{E70BF828-EB80-48A9-B503-C8E8E134D480}"/>
    <cellStyle name="Note 21 13 2" xfId="13941" xr:uid="{0A8CB0D2-F532-4E99-8E4B-0C8804746140}"/>
    <cellStyle name="Note 21 14" xfId="7857" xr:uid="{2B5941A6-B288-4D7A-A6F3-4284502105B6}"/>
    <cellStyle name="Note 21 14 2" xfId="14328" xr:uid="{070E2A80-BB4B-4648-9970-80AE20BBED23}"/>
    <cellStyle name="Note 21 15" xfId="8196" xr:uid="{ECAFDFF6-FD4E-4CE7-A21E-5020F5B922AF}"/>
    <cellStyle name="Note 21 15 2" xfId="14667" xr:uid="{54075CE6-016E-4E5D-87F3-1B87E666DB47}"/>
    <cellStyle name="Note 21 16" xfId="8514" xr:uid="{866AE2D3-1BE4-4520-9876-B24A7898D5C8}"/>
    <cellStyle name="Note 21 16 2" xfId="14985" xr:uid="{48710BEC-E85E-4214-B11A-4421718406C1}"/>
    <cellStyle name="Note 21 17" xfId="8523" xr:uid="{E99346D1-A680-4F31-ADD0-F7A8005AB734}"/>
    <cellStyle name="Note 21 17 2" xfId="14994" xr:uid="{4BC47D8C-A499-4D57-A569-4F52793EE348}"/>
    <cellStyle name="Note 21 18" xfId="8704" xr:uid="{BAB07BF2-0F76-4FBA-8116-6DBACE9A8CF3}"/>
    <cellStyle name="Note 21 18 2" xfId="15175" xr:uid="{6DDEB0B7-6818-48D2-9465-DF81257CABBA}"/>
    <cellStyle name="Note 21 19" xfId="8883" xr:uid="{8D01099F-1B01-4CB6-A6A4-92B39079307B}"/>
    <cellStyle name="Note 21 19 2" xfId="15354" xr:uid="{FEB7E93F-FA1E-48F5-9427-9604757A2E1A}"/>
    <cellStyle name="Note 21 2" xfId="2155" xr:uid="{00000000-0005-0000-0000-00006C080000}"/>
    <cellStyle name="Note 21 2 10" xfId="7628" xr:uid="{E8AED66E-437E-42E0-86DC-C16B59A3B345}"/>
    <cellStyle name="Note 21 2 10 2" xfId="14099" xr:uid="{E95E762F-A0A9-4746-842A-F2D69CF4CC0A}"/>
    <cellStyle name="Note 21 2 11" xfId="7471" xr:uid="{25838806-E147-4AA2-9737-268B157A7CD4}"/>
    <cellStyle name="Note 21 2 11 2" xfId="13942" xr:uid="{30E34948-7438-4FA4-B9C9-E78E58B699A7}"/>
    <cellStyle name="Note 21 2 12" xfId="7858" xr:uid="{7BB652CC-B0C7-4F65-9152-B92DCEB1D68F}"/>
    <cellStyle name="Note 21 2 12 2" xfId="14329" xr:uid="{281F078B-C9C0-497F-B85F-51BE10612256}"/>
    <cellStyle name="Note 21 2 13" xfId="8195" xr:uid="{78AC8BCB-A819-448F-9F1D-E5B7CC20C032}"/>
    <cellStyle name="Note 21 2 13 2" xfId="14666" xr:uid="{43BBA0B4-F4BD-45B3-94DB-EBE53A323763}"/>
    <cellStyle name="Note 21 2 14" xfId="8496" xr:uid="{111B03C7-CEDD-4068-8BC4-80473EC873F5}"/>
    <cellStyle name="Note 21 2 14 2" xfId="14967" xr:uid="{83956940-3368-4CD3-B81F-DC3AD07A673E}"/>
    <cellStyle name="Note 21 2 15" xfId="8524" xr:uid="{A1EB266E-5BBD-4AAE-BE0D-346042802986}"/>
    <cellStyle name="Note 21 2 15 2" xfId="14995" xr:uid="{D75D3C4F-5B62-49ED-8BA4-14B8AF80AE96}"/>
    <cellStyle name="Note 21 2 16" xfId="8705" xr:uid="{424949EB-9A43-44B8-B989-0F387246A532}"/>
    <cellStyle name="Note 21 2 16 2" xfId="15176" xr:uid="{2CDB6709-F7DA-4873-B6E0-85EE8AE64760}"/>
    <cellStyle name="Note 21 2 17" xfId="8884" xr:uid="{3DD450C1-E153-48C7-A3CC-2EF6D83D6402}"/>
    <cellStyle name="Note 21 2 17 2" xfId="15355" xr:uid="{52076D5F-0776-4D9D-A4C5-2F6ED9D38B75}"/>
    <cellStyle name="Note 21 2 18" xfId="9704" xr:uid="{5FE7C1F2-CFDE-47A2-8243-D4F7E2D3D638}"/>
    <cellStyle name="Note 21 2 19" xfId="10099" xr:uid="{22FD463E-B0F9-4AB9-ACD7-29C21E8D4815}"/>
    <cellStyle name="Note 21 2 2" xfId="2156" xr:uid="{00000000-0005-0000-0000-00006D080000}"/>
    <cellStyle name="Note 21 2 2 2" xfId="5703" xr:uid="{8C3E3C92-D56E-47A4-BEA3-2D005B6A8C25}"/>
    <cellStyle name="Note 21 2 2 2 2" xfId="12018" xr:uid="{54E2F7F2-6E88-4606-8383-4614382747CE}"/>
    <cellStyle name="Note 21 2 2 3" xfId="10100" xr:uid="{F6D1A257-8C20-4923-8BA3-7D754AF13014}"/>
    <cellStyle name="Note 21 2 2 4" xfId="11043" xr:uid="{9CF069A8-9409-4777-AF50-2CE6E0615BA6}"/>
    <cellStyle name="Note 21 2 2 5" xfId="4774" xr:uid="{60B077A0-9520-4F57-BD89-97689675C218}"/>
    <cellStyle name="Note 21 2 20" xfId="9403" xr:uid="{B3A29C1B-5900-4A9C-919C-72A765E1A54C}"/>
    <cellStyle name="Note 21 2 21" xfId="10416" xr:uid="{B92CCDF4-07FC-4842-AEBB-D787B10CABCB}"/>
    <cellStyle name="Note 21 2 22" xfId="9932" xr:uid="{97454F89-CD38-4ABE-B38D-2367CF57279D}"/>
    <cellStyle name="Note 21 2 23" xfId="10933" xr:uid="{C23EE464-4E0B-4AC5-A7F1-27D21D7CF2E2}"/>
    <cellStyle name="Note 21 2 24" xfId="15794" xr:uid="{3B2E0237-0922-4A91-B35B-521DD3025C28}"/>
    <cellStyle name="Note 21 2 25" xfId="16416" xr:uid="{8CFA3E1F-0FA9-434C-91EE-278E8CAC1EC5}"/>
    <cellStyle name="Note 21 2 26" xfId="15974" xr:uid="{8ACB0E77-728B-48E4-A03A-D1834673E3D4}"/>
    <cellStyle name="Note 21 2 27" xfId="16663" xr:uid="{BE74E77C-C012-458E-A45A-9909F1147973}"/>
    <cellStyle name="Note 21 2 28" xfId="16366" xr:uid="{1E5558C3-5302-4BB3-8262-EF8D1D83E55E}"/>
    <cellStyle name="Note 21 2 29" xfId="16824" xr:uid="{C40ACF7D-FC0C-410B-A337-4F871A83DE15}"/>
    <cellStyle name="Note 21 2 3" xfId="4261" xr:uid="{617633BD-4E3F-42DC-909B-64DAE563F100}"/>
    <cellStyle name="Note 21 2 3 2" xfId="12017" xr:uid="{8B5FA098-B31A-4959-A0C4-7069B539AD99}"/>
    <cellStyle name="Note 21 2 4" xfId="6202" xr:uid="{30AE97AA-9E7D-474D-BF08-5669BE246975}"/>
    <cellStyle name="Note 21 2 4 2" xfId="12673" xr:uid="{524749EC-0D16-4982-B80E-D4E1B14D371C}"/>
    <cellStyle name="Note 21 2 5" xfId="6043" xr:uid="{F2AE87A8-6832-4FF7-9FFC-BCBBEC0A6170}"/>
    <cellStyle name="Note 21 2 5 2" xfId="12514" xr:uid="{E4AF5A10-D488-4318-BF01-CABD70EF558A}"/>
    <cellStyle name="Note 21 2 6" xfId="6436" xr:uid="{EBA15A4D-5753-44C3-855C-45F8DD548060}"/>
    <cellStyle name="Note 21 2 6 2" xfId="12907" xr:uid="{552CB4EC-9270-4896-9D22-AD9B7E729EE9}"/>
    <cellStyle name="Note 21 2 7" xfId="6776" xr:uid="{3C8A9891-90D8-40A4-BA13-CD9D27EE26CC}"/>
    <cellStyle name="Note 21 2 7 2" xfId="13247" xr:uid="{832D96CB-6779-4C26-9EC7-043728973C4E}"/>
    <cellStyle name="Note 21 2 8" xfId="7089" xr:uid="{A18273F4-6AAB-40C7-9B9B-F8D907970365}"/>
    <cellStyle name="Note 21 2 8 2" xfId="13560" xr:uid="{88EE9FFC-4CAB-4F1D-92D4-22D900700D04}"/>
    <cellStyle name="Note 21 2 9" xfId="6939" xr:uid="{FDA79D4D-53DE-4D72-B1B1-EB44BFAAE7E2}"/>
    <cellStyle name="Note 21 2 9 2" xfId="13410" xr:uid="{B64C88D4-9AAD-48EA-8030-D34221BA7E54}"/>
    <cellStyle name="Note 21 20" xfId="9703" xr:uid="{275E8D05-67D2-4967-AAD7-7B825CA82C61}"/>
    <cellStyle name="Note 21 21" xfId="10098" xr:uid="{94B65C39-F780-4A6F-9E01-7DB1C43F27DB}"/>
    <cellStyle name="Note 21 22" xfId="9404" xr:uid="{4C3CFFD1-DA78-4AAE-BBD8-5E18F4B8A947}"/>
    <cellStyle name="Note 21 23" xfId="10415" xr:uid="{0729FB3A-236B-4F8B-B237-E9FE2EF71CBE}"/>
    <cellStyle name="Note 21 24" xfId="9931" xr:uid="{42E6921F-6425-49CC-898A-5929B4EE4872}"/>
    <cellStyle name="Note 21 25" xfId="10021" xr:uid="{4A57E2F3-2F90-440D-90BD-12655C052F69}"/>
    <cellStyle name="Note 21 26" xfId="15793" xr:uid="{044B8572-5BE8-4526-9D81-21271B276E3E}"/>
    <cellStyle name="Note 21 27" xfId="16415" xr:uid="{7E8FFC61-F710-4748-B3C9-AC9E740F7EBC}"/>
    <cellStyle name="Note 21 28" xfId="16242" xr:uid="{30001784-9FBC-460F-8B3E-D11027E97A41}"/>
    <cellStyle name="Note 21 29" xfId="16662" xr:uid="{DC13EA8F-30A3-41A2-94D7-EEAD269FA675}"/>
    <cellStyle name="Note 21 3" xfId="2157" xr:uid="{00000000-0005-0000-0000-00006E080000}"/>
    <cellStyle name="Note 21 3 2" xfId="5704" xr:uid="{E83EC9AE-E7EE-42B4-8EE6-82D7DF81B937}"/>
    <cellStyle name="Note 21 3 2 2" xfId="12019" xr:uid="{40481533-AE07-4450-9307-E0DAAF19E41F}"/>
    <cellStyle name="Note 21 3 3" xfId="10101" xr:uid="{A7F02CCD-67B8-494B-8A91-37A966210568}"/>
    <cellStyle name="Note 21 3 4" xfId="11044" xr:uid="{042CE85C-26F2-42B9-B027-71BBE7233B26}"/>
    <cellStyle name="Note 21 3 5" xfId="4775" xr:uid="{F7AD270D-8FDD-494B-8E3F-2C02A515F75B}"/>
    <cellStyle name="Note 21 3 6" xfId="3781" xr:uid="{5A29999B-E159-4658-A1DA-3626E73FC19F}"/>
    <cellStyle name="Note 21 30" xfId="16365" xr:uid="{17E77C96-2776-4772-99FC-5ECF4C3BD37D}"/>
    <cellStyle name="Note 21 31" xfId="16823" xr:uid="{DF699A24-4BEC-4AC7-BD2D-37F5F0E8EFAA}"/>
    <cellStyle name="Note 21 4" xfId="3296" xr:uid="{E3B5CF06-C930-4B74-A8B7-984186458630}"/>
    <cellStyle name="Note 21 4 2" xfId="11551" xr:uid="{4F396754-132A-47E7-948F-C1BD14A476CE}"/>
    <cellStyle name="Note 21 4 3" xfId="5285" xr:uid="{424D4B0B-844C-463D-A856-A6A2870724F0}"/>
    <cellStyle name="Note 21 5" xfId="4260" xr:uid="{33221C30-7783-4991-93DD-F15C2FD3C97B}"/>
    <cellStyle name="Note 21 5 2" xfId="12016" xr:uid="{BC9E5F36-8DC0-44FB-B4B1-2D3BF809AEB0}"/>
    <cellStyle name="Note 21 6" xfId="6201" xr:uid="{3B4F12F9-EDC2-4B30-81A2-AE57972EA6A0}"/>
    <cellStyle name="Note 21 6 2" xfId="12672" xr:uid="{D00F3FE6-45E1-44E8-830E-3AF7325CFF0A}"/>
    <cellStyle name="Note 21 7" xfId="6042" xr:uid="{304627AC-B188-4171-BDA0-D68643E9D462}"/>
    <cellStyle name="Note 21 7 2" xfId="12513" xr:uid="{B6B93E2B-F39F-4B9E-9260-209F61561234}"/>
    <cellStyle name="Note 21 8" xfId="6435" xr:uid="{1E03FE7B-51C5-4FD3-B317-5784F9E5FB99}"/>
    <cellStyle name="Note 21 8 2" xfId="12906" xr:uid="{3E67BB0C-6B01-49BA-BDF7-E61FF2850AE9}"/>
    <cellStyle name="Note 21 9" xfId="6777" xr:uid="{3A765D86-DBF5-48A0-A997-73145275C84D}"/>
    <cellStyle name="Note 21 9 2" xfId="13248" xr:uid="{A28CF8B1-52C9-4D1E-8CF2-79BE00C8449D}"/>
    <cellStyle name="Note 21_TRAFO" xfId="2158" xr:uid="{00000000-0005-0000-0000-00006F080000}"/>
    <cellStyle name="Note 22" xfId="2159" xr:uid="{00000000-0005-0000-0000-000070080000}"/>
    <cellStyle name="Note 22 10" xfId="7090" xr:uid="{8DECADFC-E7B2-4A92-8434-A78AE0AF8F30}"/>
    <cellStyle name="Note 22 10 2" xfId="13561" xr:uid="{77FB0019-E9E0-47DF-9250-9E07B45CCB86}"/>
    <cellStyle name="Note 22 11" xfId="6940" xr:uid="{237828B2-5B28-4009-9FEB-67B1555D1752}"/>
    <cellStyle name="Note 22 11 2" xfId="13411" xr:uid="{10A24E5E-E1DA-4846-A3D1-FD43D4C1C885}"/>
    <cellStyle name="Note 22 12" xfId="7629" xr:uid="{26C7766F-8840-4590-9C8F-3E0D2436B8B2}"/>
    <cellStyle name="Note 22 12 2" xfId="14100" xr:uid="{EFDF0FFD-1295-445E-92B9-381BA90944B4}"/>
    <cellStyle name="Note 22 13" xfId="7472" xr:uid="{9FD3B982-E1F8-46C2-A5D5-0922D2DCC46B}"/>
    <cellStyle name="Note 22 13 2" xfId="13943" xr:uid="{5997F186-1F44-4C3F-B076-D9993F2A781C}"/>
    <cellStyle name="Note 22 14" xfId="7859" xr:uid="{02C00A7B-6262-4377-86FA-7F5F4F9E1E64}"/>
    <cellStyle name="Note 22 14 2" xfId="14330" xr:uid="{12BF2336-B32F-42A6-9CEF-FDE235AA8488}"/>
    <cellStyle name="Note 22 15" xfId="8194" xr:uid="{EFB4DCA9-58C3-432D-9EF9-72FA3A27BBAF}"/>
    <cellStyle name="Note 22 15 2" xfId="14665" xr:uid="{B0322F48-AFFB-4516-9C36-14EE15BCF53C}"/>
    <cellStyle name="Note 22 16" xfId="8497" xr:uid="{5FD095D7-34C8-4D1A-A650-D18468F44F7A}"/>
    <cellStyle name="Note 22 16 2" xfId="14968" xr:uid="{5247A2BF-2FC0-499B-B926-6AFA01B09250}"/>
    <cellStyle name="Note 22 17" xfId="8525" xr:uid="{EED760AD-1B96-4711-BBDE-E16F2A70116E}"/>
    <cellStyle name="Note 22 17 2" xfId="14996" xr:uid="{B221059E-DE01-42D0-9FF6-E9066A7B998F}"/>
    <cellStyle name="Note 22 18" xfId="8706" xr:uid="{2E5037BD-38BD-4FF5-B6BA-DDEBBA9205B2}"/>
    <cellStyle name="Note 22 18 2" xfId="15177" xr:uid="{46D9680A-FCF6-4587-BB98-DE19167D3976}"/>
    <cellStyle name="Note 22 19" xfId="8885" xr:uid="{049A897D-28D8-417E-9CDC-BB54BB9478B2}"/>
    <cellStyle name="Note 22 19 2" xfId="15356" xr:uid="{1BF094CD-400F-440B-915C-77CF4AFD6120}"/>
    <cellStyle name="Note 22 2" xfId="2160" xr:uid="{00000000-0005-0000-0000-000071080000}"/>
    <cellStyle name="Note 22 2 10" xfId="7630" xr:uid="{3E570DD2-B222-4527-95AC-CE83221A5380}"/>
    <cellStyle name="Note 22 2 10 2" xfId="14101" xr:uid="{9EA47B62-B49F-4C8F-9581-6BAC60D7BDAD}"/>
    <cellStyle name="Note 22 2 11" xfId="7832" xr:uid="{023F0BFA-9294-4983-9130-28EE9879A001}"/>
    <cellStyle name="Note 22 2 11 2" xfId="14303" xr:uid="{1E5077D7-1609-4C66-BE1C-D880BE5115A4}"/>
    <cellStyle name="Note 22 2 12" xfId="7860" xr:uid="{717B3549-D76A-4E6C-AB6E-1A1328E47BBB}"/>
    <cellStyle name="Note 22 2 12 2" xfId="14331" xr:uid="{9FF9C9BF-FCC2-4A36-9034-7E6A51366F4F}"/>
    <cellStyle name="Note 22 2 13" xfId="8193" xr:uid="{2AF4FF3F-83DA-49D9-8F0E-23DBA5BB1800}"/>
    <cellStyle name="Note 22 2 13 2" xfId="14664" xr:uid="{7EE071F5-A5D7-4192-8E2D-685631B0B62E}"/>
    <cellStyle name="Note 22 2 14" xfId="8498" xr:uid="{F1017A99-DFEB-4689-99B3-2BD2EAD5361D}"/>
    <cellStyle name="Note 22 2 14 2" xfId="14969" xr:uid="{5CD3F95F-8237-4D6A-B22E-FECC525BC3D5}"/>
    <cellStyle name="Note 22 2 15" xfId="8526" xr:uid="{B79B8914-415A-4B0A-93DA-E9B44C15726B}"/>
    <cellStyle name="Note 22 2 15 2" xfId="14997" xr:uid="{401E9920-1EB3-4B21-9045-285CA10A2CC0}"/>
    <cellStyle name="Note 22 2 16" xfId="8707" xr:uid="{FA566CDC-370C-482F-BE13-F4B979F65FAC}"/>
    <cellStyle name="Note 22 2 16 2" xfId="15178" xr:uid="{915E73E2-1011-456E-8493-F76C8A7FDD0E}"/>
    <cellStyle name="Note 22 2 17" xfId="8886" xr:uid="{502FFD6E-E849-455C-A5E5-F7DAC5B96002}"/>
    <cellStyle name="Note 22 2 17 2" xfId="15357" xr:uid="{17B7433D-810B-42E4-B770-66AA5F5F2ED8}"/>
    <cellStyle name="Note 22 2 18" xfId="9706" xr:uid="{031D224A-272B-420F-8454-7A319CB76614}"/>
    <cellStyle name="Note 22 2 19" xfId="10103" xr:uid="{7A5D6938-4089-4A95-A104-6C7EF597A743}"/>
    <cellStyle name="Note 22 2 2" xfId="2161" xr:uid="{00000000-0005-0000-0000-000072080000}"/>
    <cellStyle name="Note 22 2 2 2" xfId="5705" xr:uid="{4F71E72B-AA34-4364-A60E-7410A61BA4C6}"/>
    <cellStyle name="Note 22 2 2 2 2" xfId="12022" xr:uid="{B9641292-E10B-4243-9853-2DA482F681C1}"/>
    <cellStyle name="Note 22 2 2 3" xfId="10104" xr:uid="{F224D25B-00C6-4E54-9848-00F2C67A2190}"/>
    <cellStyle name="Note 22 2 2 4" xfId="11045" xr:uid="{5B67DB75-6ACD-48C0-9695-8BBB5065054C}"/>
    <cellStyle name="Note 22 2 2 5" xfId="4776" xr:uid="{A72A6EE4-BE9A-4391-BF41-7618126E7E00}"/>
    <cellStyle name="Note 22 2 20" xfId="9243" xr:uid="{C71C9E94-0A00-4BFC-AACE-A6A837EB7B14}"/>
    <cellStyle name="Note 22 2 21" xfId="10418" xr:uid="{2014E8B4-77B8-40D8-AC6B-A5BB58725BE1}"/>
    <cellStyle name="Note 22 2 22" xfId="9934" xr:uid="{A69A3D63-1BB3-4A9F-9BE8-7AB952D73FBB}"/>
    <cellStyle name="Note 22 2 23" xfId="10023" xr:uid="{E80CCC2C-332D-4B8F-862D-A6E849A03C46}"/>
    <cellStyle name="Note 22 2 24" xfId="15796" xr:uid="{4C3FBC49-723B-4ABC-8B48-58AE79E72C35}"/>
    <cellStyle name="Note 22 2 25" xfId="16417" xr:uid="{D9253D64-532C-4D4D-BB7D-5DEAB0761B10}"/>
    <cellStyle name="Note 22 2 26" xfId="16243" xr:uid="{6E18E9B5-D795-4785-88E2-BFBBBE332321}"/>
    <cellStyle name="Note 22 2 27" xfId="16665" xr:uid="{9A8CA8DB-DB92-4931-B3D7-79E49516B914}"/>
    <cellStyle name="Note 22 2 28" xfId="15980" xr:uid="{D9F11131-837E-465E-8C4E-9144C07064BB}"/>
    <cellStyle name="Note 22 2 29" xfId="16826" xr:uid="{D33A7103-3C6A-45FA-914D-DC56E4C68A30}"/>
    <cellStyle name="Note 22 2 3" xfId="4263" xr:uid="{7D158BAA-0A7F-4C78-8838-934FACE65365}"/>
    <cellStyle name="Note 22 2 3 2" xfId="12021" xr:uid="{D74C32D6-09C4-4702-871D-5EF82CEA9AF3}"/>
    <cellStyle name="Note 22 2 4" xfId="6204" xr:uid="{F29EA0F2-159B-406A-B8B7-D0034C82198F}"/>
    <cellStyle name="Note 22 2 4 2" xfId="12675" xr:uid="{5C4C57B9-0199-43FB-877D-714510B5B3B3}"/>
    <cellStyle name="Note 22 2 5" xfId="6410" xr:uid="{0CB99596-3BCE-4C87-8ECD-75F2A725AEE2}"/>
    <cellStyle name="Note 22 2 5 2" xfId="12881" xr:uid="{9ADAA18D-2B8A-433E-84F2-C80C3F59D3AF}"/>
    <cellStyle name="Note 22 2 6" xfId="6438" xr:uid="{9B05F1D0-692C-422F-8F5A-A856A7946646}"/>
    <cellStyle name="Note 22 2 6 2" xfId="12909" xr:uid="{2188B717-2EB0-4A51-9F1A-E9A9CD39BB1B}"/>
    <cellStyle name="Note 22 2 7" xfId="6774" xr:uid="{A7EF528D-46B3-45B1-80F9-E7029365E29D}"/>
    <cellStyle name="Note 22 2 7 2" xfId="13245" xr:uid="{7C490399-1465-4800-AD6E-C09B4CDE20A6}"/>
    <cellStyle name="Note 22 2 8" xfId="7091" xr:uid="{7976C196-7330-40C0-92B0-85C548CA05A9}"/>
    <cellStyle name="Note 22 2 8 2" xfId="13562" xr:uid="{2224CE27-4C84-4622-88B2-13084C7FEFA8}"/>
    <cellStyle name="Note 22 2 9" xfId="7334" xr:uid="{7A71F31C-AEAF-43E1-A83A-5A4C47A2A9FB}"/>
    <cellStyle name="Note 22 2 9 2" xfId="13805" xr:uid="{EAB7C874-699E-4F03-BFF8-CB165490A3FE}"/>
    <cellStyle name="Note 22 20" xfId="9705" xr:uid="{5904F942-B2BC-47B7-9607-44B03E5A59DC}"/>
    <cellStyle name="Note 22 21" xfId="10102" xr:uid="{D0052AF5-359F-4E5D-8CBD-AE01C5392796}"/>
    <cellStyle name="Note 22 22" xfId="9402" xr:uid="{97688B33-4673-4ADB-A331-486A9DB159B2}"/>
    <cellStyle name="Note 22 23" xfId="10417" xr:uid="{09907354-FF25-4513-A410-4961FC167861}"/>
    <cellStyle name="Note 22 24" xfId="9933" xr:uid="{94A5DBEE-C7A2-4F5D-A783-D20472AE992B}"/>
    <cellStyle name="Note 22 25" xfId="10022" xr:uid="{1C8879AB-5499-47A4-8EE5-273D87281701}"/>
    <cellStyle name="Note 22 26" xfId="15795" xr:uid="{0FEAA92D-001C-4475-B7A4-8EFF0D3FA9D3}"/>
    <cellStyle name="Note 22 27" xfId="16601" xr:uid="{F63E2446-ACF2-4CAC-9107-6862079DBED5}"/>
    <cellStyle name="Note 22 28" xfId="15975" xr:uid="{C68F07A9-AB9C-4D1F-993B-631378326DEC}"/>
    <cellStyle name="Note 22 29" xfId="16664" xr:uid="{8BB94BE2-7AB7-4DF8-B974-7BF146A56A6C}"/>
    <cellStyle name="Note 22 3" xfId="2162" xr:uid="{00000000-0005-0000-0000-000073080000}"/>
    <cellStyle name="Note 22 3 2" xfId="5706" xr:uid="{E8568197-5B9A-4D44-824E-8FCE69A1854C}"/>
    <cellStyle name="Note 22 3 2 2" xfId="12023" xr:uid="{60EA3FDF-4BE0-44B7-9976-F393688F4AB5}"/>
    <cellStyle name="Note 22 3 3" xfId="10105" xr:uid="{465B7658-201B-49B3-AAD3-E83DE429ABC2}"/>
    <cellStyle name="Note 22 3 4" xfId="11046" xr:uid="{77E326BD-9D19-40AE-AEE9-E3CF3E8B4200}"/>
    <cellStyle name="Note 22 3 5" xfId="4777" xr:uid="{362C81B8-0087-4ED0-BE6E-DF0F62E01C8A}"/>
    <cellStyle name="Note 22 3 6" xfId="3782" xr:uid="{07B5FE0D-1492-4660-A2E4-1A250E0152E8}"/>
    <cellStyle name="Note 22 30" xfId="16367" xr:uid="{63101F29-12D6-4D8B-A4F7-12CAB5AD2160}"/>
    <cellStyle name="Note 22 31" xfId="16825" xr:uid="{782A9CE8-AECF-4606-86E7-05C59C191189}"/>
    <cellStyle name="Note 22 4" xfId="3297" xr:uid="{B289E0C4-5219-4328-AC08-6E5162768C21}"/>
    <cellStyle name="Note 22 4 2" xfId="11552" xr:uid="{18C141E3-6085-40CC-813F-1F4EC2A2E9DA}"/>
    <cellStyle name="Note 22 4 3" xfId="5286" xr:uid="{96FA2442-F7EB-4041-9617-238A294A47F6}"/>
    <cellStyle name="Note 22 5" xfId="4262" xr:uid="{AE71B834-904B-4A83-9C07-D477F1595E37}"/>
    <cellStyle name="Note 22 5 2" xfId="12020" xr:uid="{117406A1-466B-4EDD-8898-D336E9FB209B}"/>
    <cellStyle name="Note 22 6" xfId="6203" xr:uid="{FE90A66F-E2DE-42BE-BDC0-E836BF571DE6}"/>
    <cellStyle name="Note 22 6 2" xfId="12674" xr:uid="{4775D1F9-940A-4573-99E8-2E249049B19F}"/>
    <cellStyle name="Note 22 7" xfId="6044" xr:uid="{26E1AB80-A24D-40E2-8BAC-5B5A4DEF6AD6}"/>
    <cellStyle name="Note 22 7 2" xfId="12515" xr:uid="{C919EB2D-07A5-4AE1-A0C5-1E397D0FBCFC}"/>
    <cellStyle name="Note 22 8" xfId="6437" xr:uid="{0C88534D-9896-447A-A852-11C01D98A8A2}"/>
    <cellStyle name="Note 22 8 2" xfId="12908" xr:uid="{29FEDCED-BCCB-4253-8A27-362B5A20F200}"/>
    <cellStyle name="Note 22 9" xfId="6775" xr:uid="{6CAF9D5E-97C6-4702-B41B-CFEAF4E0690D}"/>
    <cellStyle name="Note 22 9 2" xfId="13246" xr:uid="{DF28EE75-AD91-4B0A-B47A-47F412ED8E39}"/>
    <cellStyle name="Note 22_TRAFO" xfId="2163" xr:uid="{00000000-0005-0000-0000-000074080000}"/>
    <cellStyle name="Note 23" xfId="2164" xr:uid="{00000000-0005-0000-0000-000075080000}"/>
    <cellStyle name="Note 23 10" xfId="7092" xr:uid="{6A23DD7C-60AE-4001-82E8-75E81D408266}"/>
    <cellStyle name="Note 23 10 2" xfId="13563" xr:uid="{F0057AC1-C1BB-48D5-B359-7DAD084BFBEC}"/>
    <cellStyle name="Note 23 11" xfId="6941" xr:uid="{1292DC94-4ED0-4549-A991-1F3B51D6E3BC}"/>
    <cellStyle name="Note 23 11 2" xfId="13412" xr:uid="{DD9FD9A4-DEEE-4265-83AE-64CEDF9AFAAE}"/>
    <cellStyle name="Note 23 12" xfId="7631" xr:uid="{72380E8B-7926-4B47-BAF0-5A1C1B584355}"/>
    <cellStyle name="Note 23 12 2" xfId="14102" xr:uid="{DF3060D7-8EA5-471C-8C72-4331FF42E89A}"/>
    <cellStyle name="Note 23 13" xfId="7473" xr:uid="{0D81D8C3-387A-4598-BEF1-E89294B94850}"/>
    <cellStyle name="Note 23 13 2" xfId="13944" xr:uid="{6208ECD5-56FF-4743-8583-24EABEFBA8E0}"/>
    <cellStyle name="Note 23 14" xfId="7861" xr:uid="{6725109E-41E9-42A9-89CB-47A4B56019D5}"/>
    <cellStyle name="Note 23 14 2" xfId="14332" xr:uid="{83436F14-5362-43A7-98BE-4053EC5E3DD8}"/>
    <cellStyle name="Note 23 15" xfId="8192" xr:uid="{2E67A52A-127A-46CF-9A6B-79E62CC1CCBF}"/>
    <cellStyle name="Note 23 15 2" xfId="14663" xr:uid="{B61D3BE8-0659-43FA-AA0A-B25CFA8780D2}"/>
    <cellStyle name="Note 23 16" xfId="8499" xr:uid="{57723FF2-180B-4B96-AE8E-4687992A6115}"/>
    <cellStyle name="Note 23 16 2" xfId="14970" xr:uid="{C6277D59-C556-4D24-B9D6-90D592C330E9}"/>
    <cellStyle name="Note 23 17" xfId="8527" xr:uid="{5CD73CA7-9146-4CD3-B1C0-B44B84C779CE}"/>
    <cellStyle name="Note 23 17 2" xfId="14998" xr:uid="{767BB322-B18D-4FBB-9E2C-1C8D64A969AA}"/>
    <cellStyle name="Note 23 18" xfId="8708" xr:uid="{FE46E885-280F-44FB-9759-AA725123726C}"/>
    <cellStyle name="Note 23 18 2" xfId="15179" xr:uid="{8AB92ED8-100A-4BC1-83E5-9C9395D1A010}"/>
    <cellStyle name="Note 23 19" xfId="8887" xr:uid="{4C2145E3-FA9D-47AD-B081-50C0D7D2B32F}"/>
    <cellStyle name="Note 23 19 2" xfId="15358" xr:uid="{F7187B0B-CE1A-4CCB-A5B4-5B4DD2E4D9DA}"/>
    <cellStyle name="Note 23 2" xfId="2165" xr:uid="{00000000-0005-0000-0000-000076080000}"/>
    <cellStyle name="Note 23 2 10" xfId="7632" xr:uid="{F304FB13-8487-40C5-A991-0346A4D86D24}"/>
    <cellStyle name="Note 23 2 10 2" xfId="14103" xr:uid="{A4084350-B90B-482D-9F6A-ED5AA80BBFE5}"/>
    <cellStyle name="Note 23 2 11" xfId="7474" xr:uid="{57973102-E635-4799-AFC7-2296CC82FE7E}"/>
    <cellStyle name="Note 23 2 11 2" xfId="13945" xr:uid="{AC8FC4BA-2ED5-461C-B4A3-BBAACE44962C}"/>
    <cellStyle name="Note 23 2 12" xfId="7862" xr:uid="{EE331060-B521-4073-8F65-E911110674FF}"/>
    <cellStyle name="Note 23 2 12 2" xfId="14333" xr:uid="{A90CAC48-7FEB-4C83-AA41-E333C4302CE2}"/>
    <cellStyle name="Note 23 2 13" xfId="8191" xr:uid="{B07ABB62-67BD-48E0-934A-B8B7FA1A1771}"/>
    <cellStyle name="Note 23 2 13 2" xfId="14662" xr:uid="{5D20C7F7-3F8B-42FE-A5E8-0582D06730EB}"/>
    <cellStyle name="Note 23 2 14" xfId="8500" xr:uid="{AEE0E34D-AA46-4721-AF9F-DEE2CC336C12}"/>
    <cellStyle name="Note 23 2 14 2" xfId="14971" xr:uid="{C5BD00D3-DAD7-4863-98C7-16D3D254148D}"/>
    <cellStyle name="Note 23 2 15" xfId="8528" xr:uid="{043AF7CC-356C-4B48-8293-F3EEBCD383C5}"/>
    <cellStyle name="Note 23 2 15 2" xfId="14999" xr:uid="{19D0AD97-CF4F-4E79-AC0B-C7A70534CA62}"/>
    <cellStyle name="Note 23 2 16" xfId="8709" xr:uid="{718CC5C4-2094-424A-B873-C9BFF22F9253}"/>
    <cellStyle name="Note 23 2 16 2" xfId="15180" xr:uid="{E8DB7009-132E-4D94-BE9A-CBBA84B7AC2C}"/>
    <cellStyle name="Note 23 2 17" xfId="8888" xr:uid="{72506E19-FC46-4D67-A6A8-BB15BEF51A12}"/>
    <cellStyle name="Note 23 2 17 2" xfId="15359" xr:uid="{7A719C29-402F-4839-A859-5C07F14CB2B6}"/>
    <cellStyle name="Note 23 2 18" xfId="9708" xr:uid="{260FDC8F-0397-40B0-AA88-3651585202AA}"/>
    <cellStyle name="Note 23 2 19" xfId="10107" xr:uid="{80526BF5-D2E9-4A5D-BD0E-FFA5B6728035}"/>
    <cellStyle name="Note 23 2 2" xfId="2166" xr:uid="{00000000-0005-0000-0000-000077080000}"/>
    <cellStyle name="Note 23 2 2 2" xfId="5707" xr:uid="{2984DC0E-71DF-40A6-8DD4-F740A31FD0CB}"/>
    <cellStyle name="Note 23 2 2 2 2" xfId="12026" xr:uid="{71E90001-6067-44CD-8301-C5C86B177FFC}"/>
    <cellStyle name="Note 23 2 2 3" xfId="10108" xr:uid="{27B144D6-3966-4ADD-A87E-4456E433A82E}"/>
    <cellStyle name="Note 23 2 2 4" xfId="11047" xr:uid="{A1C88938-224B-4EB4-9EF0-F793DB438DD0}"/>
    <cellStyle name="Note 23 2 2 5" xfId="4778" xr:uid="{F3B28617-51BA-442C-8384-282D8180759C}"/>
    <cellStyle name="Note 23 2 20" xfId="9400" xr:uid="{F62ECC8D-95CB-4D66-8072-828087D8B9B7}"/>
    <cellStyle name="Note 23 2 21" xfId="10419" xr:uid="{21523E33-5792-4A01-8577-F1C3CA1EFB13}"/>
    <cellStyle name="Note 23 2 22" xfId="9935" xr:uid="{548E3048-FD22-4B7B-9706-CBFFE9FD5572}"/>
    <cellStyle name="Note 23 2 23" xfId="10025" xr:uid="{EB72A3FE-777C-472C-8C0E-2F1D18032128}"/>
    <cellStyle name="Note 23 2 24" xfId="15798" xr:uid="{D69C1A6F-E2AE-49EA-9213-1BE819917FAC}"/>
    <cellStyle name="Note 23 2 25" xfId="16419" xr:uid="{C9D87C7F-8094-4368-87B9-0FB75D9E6329}"/>
    <cellStyle name="Note 23 2 26" xfId="16245" xr:uid="{E3428723-6285-4BED-94D6-0B92A8CE1D06}"/>
    <cellStyle name="Note 23 2 27" xfId="16667" xr:uid="{DA121104-9706-4712-ACB9-1E09634E215A}"/>
    <cellStyle name="Note 23 2 28" xfId="16369" xr:uid="{579CF225-F92E-4070-8F48-9194574EF365}"/>
    <cellStyle name="Note 23 2 29" xfId="16828" xr:uid="{F5A54C92-EB5F-4B98-9BD8-B29CD354AAF2}"/>
    <cellStyle name="Note 23 2 3" xfId="4265" xr:uid="{4D9DA952-F5D0-4258-ABEB-5A4C1201C9B5}"/>
    <cellStyle name="Note 23 2 3 2" xfId="12025" xr:uid="{D15D9F96-3BF2-4203-8575-150E736BDCB8}"/>
    <cellStyle name="Note 23 2 4" xfId="6206" xr:uid="{82359D26-2E78-4E98-878B-0BD8526EDE0D}"/>
    <cellStyle name="Note 23 2 4 2" xfId="12677" xr:uid="{AEEA66BD-F218-4274-8815-FBF12355EB09}"/>
    <cellStyle name="Note 23 2 5" xfId="6046" xr:uid="{C45BAAC0-C42B-49F4-ABBC-AA033F33B1CD}"/>
    <cellStyle name="Note 23 2 5 2" xfId="12517" xr:uid="{2A15D3D2-8EA6-4D8A-8108-DD48F223A55B}"/>
    <cellStyle name="Note 23 2 6" xfId="6440" xr:uid="{AFF733D6-2D94-46BF-BF26-EF3AE1AAD65C}"/>
    <cellStyle name="Note 23 2 6 2" xfId="12911" xr:uid="{370E3C17-5326-4E08-9963-959D335CAF7B}"/>
    <cellStyle name="Note 23 2 7" xfId="6772" xr:uid="{59AC7F89-50B7-4220-96EE-6D681F326246}"/>
    <cellStyle name="Note 23 2 7 2" xfId="13243" xr:uid="{0F31D2A0-C444-4A8E-9D34-60B8DF158B0C}"/>
    <cellStyle name="Note 23 2 8" xfId="7093" xr:uid="{9A6E36F9-6DDD-4F0F-AF16-714CB03FE5E0}"/>
    <cellStyle name="Note 23 2 8 2" xfId="13564" xr:uid="{3505CFA0-56E8-4869-BA0E-D12656EE2A40}"/>
    <cellStyle name="Note 23 2 9" xfId="6942" xr:uid="{625C7378-7224-4F6E-A40B-31592995443D}"/>
    <cellStyle name="Note 23 2 9 2" xfId="13413" xr:uid="{4B612C59-C8E3-4E3F-BA2D-777CF64DA6E0}"/>
    <cellStyle name="Note 23 20" xfId="9707" xr:uid="{F5838EFE-20D9-4A16-8D34-E711E0D731D1}"/>
    <cellStyle name="Note 23 21" xfId="10106" xr:uid="{8AFAE239-17C6-49A1-AB4F-074B8C061B64}"/>
    <cellStyle name="Note 23 22" xfId="9401" xr:uid="{7ABF05D9-C539-4A66-80B8-185815568359}"/>
    <cellStyle name="Note 23 23" xfId="10469" xr:uid="{51883DEE-B873-4212-BB3E-8D7D5304A5BF}"/>
    <cellStyle name="Note 23 24" xfId="9962" xr:uid="{C800A7BC-FF4B-461F-9105-C4063797DE8C}"/>
    <cellStyle name="Note 23 25" xfId="10024" xr:uid="{3F7D1A59-5CA9-484A-888D-EEB7D739600F}"/>
    <cellStyle name="Note 23 26" xfId="15797" xr:uid="{AD9521A1-3677-49A6-8194-6C812769A606}"/>
    <cellStyle name="Note 23 27" xfId="16418" xr:uid="{F6EAEDE7-B679-452F-B720-38E5E6AE067C}"/>
    <cellStyle name="Note 23 28" xfId="16244" xr:uid="{21EC60F5-030A-4925-8681-914604E1253B}"/>
    <cellStyle name="Note 23 29" xfId="16666" xr:uid="{E893B6EE-2721-4DB7-B0F6-305A81B8BC45}"/>
    <cellStyle name="Note 23 3" xfId="2167" xr:uid="{00000000-0005-0000-0000-000078080000}"/>
    <cellStyle name="Note 23 3 2" xfId="5708" xr:uid="{0A30DD3A-9725-45E8-8357-25B0C3134D38}"/>
    <cellStyle name="Note 23 3 2 2" xfId="12027" xr:uid="{B9210260-FC72-4D8F-8279-D75038726AF4}"/>
    <cellStyle name="Note 23 3 3" xfId="10109" xr:uid="{01B385DF-3FF9-44FA-953B-67389A7A9121}"/>
    <cellStyle name="Note 23 3 4" xfId="11048" xr:uid="{DEA2D395-0BAF-4422-87C6-D1C608E99C9F}"/>
    <cellStyle name="Note 23 3 5" xfId="4779" xr:uid="{8F7DC351-3F6D-4F62-B0C0-CD11B308D2A6}"/>
    <cellStyle name="Note 23 3 6" xfId="3783" xr:uid="{43B5850E-7E81-47DB-B927-067A8362C0CE}"/>
    <cellStyle name="Note 23 30" xfId="16368" xr:uid="{24A656DC-4217-400A-A0CB-C9A0B96E824D}"/>
    <cellStyle name="Note 23 31" xfId="16827" xr:uid="{548241C9-55DE-49DC-A3FB-A409F03F67B9}"/>
    <cellStyle name="Note 23 4" xfId="3298" xr:uid="{A022EFBD-0457-43FE-93A2-9680FCED381E}"/>
    <cellStyle name="Note 23 4 2" xfId="11553" xr:uid="{31A5401C-AF81-47B4-95C6-E2B5186F51E6}"/>
    <cellStyle name="Note 23 4 3" xfId="5287" xr:uid="{02994244-F2E1-4D93-806F-51B074A33281}"/>
    <cellStyle name="Note 23 5" xfId="4264" xr:uid="{98E67F3B-A371-4190-9680-70B5D6ACA69F}"/>
    <cellStyle name="Note 23 5 2" xfId="12024" xr:uid="{198C9960-5023-4FD6-97E6-A39E76B0C02F}"/>
    <cellStyle name="Note 23 6" xfId="6205" xr:uid="{DAE4E6B0-BE3B-47B0-95BA-D4CFD4B02A42}"/>
    <cellStyle name="Note 23 6 2" xfId="12676" xr:uid="{212EB7C3-9464-42DC-9CD0-25F7966EACD7}"/>
    <cellStyle name="Note 23 7" xfId="6045" xr:uid="{51064C8B-E5E2-46B0-8621-23DC1FA51EDE}"/>
    <cellStyle name="Note 23 7 2" xfId="12516" xr:uid="{894CEC1C-694B-458B-9EC6-FFFBBAA8FB6C}"/>
    <cellStyle name="Note 23 8" xfId="6439" xr:uid="{17BCB06A-03EA-49C9-BCE7-497A29BEBF76}"/>
    <cellStyle name="Note 23 8 2" xfId="12910" xr:uid="{642776E0-A8FF-46B6-BBC7-ED5F128A14F4}"/>
    <cellStyle name="Note 23 9" xfId="6773" xr:uid="{976E6976-BC97-4C4F-906E-9E99A2D33D5D}"/>
    <cellStyle name="Note 23 9 2" xfId="13244" xr:uid="{B245741C-48E1-44E8-B33C-601683DCFA0E}"/>
    <cellStyle name="Note 23_TRAFO" xfId="2168" xr:uid="{00000000-0005-0000-0000-000079080000}"/>
    <cellStyle name="Note 24" xfId="2169" xr:uid="{00000000-0005-0000-0000-00007A080000}"/>
    <cellStyle name="Note 24 10" xfId="7094" xr:uid="{BBDDA3C0-1700-4567-B955-0848615BEC22}"/>
    <cellStyle name="Note 24 10 2" xfId="13565" xr:uid="{0371C928-5AE9-4C06-9A02-DCEF9D71D435}"/>
    <cellStyle name="Note 24 11" xfId="7333" xr:uid="{6A34E2BB-DA6D-4230-BFD9-725DF42E3879}"/>
    <cellStyle name="Note 24 11 2" xfId="13804" xr:uid="{36C0A5FB-4A51-49D1-B59C-37275FEA0CCE}"/>
    <cellStyle name="Note 24 12" xfId="7633" xr:uid="{CBCA92B6-46FA-44F2-A167-37E480964C14}"/>
    <cellStyle name="Note 24 12 2" xfId="14104" xr:uid="{876BC1E5-CD82-408E-BB64-FE1305F0391A}"/>
    <cellStyle name="Note 24 13" xfId="7831" xr:uid="{0AAE5BE9-394E-402E-976C-BC9974172618}"/>
    <cellStyle name="Note 24 13 2" xfId="14302" xr:uid="{5804DA70-FB4E-4266-B3C2-4F2DC830F439}"/>
    <cellStyle name="Note 24 14" xfId="7863" xr:uid="{157CFA0B-1B62-4CFE-AF89-75161A5C23D5}"/>
    <cellStyle name="Note 24 14 2" xfId="14334" xr:uid="{5C3C83CA-0AA2-4130-B333-7501B01BFA8C}"/>
    <cellStyle name="Note 24 15" xfId="8190" xr:uid="{E296F0CE-DAEF-4049-94EE-FCAA976F047A}"/>
    <cellStyle name="Note 24 15 2" xfId="14661" xr:uid="{5D962BA9-C197-4F60-82F7-1E23B7BCDC96}"/>
    <cellStyle name="Note 24 16" xfId="8501" xr:uid="{37104BFC-32EF-40FC-B0BB-EB234EBB47F3}"/>
    <cellStyle name="Note 24 16 2" xfId="14972" xr:uid="{E471B030-AC51-4C59-A055-59D77357E4E7}"/>
    <cellStyle name="Note 24 17" xfId="8529" xr:uid="{04698598-7C9E-4815-921B-C23E48765995}"/>
    <cellStyle name="Note 24 17 2" xfId="15000" xr:uid="{453C16CB-5D31-45F6-A6AE-401D5EB23554}"/>
    <cellStyle name="Note 24 18" xfId="8710" xr:uid="{6A54CDC9-8BE7-4A2E-8C26-7803F7DFB239}"/>
    <cellStyle name="Note 24 18 2" xfId="15181" xr:uid="{5FCC0834-E8BF-493F-BB1C-21816CB93D31}"/>
    <cellStyle name="Note 24 19" xfId="8889" xr:uid="{5CBBD3F0-8B35-4FF9-B0C2-2FE3A3B34FAC}"/>
    <cellStyle name="Note 24 19 2" xfId="15360" xr:uid="{48A4AE7B-358F-4C9D-8772-D2D6016C2E64}"/>
    <cellStyle name="Note 24 2" xfId="2170" xr:uid="{00000000-0005-0000-0000-00007B080000}"/>
    <cellStyle name="Note 24 2 10" xfId="7634" xr:uid="{6F4D2EF3-6784-47BE-B8DC-9CC4381583C5}"/>
    <cellStyle name="Note 24 2 10 2" xfId="14105" xr:uid="{B80E3070-27A2-4B46-ADD0-4D4887D87D1F}"/>
    <cellStyle name="Note 24 2 11" xfId="7475" xr:uid="{BE558E32-C910-43A2-AADA-FBC3649EDA2A}"/>
    <cellStyle name="Note 24 2 11 2" xfId="13946" xr:uid="{3FC6AA6F-3428-466B-91DD-D190AF4F8BF9}"/>
    <cellStyle name="Note 24 2 12" xfId="7868" xr:uid="{41D786E5-0DA8-4C9B-B3DD-D11ABA250B43}"/>
    <cellStyle name="Note 24 2 12 2" xfId="14339" xr:uid="{B301F95D-9581-432D-85A2-DECA6D7D2767}"/>
    <cellStyle name="Note 24 2 13" xfId="8189" xr:uid="{4274BA67-1F47-444F-A19E-97DD2716FA69}"/>
    <cellStyle name="Note 24 2 13 2" xfId="14660" xr:uid="{939E1599-60C9-40A2-BECB-DDEC389ED67A}"/>
    <cellStyle name="Note 24 2 14" xfId="8512" xr:uid="{0B686E85-F975-4664-A4B5-2A1E6B3C9537}"/>
    <cellStyle name="Note 24 2 14 2" xfId="14983" xr:uid="{302B010A-C1CC-42B9-B29B-3E642AEB50C5}"/>
    <cellStyle name="Note 24 2 15" xfId="8557" xr:uid="{45CF6A6E-253E-47A9-A32D-49C804E0DF46}"/>
    <cellStyle name="Note 24 2 15 2" xfId="15028" xr:uid="{B3F74B38-BE45-4B51-9467-1DEA8921EAD8}"/>
    <cellStyle name="Note 24 2 16" xfId="8736" xr:uid="{B622E74E-9CB1-4A07-AC55-35195D7242E2}"/>
    <cellStyle name="Note 24 2 16 2" xfId="15207" xr:uid="{701F681C-B410-4420-9A3A-1C62F68C2892}"/>
    <cellStyle name="Note 24 2 17" xfId="8913" xr:uid="{C45941CF-54F7-42CB-A593-540537B68167}"/>
    <cellStyle name="Note 24 2 17 2" xfId="15384" xr:uid="{0F0A7EE0-92CD-4353-A113-421509368B69}"/>
    <cellStyle name="Note 24 2 18" xfId="9710" xr:uid="{4E41C33F-0A0F-4B36-B576-512FC38D0FAB}"/>
    <cellStyle name="Note 24 2 19" xfId="10111" xr:uid="{E38BEB04-2ABD-4315-9932-99AF2CE92DAB}"/>
    <cellStyle name="Note 24 2 2" xfId="2171" xr:uid="{00000000-0005-0000-0000-00007C080000}"/>
    <cellStyle name="Note 24 2 2 2" xfId="5709" xr:uid="{74A93D2F-05B3-48F7-AD4F-B060F14CB13D}"/>
    <cellStyle name="Note 24 2 2 2 2" xfId="12030" xr:uid="{379CB8B8-0031-488C-8037-9BCFB82B73F1}"/>
    <cellStyle name="Note 24 2 2 3" xfId="10112" xr:uid="{3A20957A-CDB9-43BE-B82C-272C4A108567}"/>
    <cellStyle name="Note 24 2 2 4" xfId="11049" xr:uid="{70DAA936-C9A6-40A9-B49B-73A783D700B3}"/>
    <cellStyle name="Note 24 2 2 5" xfId="4780" xr:uid="{0029362A-297B-4436-824F-1B397B37D01C}"/>
    <cellStyle name="Note 24 2 20" xfId="9398" xr:uid="{18E56252-96F2-493F-B0EE-849E2E843D86}"/>
    <cellStyle name="Note 24 2 21" xfId="10473" xr:uid="{1CD608A7-57DF-47CC-9178-F10B0A86DADC}"/>
    <cellStyle name="Note 24 2 22" xfId="9966" xr:uid="{DDD0FFE3-039D-48B8-94DC-1362DFB66548}"/>
    <cellStyle name="Note 24 2 23" xfId="10026" xr:uid="{191633B3-6C2D-480E-BBF5-9E497FC7E072}"/>
    <cellStyle name="Note 24 2 24" xfId="15800" xr:uid="{F0E613C3-AE67-4883-8682-1E2D4FD3D299}"/>
    <cellStyle name="Note 24 2 25" xfId="16421" xr:uid="{0005A718-12DD-400A-BAFE-0AC47D4FBA27}"/>
    <cellStyle name="Note 24 2 26" xfId="16622" xr:uid="{86570554-4005-4184-B437-C18B9A3C8C9F}"/>
    <cellStyle name="Note 24 2 27" xfId="16677" xr:uid="{815116B0-B747-4B64-B952-A09D3112838F}"/>
    <cellStyle name="Note 24 2 28" xfId="16549" xr:uid="{57E4299A-F8D8-432F-91A2-2EF45A3EF5A1}"/>
    <cellStyle name="Note 24 2 29" xfId="16853" xr:uid="{07152001-E72C-4D01-B730-05FD9338EAA1}"/>
    <cellStyle name="Note 24 2 3" xfId="4267" xr:uid="{CA4733D9-ED0C-4A8D-B593-A34BF9B5A85A}"/>
    <cellStyle name="Note 24 2 3 2" xfId="12029" xr:uid="{671C5534-0ED4-4E22-99B5-7E96B78BDEEE}"/>
    <cellStyle name="Note 24 2 4" xfId="6208" xr:uid="{6D9E5D55-112A-4908-84D9-BCE2E3089BB1}"/>
    <cellStyle name="Note 24 2 4 2" xfId="12679" xr:uid="{130115AC-E2D9-477C-B787-50E024EE7D39}"/>
    <cellStyle name="Note 24 2 5" xfId="6047" xr:uid="{6EEDBD33-91C9-4FF2-9DA3-B9ABD7C37D5A}"/>
    <cellStyle name="Note 24 2 5 2" xfId="12518" xr:uid="{F14DFEC1-AA22-43BC-9052-DFE0C42171FB}"/>
    <cellStyle name="Note 24 2 6" xfId="6446" xr:uid="{135FA03A-78F2-451C-948E-92AE1CE7896C}"/>
    <cellStyle name="Note 24 2 6 2" xfId="12917" xr:uid="{3192AF61-9DF5-4902-A329-89614FC3748E}"/>
    <cellStyle name="Note 24 2 7" xfId="6770" xr:uid="{2981BC24-1AEE-4BD9-A669-1E92641DA620}"/>
    <cellStyle name="Note 24 2 7 2" xfId="13241" xr:uid="{3E7FFDEF-D389-4FA5-BDF1-24FE9A09CF9B}"/>
    <cellStyle name="Note 24 2 8" xfId="7095" xr:uid="{F8A713CD-DC9D-4170-BDCB-55B4D8ACB856}"/>
    <cellStyle name="Note 24 2 8 2" xfId="13566" xr:uid="{3C655EC8-2BB5-4117-8FBC-98DBDF0B1979}"/>
    <cellStyle name="Note 24 2 9" xfId="6943" xr:uid="{751A42D7-0E73-4A80-9E6C-388E3412DFA6}"/>
    <cellStyle name="Note 24 2 9 2" xfId="13414" xr:uid="{2179844D-DBE1-499E-9A07-5B6432C83A49}"/>
    <cellStyle name="Note 24 20" xfId="9709" xr:uid="{85293492-CBB5-480D-A442-8B1580949CBA}"/>
    <cellStyle name="Note 24 21" xfId="10110" xr:uid="{E4B6BAE4-F2A0-4FE9-8422-713C953293A0}"/>
    <cellStyle name="Note 24 22" xfId="9399" xr:uid="{2FA6B570-3C20-4C92-AC4E-2536E819092B}"/>
    <cellStyle name="Note 24 23" xfId="10472" xr:uid="{13413552-277E-4817-8A0D-62B818FAB191}"/>
    <cellStyle name="Note 24 24" xfId="9994" xr:uid="{B2AE53D7-FE97-40A1-9175-E1670C6D7504}"/>
    <cellStyle name="Note 24 25" xfId="10652" xr:uid="{3246B044-7F76-4676-9425-C304B7404BB6}"/>
    <cellStyle name="Note 24 26" xfId="15799" xr:uid="{53D65F5C-21D1-4C84-8FBC-81BDE7590499}"/>
    <cellStyle name="Note 24 27" xfId="16420" xr:uid="{5D82DD85-F37A-4E51-A740-FECB3808C957}"/>
    <cellStyle name="Note 24 28" xfId="16246" xr:uid="{9E5E99A9-3513-4F97-9720-2096F6FCECF0}"/>
    <cellStyle name="Note 24 29" xfId="16668" xr:uid="{9DB185EF-F094-4CA4-97DD-E978D725F771}"/>
    <cellStyle name="Note 24 3" xfId="2172" xr:uid="{00000000-0005-0000-0000-00007D080000}"/>
    <cellStyle name="Note 24 3 2" xfId="5710" xr:uid="{0C9D1B68-100A-4812-9A40-6B64629E5B40}"/>
    <cellStyle name="Note 24 3 2 2" xfId="12031" xr:uid="{BF30F20A-6096-4FAD-928A-9B4DC713E864}"/>
    <cellStyle name="Note 24 3 3" xfId="10113" xr:uid="{99CB7818-FF7B-428B-87E1-123DE0018C0C}"/>
    <cellStyle name="Note 24 3 4" xfId="11050" xr:uid="{C4A45383-68E0-401D-BC38-7A17D2BBA736}"/>
    <cellStyle name="Note 24 3 5" xfId="4781" xr:uid="{FAB45F5C-B309-4695-A286-1C3E2EB03AE9}"/>
    <cellStyle name="Note 24 3 6" xfId="3784" xr:uid="{8C5D4D09-83C0-4C30-9BB9-4C6989A786C7}"/>
    <cellStyle name="Note 24 30" xfId="16370" xr:uid="{E95C7278-43E9-4F92-8228-FD6124F9497D}"/>
    <cellStyle name="Note 24 31" xfId="16829" xr:uid="{2632D600-3DB2-4DA9-9357-2B373102E2E7}"/>
    <cellStyle name="Note 24 4" xfId="3299" xr:uid="{20B1DF31-EE27-4BF4-9C5F-CB505333A17B}"/>
    <cellStyle name="Note 24 4 2" xfId="11554" xr:uid="{48C61660-589F-4579-926A-8D4C0703BF3B}"/>
    <cellStyle name="Note 24 4 3" xfId="5288" xr:uid="{14B2DAD2-2F49-4F6B-B54D-AE7049556E7A}"/>
    <cellStyle name="Note 24 5" xfId="4266" xr:uid="{3045295B-F37A-4B08-9F99-630D71C5AD03}"/>
    <cellStyle name="Note 24 5 2" xfId="12028" xr:uid="{4DDB9E05-E1EE-410E-8157-B70D3E9C1BF5}"/>
    <cellStyle name="Note 24 6" xfId="6207" xr:uid="{EB3D9780-FA6F-4EDD-8991-D460D98A4B43}"/>
    <cellStyle name="Note 24 6 2" xfId="12678" xr:uid="{B89D8FDF-31CD-44DD-AFEF-EB0AEDB3530E}"/>
    <cellStyle name="Note 24 7" xfId="6409" xr:uid="{EC9AD2D6-81B3-4962-87B8-CA81477691D7}"/>
    <cellStyle name="Note 24 7 2" xfId="12880" xr:uid="{CE123A54-19E6-493D-8CBE-1BB4BF9E2650}"/>
    <cellStyle name="Note 24 8" xfId="6441" xr:uid="{E6AC0962-B340-487E-98E3-8DDFE6354A97}"/>
    <cellStyle name="Note 24 8 2" xfId="12912" xr:uid="{5E817F4D-18E8-4CA3-8D31-936AB49C8AC1}"/>
    <cellStyle name="Note 24 9" xfId="6771" xr:uid="{21359E78-4B7B-4358-8E3A-E9D8877446CA}"/>
    <cellStyle name="Note 24 9 2" xfId="13242" xr:uid="{AECCC50C-1D76-42D2-AAE9-4303F71174CB}"/>
    <cellStyle name="Note 24_TRAFO" xfId="2173" xr:uid="{00000000-0005-0000-0000-00007E080000}"/>
    <cellStyle name="Note 25" xfId="2174" xr:uid="{00000000-0005-0000-0000-00007F080000}"/>
    <cellStyle name="Note 25 10" xfId="7096" xr:uid="{2C235B83-4A84-46F1-9517-77D6E3459B0E}"/>
    <cellStyle name="Note 25 10 2" xfId="13567" xr:uid="{EB3C9E66-72E1-4CEA-AE67-5D86587A57DD}"/>
    <cellStyle name="Note 25 11" xfId="7317" xr:uid="{1524758C-2A94-404D-B6AD-CF7D1EE0CB4E}"/>
    <cellStyle name="Note 25 11 2" xfId="13788" xr:uid="{1DC8BE20-7AD5-4C48-A77C-BD47089E95BD}"/>
    <cellStyle name="Note 25 12" xfId="7635" xr:uid="{496A97D5-DD07-4E53-A3E6-85A74351E3E5}"/>
    <cellStyle name="Note 25 12 2" xfId="14106" xr:uid="{7E0072B2-DDF9-4840-8494-6206AD746AD2}"/>
    <cellStyle name="Note 25 13" xfId="7799" xr:uid="{C4D81515-1268-4146-BB0F-072AF474A36B}"/>
    <cellStyle name="Note 25 13 2" xfId="14270" xr:uid="{1347345E-450F-4297-BAF6-F4C527108074}"/>
    <cellStyle name="Note 25 14" xfId="7869" xr:uid="{6CCDC80B-AD6C-4B1A-BFA1-3A0783D1FC30}"/>
    <cellStyle name="Note 25 14 2" xfId="14340" xr:uid="{9BC7E428-6054-4E8C-9D21-4F12CB42EBE1}"/>
    <cellStyle name="Note 25 15" xfId="8188" xr:uid="{D65141C0-61D2-49BF-82EB-EFAF2ABD3744}"/>
    <cellStyle name="Note 25 15 2" xfId="14659" xr:uid="{D23F15FD-D88B-46C4-820C-3F9E3825B085}"/>
    <cellStyle name="Note 25 16" xfId="8559" xr:uid="{72BB267A-89BF-43B9-A393-4EA2CF5925D7}"/>
    <cellStyle name="Note 25 16 2" xfId="15030" xr:uid="{88F60343-609A-4C07-B5D9-BD9447808309}"/>
    <cellStyle name="Note 25 17" xfId="8738" xr:uid="{CBB8C586-5372-4971-A1E7-D261AA626A37}"/>
    <cellStyle name="Note 25 17 2" xfId="15209" xr:uid="{D44D7F6E-C09E-4940-959F-82A0AD0AF102}"/>
    <cellStyle name="Note 25 18" xfId="8915" xr:uid="{BA7B9CB6-D5ED-4319-8493-C95EEF16E77C}"/>
    <cellStyle name="Note 25 18 2" xfId="15386" xr:uid="{ABAC46CC-4563-4FEE-9685-93FB4AD7C8C4}"/>
    <cellStyle name="Note 25 19" xfId="9077" xr:uid="{F4A233DA-B3C8-4D74-88D8-EDCA666786C5}"/>
    <cellStyle name="Note 25 19 2" xfId="15548" xr:uid="{56A46DA4-0E25-456D-A735-CA0878112051}"/>
    <cellStyle name="Note 25 2" xfId="2175" xr:uid="{00000000-0005-0000-0000-000080080000}"/>
    <cellStyle name="Note 25 2 10" xfId="7636" xr:uid="{05E28C0A-24AF-40D4-BB62-492C0F4FD35D}"/>
    <cellStyle name="Note 25 2 10 2" xfId="14107" xr:uid="{F9AFC443-077B-4A05-BFEC-6DD682BB528C}"/>
    <cellStyle name="Note 25 2 11" xfId="7476" xr:uid="{640A0028-3870-4077-BE06-63F1D5B51754}"/>
    <cellStyle name="Note 25 2 11 2" xfId="13947" xr:uid="{4E8E903F-8899-4269-924C-2A03F4C70F51}"/>
    <cellStyle name="Note 25 2 12" xfId="7870" xr:uid="{C9B0EDFB-53C1-494A-80A1-39317CE5020E}"/>
    <cellStyle name="Note 25 2 12 2" xfId="14341" xr:uid="{8807D89C-CCA2-4A60-B33A-83EF55647ADC}"/>
    <cellStyle name="Note 25 2 13" xfId="8038" xr:uid="{0CB03E08-4A66-4969-8103-50F2C1BA1E70}"/>
    <cellStyle name="Note 25 2 13 2" xfId="14509" xr:uid="{12F2FC04-6E53-447D-B7D4-968BCCAB8A85}"/>
    <cellStyle name="Note 25 2 14" xfId="8560" xr:uid="{30BA96CF-B9DB-4D18-AE99-3B9695308B32}"/>
    <cellStyle name="Note 25 2 14 2" xfId="15031" xr:uid="{C880D8C0-DA39-4D6A-87DD-8C8E842A60F9}"/>
    <cellStyle name="Note 25 2 15" xfId="8739" xr:uid="{75336766-29B8-46CE-8720-85D5609655B6}"/>
    <cellStyle name="Note 25 2 15 2" xfId="15210" xr:uid="{35402FBC-FB8C-434B-AB97-AFA5590B4394}"/>
    <cellStyle name="Note 25 2 16" xfId="8916" xr:uid="{4488C62B-2C76-4059-8F9F-C4B5A9F9A8F9}"/>
    <cellStyle name="Note 25 2 16 2" xfId="15387" xr:uid="{B5AB3CB1-6F54-4776-9D8B-E22D5C7E66E3}"/>
    <cellStyle name="Note 25 2 17" xfId="9078" xr:uid="{8E9E82BD-7EA0-44A5-8645-0C648B57E041}"/>
    <cellStyle name="Note 25 2 17 2" xfId="15549" xr:uid="{ADCF6447-54E3-4096-9EEA-3D99DF9D2CCF}"/>
    <cellStyle name="Note 25 2 18" xfId="9712" xr:uid="{5F9CF558-9FB0-44B6-9636-C45E67DA1087}"/>
    <cellStyle name="Note 25 2 19" xfId="10115" xr:uid="{81D55725-7F55-4983-AA52-461AF0C636DC}"/>
    <cellStyle name="Note 25 2 2" xfId="2176" xr:uid="{00000000-0005-0000-0000-000081080000}"/>
    <cellStyle name="Note 25 2 2 2" xfId="5711" xr:uid="{E45FD56A-223D-48DA-B782-3B996331D0F2}"/>
    <cellStyle name="Note 25 2 2 2 2" xfId="12034" xr:uid="{521A60C5-D879-4CC9-9842-19BCDECCB86D}"/>
    <cellStyle name="Note 25 2 2 3" xfId="10116" xr:uid="{EA8F7857-7C4C-47B9-BC20-4243E5B2C254}"/>
    <cellStyle name="Note 25 2 2 4" xfId="11051" xr:uid="{46DEB58F-510C-400E-8DFE-2928E2837213}"/>
    <cellStyle name="Note 25 2 2 5" xfId="4782" xr:uid="{F7E4805A-E5BC-47EE-8C7B-C2E6B7C4ECC2}"/>
    <cellStyle name="Note 25 2 20" xfId="9396" xr:uid="{98F17068-E5D6-4DDC-A6CB-F586C4D07B38}"/>
    <cellStyle name="Note 25 2 21" xfId="10475" xr:uid="{FB0D1D9E-28FF-4CD2-BCA3-1FE9DE1DE82F}"/>
    <cellStyle name="Note 25 2 22" xfId="10658" xr:uid="{83385170-4778-485A-BED6-CC857BFA139D}"/>
    <cellStyle name="Note 25 2 23" xfId="10028" xr:uid="{A9539768-7A87-48EC-A6CE-CD99BFF9B813}"/>
    <cellStyle name="Note 25 2 24" xfId="15802" xr:uid="{5A8D165F-9F17-49B0-9EDC-02F6779DC094}"/>
    <cellStyle name="Note 25 2 25" xfId="16423" xr:uid="{BAC0B920-8627-4C25-B93D-C29ADE1A7775}"/>
    <cellStyle name="Note 25 2 26" xfId="16583" xr:uid="{C8AA41D3-CD96-468F-B83F-BC2A7B55983B}"/>
    <cellStyle name="Note 25 2 27" xfId="16679" xr:uid="{043582CE-607B-4112-B952-8FD911D0EC8D}"/>
    <cellStyle name="Note 25 2 28" xfId="16856" xr:uid="{5BEAD564-8F24-4595-A6C2-CD860BCFC3A2}"/>
    <cellStyle name="Note 25 2 29" xfId="17018" xr:uid="{4C0E1596-718B-494B-87FD-CE776B71AE6A}"/>
    <cellStyle name="Note 25 2 3" xfId="4269" xr:uid="{A7A63333-5A4C-4DF6-92DF-10BE46FA10F3}"/>
    <cellStyle name="Note 25 2 3 2" xfId="12033" xr:uid="{92EEAEB5-D821-4926-8AAA-5B6ED778673C}"/>
    <cellStyle name="Note 25 2 4" xfId="6210" xr:uid="{7871E1BA-4F77-4E4A-9639-94CD00EEFC04}"/>
    <cellStyle name="Note 25 2 4 2" xfId="12681" xr:uid="{ADB8D2FC-7B09-4A61-93A8-250530ED89C8}"/>
    <cellStyle name="Note 25 2 5" xfId="6048" xr:uid="{F49940D2-574B-4EB7-AF7F-7B1111A7A46A}"/>
    <cellStyle name="Note 25 2 5 2" xfId="12519" xr:uid="{7AC9C16F-BF12-482E-9256-ED2E5FE36C18}"/>
    <cellStyle name="Note 25 2 6" xfId="6448" xr:uid="{1866E0D3-32C0-4DBA-B6F2-B3BC835568E9}"/>
    <cellStyle name="Note 25 2 6 2" xfId="12919" xr:uid="{191EF53A-1AA3-4663-B720-445B3A25D160}"/>
    <cellStyle name="Note 25 2 7" xfId="6768" xr:uid="{BC729DF1-6404-487A-847A-2ED760FB8516}"/>
    <cellStyle name="Note 25 2 7 2" xfId="13239" xr:uid="{981555ED-4CBB-4C22-BC17-32781097FDB9}"/>
    <cellStyle name="Note 25 2 8" xfId="7097" xr:uid="{F56876FA-715B-48E1-B77F-D367DBDBC886}"/>
    <cellStyle name="Note 25 2 8 2" xfId="13568" xr:uid="{C99EA044-1490-4BE0-AFF5-AE852F087085}"/>
    <cellStyle name="Note 25 2 9" xfId="6944" xr:uid="{B01EA8F6-E2A9-4A99-9726-2AF2F23162BB}"/>
    <cellStyle name="Note 25 2 9 2" xfId="13415" xr:uid="{58345B93-A256-410A-9E00-DA0F28D3F726}"/>
    <cellStyle name="Note 25 20" xfId="9711" xr:uid="{B6BB9112-8D3E-450C-B752-4CBDA75D2BC7}"/>
    <cellStyle name="Note 25 21" xfId="10114" xr:uid="{8FF0CD65-108F-46A9-BCCA-85970DC8CC9A}"/>
    <cellStyle name="Note 25 22" xfId="9397" xr:uid="{DC9DAFE7-6853-418D-851E-31D362B0DF83}"/>
    <cellStyle name="Note 25 23" xfId="10474" xr:uid="{88934624-5A7E-4DDD-B168-54C33BE3BDEB}"/>
    <cellStyle name="Note 25 24" xfId="10657" xr:uid="{388AEDA8-C79F-439C-B634-B1CE7585AB9D}"/>
    <cellStyle name="Note 25 25" xfId="10027" xr:uid="{BAAE844D-4B56-48AB-9F4C-6212294A7B7E}"/>
    <cellStyle name="Note 25 26" xfId="15801" xr:uid="{8237D3DD-754F-49D4-889D-0C59D7D741B8}"/>
    <cellStyle name="Note 25 27" xfId="16422" xr:uid="{90ABD8B4-6D26-421A-A291-E29705EF2FD5}"/>
    <cellStyle name="Note 25 28" xfId="16247" xr:uid="{0D7B41D1-2C89-48EA-8BD8-EE216B1FEBE9}"/>
    <cellStyle name="Note 25 29" xfId="16678" xr:uid="{AB9258D5-C093-4388-AE82-AEFF4FB32A52}"/>
    <cellStyle name="Note 25 3" xfId="2177" xr:uid="{00000000-0005-0000-0000-000082080000}"/>
    <cellStyle name="Note 25 3 2" xfId="5712" xr:uid="{C89CBDE9-7E0E-4385-B713-5B37B73D711B}"/>
    <cellStyle name="Note 25 3 2 2" xfId="12035" xr:uid="{A5DFA09A-AB6E-4D0A-82DB-85ABD7535FC8}"/>
    <cellStyle name="Note 25 3 3" xfId="10117" xr:uid="{3BDBA612-D40D-4E15-AE0F-E9EB9ED9111B}"/>
    <cellStyle name="Note 25 3 4" xfId="11052" xr:uid="{72925BB3-1517-4E90-A46C-D2EFBF8B363F}"/>
    <cellStyle name="Note 25 3 5" xfId="4783" xr:uid="{C6EC1425-AA95-4DD6-A86D-3F8D48BF6095}"/>
    <cellStyle name="Note 25 3 6" xfId="3785" xr:uid="{73794EA3-E8A8-4298-A306-0FD54635C145}"/>
    <cellStyle name="Note 25 30" xfId="16855" xr:uid="{C1343D9B-3992-402A-9621-4F4660ABCA9E}"/>
    <cellStyle name="Note 25 31" xfId="17017" xr:uid="{7B07888D-7D81-4672-8604-48C81055A917}"/>
    <cellStyle name="Note 25 4" xfId="3300" xr:uid="{7D5523E1-E51F-43FA-9C11-61AE1ECCD06A}"/>
    <cellStyle name="Note 25 4 2" xfId="11555" xr:uid="{18BD2BB2-29F8-4E23-A767-C0C8CFD5A88C}"/>
    <cellStyle name="Note 25 4 3" xfId="5289" xr:uid="{D7BFFABA-9C03-40D8-958F-F8EDC34DE258}"/>
    <cellStyle name="Note 25 5" xfId="4268" xr:uid="{43A801CA-E857-414E-B01A-BBF086AAB52E}"/>
    <cellStyle name="Note 25 5 2" xfId="12032" xr:uid="{39F0A61E-7433-4D23-8C42-53A509EECE1B}"/>
    <cellStyle name="Note 25 6" xfId="6209" xr:uid="{78751583-2758-4B71-A386-97455D1F79CE}"/>
    <cellStyle name="Note 25 6 2" xfId="12680" xr:uid="{D7343190-0A58-48CB-AB72-6F2A3A5DC5F0}"/>
    <cellStyle name="Note 25 7" xfId="6376" xr:uid="{F7090B14-2A4A-4597-81E0-DDED2B83D60B}"/>
    <cellStyle name="Note 25 7 2" xfId="12847" xr:uid="{B9888898-7928-487F-9026-2E241547FCC3}"/>
    <cellStyle name="Note 25 8" xfId="6447" xr:uid="{C4C92902-CDC4-40B5-B1D2-0FB7D2C9909F}"/>
    <cellStyle name="Note 25 8 2" xfId="12918" xr:uid="{E89ADAF6-7D6B-4D72-8549-7F76A5B9A970}"/>
    <cellStyle name="Note 25 9" xfId="6769" xr:uid="{09440BDB-191E-4B54-A3BE-73300E8F4920}"/>
    <cellStyle name="Note 25 9 2" xfId="13240" xr:uid="{E76D17B0-3B54-4C4D-8C9B-050148775F1B}"/>
    <cellStyle name="Note 25_TRAFO" xfId="2178" xr:uid="{00000000-0005-0000-0000-000083080000}"/>
    <cellStyle name="Note 26" xfId="2179" xr:uid="{00000000-0005-0000-0000-000084080000}"/>
    <cellStyle name="Note 26 10" xfId="7098" xr:uid="{DA7BFC69-B879-4A1E-93AF-0E531E83776B}"/>
    <cellStyle name="Note 26 10 2" xfId="13569" xr:uid="{9FD026AD-4795-4A53-912A-43A123B4DEE4}"/>
    <cellStyle name="Note 26 11" xfId="6945" xr:uid="{5450C279-7FA1-4B1F-A8C1-61DEEF0186EF}"/>
    <cellStyle name="Note 26 11 2" xfId="13416" xr:uid="{A337E8B9-D937-489A-BB08-69DEE99DE5F8}"/>
    <cellStyle name="Note 26 12" xfId="7637" xr:uid="{4F01BCBD-96DE-4790-9B32-D93D2F8337E7}"/>
    <cellStyle name="Note 26 12 2" xfId="14108" xr:uid="{6D648968-9381-4CD1-8789-5386E9FBD0F4}"/>
    <cellStyle name="Note 26 13" xfId="7477" xr:uid="{D5C77D73-273E-4C0F-8569-E36D9DF8F60F}"/>
    <cellStyle name="Note 26 13 2" xfId="13948" xr:uid="{3673CBE9-1977-4EFB-A22C-0DE59E959FCA}"/>
    <cellStyle name="Note 26 14" xfId="7871" xr:uid="{2EE49445-C2CB-4CD0-BEF6-632B69125D09}"/>
    <cellStyle name="Note 26 14 2" xfId="14342" xr:uid="{0E199E45-A2A5-484B-9AFF-9524F3FD9885}"/>
    <cellStyle name="Note 26 15" xfId="8187" xr:uid="{C44979BE-BA5C-4AFB-BE4F-03A2E2CF3E78}"/>
    <cellStyle name="Note 26 15 2" xfId="14658" xr:uid="{D4B60679-0D3D-4510-8005-E06411BCB694}"/>
    <cellStyle name="Note 26 16" xfId="8561" xr:uid="{71F96655-86A9-430E-B48B-8B95744EA5C9}"/>
    <cellStyle name="Note 26 16 2" xfId="15032" xr:uid="{37089567-4FEA-4CB8-9A28-3370E84612D3}"/>
    <cellStyle name="Note 26 17" xfId="8740" xr:uid="{39816CBE-1CE1-4D2A-A5E2-DDCF53E48452}"/>
    <cellStyle name="Note 26 17 2" xfId="15211" xr:uid="{120225D8-2058-4433-8ACA-26CE05080653}"/>
    <cellStyle name="Note 26 18" xfId="8917" xr:uid="{D42FE329-318A-4844-B81B-DD933D020DB7}"/>
    <cellStyle name="Note 26 18 2" xfId="15388" xr:uid="{57E2E307-5798-4C61-96F4-DDAE418F097B}"/>
    <cellStyle name="Note 26 19" xfId="9079" xr:uid="{5D08FFBA-0B18-4AD3-9DBB-D7322D73B24B}"/>
    <cellStyle name="Note 26 19 2" xfId="15550" xr:uid="{6C34B13F-FC37-4BFA-BC48-F0FAA3904C1F}"/>
    <cellStyle name="Note 26 2" xfId="2180" xr:uid="{00000000-0005-0000-0000-000085080000}"/>
    <cellStyle name="Note 26 2 10" xfId="7638" xr:uid="{578283A5-368A-4322-8F21-6263E6CD3516}"/>
    <cellStyle name="Note 26 2 10 2" xfId="14109" xr:uid="{1F5DBBCE-FDD4-4C97-845D-B820EEDDBC86}"/>
    <cellStyle name="Note 26 2 11" xfId="7478" xr:uid="{44AC5567-2A0F-456C-AC93-3C648D737298}"/>
    <cellStyle name="Note 26 2 11 2" xfId="13949" xr:uid="{9E6859DE-4BDF-4BEF-A2BE-6D54967F6A07}"/>
    <cellStyle name="Note 26 2 12" xfId="7872" xr:uid="{F65F98E8-0351-4387-A41E-6757BD13A3DC}"/>
    <cellStyle name="Note 26 2 12 2" xfId="14343" xr:uid="{7A215CDF-84F7-4E51-BCE7-A57971F5A263}"/>
    <cellStyle name="Note 26 2 13" xfId="8186" xr:uid="{545D688C-693E-42CD-A8D6-8E40285F30CA}"/>
    <cellStyle name="Note 26 2 13 2" xfId="14657" xr:uid="{511A612D-30B7-4068-8B7A-1E653C70846B}"/>
    <cellStyle name="Note 26 2 14" xfId="8562" xr:uid="{237B4467-72B5-4AC1-B5B4-D62926BADE2B}"/>
    <cellStyle name="Note 26 2 14 2" xfId="15033" xr:uid="{A62D89D9-9996-4D06-8B21-29A12C49F144}"/>
    <cellStyle name="Note 26 2 15" xfId="8741" xr:uid="{8B230CBD-007F-45DE-8943-A778E0C86A13}"/>
    <cellStyle name="Note 26 2 15 2" xfId="15212" xr:uid="{D35AD637-B848-44E4-9E9B-23A953C45FD2}"/>
    <cellStyle name="Note 26 2 16" xfId="8918" xr:uid="{E84F4739-6D50-4CD5-BC7B-A485872BABBA}"/>
    <cellStyle name="Note 26 2 16 2" xfId="15389" xr:uid="{EEE45E43-FBCF-4992-BE4C-9066839FFEE7}"/>
    <cellStyle name="Note 26 2 17" xfId="9080" xr:uid="{B6232144-DBD2-4FEE-8275-F8DDEAED7139}"/>
    <cellStyle name="Note 26 2 17 2" xfId="15551" xr:uid="{ADB7A7AE-9CE3-4819-BFF9-46AA97B3807E}"/>
    <cellStyle name="Note 26 2 18" xfId="9714" xr:uid="{311CB595-E9D4-4C09-91E2-E06406F3A6C5}"/>
    <cellStyle name="Note 26 2 19" xfId="10119" xr:uid="{A8841F58-51E7-42D0-BABE-1EF782703D77}"/>
    <cellStyle name="Note 26 2 2" xfId="2181" xr:uid="{00000000-0005-0000-0000-000086080000}"/>
    <cellStyle name="Note 26 2 2 2" xfId="5713" xr:uid="{83986582-77B7-4C67-945D-89D9237D2F4A}"/>
    <cellStyle name="Note 26 2 2 2 2" xfId="12038" xr:uid="{FA96C15B-956D-43A9-96E2-5DF400952500}"/>
    <cellStyle name="Note 26 2 2 3" xfId="10120" xr:uid="{8BC8EBBB-3982-4E6D-BB64-E99C7A4531ED}"/>
    <cellStyle name="Note 26 2 2 4" xfId="11053" xr:uid="{3A257329-CF06-4BD5-B67D-B828E0BF0A47}"/>
    <cellStyle name="Note 26 2 2 5" xfId="4784" xr:uid="{C4BE9182-1A0E-4A5C-8966-2195067916A4}"/>
    <cellStyle name="Note 26 2 20" xfId="9394" xr:uid="{523B9C98-4E4F-43D8-AE97-86DC6406D54C}"/>
    <cellStyle name="Note 26 2 21" xfId="10477" xr:uid="{607409AC-361C-4D7A-A348-8D1D0B0296C9}"/>
    <cellStyle name="Note 26 2 22" xfId="10660" xr:uid="{185D8BB7-86CD-4335-BAE6-F7BF9B3EF2C1}"/>
    <cellStyle name="Note 26 2 23" xfId="10030" xr:uid="{82CC663E-37FC-4736-94CA-F8BCBF73161A}"/>
    <cellStyle name="Note 26 2 24" xfId="15804" xr:uid="{18F1D84E-CDEE-4B94-B1C2-F84C90A89F29}"/>
    <cellStyle name="Note 26 2 25" xfId="16425" xr:uid="{54E4A5B3-BD45-490C-AF1B-9D06739EB9FA}"/>
    <cellStyle name="Note 26 2 26" xfId="15991" xr:uid="{A0BAA81F-813F-42E0-AD65-ECADF6322632}"/>
    <cellStyle name="Note 26 2 27" xfId="16681" xr:uid="{839D7199-E560-4755-8D3B-3BB1677AB363}"/>
    <cellStyle name="Note 26 2 28" xfId="16858" xr:uid="{2B204707-DE52-4DAF-86D5-F279CB10F3C9}"/>
    <cellStyle name="Note 26 2 29" xfId="17020" xr:uid="{6E84A198-6412-486C-8016-A27730EFD268}"/>
    <cellStyle name="Note 26 2 3" xfId="4271" xr:uid="{0247502C-8FA7-466F-BED0-7D16711F1829}"/>
    <cellStyle name="Note 26 2 3 2" xfId="12037" xr:uid="{11F7A78D-1065-4401-B823-26A2599FC29C}"/>
    <cellStyle name="Note 26 2 4" xfId="6212" xr:uid="{83FDCA7B-67A0-4C8C-B5AA-96FE6A03F02D}"/>
    <cellStyle name="Note 26 2 4 2" xfId="12683" xr:uid="{FDB56F4C-672A-44CC-BA15-A739233C8CAD}"/>
    <cellStyle name="Note 26 2 5" xfId="6050" xr:uid="{DE3A2E10-1415-437C-AC5E-F9EFC92C063A}"/>
    <cellStyle name="Note 26 2 5 2" xfId="12521" xr:uid="{08FFCD10-BC4D-4A7A-A8FF-4DC611F6ADBF}"/>
    <cellStyle name="Note 26 2 6" xfId="6450" xr:uid="{8697574F-C997-4097-851E-C54933A847B3}"/>
    <cellStyle name="Note 26 2 6 2" xfId="12921" xr:uid="{CB3B0AC9-EE0F-4D40-9C9E-346BD82A737C}"/>
    <cellStyle name="Note 26 2 7" xfId="6766" xr:uid="{C4DFC92B-6ED8-4FF9-A89A-3FBF9652BD0B}"/>
    <cellStyle name="Note 26 2 7 2" xfId="13237" xr:uid="{EC7652A2-9BCD-46A8-8D59-3D77504C1B02}"/>
    <cellStyle name="Note 26 2 8" xfId="7099" xr:uid="{45E81138-95E6-474A-BE4C-5FEFE2AC22F3}"/>
    <cellStyle name="Note 26 2 8 2" xfId="13570" xr:uid="{28A9FE25-A46E-457B-B228-992420200E80}"/>
    <cellStyle name="Note 26 2 9" xfId="6946" xr:uid="{3DD9740B-27FC-4F52-8A52-E8D8C6650C41}"/>
    <cellStyle name="Note 26 2 9 2" xfId="13417" xr:uid="{FB2CC725-AF10-43FD-A9FF-36C0BB8D7F24}"/>
    <cellStyle name="Note 26 20" xfId="9713" xr:uid="{8C7FA08D-186E-41B2-AC02-1CF659EE5F95}"/>
    <cellStyle name="Note 26 21" xfId="10118" xr:uid="{00B98152-C2F5-4E26-B99A-AD93040A83FE}"/>
    <cellStyle name="Note 26 22" xfId="9395" xr:uid="{FE0BCEFF-5A14-4B5E-A4D5-1AB51BDA0437}"/>
    <cellStyle name="Note 26 23" xfId="10476" xr:uid="{20AA9D48-BCFA-4776-8C57-54EAF9ADF64D}"/>
    <cellStyle name="Note 26 24" xfId="10659" xr:uid="{99A2092F-5967-42F2-B79E-8D164577FB67}"/>
    <cellStyle name="Note 26 25" xfId="10029" xr:uid="{DF9F6CD7-299E-4F1C-A88E-E8460856276C}"/>
    <cellStyle name="Note 26 26" xfId="15803" xr:uid="{A6136BDD-FA07-4CF7-82BB-0751D21CA969}"/>
    <cellStyle name="Note 26 27" xfId="16424" xr:uid="{698833FD-30D0-42E3-8E8C-07A4AB8B8FA8}"/>
    <cellStyle name="Note 26 28" xfId="16248" xr:uid="{8F686056-F553-4C17-BF75-7642F003D3F1}"/>
    <cellStyle name="Note 26 29" xfId="16680" xr:uid="{FF5C0545-E7F3-4CE9-8FF3-B1CBD8FA6093}"/>
    <cellStyle name="Note 26 3" xfId="2182" xr:uid="{00000000-0005-0000-0000-000087080000}"/>
    <cellStyle name="Note 26 3 2" xfId="5714" xr:uid="{069E2E72-393F-4EF7-862A-CBEBBA9628E0}"/>
    <cellStyle name="Note 26 3 2 2" xfId="12039" xr:uid="{745AE69F-FFCE-40B4-8181-56BA117DDE7F}"/>
    <cellStyle name="Note 26 3 3" xfId="10121" xr:uid="{D1449D65-D02D-4729-8408-43CEC57EF758}"/>
    <cellStyle name="Note 26 3 4" xfId="11054" xr:uid="{EDB7C1D6-6E7C-41A7-8278-E1797327C9DC}"/>
    <cellStyle name="Note 26 3 5" xfId="4785" xr:uid="{39532383-57FA-4205-9470-69647F57D67E}"/>
    <cellStyle name="Note 26 3 6" xfId="3786" xr:uid="{A361B918-7CED-4E35-A54C-09D812944282}"/>
    <cellStyle name="Note 26 30" xfId="16857" xr:uid="{29FC852C-04CE-4AA3-9A8E-C21853174333}"/>
    <cellStyle name="Note 26 31" xfId="17019" xr:uid="{61B56043-EC1B-4887-A0E2-2ECAB72F9CFB}"/>
    <cellStyle name="Note 26 4" xfId="3301" xr:uid="{DF392157-20FB-4C10-AC87-00CA2B72942E}"/>
    <cellStyle name="Note 26 4 2" xfId="11556" xr:uid="{39B7E859-1C95-4367-96F5-88A10FB3F6AC}"/>
    <cellStyle name="Note 26 4 3" xfId="5290" xr:uid="{36D37157-1B9C-456B-836E-ADCF8C76BD8D}"/>
    <cellStyle name="Note 26 5" xfId="4270" xr:uid="{43BFDB1E-047B-46E3-B30F-BF4E6A7DC628}"/>
    <cellStyle name="Note 26 5 2" xfId="12036" xr:uid="{4EAEC5E7-53AA-47E0-9003-CBFC58AA5617}"/>
    <cellStyle name="Note 26 6" xfId="6211" xr:uid="{38035133-F21F-4BC7-AF02-4F18995C6F85}"/>
    <cellStyle name="Note 26 6 2" xfId="12682" xr:uid="{DC7D7156-C18F-4044-8E93-C7427B38B34F}"/>
    <cellStyle name="Note 26 7" xfId="6049" xr:uid="{8FBA5BF1-2EE4-4168-ACF5-5B86BFEEBD55}"/>
    <cellStyle name="Note 26 7 2" xfId="12520" xr:uid="{679EEEEE-EBC4-4C6E-A716-B5CEAE6ECDAA}"/>
    <cellStyle name="Note 26 8" xfId="6449" xr:uid="{780CF0D4-3088-4C15-9209-114FE149D599}"/>
    <cellStyle name="Note 26 8 2" xfId="12920" xr:uid="{2A77FE86-75F2-431D-9CFF-CFE22454975C}"/>
    <cellStyle name="Note 26 9" xfId="6767" xr:uid="{11E1BD93-61DF-4926-98CE-CDB03187B88C}"/>
    <cellStyle name="Note 26 9 2" xfId="13238" xr:uid="{B1E5C5E5-9963-42FD-90B5-FB54B05E5075}"/>
    <cellStyle name="Note 26_TRAFO" xfId="2183" xr:uid="{00000000-0005-0000-0000-000088080000}"/>
    <cellStyle name="Note 27" xfId="2184" xr:uid="{00000000-0005-0000-0000-000089080000}"/>
    <cellStyle name="Note 27 10" xfId="7329" xr:uid="{84CB26A1-A66D-41DB-ADE4-054E58FC53B4}"/>
    <cellStyle name="Note 27 10 2" xfId="13800" xr:uid="{EFF27813-1833-4DC8-A6FA-55B281829496}"/>
    <cellStyle name="Note 27 11" xfId="6947" xr:uid="{436906E8-A1F5-4A8E-83E2-CAB729ABCEC6}"/>
    <cellStyle name="Note 27 11 2" xfId="13418" xr:uid="{7D766B92-20AD-4ACA-9CE9-03AD8EC5845E}"/>
    <cellStyle name="Note 27 12" xfId="7363" xr:uid="{0EABF382-9008-4A1B-BCED-D2039264284A}"/>
    <cellStyle name="Note 27 12 2" xfId="13834" xr:uid="{7FAF46CD-DBF7-4B54-B202-1F5C7F181650}"/>
    <cellStyle name="Note 27 13" xfId="7479" xr:uid="{1E83AD47-222E-4177-9135-2E3938772D9E}"/>
    <cellStyle name="Note 27 13 2" xfId="13950" xr:uid="{0369751E-1674-4213-A478-E5053D7BD4A4}"/>
    <cellStyle name="Note 27 14" xfId="7873" xr:uid="{B0455508-9858-4E8D-9247-64DA780EAC05}"/>
    <cellStyle name="Note 27 14 2" xfId="14344" xr:uid="{766FC160-6DF1-4E81-8721-5FF3F2E14C73}"/>
    <cellStyle name="Note 27 15" xfId="8185" xr:uid="{59A9B2A5-08B5-499A-BF20-41F14D12E32F}"/>
    <cellStyle name="Note 27 15 2" xfId="14656" xr:uid="{D2F6ECA3-5D95-4400-8CDE-5D0483E85AA5}"/>
    <cellStyle name="Note 27 16" xfId="8563" xr:uid="{E1FDC8D7-A887-4382-B3B3-F5A082B8FB67}"/>
    <cellStyle name="Note 27 16 2" xfId="15034" xr:uid="{D5FDEA5D-3988-4B77-A5DD-18697D04E0EA}"/>
    <cellStyle name="Note 27 17" xfId="8742" xr:uid="{27273721-32C8-4532-8D07-9DC7C4A949EC}"/>
    <cellStyle name="Note 27 17 2" xfId="15213" xr:uid="{75972BA6-5379-4E88-BBD3-17637B73E60A}"/>
    <cellStyle name="Note 27 18" xfId="8919" xr:uid="{C1684222-8E73-4B37-A509-9051B3ECC419}"/>
    <cellStyle name="Note 27 18 2" xfId="15390" xr:uid="{330CB255-22FE-4BC3-ADA7-6274889BF94C}"/>
    <cellStyle name="Note 27 19" xfId="9081" xr:uid="{39C68BD2-2431-4EB0-951A-9E6E7960748C}"/>
    <cellStyle name="Note 27 19 2" xfId="15552" xr:uid="{374B16D5-F5CF-4D77-ADCF-D94F345A6B56}"/>
    <cellStyle name="Note 27 2" xfId="2185" xr:uid="{00000000-0005-0000-0000-00008A080000}"/>
    <cellStyle name="Note 27 2 10" xfId="7639" xr:uid="{B83994F5-7821-4050-BDEF-8AD6F188FBCB}"/>
    <cellStyle name="Note 27 2 10 2" xfId="14110" xr:uid="{CDCFC1A3-DE6B-4BA0-A0ED-055B8D15988D}"/>
    <cellStyle name="Note 27 2 11" xfId="7480" xr:uid="{9533E37E-BF24-4111-A707-60E1E08DB450}"/>
    <cellStyle name="Note 27 2 11 2" xfId="13951" xr:uid="{79244A90-48A0-42E1-85EB-B990FE1A307C}"/>
    <cellStyle name="Note 27 2 12" xfId="7874" xr:uid="{BEC184CA-EAEF-49ED-82CB-EAACFD205862}"/>
    <cellStyle name="Note 27 2 12 2" xfId="14345" xr:uid="{6129287E-A258-4CE1-BA7B-651E4B6C8BC5}"/>
    <cellStyle name="Note 27 2 13" xfId="8184" xr:uid="{A8FFBB10-3715-4E9C-8B93-44631D9BDF3C}"/>
    <cellStyle name="Note 27 2 13 2" xfId="14655" xr:uid="{555040CF-EA1F-4547-A151-B74AABB27E6A}"/>
    <cellStyle name="Note 27 2 14" xfId="8564" xr:uid="{F7AF8E0F-E0BB-4761-9126-4633BCDFF069}"/>
    <cellStyle name="Note 27 2 14 2" xfId="15035" xr:uid="{CC76E702-E6C1-4081-BCFD-63DA026C98D3}"/>
    <cellStyle name="Note 27 2 15" xfId="8743" xr:uid="{B9CFBAC6-EB71-49C2-B648-33C41BC3E430}"/>
    <cellStyle name="Note 27 2 15 2" xfId="15214" xr:uid="{9DEF4E6A-8129-4861-B6E2-CF6AD0ED219F}"/>
    <cellStyle name="Note 27 2 16" xfId="8920" xr:uid="{F676D358-45EB-4190-8096-FC61E51FC35A}"/>
    <cellStyle name="Note 27 2 16 2" xfId="15391" xr:uid="{A07F7595-F309-44CA-BAB5-3C1D976A7D1D}"/>
    <cellStyle name="Note 27 2 17" xfId="9082" xr:uid="{CF9AB0E0-3DC6-42D0-B265-4AEBCC4C3BE2}"/>
    <cellStyle name="Note 27 2 17 2" xfId="15553" xr:uid="{1CD67DAF-B9A4-42A8-8C26-B0546CCFB615}"/>
    <cellStyle name="Note 27 2 18" xfId="9716" xr:uid="{54E87D3B-A209-4938-9462-FA03E8C92091}"/>
    <cellStyle name="Note 27 2 19" xfId="10123" xr:uid="{07EB1526-0D3E-4338-8E81-418DCF64AA50}"/>
    <cellStyle name="Note 27 2 2" xfId="2186" xr:uid="{00000000-0005-0000-0000-00008B080000}"/>
    <cellStyle name="Note 27 2 2 2" xfId="5715" xr:uid="{E880C515-C0CF-4D60-B5FB-55DFD243C88D}"/>
    <cellStyle name="Note 27 2 2 2 2" xfId="12042" xr:uid="{7025D6E1-4BFD-47ED-81BF-68CEE0D88FAC}"/>
    <cellStyle name="Note 27 2 2 3" xfId="10124" xr:uid="{7AD24D42-3FAA-48B5-90C8-AAEB7BF9AE3B}"/>
    <cellStyle name="Note 27 2 2 4" xfId="11055" xr:uid="{01C1FCAC-C58D-408A-88C3-6E2FD47C9F45}"/>
    <cellStyle name="Note 27 2 2 5" xfId="4786" xr:uid="{90C22CA6-F1D6-49FD-9943-69CA24C95A2F}"/>
    <cellStyle name="Note 27 2 20" xfId="9392" xr:uid="{C02A93B6-7A50-403B-A870-16B846C4D64A}"/>
    <cellStyle name="Note 27 2 21" xfId="10479" xr:uid="{EA754599-C5A3-4A2B-9E18-211A46578C27}"/>
    <cellStyle name="Note 27 2 22" xfId="10662" xr:uid="{1178BEB3-9A89-4501-852C-386E7103ADF2}"/>
    <cellStyle name="Note 27 2 23" xfId="10934" xr:uid="{EE70D290-7F3A-4B90-ACEA-0CDD2BB42148}"/>
    <cellStyle name="Note 27 2 24" xfId="15805" xr:uid="{04EED2F4-EC6F-4F76-8CAA-1C9FCFBD3799}"/>
    <cellStyle name="Note 27 2 25" xfId="16427" xr:uid="{7E107BD6-BD2D-485F-A94F-5C699C3B021C}"/>
    <cellStyle name="Note 27 2 26" xfId="16250" xr:uid="{84B42683-02CF-4AE4-B88E-A5B2CFF159CF}"/>
    <cellStyle name="Note 27 2 27" xfId="16683" xr:uid="{1DB83036-9AD0-49DE-91CB-D611AA5A31DE}"/>
    <cellStyle name="Note 27 2 28" xfId="16860" xr:uid="{1D338F33-8497-44A9-9191-609F3EB48773}"/>
    <cellStyle name="Note 27 2 29" xfId="17022" xr:uid="{B2DE5912-FC5A-4EDC-B6D4-BCA136B472CA}"/>
    <cellStyle name="Note 27 2 3" xfId="4273" xr:uid="{E0245187-543D-49CC-975F-91015102576C}"/>
    <cellStyle name="Note 27 2 3 2" xfId="12041" xr:uid="{3BC630E7-999A-4CA0-B1DF-4CB1FBA7C9FC}"/>
    <cellStyle name="Note 27 2 4" xfId="6214" xr:uid="{5CA770E9-3884-4323-9F8D-61543AECEA93}"/>
    <cellStyle name="Note 27 2 4 2" xfId="12685" xr:uid="{27CE6FCC-CE4C-417F-8FF0-E2AC364B25EA}"/>
    <cellStyle name="Note 27 2 5" xfId="6052" xr:uid="{55C15D5C-3F8E-4197-B712-180823CE027A}"/>
    <cellStyle name="Note 27 2 5 2" xfId="12523" xr:uid="{3DEB07D4-4C88-411F-BFFB-4CCF664D0698}"/>
    <cellStyle name="Note 27 2 6" xfId="6452" xr:uid="{C44CFFF8-A5F9-437F-98BC-C13BF497C5A1}"/>
    <cellStyle name="Note 27 2 6 2" xfId="12923" xr:uid="{EC0C716B-7470-4D5C-A0AA-9F307CB607F4}"/>
    <cellStyle name="Note 27 2 7" xfId="6764" xr:uid="{7692AD6E-3C0B-4C59-8BF2-C46BC14697EE}"/>
    <cellStyle name="Note 27 2 7 2" xfId="13235" xr:uid="{8DC9BAE8-823A-4BEB-B51D-DD0885CDBFAA}"/>
    <cellStyle name="Note 27 2 8" xfId="7193" xr:uid="{54E52CEC-5B85-4A30-B14D-C8EFA099BCA7}"/>
    <cellStyle name="Note 27 2 8 2" xfId="13664" xr:uid="{F4CBE5FF-009D-482F-BC83-6482A6AB074E}"/>
    <cellStyle name="Note 27 2 9" xfId="7192" xr:uid="{E72D0D92-D091-48E2-A9B6-A466D2A00F78}"/>
    <cellStyle name="Note 27 2 9 2" xfId="13663" xr:uid="{4FA8F46B-D20B-4632-9B61-1125CD85A1D4}"/>
    <cellStyle name="Note 27 20" xfId="9715" xr:uid="{20DF0CA6-47A4-4107-893C-915DE3E2313E}"/>
    <cellStyle name="Note 27 21" xfId="10122" xr:uid="{77834BA8-5B86-42A5-BE9B-F4B88652670C}"/>
    <cellStyle name="Note 27 22" xfId="9393" xr:uid="{EC329F88-8A28-4E32-95C3-6480863E79B1}"/>
    <cellStyle name="Note 27 23" xfId="10478" xr:uid="{0686BD26-7460-4629-B658-1F41B557E44E}"/>
    <cellStyle name="Note 27 24" xfId="10661" xr:uid="{8F812779-E386-4ACA-BE43-B79359120276}"/>
    <cellStyle name="Note 27 25" xfId="10799" xr:uid="{436569F4-56E2-4FC7-973E-C222FEC00CBA}"/>
    <cellStyle name="Note 27 26" xfId="15719" xr:uid="{CF33BA0A-D9EB-4A29-9A28-22CF0E319FFC}"/>
    <cellStyle name="Note 27 27" xfId="16426" xr:uid="{7A77CCA7-876E-4026-A1C1-7D9D6348A2B0}"/>
    <cellStyle name="Note 27 28" xfId="16249" xr:uid="{5D98569E-1384-459D-8E56-BB428AB00F75}"/>
    <cellStyle name="Note 27 29" xfId="16682" xr:uid="{52819302-30AB-47CF-B007-3406F163AF3C}"/>
    <cellStyle name="Note 27 3" xfId="2187" xr:uid="{00000000-0005-0000-0000-00008C080000}"/>
    <cellStyle name="Note 27 3 2" xfId="5716" xr:uid="{81CADCD8-F750-476B-9241-F76F6E50AE91}"/>
    <cellStyle name="Note 27 3 2 2" xfId="12043" xr:uid="{D0402C87-1C36-40E3-97FB-E8E0AE592CED}"/>
    <cellStyle name="Note 27 3 3" xfId="10125" xr:uid="{10256C0B-69BC-4B56-BD7F-20A25C693671}"/>
    <cellStyle name="Note 27 3 4" xfId="11056" xr:uid="{DA851B9A-2D39-46B3-BD5C-DE41FAC5730B}"/>
    <cellStyle name="Note 27 3 5" xfId="4787" xr:uid="{5A0204F1-86AC-4A22-BF4A-27D07E2CD943}"/>
    <cellStyle name="Note 27 3 6" xfId="3787" xr:uid="{A09A33BF-3505-4732-A754-988610C5614F}"/>
    <cellStyle name="Note 27 30" xfId="16859" xr:uid="{509D1410-DEBF-41BC-8A2A-C7B216B79E6C}"/>
    <cellStyle name="Note 27 31" xfId="17021" xr:uid="{68FFF17E-75B3-4567-A1A0-852B8965BD6A}"/>
    <cellStyle name="Note 27 4" xfId="3302" xr:uid="{2DE4B2FC-83A0-42D7-94B8-94B0547F0684}"/>
    <cellStyle name="Note 27 4 2" xfId="11557" xr:uid="{5C61C78E-3DFB-491F-860A-47D39F79AF5D}"/>
    <cellStyle name="Note 27 4 3" xfId="5291" xr:uid="{7671CAB7-8D22-47B5-A7B9-3B387379B742}"/>
    <cellStyle name="Note 27 5" xfId="4272" xr:uid="{D3C334F2-2E59-4B53-B8E0-0F764A58339E}"/>
    <cellStyle name="Note 27 5 2" xfId="12040" xr:uid="{BB123CC7-DB5F-4ACC-B970-33636EBD6C5F}"/>
    <cellStyle name="Note 27 6" xfId="6213" xr:uid="{C25E5326-224D-4F2C-861E-15146E436EA0}"/>
    <cellStyle name="Note 27 6 2" xfId="12684" xr:uid="{D6917E48-9C6F-4F9A-85CE-E4A2446F52D8}"/>
    <cellStyle name="Note 27 7" xfId="6051" xr:uid="{FDDAD8D7-49CD-4F9F-959B-638FA34D8505}"/>
    <cellStyle name="Note 27 7 2" xfId="12522" xr:uid="{6020EC2E-6E3D-48AC-82C8-57DD0F8FCA6F}"/>
    <cellStyle name="Note 27 8" xfId="6451" xr:uid="{A7219950-6B0C-4DD3-B46C-0832E85A02B7}"/>
    <cellStyle name="Note 27 8 2" xfId="12922" xr:uid="{9E764198-0F1A-4630-89F3-1A44F573DFAD}"/>
    <cellStyle name="Note 27 9" xfId="6765" xr:uid="{91446F74-7C1D-432E-A1E0-8C8C5FFC3F41}"/>
    <cellStyle name="Note 27 9 2" xfId="13236" xr:uid="{8FFE6913-FB59-4016-877C-15390EBF519F}"/>
    <cellStyle name="Note 27_TRAFO" xfId="2188" xr:uid="{00000000-0005-0000-0000-00008D080000}"/>
    <cellStyle name="Note 28" xfId="2189" xr:uid="{00000000-0005-0000-0000-00008E080000}"/>
    <cellStyle name="Note 28 10" xfId="7100" xr:uid="{E889C336-82F7-4F4E-978B-43525A9B3E7E}"/>
    <cellStyle name="Note 28 10 2" xfId="13571" xr:uid="{7959DDBF-49C7-4583-A6F7-1D029F85CDE9}"/>
    <cellStyle name="Note 28 11" xfId="7191" xr:uid="{A62754D4-F55F-4BA2-9668-0A6095872A5E}"/>
    <cellStyle name="Note 28 11 2" xfId="13662" xr:uid="{F023A6F5-3350-4A98-9D36-E1B4612C1D4E}"/>
    <cellStyle name="Note 28 12" xfId="7640" xr:uid="{B4BB664B-4805-488D-8277-FECE5F14C07D}"/>
    <cellStyle name="Note 28 12 2" xfId="14111" xr:uid="{AE93768E-8430-46CA-962B-0C0B074F9BB9}"/>
    <cellStyle name="Note 28 13" xfId="7481" xr:uid="{AD0812AA-2762-40F3-B3C1-51DF6D7E52D6}"/>
    <cellStyle name="Note 28 13 2" xfId="13952" xr:uid="{14439438-17A6-4980-AD9E-79B28261FF47}"/>
    <cellStyle name="Note 28 14" xfId="7875" xr:uid="{7C5CF605-EFCD-4BAE-BE51-512E59065480}"/>
    <cellStyle name="Note 28 14 2" xfId="14346" xr:uid="{332703AD-D496-41DE-A8D0-811F575EE9A4}"/>
    <cellStyle name="Note 28 15" xfId="8183" xr:uid="{D7BBE6B8-A4C7-4D98-BD70-9CE348A6E8B8}"/>
    <cellStyle name="Note 28 15 2" xfId="14654" xr:uid="{4FA4EF1F-3EA5-48E6-8839-474BAB236979}"/>
    <cellStyle name="Note 28 16" xfId="8565" xr:uid="{10261D69-20C9-48FD-B2DE-A76E7530E0A8}"/>
    <cellStyle name="Note 28 16 2" xfId="15036" xr:uid="{D02E670D-4C60-4668-BEA8-B0D4B3DC5D66}"/>
    <cellStyle name="Note 28 17" xfId="8744" xr:uid="{D2E39932-E50F-4FA1-8886-64AA62DC4EA5}"/>
    <cellStyle name="Note 28 17 2" xfId="15215" xr:uid="{407D5DD9-ADDD-45F4-95EF-E277F01D0E31}"/>
    <cellStyle name="Note 28 18" xfId="8921" xr:uid="{94C10369-ACF2-4425-B975-2D7761630543}"/>
    <cellStyle name="Note 28 18 2" xfId="15392" xr:uid="{D6F2A2F3-EB77-4758-8078-CED03C0EC4FE}"/>
    <cellStyle name="Note 28 19" xfId="9083" xr:uid="{FFB242F7-3222-4BC1-9AC0-AB77F54BCBB0}"/>
    <cellStyle name="Note 28 19 2" xfId="15554" xr:uid="{69D28788-4DCA-4B7A-984E-5BE809AB6AFD}"/>
    <cellStyle name="Note 28 2" xfId="2190" xr:uid="{00000000-0005-0000-0000-00008F080000}"/>
    <cellStyle name="Note 28 2 10" xfId="7641" xr:uid="{4F545A59-1BA0-46B6-9404-D1E93122CABC}"/>
    <cellStyle name="Note 28 2 10 2" xfId="14112" xr:uid="{2CEB4901-CF15-4E78-AE8D-0754B133E67F}"/>
    <cellStyle name="Note 28 2 11" xfId="7482" xr:uid="{EC4635AC-932F-4A69-8BE9-5B99B767E715}"/>
    <cellStyle name="Note 28 2 11 2" xfId="13953" xr:uid="{E7696874-234E-411D-B569-B7568BD4C6C8}"/>
    <cellStyle name="Note 28 2 12" xfId="7876" xr:uid="{8A4852C3-FF0C-47DE-8E89-573DD5AE607A}"/>
    <cellStyle name="Note 28 2 12 2" xfId="14347" xr:uid="{6D64E304-A127-4DA2-9EB9-202DAEEA4892}"/>
    <cellStyle name="Note 28 2 13" xfId="8182" xr:uid="{4B74E4A2-1E96-45D8-9464-77CCD4CC8993}"/>
    <cellStyle name="Note 28 2 13 2" xfId="14653" xr:uid="{FFC16FD7-719E-4B35-BAE8-FB74AE1623D8}"/>
    <cellStyle name="Note 28 2 14" xfId="8566" xr:uid="{6AF71FC4-FCA2-42C0-9AC4-EC436FF81B56}"/>
    <cellStyle name="Note 28 2 14 2" xfId="15037" xr:uid="{0B3A465A-5F8C-4811-9780-07F4E359F4C8}"/>
    <cellStyle name="Note 28 2 15" xfId="8745" xr:uid="{3966F2DD-2A88-470E-8079-89CB7EC552D7}"/>
    <cellStyle name="Note 28 2 15 2" xfId="15216" xr:uid="{67306690-8E52-429C-AC2B-E120E6481EB1}"/>
    <cellStyle name="Note 28 2 16" xfId="8922" xr:uid="{367CF11E-9971-4488-AC7C-FD7E35D8A792}"/>
    <cellStyle name="Note 28 2 16 2" xfId="15393" xr:uid="{E67F8BAD-B91F-4903-A4EB-E26707BB0598}"/>
    <cellStyle name="Note 28 2 17" xfId="9084" xr:uid="{378CC6AD-1D4E-4CE9-BAB8-3AAADF98999C}"/>
    <cellStyle name="Note 28 2 17 2" xfId="15555" xr:uid="{57CEB753-FA69-4A21-8B76-28546B017FB4}"/>
    <cellStyle name="Note 28 2 18" xfId="9718" xr:uid="{2AA875EA-761F-4342-ADE8-B2378DE1A40B}"/>
    <cellStyle name="Note 28 2 19" xfId="10127" xr:uid="{AA733067-8179-4F4E-8950-03DB521C8796}"/>
    <cellStyle name="Note 28 2 2" xfId="2191" xr:uid="{00000000-0005-0000-0000-000090080000}"/>
    <cellStyle name="Note 28 2 2 2" xfId="5717" xr:uid="{7EAD7DCE-5C2D-4D35-B95A-784227EF029C}"/>
    <cellStyle name="Note 28 2 2 2 2" xfId="12046" xr:uid="{9A32DDF0-6441-45FF-8633-F439F21B7FA6}"/>
    <cellStyle name="Note 28 2 2 3" xfId="10128" xr:uid="{13F4C1DE-3F0A-46F0-B9B2-0BB1CE84C15F}"/>
    <cellStyle name="Note 28 2 2 4" xfId="11057" xr:uid="{EC71A050-3FF6-430F-B6E4-DFFDD148DF70}"/>
    <cellStyle name="Note 28 2 2 5" xfId="4788" xr:uid="{D5FFDE3B-37A9-4663-A2E6-58733A5AA716}"/>
    <cellStyle name="Note 28 2 20" xfId="9390" xr:uid="{77026802-DD77-4E91-8BAC-2D30143FC9CD}"/>
    <cellStyle name="Note 28 2 21" xfId="10481" xr:uid="{CC0071D3-727A-4C9A-A400-E0E33CE35C5B}"/>
    <cellStyle name="Note 28 2 22" xfId="10664" xr:uid="{FC19431F-0C03-4444-A912-7996769798AE}"/>
    <cellStyle name="Note 28 2 23" xfId="10032" xr:uid="{15D54C7F-CAD6-43C7-AD60-816E711B28AD}"/>
    <cellStyle name="Note 28 2 24" xfId="15807" xr:uid="{467F6437-C976-41A5-9587-B1DF8CE42A61}"/>
    <cellStyle name="Note 28 2 25" xfId="15982" xr:uid="{AEAB7A51-BBA3-48F8-AE08-FC571CA2B07C}"/>
    <cellStyle name="Note 28 2 26" xfId="16252" xr:uid="{817E2D54-A59B-4548-9A8D-1F35342FD299}"/>
    <cellStyle name="Note 28 2 27" xfId="16685" xr:uid="{777F3925-9302-47A0-B89E-9950BD464BF8}"/>
    <cellStyle name="Note 28 2 28" xfId="16862" xr:uid="{D66C3F3C-0CD6-441F-A90D-8E1294C72E56}"/>
    <cellStyle name="Note 28 2 29" xfId="17024" xr:uid="{93125EE6-16D4-447E-AED6-1FD2B500B408}"/>
    <cellStyle name="Note 28 2 3" xfId="4275" xr:uid="{62008F8B-03CA-4524-BE00-73453A02ED9A}"/>
    <cellStyle name="Note 28 2 3 2" xfId="12045" xr:uid="{DA8B6B98-FD27-421C-9044-A6FC7D9418A3}"/>
    <cellStyle name="Note 28 2 4" xfId="6216" xr:uid="{82B7B4ED-7228-4C60-AACF-AF0E51F9D51F}"/>
    <cellStyle name="Note 28 2 4 2" xfId="12687" xr:uid="{D0ABEC5B-7882-442A-BF2D-847E594CA00E}"/>
    <cellStyle name="Note 28 2 5" xfId="6054" xr:uid="{B1C168E0-E937-47F8-8930-D35148E458B0}"/>
    <cellStyle name="Note 28 2 5 2" xfId="12525" xr:uid="{7542E0FD-0C5F-4BF6-B305-3E03793B05B8}"/>
    <cellStyle name="Note 28 2 6" xfId="6454" xr:uid="{45675BBE-7245-4648-B420-0013DD2B565E}"/>
    <cellStyle name="Note 28 2 6 2" xfId="12925" xr:uid="{735A1523-71BB-42AF-BA67-CB87E5106D55}"/>
    <cellStyle name="Note 28 2 7" xfId="6762" xr:uid="{856B2F67-A238-455E-8115-8B595A54CB02}"/>
    <cellStyle name="Note 28 2 7 2" xfId="13233" xr:uid="{506329B2-7111-48DF-8518-204CE20C3EC3}"/>
    <cellStyle name="Note 28 2 8" xfId="7101" xr:uid="{753D361E-ADF3-49C4-8C47-E442DD91419D}"/>
    <cellStyle name="Note 28 2 8 2" xfId="13572" xr:uid="{7399CDAE-7FBC-4C22-8788-EB735C80E741}"/>
    <cellStyle name="Note 28 2 9" xfId="6948" xr:uid="{7A66EFAD-BBCD-46FB-9BD3-0261BA77CB77}"/>
    <cellStyle name="Note 28 2 9 2" xfId="13419" xr:uid="{4C15BD2A-4F36-46E7-83FC-FDA31C1FA42B}"/>
    <cellStyle name="Note 28 20" xfId="9717" xr:uid="{C05DDC45-3242-4319-9394-DB08AE0790C6}"/>
    <cellStyle name="Note 28 21" xfId="10126" xr:uid="{C5DD5ACA-ADD2-417B-B054-3BED4A37865D}"/>
    <cellStyle name="Note 28 22" xfId="9391" xr:uid="{00D4A3E3-F488-4E19-BA2E-A137EF8297AC}"/>
    <cellStyle name="Note 28 23" xfId="10480" xr:uid="{78E1C4DC-1E6F-4B55-A117-E90879717191}"/>
    <cellStyle name="Note 28 24" xfId="10663" xr:uid="{A935847F-152C-426E-853A-CEC478581D8A}"/>
    <cellStyle name="Note 28 25" xfId="10031" xr:uid="{E371A966-6777-47AE-AEDA-AE99CD391B4A}"/>
    <cellStyle name="Note 28 26" xfId="15806" xr:uid="{542E94C8-60EC-4E09-A2AE-D694527D022E}"/>
    <cellStyle name="Note 28 27" xfId="16602" xr:uid="{D29E5A9D-8F8D-4CA7-B48A-969686F8783C}"/>
    <cellStyle name="Note 28 28" xfId="16251" xr:uid="{5596F1F7-9A98-4245-B6D8-8A0AF5C17DC4}"/>
    <cellStyle name="Note 28 29" xfId="16684" xr:uid="{489265E8-BF18-4EEA-9B65-31450D981916}"/>
    <cellStyle name="Note 28 3" xfId="2192" xr:uid="{00000000-0005-0000-0000-000091080000}"/>
    <cellStyle name="Note 28 3 2" xfId="5718" xr:uid="{185BE03D-4002-4912-947D-4DA7C4BEDEF3}"/>
    <cellStyle name="Note 28 3 2 2" xfId="12047" xr:uid="{A02DE822-C72D-45B8-AC60-F646B09F855A}"/>
    <cellStyle name="Note 28 3 3" xfId="10129" xr:uid="{50E1FBF7-3091-4E72-920D-24151DAA37FA}"/>
    <cellStyle name="Note 28 3 4" xfId="11058" xr:uid="{FD691A56-51D1-4AE2-A142-29E5A00050D1}"/>
    <cellStyle name="Note 28 3 5" xfId="4789" xr:uid="{8194559D-060F-4689-B755-1A6199A0EEE5}"/>
    <cellStyle name="Note 28 3 6" xfId="3788" xr:uid="{A8CACB7A-BE25-4456-9C09-6DE0F6CF8B1F}"/>
    <cellStyle name="Note 28 30" xfId="16861" xr:uid="{5A692949-AF52-473D-8F80-53D52BDB50D2}"/>
    <cellStyle name="Note 28 31" xfId="17023" xr:uid="{50806550-F0B2-44FC-AE51-26ECD514E84F}"/>
    <cellStyle name="Note 28 4" xfId="3303" xr:uid="{54DE021C-7E40-4199-BB26-9C931E4F2FEC}"/>
    <cellStyle name="Note 28 4 2" xfId="11558" xr:uid="{979065B3-44D3-40FC-BAD6-0DB71DBFC71E}"/>
    <cellStyle name="Note 28 4 3" xfId="5292" xr:uid="{2D81DD36-8353-4188-AD25-6585E557FA77}"/>
    <cellStyle name="Note 28 5" xfId="4274" xr:uid="{C8893619-D2B1-468B-BEB1-16B98C70253B}"/>
    <cellStyle name="Note 28 5 2" xfId="12044" xr:uid="{C6C7BCF7-A184-4883-8F58-0B88CD11557B}"/>
    <cellStyle name="Note 28 6" xfId="6215" xr:uid="{91AA140F-2FDC-4470-813F-A6B526A4FB8D}"/>
    <cellStyle name="Note 28 6 2" xfId="12686" xr:uid="{0BEE0263-BF8D-41F4-8D16-6E0DB96FD60F}"/>
    <cellStyle name="Note 28 7" xfId="6053" xr:uid="{C82B381F-7215-4B03-86B8-8C5BCFFD82CE}"/>
    <cellStyle name="Note 28 7 2" xfId="12524" xr:uid="{E875A831-69FC-413E-A45D-AC272F2ABF46}"/>
    <cellStyle name="Note 28 8" xfId="6453" xr:uid="{6C8166E4-2407-4480-B409-873E9532B7D4}"/>
    <cellStyle name="Note 28 8 2" xfId="12924" xr:uid="{7A75A8FA-2150-430D-9D64-C352A0C0DDCD}"/>
    <cellStyle name="Note 28 9" xfId="6763" xr:uid="{39317CD2-371F-496C-AE42-A4E0429F892B}"/>
    <cellStyle name="Note 28 9 2" xfId="13234" xr:uid="{E84C8B57-D22C-4293-8AF0-62329CDDA08B}"/>
    <cellStyle name="Note 28_TRAFO" xfId="2193" xr:uid="{00000000-0005-0000-0000-000092080000}"/>
    <cellStyle name="Note 29" xfId="2194" xr:uid="{00000000-0005-0000-0000-000093080000}"/>
    <cellStyle name="Note 29 10" xfId="7102" xr:uid="{3C6A44F8-F3B4-4AF6-B329-3586EA2303AF}"/>
    <cellStyle name="Note 29 10 2" xfId="13573" xr:uid="{81CCFC46-E12D-4D3D-AF06-66E364668083}"/>
    <cellStyle name="Note 29 11" xfId="6949" xr:uid="{63AC9AE6-61C6-4BDB-9418-8DC05172B525}"/>
    <cellStyle name="Note 29 11 2" xfId="13420" xr:uid="{61597CA7-DB55-411E-8943-9FE9518DBECC}"/>
    <cellStyle name="Note 29 12" xfId="7642" xr:uid="{94AABE52-179E-4530-AA64-11F5751B01A5}"/>
    <cellStyle name="Note 29 12 2" xfId="14113" xr:uid="{FF46DA64-89F9-4A06-AC30-325DBB53FFE3}"/>
    <cellStyle name="Note 29 13" xfId="7483" xr:uid="{6F4E630C-9518-47E9-8833-31A75DB05C14}"/>
    <cellStyle name="Note 29 13 2" xfId="13954" xr:uid="{CE32D349-DF79-4CD5-9ED5-137703D9A192}"/>
    <cellStyle name="Note 29 14" xfId="7877" xr:uid="{3FD829EA-BC91-4228-A740-DD72277379CE}"/>
    <cellStyle name="Note 29 14 2" xfId="14348" xr:uid="{78E40E7F-31F2-4F8C-A702-415D5D07BDD1}"/>
    <cellStyle name="Note 29 15" xfId="8181" xr:uid="{14E41FA5-6CAD-4E19-8E6D-B6E28B42DD24}"/>
    <cellStyle name="Note 29 15 2" xfId="14652" xr:uid="{5C9F7F54-A7B3-46C2-8993-20F3BF3CE259}"/>
    <cellStyle name="Note 29 16" xfId="8567" xr:uid="{C286A519-FEEA-4130-BAAE-F9E0C098B85B}"/>
    <cellStyle name="Note 29 16 2" xfId="15038" xr:uid="{D4AD0434-4C4F-4194-B7B7-438EAB3D1A53}"/>
    <cellStyle name="Note 29 17" xfId="8746" xr:uid="{91C953D7-6FF0-4FC1-AB46-C0BA707099A5}"/>
    <cellStyle name="Note 29 17 2" xfId="15217" xr:uid="{11C4F217-9FCB-4EEC-9ACB-1BE9DB84A979}"/>
    <cellStyle name="Note 29 18" xfId="8923" xr:uid="{D7F4E658-FA5E-42C7-9001-F843632146EF}"/>
    <cellStyle name="Note 29 18 2" xfId="15394" xr:uid="{945CB735-22E9-4268-84B0-0E9FDD8270AF}"/>
    <cellStyle name="Note 29 19" xfId="9085" xr:uid="{827D6A37-EA57-49BC-8861-7616ED81B12C}"/>
    <cellStyle name="Note 29 19 2" xfId="15556" xr:uid="{8C5FC3A0-84A4-4887-8729-E035A7FC9CD4}"/>
    <cellStyle name="Note 29 2" xfId="2195" xr:uid="{00000000-0005-0000-0000-000094080000}"/>
    <cellStyle name="Note 29 2 10" xfId="7643" xr:uid="{5E7F8CF5-7076-4A55-9E04-609EDE38502C}"/>
    <cellStyle name="Note 29 2 10 2" xfId="14114" xr:uid="{5B1FE07B-BE9A-4607-87B1-E4AB040DFB1B}"/>
    <cellStyle name="Note 29 2 11" xfId="7484" xr:uid="{31979824-B76C-48D7-95A9-390E50A385E3}"/>
    <cellStyle name="Note 29 2 11 2" xfId="13955" xr:uid="{471F506D-73A4-410D-A153-ADA7F4AAB546}"/>
    <cellStyle name="Note 29 2 12" xfId="7878" xr:uid="{DC0FCA8E-7A9B-45F6-8B1C-592AEF0F66DB}"/>
    <cellStyle name="Note 29 2 12 2" xfId="14349" xr:uid="{527DDD37-89D9-4936-AE26-5238FB5DA66D}"/>
    <cellStyle name="Note 29 2 13" xfId="8180" xr:uid="{421BC34C-D8F6-43F3-A084-46B84F343ECC}"/>
    <cellStyle name="Note 29 2 13 2" xfId="14651" xr:uid="{02BDA86F-BA73-4DA7-AE01-1F2A5C071FF5}"/>
    <cellStyle name="Note 29 2 14" xfId="8568" xr:uid="{67F655F4-967F-4757-92C5-7761EC927E07}"/>
    <cellStyle name="Note 29 2 14 2" xfId="15039" xr:uid="{DD4D9FD1-7F0D-4791-84CF-E34FA4516DAA}"/>
    <cellStyle name="Note 29 2 15" xfId="8747" xr:uid="{DF6F72C1-33A4-4C47-90C4-7B39A90225BE}"/>
    <cellStyle name="Note 29 2 15 2" xfId="15218" xr:uid="{6E68B908-48A5-4A68-BC21-3AA4C800C3F9}"/>
    <cellStyle name="Note 29 2 16" xfId="8924" xr:uid="{CA22250B-A767-4415-B7F7-DEDE36F324A5}"/>
    <cellStyle name="Note 29 2 16 2" xfId="15395" xr:uid="{1C6419F0-5505-41C0-BC51-84F014471579}"/>
    <cellStyle name="Note 29 2 17" xfId="9086" xr:uid="{1336A4A6-15FC-4EAA-B2D6-814F26287679}"/>
    <cellStyle name="Note 29 2 17 2" xfId="15557" xr:uid="{3863AEF8-803F-4792-8484-29A6925F8CB8}"/>
    <cellStyle name="Note 29 2 18" xfId="9720" xr:uid="{06CB3F93-4F75-4678-9FCC-9255ED3ADF0F}"/>
    <cellStyle name="Note 29 2 19" xfId="10131" xr:uid="{A878E4E9-6917-4C03-A929-EC87FECA618D}"/>
    <cellStyle name="Note 29 2 2" xfId="2196" xr:uid="{00000000-0005-0000-0000-000095080000}"/>
    <cellStyle name="Note 29 2 2 2" xfId="5719" xr:uid="{FB5B0E03-C0E2-4E51-9C33-99D3EF65EDB0}"/>
    <cellStyle name="Note 29 2 2 2 2" xfId="12050" xr:uid="{0E2BFA06-ED45-4BFE-8AFF-BF983FC70B41}"/>
    <cellStyle name="Note 29 2 2 3" xfId="10132" xr:uid="{7443CE14-12AC-4672-82F2-5998585B062F}"/>
    <cellStyle name="Note 29 2 2 4" xfId="11059" xr:uid="{C6CA26B6-21BC-4FCB-A96F-A78DE4690FFA}"/>
    <cellStyle name="Note 29 2 2 5" xfId="4790" xr:uid="{01250EDC-DBB2-43C8-9E6A-BFF1B03BD382}"/>
    <cellStyle name="Note 29 2 20" xfId="9388" xr:uid="{94B15377-C239-42CF-8160-FCD1BC99D98F}"/>
    <cellStyle name="Note 29 2 21" xfId="10483" xr:uid="{4F78B25F-F6B2-42B4-8F7D-BE33A66C65DB}"/>
    <cellStyle name="Note 29 2 22" xfId="10666" xr:uid="{3C9B2210-52EE-4716-A7B3-6116D341952C}"/>
    <cellStyle name="Note 29 2 23" xfId="10034" xr:uid="{109E0A7F-1DBB-4693-9B51-EFB461698FF3}"/>
    <cellStyle name="Note 29 2 24" xfId="15809" xr:uid="{4491265C-8B05-4818-997B-914A1BF047B5}"/>
    <cellStyle name="Note 29 2 25" xfId="16429" xr:uid="{8C52D891-7D7B-4463-903E-0B0C8DC519C3}"/>
    <cellStyle name="Note 29 2 26" xfId="15976" xr:uid="{4B53F648-3DCC-4893-B08E-C1DB6D1A5533}"/>
    <cellStyle name="Note 29 2 27" xfId="16687" xr:uid="{FED935F3-4282-4D0E-B806-983660A7A472}"/>
    <cellStyle name="Note 29 2 28" xfId="16864" xr:uid="{D24E78A6-CC3F-4A7C-93F4-4B4429A1B59D}"/>
    <cellStyle name="Note 29 2 29" xfId="17026" xr:uid="{3DFFDF16-7634-4236-B599-39094D8155E9}"/>
    <cellStyle name="Note 29 2 3" xfId="4277" xr:uid="{FC966A15-9283-40E7-A8BA-4F7EC5937A16}"/>
    <cellStyle name="Note 29 2 3 2" xfId="12049" xr:uid="{0C756827-798C-4584-9965-89B13CDBCAA9}"/>
    <cellStyle name="Note 29 2 4" xfId="6218" xr:uid="{635B1524-33D9-4CDB-BDC0-C186D072A6F8}"/>
    <cellStyle name="Note 29 2 4 2" xfId="12689" xr:uid="{D59D76DB-4EC1-4196-A78A-9B39C2BC5D50}"/>
    <cellStyle name="Note 29 2 5" xfId="6056" xr:uid="{CEE121D0-70E5-493E-AAC4-5E344AEB3216}"/>
    <cellStyle name="Note 29 2 5 2" xfId="12527" xr:uid="{C8348282-6E02-47F4-B299-DDB41F75D17D}"/>
    <cellStyle name="Note 29 2 6" xfId="6456" xr:uid="{30C5B713-0263-41F1-B52A-1A31F2FFA7D9}"/>
    <cellStyle name="Note 29 2 6 2" xfId="12927" xr:uid="{2E2D0EBE-F776-45D5-B9D6-2C0F426DE8B0}"/>
    <cellStyle name="Note 29 2 7" xfId="6760" xr:uid="{58CEAC2C-46F1-40AA-8E03-3DBDD26A983D}"/>
    <cellStyle name="Note 29 2 7 2" xfId="13231" xr:uid="{92C99842-E32C-4EA0-8404-313180A52F7B}"/>
    <cellStyle name="Note 29 2 8" xfId="7103" xr:uid="{228FFA2A-B5CD-47F6-856C-EF974C215194}"/>
    <cellStyle name="Note 29 2 8 2" xfId="13574" xr:uid="{AD1245B8-DAF9-4535-BE90-E46B60472DAC}"/>
    <cellStyle name="Note 29 2 9" xfId="7186" xr:uid="{09E2FF07-04EA-496F-8609-265E530BF973}"/>
    <cellStyle name="Note 29 2 9 2" xfId="13657" xr:uid="{25102087-EA8E-4C11-9AF2-1F70C0F09462}"/>
    <cellStyle name="Note 29 20" xfId="9719" xr:uid="{76583127-B0D5-4A90-BAAA-D9A24C05913D}"/>
    <cellStyle name="Note 29 21" xfId="10130" xr:uid="{691F5AF4-1D14-4936-99F8-34076B632A77}"/>
    <cellStyle name="Note 29 22" xfId="9389" xr:uid="{3ABC5CDA-C394-482A-8FE6-B0EE19F64425}"/>
    <cellStyle name="Note 29 23" xfId="10482" xr:uid="{8332A010-04CF-4848-9F4B-40923B8DB6BD}"/>
    <cellStyle name="Note 29 24" xfId="10665" xr:uid="{A0DABD34-8D7F-44C5-9F52-1247B9F529AF}"/>
    <cellStyle name="Note 29 25" xfId="10033" xr:uid="{DA9DC825-3A7F-425E-A439-9B35185F90C6}"/>
    <cellStyle name="Note 29 26" xfId="15808" xr:uid="{36502EAC-04D2-42F9-A154-DDDFDB235C77}"/>
    <cellStyle name="Note 29 27" xfId="16428" xr:uid="{3A5EF1AD-93CE-4B57-88D7-3594CAAD9F51}"/>
    <cellStyle name="Note 29 28" xfId="16253" xr:uid="{83AC2550-A798-4D95-AF0D-09C0B1E97018}"/>
    <cellStyle name="Note 29 29" xfId="16686" xr:uid="{06CC688F-2737-49E5-8F70-DC84044E65E2}"/>
    <cellStyle name="Note 29 3" xfId="2197" xr:uid="{00000000-0005-0000-0000-000096080000}"/>
    <cellStyle name="Note 29 3 2" xfId="5720" xr:uid="{767B64DA-69AE-41BE-B29E-EF1CEA659E47}"/>
    <cellStyle name="Note 29 3 2 2" xfId="12051" xr:uid="{6B0F9CA2-11DF-4917-8ECA-5662F5F8C2E4}"/>
    <cellStyle name="Note 29 3 3" xfId="10133" xr:uid="{EBEA0631-F3B2-4F66-94C4-2AF376CB697E}"/>
    <cellStyle name="Note 29 3 4" xfId="11060" xr:uid="{EC6CB774-C730-453C-AB14-F05AA2E09164}"/>
    <cellStyle name="Note 29 3 5" xfId="4791" xr:uid="{004F773B-E244-4177-99F2-B153CB38A7EC}"/>
    <cellStyle name="Note 29 3 6" xfId="3789" xr:uid="{E568E1C2-0166-4D3D-9236-8F5C41A019FE}"/>
    <cellStyle name="Note 29 30" xfId="16863" xr:uid="{6280138E-35E4-4F87-B65E-316A6B3538E9}"/>
    <cellStyle name="Note 29 31" xfId="17025" xr:uid="{DB83C878-F386-49E0-98B7-F1A05C28C6E1}"/>
    <cellStyle name="Note 29 4" xfId="3304" xr:uid="{89E1DADF-8075-420F-8FEA-FA29055B5505}"/>
    <cellStyle name="Note 29 4 2" xfId="11559" xr:uid="{F13086A6-6E4A-4FE9-820F-E7A12614B84F}"/>
    <cellStyle name="Note 29 4 3" xfId="5293" xr:uid="{F1C39AAB-3C8A-44ED-ACE9-43C736F20788}"/>
    <cellStyle name="Note 29 5" xfId="4276" xr:uid="{69AC8538-6F81-493F-85A5-E2383A19BA54}"/>
    <cellStyle name="Note 29 5 2" xfId="12048" xr:uid="{73C8D741-8CC7-4BF9-A21B-B0F096CFAFCB}"/>
    <cellStyle name="Note 29 6" xfId="6217" xr:uid="{34BEA053-BDE2-4659-A8A0-2FE511A15056}"/>
    <cellStyle name="Note 29 6 2" xfId="12688" xr:uid="{5935E44C-F592-48C5-B5B8-FF45F40472F2}"/>
    <cellStyle name="Note 29 7" xfId="6055" xr:uid="{589B01E8-69F8-4274-8D4B-840AA6956396}"/>
    <cellStyle name="Note 29 7 2" xfId="12526" xr:uid="{66A4FEEE-EF9B-4C33-8537-3E8B199B456D}"/>
    <cellStyle name="Note 29 8" xfId="6455" xr:uid="{6C4F40B3-4903-4C10-B2E2-83CCFD49F316}"/>
    <cellStyle name="Note 29 8 2" xfId="12926" xr:uid="{1A6EEC3A-766F-43D6-9EDA-504A8ED2BD39}"/>
    <cellStyle name="Note 29 9" xfId="6761" xr:uid="{A8486A79-5DC6-40EA-8171-6E30CAC83AF7}"/>
    <cellStyle name="Note 29 9 2" xfId="13232" xr:uid="{14941EF8-20D1-424A-9A89-DB3535ABA9E5}"/>
    <cellStyle name="Note 29_TRAFO" xfId="2198" xr:uid="{00000000-0005-0000-0000-000097080000}"/>
    <cellStyle name="Note 3" xfId="2199" xr:uid="{00000000-0005-0000-0000-000098080000}"/>
    <cellStyle name="Note 3 10" xfId="7320" xr:uid="{B8C6878B-A12C-4453-B6C2-8A8791041D9D}"/>
    <cellStyle name="Note 3 10 2" xfId="13791" xr:uid="{F1A13A8E-E938-4100-9E06-5829D12721A8}"/>
    <cellStyle name="Note 3 11" xfId="7644" xr:uid="{D46E6C74-DF55-4495-AE74-7B3EC12F9289}"/>
    <cellStyle name="Note 3 11 2" xfId="14115" xr:uid="{BB9484E7-D862-4531-A999-3FC6D5DDEE7C}"/>
    <cellStyle name="Note 3 12" xfId="7803" xr:uid="{3AA006E7-E31E-4254-8429-7144A3781DB9}"/>
    <cellStyle name="Note 3 12 2" xfId="14274" xr:uid="{CE604E21-1DBC-425D-8DFB-EC32AC35707D}"/>
    <cellStyle name="Note 3 13" xfId="7879" xr:uid="{E8EE624C-E9C0-403C-8C48-1783AA7AECA6}"/>
    <cellStyle name="Note 3 13 2" xfId="14350" xr:uid="{C047DA36-95E2-4201-8796-61298F353DC7}"/>
    <cellStyle name="Note 3 14" xfId="8179" xr:uid="{626E0A47-3E99-42DE-8F3E-43CDAAF252E5}"/>
    <cellStyle name="Note 3 14 2" xfId="14650" xr:uid="{B2A3E8C0-D10A-4592-9ADB-E46E2D01A0B0}"/>
    <cellStyle name="Note 3 15" xfId="8569" xr:uid="{1AFFCBB8-F743-4998-AD98-A1D6E9BF890B}"/>
    <cellStyle name="Note 3 15 2" xfId="15040" xr:uid="{9AE5E6FE-7F82-438E-BCE8-079E2AF03F89}"/>
    <cellStyle name="Note 3 16" xfId="8748" xr:uid="{6499A182-9515-4BD4-8EF8-B3A49A95D1A0}"/>
    <cellStyle name="Note 3 16 2" xfId="15219" xr:uid="{4238005D-6543-4519-A705-29C23F9CF955}"/>
    <cellStyle name="Note 3 17" xfId="8925" xr:uid="{42E41B66-6D7E-4413-ABE5-373BE3DA0442}"/>
    <cellStyle name="Note 3 17 2" xfId="15396" xr:uid="{5AF37B12-C00C-46B5-BBFE-1771AF7E9A9A}"/>
    <cellStyle name="Note 3 18" xfId="9087" xr:uid="{EA7A9F68-596B-47C2-8164-008D1F2207C8}"/>
    <cellStyle name="Note 3 18 2" xfId="15558" xr:uid="{68331A72-45CD-4690-9060-416E0422A91B}"/>
    <cellStyle name="Note 3 19" xfId="9721" xr:uid="{CAECFE1A-78C9-496C-8515-4F272E760EF7}"/>
    <cellStyle name="Note 3 2" xfId="2200" xr:uid="{00000000-0005-0000-0000-000099080000}"/>
    <cellStyle name="Note 3 2 10" xfId="7645" xr:uid="{BDE6AD83-AFC2-45D4-A551-5CAD70BE4E82}"/>
    <cellStyle name="Note 3 2 10 2" xfId="14116" xr:uid="{C305AFB2-5C06-4B04-BB76-2C25603109FE}"/>
    <cellStyle name="Note 3 2 11" xfId="7485" xr:uid="{5A8FA12D-77AF-414C-891D-337E17EC876B}"/>
    <cellStyle name="Note 3 2 11 2" xfId="13956" xr:uid="{07E0D80C-F841-41DD-A9F3-98BC6A736039}"/>
    <cellStyle name="Note 3 2 12" xfId="7880" xr:uid="{3FE5BC69-F009-4DFB-8B48-0E5894EC7549}"/>
    <cellStyle name="Note 3 2 12 2" xfId="14351" xr:uid="{D656742F-1528-4687-9D79-71B0ED03D7CA}"/>
    <cellStyle name="Note 3 2 13" xfId="8178" xr:uid="{46CD2B0F-159A-4235-8603-E6E3F83A3663}"/>
    <cellStyle name="Note 3 2 13 2" xfId="14649" xr:uid="{67143E8B-2A28-4F4E-A91F-BE401BB1D92F}"/>
    <cellStyle name="Note 3 2 14" xfId="8570" xr:uid="{06746AE0-9BB4-44D2-A028-45A9BD505F43}"/>
    <cellStyle name="Note 3 2 14 2" xfId="15041" xr:uid="{B0959511-9112-4D08-9990-5105B22B33F9}"/>
    <cellStyle name="Note 3 2 15" xfId="8749" xr:uid="{64EEACE3-5BA0-4A41-9CD6-F8D203098E67}"/>
    <cellStyle name="Note 3 2 15 2" xfId="15220" xr:uid="{86DCC0D1-4C62-4120-B17F-E7FDE6FAB185}"/>
    <cellStyle name="Note 3 2 16" xfId="8926" xr:uid="{4A0C4013-FEBF-4573-A8C3-6679DE4ADD9F}"/>
    <cellStyle name="Note 3 2 16 2" xfId="15397" xr:uid="{ACF909E8-43D5-48FF-9BAB-D385D96569B6}"/>
    <cellStyle name="Note 3 2 17" xfId="9088" xr:uid="{AB995FC2-FDD9-4EC1-B3DD-EC2C1A5AC0B1}"/>
    <cellStyle name="Note 3 2 17 2" xfId="15559" xr:uid="{BD932EEA-F638-4191-BBE1-7EB83D555C93}"/>
    <cellStyle name="Note 3 2 18" xfId="9722" xr:uid="{AF93976E-2791-4FFF-8FDD-1D11A0329AB6}"/>
    <cellStyle name="Note 3 2 19" xfId="10135" xr:uid="{55E012DE-DC64-4666-B300-CE72D01D9B3A}"/>
    <cellStyle name="Note 3 2 2" xfId="2201" xr:uid="{00000000-0005-0000-0000-00009A080000}"/>
    <cellStyle name="Note 3 2 2 2" xfId="5721" xr:uid="{5FB36BC0-5A23-49FF-8C2E-CA00E53AA815}"/>
    <cellStyle name="Note 3 2 2 2 2" xfId="12054" xr:uid="{D9E758E1-0B1D-4365-A41E-C0F7EBAC0EC1}"/>
    <cellStyle name="Note 3 2 2 3" xfId="10136" xr:uid="{1708A7F2-1532-41FB-992E-DFB3A03A854B}"/>
    <cellStyle name="Note 3 2 2 4" xfId="11061" xr:uid="{F6316FD9-4065-45BB-8578-1EE4A56F6F29}"/>
    <cellStyle name="Note 3 2 2 5" xfId="4792" xr:uid="{FB9E69C8-BE76-4577-AD28-3180E76A0704}"/>
    <cellStyle name="Note 3 2 20" xfId="9386" xr:uid="{87A7FDC4-41F6-4FB9-9026-082B1CFC65B0}"/>
    <cellStyle name="Note 3 2 21" xfId="10485" xr:uid="{8032B817-0C54-46F3-9F9F-C2CAC76462AC}"/>
    <cellStyle name="Note 3 2 22" xfId="10668" xr:uid="{204EECFE-600B-46F7-B2F5-6252EE1379A0}"/>
    <cellStyle name="Note 3 2 23" xfId="10036" xr:uid="{C7A724D2-F718-4AE7-9CC6-F08D39CA397C}"/>
    <cellStyle name="Note 3 2 24" xfId="15811" xr:uid="{BC77EA82-6AFE-460E-A135-56DF443B81C0}"/>
    <cellStyle name="Note 3 2 25" xfId="16431" xr:uid="{9D16698F-F647-49FE-87D3-DB166522FBC2}"/>
    <cellStyle name="Note 3 2 26" xfId="16588" xr:uid="{C5AA1F85-1CC8-465B-81CF-D6A77A56C14B}"/>
    <cellStyle name="Note 3 2 27" xfId="16689" xr:uid="{E15DBAB9-3191-4431-877C-C233CE6A5BD8}"/>
    <cellStyle name="Note 3 2 28" xfId="16866" xr:uid="{88048E3C-D088-4C4D-9DF0-08D7DC7211AA}"/>
    <cellStyle name="Note 3 2 29" xfId="17028" xr:uid="{789ED784-B3CE-45C6-8E09-328F3D1A1A4F}"/>
    <cellStyle name="Note 3 2 3" xfId="4279" xr:uid="{F22CA875-86BF-45F4-B48D-4A80F81E42BF}"/>
    <cellStyle name="Note 3 2 3 2" xfId="12053" xr:uid="{9B84FB79-A646-494E-B978-D68A636A21DD}"/>
    <cellStyle name="Note 3 2 4" xfId="6220" xr:uid="{E22A6090-3E63-441C-9E3F-CEB9C7C3B4B3}"/>
    <cellStyle name="Note 3 2 4 2" xfId="12691" xr:uid="{395D4F7E-7EAE-4E5E-8F65-FC3885FB9185}"/>
    <cellStyle name="Note 3 2 5" xfId="6057" xr:uid="{10D0DF8E-7CC3-4C7D-8A29-222980F133D7}"/>
    <cellStyle name="Note 3 2 5 2" xfId="12528" xr:uid="{F8B21B00-C6A9-4595-BF53-F76616D818E5}"/>
    <cellStyle name="Note 3 2 6" xfId="6458" xr:uid="{60B1B7B0-4E74-4EB3-917D-AFCA8C77107E}"/>
    <cellStyle name="Note 3 2 6 2" xfId="12929" xr:uid="{68A28D4B-0D61-452E-A715-BE4B2246BE76}"/>
    <cellStyle name="Note 3 2 7" xfId="6758" xr:uid="{534FBB95-4484-488F-A537-D2CE24A46AE0}"/>
    <cellStyle name="Note 3 2 7 2" xfId="13229" xr:uid="{DF520FB5-D57C-4C0E-A50F-FC68BDB9C99A}"/>
    <cellStyle name="Note 3 2 8" xfId="7105" xr:uid="{3EF5D01C-59D0-47B0-8B27-16324CB90AA8}"/>
    <cellStyle name="Note 3 2 8 2" xfId="13576" xr:uid="{C6C364FF-399E-4A26-AFF7-B73D214E9955}"/>
    <cellStyle name="Note 3 2 9" xfId="6950" xr:uid="{11C61349-D93C-47E5-875F-E17A4CEB3F0C}"/>
    <cellStyle name="Note 3 2 9 2" xfId="13421" xr:uid="{A0940A9F-88EB-4DA5-AF42-20E73391EA70}"/>
    <cellStyle name="Note 3 20" xfId="10134" xr:uid="{1719860F-C6E5-41E5-B9E3-392AEAEF7C33}"/>
    <cellStyle name="Note 3 21" xfId="9387" xr:uid="{2D9E1A72-5007-486F-A7F4-392FC5A960B3}"/>
    <cellStyle name="Note 3 22" xfId="10484" xr:uid="{15D13F58-1C10-4327-A57A-EC358745D131}"/>
    <cellStyle name="Note 3 23" xfId="10667" xr:uid="{7161A1BD-63AA-44A3-92A3-A2BEEF691778}"/>
    <cellStyle name="Note 3 24" xfId="10035" xr:uid="{7E6D7165-F53C-4A59-B9FA-FCD60507566E}"/>
    <cellStyle name="Note 3 25" xfId="15810" xr:uid="{5A46BB19-4B13-4064-B660-B4FBE449C60A}"/>
    <cellStyle name="Note 3 26" xfId="16430" xr:uid="{6EAC3AAF-CD1C-49C2-A63F-1DBB0314115A}"/>
    <cellStyle name="Note 3 27" xfId="16254" xr:uid="{D4C73E88-F0BF-4E98-AE8E-AB51DD0CF26F}"/>
    <cellStyle name="Note 3 28" xfId="16688" xr:uid="{4CE7DC1F-771F-465A-B35C-125213F37232}"/>
    <cellStyle name="Note 3 29" xfId="16865" xr:uid="{D87A5DCD-CC0B-42C5-87AF-5609C766B61C}"/>
    <cellStyle name="Note 3 3" xfId="2202" xr:uid="{00000000-0005-0000-0000-00009B080000}"/>
    <cellStyle name="Note 3 3 2" xfId="5722" xr:uid="{C2CAC91E-CE13-4CD6-AA1A-E757B5026548}"/>
    <cellStyle name="Note 3 3 2 2" xfId="12055" xr:uid="{88F083DE-06F0-4DF6-9782-7DB65C28DC33}"/>
    <cellStyle name="Note 3 3 3" xfId="10137" xr:uid="{AA5A4D4C-BAA2-4FCA-8E3F-43BFE61882D7}"/>
    <cellStyle name="Note 3 3 4" xfId="11062" xr:uid="{40DA0509-54F8-43E9-8941-3F55CC103511}"/>
    <cellStyle name="Note 3 3 5" xfId="4793" xr:uid="{B4F8FB16-3F75-4B0F-A58F-B64526AF8D8E}"/>
    <cellStyle name="Note 3 30" xfId="17027" xr:uid="{150EB7F4-6AF8-4269-868A-FDAA13EC4FF0}"/>
    <cellStyle name="Note 3 4" xfId="4278" xr:uid="{D37FF768-E1D6-421E-8FF3-8362A3A1559B}"/>
    <cellStyle name="Note 3 4 2" xfId="12052" xr:uid="{69AE1BC7-439A-4F61-B022-06ACEF313A4A}"/>
    <cellStyle name="Note 3 5" xfId="6219" xr:uid="{18C928D5-AB7F-46DB-B6D4-1C63F8E32E1A}"/>
    <cellStyle name="Note 3 5 2" xfId="12690" xr:uid="{51FBDE3B-9CE2-4FA2-B026-F31A5FFC4F1A}"/>
    <cellStyle name="Note 3 6" xfId="6379" xr:uid="{61CAF853-42A1-4363-956F-C4C1776D1C9A}"/>
    <cellStyle name="Note 3 6 2" xfId="12850" xr:uid="{21F82B94-664B-49A5-BE1F-DA40A223EFBD}"/>
    <cellStyle name="Note 3 7" xfId="6457" xr:uid="{1E78A4F8-ED2D-4B9D-A466-8FD6652A0D13}"/>
    <cellStyle name="Note 3 7 2" xfId="12928" xr:uid="{786077BF-4142-4C73-BD82-EA468F49B331}"/>
    <cellStyle name="Note 3 8" xfId="6759" xr:uid="{35D640EE-5CAE-4F61-9076-F3E4BA7DE6A2}"/>
    <cellStyle name="Note 3 8 2" xfId="13230" xr:uid="{F5912BC5-08AA-4AF8-AD42-AE5569380065}"/>
    <cellStyle name="Note 3 9" xfId="7104" xr:uid="{8761EF8A-E1C9-42A0-9E37-4E8197A0F9AA}"/>
    <cellStyle name="Note 3 9 2" xfId="13575" xr:uid="{AF530F30-C595-4431-880A-C37FD3E5A4C7}"/>
    <cellStyle name="Note 3_TRAFO" xfId="2203" xr:uid="{00000000-0005-0000-0000-00009C080000}"/>
    <cellStyle name="Note 30" xfId="2204" xr:uid="{00000000-0005-0000-0000-00009D080000}"/>
    <cellStyle name="Note 30 10" xfId="7106" xr:uid="{2C0775A7-0FCC-44AE-A83C-3175CE059EFD}"/>
    <cellStyle name="Note 30 10 2" xfId="13577" xr:uid="{9BC5692E-8F0A-4B3E-8318-07047CC05F0D}"/>
    <cellStyle name="Note 30 11" xfId="6951" xr:uid="{A4CD6D95-5714-49C2-99D6-00276DBB6ACF}"/>
    <cellStyle name="Note 30 11 2" xfId="13422" xr:uid="{3ED5EBA8-0B7E-44C6-9D4D-0715E30D6B91}"/>
    <cellStyle name="Note 30 12" xfId="7646" xr:uid="{9986F621-9F24-412F-B297-E08E465F22E3}"/>
    <cellStyle name="Note 30 12 2" xfId="14117" xr:uid="{4F226049-560A-46E1-966B-C416685FBBD4}"/>
    <cellStyle name="Note 30 13" xfId="7486" xr:uid="{1CD6D7BD-3066-4B3D-9089-A541460F90EA}"/>
    <cellStyle name="Note 30 13 2" xfId="13957" xr:uid="{6C82D796-9B8D-4E55-BE88-E86A6C071A88}"/>
    <cellStyle name="Note 30 14" xfId="7881" xr:uid="{0BE7C47D-A6AE-4336-A6C2-7912E312917D}"/>
    <cellStyle name="Note 30 14 2" xfId="14352" xr:uid="{0A41A643-6096-4B8E-AF9A-8773405E7F8D}"/>
    <cellStyle name="Note 30 15" xfId="8177" xr:uid="{EFBFD25F-7E1B-435C-94FC-52175EF404CC}"/>
    <cellStyle name="Note 30 15 2" xfId="14648" xr:uid="{4743DF60-8D30-4FAD-A776-383B94FA43F8}"/>
    <cellStyle name="Note 30 16" xfId="8571" xr:uid="{EA1B95CC-FA7D-46C0-8C03-01F418DB94CB}"/>
    <cellStyle name="Note 30 16 2" xfId="15042" xr:uid="{6DFEEB85-5C6C-4406-8317-5CD164F93A30}"/>
    <cellStyle name="Note 30 17" xfId="8750" xr:uid="{EDAEA669-45F6-4F0E-817A-DF592B5CFEBA}"/>
    <cellStyle name="Note 30 17 2" xfId="15221" xr:uid="{72B3A60B-819C-4322-A70A-3528B6C6BDF2}"/>
    <cellStyle name="Note 30 18" xfId="8927" xr:uid="{247F3DE9-52A1-45DF-A9ED-77636ED3A01B}"/>
    <cellStyle name="Note 30 18 2" xfId="15398" xr:uid="{BDFE5C49-4E63-4CAE-8B23-2E689FA18DD6}"/>
    <cellStyle name="Note 30 19" xfId="9089" xr:uid="{0AA38C28-FB3A-424E-9E6F-CBF20EBECCFA}"/>
    <cellStyle name="Note 30 19 2" xfId="15560" xr:uid="{FB02C1F3-71D2-4A46-AD53-1F62B456B3CE}"/>
    <cellStyle name="Note 30 2" xfId="2205" xr:uid="{00000000-0005-0000-0000-00009E080000}"/>
    <cellStyle name="Note 30 2 10" xfId="7647" xr:uid="{193D7A73-E2A4-4D15-8B3C-3142309D8335}"/>
    <cellStyle name="Note 30 2 10 2" xfId="14118" xr:uid="{44DAF507-003E-473B-933A-86272C4DA47F}"/>
    <cellStyle name="Note 30 2 11" xfId="7487" xr:uid="{9F84E905-43F0-4035-AC9E-2FAAC0723454}"/>
    <cellStyle name="Note 30 2 11 2" xfId="13958" xr:uid="{9FFFC20A-4424-49F4-9684-930A249255E9}"/>
    <cellStyle name="Note 30 2 12" xfId="7882" xr:uid="{695A53C4-4542-4116-960C-90079513E03D}"/>
    <cellStyle name="Note 30 2 12 2" xfId="14353" xr:uid="{3B771602-271C-4746-A747-9513C76B9D5E}"/>
    <cellStyle name="Note 30 2 13" xfId="8037" xr:uid="{5E3C062C-E1B2-4A16-838A-C869C42C4865}"/>
    <cellStyle name="Note 30 2 13 2" xfId="14508" xr:uid="{F440753E-54FD-4B19-BE59-7C5EF6E028FF}"/>
    <cellStyle name="Note 30 2 14" xfId="8572" xr:uid="{71160CEC-5A38-440A-810F-825A378D1A95}"/>
    <cellStyle name="Note 30 2 14 2" xfId="15043" xr:uid="{782416C9-8C77-43D5-86D8-6000F3376266}"/>
    <cellStyle name="Note 30 2 15" xfId="8751" xr:uid="{B9DA9952-C3C8-4673-8BC3-964F65179AB5}"/>
    <cellStyle name="Note 30 2 15 2" xfId="15222" xr:uid="{03790E7C-8392-460E-94A6-A4F64792EED1}"/>
    <cellStyle name="Note 30 2 16" xfId="8928" xr:uid="{3A30382D-29A4-424B-9660-E7E93BD842D6}"/>
    <cellStyle name="Note 30 2 16 2" xfId="15399" xr:uid="{8BE93191-3945-480B-9469-BA0D3E0E4E61}"/>
    <cellStyle name="Note 30 2 17" xfId="9090" xr:uid="{085138CC-4C4D-43AF-AF2E-3677B2B2EF04}"/>
    <cellStyle name="Note 30 2 17 2" xfId="15561" xr:uid="{3FE609FF-B124-4B1A-8585-43A66F7D9314}"/>
    <cellStyle name="Note 30 2 18" xfId="9724" xr:uid="{8EF4C566-B1AB-4C98-9F0E-6C05CFFA9328}"/>
    <cellStyle name="Note 30 2 19" xfId="10139" xr:uid="{109FFE24-D004-439F-BD07-08BE0E09BAB4}"/>
    <cellStyle name="Note 30 2 2" xfId="2206" xr:uid="{00000000-0005-0000-0000-00009F080000}"/>
    <cellStyle name="Note 30 2 2 2" xfId="5723" xr:uid="{8E69C583-A6E0-4D09-AB6A-8F93CE81B417}"/>
    <cellStyle name="Note 30 2 2 2 2" xfId="12058" xr:uid="{B4DC9E71-12C9-4F5C-8FDE-71B3E6A6DC17}"/>
    <cellStyle name="Note 30 2 2 3" xfId="10140" xr:uid="{543C33EA-9032-4705-A7A7-2F0CE9DB1724}"/>
    <cellStyle name="Note 30 2 2 4" xfId="11063" xr:uid="{D27EB352-5FB8-4021-8141-68C8D33AAE1B}"/>
    <cellStyle name="Note 30 2 2 5" xfId="4794" xr:uid="{1572D371-B8EE-4521-9ACD-2C545F053FC1}"/>
    <cellStyle name="Note 30 2 20" xfId="9384" xr:uid="{A3FD61D1-9A7C-4E9A-AF3D-19F1F3491CDA}"/>
    <cellStyle name="Note 30 2 21" xfId="10487" xr:uid="{7C10F687-193E-4B73-A7EC-F80034883DD8}"/>
    <cellStyle name="Note 30 2 22" xfId="10670" xr:uid="{A13F581B-E115-46D1-B5F1-07361D38293C}"/>
    <cellStyle name="Note 30 2 23" xfId="10038" xr:uid="{22223A2B-BBC5-45A4-A978-4A124B16BB24}"/>
    <cellStyle name="Note 30 2 24" xfId="15813" xr:uid="{7358E827-877C-4BC5-B388-0BD11B3B0B69}"/>
    <cellStyle name="Note 30 2 25" xfId="16433" xr:uid="{9784E606-0807-4D9A-BF2A-B865E61B456F}"/>
    <cellStyle name="Note 30 2 26" xfId="16256" xr:uid="{BDCCF491-9662-452E-A317-C01AA9AF8CAE}"/>
    <cellStyle name="Note 30 2 27" xfId="16691" xr:uid="{5CCEF039-20CB-475A-80E5-37D1719D920B}"/>
    <cellStyle name="Note 30 2 28" xfId="16868" xr:uid="{B5DCCCDA-AF24-47FE-B9E8-FC3557985A51}"/>
    <cellStyle name="Note 30 2 29" xfId="17030" xr:uid="{5A7A4F6C-9FEC-4E5A-87F0-CCD75FE17AE0}"/>
    <cellStyle name="Note 30 2 3" xfId="4281" xr:uid="{8B037471-C8C1-44A3-BDBF-86F75A7EE11D}"/>
    <cellStyle name="Note 30 2 3 2" xfId="12057" xr:uid="{613DDBCF-DA85-4CC2-B2C3-1922E38CD422}"/>
    <cellStyle name="Note 30 2 4" xfId="6222" xr:uid="{E77CB277-C90B-4E0D-AA1E-B8D78DB41E34}"/>
    <cellStyle name="Note 30 2 4 2" xfId="12693" xr:uid="{2967E7B2-67C9-4D82-AA57-6285A1555573}"/>
    <cellStyle name="Note 30 2 5" xfId="6059" xr:uid="{E6A95361-9D8A-405F-A4E6-725B0139F2B6}"/>
    <cellStyle name="Note 30 2 5 2" xfId="12530" xr:uid="{45C1290A-3617-48C7-8046-47CF6737F705}"/>
    <cellStyle name="Note 30 2 6" xfId="6460" xr:uid="{DA12E924-0A39-4069-980F-21EE61773866}"/>
    <cellStyle name="Note 30 2 6 2" xfId="12931" xr:uid="{75C72A76-4C5F-4A18-AAD0-ACC07F9D61E6}"/>
    <cellStyle name="Note 30 2 7" xfId="6756" xr:uid="{33498D49-5358-4B4E-A9B1-ABDE1719053B}"/>
    <cellStyle name="Note 30 2 7 2" xfId="13227" xr:uid="{63990F9C-47E1-47C6-80DC-574848DE70E1}"/>
    <cellStyle name="Note 30 2 8" xfId="7107" xr:uid="{1C3C9D41-69EF-4A47-B845-C44CCB07D817}"/>
    <cellStyle name="Note 30 2 8 2" xfId="13578" xr:uid="{A8BAF20E-BFBA-4589-99A3-242ECAB52190}"/>
    <cellStyle name="Note 30 2 9" xfId="6952" xr:uid="{733DB119-C636-4B6C-A49E-F9DB06A8541F}"/>
    <cellStyle name="Note 30 2 9 2" xfId="13423" xr:uid="{3C34CADB-EDEC-42DE-B8F9-EA3E93720ED1}"/>
    <cellStyle name="Note 30 20" xfId="9723" xr:uid="{F3E46E07-12DE-47CF-BB63-81F54260544C}"/>
    <cellStyle name="Note 30 21" xfId="10138" xr:uid="{69C2058D-E3B3-4A3D-8B85-D9C9192BA4B3}"/>
    <cellStyle name="Note 30 22" xfId="9385" xr:uid="{104165A5-026A-4D69-880D-2DBDEB92CD43}"/>
    <cellStyle name="Note 30 23" xfId="10486" xr:uid="{3D4B7A2A-1F0A-4737-9440-E2FC161E6AAC}"/>
    <cellStyle name="Note 30 24" xfId="10669" xr:uid="{99D8E7E6-0D14-4A84-B58C-02C3E1E6B87E}"/>
    <cellStyle name="Note 30 25" xfId="10653" xr:uid="{5C5BC1CC-2A39-4C0E-B1A9-ED43663BEFF1}"/>
    <cellStyle name="Note 30 26" xfId="15812" xr:uid="{5912510A-12DB-4770-8FC1-7DC954304674}"/>
    <cellStyle name="Note 30 27" xfId="16432" xr:uid="{8E13ED89-3DC7-4FC1-8F7A-2B0CA1DC5679}"/>
    <cellStyle name="Note 30 28" xfId="16255" xr:uid="{BB960927-282A-4997-93B0-1C82F240151B}"/>
    <cellStyle name="Note 30 29" xfId="16690" xr:uid="{B93909D5-0B50-4610-B554-ECC97000BED5}"/>
    <cellStyle name="Note 30 3" xfId="2207" xr:uid="{00000000-0005-0000-0000-0000A0080000}"/>
    <cellStyle name="Note 30 3 2" xfId="5724" xr:uid="{4868956F-5097-4DF7-BCEE-9693F10C3E2D}"/>
    <cellStyle name="Note 30 3 2 2" xfId="12059" xr:uid="{23E2055B-6BA5-442D-A6DB-EDC8DA221782}"/>
    <cellStyle name="Note 30 3 3" xfId="10141" xr:uid="{86CAD285-1D88-4954-B9D1-5EADA5181506}"/>
    <cellStyle name="Note 30 3 4" xfId="11064" xr:uid="{6E3D1B1E-66A8-43E6-889A-A0E5FA168FDA}"/>
    <cellStyle name="Note 30 3 5" xfId="4795" xr:uid="{C7D3D0C4-3D13-4D5C-9AD3-8C0B7816CF0B}"/>
    <cellStyle name="Note 30 3 6" xfId="3790" xr:uid="{B1F98C0B-DED1-4D8C-812B-566F8348DE07}"/>
    <cellStyle name="Note 30 30" xfId="16867" xr:uid="{DB451772-0D7F-445B-89ED-ED652AA7195B}"/>
    <cellStyle name="Note 30 31" xfId="17029" xr:uid="{3C5CB9C1-B6E0-46D4-B2C7-872B6D6E17AC}"/>
    <cellStyle name="Note 30 4" xfId="3305" xr:uid="{8505BD6A-B679-47FB-A836-85B46333D10C}"/>
    <cellStyle name="Note 30 4 2" xfId="11560" xr:uid="{1A1361CE-7CF1-4588-A3B8-500C6E580DEA}"/>
    <cellStyle name="Note 30 4 3" xfId="5294" xr:uid="{55BA731B-E3E3-42FD-BC54-852363B61D9B}"/>
    <cellStyle name="Note 30 5" xfId="4280" xr:uid="{85C6C09E-5235-4DD5-9AFB-C0B275DFD69B}"/>
    <cellStyle name="Note 30 5 2" xfId="12056" xr:uid="{7D2F2FCF-94B8-4253-BC00-B3F7F6BE96E6}"/>
    <cellStyle name="Note 30 6" xfId="6221" xr:uid="{FB532311-3B61-455D-9B2D-E709AD0AB61B}"/>
    <cellStyle name="Note 30 6 2" xfId="12692" xr:uid="{58A3D66B-8441-4DDA-8C5C-9B1BCDA55317}"/>
    <cellStyle name="Note 30 7" xfId="6058" xr:uid="{FAF4F744-888E-4611-BB39-FE03157933E4}"/>
    <cellStyle name="Note 30 7 2" xfId="12529" xr:uid="{A0F0011F-AA4D-4977-A8F3-11296018ACE0}"/>
    <cellStyle name="Note 30 8" xfId="6459" xr:uid="{5C523FB0-7D02-4A04-B219-F4126B18019E}"/>
    <cellStyle name="Note 30 8 2" xfId="12930" xr:uid="{34854528-873B-4459-A2FC-1445FC60601E}"/>
    <cellStyle name="Note 30 9" xfId="6757" xr:uid="{032AF84F-6719-4D23-B6D8-F071195D32AE}"/>
    <cellStyle name="Note 30 9 2" xfId="13228" xr:uid="{49FFF0EC-923D-4D0D-94EF-25D9F3CA4A5D}"/>
    <cellStyle name="Note 30_TRAFO" xfId="2208" xr:uid="{00000000-0005-0000-0000-0000A1080000}"/>
    <cellStyle name="Note 31" xfId="2209" xr:uid="{00000000-0005-0000-0000-0000A2080000}"/>
    <cellStyle name="Note 31 10" xfId="7108" xr:uid="{C4A052AD-5CC6-41FA-904B-476152CF2568}"/>
    <cellStyle name="Note 31 10 2" xfId="13579" xr:uid="{8B573B8C-113C-4B02-B00B-3DDB7BFF24AA}"/>
    <cellStyle name="Note 31 11" xfId="7164" xr:uid="{8D90BEB7-0BA3-4B95-A467-DB9DF2D92D41}"/>
    <cellStyle name="Note 31 11 2" xfId="13635" xr:uid="{49CA4959-FA94-4319-85CA-7E9D28A5EC89}"/>
    <cellStyle name="Note 31 12" xfId="7648" xr:uid="{7312D077-029E-43F1-828B-EE6D2895EF3D}"/>
    <cellStyle name="Note 31 12 2" xfId="14119" xr:uid="{CD54084F-446C-4E52-BD6E-19F7327BA0F2}"/>
    <cellStyle name="Note 31 13" xfId="7488" xr:uid="{13C7D5D1-7FB5-4ED8-9EA9-CEA2036C6A01}"/>
    <cellStyle name="Note 31 13 2" xfId="13959" xr:uid="{DCCFE607-A7F8-4B84-8888-FD2105C8D8FD}"/>
    <cellStyle name="Note 31 14" xfId="7883" xr:uid="{824149E6-617C-47AF-A191-DF0E56ED87F8}"/>
    <cellStyle name="Note 31 14 2" xfId="14354" xr:uid="{240714AE-593D-47FB-AC3D-BE2A80F2BE1B}"/>
    <cellStyle name="Note 31 15" xfId="8176" xr:uid="{544D19B9-7E70-4043-AEC3-8AA3C848BCFC}"/>
    <cellStyle name="Note 31 15 2" xfId="14647" xr:uid="{52C44078-1CFA-4DBC-9242-7B20DF7B036A}"/>
    <cellStyle name="Note 31 16" xfId="8573" xr:uid="{3963ECEC-81B0-46E2-BCC9-FBA6A624625F}"/>
    <cellStyle name="Note 31 16 2" xfId="15044" xr:uid="{9CAC571F-5AE7-433B-AA49-ACBEA5B38E2F}"/>
    <cellStyle name="Note 31 17" xfId="8752" xr:uid="{7D5ECB54-1047-404E-B0B5-74E7D198E4F8}"/>
    <cellStyle name="Note 31 17 2" xfId="15223" xr:uid="{7E19B8C5-6C49-414C-BD4B-B9E873ADBE30}"/>
    <cellStyle name="Note 31 18" xfId="8929" xr:uid="{497C1B3C-F4C6-4D7E-A9B7-F824A57B1475}"/>
    <cellStyle name="Note 31 18 2" xfId="15400" xr:uid="{EED57A46-F61F-4E76-98FB-014F656C44F6}"/>
    <cellStyle name="Note 31 19" xfId="9091" xr:uid="{835CC8B8-B7CF-4162-B033-570EE75FF76B}"/>
    <cellStyle name="Note 31 19 2" xfId="15562" xr:uid="{F9221DD5-CF89-49B6-878C-8B868CB1812F}"/>
    <cellStyle name="Note 31 2" xfId="2210" xr:uid="{00000000-0005-0000-0000-0000A3080000}"/>
    <cellStyle name="Note 31 2 10" xfId="7649" xr:uid="{E285E40B-F074-4433-A6A9-5D54D6A0705F}"/>
    <cellStyle name="Note 31 2 10 2" xfId="14120" xr:uid="{CBA724C7-A78C-4A6D-BCC1-04E2AA773A96}"/>
    <cellStyle name="Note 31 2 11" xfId="7489" xr:uid="{9C3FD9AF-4DF6-4335-AAA0-81536EA0B5D4}"/>
    <cellStyle name="Note 31 2 11 2" xfId="13960" xr:uid="{6762A15E-7CC4-4B22-B631-5E720D432F85}"/>
    <cellStyle name="Note 31 2 12" xfId="7884" xr:uid="{4EEBCAC9-2F34-4788-8012-1CDEFA2E133C}"/>
    <cellStyle name="Note 31 2 12 2" xfId="14355" xr:uid="{D0A33B38-C492-42B7-A3A5-C50A92409576}"/>
    <cellStyle name="Note 31 2 13" xfId="8175" xr:uid="{78A0D0F1-7C72-4CC3-9630-CCAEA6048BD1}"/>
    <cellStyle name="Note 31 2 13 2" xfId="14646" xr:uid="{C2A72FDD-4366-4732-804C-511C823C952F}"/>
    <cellStyle name="Note 31 2 14" xfId="8574" xr:uid="{2ADBA204-955A-4331-A992-D7F5A5B61226}"/>
    <cellStyle name="Note 31 2 14 2" xfId="15045" xr:uid="{1FE36B1B-9FAC-4FFC-A19E-396D2897B4B5}"/>
    <cellStyle name="Note 31 2 15" xfId="8753" xr:uid="{B675401F-330C-43BB-B4EC-9336D485C0F2}"/>
    <cellStyle name="Note 31 2 15 2" xfId="15224" xr:uid="{4B15C91F-099F-4638-9E6D-133083B4299E}"/>
    <cellStyle name="Note 31 2 16" xfId="8930" xr:uid="{39444233-F4DC-417F-9485-1B37074081CA}"/>
    <cellStyle name="Note 31 2 16 2" xfId="15401" xr:uid="{684BB098-F57D-4BF9-93C4-F9B73BA3EC19}"/>
    <cellStyle name="Note 31 2 17" xfId="9092" xr:uid="{1C2ECA7C-54FE-4084-B22C-425BEC150B7A}"/>
    <cellStyle name="Note 31 2 17 2" xfId="15563" xr:uid="{BAD8E93A-C8EB-436F-AD21-C2E901331EE3}"/>
    <cellStyle name="Note 31 2 18" xfId="9726" xr:uid="{A53637DE-692D-47CB-8BEB-A6622CB6917F}"/>
    <cellStyle name="Note 31 2 19" xfId="10143" xr:uid="{CDD0C621-FE11-4AC8-861A-616963E07327}"/>
    <cellStyle name="Note 31 2 2" xfId="2211" xr:uid="{00000000-0005-0000-0000-0000A4080000}"/>
    <cellStyle name="Note 31 2 2 2" xfId="5725" xr:uid="{67C3A263-E4FD-4757-921D-412A8E4BA85E}"/>
    <cellStyle name="Note 31 2 2 2 2" xfId="12062" xr:uid="{39E68F1A-0ADF-4D58-8A54-348DAC146CF2}"/>
    <cellStyle name="Note 31 2 2 3" xfId="10144" xr:uid="{06C8C204-396D-4320-B28D-BECC83B9C916}"/>
    <cellStyle name="Note 31 2 2 4" xfId="11065" xr:uid="{1A3E42D0-4CD4-47CA-B0F7-9C2B1E2AD738}"/>
    <cellStyle name="Note 31 2 2 5" xfId="4796" xr:uid="{DEBAB899-6689-4D92-8741-5E0679E71956}"/>
    <cellStyle name="Note 31 2 20" xfId="9382" xr:uid="{1BFD0095-0DA6-4AC0-8785-FFF2BAD65190}"/>
    <cellStyle name="Note 31 2 21" xfId="10489" xr:uid="{7086AF63-AC49-42B4-A972-0C12C1D13E22}"/>
    <cellStyle name="Note 31 2 22" xfId="10672" xr:uid="{CB87596E-8F2B-418B-B48E-33205C9D2147}"/>
    <cellStyle name="Note 31 2 23" xfId="10039" xr:uid="{F735288A-C81C-4408-BC3D-74D233AF7663}"/>
    <cellStyle name="Note 31 2 24" xfId="15815" xr:uid="{91400E4B-68FC-40DA-B024-4452EC6C1BD1}"/>
    <cellStyle name="Note 31 2 25" xfId="16435" xr:uid="{BEE1AC07-434F-402E-B4DB-7373894FD0FF}"/>
    <cellStyle name="Note 31 2 26" xfId="15985" xr:uid="{975A7D80-C6F6-45A7-B3C6-C15F83A604DF}"/>
    <cellStyle name="Note 31 2 27" xfId="16693" xr:uid="{9A1AA027-E845-4B02-9290-CE92C06443F1}"/>
    <cellStyle name="Note 31 2 28" xfId="16870" xr:uid="{77323A14-0BA6-43BE-B78E-888CDA16405F}"/>
    <cellStyle name="Note 31 2 29" xfId="17032" xr:uid="{048F5087-74D9-453B-833B-C64893A47AC0}"/>
    <cellStyle name="Note 31 2 3" xfId="4283" xr:uid="{C7DADC21-0C6F-45A3-94E8-6B41898CEC3D}"/>
    <cellStyle name="Note 31 2 3 2" xfId="12061" xr:uid="{72AD5026-2416-4976-8380-B66FC6001D31}"/>
    <cellStyle name="Note 31 2 4" xfId="6224" xr:uid="{5F93F864-78C7-4A1A-BD34-BDF5DAE7BE26}"/>
    <cellStyle name="Note 31 2 4 2" xfId="12695" xr:uid="{5AADFDB5-B843-4B44-A3B8-852C089FD46D}"/>
    <cellStyle name="Note 31 2 5" xfId="6061" xr:uid="{6E9964EE-F770-4001-99FB-147CA9FAB02B}"/>
    <cellStyle name="Note 31 2 5 2" xfId="12532" xr:uid="{54689BCF-DEC0-4D3A-B256-E03635FBD357}"/>
    <cellStyle name="Note 31 2 6" xfId="6462" xr:uid="{071F6C63-7A36-4FDC-9C4B-80A36CD84A62}"/>
    <cellStyle name="Note 31 2 6 2" xfId="12933" xr:uid="{8BD0052E-16DB-462A-A9EC-887553F4EE6F}"/>
    <cellStyle name="Note 31 2 7" xfId="6754" xr:uid="{446CC26C-C1E6-4130-B138-4AEE30907B77}"/>
    <cellStyle name="Note 31 2 7 2" xfId="13225" xr:uid="{305AC443-D081-48E4-91B4-F685ACF16FDA}"/>
    <cellStyle name="Note 31 2 8" xfId="7109" xr:uid="{31076371-F3CF-4482-970D-0DB0A35272CA}"/>
    <cellStyle name="Note 31 2 8 2" xfId="13580" xr:uid="{E0362F38-03C4-41A8-9AC5-A55061451A31}"/>
    <cellStyle name="Note 31 2 9" xfId="6953" xr:uid="{4EBE72DE-C048-4DE9-9BE6-A4EB00731CAD}"/>
    <cellStyle name="Note 31 2 9 2" xfId="13424" xr:uid="{7C49107C-86CD-4F83-8FEC-B619D29146FE}"/>
    <cellStyle name="Note 31 20" xfId="9725" xr:uid="{EAE4404A-9F79-4D65-8AD2-B0E6D6195B33}"/>
    <cellStyle name="Note 31 21" xfId="10142" xr:uid="{C6C99929-A7AF-4C57-8800-2E641F65A724}"/>
    <cellStyle name="Note 31 22" xfId="9383" xr:uid="{FAC7DE22-6D69-455F-8593-4C44E365813F}"/>
    <cellStyle name="Note 31 23" xfId="10488" xr:uid="{9E668AA4-1F5B-4AD2-996A-7D4B2A787720}"/>
    <cellStyle name="Note 31 24" xfId="10671" xr:uid="{E4ED8A98-3A41-491A-8555-7781F598258C}"/>
    <cellStyle name="Note 31 25" xfId="10466" xr:uid="{50FA27E7-A256-4D71-8206-5E40F093C8FD}"/>
    <cellStyle name="Note 31 26" xfId="15814" xr:uid="{EE3C4273-62AE-4AA2-9279-1B7A1A1CF80A}"/>
    <cellStyle name="Note 31 27" xfId="16434" xr:uid="{6BBED2DE-353A-48FD-90B4-C6B93B9EA006}"/>
    <cellStyle name="Note 31 28" xfId="16257" xr:uid="{816D63B1-8AF4-4BF7-AEE3-67618AA561FC}"/>
    <cellStyle name="Note 31 29" xfId="16692" xr:uid="{B96042BD-47A7-4115-A00E-535CCB49D056}"/>
    <cellStyle name="Note 31 3" xfId="2212" xr:uid="{00000000-0005-0000-0000-0000A5080000}"/>
    <cellStyle name="Note 31 3 2" xfId="5726" xr:uid="{7D73D0D3-335A-4471-9823-71D9F371F958}"/>
    <cellStyle name="Note 31 3 2 2" xfId="12063" xr:uid="{636D4B54-597C-479B-9CBB-BD78C95D8F8D}"/>
    <cellStyle name="Note 31 3 3" xfId="10145" xr:uid="{D09D7742-4197-49B0-9F7F-CC1829A8697D}"/>
    <cellStyle name="Note 31 3 4" xfId="11066" xr:uid="{32D076BD-8DEB-42CE-A958-095121AD8684}"/>
    <cellStyle name="Note 31 3 5" xfId="4797" xr:uid="{9CE76756-D9C9-4F8D-B39B-55CAF0CF1CCA}"/>
    <cellStyle name="Note 31 3 6" xfId="3791" xr:uid="{2A988C68-45A9-412F-8E8B-7A6F6D39AD47}"/>
    <cellStyle name="Note 31 30" xfId="16869" xr:uid="{80763A60-D2A6-4F99-B3C9-88B3861252C0}"/>
    <cellStyle name="Note 31 31" xfId="17031" xr:uid="{256B9FFC-40C8-4BC1-ABF0-084C8937A28E}"/>
    <cellStyle name="Note 31 4" xfId="3306" xr:uid="{F2AAE5A1-C9B7-46F7-A1D2-A6FA25CC02E5}"/>
    <cellStyle name="Note 31 4 2" xfId="11561" xr:uid="{39BBDB91-E095-473F-99C7-A708B8942038}"/>
    <cellStyle name="Note 31 4 3" xfId="5295" xr:uid="{793C06A2-DEAF-43AA-9A0C-BBC23F6446DD}"/>
    <cellStyle name="Note 31 5" xfId="4282" xr:uid="{E07EF0F8-F594-4025-9618-4B6A4704F4AA}"/>
    <cellStyle name="Note 31 5 2" xfId="12060" xr:uid="{D22AEE76-E2A9-4AF3-8A1B-B68722BB34E3}"/>
    <cellStyle name="Note 31 6" xfId="6223" xr:uid="{A9291838-7C2F-4D71-A703-DC2C29CC99E1}"/>
    <cellStyle name="Note 31 6 2" xfId="12694" xr:uid="{1FECCE04-44C4-483C-A8E3-322380FA7403}"/>
    <cellStyle name="Note 31 7" xfId="6060" xr:uid="{96DDEA45-EE04-4DDD-BFB2-296EE63440E0}"/>
    <cellStyle name="Note 31 7 2" xfId="12531" xr:uid="{5153FCB0-6B4F-41AC-9FF4-9A141DEB513B}"/>
    <cellStyle name="Note 31 8" xfId="6461" xr:uid="{25662422-D166-4A29-9CCF-C1E01BDAE9B3}"/>
    <cellStyle name="Note 31 8 2" xfId="12932" xr:uid="{D59F7494-2636-4E63-9A28-FAF32CB781EE}"/>
    <cellStyle name="Note 31 9" xfId="6755" xr:uid="{E3EED17C-31BC-4851-967B-7C5A01C15302}"/>
    <cellStyle name="Note 31 9 2" xfId="13226" xr:uid="{5D72D225-234F-4898-8E22-67515191D9C0}"/>
    <cellStyle name="Note 31_TRAFO" xfId="2213" xr:uid="{00000000-0005-0000-0000-0000A6080000}"/>
    <cellStyle name="Note 32" xfId="2214" xr:uid="{00000000-0005-0000-0000-0000A7080000}"/>
    <cellStyle name="Note 32 10" xfId="7110" xr:uid="{3EAAA3AF-CD1C-40A8-A913-5EAC33ECA64B}"/>
    <cellStyle name="Note 32 10 2" xfId="13581" xr:uid="{B80B4F0C-C7D6-44CD-B751-012F4D270FB9}"/>
    <cellStyle name="Note 32 11" xfId="6954" xr:uid="{68017658-7687-4E84-A3A3-1651A8A9BD62}"/>
    <cellStyle name="Note 32 11 2" xfId="13425" xr:uid="{382F2B9A-6ABD-4088-941C-0355D1934986}"/>
    <cellStyle name="Note 32 12" xfId="7650" xr:uid="{9206B6B8-E1C6-46A5-BCD0-B9F3CB7CBFCD}"/>
    <cellStyle name="Note 32 12 2" xfId="14121" xr:uid="{1538BEC6-D7BB-42FE-94B2-352E16E3970E}"/>
    <cellStyle name="Note 32 13" xfId="7490" xr:uid="{92AA7048-4163-4DBF-B001-4FBCFC618F6C}"/>
    <cellStyle name="Note 32 13 2" xfId="13961" xr:uid="{D9AA513F-D8A0-4207-91E3-5EAB590C5560}"/>
    <cellStyle name="Note 32 14" xfId="7885" xr:uid="{3BDB0B0D-C7C8-473F-91B4-9F4A435B2482}"/>
    <cellStyle name="Note 32 14 2" xfId="14356" xr:uid="{1A3DA092-EAB5-41DC-BC15-8E35176E692E}"/>
    <cellStyle name="Note 32 15" xfId="8174" xr:uid="{20288578-5325-4A58-B92D-67750E7885BA}"/>
    <cellStyle name="Note 32 15 2" xfId="14645" xr:uid="{5A06044B-CAB2-4CCC-AE28-9614E5DC5783}"/>
    <cellStyle name="Note 32 16" xfId="8575" xr:uid="{B55B0A4E-EF77-4A0F-A3EC-EAF88DB750F3}"/>
    <cellStyle name="Note 32 16 2" xfId="15046" xr:uid="{C5A8374D-BA0A-44CB-B5FB-341D808A6107}"/>
    <cellStyle name="Note 32 17" xfId="8754" xr:uid="{58125BE8-0B6F-4CA2-B863-84C7202E0EFD}"/>
    <cellStyle name="Note 32 17 2" xfId="15225" xr:uid="{45B1FC6F-7B32-4805-9A95-8300FF4EB242}"/>
    <cellStyle name="Note 32 18" xfId="8931" xr:uid="{56707929-7FC8-4310-9E2D-8C8F4FB9AF54}"/>
    <cellStyle name="Note 32 18 2" xfId="15402" xr:uid="{ECF12F58-7936-4F51-8968-5A1FFC5A4A48}"/>
    <cellStyle name="Note 32 19" xfId="9093" xr:uid="{D5A0DCDD-BEF5-4C65-8390-775E8B957E84}"/>
    <cellStyle name="Note 32 19 2" xfId="15564" xr:uid="{1A3FEBEE-5DF3-4496-A06B-0E1F8064C0C6}"/>
    <cellStyle name="Note 32 2" xfId="2215" xr:uid="{00000000-0005-0000-0000-0000A8080000}"/>
    <cellStyle name="Note 32 2 10" xfId="7651" xr:uid="{85CE0228-B2DA-4495-8F2B-10DAE98A87EB}"/>
    <cellStyle name="Note 32 2 10 2" xfId="14122" xr:uid="{AF8F9E17-6BE7-4E87-8A7E-5CE60F8D00BC}"/>
    <cellStyle name="Note 32 2 11" xfId="7491" xr:uid="{A805F87F-6A96-444F-82EA-80AC259956EE}"/>
    <cellStyle name="Note 32 2 11 2" xfId="13962" xr:uid="{2A6F7DE6-1E1C-4D04-9F26-A9260C8D2796}"/>
    <cellStyle name="Note 32 2 12" xfId="7886" xr:uid="{9EB21BBF-E5E2-46CA-B198-D9817CB97E0B}"/>
    <cellStyle name="Note 32 2 12 2" xfId="14357" xr:uid="{F13EC783-B76F-4729-86AF-1F53BD28CBF3}"/>
    <cellStyle name="Note 32 2 13" xfId="8173" xr:uid="{A5DE5154-0E39-4E18-9FAC-E49895D71600}"/>
    <cellStyle name="Note 32 2 13 2" xfId="14644" xr:uid="{4C59FFFA-D962-4FF4-81E2-5BE47D79E44B}"/>
    <cellStyle name="Note 32 2 14" xfId="8576" xr:uid="{C74FE8F7-EC4D-46EA-B59A-011CC6FCD8E6}"/>
    <cellStyle name="Note 32 2 14 2" xfId="15047" xr:uid="{A115CE19-CFE7-4586-8E2E-92BB17DF4E71}"/>
    <cellStyle name="Note 32 2 15" xfId="8755" xr:uid="{18EB90AD-3A9B-4387-A1AF-E0C7F78CFAEB}"/>
    <cellStyle name="Note 32 2 15 2" xfId="15226" xr:uid="{46F3C2A3-A317-4B84-85ED-5354B1C3F020}"/>
    <cellStyle name="Note 32 2 16" xfId="8932" xr:uid="{06887E8C-196B-46BB-9535-BB1DDAFFDBD1}"/>
    <cellStyle name="Note 32 2 16 2" xfId="15403" xr:uid="{94D7D101-8501-4EB7-B1B6-2EAD6325837C}"/>
    <cellStyle name="Note 32 2 17" xfId="9094" xr:uid="{7C262AA3-C924-4CE9-9156-71A90A562A8A}"/>
    <cellStyle name="Note 32 2 17 2" xfId="15565" xr:uid="{EBF358E9-0373-41B5-8FD0-5ED77EC6E5AC}"/>
    <cellStyle name="Note 32 2 18" xfId="9728" xr:uid="{FB431F3C-A9C4-47AF-838D-5BBDB12AEFD6}"/>
    <cellStyle name="Note 32 2 19" xfId="10147" xr:uid="{FAE9A36F-45FC-4FE6-A057-E234FEB5736D}"/>
    <cellStyle name="Note 32 2 2" xfId="2216" xr:uid="{00000000-0005-0000-0000-0000A9080000}"/>
    <cellStyle name="Note 32 2 2 2" xfId="5727" xr:uid="{5509CDCE-97A8-4828-BA95-423D96A94F6D}"/>
    <cellStyle name="Note 32 2 2 2 2" xfId="12066" xr:uid="{307F149F-E105-4CC3-8E42-1018093824B0}"/>
    <cellStyle name="Note 32 2 2 3" xfId="10148" xr:uid="{AFC92010-E0C2-4088-8553-932F1CA70B6A}"/>
    <cellStyle name="Note 32 2 2 4" xfId="11067" xr:uid="{A07E1DCA-7736-4A4B-B1DB-D9189F669F70}"/>
    <cellStyle name="Note 32 2 2 5" xfId="4798" xr:uid="{6C31D1D0-1EEA-4929-89B1-36EDFEE73EEC}"/>
    <cellStyle name="Note 32 2 20" xfId="9380" xr:uid="{35039487-778B-4AC1-AB27-CE23C517A55B}"/>
    <cellStyle name="Note 32 2 21" xfId="10491" xr:uid="{4C5437F2-F052-4ACC-A621-ED4126C650C1}"/>
    <cellStyle name="Note 32 2 22" xfId="10674" xr:uid="{9DCABA3B-BA40-4F31-B41E-467BE51E7439}"/>
    <cellStyle name="Note 32 2 23" xfId="10798" xr:uid="{4E7D5F64-6249-4A01-99B6-16D27697A701}"/>
    <cellStyle name="Note 32 2 24" xfId="15817" xr:uid="{95A82C0E-0417-4C97-A1A7-1EB08745BADC}"/>
    <cellStyle name="Note 32 2 25" xfId="16437" xr:uid="{71F30523-084C-4FF5-9448-EB7421C8EF00}"/>
    <cellStyle name="Note 32 2 26" xfId="16259" xr:uid="{2F0B810E-2233-48E7-8815-A5554E225679}"/>
    <cellStyle name="Note 32 2 27" xfId="16695" xr:uid="{5A0CD6C0-AB3D-4A5E-8CD4-46097AF92C73}"/>
    <cellStyle name="Note 32 2 28" xfId="16872" xr:uid="{29EBAA29-AFB3-4F8A-B429-4D5712A173EF}"/>
    <cellStyle name="Note 32 2 29" xfId="17034" xr:uid="{AC218776-2A96-4F69-9AAF-DEF6DF6A587C}"/>
    <cellStyle name="Note 32 2 3" xfId="4285" xr:uid="{BF3963D5-0CEC-43AF-BE74-844EA17536E9}"/>
    <cellStyle name="Note 32 2 3 2" xfId="12065" xr:uid="{CC2C52CA-E917-45CA-BD08-AF4AEC49B580}"/>
    <cellStyle name="Note 32 2 4" xfId="6226" xr:uid="{8D2C40AD-BB82-40EC-A0ED-9291B0B8236D}"/>
    <cellStyle name="Note 32 2 4 2" xfId="12697" xr:uid="{076C45A4-18B6-474C-BC1F-43067945E2EF}"/>
    <cellStyle name="Note 32 2 5" xfId="6063" xr:uid="{6FE18D20-1F0D-455C-83C3-44CE07D971A0}"/>
    <cellStyle name="Note 32 2 5 2" xfId="12534" xr:uid="{6F5B9869-1100-4CBB-AE42-DD19CA8F0F2F}"/>
    <cellStyle name="Note 32 2 6" xfId="6464" xr:uid="{A3F643AC-4EEF-443A-A73B-4799D1D842EB}"/>
    <cellStyle name="Note 32 2 6 2" xfId="12935" xr:uid="{974125BF-55D3-4EE6-901C-35D589D28BDC}"/>
    <cellStyle name="Note 32 2 7" xfId="6752" xr:uid="{67766AB5-02C5-41E0-8366-2288D7EECD2B}"/>
    <cellStyle name="Note 32 2 7 2" xfId="13223" xr:uid="{6E0A93E7-FBD4-4F25-9A3D-F16F9179DF05}"/>
    <cellStyle name="Note 32 2 8" xfId="7111" xr:uid="{83DA1ACD-536B-48A6-BD4C-AB8266108B18}"/>
    <cellStyle name="Note 32 2 8 2" xfId="13582" xr:uid="{3CB9E517-ABC3-4FE6-8276-67C89287C119}"/>
    <cellStyle name="Note 32 2 9" xfId="6955" xr:uid="{B2C33225-6152-40BC-9FAD-846ABA218027}"/>
    <cellStyle name="Note 32 2 9 2" xfId="13426" xr:uid="{89AADD2D-D822-4FA3-9239-4ADB42844799}"/>
    <cellStyle name="Note 32 20" xfId="9727" xr:uid="{32EF4777-D7A2-47F9-883B-12A2B6B0A55D}"/>
    <cellStyle name="Note 32 21" xfId="10146" xr:uid="{B210B65E-1346-4435-A1E7-589FC764DBB7}"/>
    <cellStyle name="Note 32 22" xfId="9381" xr:uid="{EE76F02E-33C9-4000-BC2D-ECD47B105D88}"/>
    <cellStyle name="Note 32 23" xfId="10490" xr:uid="{1D2BECB6-7A98-44C7-B0B8-4BAFD528A866}"/>
    <cellStyle name="Note 32 24" xfId="10673" xr:uid="{BF304AB8-8D4E-48C9-82EC-9D01216DFE50}"/>
    <cellStyle name="Note 32 25" xfId="10040" xr:uid="{BE8C92B0-9926-4B52-B26F-7F8C63388E84}"/>
    <cellStyle name="Note 32 26" xfId="15816" xr:uid="{D794391D-3006-4ABB-97F0-D8D1215262C3}"/>
    <cellStyle name="Note 32 27" xfId="16436" xr:uid="{E1CCF21B-ADE4-45A1-8122-5FA356BBEAD9}"/>
    <cellStyle name="Note 32 28" xfId="16258" xr:uid="{AA5D9CF3-2AD6-4DAE-9B5C-5CA778674449}"/>
    <cellStyle name="Note 32 29" xfId="16694" xr:uid="{F1AC22BC-E2AB-481F-96E8-4B8764699E52}"/>
    <cellStyle name="Note 32 3" xfId="2217" xr:uid="{00000000-0005-0000-0000-0000AA080000}"/>
    <cellStyle name="Note 32 3 2" xfId="5728" xr:uid="{E00EBA9F-5540-4EA3-BB09-735DAA41CB8C}"/>
    <cellStyle name="Note 32 3 2 2" xfId="12067" xr:uid="{0FC8F752-BE27-467B-86F7-1EC9ADCEFF8A}"/>
    <cellStyle name="Note 32 3 3" xfId="10149" xr:uid="{8DD72D21-AB5C-46A2-9050-1A5F877E3476}"/>
    <cellStyle name="Note 32 3 4" xfId="11068" xr:uid="{5908EDB8-F908-4FDE-884B-C506BA07B46C}"/>
    <cellStyle name="Note 32 3 5" xfId="4799" xr:uid="{04E3FBF0-E24E-4766-998F-EAE7DA28801C}"/>
    <cellStyle name="Note 32 3 6" xfId="3792" xr:uid="{8AB34E70-8DC9-4A98-B6F6-BCA95494D94B}"/>
    <cellStyle name="Note 32 30" xfId="16871" xr:uid="{22727C68-C385-4216-A197-A90B206EE5C2}"/>
    <cellStyle name="Note 32 31" xfId="17033" xr:uid="{A526A343-E1A8-45E9-887E-F28E9D11F18D}"/>
    <cellStyle name="Note 32 4" xfId="3307" xr:uid="{9B262350-0361-47E3-B23D-C3EFDD4AFE3F}"/>
    <cellStyle name="Note 32 4 2" xfId="11562" xr:uid="{BD3FD5CC-7C12-44FD-9777-F08A9E71A699}"/>
    <cellStyle name="Note 32 4 3" xfId="5296" xr:uid="{455F4A35-29C9-46C1-B5A4-A1A30BF77197}"/>
    <cellStyle name="Note 32 5" xfId="4284" xr:uid="{F41B9894-662D-4E1C-B164-A9C142D88544}"/>
    <cellStyle name="Note 32 5 2" xfId="12064" xr:uid="{893D56EF-4C9C-4A29-B04A-77EF7CD67051}"/>
    <cellStyle name="Note 32 6" xfId="6225" xr:uid="{43CF8AAD-106A-41A1-8676-62ED884CA378}"/>
    <cellStyle name="Note 32 6 2" xfId="12696" xr:uid="{5D9CA1B2-694C-40FE-AD98-9DFF2B8E1CF7}"/>
    <cellStyle name="Note 32 7" xfId="6062" xr:uid="{BF66D596-F8E9-431D-88F8-7FE4F5C318BA}"/>
    <cellStyle name="Note 32 7 2" xfId="12533" xr:uid="{E957F385-48C2-4A79-B8BE-1C489CB27C2B}"/>
    <cellStyle name="Note 32 8" xfId="6463" xr:uid="{F16D7992-F281-41CA-A704-30A8A7F892ED}"/>
    <cellStyle name="Note 32 8 2" xfId="12934" xr:uid="{051ADA91-6F99-4425-8428-E44904C6F25E}"/>
    <cellStyle name="Note 32 9" xfId="6753" xr:uid="{B9C04BA0-1C7E-4A5C-BFC0-9BB1CB2666E3}"/>
    <cellStyle name="Note 32 9 2" xfId="13224" xr:uid="{3A709DAF-9277-4470-B45A-6148F4ABEF6B}"/>
    <cellStyle name="Note 32_TRAFO" xfId="2218" xr:uid="{00000000-0005-0000-0000-0000AB080000}"/>
    <cellStyle name="Note 33" xfId="2219" xr:uid="{00000000-0005-0000-0000-0000AC080000}"/>
    <cellStyle name="Note 33 10" xfId="7171" xr:uid="{B65F4676-D43C-401C-9241-7CAF23FB2F0B}"/>
    <cellStyle name="Note 33 10 2" xfId="13642" xr:uid="{242D97ED-2463-44EE-A5D8-6007CB2081CA}"/>
    <cellStyle name="Note 33 11" xfId="6956" xr:uid="{DD7EAB43-FB8D-4439-A61F-85DB2AD15922}"/>
    <cellStyle name="Note 33 11 2" xfId="13427" xr:uid="{31D9DCD5-ADC9-48F2-A651-6C3F8DFD0BD0}"/>
    <cellStyle name="Note 33 12" xfId="7652" xr:uid="{CD03C1EA-F80C-4D36-9E6C-8F00BA09122F}"/>
    <cellStyle name="Note 33 12 2" xfId="14123" xr:uid="{548BD7F3-12D5-4CDE-A3EC-FAF8E65FB22F}"/>
    <cellStyle name="Note 33 13" xfId="7492" xr:uid="{0CAFD60D-3190-482D-9C7F-EC37AE63D050}"/>
    <cellStyle name="Note 33 13 2" xfId="13963" xr:uid="{BF1014F8-4E18-4480-AF3D-E60F65557813}"/>
    <cellStyle name="Note 33 14" xfId="7887" xr:uid="{F1E56611-1220-4F54-AFFF-A818412EDE42}"/>
    <cellStyle name="Note 33 14 2" xfId="14358" xr:uid="{E43DCB84-476A-4D25-B161-6CA55CFBE646}"/>
    <cellStyle name="Note 33 15" xfId="8172" xr:uid="{46BBCE53-9F27-4503-9AAC-4439D8B51CF3}"/>
    <cellStyle name="Note 33 15 2" xfId="14643" xr:uid="{F3D260FC-DCEE-4BC9-983F-4D0C36C8ECCE}"/>
    <cellStyle name="Note 33 16" xfId="8577" xr:uid="{DDEACED1-BE57-4CCC-A7E2-ECE70E338F59}"/>
    <cellStyle name="Note 33 16 2" xfId="15048" xr:uid="{5AB89453-214E-41AC-AC35-DBC8B4477FC3}"/>
    <cellStyle name="Note 33 17" xfId="8756" xr:uid="{9DBC4CF6-AADE-4E8D-942D-15BDC8A9A75F}"/>
    <cellStyle name="Note 33 17 2" xfId="15227" xr:uid="{AEFD2B0D-E636-40BA-ABD0-2503DCFA3003}"/>
    <cellStyle name="Note 33 18" xfId="8933" xr:uid="{E3EBDABA-810D-4B7B-8C8C-BADBD3EE5D56}"/>
    <cellStyle name="Note 33 18 2" xfId="15404" xr:uid="{50160082-9B5B-4C25-94D0-2DA11F537457}"/>
    <cellStyle name="Note 33 19" xfId="9095" xr:uid="{DFE6D181-D868-4719-A111-9B470BFAFEC5}"/>
    <cellStyle name="Note 33 19 2" xfId="15566" xr:uid="{13A80EBA-D51A-4F5C-86EA-9F2F0CE664D9}"/>
    <cellStyle name="Note 33 2" xfId="2220" xr:uid="{00000000-0005-0000-0000-0000AD080000}"/>
    <cellStyle name="Note 33 2 10" xfId="7653" xr:uid="{EBD08756-41E1-401C-8A20-276B8CE59115}"/>
    <cellStyle name="Note 33 2 10 2" xfId="14124" xr:uid="{D15C68D2-167F-45C7-B537-EA64AB69F3BC}"/>
    <cellStyle name="Note 33 2 11" xfId="7493" xr:uid="{86CB00F1-9D56-46E1-8E2F-67A09C9088E8}"/>
    <cellStyle name="Note 33 2 11 2" xfId="13964" xr:uid="{D86B6F88-AD71-4EE7-9DBB-920BE0F5BE92}"/>
    <cellStyle name="Note 33 2 12" xfId="7888" xr:uid="{7E43ABA1-039D-47C7-8EB3-DDF0BB7650CB}"/>
    <cellStyle name="Note 33 2 12 2" xfId="14359" xr:uid="{12E1C032-74C9-428B-A08D-2068566A754D}"/>
    <cellStyle name="Note 33 2 13" xfId="8171" xr:uid="{013000EA-FE1F-4712-878B-E030F7AFEDED}"/>
    <cellStyle name="Note 33 2 13 2" xfId="14642" xr:uid="{DEDFF2D4-858F-4484-BDC2-5FE8DDCFA578}"/>
    <cellStyle name="Note 33 2 14" xfId="8578" xr:uid="{89BA92BA-99D1-4FD9-BA6B-F6F08E01A0F2}"/>
    <cellStyle name="Note 33 2 14 2" xfId="15049" xr:uid="{814D1F0F-309F-4069-8E54-3B4415407324}"/>
    <cellStyle name="Note 33 2 15" xfId="8757" xr:uid="{0B347E3C-9796-4AAE-B3F4-B6E6B8D507D5}"/>
    <cellStyle name="Note 33 2 15 2" xfId="15228" xr:uid="{E8667141-03F5-4E03-8609-E8D6D734FBA9}"/>
    <cellStyle name="Note 33 2 16" xfId="8934" xr:uid="{07D079B4-BC8A-4D07-967F-67ECF783C76B}"/>
    <cellStyle name="Note 33 2 16 2" xfId="15405" xr:uid="{D5F9F09F-112C-49C3-9C7C-B6A26CCCA764}"/>
    <cellStyle name="Note 33 2 17" xfId="9096" xr:uid="{4CD1B6FB-C808-48CD-B7BE-755B5ED6001D}"/>
    <cellStyle name="Note 33 2 17 2" xfId="15567" xr:uid="{65B1C206-E30D-4431-B6F8-71A9512BE737}"/>
    <cellStyle name="Note 33 2 18" xfId="9730" xr:uid="{705E92A9-1208-4207-B4C3-65C04E36AE6E}"/>
    <cellStyle name="Note 33 2 19" xfId="10151" xr:uid="{46F21F63-C07C-4D6A-961E-DD691215C954}"/>
    <cellStyle name="Note 33 2 2" xfId="2221" xr:uid="{00000000-0005-0000-0000-0000AE080000}"/>
    <cellStyle name="Note 33 2 2 2" xfId="5729" xr:uid="{7063E501-2496-47CA-8472-137240AF17E2}"/>
    <cellStyle name="Note 33 2 2 2 2" xfId="12070" xr:uid="{F4680FA5-BBA6-4018-9E60-AE1606DB0035}"/>
    <cellStyle name="Note 33 2 2 3" xfId="10152" xr:uid="{289A3609-9D58-42EC-9C80-94FF172BBFD2}"/>
    <cellStyle name="Note 33 2 2 4" xfId="11069" xr:uid="{34DA9A76-4801-42B0-BB21-1C61BF207346}"/>
    <cellStyle name="Note 33 2 2 5" xfId="4800" xr:uid="{1E62C480-935D-4CA4-BFD0-E4CC0994F6EB}"/>
    <cellStyle name="Note 33 2 20" xfId="9378" xr:uid="{26575CE3-29A9-4314-A0C6-CC021FFF8C83}"/>
    <cellStyle name="Note 33 2 21" xfId="10493" xr:uid="{83E90BEA-7178-45F5-A18B-955DFB0B432E}"/>
    <cellStyle name="Note 33 2 22" xfId="10676" xr:uid="{5404C5DC-CD4C-4C6E-BC80-5B68897B3ADC}"/>
    <cellStyle name="Note 33 2 23" xfId="10042" xr:uid="{B579224B-283E-4FC7-BF30-C17ABB87A181}"/>
    <cellStyle name="Note 33 2 24" xfId="15819" xr:uid="{6959E265-1E24-4EDB-BE68-A0DBE8B4B66B}"/>
    <cellStyle name="Note 33 2 25" xfId="16438" xr:uid="{6DC12593-0DDE-490A-83B3-619C74A82E66}"/>
    <cellStyle name="Note 33 2 26" xfId="16261" xr:uid="{140D7853-F472-42EA-A9F8-ED1960B07F24}"/>
    <cellStyle name="Note 33 2 27" xfId="16697" xr:uid="{9A0A1756-FBA3-481C-8496-6E5FC882E28E}"/>
    <cellStyle name="Note 33 2 28" xfId="16874" xr:uid="{DF721F35-F417-4A60-9D75-3219DD3002AE}"/>
    <cellStyle name="Note 33 2 29" xfId="17036" xr:uid="{1A29A0C7-0D3E-4FDE-9C3D-7C24E732012B}"/>
    <cellStyle name="Note 33 2 3" xfId="4287" xr:uid="{1871E6F6-DE2A-440B-A0E9-9C935499F961}"/>
    <cellStyle name="Note 33 2 3 2" xfId="12069" xr:uid="{C968EBAE-12BC-444B-BD6D-8EB90EC9AA9E}"/>
    <cellStyle name="Note 33 2 4" xfId="6228" xr:uid="{168456CB-9D76-4AAF-B633-655F848A89B8}"/>
    <cellStyle name="Note 33 2 4 2" xfId="12699" xr:uid="{E0369D0D-4B66-4901-BB57-C471AE10C625}"/>
    <cellStyle name="Note 33 2 5" xfId="6065" xr:uid="{EA28D26C-EB4F-4149-96A8-FB5502FCC8F0}"/>
    <cellStyle name="Note 33 2 5 2" xfId="12536" xr:uid="{9B552E8D-A611-4534-8AEA-A1C7A9B5E75E}"/>
    <cellStyle name="Note 33 2 6" xfId="6466" xr:uid="{7BEC73A4-D3F8-45D0-9A74-5A35D12BE399}"/>
    <cellStyle name="Note 33 2 6 2" xfId="12937" xr:uid="{41DE6C3A-E691-4E91-9001-9F7C7061D117}"/>
    <cellStyle name="Note 33 2 7" xfId="6750" xr:uid="{942D9372-A4E0-47D1-B8DB-91B1F6989714}"/>
    <cellStyle name="Note 33 2 7 2" xfId="13221" xr:uid="{3875D9B3-33BD-4B52-B1D6-F2EB3253BC46}"/>
    <cellStyle name="Note 33 2 8" xfId="7112" xr:uid="{CE2BDC47-6147-4B74-8A2A-AFEC5374978F}"/>
    <cellStyle name="Note 33 2 8 2" xfId="13583" xr:uid="{FD2E9E17-4B55-4C46-8CDF-D0EF61343365}"/>
    <cellStyle name="Note 33 2 9" xfId="6957" xr:uid="{D33B3240-8A00-41EB-9EEC-AED9614E14F1}"/>
    <cellStyle name="Note 33 2 9 2" xfId="13428" xr:uid="{7DDB95F1-9937-4128-ADB4-D17FEAA151A3}"/>
    <cellStyle name="Note 33 20" xfId="9729" xr:uid="{6D3428C5-D24C-4649-B4B1-B74583370D8F}"/>
    <cellStyle name="Note 33 21" xfId="10150" xr:uid="{92BFEDAF-CD35-42A8-AFE3-03F169037E98}"/>
    <cellStyle name="Note 33 22" xfId="9379" xr:uid="{9F6423D0-F108-4FFA-80E5-06491368DAEF}"/>
    <cellStyle name="Note 33 23" xfId="10492" xr:uid="{DAF663A4-D551-4C57-8907-2564E6308E1C}"/>
    <cellStyle name="Note 33 24" xfId="10675" xr:uid="{B9FF09D3-DC29-4479-A8E9-4B17E70BE4F9}"/>
    <cellStyle name="Note 33 25" xfId="10041" xr:uid="{9602291F-5ACA-4B21-9DEE-45BECAFF0F3B}"/>
    <cellStyle name="Note 33 26" xfId="15818" xr:uid="{9CDA1866-8800-4634-953B-D1ADC377542E}"/>
    <cellStyle name="Note 33 27" xfId="15983" xr:uid="{67281593-BE5D-45AD-AD43-A5A79370103B}"/>
    <cellStyle name="Note 33 28" xfId="16260" xr:uid="{E5E91D08-ADE2-4F20-92EA-24C136256FB8}"/>
    <cellStyle name="Note 33 29" xfId="16696" xr:uid="{476428AC-C29C-4438-B608-7BF8C2AEDD05}"/>
    <cellStyle name="Note 33 3" xfId="2222" xr:uid="{00000000-0005-0000-0000-0000AF080000}"/>
    <cellStyle name="Note 33 3 2" xfId="5730" xr:uid="{F894D100-9901-416D-937C-88C464E5C18D}"/>
    <cellStyle name="Note 33 3 2 2" xfId="12071" xr:uid="{C04F833F-70EA-447C-A351-FBF012D40E5F}"/>
    <cellStyle name="Note 33 3 3" xfId="10153" xr:uid="{8ACB2046-E6DE-4B7E-85CE-C94246D442C4}"/>
    <cellStyle name="Note 33 3 4" xfId="11070" xr:uid="{84EEA43E-51EE-4D6D-A3BA-FC786345D9D6}"/>
    <cellStyle name="Note 33 3 5" xfId="4801" xr:uid="{6ADFF219-F4C9-439F-85F1-2BE19ADC9806}"/>
    <cellStyle name="Note 33 3 6" xfId="3793" xr:uid="{4188315A-CB6D-49D6-A462-171383A25B8C}"/>
    <cellStyle name="Note 33 30" xfId="16873" xr:uid="{F9B207ED-3111-455D-8304-96E8946E6202}"/>
    <cellStyle name="Note 33 31" xfId="17035" xr:uid="{0F92D178-109D-4101-BF54-A461CC5F3272}"/>
    <cellStyle name="Note 33 4" xfId="3308" xr:uid="{F8AA5604-C2D9-4BE0-B93D-9A34B1900D2B}"/>
    <cellStyle name="Note 33 4 2" xfId="11563" xr:uid="{7A5E1575-02AA-4305-908F-C4D804E6973C}"/>
    <cellStyle name="Note 33 4 3" xfId="5297" xr:uid="{69106012-03E3-476A-9F6B-156061D18B03}"/>
    <cellStyle name="Note 33 5" xfId="4286" xr:uid="{891580B8-2A57-46B1-A64A-4BF2290F4FB2}"/>
    <cellStyle name="Note 33 5 2" xfId="12068" xr:uid="{1B24DAA9-20D1-4B7A-AE2E-ECA4BB50A132}"/>
    <cellStyle name="Note 33 6" xfId="6227" xr:uid="{3E48EF3A-C1A1-4E94-A49C-4DF0CB00E7F4}"/>
    <cellStyle name="Note 33 6 2" xfId="12698" xr:uid="{56256502-CFEC-4A33-BF7B-7E5B8B95C875}"/>
    <cellStyle name="Note 33 7" xfId="6064" xr:uid="{D3A39B86-D4E3-40DF-8ED7-6762FC4DF3D1}"/>
    <cellStyle name="Note 33 7 2" xfId="12535" xr:uid="{84AEF406-7761-4A07-B4F9-D332B199537F}"/>
    <cellStyle name="Note 33 8" xfId="6465" xr:uid="{A70331C7-C0F1-4CB0-9493-B758B4F3A948}"/>
    <cellStyle name="Note 33 8 2" xfId="12936" xr:uid="{91E8592B-B0B6-4C55-8843-DAA5834653F8}"/>
    <cellStyle name="Note 33 9" xfId="6751" xr:uid="{D63B9416-751B-451C-AE2B-F6E028FAC611}"/>
    <cellStyle name="Note 33 9 2" xfId="13222" xr:uid="{5F70920A-2315-490B-B1B1-16CC964CD690}"/>
    <cellStyle name="Note 33_TRAFO" xfId="2223" xr:uid="{00000000-0005-0000-0000-0000B0080000}"/>
    <cellStyle name="Note 34" xfId="2224" xr:uid="{00000000-0005-0000-0000-0000B1080000}"/>
    <cellStyle name="Note 34 10" xfId="7113" xr:uid="{B36299ED-6DF3-40AB-B123-2FB98557F0BF}"/>
    <cellStyle name="Note 34 10 2" xfId="13584" xr:uid="{CE11B633-A08A-425A-870A-F8A650FED733}"/>
    <cellStyle name="Note 34 11" xfId="6958" xr:uid="{08385222-42D5-4B90-B337-8218D0B458C4}"/>
    <cellStyle name="Note 34 11 2" xfId="13429" xr:uid="{6876E982-F065-4C9F-8E34-39FCF920FB2A}"/>
    <cellStyle name="Note 34 12" xfId="7654" xr:uid="{E366D263-1411-4AF1-9A27-B2F1077C86C5}"/>
    <cellStyle name="Note 34 12 2" xfId="14125" xr:uid="{80EC9D52-B64C-4A18-8863-73A956BE8453}"/>
    <cellStyle name="Note 34 13" xfId="7494" xr:uid="{5E37A003-37B7-4649-BF79-DFB918CA1DAA}"/>
    <cellStyle name="Note 34 13 2" xfId="13965" xr:uid="{8E3821F4-02ED-427D-8A96-F1B49BA99491}"/>
    <cellStyle name="Note 34 14" xfId="7889" xr:uid="{D2BC52C6-D772-4386-AA08-790651A2315F}"/>
    <cellStyle name="Note 34 14 2" xfId="14360" xr:uid="{343B8A3D-2EE1-421D-954F-51241579F2A0}"/>
    <cellStyle name="Note 34 15" xfId="8170" xr:uid="{32C300C0-DFF9-45D9-8FCE-364800C1F15B}"/>
    <cellStyle name="Note 34 15 2" xfId="14641" xr:uid="{EA7D26C2-93DF-478E-BCC7-F78FB8565A46}"/>
    <cellStyle name="Note 34 16" xfId="8579" xr:uid="{52FC29D8-4AAE-4BED-8E67-C32A02B0B25D}"/>
    <cellStyle name="Note 34 16 2" xfId="15050" xr:uid="{561486B1-1898-42EB-B3E2-BA7DAB0F2570}"/>
    <cellStyle name="Note 34 17" xfId="8758" xr:uid="{955F77A4-1315-4865-892A-EC5C2F927CB9}"/>
    <cellStyle name="Note 34 17 2" xfId="15229" xr:uid="{8EE7F543-A769-40B0-BC8E-F855C05E5579}"/>
    <cellStyle name="Note 34 18" xfId="8935" xr:uid="{5EA7C40D-D7FE-4C01-A4D7-D068E95E1FDD}"/>
    <cellStyle name="Note 34 18 2" xfId="15406" xr:uid="{E9EAB4B4-B2B4-49D8-B343-D677FCC7BF72}"/>
    <cellStyle name="Note 34 19" xfId="9097" xr:uid="{681CD723-301C-42BA-9D83-EF8FB0992163}"/>
    <cellStyle name="Note 34 19 2" xfId="15568" xr:uid="{1595698C-0737-4E40-B181-07B312EDF910}"/>
    <cellStyle name="Note 34 2" xfId="2225" xr:uid="{00000000-0005-0000-0000-0000B2080000}"/>
    <cellStyle name="Note 34 2 10" xfId="7655" xr:uid="{B3216230-912C-4A26-9C51-FA5D53648EED}"/>
    <cellStyle name="Note 34 2 10 2" xfId="14126" xr:uid="{9A7B07CD-DA6E-4BC5-8737-7A142901EC17}"/>
    <cellStyle name="Note 34 2 11" xfId="7495" xr:uid="{012E628D-621B-433F-A253-B5EBC3BC52CC}"/>
    <cellStyle name="Note 34 2 11 2" xfId="13966" xr:uid="{7BBD7136-F922-43B3-B0A6-6548C2022F34}"/>
    <cellStyle name="Note 34 2 12" xfId="7890" xr:uid="{2ACB7B1D-140C-4DFD-84BE-E1A9B8ECF39A}"/>
    <cellStyle name="Note 34 2 12 2" xfId="14361" xr:uid="{EF6608D3-7A84-4A6A-BC89-8472B3F0D6A9}"/>
    <cellStyle name="Note 34 2 13" xfId="8169" xr:uid="{E4028CAE-2D35-4F4D-9FF2-712B97E89593}"/>
    <cellStyle name="Note 34 2 13 2" xfId="14640" xr:uid="{1392780F-862A-47DC-B410-D99FF3C4925A}"/>
    <cellStyle name="Note 34 2 14" xfId="8580" xr:uid="{831EE9ED-EE90-42B0-98EC-64139D7CC202}"/>
    <cellStyle name="Note 34 2 14 2" xfId="15051" xr:uid="{2C582D76-5C42-4F54-8906-6133D9CCBD20}"/>
    <cellStyle name="Note 34 2 15" xfId="8759" xr:uid="{0BC22105-276E-42A0-8060-2612F1C76731}"/>
    <cellStyle name="Note 34 2 15 2" xfId="15230" xr:uid="{EAB72FAC-9573-40D5-BA48-D96C8FC9632D}"/>
    <cellStyle name="Note 34 2 16" xfId="8936" xr:uid="{2E70286F-B93A-409E-A2E1-BDCDE18D831F}"/>
    <cellStyle name="Note 34 2 16 2" xfId="15407" xr:uid="{5BA436E0-4613-4057-AFF5-7DA2031DC24B}"/>
    <cellStyle name="Note 34 2 17" xfId="9098" xr:uid="{1C3EA69C-1B0D-4AF5-85AE-5A1CBBB71A4A}"/>
    <cellStyle name="Note 34 2 17 2" xfId="15569" xr:uid="{1A837FB6-D3B4-434A-91F2-41753A6A8C31}"/>
    <cellStyle name="Note 34 2 18" xfId="9732" xr:uid="{B1C57E03-40B2-4632-B28B-D7EBC9722021}"/>
    <cellStyle name="Note 34 2 19" xfId="10155" xr:uid="{C37EE237-3538-43F1-BCCB-F5A398C4ECC7}"/>
    <cellStyle name="Note 34 2 2" xfId="2226" xr:uid="{00000000-0005-0000-0000-0000B3080000}"/>
    <cellStyle name="Note 34 2 2 2" xfId="5731" xr:uid="{E368C24C-AA44-4884-9A13-29B26AE92F1F}"/>
    <cellStyle name="Note 34 2 2 2 2" xfId="12074" xr:uid="{1CD72D1C-318F-417C-8001-62434B60E777}"/>
    <cellStyle name="Note 34 2 2 3" xfId="10156" xr:uid="{AF163B9B-8620-46F1-ABA3-5B6A3AE5C01A}"/>
    <cellStyle name="Note 34 2 2 4" xfId="11071" xr:uid="{F4AEE1FA-53C5-44F2-8C87-67E3953DBBB0}"/>
    <cellStyle name="Note 34 2 2 5" xfId="4802" xr:uid="{5DA9559B-1495-4C93-83C3-709BAF848DEE}"/>
    <cellStyle name="Note 34 2 20" xfId="9377" xr:uid="{FDEBD500-9750-4495-9C43-BB3437D8A478}"/>
    <cellStyle name="Note 34 2 21" xfId="10495" xr:uid="{EEEBFF9D-9AAC-4DF8-A7B2-0D9C59707ADC}"/>
    <cellStyle name="Note 34 2 22" xfId="10678" xr:uid="{77572AAC-B579-4FC7-944D-F09BEA107C88}"/>
    <cellStyle name="Note 34 2 23" xfId="10044" xr:uid="{955EA67C-9A57-4B53-9142-A7F5994D22E2}"/>
    <cellStyle name="Note 34 2 24" xfId="15821" xr:uid="{21210399-B25D-4F70-B127-A42B36DDE0B3}"/>
    <cellStyle name="Note 34 2 25" xfId="16440" xr:uid="{16B7C542-C2D5-44E2-99E3-FB3721278CFA}"/>
    <cellStyle name="Note 34 2 26" xfId="16263" xr:uid="{FC8BBD89-C6D9-467E-8980-C3429DC34EE1}"/>
    <cellStyle name="Note 34 2 27" xfId="16699" xr:uid="{28772514-DF95-411D-BD61-95CE200ACACF}"/>
    <cellStyle name="Note 34 2 28" xfId="16876" xr:uid="{2BD9D0F7-25A1-4BA8-9CCC-5C7A7110A613}"/>
    <cellStyle name="Note 34 2 29" xfId="17038" xr:uid="{432F0814-C3FC-4DEE-B805-F4C839BC5573}"/>
    <cellStyle name="Note 34 2 3" xfId="4289" xr:uid="{1F309B5D-F3F5-428C-B39D-89FE47854F36}"/>
    <cellStyle name="Note 34 2 3 2" xfId="12073" xr:uid="{56BA2EBC-061B-4566-BEED-D7A8DC319541}"/>
    <cellStyle name="Note 34 2 4" xfId="6230" xr:uid="{42F848A0-2546-4622-92EA-576A8F83C7C0}"/>
    <cellStyle name="Note 34 2 4 2" xfId="12701" xr:uid="{882DCA32-41C5-4B3F-ADD3-9147E409B8D4}"/>
    <cellStyle name="Note 34 2 5" xfId="6067" xr:uid="{19BD5B4C-513F-4D0C-A5FE-7D450DA2F4DA}"/>
    <cellStyle name="Note 34 2 5 2" xfId="12538" xr:uid="{F6134C59-DC60-4F94-A2BE-0B1FBDE07F7F}"/>
    <cellStyle name="Note 34 2 6" xfId="6468" xr:uid="{D83DB47E-D060-4A7D-B10D-068502682AD1}"/>
    <cellStyle name="Note 34 2 6 2" xfId="12939" xr:uid="{14548996-78AB-4C4C-B24F-BE4408C71373}"/>
    <cellStyle name="Note 34 2 7" xfId="6748" xr:uid="{A79CB124-0883-4923-9E17-9BDD1B16B7C4}"/>
    <cellStyle name="Note 34 2 7 2" xfId="13219" xr:uid="{D98D1956-86E7-49A6-8AE2-865BDD399401}"/>
    <cellStyle name="Note 34 2 8" xfId="7114" xr:uid="{6960C8CC-7FE9-458F-8624-055BA2BF92DA}"/>
    <cellStyle name="Note 34 2 8 2" xfId="13585" xr:uid="{16262FC7-B9E3-4C33-BA9B-1AD1393209E6}"/>
    <cellStyle name="Note 34 2 9" xfId="6959" xr:uid="{EC68BDC2-F8EC-43DC-BAAE-9E31E34E64FD}"/>
    <cellStyle name="Note 34 2 9 2" xfId="13430" xr:uid="{ABC86D23-E73E-4A4A-B3B5-A2BF237B6C6C}"/>
    <cellStyle name="Note 34 20" xfId="9731" xr:uid="{6752C719-680A-4364-9EC7-D29F4E484D93}"/>
    <cellStyle name="Note 34 21" xfId="10154" xr:uid="{910D8967-810C-4305-B2DC-BD45F00EAE56}"/>
    <cellStyle name="Note 34 22" xfId="9242" xr:uid="{0F96EA32-F592-451E-92EC-7781BFC04ECC}"/>
    <cellStyle name="Note 34 23" xfId="10494" xr:uid="{05221716-2988-4EB9-B8D6-7533FC045DB2}"/>
    <cellStyle name="Note 34 24" xfId="10677" xr:uid="{FB7A03BC-16A7-4C42-8336-FE43273079CA}"/>
    <cellStyle name="Note 34 25" xfId="10043" xr:uid="{114AC715-C82A-418E-98E8-C5448EF61CA0}"/>
    <cellStyle name="Note 34 26" xfId="15820" xr:uid="{E83B6B02-AFED-48BF-9F0D-034EA26F0405}"/>
    <cellStyle name="Note 34 27" xfId="16439" xr:uid="{C89E59F2-249D-4E52-BCFC-95633FA9D1BE}"/>
    <cellStyle name="Note 34 28" xfId="16262" xr:uid="{DBD0B3CC-F4B0-40E9-87FD-06FC1AB2D2A5}"/>
    <cellStyle name="Note 34 29" xfId="16698" xr:uid="{AA25C4D9-467C-4B4A-B642-64C4656EA96B}"/>
    <cellStyle name="Note 34 3" xfId="2227" xr:uid="{00000000-0005-0000-0000-0000B4080000}"/>
    <cellStyle name="Note 34 3 2" xfId="5732" xr:uid="{14180634-7BE0-4D6C-9044-5D00BB21F14E}"/>
    <cellStyle name="Note 34 3 2 2" xfId="12075" xr:uid="{407AED39-C746-4BFE-8230-286694A82DD8}"/>
    <cellStyle name="Note 34 3 3" xfId="10157" xr:uid="{9D714FCC-A191-4843-921B-382F2A4C040E}"/>
    <cellStyle name="Note 34 3 4" xfId="11072" xr:uid="{DA0E5DFC-186F-476B-B71D-D8BA334A816E}"/>
    <cellStyle name="Note 34 3 5" xfId="4803" xr:uid="{AA4F003D-12EF-4B4A-B45A-8FEBC7EB4522}"/>
    <cellStyle name="Note 34 3 6" xfId="3794" xr:uid="{DE7D7D1A-13E2-4FC4-90E2-9C07D6EC3117}"/>
    <cellStyle name="Note 34 30" xfId="16875" xr:uid="{132BBCD0-C9F6-4CB6-8B81-4702C9B2CAF1}"/>
    <cellStyle name="Note 34 31" xfId="17037" xr:uid="{5F07C7C5-55D0-433E-8F3A-869941337DA4}"/>
    <cellStyle name="Note 34 4" xfId="3309" xr:uid="{B5ACD420-A955-4AF6-9320-2EF6F5AD10C9}"/>
    <cellStyle name="Note 34 4 2" xfId="11564" xr:uid="{E791CEE5-E77C-4113-82A5-049F75E1B6B9}"/>
    <cellStyle name="Note 34 4 3" xfId="5298" xr:uid="{DC67EA07-CC43-4FD0-BFC1-6808CCEBAE91}"/>
    <cellStyle name="Note 34 5" xfId="4288" xr:uid="{D4B5BA89-19F1-4EE7-978F-D2B8D95DAE76}"/>
    <cellStyle name="Note 34 5 2" xfId="12072" xr:uid="{49ABA8D9-490F-4B54-BD5C-E7D1719DC7E0}"/>
    <cellStyle name="Note 34 6" xfId="6229" xr:uid="{51C2FFC0-57E4-41E0-A58B-61BB9F5956AC}"/>
    <cellStyle name="Note 34 6 2" xfId="12700" xr:uid="{D74DD45F-7B8E-4151-A078-401A2014A86A}"/>
    <cellStyle name="Note 34 7" xfId="6066" xr:uid="{5CEFFED5-DA01-4978-A6FF-42EF7E5E166C}"/>
    <cellStyle name="Note 34 7 2" xfId="12537" xr:uid="{C3B38C55-8200-4123-8515-270F7EC48C03}"/>
    <cellStyle name="Note 34 8" xfId="6467" xr:uid="{F39FC639-B634-4B50-9363-3F08909B508C}"/>
    <cellStyle name="Note 34 8 2" xfId="12938" xr:uid="{92F4C472-9121-4FD4-885C-AB4737CE5780}"/>
    <cellStyle name="Note 34 9" xfId="6749" xr:uid="{F67B07CB-360E-4B37-A60E-0F8400FF9C83}"/>
    <cellStyle name="Note 34 9 2" xfId="13220" xr:uid="{952804E0-11ED-4553-B3E9-7F8D1389BAD8}"/>
    <cellStyle name="Note 34_TRAFO" xfId="2228" xr:uid="{00000000-0005-0000-0000-0000B5080000}"/>
    <cellStyle name="Note 35" xfId="2229" xr:uid="{00000000-0005-0000-0000-0000B6080000}"/>
    <cellStyle name="Note 35 10" xfId="7115" xr:uid="{D92CFE3F-3ACF-4343-B972-BCD6D2A4B690}"/>
    <cellStyle name="Note 35 10 2" xfId="13586" xr:uid="{006AE2ED-33AD-431D-8C4F-C9B44157E2A1}"/>
    <cellStyle name="Note 35 11" xfId="6960" xr:uid="{9832159A-44B1-43AD-83D4-639D4CAE990D}"/>
    <cellStyle name="Note 35 11 2" xfId="13431" xr:uid="{342469F7-10CF-4B90-B222-4028B005592A}"/>
    <cellStyle name="Note 35 12" xfId="7657" xr:uid="{F1E7F8C3-3DF4-4177-8BEC-DC3E99988DCD}"/>
    <cellStyle name="Note 35 12 2" xfId="14128" xr:uid="{89E4528E-C8CF-470E-98BE-26A16C8886E2}"/>
    <cellStyle name="Note 35 13" xfId="7496" xr:uid="{A6309062-AFCB-42B9-8341-FA8267B75F0F}"/>
    <cellStyle name="Note 35 13 2" xfId="13967" xr:uid="{3FB49FD9-BDE1-4279-AA2B-873BBE5D6DB0}"/>
    <cellStyle name="Note 35 14" xfId="7891" xr:uid="{79EA394A-BF6C-48EC-8374-E9B13BC06010}"/>
    <cellStyle name="Note 35 14 2" xfId="14362" xr:uid="{A8049231-9795-4A89-A727-4F561E03DBBF}"/>
    <cellStyle name="Note 35 15" xfId="8168" xr:uid="{424D469D-EED9-4D98-80EC-3744B43CABD9}"/>
    <cellStyle name="Note 35 15 2" xfId="14639" xr:uid="{EB8E51E4-1F05-42B4-8B45-A209B91FB977}"/>
    <cellStyle name="Note 35 16" xfId="8581" xr:uid="{259DB877-CDAE-41B3-8362-BBA310EED920}"/>
    <cellStyle name="Note 35 16 2" xfId="15052" xr:uid="{76C7EF6A-539E-4030-AD7B-4F8D712D8065}"/>
    <cellStyle name="Note 35 17" xfId="8760" xr:uid="{6544E947-0828-4C40-948A-1755F88A41EE}"/>
    <cellStyle name="Note 35 17 2" xfId="15231" xr:uid="{06FC7A30-D0BD-4E01-A5B9-1D132643F7FE}"/>
    <cellStyle name="Note 35 18" xfId="8937" xr:uid="{AFE50B8C-5BE0-41E6-A90F-077DE3EE71E1}"/>
    <cellStyle name="Note 35 18 2" xfId="15408" xr:uid="{093DC1AE-5C5D-479C-B0DD-8DB3D8B2BCD9}"/>
    <cellStyle name="Note 35 19" xfId="9099" xr:uid="{FAB1B4E7-46CF-4D11-A906-E2349F6426FB}"/>
    <cellStyle name="Note 35 19 2" xfId="15570" xr:uid="{AC6387CA-F34B-4438-8528-34AC05DBC3AE}"/>
    <cellStyle name="Note 35 2" xfId="2230" xr:uid="{00000000-0005-0000-0000-0000B7080000}"/>
    <cellStyle name="Note 35 2 10" xfId="7658" xr:uid="{6C69A3F4-D1A5-4ED5-AB04-ACFA065055C3}"/>
    <cellStyle name="Note 35 2 10 2" xfId="14129" xr:uid="{0705C673-F676-4F78-83A3-8943009FE66F}"/>
    <cellStyle name="Note 35 2 11" xfId="7497" xr:uid="{84DBA77A-F650-4366-AC13-9B23EEA8C0C4}"/>
    <cellStyle name="Note 35 2 11 2" xfId="13968" xr:uid="{4CAB4DE3-1370-4806-B8D6-CA28AC8F2892}"/>
    <cellStyle name="Note 35 2 12" xfId="7892" xr:uid="{E1FD6926-7E74-4318-8587-E1718FAB611F}"/>
    <cellStyle name="Note 35 2 12 2" xfId="14363" xr:uid="{50A3287B-D507-4448-BC71-3E17CDD2BB8C}"/>
    <cellStyle name="Note 35 2 13" xfId="8167" xr:uid="{4F56BE12-EB69-4457-8C1F-D63B405DAE34}"/>
    <cellStyle name="Note 35 2 13 2" xfId="14638" xr:uid="{925DBDF6-EE61-45EC-AC30-3A8B0D690847}"/>
    <cellStyle name="Note 35 2 14" xfId="8582" xr:uid="{3F4411BE-1FFF-4140-9DBA-E120796C64DC}"/>
    <cellStyle name="Note 35 2 14 2" xfId="15053" xr:uid="{3A336682-E0CD-41F3-9C2D-546C9DDFF915}"/>
    <cellStyle name="Note 35 2 15" xfId="8761" xr:uid="{857EF049-CAA7-4CC9-964C-772026D2D313}"/>
    <cellStyle name="Note 35 2 15 2" xfId="15232" xr:uid="{D4D2CB30-2E58-4EBE-9F04-99AB3E313E80}"/>
    <cellStyle name="Note 35 2 16" xfId="8938" xr:uid="{D1AA656E-9560-4B9F-8786-675C2B83B1CB}"/>
    <cellStyle name="Note 35 2 16 2" xfId="15409" xr:uid="{9A7A34E3-F57A-42FF-A785-857BD7AE3A90}"/>
    <cellStyle name="Note 35 2 17" xfId="9100" xr:uid="{E0C912EB-3572-42B1-8132-194A0238EE5F}"/>
    <cellStyle name="Note 35 2 17 2" xfId="15571" xr:uid="{BCC4F732-D664-40FD-9E9D-4BFB15AFC921}"/>
    <cellStyle name="Note 35 2 18" xfId="9735" xr:uid="{139E2D1E-1502-424B-B150-4687B7726470}"/>
    <cellStyle name="Note 35 2 19" xfId="10159" xr:uid="{AA98B15D-E7E8-481D-A116-DE0925E5CB76}"/>
    <cellStyle name="Note 35 2 2" xfId="2231" xr:uid="{00000000-0005-0000-0000-0000B8080000}"/>
    <cellStyle name="Note 35 2 2 2" xfId="5733" xr:uid="{3683F3B6-41C7-43F5-8239-7B1B83DF4D60}"/>
    <cellStyle name="Note 35 2 2 2 2" xfId="12078" xr:uid="{0CAAAD6A-5847-4A09-B1CE-B7AC7EA94133}"/>
    <cellStyle name="Note 35 2 2 3" xfId="10160" xr:uid="{5EFEF9CA-33F4-4D35-A938-84F7E886CD1D}"/>
    <cellStyle name="Note 35 2 2 4" xfId="11073" xr:uid="{71772731-D5FA-4E11-BB6B-9E5F7B480835}"/>
    <cellStyle name="Note 35 2 2 5" xfId="4804" xr:uid="{91A3FEA1-6F53-4244-907F-08F874EBBF15}"/>
    <cellStyle name="Note 35 2 20" xfId="9375" xr:uid="{A9F1042E-627C-4E2D-8A99-F1EDDD5DEF9A}"/>
    <cellStyle name="Note 35 2 21" xfId="10497" xr:uid="{E7DA5767-348A-4FB2-B20F-DC7C6F2ADD6F}"/>
    <cellStyle name="Note 35 2 22" xfId="10680" xr:uid="{BB6DFBFE-9C35-4930-BF8A-0D101E7D9034}"/>
    <cellStyle name="Note 35 2 23" xfId="10613" xr:uid="{4CA8CDA1-0408-4E37-9956-9814209624C5}"/>
    <cellStyle name="Note 35 2 24" xfId="15823" xr:uid="{492E4B84-799E-4951-AF40-C223B5B2035B}"/>
    <cellStyle name="Note 35 2 25" xfId="16442" xr:uid="{FAC78747-4B38-4220-A269-5FEFE107BD51}"/>
    <cellStyle name="Note 35 2 26" xfId="15986" xr:uid="{7DF11044-9081-44A1-8EBB-1496B02B9406}"/>
    <cellStyle name="Note 35 2 27" xfId="16701" xr:uid="{96E6D064-883D-4725-BEA7-2C1868B133C9}"/>
    <cellStyle name="Note 35 2 28" xfId="16878" xr:uid="{E6550F97-1FDC-4CB8-81E0-E6073C92C7A1}"/>
    <cellStyle name="Note 35 2 29" xfId="17040" xr:uid="{DC97D781-2A75-4D96-BB80-E7056CBFA95B}"/>
    <cellStyle name="Note 35 2 3" xfId="4291" xr:uid="{FEEF66C4-77B2-42FB-B91D-2D3D6659FFDB}"/>
    <cellStyle name="Note 35 2 3 2" xfId="12077" xr:uid="{2AB3F44C-F65C-4332-B680-8D6AADEB91C3}"/>
    <cellStyle name="Note 35 2 4" xfId="6233" xr:uid="{F82F491A-1978-4D19-8830-17776DCF4F8B}"/>
    <cellStyle name="Note 35 2 4 2" xfId="12704" xr:uid="{2125CF96-0F46-4D85-853F-5B786211E8D1}"/>
    <cellStyle name="Note 35 2 5" xfId="6069" xr:uid="{D3626D56-327E-4300-B833-C9014B1496AE}"/>
    <cellStyle name="Note 35 2 5 2" xfId="12540" xr:uid="{EF8D7C73-D87C-424E-8747-64AC9125C09A}"/>
    <cellStyle name="Note 35 2 6" xfId="6470" xr:uid="{0B4B4F6F-8E2F-486D-AC8F-D5C4DCC9706D}"/>
    <cellStyle name="Note 35 2 6 2" xfId="12941" xr:uid="{F2151CCE-70AC-4DE7-9ECD-E6EAF6F8F074}"/>
    <cellStyle name="Note 35 2 7" xfId="6746" xr:uid="{E629C802-1C27-4104-8A8B-EC545E119CA3}"/>
    <cellStyle name="Note 35 2 7 2" xfId="13217" xr:uid="{7AE34524-2777-464B-A997-95EB2505DDD0}"/>
    <cellStyle name="Note 35 2 8" xfId="7116" xr:uid="{25479A11-8566-4681-A010-809F897E36F3}"/>
    <cellStyle name="Note 35 2 8 2" xfId="13587" xr:uid="{FCD8DE0E-13CB-4497-8244-22A21DDEBF61}"/>
    <cellStyle name="Note 35 2 9" xfId="6961" xr:uid="{25D27F22-1C3E-4569-BB80-1E1FF123F733}"/>
    <cellStyle name="Note 35 2 9 2" xfId="13432" xr:uid="{7DD5425F-0A62-4A6F-A790-8E9E2385045C}"/>
    <cellStyle name="Note 35 20" xfId="9734" xr:uid="{B79A55EA-F94B-4E19-B528-51AB68EFBE8A}"/>
    <cellStyle name="Note 35 21" xfId="10158" xr:uid="{8A5FA7A4-A70D-48C7-8545-A0222DF2EF30}"/>
    <cellStyle name="Note 35 22" xfId="9376" xr:uid="{0DDF8DCB-E0C4-4057-9786-06E1C8BF4A9B}"/>
    <cellStyle name="Note 35 23" xfId="10496" xr:uid="{79593F43-C344-454C-A476-8116322F0060}"/>
    <cellStyle name="Note 35 24" xfId="10679" xr:uid="{146CC749-B970-40D5-AAF2-04B606AD5272}"/>
    <cellStyle name="Note 35 25" xfId="10656" xr:uid="{1B16D323-D7D5-4C4D-B260-1E8B6A3EBB1A}"/>
    <cellStyle name="Note 35 26" xfId="15822" xr:uid="{D6B145AD-F494-43C4-BCA1-C34D22B87C59}"/>
    <cellStyle name="Note 35 27" xfId="16441" xr:uid="{452CCCF0-3FA8-4B84-84DC-456FCC4E5AFA}"/>
    <cellStyle name="Note 35 28" xfId="16585" xr:uid="{480764C6-2DE1-4837-A142-C11776BF3EDF}"/>
    <cellStyle name="Note 35 29" xfId="16700" xr:uid="{202AA9DD-BCF3-4D77-9A0A-4F47A705966F}"/>
    <cellStyle name="Note 35 3" xfId="2232" xr:uid="{00000000-0005-0000-0000-0000B9080000}"/>
    <cellStyle name="Note 35 3 2" xfId="5734" xr:uid="{2F17509A-87F2-4364-A03E-3F77FBC82655}"/>
    <cellStyle name="Note 35 3 2 2" xfId="12079" xr:uid="{27C12DD9-346D-4B2D-9069-9E4897DA006F}"/>
    <cellStyle name="Note 35 3 3" xfId="10161" xr:uid="{B061729A-F230-4F7E-B8F2-3CF687D7E53E}"/>
    <cellStyle name="Note 35 3 4" xfId="11074" xr:uid="{3AC506C7-EDE3-47F8-8B90-65ED77AF3753}"/>
    <cellStyle name="Note 35 3 5" xfId="4805" xr:uid="{E8C50A49-2440-4D48-8A55-C63A3F7F9EA2}"/>
    <cellStyle name="Note 35 3 6" xfId="3795" xr:uid="{AD21B1F2-A5C2-4AE5-B714-CBDE7EF43607}"/>
    <cellStyle name="Note 35 30" xfId="16877" xr:uid="{0007AA5C-5DFF-4E6C-9BC5-C308D97A0F53}"/>
    <cellStyle name="Note 35 31" xfId="17039" xr:uid="{8E752810-FEA2-4920-8DC0-D9FE9D8915C2}"/>
    <cellStyle name="Note 35 4" xfId="3310" xr:uid="{61BF7309-909A-4ECA-B0AE-E074E4D3769C}"/>
    <cellStyle name="Note 35 4 2" xfId="11565" xr:uid="{64635349-1606-4B82-AB5A-AFD299E26118}"/>
    <cellStyle name="Note 35 4 3" xfId="5299" xr:uid="{773AAD3B-B9EB-4194-9CE4-0380A5013D3A}"/>
    <cellStyle name="Note 35 5" xfId="4290" xr:uid="{ACB05332-4174-4692-A779-5C7B97DEC647}"/>
    <cellStyle name="Note 35 5 2" xfId="12076" xr:uid="{AC307C1E-C04D-4A1C-A425-12A92A0546C6}"/>
    <cellStyle name="Note 35 6" xfId="6232" xr:uid="{F7E3C8CF-4BE9-4D61-94C1-6AB90D636D6C}"/>
    <cellStyle name="Note 35 6 2" xfId="12703" xr:uid="{42D0F948-B3F1-4EA1-87BF-5A377B540ECB}"/>
    <cellStyle name="Note 35 7" xfId="6068" xr:uid="{AA63BFD4-A6E4-4203-91A7-EF443A7115A2}"/>
    <cellStyle name="Note 35 7 2" xfId="12539" xr:uid="{7A3F6B94-1356-44AF-A344-95C6E4C0714B}"/>
    <cellStyle name="Note 35 8" xfId="6469" xr:uid="{D892794A-73F6-44AB-9344-8934AED3A456}"/>
    <cellStyle name="Note 35 8 2" xfId="12940" xr:uid="{E402D6E2-A040-4B50-B2A8-76664AE2353C}"/>
    <cellStyle name="Note 35 9" xfId="6747" xr:uid="{A7C7F993-28E5-43FC-A69D-A840C6E8E016}"/>
    <cellStyle name="Note 35 9 2" xfId="13218" xr:uid="{C2269AC8-AD76-4770-B244-09A63D252931}"/>
    <cellStyle name="Note 35_TRAFO" xfId="2233" xr:uid="{00000000-0005-0000-0000-0000BA080000}"/>
    <cellStyle name="Note 36" xfId="2234" xr:uid="{00000000-0005-0000-0000-0000BB080000}"/>
    <cellStyle name="Note 36 10" xfId="7117" xr:uid="{2EBEAF75-4B3F-4C78-9D61-FCEFBFD3A086}"/>
    <cellStyle name="Note 36 10 2" xfId="13588" xr:uid="{85E8A402-8059-428C-B70D-784F728C42E6}"/>
    <cellStyle name="Note 36 11" xfId="7184" xr:uid="{6B8AB55C-B546-4D8D-8AE0-479873D74A65}"/>
    <cellStyle name="Note 36 11 2" xfId="13655" xr:uid="{9830DFB1-34D6-42E0-9EE9-8A8E70A78B49}"/>
    <cellStyle name="Note 36 12" xfId="7659" xr:uid="{AE5F1FCD-5863-4FDD-8CE1-DDB457F8EC33}"/>
    <cellStyle name="Note 36 12 2" xfId="14130" xr:uid="{D2908A48-D150-4015-97F4-F9FB51A9D040}"/>
    <cellStyle name="Note 36 13" xfId="7826" xr:uid="{A9A03C7E-58E8-4009-B4C7-887563765BD3}"/>
    <cellStyle name="Note 36 13 2" xfId="14297" xr:uid="{352178BA-0213-478A-BB20-16E39AB05BE5}"/>
    <cellStyle name="Note 36 14" xfId="7893" xr:uid="{EFA9595A-3132-4F63-84C9-DB36D5251230}"/>
    <cellStyle name="Note 36 14 2" xfId="14364" xr:uid="{FA093C10-5D70-4D6E-8073-00AE5817B2E0}"/>
    <cellStyle name="Note 36 15" xfId="8166" xr:uid="{C4BEBB61-6F44-4F6C-8B35-D84889D19F35}"/>
    <cellStyle name="Note 36 15 2" xfId="14637" xr:uid="{BB715887-901A-41D1-AE9C-C3BAAE4F9D04}"/>
    <cellStyle name="Note 36 16" xfId="8583" xr:uid="{4403D14B-7CE2-42D0-90F6-551DF2F26BEA}"/>
    <cellStyle name="Note 36 16 2" xfId="15054" xr:uid="{6BBD9400-AA9D-4E6B-8EAB-FEF7AAA2CDF5}"/>
    <cellStyle name="Note 36 17" xfId="8762" xr:uid="{6B4F1E19-9628-44B9-A9B9-00F6EDAA818C}"/>
    <cellStyle name="Note 36 17 2" xfId="15233" xr:uid="{84BDDEA7-455B-41EE-AAFE-1B63D074A95C}"/>
    <cellStyle name="Note 36 18" xfId="8939" xr:uid="{B7B1B488-E49A-4626-8BAF-CA045A00A34A}"/>
    <cellStyle name="Note 36 18 2" xfId="15410" xr:uid="{A9FDDC70-7A48-4B90-B849-D4857C7D72D0}"/>
    <cellStyle name="Note 36 19" xfId="9101" xr:uid="{2DEF8C5F-6AA3-460E-8424-D9931444B6E6}"/>
    <cellStyle name="Note 36 19 2" xfId="15572" xr:uid="{CFD34D88-6C51-486B-899E-7DD78A62C51D}"/>
    <cellStyle name="Note 36 2" xfId="2235" xr:uid="{00000000-0005-0000-0000-0000BC080000}"/>
    <cellStyle name="Note 36 2 10" xfId="7660" xr:uid="{1E9C97DC-555D-49EC-A008-2CA74617FA3B}"/>
    <cellStyle name="Note 36 2 10 2" xfId="14131" xr:uid="{A65F6278-6033-4816-9394-AC12EEE935AC}"/>
    <cellStyle name="Note 36 2 11" xfId="7817" xr:uid="{42E833C5-18E7-46D5-9CB6-621B8F99E112}"/>
    <cellStyle name="Note 36 2 11 2" xfId="14288" xr:uid="{3C926AD1-C2D2-4C55-AF67-D9C980A1C214}"/>
    <cellStyle name="Note 36 2 12" xfId="7894" xr:uid="{973DB1EF-7585-44DF-8EA0-D7727729E028}"/>
    <cellStyle name="Note 36 2 12 2" xfId="14365" xr:uid="{5B4BE12D-C74C-45C6-85F0-6C1F0AD5A116}"/>
    <cellStyle name="Note 36 2 13" xfId="8036" xr:uid="{9A69D76A-6C6E-47EC-A33E-8230958EEF7E}"/>
    <cellStyle name="Note 36 2 13 2" xfId="14507" xr:uid="{574B0E09-F999-433E-9EA7-BBB6F49A2C4B}"/>
    <cellStyle name="Note 36 2 14" xfId="8584" xr:uid="{EF7A55EA-8752-4847-BC1A-9C1A9830911C}"/>
    <cellStyle name="Note 36 2 14 2" xfId="15055" xr:uid="{F139A46B-8301-4F1C-8EA0-2C39B1E4027C}"/>
    <cellStyle name="Note 36 2 15" xfId="8763" xr:uid="{32700D80-8CB5-4554-AC3E-0C151C59CEF9}"/>
    <cellStyle name="Note 36 2 15 2" xfId="15234" xr:uid="{90D1CFE3-A796-4EBE-AA69-2D837DFF181F}"/>
    <cellStyle name="Note 36 2 16" xfId="8940" xr:uid="{13E348E0-49B7-4432-9A13-B0FBF5AEC45B}"/>
    <cellStyle name="Note 36 2 16 2" xfId="15411" xr:uid="{5D09EC59-2F2A-4A72-ACDF-636F852C0E71}"/>
    <cellStyle name="Note 36 2 17" xfId="9102" xr:uid="{FC19442E-D220-49DE-B545-219BA353C7B8}"/>
    <cellStyle name="Note 36 2 17 2" xfId="15573" xr:uid="{F201135B-7B32-46EE-9CC5-EEBE6AD6084C}"/>
    <cellStyle name="Note 36 2 18" xfId="9737" xr:uid="{80520A50-F5E2-41C1-9168-E521847AAE54}"/>
    <cellStyle name="Note 36 2 19" xfId="10163" xr:uid="{C4CDB752-C056-4DD7-883C-38EBBE337F39}"/>
    <cellStyle name="Note 36 2 2" xfId="2236" xr:uid="{00000000-0005-0000-0000-0000BD080000}"/>
    <cellStyle name="Note 36 2 2 2" xfId="5735" xr:uid="{6438DBD8-3912-4398-B367-8F3388256FD5}"/>
    <cellStyle name="Note 36 2 2 2 2" xfId="12082" xr:uid="{6D987AF4-AD68-46A0-A632-8ED6786925D4}"/>
    <cellStyle name="Note 36 2 2 3" xfId="10164" xr:uid="{FC36048E-5070-47B5-BACD-EB4F8129930D}"/>
    <cellStyle name="Note 36 2 2 4" xfId="11075" xr:uid="{AA740905-9433-4C45-A776-7443652244CF}"/>
    <cellStyle name="Note 36 2 2 5" xfId="4806" xr:uid="{D158ED08-7B62-4275-B155-BA46C28EEB03}"/>
    <cellStyle name="Note 36 2 20" xfId="9373" xr:uid="{9FBF9F20-DDC7-412C-8880-712779018053}"/>
    <cellStyle name="Note 36 2 21" xfId="10499" xr:uid="{86FD0947-1CBE-4029-B11E-28A7D1794A8B}"/>
    <cellStyle name="Note 36 2 22" xfId="10682" xr:uid="{90D09BC2-8F8F-4044-AAD3-AB2362FA9F70}"/>
    <cellStyle name="Note 36 2 23" xfId="10654" xr:uid="{63E0DEFB-1DD1-4CCE-A674-47734E42092D}"/>
    <cellStyle name="Note 36 2 24" xfId="15825" xr:uid="{F50156B4-F56F-4D4D-BD73-1F0439053E2E}"/>
    <cellStyle name="Note 36 2 25" xfId="16444" xr:uid="{5BBB6754-977A-4170-A5F3-8569B21A0791}"/>
    <cellStyle name="Note 36 2 26" xfId="16005" xr:uid="{A5CC3B32-BB13-4FC8-A07A-3E57C0797E0D}"/>
    <cellStyle name="Note 36 2 27" xfId="16703" xr:uid="{410C8920-67E8-45A1-A4C6-5E1D9B6ED0D5}"/>
    <cellStyle name="Note 36 2 28" xfId="16880" xr:uid="{43470633-070E-4931-BF29-611B20745E12}"/>
    <cellStyle name="Note 36 2 29" xfId="17042" xr:uid="{27608D1B-2278-417A-A9A6-15D7DDE7FB5D}"/>
    <cellStyle name="Note 36 2 3" xfId="4293" xr:uid="{68B9469D-5C18-4095-96CD-9A24695F9A2E}"/>
    <cellStyle name="Note 36 2 3 2" xfId="12081" xr:uid="{6F5C799F-1BCE-4AFC-A6CC-87F57389AF37}"/>
    <cellStyle name="Note 36 2 4" xfId="6235" xr:uid="{A739A9AD-BFC3-4268-B1B9-5CD990CFBC91}"/>
    <cellStyle name="Note 36 2 4 2" xfId="12706" xr:uid="{D872EE97-0875-44CE-B822-692DB11D60B8}"/>
    <cellStyle name="Note 36 2 5" xfId="6394" xr:uid="{BD620D81-5BF2-443A-8552-F843902CD078}"/>
    <cellStyle name="Note 36 2 5 2" xfId="12865" xr:uid="{418F1D7F-600D-4B05-B816-72163E824CDF}"/>
    <cellStyle name="Note 36 2 6" xfId="6472" xr:uid="{99447536-C782-4DFA-8A0B-E5BE37967D6C}"/>
    <cellStyle name="Note 36 2 6 2" xfId="12943" xr:uid="{DC749AD8-56D4-44D3-B382-53D19DB10FF2}"/>
    <cellStyle name="Note 36 2 7" xfId="6744" xr:uid="{EB56CC6C-809B-4973-AEFF-A133F652C735}"/>
    <cellStyle name="Note 36 2 7 2" xfId="13215" xr:uid="{CEB72CCC-2384-4725-8A1B-048A08D2EDC8}"/>
    <cellStyle name="Note 36 2 8" xfId="7118" xr:uid="{7F32DFEC-45D6-4762-945A-E3FC155467C7}"/>
    <cellStyle name="Note 36 2 8 2" xfId="13589" xr:uid="{0A11E864-E490-4C26-A0B0-EF3BF133843C}"/>
    <cellStyle name="Note 36 2 9" xfId="6802" xr:uid="{3C9EF41E-FA02-46AD-9E48-5C66D736B263}"/>
    <cellStyle name="Note 36 2 9 2" xfId="13273" xr:uid="{36809E37-9783-46F6-A0D7-AA20043507D9}"/>
    <cellStyle name="Note 36 20" xfId="9736" xr:uid="{7711B43D-C457-47A9-9467-D4FDBC538C84}"/>
    <cellStyle name="Note 36 21" xfId="10162" xr:uid="{E6EDA86E-1032-45DA-B631-52FC10C4575A}"/>
    <cellStyle name="Note 36 22" xfId="9374" xr:uid="{5F1AB490-AB3E-4824-B782-B918674081E5}"/>
    <cellStyle name="Note 36 23" xfId="10498" xr:uid="{C7667D6A-19AE-4424-95B2-3097032E4E00}"/>
    <cellStyle name="Note 36 24" xfId="10681" xr:uid="{D5FD2CA8-6D2C-4C99-B80C-6C3C4087FD65}"/>
    <cellStyle name="Note 36 25" xfId="10614" xr:uid="{A345ECAA-30F3-45FA-A1A8-81617D7F4668}"/>
    <cellStyle name="Note 36 26" xfId="15824" xr:uid="{64487FAC-2E95-4A15-A621-3DDC9D34C9CA}"/>
    <cellStyle name="Note 36 27" xfId="16443" xr:uid="{595B2C28-5D1D-44D7-82C0-D9CCC026334D}"/>
    <cellStyle name="Note 36 28" xfId="15996" xr:uid="{14EB7725-3F5D-42ED-838C-4D63059AD496}"/>
    <cellStyle name="Note 36 29" xfId="16702" xr:uid="{92B0D922-27C9-4028-BE03-888340642C24}"/>
    <cellStyle name="Note 36 3" xfId="2237" xr:uid="{00000000-0005-0000-0000-0000BE080000}"/>
    <cellStyle name="Note 36 3 2" xfId="5736" xr:uid="{27FB3B18-DA1E-425D-8F4F-3DAECBCE1077}"/>
    <cellStyle name="Note 36 3 2 2" xfId="12083" xr:uid="{8FCE5693-D0F7-4E26-9601-DE5F86808065}"/>
    <cellStyle name="Note 36 3 3" xfId="10165" xr:uid="{8B7ADB75-D628-4BC6-BBBA-0C62EE17B0B1}"/>
    <cellStyle name="Note 36 3 4" xfId="11076" xr:uid="{8EFC507B-FCC3-4F23-AE89-AB6419A5D80A}"/>
    <cellStyle name="Note 36 3 5" xfId="4807" xr:uid="{539BC8D0-0A31-4D06-9005-71F276F0C133}"/>
    <cellStyle name="Note 36 3 6" xfId="3796" xr:uid="{413C80FE-5FB3-4021-B343-3C6EDA64B46C}"/>
    <cellStyle name="Note 36 30" xfId="16879" xr:uid="{1054028E-8F51-4525-B56D-0B9997E667CE}"/>
    <cellStyle name="Note 36 31" xfId="17041" xr:uid="{0217BB48-1B97-4D08-A592-E509389DF215}"/>
    <cellStyle name="Note 36 4" xfId="3311" xr:uid="{7093E9B6-ED01-45E0-BEC8-A2F2498F82EA}"/>
    <cellStyle name="Note 36 4 2" xfId="11566" xr:uid="{C31518B1-B8EC-46D5-9ED4-1D8A46DD333A}"/>
    <cellStyle name="Note 36 4 3" xfId="5300" xr:uid="{718F296D-7B69-4B9F-B0E7-79E268EC76CB}"/>
    <cellStyle name="Note 36 5" xfId="4292" xr:uid="{CAC429C6-B951-4D1B-8078-7D375D49A886}"/>
    <cellStyle name="Note 36 5 2" xfId="12080" xr:uid="{E0F7C875-57ED-4E74-B59C-259B1A104BF6}"/>
    <cellStyle name="Note 36 6" xfId="6234" xr:uid="{31A81830-71AD-4173-8C3B-0B06493BB3EF}"/>
    <cellStyle name="Note 36 6 2" xfId="12705" xr:uid="{17D6112A-9ADE-4D61-B772-4DAD31F85D83}"/>
    <cellStyle name="Note 36 7" xfId="6403" xr:uid="{EFFACC7D-E5DD-43C7-9E0C-34E3259AC25E}"/>
    <cellStyle name="Note 36 7 2" xfId="12874" xr:uid="{DDCB064C-B30C-4519-B003-400344BDA837}"/>
    <cellStyle name="Note 36 8" xfId="6471" xr:uid="{D97DC55A-CD31-4E16-8267-29CCCD9B2C9A}"/>
    <cellStyle name="Note 36 8 2" xfId="12942" xr:uid="{6F03B768-6B65-47B8-9813-C124B912F933}"/>
    <cellStyle name="Note 36 9" xfId="6745" xr:uid="{43CFAFC2-E359-49AF-95DD-356CAAB8324D}"/>
    <cellStyle name="Note 36 9 2" xfId="13216" xr:uid="{8D013520-866D-4292-84CE-91B52FBCF4F0}"/>
    <cellStyle name="Note 36_TRAFO" xfId="2238" xr:uid="{00000000-0005-0000-0000-0000BF080000}"/>
    <cellStyle name="Note 37" xfId="2239" xr:uid="{00000000-0005-0000-0000-0000C0080000}"/>
    <cellStyle name="Note 37 10" xfId="6622" xr:uid="{85E7D5EE-2AE4-4073-B7EE-7A9CFDB59D7F}"/>
    <cellStyle name="Note 37 10 2" xfId="13093" xr:uid="{0627F33E-0104-4094-8AC8-C95F27FD86CC}"/>
    <cellStyle name="Note 37 11" xfId="6962" xr:uid="{9F902EDE-D097-4CCD-A926-13F39FCB9E7E}"/>
    <cellStyle name="Note 37 11 2" xfId="13433" xr:uid="{1F7A2852-EECC-404B-A223-7ED0B00B51C2}"/>
    <cellStyle name="Note 37 12" xfId="7661" xr:uid="{78A785BD-3FD2-47C2-981E-B2135EDA9882}"/>
    <cellStyle name="Note 37 12 2" xfId="14132" xr:uid="{895B116A-9D25-443A-A93C-2A7F1071D62A}"/>
    <cellStyle name="Note 37 13" xfId="7498" xr:uid="{264C0197-71D0-4936-933B-FEC2D95164D0}"/>
    <cellStyle name="Note 37 13 2" xfId="13969" xr:uid="{C64592E0-F7E6-4D37-AAF3-BD4F6A24C2D6}"/>
    <cellStyle name="Note 37 14" xfId="7895" xr:uid="{3D4DC6C9-C0E4-4284-808B-95351D091260}"/>
    <cellStyle name="Note 37 14 2" xfId="14366" xr:uid="{76BFED88-7979-4807-BD56-902D53FD601B}"/>
    <cellStyle name="Note 37 15" xfId="8165" xr:uid="{3D3CDD8E-0350-4C87-9D6C-E02A93BE6102}"/>
    <cellStyle name="Note 37 15 2" xfId="14636" xr:uid="{3C5C45C2-89B1-4151-8EC4-D2ED45450CEE}"/>
    <cellStyle name="Note 37 16" xfId="8585" xr:uid="{80B5F80C-E5DB-4553-9171-016639434FEA}"/>
    <cellStyle name="Note 37 16 2" xfId="15056" xr:uid="{F6185C37-72FA-4F0C-BAB6-CD13AF72BFC3}"/>
    <cellStyle name="Note 37 17" xfId="8764" xr:uid="{635C8B0F-36AC-487B-8ED3-671613BE72FC}"/>
    <cellStyle name="Note 37 17 2" xfId="15235" xr:uid="{BBC5EA23-8912-4F5D-98F4-DBF6250C2BBE}"/>
    <cellStyle name="Note 37 18" xfId="8941" xr:uid="{BA185490-5870-4E91-8FAB-ADCC101DE2FF}"/>
    <cellStyle name="Note 37 18 2" xfId="15412" xr:uid="{06ED6204-5181-41C6-9CC1-EA09CCF42C1A}"/>
    <cellStyle name="Note 37 19" xfId="9103" xr:uid="{A1B7379A-C693-46DC-8909-969CB7271E18}"/>
    <cellStyle name="Note 37 19 2" xfId="15574" xr:uid="{F32B4DAF-E893-448E-9E4F-5AB56F250F25}"/>
    <cellStyle name="Note 37 2" xfId="2240" xr:uid="{00000000-0005-0000-0000-0000C1080000}"/>
    <cellStyle name="Note 37 2 10" xfId="7662" xr:uid="{0F3E3446-8762-404B-9B03-00679D9348A2}"/>
    <cellStyle name="Note 37 2 10 2" xfId="14133" xr:uid="{5DAAAB8E-651B-4D21-87F0-B5B1B2593860}"/>
    <cellStyle name="Note 37 2 11" xfId="7825" xr:uid="{FB81181C-954F-4EB0-B2A5-31226039EB05}"/>
    <cellStyle name="Note 37 2 11 2" xfId="14296" xr:uid="{A3419668-8986-4F5B-8263-C6B0F5ABF193}"/>
    <cellStyle name="Note 37 2 12" xfId="7896" xr:uid="{FCEE7A67-BC72-4571-A469-B036396F730B}"/>
    <cellStyle name="Note 37 2 12 2" xfId="14367" xr:uid="{1FBD9E7D-10AB-46D5-B104-40945533E85D}"/>
    <cellStyle name="Note 37 2 13" xfId="8164" xr:uid="{757452CA-FEA2-49EE-9392-6AF3B333F8CA}"/>
    <cellStyle name="Note 37 2 13 2" xfId="14635" xr:uid="{3755B770-6EE4-4F24-BBB3-34E79F7C64A9}"/>
    <cellStyle name="Note 37 2 14" xfId="8586" xr:uid="{5C890953-D63F-49B8-BB0E-18770EE79B9C}"/>
    <cellStyle name="Note 37 2 14 2" xfId="15057" xr:uid="{487EBD5A-13D8-43B9-AAE2-6678623182A5}"/>
    <cellStyle name="Note 37 2 15" xfId="8765" xr:uid="{BD4FF124-D7E0-4456-B6FF-42785CFD5511}"/>
    <cellStyle name="Note 37 2 15 2" xfId="15236" xr:uid="{D128A322-D900-428C-8451-EE0992A0E3CF}"/>
    <cellStyle name="Note 37 2 16" xfId="8942" xr:uid="{24AC3DF8-3865-4E35-A552-0E66D9F09874}"/>
    <cellStyle name="Note 37 2 16 2" xfId="15413" xr:uid="{1D971303-32F4-4BD6-81E0-05C315A17C4E}"/>
    <cellStyle name="Note 37 2 17" xfId="9104" xr:uid="{72DB0014-FC8A-40D6-958C-F15BCA31C9DB}"/>
    <cellStyle name="Note 37 2 17 2" xfId="15575" xr:uid="{2CF0BA82-4759-4FBF-8B78-66859D259CED}"/>
    <cellStyle name="Note 37 2 18" xfId="9739" xr:uid="{68C13E68-51B1-4573-8AF1-25CD5DEC2017}"/>
    <cellStyle name="Note 37 2 19" xfId="10167" xr:uid="{A94BB2E6-96CB-41CF-A0AE-BC4EFF542841}"/>
    <cellStyle name="Note 37 2 2" xfId="2241" xr:uid="{00000000-0005-0000-0000-0000C2080000}"/>
    <cellStyle name="Note 37 2 2 2" xfId="5737" xr:uid="{B5AC0E07-806E-42D8-B7EC-CBD0B8B5C037}"/>
    <cellStyle name="Note 37 2 2 2 2" xfId="12086" xr:uid="{93BC3661-9B13-441D-BAAF-99025CE165DC}"/>
    <cellStyle name="Note 37 2 2 3" xfId="10168" xr:uid="{E8972F03-0039-48C9-9147-E4863A4C7518}"/>
    <cellStyle name="Note 37 2 2 4" xfId="11077" xr:uid="{98B2E5B2-C1BD-4509-A69C-5AE1606B9D38}"/>
    <cellStyle name="Note 37 2 2 5" xfId="4808" xr:uid="{2362A1B8-9328-436F-ADD5-05A79ACDE43D}"/>
    <cellStyle name="Note 37 2 20" xfId="9371" xr:uid="{A88DB56B-F38F-4D54-A2D1-D89F4107AD82}"/>
    <cellStyle name="Note 37 2 21" xfId="10501" xr:uid="{564EBBAF-6267-4E7C-98DF-20E6BE83F050}"/>
    <cellStyle name="Note 37 2 22" xfId="10684" xr:uid="{6383B3FC-D168-4DE3-AA40-66903DCB7A4E}"/>
    <cellStyle name="Note 37 2 23" xfId="10616" xr:uid="{D87A74FE-75A8-4BD1-B12C-B569AA607DE7}"/>
    <cellStyle name="Note 37 2 24" xfId="15827" xr:uid="{EBFE0963-CBC8-4700-B056-83671804BD09}"/>
    <cellStyle name="Note 37 2 25" xfId="16446" xr:uid="{93AA1E7C-9EFB-41BD-811F-DB3A7E14A3AB}"/>
    <cellStyle name="Note 37 2 26" xfId="15997" xr:uid="{0128EE8F-D2CD-4622-98C9-A1B47F972769}"/>
    <cellStyle name="Note 37 2 27" xfId="16705" xr:uid="{A6C6DCF6-81FA-4850-9A12-A562F8088C28}"/>
    <cellStyle name="Note 37 2 28" xfId="16882" xr:uid="{66676AF4-8C5D-43F9-8590-32A48EDBD869}"/>
    <cellStyle name="Note 37 2 29" xfId="17044" xr:uid="{75B9F758-F157-4020-BA86-2B1F2240D614}"/>
    <cellStyle name="Note 37 2 3" xfId="4295" xr:uid="{1FA43CD9-F487-475B-B600-492C58EEE2A2}"/>
    <cellStyle name="Note 37 2 3 2" xfId="12085" xr:uid="{3A6FBE61-9D54-4FEA-867A-19F2CB5B180D}"/>
    <cellStyle name="Note 37 2 4" xfId="6237" xr:uid="{35492EBD-6A46-4147-B703-6225324E9211}"/>
    <cellStyle name="Note 37 2 4 2" xfId="12708" xr:uid="{F5108875-465F-4272-A1CE-55AFE130B2F6}"/>
    <cellStyle name="Note 37 2 5" xfId="6402" xr:uid="{CDBD0F7E-8B0D-4802-AB8A-B5F1729EF048}"/>
    <cellStyle name="Note 37 2 5 2" xfId="12873" xr:uid="{F4A4EFE2-E0C6-4083-886D-3185158DDC4E}"/>
    <cellStyle name="Note 37 2 6" xfId="6474" xr:uid="{8B7EDD04-B5E4-40CD-9B84-1744D51EB163}"/>
    <cellStyle name="Note 37 2 6 2" xfId="12945" xr:uid="{0E286C91-5853-412D-8CEE-942C6BC76988}"/>
    <cellStyle name="Note 37 2 7" xfId="6742" xr:uid="{35CFE1FA-D028-475B-8199-43B0B018D626}"/>
    <cellStyle name="Note 37 2 7 2" xfId="13213" xr:uid="{748686E6-42D8-4E49-B0A1-E347E80AB897}"/>
    <cellStyle name="Note 37 2 8" xfId="7119" xr:uid="{F5BE49A5-0F2C-4E43-9815-4D1934A86E12}"/>
    <cellStyle name="Note 37 2 8 2" xfId="13590" xr:uid="{2F9EB168-33B9-48EA-B482-6325D49574D0}"/>
    <cellStyle name="Note 37 2 9" xfId="7183" xr:uid="{BDB0B9F3-83F8-43FB-9653-75DA78E92C83}"/>
    <cellStyle name="Note 37 2 9 2" xfId="13654" xr:uid="{25884B29-1927-42B5-9712-F41803D13F62}"/>
    <cellStyle name="Note 37 20" xfId="9738" xr:uid="{DF30894A-A7C2-434C-8FBB-4889553EB0B6}"/>
    <cellStyle name="Note 37 21" xfId="10166" xr:uid="{F0A59243-FF2A-4DE5-826A-EFDC95B967BC}"/>
    <cellStyle name="Note 37 22" xfId="9372" xr:uid="{00811532-82D2-43B9-8408-974A3A8694F4}"/>
    <cellStyle name="Note 37 23" xfId="10500" xr:uid="{5738DF9B-C9C2-4BD0-B814-E0990BB3D50A}"/>
    <cellStyle name="Note 37 24" xfId="10683" xr:uid="{DFDE236E-6FBB-40BE-A407-625AA10F7C91}"/>
    <cellStyle name="Note 37 25" xfId="10615" xr:uid="{9F18156F-DCB7-48E1-893F-F652FD02F33E}"/>
    <cellStyle name="Note 37 26" xfId="15826" xr:uid="{3D7AF9A8-8916-443E-A1FC-F2C62972980B}"/>
    <cellStyle name="Note 37 27" xfId="16445" xr:uid="{A4B2D4DC-09AD-4FCB-8610-8E99E5B94F2F}"/>
    <cellStyle name="Note 37 28" xfId="16264" xr:uid="{00C9C48A-C9EE-4042-95C8-683C8DB98ACF}"/>
    <cellStyle name="Note 37 29" xfId="16704" xr:uid="{6CDE283E-DA64-4A32-B690-0BFFEB2E2D0C}"/>
    <cellStyle name="Note 37 3" xfId="2242" xr:uid="{00000000-0005-0000-0000-0000C3080000}"/>
    <cellStyle name="Note 37 3 2" xfId="5738" xr:uid="{B636C366-889D-423F-8DCD-BD9C7DB0CA00}"/>
    <cellStyle name="Note 37 3 2 2" xfId="12087" xr:uid="{DA0FA46D-1D80-4468-B721-F29F338F7929}"/>
    <cellStyle name="Note 37 3 3" xfId="10169" xr:uid="{B4E4BDF6-4179-4840-9DDA-6410BBA9B6B5}"/>
    <cellStyle name="Note 37 3 4" xfId="11078" xr:uid="{6DB0BF28-8693-4B0E-B227-9F11773FA986}"/>
    <cellStyle name="Note 37 3 5" xfId="4809" xr:uid="{4AEFF988-92A9-4C73-8D52-E808F78B1452}"/>
    <cellStyle name="Note 37 3 6" xfId="3797" xr:uid="{8C654D90-2C58-4642-A5D5-A29A2F5FC4A9}"/>
    <cellStyle name="Note 37 30" xfId="16881" xr:uid="{3A9271B7-6EA8-499A-B471-9ADC89C14F41}"/>
    <cellStyle name="Note 37 31" xfId="17043" xr:uid="{BC074EDC-93F0-4066-81AE-2A1926426719}"/>
    <cellStyle name="Note 37 4" xfId="3312" xr:uid="{4A7AED1F-3FC2-4C72-B973-8AF1D1B8ACDA}"/>
    <cellStyle name="Note 37 4 2" xfId="11567" xr:uid="{67326A8F-3457-4CE7-B8DC-FE11BB9B808E}"/>
    <cellStyle name="Note 37 4 3" xfId="5301" xr:uid="{D45CEAC5-372C-4C02-AE1F-0AD348446076}"/>
    <cellStyle name="Note 37 5" xfId="4294" xr:uid="{60F01A3E-25AC-42C0-8ACA-0834BE3ADC3B}"/>
    <cellStyle name="Note 37 5 2" xfId="12084" xr:uid="{52EF030D-DF70-49A7-856C-2FA20C3F747B}"/>
    <cellStyle name="Note 37 6" xfId="6236" xr:uid="{3B0B2E92-6485-416A-902A-DEACF1061A77}"/>
    <cellStyle name="Note 37 6 2" xfId="12707" xr:uid="{3FB575AB-F8AA-4E7F-BC30-92CAA5CF0A3F}"/>
    <cellStyle name="Note 37 7" xfId="6070" xr:uid="{134AF740-0CC8-4CB7-A0F5-85A9960DE51E}"/>
    <cellStyle name="Note 37 7 2" xfId="12541" xr:uid="{DC447FF5-5445-4EA3-8970-A7C298484AA1}"/>
    <cellStyle name="Note 37 8" xfId="6473" xr:uid="{2B58C157-D2BB-4248-B1EB-3EE08E2441A2}"/>
    <cellStyle name="Note 37 8 2" xfId="12944" xr:uid="{6DBDDC83-3A94-4E22-AA66-7414B60B929E}"/>
    <cellStyle name="Note 37 9" xfId="6743" xr:uid="{F3A90F73-967D-41F0-8A19-55035FC3EA6C}"/>
    <cellStyle name="Note 37 9 2" xfId="13214" xr:uid="{D54081EA-8B72-4A30-B84C-47BD653387B1}"/>
    <cellStyle name="Note 37_TRAFO" xfId="2243" xr:uid="{00000000-0005-0000-0000-0000C4080000}"/>
    <cellStyle name="Note 38" xfId="2244" xr:uid="{00000000-0005-0000-0000-0000C5080000}"/>
    <cellStyle name="Note 38 10" xfId="7120" xr:uid="{3599F099-32BB-4F51-8F47-A40BBFF2E073}"/>
    <cellStyle name="Note 38 10 2" xfId="13591" xr:uid="{62FE82EA-99AD-44DA-AEF4-AE800EAAB107}"/>
    <cellStyle name="Note 38 11" xfId="6963" xr:uid="{F748F9EA-48BB-4C24-BC51-4BDBCFE72FA2}"/>
    <cellStyle name="Note 38 11 2" xfId="13434" xr:uid="{9BFA14EE-69BB-46B9-8063-66A251705A5F}"/>
    <cellStyle name="Note 38 12" xfId="7663" xr:uid="{EC69725E-D364-4EEF-8E31-D36A0433DEF5}"/>
    <cellStyle name="Note 38 12 2" xfId="14134" xr:uid="{DF20FCE8-FB46-42FF-B461-27EFE5E3A326}"/>
    <cellStyle name="Note 38 13" xfId="7499" xr:uid="{0375E814-C25F-4E4C-AF3A-95B7D6AA9A38}"/>
    <cellStyle name="Note 38 13 2" xfId="13970" xr:uid="{1D2B115D-115B-40E8-8D6A-9053CDFBA863}"/>
    <cellStyle name="Note 38 14" xfId="7897" xr:uid="{03001E19-11EA-4C15-A109-01E42FA15CA9}"/>
    <cellStyle name="Note 38 14 2" xfId="14368" xr:uid="{2506C9E7-7E30-4683-BE22-200C49675175}"/>
    <cellStyle name="Note 38 15" xfId="8163" xr:uid="{5624A679-DCF8-4AD2-85F1-2C24284F887C}"/>
    <cellStyle name="Note 38 15 2" xfId="14634" xr:uid="{FB9B938D-D268-431F-B745-67B368CE9181}"/>
    <cellStyle name="Note 38 16" xfId="8587" xr:uid="{B4C63A6E-2DC8-4D14-BD65-DC2DBB7FF786}"/>
    <cellStyle name="Note 38 16 2" xfId="15058" xr:uid="{4E896B90-2B9C-4094-9887-6360CD706C05}"/>
    <cellStyle name="Note 38 17" xfId="8766" xr:uid="{6BAA6352-A70C-4970-881E-A3DF4579B984}"/>
    <cellStyle name="Note 38 17 2" xfId="15237" xr:uid="{DFCD172A-44CD-4D3D-9003-256D00995E73}"/>
    <cellStyle name="Note 38 18" xfId="8943" xr:uid="{D532099A-FA11-4C28-BB70-F42799BB4B8B}"/>
    <cellStyle name="Note 38 18 2" xfId="15414" xr:uid="{4E1648D8-6D91-4B8C-8EA7-267790092EA9}"/>
    <cellStyle name="Note 38 19" xfId="9105" xr:uid="{6F17986E-2EBF-4A23-9CCE-78167940C26A}"/>
    <cellStyle name="Note 38 19 2" xfId="15576" xr:uid="{EE59D39B-10DB-4E8B-BE7E-D483E735B99D}"/>
    <cellStyle name="Note 38 2" xfId="2245" xr:uid="{00000000-0005-0000-0000-0000C6080000}"/>
    <cellStyle name="Note 38 2 10" xfId="7664" xr:uid="{623C883E-360A-42D9-8AE1-6641777EC9F0}"/>
    <cellStyle name="Note 38 2 10 2" xfId="14135" xr:uid="{F0D765BD-90C3-48EF-987D-E1A12F2FE003}"/>
    <cellStyle name="Note 38 2 11" xfId="7500" xr:uid="{B3015F50-7F43-436A-BE72-F112628494B9}"/>
    <cellStyle name="Note 38 2 11 2" xfId="13971" xr:uid="{A6C6D71A-2A1D-4D43-9707-B424A0CF9900}"/>
    <cellStyle name="Note 38 2 12" xfId="7898" xr:uid="{C314B2AA-3149-487B-A82E-FB4B9A951890}"/>
    <cellStyle name="Note 38 2 12 2" xfId="14369" xr:uid="{A8660257-2FC6-4F67-8EE4-87644EBB6CA6}"/>
    <cellStyle name="Note 38 2 13" xfId="8162" xr:uid="{5736D160-886D-43E0-9B72-B46FE66F0A0A}"/>
    <cellStyle name="Note 38 2 13 2" xfId="14633" xr:uid="{347B4D2B-E030-4457-B48E-0D999A63C542}"/>
    <cellStyle name="Note 38 2 14" xfId="8588" xr:uid="{19BC7C4B-FB04-44B8-8D0C-B465B4EE056A}"/>
    <cellStyle name="Note 38 2 14 2" xfId="15059" xr:uid="{17BC0E61-6933-423A-95A0-D3285C1D2320}"/>
    <cellStyle name="Note 38 2 15" xfId="8767" xr:uid="{ED8A1AEC-B80A-411A-AEC3-02B5EC188EB9}"/>
    <cellStyle name="Note 38 2 15 2" xfId="15238" xr:uid="{FABFE413-B63E-40FB-A884-4CFFB60B55E0}"/>
    <cellStyle name="Note 38 2 16" xfId="8944" xr:uid="{C91EAAB4-4C8A-4D19-B1E8-0B17E5447362}"/>
    <cellStyle name="Note 38 2 16 2" xfId="15415" xr:uid="{50121619-513E-4A24-8C03-E336BA87363D}"/>
    <cellStyle name="Note 38 2 17" xfId="9106" xr:uid="{75F0C7B1-4732-4695-9C84-7A129E0556E4}"/>
    <cellStyle name="Note 38 2 17 2" xfId="15577" xr:uid="{B539EDEA-AD4A-4425-8078-CAE456327E00}"/>
    <cellStyle name="Note 38 2 18" xfId="9741" xr:uid="{9A916654-0A81-4D56-AE33-1065BAF34D45}"/>
    <cellStyle name="Note 38 2 19" xfId="10171" xr:uid="{372D24B4-99A4-4F97-BBDE-01A9B1347D66}"/>
    <cellStyle name="Note 38 2 2" xfId="2246" xr:uid="{00000000-0005-0000-0000-0000C7080000}"/>
    <cellStyle name="Note 38 2 2 2" xfId="5739" xr:uid="{1B87B02D-3494-4B61-B9B0-54FA9E333F0D}"/>
    <cellStyle name="Note 38 2 2 2 2" xfId="12090" xr:uid="{8023D973-2240-4410-B1B3-473F8BA47239}"/>
    <cellStyle name="Note 38 2 2 3" xfId="10172" xr:uid="{5DA52CF6-1EFB-48AB-93D6-1CCAE27F96C3}"/>
    <cellStyle name="Note 38 2 2 4" xfId="11079" xr:uid="{F0995D02-7378-442A-BC3C-46DF980C6121}"/>
    <cellStyle name="Note 38 2 2 5" xfId="4810" xr:uid="{70F67230-4BCB-4E8F-A200-87D2BDE47BCB}"/>
    <cellStyle name="Note 38 2 20" xfId="9369" xr:uid="{E3A42726-CD60-4D66-A8D8-2B17C28E9E26}"/>
    <cellStyle name="Note 38 2 21" xfId="10503" xr:uid="{088EBC02-E6C2-4942-8BC0-E12463BA095A}"/>
    <cellStyle name="Note 38 2 22" xfId="10686" xr:uid="{D7884E14-61A2-44F0-8CA1-15817C1CDC24}"/>
    <cellStyle name="Note 38 2 23" xfId="10935" xr:uid="{DF01F84C-36FF-4EAB-9B35-B9F0FF2133FB}"/>
    <cellStyle name="Note 38 2 24" xfId="15829" xr:uid="{80624B22-2020-4C7B-B8B5-4E01C64872C6}"/>
    <cellStyle name="Note 38 2 25" xfId="16448" xr:uid="{FC3EA64D-CF78-426D-B565-2325469B559A}"/>
    <cellStyle name="Note 38 2 26" xfId="16265" xr:uid="{CA0ACED1-EDF2-415E-B5E0-73FEB4698603}"/>
    <cellStyle name="Note 38 2 27" xfId="16707" xr:uid="{D0C4A802-C112-4286-B041-3628720AEE84}"/>
    <cellStyle name="Note 38 2 28" xfId="16884" xr:uid="{3CE5F10E-D46A-4FD9-B23B-690B51769D5B}"/>
    <cellStyle name="Note 38 2 29" xfId="17046" xr:uid="{96DAA626-2D2D-4AE4-B45F-E62B453BC657}"/>
    <cellStyle name="Note 38 2 3" xfId="4297" xr:uid="{603B6918-B74E-4166-8648-EE70CC5862F0}"/>
    <cellStyle name="Note 38 2 3 2" xfId="12089" xr:uid="{E730B08B-3DA7-4064-ADB8-D6A626CD419E}"/>
    <cellStyle name="Note 38 2 4" xfId="6239" xr:uid="{3E856086-31F5-4370-A89C-EB158067C5E2}"/>
    <cellStyle name="Note 38 2 4 2" xfId="12710" xr:uid="{0627A692-2BB8-442E-98FD-AA755B17D3FD}"/>
    <cellStyle name="Note 38 2 5" xfId="6072" xr:uid="{D55BCAEB-7E1A-4B48-95D5-7498D7A41614}"/>
    <cellStyle name="Note 38 2 5 2" xfId="12543" xr:uid="{CBEF6C30-1949-4F94-B1E2-53BBA3320EA1}"/>
    <cellStyle name="Note 38 2 6" xfId="6476" xr:uid="{33D24E21-109E-4300-8E15-D9BD796A7697}"/>
    <cellStyle name="Note 38 2 6 2" xfId="12947" xr:uid="{3C40D0F2-6587-4165-AE88-17FE76A20555}"/>
    <cellStyle name="Note 38 2 7" xfId="6740" xr:uid="{6CFD99BB-613C-4FB0-A642-9B99A446764D}"/>
    <cellStyle name="Note 38 2 7 2" xfId="13211" xr:uid="{38FF05FE-6785-4A82-9FE1-660D53EEE5D2}"/>
    <cellStyle name="Note 38 2 8" xfId="7121" xr:uid="{B998D718-9E59-431A-A319-4D5FA06ACFD8}"/>
    <cellStyle name="Note 38 2 8 2" xfId="13592" xr:uid="{23851542-F5F3-48F5-9363-1CB9D9365B92}"/>
    <cellStyle name="Note 38 2 9" xfId="6619" xr:uid="{55AF0E50-E7AB-4262-BA8B-06A85B9C426A}"/>
    <cellStyle name="Note 38 2 9 2" xfId="13090" xr:uid="{E7156E77-0C2D-4DD3-A369-A633DC2F738A}"/>
    <cellStyle name="Note 38 20" xfId="9740" xr:uid="{12BCC18A-A57A-44CA-9661-28599698EB10}"/>
    <cellStyle name="Note 38 21" xfId="10170" xr:uid="{83AF1A27-807B-4FA1-B115-ADC023908B4C}"/>
    <cellStyle name="Note 38 22" xfId="9370" xr:uid="{2DEA950A-79C8-408F-851B-3F5CEB9C565E}"/>
    <cellStyle name="Note 38 23" xfId="10502" xr:uid="{9F536BFB-56CE-43D1-B9F7-C3F949664943}"/>
    <cellStyle name="Note 38 24" xfId="10685" xr:uid="{10E0F916-F561-49DF-B01C-4073DBF28683}"/>
    <cellStyle name="Note 38 25" xfId="10617" xr:uid="{8E9D599F-219E-4A2C-AE73-BB3E068AF3BB}"/>
    <cellStyle name="Note 38 26" xfId="15828" xr:uid="{0D17A62E-F67B-4980-A745-6D3EF4977EF7}"/>
    <cellStyle name="Note 38 27" xfId="16447" xr:uid="{F7323162-4215-4506-BF79-78D2CB05B3CC}"/>
    <cellStyle name="Note 38 28" xfId="15992" xr:uid="{D3BA01B0-7DE8-45B1-AD0B-CFE5ACEF2E94}"/>
    <cellStyle name="Note 38 29" xfId="16706" xr:uid="{A19E150A-6150-4CBD-9F42-7D0DC70DD1EE}"/>
    <cellStyle name="Note 38 3" xfId="2247" xr:uid="{00000000-0005-0000-0000-0000C8080000}"/>
    <cellStyle name="Note 38 3 2" xfId="5740" xr:uid="{C357B80C-5D6B-4175-A4B3-3BA672C61805}"/>
    <cellStyle name="Note 38 3 2 2" xfId="12091" xr:uid="{A87A5F92-C1AF-4104-AF40-202F01762F29}"/>
    <cellStyle name="Note 38 3 3" xfId="10173" xr:uid="{A11B891C-9F6F-4886-8286-E1010F54D20C}"/>
    <cellStyle name="Note 38 3 4" xfId="11080" xr:uid="{CA85C76F-A64D-4B11-9887-7D6EFEB31706}"/>
    <cellStyle name="Note 38 3 5" xfId="4811" xr:uid="{4B135B7D-6AF8-41B5-BBDC-8F03EC43FF8E}"/>
    <cellStyle name="Note 38 3 6" xfId="3798" xr:uid="{B74829A1-9B95-43D3-91E5-DA7283097242}"/>
    <cellStyle name="Note 38 30" xfId="16883" xr:uid="{F9E430E3-295F-4F46-8676-B27DA3ED8F4D}"/>
    <cellStyle name="Note 38 31" xfId="17045" xr:uid="{D77D6C04-CE64-42BE-BFAB-B17D4F9CE495}"/>
    <cellStyle name="Note 38 4" xfId="3313" xr:uid="{24DB31D7-9DB4-467D-B95E-F0141D29C108}"/>
    <cellStyle name="Note 38 4 2" xfId="11568" xr:uid="{A17C55B5-9DCB-4C6C-A43D-188BC64093CA}"/>
    <cellStyle name="Note 38 4 3" xfId="5302" xr:uid="{5B4B7BEB-3F7D-4C16-A810-132117AACD4C}"/>
    <cellStyle name="Note 38 5" xfId="4296" xr:uid="{DAA56D08-76D0-4E37-A04A-2B2FEFB4604F}"/>
    <cellStyle name="Note 38 5 2" xfId="12088" xr:uid="{C865C6C6-7418-40DE-AE0D-A62A4392B1C0}"/>
    <cellStyle name="Note 38 6" xfId="6238" xr:uid="{9C897816-17D1-42F0-91B7-4767F82B5293}"/>
    <cellStyle name="Note 38 6 2" xfId="12709" xr:uid="{D7C6E696-35A0-4F2A-BD21-D8861D3F7154}"/>
    <cellStyle name="Note 38 7" xfId="6071" xr:uid="{83DD3373-037A-4DA4-8C2E-07CC59A99741}"/>
    <cellStyle name="Note 38 7 2" xfId="12542" xr:uid="{1543E620-1FA8-47E4-AE3C-441B17E10668}"/>
    <cellStyle name="Note 38 8" xfId="6475" xr:uid="{A10788D9-8CA1-4940-BCEB-166E85CD3BCD}"/>
    <cellStyle name="Note 38 8 2" xfId="12946" xr:uid="{3AC5D7E0-E333-4FAD-871E-C8157E2FA337}"/>
    <cellStyle name="Note 38 9" xfId="6741" xr:uid="{841B06A6-2132-49E0-B9AF-469CD1B4D498}"/>
    <cellStyle name="Note 38 9 2" xfId="13212" xr:uid="{8378446B-8DD5-4852-848D-8B2E8EC6326B}"/>
    <cellStyle name="Note 38_TRAFO" xfId="2248" xr:uid="{00000000-0005-0000-0000-0000C9080000}"/>
    <cellStyle name="Note 39" xfId="2249" xr:uid="{00000000-0005-0000-0000-0000CA080000}"/>
    <cellStyle name="Note 39 10" xfId="7122" xr:uid="{9852216A-BB30-49A3-B094-50A9232A6E0D}"/>
    <cellStyle name="Note 39 10 2" xfId="13593" xr:uid="{F0F20365-9769-44CA-8962-366DB59C0DA1}"/>
    <cellStyle name="Note 39 11" xfId="6964" xr:uid="{14A53123-87E2-49CC-B20A-35130442A523}"/>
    <cellStyle name="Note 39 11 2" xfId="13435" xr:uid="{B3E0854F-38B5-444B-8A71-0FF9DC5B5073}"/>
    <cellStyle name="Note 39 12" xfId="7665" xr:uid="{0CD5244D-CCC4-47CA-A02B-AB78851BC950}"/>
    <cellStyle name="Note 39 12 2" xfId="14136" xr:uid="{B3AD4766-32C0-4CAF-9B20-BAB828057E96}"/>
    <cellStyle name="Note 39 13" xfId="7501" xr:uid="{4B245007-8395-4D36-9F66-2EF06B6E2FEF}"/>
    <cellStyle name="Note 39 13 2" xfId="13972" xr:uid="{9F97EE6D-1243-46BE-B155-9ABDC29B15C2}"/>
    <cellStyle name="Note 39 14" xfId="7899" xr:uid="{23115FA4-C488-4E7B-A0A8-22B6C0D029D5}"/>
    <cellStyle name="Note 39 14 2" xfId="14370" xr:uid="{918E195D-8F2C-4B5E-A11E-0FCC94AE97FE}"/>
    <cellStyle name="Note 39 15" xfId="8161" xr:uid="{C35AABB4-0E28-47A2-A864-39C783250CCF}"/>
    <cellStyle name="Note 39 15 2" xfId="14632" xr:uid="{4BCA83B3-181D-4B80-A9D4-BD0D9AFD393F}"/>
    <cellStyle name="Note 39 16" xfId="8589" xr:uid="{AAE154AC-B065-4F49-B1AF-FA9A0CA5D0B4}"/>
    <cellStyle name="Note 39 16 2" xfId="15060" xr:uid="{C7FBC834-58C2-42EF-84E3-F5A0C5347604}"/>
    <cellStyle name="Note 39 17" xfId="8768" xr:uid="{141D7DEC-9909-4602-A582-CC8C0CE5A15A}"/>
    <cellStyle name="Note 39 17 2" xfId="15239" xr:uid="{2FB532D4-78F2-4DEF-BA5F-2F89AFC0E3CC}"/>
    <cellStyle name="Note 39 18" xfId="8945" xr:uid="{86A36142-BB54-411F-9D64-7D92717C8DB7}"/>
    <cellStyle name="Note 39 18 2" xfId="15416" xr:uid="{CA57811B-79C8-48CE-9660-E51F6D7D8507}"/>
    <cellStyle name="Note 39 19" xfId="9107" xr:uid="{4A1332F1-1821-4178-8E8E-18F2658BBE90}"/>
    <cellStyle name="Note 39 19 2" xfId="15578" xr:uid="{971B3DF1-F43B-48D7-B617-204A9897F63D}"/>
    <cellStyle name="Note 39 2" xfId="2250" xr:uid="{00000000-0005-0000-0000-0000CB080000}"/>
    <cellStyle name="Note 39 2 10" xfId="7666" xr:uid="{31D4F1AF-4CB5-4C01-A3ED-08971234B745}"/>
    <cellStyle name="Note 39 2 10 2" xfId="14137" xr:uid="{1978F25F-AA7D-4BE3-86DA-B1655C7BF303}"/>
    <cellStyle name="Note 39 2 11" xfId="7502" xr:uid="{A18633D9-6F11-4EDF-A590-D225A0C73391}"/>
    <cellStyle name="Note 39 2 11 2" xfId="13973" xr:uid="{02C66A50-5748-48A0-8A75-1DA48C7FBBA1}"/>
    <cellStyle name="Note 39 2 12" xfId="7900" xr:uid="{85439F12-30FA-4FFD-9791-6C6D3AB6CC44}"/>
    <cellStyle name="Note 39 2 12 2" xfId="14371" xr:uid="{995D810E-3285-4CEA-BFC5-A9745237FC0D}"/>
    <cellStyle name="Note 39 2 13" xfId="8160" xr:uid="{79B9CB7A-BCD0-4DDF-A077-0125A317B2FA}"/>
    <cellStyle name="Note 39 2 13 2" xfId="14631" xr:uid="{CA81D296-D795-4EDD-AF0B-8AAAD0D3DA90}"/>
    <cellStyle name="Note 39 2 14" xfId="8590" xr:uid="{5ACD42E9-78DE-4E8E-A38F-751E5BD0972B}"/>
    <cellStyle name="Note 39 2 14 2" xfId="15061" xr:uid="{E4DE6FFB-5CE9-4E05-9E95-A5D2A8B75036}"/>
    <cellStyle name="Note 39 2 15" xfId="8769" xr:uid="{4785DCE2-B087-4633-931F-B944360BCB61}"/>
    <cellStyle name="Note 39 2 15 2" xfId="15240" xr:uid="{89F064BE-8747-49AC-9DD9-4A5251B962E2}"/>
    <cellStyle name="Note 39 2 16" xfId="8946" xr:uid="{B8206AA3-0A54-43BD-953C-F85126590F6D}"/>
    <cellStyle name="Note 39 2 16 2" xfId="15417" xr:uid="{9DD313D8-0B67-4E98-AE66-145F04C94059}"/>
    <cellStyle name="Note 39 2 17" xfId="9108" xr:uid="{EA99EE14-9110-4B5F-A096-BFE8563A411A}"/>
    <cellStyle name="Note 39 2 17 2" xfId="15579" xr:uid="{286C34F2-96C7-481E-8D57-6016AB14CCB6}"/>
    <cellStyle name="Note 39 2 18" xfId="9743" xr:uid="{5AE8C673-C7E5-4A2C-97DA-7C3B1D265DCC}"/>
    <cellStyle name="Note 39 2 19" xfId="10175" xr:uid="{F10238E3-9DA2-4376-92FF-91F42E7449BA}"/>
    <cellStyle name="Note 39 2 2" xfId="2251" xr:uid="{00000000-0005-0000-0000-0000CC080000}"/>
    <cellStyle name="Note 39 2 2 2" xfId="5741" xr:uid="{DFABB653-62AC-4991-9C73-9A1DDDE7CA19}"/>
    <cellStyle name="Note 39 2 2 2 2" xfId="12094" xr:uid="{2CC13E37-0163-4C6B-BF8D-9B29E1153706}"/>
    <cellStyle name="Note 39 2 2 3" xfId="10176" xr:uid="{F8B15DD9-5B5A-49FA-BD2C-9EBEFA705A18}"/>
    <cellStyle name="Note 39 2 2 4" xfId="11081" xr:uid="{31891399-C82A-476C-A296-C49D7713DAEB}"/>
    <cellStyle name="Note 39 2 2 5" xfId="4812" xr:uid="{C52BDA1E-C068-40E6-B5D9-517210B003D6}"/>
    <cellStyle name="Note 39 2 20" xfId="9366" xr:uid="{36F49BD0-2273-4FA2-B40C-ABF8CDFA1F76}"/>
    <cellStyle name="Note 39 2 21" xfId="10505" xr:uid="{5646E8A9-FD5E-4C34-894E-504CE6C0F9BF}"/>
    <cellStyle name="Note 39 2 22" xfId="10688" xr:uid="{F33D7934-DA1F-4242-AB64-050A265DA023}"/>
    <cellStyle name="Note 39 2 23" xfId="10619" xr:uid="{7D23DAA3-1816-4A8E-92E0-038322037CCB}"/>
    <cellStyle name="Note 39 2 24" xfId="15831" xr:uid="{71090CBC-05B9-4340-AA71-3DCCAD72CF56}"/>
    <cellStyle name="Note 39 2 25" xfId="16449" xr:uid="{E7D4F9B0-E41E-43BF-8871-ACF9CA0B6062}"/>
    <cellStyle name="Note 39 2 26" xfId="16267" xr:uid="{5574B4CE-34B0-4AFA-8959-BA83233E0098}"/>
    <cellStyle name="Note 39 2 27" xfId="16709" xr:uid="{17A53170-F47E-4719-B407-14730458B5C7}"/>
    <cellStyle name="Note 39 2 28" xfId="16886" xr:uid="{0C695A74-4A3C-472A-A152-6DC3B326EC40}"/>
    <cellStyle name="Note 39 2 29" xfId="17048" xr:uid="{BC8B13F6-B7E6-4D48-9F06-752BA0F43CFE}"/>
    <cellStyle name="Note 39 2 3" xfId="4299" xr:uid="{22E88CBF-3B17-40FB-8389-A4DC5D70AD07}"/>
    <cellStyle name="Note 39 2 3 2" xfId="12093" xr:uid="{E8A5C752-FAA7-4E5B-A20E-6F2C7A964964}"/>
    <cellStyle name="Note 39 2 4" xfId="6241" xr:uid="{9DC7BB03-961F-416B-8547-E51015D16ADB}"/>
    <cellStyle name="Note 39 2 4 2" xfId="12712" xr:uid="{8E2F6BE6-335E-4E9A-B2AD-DEC630DD6A65}"/>
    <cellStyle name="Note 39 2 5" xfId="6074" xr:uid="{12BEFDE5-574C-4235-9995-DC2E9E4B615A}"/>
    <cellStyle name="Note 39 2 5 2" xfId="12545" xr:uid="{6F27EFA6-A798-4B3F-B96B-48ECBA9CB2CB}"/>
    <cellStyle name="Note 39 2 6" xfId="6478" xr:uid="{581510B1-B6FF-461A-93B8-675EF6754773}"/>
    <cellStyle name="Note 39 2 6 2" xfId="12949" xr:uid="{A4D24580-90B9-4E21-A2D7-64AD99C205BA}"/>
    <cellStyle name="Note 39 2 7" xfId="6738" xr:uid="{96596B18-E462-4A73-9C68-2F7586B688B6}"/>
    <cellStyle name="Note 39 2 7 2" xfId="13209" xr:uid="{1ABFAE9D-0EA7-433D-9C68-399BC237C09A}"/>
    <cellStyle name="Note 39 2 8" xfId="7172" xr:uid="{8690D905-AAF7-4CF3-8E6E-0ACE4A7C493B}"/>
    <cellStyle name="Note 39 2 8 2" xfId="13643" xr:uid="{DA9B7E4D-8CE9-4CBE-84C1-172067926E63}"/>
    <cellStyle name="Note 39 2 9" xfId="7165" xr:uid="{0CE0E59F-566C-4689-877D-3330700C22B5}"/>
    <cellStyle name="Note 39 2 9 2" xfId="13636" xr:uid="{6AF782A8-4062-49C4-9668-278510F95D97}"/>
    <cellStyle name="Note 39 20" xfId="9742" xr:uid="{2DF81F00-19D1-4A14-923E-D08FA7BE7C89}"/>
    <cellStyle name="Note 39 21" xfId="10174" xr:uid="{DF05BD46-DB98-418B-99C4-3192D8DFEA05}"/>
    <cellStyle name="Note 39 22" xfId="9367" xr:uid="{642F7193-1428-4E1F-B8C0-806FBF6691BF}"/>
    <cellStyle name="Note 39 23" xfId="10504" xr:uid="{9C86B969-C1D9-4AA9-A12C-D02AE52060BF}"/>
    <cellStyle name="Note 39 24" xfId="10687" xr:uid="{42A8D4C4-E4D7-4357-8CE2-FCF95496DA65}"/>
    <cellStyle name="Note 39 25" xfId="10618" xr:uid="{F65D1D3B-569B-4064-A8E6-62A317D2015C}"/>
    <cellStyle name="Note 39 26" xfId="15830" xr:uid="{9F1320BD-9096-43F3-B8F0-E1DD5723F632}"/>
    <cellStyle name="Note 39 27" xfId="16603" xr:uid="{A27381A5-3DCF-4811-9D26-FEE3C48EB736}"/>
    <cellStyle name="Note 39 28" xfId="16266" xr:uid="{48D43BAF-8732-426C-B5AD-41EBD7C03016}"/>
    <cellStyle name="Note 39 29" xfId="16708" xr:uid="{04158E22-9EE9-48CA-A49D-9BD0269F0921}"/>
    <cellStyle name="Note 39 3" xfId="2252" xr:uid="{00000000-0005-0000-0000-0000CD080000}"/>
    <cellStyle name="Note 39 3 2" xfId="5742" xr:uid="{6BA77132-98C5-499C-94F5-81B43C33CDF4}"/>
    <cellStyle name="Note 39 3 2 2" xfId="12095" xr:uid="{115D06C5-FEE4-4513-8F89-E028B7B5C8A5}"/>
    <cellStyle name="Note 39 3 3" xfId="10177" xr:uid="{CBA8E5D1-6EFD-4B01-A6D1-9B5201039F94}"/>
    <cellStyle name="Note 39 3 4" xfId="11082" xr:uid="{182D1F3A-1C1C-4317-90A8-CC4F40BB2C45}"/>
    <cellStyle name="Note 39 3 5" xfId="4813" xr:uid="{043DBBD2-6E13-4177-8A5B-F3AA4A0624A1}"/>
    <cellStyle name="Note 39 3 6" xfId="3799" xr:uid="{C31D1937-5C52-4813-BFA0-4DDAE29DFB7D}"/>
    <cellStyle name="Note 39 30" xfId="16885" xr:uid="{A8A360D8-46C6-44D2-A649-4082B0CC4287}"/>
    <cellStyle name="Note 39 31" xfId="17047" xr:uid="{E6F8252E-4F30-4A25-B56F-3DA474D8AF88}"/>
    <cellStyle name="Note 39 4" xfId="3314" xr:uid="{D59BE19E-0575-4AF6-842F-E0BFB23AB60A}"/>
    <cellStyle name="Note 39 4 2" xfId="11569" xr:uid="{25AA6D69-608D-4BE7-A488-BE0C6F71783B}"/>
    <cellStyle name="Note 39 4 3" xfId="5303" xr:uid="{2C14CFC7-63DC-42DE-8E4D-AE089D02986B}"/>
    <cellStyle name="Note 39 5" xfId="4298" xr:uid="{D9067C53-B6C3-46F9-9C51-5C83F4128EE9}"/>
    <cellStyle name="Note 39 5 2" xfId="12092" xr:uid="{49569D9D-A5EC-45A0-93CB-26AD7E88E4F4}"/>
    <cellStyle name="Note 39 6" xfId="6240" xr:uid="{8DEF1325-EE8A-4A76-AAEC-095819B1AE08}"/>
    <cellStyle name="Note 39 6 2" xfId="12711" xr:uid="{19479405-6430-4A61-9BC0-B9F1C3EE232D}"/>
    <cellStyle name="Note 39 7" xfId="6073" xr:uid="{D4088495-B80B-4863-9506-A6C8C9B5FBA2}"/>
    <cellStyle name="Note 39 7 2" xfId="12544" xr:uid="{98CE3FB7-87E1-46D0-9506-DAC6AFC9DE3E}"/>
    <cellStyle name="Note 39 8" xfId="6477" xr:uid="{01863F1F-57B0-4AA7-A1E7-1C926DEF173E}"/>
    <cellStyle name="Note 39 8 2" xfId="12948" xr:uid="{E3D372F3-9FE1-4FC3-94FF-43F26AD76497}"/>
    <cellStyle name="Note 39 9" xfId="6739" xr:uid="{B8CA004C-031B-4088-B762-9AB3D78A20E5}"/>
    <cellStyle name="Note 39 9 2" xfId="13210" xr:uid="{E6C7BA05-F517-4920-A38B-7971BFAB245A}"/>
    <cellStyle name="Note 39_TRAFO" xfId="2253" xr:uid="{00000000-0005-0000-0000-0000CE080000}"/>
    <cellStyle name="Note 4" xfId="2254" xr:uid="{00000000-0005-0000-0000-0000CF080000}"/>
    <cellStyle name="Note 4 10" xfId="6965" xr:uid="{81BCFBDD-4765-400B-817C-E68ACC2A7862}"/>
    <cellStyle name="Note 4 10 2" xfId="13436" xr:uid="{31E9B329-BA28-42F5-934D-0955C0466B54}"/>
    <cellStyle name="Note 4 11" xfId="7668" xr:uid="{5FE915BC-16F7-44DC-B966-A2312FAF0FDC}"/>
    <cellStyle name="Note 4 11 2" xfId="14139" xr:uid="{E8CAF928-71DC-4D4F-B2F4-124857B571BD}"/>
    <cellStyle name="Note 4 12" xfId="7503" xr:uid="{5F92DA9F-864F-4AA1-A790-466530DA7D34}"/>
    <cellStyle name="Note 4 12 2" xfId="13974" xr:uid="{4C0FE990-5B8E-4498-B572-836CEF0BD5DC}"/>
    <cellStyle name="Note 4 13" xfId="7901" xr:uid="{78411DAD-4823-41F5-966B-18497E4AD442}"/>
    <cellStyle name="Note 4 13 2" xfId="14372" xr:uid="{25478AAF-5355-4EC5-82D9-D5247145A79A}"/>
    <cellStyle name="Note 4 14" xfId="8159" xr:uid="{98CD9255-10B0-431D-AF5F-2DC25D3173AD}"/>
    <cellStyle name="Note 4 14 2" xfId="14630" xr:uid="{A5C0A190-3FE7-4ED7-8DC2-F5A40B80F987}"/>
    <cellStyle name="Note 4 15" xfId="8591" xr:uid="{56A6B806-C7F8-4262-B196-71FE7CB89F61}"/>
    <cellStyle name="Note 4 15 2" xfId="15062" xr:uid="{66395D7F-8B88-478E-BB3A-84EB63EA0330}"/>
    <cellStyle name="Note 4 16" xfId="8770" xr:uid="{FEDFF88B-2CE6-4B4E-B1B5-E832B58EF5A1}"/>
    <cellStyle name="Note 4 16 2" xfId="15241" xr:uid="{45186E7C-0188-42E1-A41E-2EAC396D4568}"/>
    <cellStyle name="Note 4 17" xfId="8947" xr:uid="{3940CECF-EAD9-4767-8389-6957E4016AC9}"/>
    <cellStyle name="Note 4 17 2" xfId="15418" xr:uid="{820118DB-62A4-4185-82F1-AA9216DD360D}"/>
    <cellStyle name="Note 4 18" xfId="9109" xr:uid="{CCB66F3D-FCB4-4AAB-8572-8040A690CBE3}"/>
    <cellStyle name="Note 4 18 2" xfId="15580" xr:uid="{B6B1BD8E-9738-435C-BFF5-C03786667BA1}"/>
    <cellStyle name="Note 4 19" xfId="9745" xr:uid="{4C400F77-2A69-4724-AD40-65C3BA2FBD34}"/>
    <cellStyle name="Note 4 2" xfId="2255" xr:uid="{00000000-0005-0000-0000-0000D0080000}"/>
    <cellStyle name="Note 4 2 10" xfId="7669" xr:uid="{0111A660-6A3D-4290-9B0E-EF70E31A16CA}"/>
    <cellStyle name="Note 4 2 10 2" xfId="14140" xr:uid="{17B7A418-63C2-43E2-9463-B03E04AC01EE}"/>
    <cellStyle name="Note 4 2 11" xfId="7504" xr:uid="{6EAA4FA4-2EAA-4908-9426-EDD483504A7E}"/>
    <cellStyle name="Note 4 2 11 2" xfId="13975" xr:uid="{96E99995-9A2B-46C9-A2D0-5BD90378C5C6}"/>
    <cellStyle name="Note 4 2 12" xfId="7902" xr:uid="{0EA7BFAD-28A2-44A7-94F0-CE3B3BFC50D0}"/>
    <cellStyle name="Note 4 2 12 2" xfId="14373" xr:uid="{78BBDAD8-28B0-49D2-98D2-29050FD0A94D}"/>
    <cellStyle name="Note 4 2 13" xfId="8158" xr:uid="{EBC59BCB-9BF5-491D-BFB4-C45BED2A60E1}"/>
    <cellStyle name="Note 4 2 13 2" xfId="14629" xr:uid="{D8CBD941-9D02-421B-B8D6-0901BE8EEAA1}"/>
    <cellStyle name="Note 4 2 14" xfId="8592" xr:uid="{41068C60-9460-4ED9-AEDE-28FA2C3045A9}"/>
    <cellStyle name="Note 4 2 14 2" xfId="15063" xr:uid="{BE66A946-6A57-4E07-AF3F-08D41B40CCAD}"/>
    <cellStyle name="Note 4 2 15" xfId="8771" xr:uid="{415242AD-EEF6-4646-A7A6-61479A7A9BF6}"/>
    <cellStyle name="Note 4 2 15 2" xfId="15242" xr:uid="{3CE06223-C8A7-492F-A84F-CAAB443E2360}"/>
    <cellStyle name="Note 4 2 16" xfId="8948" xr:uid="{1113C647-E313-41F5-A42F-207BD3A0CCE5}"/>
    <cellStyle name="Note 4 2 16 2" xfId="15419" xr:uid="{7B1DF18C-6C6A-4015-AC7A-3EA2D13F14FC}"/>
    <cellStyle name="Note 4 2 17" xfId="9110" xr:uid="{0213CCEF-BBF6-4574-BAB6-3CC0CA05335A}"/>
    <cellStyle name="Note 4 2 17 2" xfId="15581" xr:uid="{B3C38CBC-0A1D-4184-A11C-64C49B2F4092}"/>
    <cellStyle name="Note 4 2 18" xfId="9746" xr:uid="{F47F86F2-82B1-4550-A682-F7EEEF9F0910}"/>
    <cellStyle name="Note 4 2 19" xfId="10179" xr:uid="{6A632AF1-0361-4A07-8539-CCBF82467B72}"/>
    <cellStyle name="Note 4 2 2" xfId="2256" xr:uid="{00000000-0005-0000-0000-0000D1080000}"/>
    <cellStyle name="Note 4 2 2 2" xfId="5743" xr:uid="{A513CE19-A332-4CA3-A08F-19D280362C95}"/>
    <cellStyle name="Note 4 2 2 2 2" xfId="12098" xr:uid="{78BA81D0-0B3C-4FA3-ACD8-857AB0C93386}"/>
    <cellStyle name="Note 4 2 2 3" xfId="10180" xr:uid="{2FF99CB2-28CB-4444-97D7-58594B671D82}"/>
    <cellStyle name="Note 4 2 2 4" xfId="11083" xr:uid="{89D3718D-E374-46A3-83CD-305BF0B91233}"/>
    <cellStyle name="Note 4 2 2 5" xfId="4814" xr:uid="{9D08B30B-8A42-4B0C-8462-E906BB46D84C}"/>
    <cellStyle name="Note 4 2 20" xfId="9365" xr:uid="{F369438A-24EE-4F30-9DBE-FE7C54A8653E}"/>
    <cellStyle name="Note 4 2 21" xfId="10507" xr:uid="{F24AA6CE-D809-427A-8F1E-2A814C122389}"/>
    <cellStyle name="Note 4 2 22" xfId="10690" xr:uid="{26706821-1AB9-42D2-AECE-14AE4CE0BFC9}"/>
    <cellStyle name="Note 4 2 23" xfId="10621" xr:uid="{13EF6C93-5FC4-4A4A-B341-CC6543F00ED3}"/>
    <cellStyle name="Note 4 2 24" xfId="15833" xr:uid="{6D1EBBAC-9A1B-4E7A-BAB9-016A42E321E5}"/>
    <cellStyle name="Note 4 2 25" xfId="16451" xr:uid="{F775A772-309A-4536-A818-8BD532140B13}"/>
    <cellStyle name="Note 4 2 26" xfId="16269" xr:uid="{82689F91-80A4-40A9-957F-F9A777156DB1}"/>
    <cellStyle name="Note 4 2 27" xfId="16711" xr:uid="{B6B4253B-D64B-4887-8701-CA1222A4EDD1}"/>
    <cellStyle name="Note 4 2 28" xfId="16888" xr:uid="{F2F6CB7A-2E76-4995-9A52-A4668625D0CD}"/>
    <cellStyle name="Note 4 2 29" xfId="17050" xr:uid="{F86209A7-D6FA-4C6B-8153-D1A290EF9DFF}"/>
    <cellStyle name="Note 4 2 3" xfId="4301" xr:uid="{036BA3C7-EBB6-4C20-A61D-3924848204C8}"/>
    <cellStyle name="Note 4 2 3 2" xfId="12097" xr:uid="{0846E046-6F5D-49C1-8EA9-CAC76A56F9F9}"/>
    <cellStyle name="Note 4 2 4" xfId="6244" xr:uid="{461B509B-A47A-4C26-BB9E-94B95721DD63}"/>
    <cellStyle name="Note 4 2 4 2" xfId="12715" xr:uid="{561C97EE-EDB4-4ED7-8320-E08673BB4CED}"/>
    <cellStyle name="Note 4 2 5" xfId="6076" xr:uid="{51BEDC9F-BDB8-461B-9CE4-32E38FC8BE31}"/>
    <cellStyle name="Note 4 2 5 2" xfId="12547" xr:uid="{B5ACA135-2B31-43E5-BF6B-5DFED07A3AFD}"/>
    <cellStyle name="Note 4 2 6" xfId="6480" xr:uid="{C0329681-E162-4984-89A5-D64A71EE8E17}"/>
    <cellStyle name="Note 4 2 6 2" xfId="12951" xr:uid="{72D0E691-ACB6-460C-B861-31DF888CA708}"/>
    <cellStyle name="Note 4 2 7" xfId="6736" xr:uid="{187C34C1-B5AB-4243-B42E-4ADA14145047}"/>
    <cellStyle name="Note 4 2 7 2" xfId="13207" xr:uid="{FF9AFBEE-FB85-4453-B140-0D2FD85E1254}"/>
    <cellStyle name="Note 4 2 8" xfId="7124" xr:uid="{6718DBD8-CDD9-4ADA-85CE-AE9AF97AF4C4}"/>
    <cellStyle name="Note 4 2 8 2" xfId="13595" xr:uid="{720B2295-C142-46D4-AF56-E182094A0C7B}"/>
    <cellStyle name="Note 4 2 9" xfId="6966" xr:uid="{C4767093-5691-4370-BD0E-322AFFDA965E}"/>
    <cellStyle name="Note 4 2 9 2" xfId="13437" xr:uid="{354F23FF-F681-4865-A70A-0FA43D0D67D1}"/>
    <cellStyle name="Note 4 20" xfId="10178" xr:uid="{730160F2-AF1A-4712-AF88-0D8314925536}"/>
    <cellStyle name="Note 4 21" xfId="9241" xr:uid="{FF544931-92D1-48E6-8093-13823D7D6F89}"/>
    <cellStyle name="Note 4 22" xfId="10506" xr:uid="{AEB1F562-2A58-491A-AEAE-2BC798825D67}"/>
    <cellStyle name="Note 4 23" xfId="10689" xr:uid="{E647EFE8-378D-43EA-8DBF-08E5EE27468F}"/>
    <cellStyle name="Note 4 24" xfId="10620" xr:uid="{16A8D9F1-D66F-463F-BE93-BA28F3CB4089}"/>
    <cellStyle name="Note 4 25" xfId="15832" xr:uid="{D178E7AB-A56E-4C8D-924A-95C61338BFDA}"/>
    <cellStyle name="Note 4 26" xfId="16450" xr:uid="{04C58093-4630-4084-9EFB-EBC9839BA5A5}"/>
    <cellStyle name="Note 4 27" xfId="16268" xr:uid="{D6710481-F9F8-428D-B136-15A7FD85302D}"/>
    <cellStyle name="Note 4 28" xfId="16710" xr:uid="{0792A185-C090-42E8-B46F-1CD969F097AE}"/>
    <cellStyle name="Note 4 29" xfId="16887" xr:uid="{FE7A6AD9-F352-4933-A4B0-0C1F65BA777E}"/>
    <cellStyle name="Note 4 3" xfId="2257" xr:uid="{00000000-0005-0000-0000-0000D2080000}"/>
    <cellStyle name="Note 4 3 2" xfId="5744" xr:uid="{CE56A739-E630-41F5-9312-1C1033EADDBF}"/>
    <cellStyle name="Note 4 3 2 2" xfId="12099" xr:uid="{F02558A7-8C4B-46DE-843E-D79E162D4739}"/>
    <cellStyle name="Note 4 3 3" xfId="10181" xr:uid="{B6E2CEEE-7DBE-4653-84A2-55171B1153FE}"/>
    <cellStyle name="Note 4 3 4" xfId="11084" xr:uid="{AB6645F3-996C-4213-A36E-287A18521765}"/>
    <cellStyle name="Note 4 3 5" xfId="4815" xr:uid="{C4DBC42D-23AA-4401-8CD0-FCD4D78CA104}"/>
    <cellStyle name="Note 4 30" xfId="17049" xr:uid="{69FDE414-F29A-4439-A944-9B9E40B061A5}"/>
    <cellStyle name="Note 4 4" xfId="4300" xr:uid="{81717E29-FEDA-48A7-9809-BBABBA25A3F7}"/>
    <cellStyle name="Note 4 4 2" xfId="12096" xr:uid="{0E54840C-617F-4426-8B38-1E8DFA56E707}"/>
    <cellStyle name="Note 4 5" xfId="6243" xr:uid="{F49DE558-7B0B-4AF5-861B-327E1EF99438}"/>
    <cellStyle name="Note 4 5 2" xfId="12714" xr:uid="{93C3A010-60B0-486F-BF6E-26CFCAFEBBBE}"/>
    <cellStyle name="Note 4 6" xfId="6075" xr:uid="{F95E1534-79CD-4764-B921-D6CE4A15960B}"/>
    <cellStyle name="Note 4 6 2" xfId="12546" xr:uid="{27B60A51-F7A1-42FA-8E28-0A7B2C8FC0FF}"/>
    <cellStyle name="Note 4 7" xfId="6479" xr:uid="{8CA30611-D6D2-4A7A-AC7D-D2BAB4F83AA6}"/>
    <cellStyle name="Note 4 7 2" xfId="12950" xr:uid="{E1C518A4-BEE2-486B-B514-55E8E95C8ACA}"/>
    <cellStyle name="Note 4 8" xfId="6737" xr:uid="{74AC0B25-0CDD-41D1-AC67-0914C599DCD4}"/>
    <cellStyle name="Note 4 8 2" xfId="13208" xr:uid="{9F1CFE30-4908-4BB8-A22B-C579148C4BBB}"/>
    <cellStyle name="Note 4 9" xfId="7123" xr:uid="{A251C663-C8A1-4F47-8562-37DA9AAAB3E9}"/>
    <cellStyle name="Note 4 9 2" xfId="13594" xr:uid="{343691B9-BFD3-4FFB-8F28-6090136E3846}"/>
    <cellStyle name="Note 4_TRAFO" xfId="2258" xr:uid="{00000000-0005-0000-0000-0000D3080000}"/>
    <cellStyle name="Note 40" xfId="2259" xr:uid="{00000000-0005-0000-0000-0000D4080000}"/>
    <cellStyle name="Note 40 10" xfId="7125" xr:uid="{21507497-8C07-4C0E-9AA0-68BC5A9BE1DB}"/>
    <cellStyle name="Note 40 10 2" xfId="13596" xr:uid="{D7D119B3-285D-495E-8005-5A14B43AF423}"/>
    <cellStyle name="Note 40 11" xfId="6612" xr:uid="{470159E6-AF36-4469-8E48-7571FAD9F264}"/>
    <cellStyle name="Note 40 11 2" xfId="13083" xr:uid="{153A93AA-195B-4B67-9C47-857A4D22BF59}"/>
    <cellStyle name="Note 40 12" xfId="7670" xr:uid="{B951E0C8-F7D9-4ABC-9D92-741FC6430A5B}"/>
    <cellStyle name="Note 40 12 2" xfId="14141" xr:uid="{BF872C18-396D-4872-BEE9-08F0CF8B6B65}"/>
    <cellStyle name="Note 40 13" xfId="7816" xr:uid="{2604373A-A439-4301-A4B0-892A6F03A4AB}"/>
    <cellStyle name="Note 40 13 2" xfId="14287" xr:uid="{4AC00759-6A38-4BEF-B226-467D973343C6}"/>
    <cellStyle name="Note 40 14" xfId="7903" xr:uid="{20644E07-5843-4A4C-BA12-E885B0DE785F}"/>
    <cellStyle name="Note 40 14 2" xfId="14374" xr:uid="{5E9BF101-65D9-4BF3-A174-0A84AF52D24F}"/>
    <cellStyle name="Note 40 15" xfId="8157" xr:uid="{674457CD-0B0B-416B-808A-D394B14CEC64}"/>
    <cellStyle name="Note 40 15 2" xfId="14628" xr:uid="{46B7B3E7-3573-4F4B-9463-3E23A8391D8E}"/>
    <cellStyle name="Note 40 16" xfId="8593" xr:uid="{B9358A52-B1DC-4E82-B544-B4F422E51899}"/>
    <cellStyle name="Note 40 16 2" xfId="15064" xr:uid="{1E91006B-FC94-4E28-9009-228D7C863839}"/>
    <cellStyle name="Note 40 17" xfId="8772" xr:uid="{63D39852-310B-455B-BE9E-3FF041984FC0}"/>
    <cellStyle name="Note 40 17 2" xfId="15243" xr:uid="{613D98DA-AE5B-4691-AD3C-00A177416078}"/>
    <cellStyle name="Note 40 18" xfId="8949" xr:uid="{1A6B1E24-EEC1-428F-9CF4-E193C98341FB}"/>
    <cellStyle name="Note 40 18 2" xfId="15420" xr:uid="{BC7F3E4A-F50A-472F-96E8-0490C4838D28}"/>
    <cellStyle name="Note 40 19" xfId="9111" xr:uid="{CE53E7A0-CBC5-485F-8D91-BEE9DD12C08B}"/>
    <cellStyle name="Note 40 19 2" xfId="15582" xr:uid="{524AE094-E024-4218-A1DF-96E7B88E0EF9}"/>
    <cellStyle name="Note 40 2" xfId="2260" xr:uid="{00000000-0005-0000-0000-0000D5080000}"/>
    <cellStyle name="Note 40 2 10" xfId="7671" xr:uid="{8218C3C4-DF01-462B-8EDE-53C9183EA050}"/>
    <cellStyle name="Note 40 2 10 2" xfId="14142" xr:uid="{8C0AA0E9-692F-41E3-A731-F39DF5B976BB}"/>
    <cellStyle name="Note 40 2 11" xfId="7505" xr:uid="{CC73A5C0-3FDE-4CB4-9E5F-EA9B16B2E78E}"/>
    <cellStyle name="Note 40 2 11 2" xfId="13976" xr:uid="{A57EA32A-31A4-4B99-A055-4E3AA03D5F0D}"/>
    <cellStyle name="Note 40 2 12" xfId="7904" xr:uid="{96E558D2-9B92-4B89-AFC7-1DCBFE4C5246}"/>
    <cellStyle name="Note 40 2 12 2" xfId="14375" xr:uid="{93B27AFE-A528-4576-8837-9A319D4C3221}"/>
    <cellStyle name="Note 40 2 13" xfId="8156" xr:uid="{16CC1B78-37AE-4188-9C6D-1C2DB878BEF9}"/>
    <cellStyle name="Note 40 2 13 2" xfId="14627" xr:uid="{713F0A94-DD8C-4CBD-9E82-1F4CCD6E3987}"/>
    <cellStyle name="Note 40 2 14" xfId="8594" xr:uid="{37BFCACC-E9AA-42FB-B634-1B8DC218A880}"/>
    <cellStyle name="Note 40 2 14 2" xfId="15065" xr:uid="{D53FF2F7-C30A-46C2-A89E-F04E05E2FC41}"/>
    <cellStyle name="Note 40 2 15" xfId="8773" xr:uid="{E3955B17-45E2-46C6-90A7-BFACAAFD1BC1}"/>
    <cellStyle name="Note 40 2 15 2" xfId="15244" xr:uid="{C57616DE-8624-46F6-8A02-795AEF32109B}"/>
    <cellStyle name="Note 40 2 16" xfId="8950" xr:uid="{3736A231-4976-4D3D-8FA5-19DF93AE7AA5}"/>
    <cellStyle name="Note 40 2 16 2" xfId="15421" xr:uid="{3F105469-E74D-4E1C-85FE-B7BE0EEA4F54}"/>
    <cellStyle name="Note 40 2 17" xfId="9112" xr:uid="{6E83E789-D11C-460A-A11D-F18EBFC94193}"/>
    <cellStyle name="Note 40 2 17 2" xfId="15583" xr:uid="{571F50F9-F3AD-4D2B-B10F-0AF4C6D56577}"/>
    <cellStyle name="Note 40 2 18" xfId="9748" xr:uid="{2E76DC75-776D-4646-BFAF-0795744F7AFC}"/>
    <cellStyle name="Note 40 2 19" xfId="10183" xr:uid="{65D3FE03-4365-4F34-AB09-8FA6B1814685}"/>
    <cellStyle name="Note 40 2 2" xfId="2261" xr:uid="{00000000-0005-0000-0000-0000D6080000}"/>
    <cellStyle name="Note 40 2 2 2" xfId="5745" xr:uid="{D96344C5-EC0B-4960-8FAC-C1A5937C3DD7}"/>
    <cellStyle name="Note 40 2 2 2 2" xfId="12102" xr:uid="{9B9AC6AB-AB30-40CA-84AE-8885AE73A5C7}"/>
    <cellStyle name="Note 40 2 2 3" xfId="10184" xr:uid="{6CDE9349-8A24-46E2-A39D-7A30D50FDD24}"/>
    <cellStyle name="Note 40 2 2 4" xfId="11085" xr:uid="{1EA3BBF0-017A-4B85-96A5-46758AC842E2}"/>
    <cellStyle name="Note 40 2 2 5" xfId="4816" xr:uid="{12BBC097-E697-4A20-B78F-9A97ADAA1988}"/>
    <cellStyle name="Note 40 2 20" xfId="9363" xr:uid="{F9BE751C-9A43-409D-B77F-6F5EC34257A0}"/>
    <cellStyle name="Note 40 2 21" xfId="10509" xr:uid="{A6509CD9-318F-47A7-B2A7-92619C16411D}"/>
    <cellStyle name="Note 40 2 22" xfId="10692" xr:uid="{D17BC188-539C-4ED0-9EAE-9B33131B4C93}"/>
    <cellStyle name="Note 40 2 23" xfId="10623" xr:uid="{44AD4175-2F59-47B1-91BE-2A4709E9688F}"/>
    <cellStyle name="Note 40 2 24" xfId="15835" xr:uid="{0C6EB056-E32E-4FF1-B033-84100FDDFCB1}"/>
    <cellStyle name="Note 40 2 25" xfId="16453" xr:uid="{ADE79A23-916E-42EF-AF42-AFEB2BC65A92}"/>
    <cellStyle name="Note 40 2 26" xfId="16270" xr:uid="{99EB9D30-F03C-4C3D-BAA2-69FD4DC3AD6D}"/>
    <cellStyle name="Note 40 2 27" xfId="16713" xr:uid="{30D68B01-067C-4E07-A06E-80333DD1BACF}"/>
    <cellStyle name="Note 40 2 28" xfId="16890" xr:uid="{842316C9-1D51-4155-8820-F9544090A108}"/>
    <cellStyle name="Note 40 2 29" xfId="17052" xr:uid="{EE47E4CD-66BD-4222-A505-733DB8401100}"/>
    <cellStyle name="Note 40 2 3" xfId="4303" xr:uid="{C4B5A2E0-984F-4D66-B5F6-5DE037E9BF8A}"/>
    <cellStyle name="Note 40 2 3 2" xfId="12101" xr:uid="{E522859B-12A2-457A-8348-EE0C148F06FD}"/>
    <cellStyle name="Note 40 2 4" xfId="6246" xr:uid="{9CD555A9-B3D7-4522-BDA2-707A7562D1FB}"/>
    <cellStyle name="Note 40 2 4 2" xfId="12717" xr:uid="{27017D0D-7649-4C7C-A8A9-A6098119D83F}"/>
    <cellStyle name="Note 40 2 5" xfId="6077" xr:uid="{D13B0396-D64F-4248-B758-FF35BFB66B41}"/>
    <cellStyle name="Note 40 2 5 2" xfId="12548" xr:uid="{1CD3A8AB-179F-4C76-97CF-08B949BC76CE}"/>
    <cellStyle name="Note 40 2 6" xfId="6482" xr:uid="{499325EB-C7FF-40DB-BEF8-108EA74F0A78}"/>
    <cellStyle name="Note 40 2 6 2" xfId="12953" xr:uid="{A39F9330-4BB5-4EFE-9347-669396E869B7}"/>
    <cellStyle name="Note 40 2 7" xfId="6734" xr:uid="{711BFEF4-AD7F-4F59-A81A-EB50E13292E0}"/>
    <cellStyle name="Note 40 2 7 2" xfId="13205" xr:uid="{25B6BF6B-B505-403E-8DB3-F9C0BD9E7C30}"/>
    <cellStyle name="Note 40 2 8" xfId="7126" xr:uid="{4AF3B6C6-9BF9-4570-AC1A-A517E142126A}"/>
    <cellStyle name="Note 40 2 8 2" xfId="13597" xr:uid="{026F3D2C-4621-4ADF-A2BC-00F52958F998}"/>
    <cellStyle name="Note 40 2 9" xfId="7197" xr:uid="{D82193D4-E369-47A5-B925-689E0A51643B}"/>
    <cellStyle name="Note 40 2 9 2" xfId="13668" xr:uid="{509F7252-1E08-4A17-B1A5-4D0F28935C70}"/>
    <cellStyle name="Note 40 20" xfId="9747" xr:uid="{7508D858-EC72-4B69-A1BF-6BF626D73B95}"/>
    <cellStyle name="Note 40 21" xfId="10182" xr:uid="{24468C3B-B004-41AE-AA62-D24357296835}"/>
    <cellStyle name="Note 40 22" xfId="9364" xr:uid="{6DD32C33-A1EC-467E-AAC7-F2B204035D84}"/>
    <cellStyle name="Note 40 23" xfId="10508" xr:uid="{2D5899BD-44F5-451D-8C30-D0BA702ABE5F}"/>
    <cellStyle name="Note 40 24" xfId="10691" xr:uid="{D75890F2-1D4F-4550-A8C5-FC6A4E96093C}"/>
    <cellStyle name="Note 40 25" xfId="10622" xr:uid="{F5C1BD3C-1488-4768-AD43-01CA3FA789BB}"/>
    <cellStyle name="Note 40 26" xfId="15834" xr:uid="{16E374E0-7127-4B09-BC68-477DD67AA8D0}"/>
    <cellStyle name="Note 40 27" xfId="16452" xr:uid="{EFB51116-CAE8-4138-8BAD-E9C0167472FF}"/>
    <cellStyle name="Note 40 28" xfId="16006" xr:uid="{7F10776D-49C6-4761-90C8-4C31DB5BD773}"/>
    <cellStyle name="Note 40 29" xfId="16712" xr:uid="{50C322D5-FA29-427B-8F1A-7B7D49A85C50}"/>
    <cellStyle name="Note 40 3" xfId="2262" xr:uid="{00000000-0005-0000-0000-0000D7080000}"/>
    <cellStyle name="Note 40 3 2" xfId="5746" xr:uid="{193F409C-5520-4E05-94EA-F093AB939118}"/>
    <cellStyle name="Note 40 3 2 2" xfId="12103" xr:uid="{2C734C1C-A625-44E9-84F7-5EAD3BF37B17}"/>
    <cellStyle name="Note 40 3 3" xfId="10185" xr:uid="{6A30F2F9-FC81-4BE2-AFCA-D30BB93F2BA0}"/>
    <cellStyle name="Note 40 3 4" xfId="11086" xr:uid="{84553193-64F2-475B-9C39-BE166B9C5521}"/>
    <cellStyle name="Note 40 3 5" xfId="4817" xr:uid="{C5D1E183-823F-444D-ADE0-CB8095B5F649}"/>
    <cellStyle name="Note 40 3 6" xfId="3800" xr:uid="{15AA0920-F385-4131-8DE8-1C600CF18CA8}"/>
    <cellStyle name="Note 40 30" xfId="16889" xr:uid="{6205DB34-9322-4C68-89F6-CC9ADFA87B15}"/>
    <cellStyle name="Note 40 31" xfId="17051" xr:uid="{D4E1BDF2-6881-4CDD-B5B3-22755CB1DED7}"/>
    <cellStyle name="Note 40 4" xfId="3315" xr:uid="{9EBB00CF-22C4-430E-B2A9-891E8141BA22}"/>
    <cellStyle name="Note 40 4 2" xfId="11570" xr:uid="{E5CB9F56-7788-4412-9EB2-3A40616A9752}"/>
    <cellStyle name="Note 40 4 3" xfId="5304" xr:uid="{09E84151-B88C-4983-A224-6615979BD106}"/>
    <cellStyle name="Note 40 5" xfId="4302" xr:uid="{41B343AC-BB79-4BE2-AFAA-F223C2EDA349}"/>
    <cellStyle name="Note 40 5 2" xfId="12100" xr:uid="{D860ADB2-217D-4648-83E1-F03920C17354}"/>
    <cellStyle name="Note 40 6" xfId="6245" xr:uid="{6B65EFA0-AB1C-41E0-9594-6261E6D8CCD9}"/>
    <cellStyle name="Note 40 6 2" xfId="12716" xr:uid="{400E6A90-4999-4881-9BC4-F3EC7BE17787}"/>
    <cellStyle name="Note 40 7" xfId="6393" xr:uid="{B366F9B6-F46E-4C46-AC33-7FE2DD548133}"/>
    <cellStyle name="Note 40 7 2" xfId="12864" xr:uid="{40571AD7-9473-4421-AF73-3D84E4A78ADD}"/>
    <cellStyle name="Note 40 8" xfId="6481" xr:uid="{C9975E43-094B-4441-87F8-0D34A85589CD}"/>
    <cellStyle name="Note 40 8 2" xfId="12952" xr:uid="{B977F378-7438-4D95-AC4C-DFB13617ACC1}"/>
    <cellStyle name="Note 40 9" xfId="6735" xr:uid="{8CAC3C53-5ED4-4AE9-A802-8D920754E2C7}"/>
    <cellStyle name="Note 40 9 2" xfId="13206" xr:uid="{1FE61D7E-4EB3-4792-9EAE-78B363D2A92D}"/>
    <cellStyle name="Note 40_TRAFO" xfId="2263" xr:uid="{00000000-0005-0000-0000-0000D8080000}"/>
    <cellStyle name="Note 41" xfId="2264" xr:uid="{00000000-0005-0000-0000-0000D9080000}"/>
    <cellStyle name="Note 41 10" xfId="7127" xr:uid="{26012226-6033-4386-B1BF-B02B36E1057F}"/>
    <cellStyle name="Note 41 10 2" xfId="13598" xr:uid="{2365B95F-B619-4125-9A8D-398E9200F353}"/>
    <cellStyle name="Note 41 11" xfId="6967" xr:uid="{65F75883-C9A6-4391-AC1A-2503F80ECC9A}"/>
    <cellStyle name="Note 41 11 2" xfId="13438" xr:uid="{3D8F37DB-7C0B-41DA-8A48-3BFA21A8C3D0}"/>
    <cellStyle name="Note 41 12" xfId="7672" xr:uid="{439BF15F-904D-4D24-A00D-A21D707C5FA8}"/>
    <cellStyle name="Note 41 12 2" xfId="14143" xr:uid="{A4F4B3FC-1193-4E62-9807-584BE18AAD79}"/>
    <cellStyle name="Note 41 13" xfId="7506" xr:uid="{90BD155A-D6F3-4DE6-B413-71E25F89527B}"/>
    <cellStyle name="Note 41 13 2" xfId="13977" xr:uid="{2122C5C0-77AE-478B-B459-5042AA99A9D9}"/>
    <cellStyle name="Note 41 14" xfId="7905" xr:uid="{B878A24D-47F3-467C-A2B9-8D1CCA0D43EE}"/>
    <cellStyle name="Note 41 14 2" xfId="14376" xr:uid="{561BF931-2C6C-45AF-A1DA-9BF1C06DB8C4}"/>
    <cellStyle name="Note 41 15" xfId="8155" xr:uid="{18BAA6BD-F448-4E1D-8A6B-C32E0A8642FE}"/>
    <cellStyle name="Note 41 15 2" xfId="14626" xr:uid="{06FFCE6D-7BAD-4B79-BDBC-57AF76A709F5}"/>
    <cellStyle name="Note 41 16" xfId="8595" xr:uid="{1914C41B-C35D-4E17-B91F-46460975CB7F}"/>
    <cellStyle name="Note 41 16 2" xfId="15066" xr:uid="{CE847CEE-6F92-4BF5-A300-EB01D4996AFE}"/>
    <cellStyle name="Note 41 17" xfId="8774" xr:uid="{AE94C718-7A3F-4804-BDF7-373751308474}"/>
    <cellStyle name="Note 41 17 2" xfId="15245" xr:uid="{31C9ACE5-3B67-48FD-B0FD-F952104723DA}"/>
    <cellStyle name="Note 41 18" xfId="8951" xr:uid="{EF0CBB3C-8B8A-4F85-94C4-91DB7D2B3352}"/>
    <cellStyle name="Note 41 18 2" xfId="15422" xr:uid="{7B4EA99F-CEFF-434C-8A42-D2FA25240745}"/>
    <cellStyle name="Note 41 19" xfId="9113" xr:uid="{7B7D4BD6-F571-4D38-83B5-864698EF9586}"/>
    <cellStyle name="Note 41 19 2" xfId="15584" xr:uid="{C1D5D364-A823-44E9-B33F-2192068DC9B8}"/>
    <cellStyle name="Note 41 2" xfId="2265" xr:uid="{00000000-0005-0000-0000-0000DA080000}"/>
    <cellStyle name="Note 41 2 10" xfId="7673" xr:uid="{99E3C5DA-0E66-4158-87EF-4F7BC68F9533}"/>
    <cellStyle name="Note 41 2 10 2" xfId="14144" xr:uid="{93EFFE64-F80D-4D06-9037-828F25BD3DAA}"/>
    <cellStyle name="Note 41 2 11" xfId="7507" xr:uid="{6F37CC93-1EAF-4010-B966-CA76F96802BF}"/>
    <cellStyle name="Note 41 2 11 2" xfId="13978" xr:uid="{C1C667FB-4C96-412F-AD7D-69CDADCBB523}"/>
    <cellStyle name="Note 41 2 12" xfId="7906" xr:uid="{E248C21D-88E3-4762-ABB7-A35D0DFD98DF}"/>
    <cellStyle name="Note 41 2 12 2" xfId="14377" xr:uid="{B9210649-846F-4546-B020-B48A2C760D17}"/>
    <cellStyle name="Note 41 2 13" xfId="8035" xr:uid="{350074CE-0807-46AD-9DD1-E8EDA470A93F}"/>
    <cellStyle name="Note 41 2 13 2" xfId="14506" xr:uid="{8D89939D-4B39-4870-ABB5-5FA771B39BE2}"/>
    <cellStyle name="Note 41 2 14" xfId="8596" xr:uid="{4326F37D-BB97-4087-ABCB-5B656BF4B4CF}"/>
    <cellStyle name="Note 41 2 14 2" xfId="15067" xr:uid="{4F53F817-7F20-453F-B1C4-75E03B4F5474}"/>
    <cellStyle name="Note 41 2 15" xfId="8775" xr:uid="{44D6C4F2-CBCA-4326-A508-0803F56EE89D}"/>
    <cellStyle name="Note 41 2 15 2" xfId="15246" xr:uid="{8399D5C0-AAEE-4ADC-8500-F24259A0D805}"/>
    <cellStyle name="Note 41 2 16" xfId="8952" xr:uid="{759DC024-2128-4D04-86E3-58D899741C82}"/>
    <cellStyle name="Note 41 2 16 2" xfId="15423" xr:uid="{021976E8-E45F-417F-90EA-BD148460C904}"/>
    <cellStyle name="Note 41 2 17" xfId="9114" xr:uid="{72222F02-533E-405B-BFCC-F29EAD4A81F1}"/>
    <cellStyle name="Note 41 2 17 2" xfId="15585" xr:uid="{1B68F491-BF89-4BBE-8CD7-986A3DD3EE95}"/>
    <cellStyle name="Note 41 2 18" xfId="9750" xr:uid="{88F70745-81B0-4799-883A-5878E8DFC651}"/>
    <cellStyle name="Note 41 2 19" xfId="10187" xr:uid="{B1FA0F34-B304-47F1-B8A0-0644EE1E1ECA}"/>
    <cellStyle name="Note 41 2 2" xfId="2266" xr:uid="{00000000-0005-0000-0000-0000DB080000}"/>
    <cellStyle name="Note 41 2 2 2" xfId="5747" xr:uid="{10D91F18-C254-4823-ACCD-3FF1778873B1}"/>
    <cellStyle name="Note 41 2 2 2 2" xfId="12106" xr:uid="{0FB15B4B-1DCA-469D-868A-25444A7510B2}"/>
    <cellStyle name="Note 41 2 2 3" xfId="10188" xr:uid="{DE76DA65-B2E6-4357-9BC2-E11BB6A3F096}"/>
    <cellStyle name="Note 41 2 2 4" xfId="11087" xr:uid="{1B9293C3-A314-44FB-8E66-42B267AC48CF}"/>
    <cellStyle name="Note 41 2 2 5" xfId="4818" xr:uid="{1232F4EE-A9D7-40D0-A984-7119768B3098}"/>
    <cellStyle name="Note 41 2 20" xfId="9361" xr:uid="{039F8DC3-E496-4F0D-AF20-78A0D206603B}"/>
    <cellStyle name="Note 41 2 21" xfId="10511" xr:uid="{F28937E4-C55C-4577-BF9F-BE0617E1AA5B}"/>
    <cellStyle name="Note 41 2 22" xfId="10694" xr:uid="{58299E62-F9A4-470F-B893-BE941E66A32E}"/>
    <cellStyle name="Note 41 2 23" xfId="10625" xr:uid="{81AF4656-653F-4F9C-BB92-79AB13F66B34}"/>
    <cellStyle name="Note 41 2 24" xfId="15837" xr:uid="{0A6018CA-DE47-47FB-8266-7164E5B1416B}"/>
    <cellStyle name="Note 41 2 25" xfId="16455" xr:uid="{509BA30C-24F7-423E-9744-821009EE3F5F}"/>
    <cellStyle name="Note 41 2 26" xfId="16272" xr:uid="{2F355572-A82F-4459-B3C0-5E337B450C7A}"/>
    <cellStyle name="Note 41 2 27" xfId="16715" xr:uid="{6B9CF217-0F99-4C16-B308-6BD9607AC350}"/>
    <cellStyle name="Note 41 2 28" xfId="16892" xr:uid="{2FBE5356-387F-4467-A7C3-E70A85C40295}"/>
    <cellStyle name="Note 41 2 29" xfId="17054" xr:uid="{E64BF08A-E304-48C7-88E4-1B925AE2A7B7}"/>
    <cellStyle name="Note 41 2 3" xfId="4305" xr:uid="{8DFB8731-C517-479D-8052-D6F865D9A555}"/>
    <cellStyle name="Note 41 2 3 2" xfId="12105" xr:uid="{4C737CB0-5A02-4E27-8BDA-9D7C0B942110}"/>
    <cellStyle name="Note 41 2 4" xfId="6248" xr:uid="{A6315AAB-3391-4AE6-8DD1-79320887E01B}"/>
    <cellStyle name="Note 41 2 4 2" xfId="12719" xr:uid="{8AB038CD-05DE-41FE-B82A-0E9077BAF47D}"/>
    <cellStyle name="Note 41 2 5" xfId="6079" xr:uid="{165DD377-77AC-4134-8988-D35BBD4EA3CB}"/>
    <cellStyle name="Note 41 2 5 2" xfId="12550" xr:uid="{F5EAC38A-5696-490B-8E6B-899D596339BB}"/>
    <cellStyle name="Note 41 2 6" xfId="6484" xr:uid="{4716ECC8-F174-4BDE-892E-C92E6BF2E13A}"/>
    <cellStyle name="Note 41 2 6 2" xfId="12955" xr:uid="{2ACDDFDA-4EE3-4F73-91D6-80D3119D4B7D}"/>
    <cellStyle name="Note 41 2 7" xfId="6732" xr:uid="{F544714C-97A5-43DD-B4ED-FD22A168918E}"/>
    <cellStyle name="Note 41 2 7 2" xfId="13203" xr:uid="{1D272697-6B19-41FD-8166-49A78EDD4EAF}"/>
    <cellStyle name="Note 41 2 8" xfId="7128" xr:uid="{89D77632-E4E5-43F3-9497-36A1CEB341DA}"/>
    <cellStyle name="Note 41 2 8 2" xfId="13599" xr:uid="{EE4E692F-E21E-40B6-B85E-632E1A28D262}"/>
    <cellStyle name="Note 41 2 9" xfId="6968" xr:uid="{40C2FC0D-6348-4A3E-B8E0-ED918D2C40FF}"/>
    <cellStyle name="Note 41 2 9 2" xfId="13439" xr:uid="{131B299B-1493-412B-A413-1F8ADA83734C}"/>
    <cellStyle name="Note 41 20" xfId="9749" xr:uid="{97E4D3E3-54F5-42E9-AEFC-6191170C725E}"/>
    <cellStyle name="Note 41 21" xfId="10186" xr:uid="{23A2429D-B7EE-404E-B9F9-DB47FCF62299}"/>
    <cellStyle name="Note 41 22" xfId="9362" xr:uid="{2AFEE427-2DF4-4EA4-8754-28A8D319CE61}"/>
    <cellStyle name="Note 41 23" xfId="10510" xr:uid="{0FDDC79F-E8E6-4D72-A7DF-C36AE82380D6}"/>
    <cellStyle name="Note 41 24" xfId="10693" xr:uid="{2010CACD-9905-4F2E-A99E-84709B58B4FB}"/>
    <cellStyle name="Note 41 25" xfId="10624" xr:uid="{D006E1DD-A40B-4610-8E7F-4D80F734D34C}"/>
    <cellStyle name="Note 41 26" xfId="15836" xr:uid="{089C5334-5E38-48E3-8636-103DED0BB0A1}"/>
    <cellStyle name="Note 41 27" xfId="16454" xr:uid="{4955C8CA-7EE6-4EBC-A53B-A7B3EA9AB03B}"/>
    <cellStyle name="Note 41 28" xfId="16271" xr:uid="{6CA50190-564F-4430-8F91-CFE8438E1869}"/>
    <cellStyle name="Note 41 29" xfId="16714" xr:uid="{8576257E-5A50-4053-A925-C422AE3DFB1F}"/>
    <cellStyle name="Note 41 3" xfId="2267" xr:uid="{00000000-0005-0000-0000-0000DC080000}"/>
    <cellStyle name="Note 41 3 2" xfId="5748" xr:uid="{AA78B7E5-22A0-490D-A294-A49E5A8EE058}"/>
    <cellStyle name="Note 41 3 2 2" xfId="12107" xr:uid="{0470BC7B-FC86-4018-B88B-5870A7F7E425}"/>
    <cellStyle name="Note 41 3 3" xfId="10189" xr:uid="{9BA213D9-2E1D-492A-AE85-52141D524DC5}"/>
    <cellStyle name="Note 41 3 4" xfId="11088" xr:uid="{2E1E65B5-8C49-4DB9-9CE9-317D3BB4073E}"/>
    <cellStyle name="Note 41 3 5" xfId="4819" xr:uid="{69BB4CB9-4A74-438E-A86F-E7A8CE863A7D}"/>
    <cellStyle name="Note 41 3 6" xfId="3801" xr:uid="{D88A344D-F889-41CF-AB15-183994BE3014}"/>
    <cellStyle name="Note 41 30" xfId="16891" xr:uid="{774DBD7F-E058-4073-BC0E-6E57940385F1}"/>
    <cellStyle name="Note 41 31" xfId="17053" xr:uid="{D27123D3-AEB4-4D2D-898C-828E8F27AAE5}"/>
    <cellStyle name="Note 41 4" xfId="3316" xr:uid="{5E8F4200-D52D-4291-BDA0-96B2B0949589}"/>
    <cellStyle name="Note 41 4 2" xfId="11571" xr:uid="{A84FA263-CCE7-4F54-97CE-B72C3274F80A}"/>
    <cellStyle name="Note 41 4 3" xfId="5305" xr:uid="{625DB238-6F8E-470F-BCA1-92AE1975A455}"/>
    <cellStyle name="Note 41 5" xfId="4304" xr:uid="{F8A8FD6B-95D6-466C-8E7A-755902316AD0}"/>
    <cellStyle name="Note 41 5 2" xfId="12104" xr:uid="{216CC6B3-5AE4-4736-8CBF-C18280B8C17F}"/>
    <cellStyle name="Note 41 6" xfId="6247" xr:uid="{30062A6C-D1AB-4CA3-86DF-3028C556321D}"/>
    <cellStyle name="Note 41 6 2" xfId="12718" xr:uid="{B4786388-4B91-4452-8816-A2782B492317}"/>
    <cellStyle name="Note 41 7" xfId="6078" xr:uid="{ABDEC954-17B8-40FB-A0EF-7C777FA6CEEF}"/>
    <cellStyle name="Note 41 7 2" xfId="12549" xr:uid="{B12B5A54-3640-4EAB-8A26-9029601FB98F}"/>
    <cellStyle name="Note 41 8" xfId="6483" xr:uid="{D2064D1A-A0B3-4031-8468-90BD5A916B5D}"/>
    <cellStyle name="Note 41 8 2" xfId="12954" xr:uid="{48CC915B-CBDD-4F09-AFA0-E5CE1F3B4232}"/>
    <cellStyle name="Note 41 9" xfId="6733" xr:uid="{5BA7EC9B-106B-4662-AB7C-0E41DF51C954}"/>
    <cellStyle name="Note 41 9 2" xfId="13204" xr:uid="{53E57AAF-07E4-4F2B-BDC1-F4987CE1B032}"/>
    <cellStyle name="Note 41_TRAFO" xfId="2268" xr:uid="{00000000-0005-0000-0000-0000DD080000}"/>
    <cellStyle name="Note 42" xfId="2269" xr:uid="{00000000-0005-0000-0000-0000DE080000}"/>
    <cellStyle name="Note 42 10" xfId="7129" xr:uid="{7C9DA6D2-ABC0-44D0-942B-D9284B96EB23}"/>
    <cellStyle name="Note 42 10 2" xfId="13600" xr:uid="{FBC381AB-70F7-42FD-BC81-4FD34982F23C}"/>
    <cellStyle name="Note 42 11" xfId="6620" xr:uid="{53788891-C235-4C7B-826D-0E4B85445C05}"/>
    <cellStyle name="Note 42 11 2" xfId="13091" xr:uid="{35EA7D75-825E-495C-A337-02978335DD9E}"/>
    <cellStyle name="Note 42 12" xfId="7674" xr:uid="{5BA1349F-8BE1-40A1-9838-7487BA864385}"/>
    <cellStyle name="Note 42 12 2" xfId="14145" xr:uid="{5757097D-E003-4062-94C3-BB4B4F25267C}"/>
    <cellStyle name="Note 42 13" xfId="7508" xr:uid="{A5B24A8C-CC69-4995-8019-0588E28ABD1E}"/>
    <cellStyle name="Note 42 13 2" xfId="13979" xr:uid="{274812A4-E7E1-48B6-B2E8-2F142C21E2DD}"/>
    <cellStyle name="Note 42 14" xfId="7907" xr:uid="{B245929D-1296-44A6-912B-48A8F36BD987}"/>
    <cellStyle name="Note 42 14 2" xfId="14378" xr:uid="{BD3440DF-476A-4783-A0C4-EACF306E648B}"/>
    <cellStyle name="Note 42 15" xfId="8154" xr:uid="{D94857F1-3959-447F-9D82-63410BFDA8A6}"/>
    <cellStyle name="Note 42 15 2" xfId="14625" xr:uid="{DD93DD29-D100-45E8-B2C4-5176E5557DA5}"/>
    <cellStyle name="Note 42 16" xfId="8597" xr:uid="{F4F6C0D7-A6DF-4762-B85E-B9A3BEB883F7}"/>
    <cellStyle name="Note 42 16 2" xfId="15068" xr:uid="{D3A3CAA7-9589-44E1-893B-55A503D36F84}"/>
    <cellStyle name="Note 42 17" xfId="8776" xr:uid="{E57310B1-5E2C-442D-8283-8423E65EFFB4}"/>
    <cellStyle name="Note 42 17 2" xfId="15247" xr:uid="{DDF2B4DE-61CE-486F-BB3F-DDE3195B86D1}"/>
    <cellStyle name="Note 42 18" xfId="8953" xr:uid="{07ACD666-4DD8-4AF9-B220-8A635C0BB9A6}"/>
    <cellStyle name="Note 42 18 2" xfId="15424" xr:uid="{98721757-F2ED-4A96-8AF5-BA5E76E7EB58}"/>
    <cellStyle name="Note 42 19" xfId="9115" xr:uid="{4C3A4EDE-C71F-422A-9FC0-095BF1CB34F2}"/>
    <cellStyle name="Note 42 19 2" xfId="15586" xr:uid="{B3DCA62B-9F69-4B93-861E-79FAC319038C}"/>
    <cellStyle name="Note 42 2" xfId="2270" xr:uid="{00000000-0005-0000-0000-0000DF080000}"/>
    <cellStyle name="Note 42 2 10" xfId="7675" xr:uid="{46937D47-E742-481B-A926-BC35BA83477E}"/>
    <cellStyle name="Note 42 2 10 2" xfId="14146" xr:uid="{5D1F81E4-CA6D-42A7-9FE8-8AADEE4B65A4}"/>
    <cellStyle name="Note 42 2 11" xfId="7509" xr:uid="{DA11A3F1-9FE8-4AD6-8812-94016FF8B94F}"/>
    <cellStyle name="Note 42 2 11 2" xfId="13980" xr:uid="{A7BF4D83-3CBC-4749-AD65-9AB6B7689E7B}"/>
    <cellStyle name="Note 42 2 12" xfId="7908" xr:uid="{5808E810-13B1-4FA2-808A-88627CEE78DE}"/>
    <cellStyle name="Note 42 2 12 2" xfId="14379" xr:uid="{335E6AAB-A1C1-4A41-B099-67CF3EB27BA8}"/>
    <cellStyle name="Note 42 2 13" xfId="8153" xr:uid="{FA3AE464-E5C1-4647-85C7-009310AF3E6E}"/>
    <cellStyle name="Note 42 2 13 2" xfId="14624" xr:uid="{9CF27303-38FE-40C8-BD12-E5348B7E2971}"/>
    <cellStyle name="Note 42 2 14" xfId="8598" xr:uid="{CE457B89-144B-49DD-BF5E-E9CB118A24C2}"/>
    <cellStyle name="Note 42 2 14 2" xfId="15069" xr:uid="{44666DB8-566E-42D3-97AD-42147A4D277E}"/>
    <cellStyle name="Note 42 2 15" xfId="8777" xr:uid="{2F60EBD0-ACAF-4C17-A8EC-B68F0716A65E}"/>
    <cellStyle name="Note 42 2 15 2" xfId="15248" xr:uid="{81CA6672-E662-40A2-8BCA-4CEB596EEC7A}"/>
    <cellStyle name="Note 42 2 16" xfId="8954" xr:uid="{2E53191E-EC4F-4295-9F81-D42FBE91319B}"/>
    <cellStyle name="Note 42 2 16 2" xfId="15425" xr:uid="{4E41EE80-6E79-4057-92BC-E1AF1C3F433A}"/>
    <cellStyle name="Note 42 2 17" xfId="9116" xr:uid="{6E85C7EC-91B5-4E75-911E-0753C9F4E5A7}"/>
    <cellStyle name="Note 42 2 17 2" xfId="15587" xr:uid="{52DB7A16-4E83-4B52-90CB-BB4191D32982}"/>
    <cellStyle name="Note 42 2 18" xfId="9752" xr:uid="{7A29D0D0-5A78-4E0C-87BD-6D2C7AAF5F5D}"/>
    <cellStyle name="Note 42 2 19" xfId="10191" xr:uid="{B627C347-6B15-4593-9A4D-7CCFEC5718DE}"/>
    <cellStyle name="Note 42 2 2" xfId="2271" xr:uid="{00000000-0005-0000-0000-0000E0080000}"/>
    <cellStyle name="Note 42 2 2 2" xfId="5749" xr:uid="{4C11D756-3596-4523-9229-0D7C89832D81}"/>
    <cellStyle name="Note 42 2 2 2 2" xfId="12110" xr:uid="{8D8D94B4-762F-43C4-836E-4FE6B6546E08}"/>
    <cellStyle name="Note 42 2 2 3" xfId="10192" xr:uid="{356DAA6B-0943-4E87-A5C3-049E058B0B52}"/>
    <cellStyle name="Note 42 2 2 4" xfId="11089" xr:uid="{7BD648E1-92C0-461B-9267-B73F2905F73D}"/>
    <cellStyle name="Note 42 2 2 5" xfId="4820" xr:uid="{61ED04DE-E608-497C-BCA8-B673C1D4779F}"/>
    <cellStyle name="Note 42 2 20" xfId="9359" xr:uid="{031D22C1-6870-4740-870C-49476D251D59}"/>
    <cellStyle name="Note 42 2 21" xfId="10513" xr:uid="{115542C6-7471-41F4-9976-E262C771DE98}"/>
    <cellStyle name="Note 42 2 22" xfId="10696" xr:uid="{E7A0D6AD-1881-4821-887C-E5E92BE90DEF}"/>
    <cellStyle name="Note 42 2 23" xfId="10821" xr:uid="{6EB51311-8006-4120-A44A-80A20F1E9348}"/>
    <cellStyle name="Note 42 2 24" xfId="15839" xr:uid="{CF60905D-B364-4502-9B43-D53455D4EBCB}"/>
    <cellStyle name="Note 42 2 25" xfId="16457" xr:uid="{7D042BCE-DEC5-47CB-9D27-DDDA8FF00278}"/>
    <cellStyle name="Note 42 2 26" xfId="16274" xr:uid="{807601EE-75E0-4050-B833-9455E7B61708}"/>
    <cellStyle name="Note 42 2 27" xfId="16717" xr:uid="{5CC5BF71-E750-46F0-ACD6-85FCCDDD315E}"/>
    <cellStyle name="Note 42 2 28" xfId="16894" xr:uid="{C740FBCA-7140-4955-9E56-52993CD528D4}"/>
    <cellStyle name="Note 42 2 29" xfId="17056" xr:uid="{3E4CB2F2-0425-4FA2-BFE3-BD10050A03EC}"/>
    <cellStyle name="Note 42 2 3" xfId="4307" xr:uid="{238BE974-3A21-4F21-8ED2-E5A88A45DD16}"/>
    <cellStyle name="Note 42 2 3 2" xfId="12109" xr:uid="{E54CE7B5-7133-49F1-AFD9-0332A9B74701}"/>
    <cellStyle name="Note 42 2 4" xfId="6250" xr:uid="{4DFC9C60-7E70-469E-AFB3-C14A84C8D4DC}"/>
    <cellStyle name="Note 42 2 4 2" xfId="12721" xr:uid="{4FCC35EE-E5CF-483B-8983-FC492E6D4BF1}"/>
    <cellStyle name="Note 42 2 5" xfId="6081" xr:uid="{02E9EC55-CCFD-4501-8DB1-590A6E176533}"/>
    <cellStyle name="Note 42 2 5 2" xfId="12552" xr:uid="{62CD9A84-7DEB-4413-8834-1FAEC5DB64D8}"/>
    <cellStyle name="Note 42 2 6" xfId="6486" xr:uid="{18FF8B88-3214-45BB-AD6D-5032D87082F4}"/>
    <cellStyle name="Note 42 2 6 2" xfId="12957" xr:uid="{FB7D0D81-A5C1-4900-A183-A677EB63423C}"/>
    <cellStyle name="Note 42 2 7" xfId="6730" xr:uid="{ADE11D6B-62BF-4113-97BA-2F7B2C60547B}"/>
    <cellStyle name="Note 42 2 7 2" xfId="13201" xr:uid="{646A5B65-D3DB-42DA-91D4-900145DB4118}"/>
    <cellStyle name="Note 42 2 8" xfId="7130" xr:uid="{D73F0DB6-2968-4F4D-B4D6-9206D64BFA50}"/>
    <cellStyle name="Note 42 2 8 2" xfId="13601" xr:uid="{3C3F71AA-8AAB-4A6F-9FC0-678C51A705D4}"/>
    <cellStyle name="Note 42 2 9" xfId="7190" xr:uid="{F11628AC-B9E8-404A-A8FB-9B4A6C7D3E36}"/>
    <cellStyle name="Note 42 2 9 2" xfId="13661" xr:uid="{F3A240F9-80FA-4753-9A6C-F5E557723CBF}"/>
    <cellStyle name="Note 42 20" xfId="9751" xr:uid="{81F51748-F99F-4789-8604-387480AF03ED}"/>
    <cellStyle name="Note 42 21" xfId="10190" xr:uid="{687293CC-66DC-4711-A0A3-1F2284DC2AFF}"/>
    <cellStyle name="Note 42 22" xfId="9360" xr:uid="{02F8AA97-D66B-448D-90EF-EE8F6D4A7ED4}"/>
    <cellStyle name="Note 42 23" xfId="10512" xr:uid="{86C782D5-9760-494C-9A19-010A349A09BC}"/>
    <cellStyle name="Note 42 24" xfId="10695" xr:uid="{3BE2F14F-C4AA-4BEC-AB78-F5BCF999AABC}"/>
    <cellStyle name="Note 42 25" xfId="10626" xr:uid="{46A2C30D-B3B3-4554-882D-22A4A3A57273}"/>
    <cellStyle name="Note 42 26" xfId="15838" xr:uid="{CE5A5FC8-E481-4221-ACAB-39C09D9D993A}"/>
    <cellStyle name="Note 42 27" xfId="16456" xr:uid="{1F6A3B3F-5645-490A-B70B-7EF3B8D7238D}"/>
    <cellStyle name="Note 42 28" xfId="16273" xr:uid="{D388379B-27EA-40E8-AC94-FF94D3012B85}"/>
    <cellStyle name="Note 42 29" xfId="16716" xr:uid="{9EC6B079-B1D4-4170-8742-F3D8B7B776E2}"/>
    <cellStyle name="Note 42 3" xfId="2272" xr:uid="{00000000-0005-0000-0000-0000E1080000}"/>
    <cellStyle name="Note 42 3 2" xfId="5750" xr:uid="{90318A01-5A44-4817-8A24-59C6E78B580C}"/>
    <cellStyle name="Note 42 3 2 2" xfId="12111" xr:uid="{78792A59-3538-450A-BA4B-93B0E8BF53F3}"/>
    <cellStyle name="Note 42 3 3" xfId="10193" xr:uid="{D535B65B-8FEC-47BC-BC17-613EB4641A29}"/>
    <cellStyle name="Note 42 3 4" xfId="11090" xr:uid="{31AB7B9D-B833-4581-8B89-CC8D6C65F294}"/>
    <cellStyle name="Note 42 3 5" xfId="4821" xr:uid="{C9C66E40-441C-4045-B2BA-D2421CCFA500}"/>
    <cellStyle name="Note 42 3 6" xfId="3802" xr:uid="{BC524CA2-B0C5-4EB1-A592-83149F1E4FFC}"/>
    <cellStyle name="Note 42 30" xfId="16893" xr:uid="{AD8C909A-716C-44CC-A431-5A4BDC328439}"/>
    <cellStyle name="Note 42 31" xfId="17055" xr:uid="{0C4D617F-0367-47DD-8008-247EAA25EF98}"/>
    <cellStyle name="Note 42 4" xfId="3317" xr:uid="{44B22F36-8559-4FBC-8FC5-88C3AEB460F1}"/>
    <cellStyle name="Note 42 4 2" xfId="11572" xr:uid="{561E9453-CE58-4C78-A40B-39CA6A3C53BA}"/>
    <cellStyle name="Note 42 4 3" xfId="5306" xr:uid="{A615028F-DC9D-4AEA-AF24-F51D71510722}"/>
    <cellStyle name="Note 42 5" xfId="4306" xr:uid="{D6074F9B-5A40-43DC-9B87-0880974F5083}"/>
    <cellStyle name="Note 42 5 2" xfId="12108" xr:uid="{FD4B5EC1-BBAF-4D65-8CED-BD5F03593001}"/>
    <cellStyle name="Note 42 6" xfId="6249" xr:uid="{D113D966-CCC8-42EE-A0CE-839D6166138B}"/>
    <cellStyle name="Note 42 6 2" xfId="12720" xr:uid="{A470200B-29C0-4127-AEAC-FCC19E763236}"/>
    <cellStyle name="Note 42 7" xfId="6080" xr:uid="{E1B19B93-9BAE-4988-A6E0-D7EFE978E7E1}"/>
    <cellStyle name="Note 42 7 2" xfId="12551" xr:uid="{A3E9F4F8-0480-41F9-B52C-546034F50D00}"/>
    <cellStyle name="Note 42 8" xfId="6485" xr:uid="{1CF4EA58-22C0-45BB-9B2D-4C01A34095B6}"/>
    <cellStyle name="Note 42 8 2" xfId="12956" xr:uid="{8E9606BC-DE2C-46A6-ACE0-0259FA64F062}"/>
    <cellStyle name="Note 42 9" xfId="6731" xr:uid="{9CED0AF5-23EA-49BB-81C5-7B540F7A1751}"/>
    <cellStyle name="Note 42 9 2" xfId="13202" xr:uid="{0AFAB1FD-4114-4D16-9638-9ABEDF00235E}"/>
    <cellStyle name="Note 42_TRAFO" xfId="2273" xr:uid="{00000000-0005-0000-0000-0000E2080000}"/>
    <cellStyle name="Note 43" xfId="2274" xr:uid="{00000000-0005-0000-0000-0000E3080000}"/>
    <cellStyle name="Note 43 10" xfId="7131" xr:uid="{B6F8AEAA-6309-433B-9A60-82332E924DF8}"/>
    <cellStyle name="Note 43 10 2" xfId="13602" xr:uid="{45B3B08C-9D09-4375-8781-20B9B7AC0AA5}"/>
    <cellStyle name="Note 43 11" xfId="6969" xr:uid="{BCA59423-7A34-49F3-BB9B-F62949340443}"/>
    <cellStyle name="Note 43 11 2" xfId="13440" xr:uid="{8B5E10D7-CEB1-40FE-8E3A-CB2663E15F88}"/>
    <cellStyle name="Note 43 12" xfId="7676" xr:uid="{02179E6B-D6D3-42E8-804B-47A7A2C9DDA2}"/>
    <cellStyle name="Note 43 12 2" xfId="14147" xr:uid="{F6E7FA61-169F-477A-A27B-6A9D7723CB1B}"/>
    <cellStyle name="Note 43 13" xfId="7510" xr:uid="{8F974FE6-388A-4DEB-8DBC-374FE338F8C7}"/>
    <cellStyle name="Note 43 13 2" xfId="13981" xr:uid="{B527A65E-D139-4F18-9094-1B1ACA9A72A6}"/>
    <cellStyle name="Note 43 14" xfId="7909" xr:uid="{23B788E7-1E05-41B7-8710-1712E4D2D3C3}"/>
    <cellStyle name="Note 43 14 2" xfId="14380" xr:uid="{D82A0E30-7F33-4C2E-9CED-C2B6BE55D29C}"/>
    <cellStyle name="Note 43 15" xfId="8152" xr:uid="{3C302212-46C6-4794-98EE-F6994A5E4C36}"/>
    <cellStyle name="Note 43 15 2" xfId="14623" xr:uid="{907F860F-DA4D-4153-9563-5619B03BF3E3}"/>
    <cellStyle name="Note 43 16" xfId="8599" xr:uid="{73BA5D98-A8AB-4865-AAC3-9337CCDE1E4A}"/>
    <cellStyle name="Note 43 16 2" xfId="15070" xr:uid="{CB0AA4AA-0170-42AB-A834-33FF9D5A05AF}"/>
    <cellStyle name="Note 43 17" xfId="8778" xr:uid="{4693F202-A2B9-4871-A952-605CB73FDDA1}"/>
    <cellStyle name="Note 43 17 2" xfId="15249" xr:uid="{72EA50CD-960A-4F10-8E9D-953B82399598}"/>
    <cellStyle name="Note 43 18" xfId="8955" xr:uid="{0815BB00-5C9A-4EDE-BBFA-7E6901C91F66}"/>
    <cellStyle name="Note 43 18 2" xfId="15426" xr:uid="{3D81802A-EA0D-4851-B5E3-2651C6097A28}"/>
    <cellStyle name="Note 43 19" xfId="9117" xr:uid="{FA21CDA3-DCC2-418F-A196-EC1081E48CE3}"/>
    <cellStyle name="Note 43 19 2" xfId="15588" xr:uid="{F2A3C21D-FC14-476A-A3EE-B995A88CF7F0}"/>
    <cellStyle name="Note 43 2" xfId="2275" xr:uid="{00000000-0005-0000-0000-0000E4080000}"/>
    <cellStyle name="Note 43 2 10" xfId="7677" xr:uid="{1D833AA1-4C1F-405D-8EA4-303DECAF134A}"/>
    <cellStyle name="Note 43 2 10 2" xfId="14148" xr:uid="{31514C66-D867-415C-AB2B-77BCBD2CE7FC}"/>
    <cellStyle name="Note 43 2 11" xfId="7511" xr:uid="{9C2AC8E9-40DC-463A-B7E6-565CBA04B599}"/>
    <cellStyle name="Note 43 2 11 2" xfId="13982" xr:uid="{459FAB66-A569-4AD2-9511-74734ED30748}"/>
    <cellStyle name="Note 43 2 12" xfId="7910" xr:uid="{F1691CAD-321F-480A-9784-21E7C0DCEB59}"/>
    <cellStyle name="Note 43 2 12 2" xfId="14381" xr:uid="{99C87243-6CD1-444C-9CD5-CCC57150A9E2}"/>
    <cellStyle name="Note 43 2 13" xfId="8151" xr:uid="{183C53FA-5E49-45D0-BC1D-5D7D8E6C3AF0}"/>
    <cellStyle name="Note 43 2 13 2" xfId="14622" xr:uid="{40F79249-6D74-4C88-9B1F-B15848919049}"/>
    <cellStyle name="Note 43 2 14" xfId="8600" xr:uid="{DF006BCA-8D76-47DC-81D5-4EC47F94ED65}"/>
    <cellStyle name="Note 43 2 14 2" xfId="15071" xr:uid="{3C890A85-4441-4527-AB20-D520E8392037}"/>
    <cellStyle name="Note 43 2 15" xfId="8779" xr:uid="{08795C0E-0999-4570-8C44-1CB3BB613F9E}"/>
    <cellStyle name="Note 43 2 15 2" xfId="15250" xr:uid="{D4808283-1340-4882-AFCB-EDED6278DFFD}"/>
    <cellStyle name="Note 43 2 16" xfId="8956" xr:uid="{A6C7DDC2-B2E6-4CE2-8EAE-4D31FBF7C031}"/>
    <cellStyle name="Note 43 2 16 2" xfId="15427" xr:uid="{3F0EABBA-C244-4A69-8CD6-BFD1185CE883}"/>
    <cellStyle name="Note 43 2 17" xfId="9118" xr:uid="{223302DC-2831-4F8B-BFEE-653EE829071F}"/>
    <cellStyle name="Note 43 2 17 2" xfId="15589" xr:uid="{973BC501-50E1-4F93-80D2-BAFD1B86E457}"/>
    <cellStyle name="Note 43 2 18" xfId="9754" xr:uid="{1931DFCA-ADD0-4A3F-B6B7-334E1839889A}"/>
    <cellStyle name="Note 43 2 19" xfId="10195" xr:uid="{82F5EB58-1FF1-4E96-AD4A-0CDD9E5F307E}"/>
    <cellStyle name="Note 43 2 2" xfId="2276" xr:uid="{00000000-0005-0000-0000-0000E5080000}"/>
    <cellStyle name="Note 43 2 2 2" xfId="5751" xr:uid="{7956364B-5B20-4D38-BEA5-2AE205FDCA59}"/>
    <cellStyle name="Note 43 2 2 2 2" xfId="12114" xr:uid="{9CB08DB4-90AD-43D6-8D09-517EABE8C8B3}"/>
    <cellStyle name="Note 43 2 2 3" xfId="10196" xr:uid="{6E13A8D2-D020-410C-8953-BBE729B52BB6}"/>
    <cellStyle name="Note 43 2 2 4" xfId="11091" xr:uid="{A6742B73-FF99-4E34-AB43-3C5F83887472}"/>
    <cellStyle name="Note 43 2 2 5" xfId="4822" xr:uid="{E6872646-7134-4A71-BEEC-7EAE88E705BE}"/>
    <cellStyle name="Note 43 2 20" xfId="9952" xr:uid="{6B46413A-51F9-4E11-BAED-E19CA2A03D0B}"/>
    <cellStyle name="Note 43 2 21" xfId="10515" xr:uid="{2140011D-08CF-4BF2-BCE8-DC32325BFB4E}"/>
    <cellStyle name="Note 43 2 22" xfId="10698" xr:uid="{B10E9A9D-7CC4-4231-AE69-2AA2A83EECC7}"/>
    <cellStyle name="Note 43 2 23" xfId="10936" xr:uid="{1D97AE81-162C-438F-8706-8EB89EC9B6A6}"/>
    <cellStyle name="Note 43 2 24" xfId="15841" xr:uid="{79C9B2C8-B98B-4BD7-9767-913FD6B622FF}"/>
    <cellStyle name="Note 43 2 25" xfId="16459" xr:uid="{F355BECF-23E5-46CD-BC93-746AC89876AB}"/>
    <cellStyle name="Note 43 2 26" xfId="16276" xr:uid="{C6476D35-63C7-4DB6-BBBE-F0187ACA2A25}"/>
    <cellStyle name="Note 43 2 27" xfId="16719" xr:uid="{345ADBC3-0BB7-4D08-879F-43F752C00814}"/>
    <cellStyle name="Note 43 2 28" xfId="16896" xr:uid="{89AA61EC-D5BF-47FC-9480-997A071BA4A4}"/>
    <cellStyle name="Note 43 2 29" xfId="17058" xr:uid="{2E98F4C4-F39F-4379-90EA-0B21A0E5B586}"/>
    <cellStyle name="Note 43 2 3" xfId="4309" xr:uid="{84162C9A-2C00-49A4-B30A-EBF9758B75E2}"/>
    <cellStyle name="Note 43 2 3 2" xfId="12113" xr:uid="{AC3CAE9C-BBF6-4FBD-853E-62BE5460804F}"/>
    <cellStyle name="Note 43 2 4" xfId="6252" xr:uid="{F9A917DE-EEC2-4CBE-9886-B28BD24A7C5E}"/>
    <cellStyle name="Note 43 2 4 2" xfId="12723" xr:uid="{CF86BC46-08BC-4AFA-A6A9-60E337DEB395}"/>
    <cellStyle name="Note 43 2 5" xfId="6083" xr:uid="{36121860-3A36-40E1-927A-EA055C541AF9}"/>
    <cellStyle name="Note 43 2 5 2" xfId="12554" xr:uid="{76747030-6D40-4E59-A94E-F8287B6A6FFE}"/>
    <cellStyle name="Note 43 2 6" xfId="6488" xr:uid="{9EDD7E6D-9E64-45DE-965A-1D581F1BA843}"/>
    <cellStyle name="Note 43 2 6 2" xfId="12959" xr:uid="{7B16ECB0-3AC4-491D-8088-5CF59C6C1DCA}"/>
    <cellStyle name="Note 43 2 7" xfId="6728" xr:uid="{77E7B9E2-3AEA-4A5B-B55A-641CF6C9A792}"/>
    <cellStyle name="Note 43 2 7 2" xfId="13199" xr:uid="{C6115B14-C38A-4013-BB64-D2630FEA2F9F}"/>
    <cellStyle name="Note 43 2 8" xfId="7132" xr:uid="{2518472A-B8E1-4339-B6C1-9F8C4B840E2B}"/>
    <cellStyle name="Note 43 2 8 2" xfId="13603" xr:uid="{9A8321CB-B22D-43D3-B309-ADBB9CE61A7F}"/>
    <cellStyle name="Note 43 2 9" xfId="6970" xr:uid="{10A28639-DD8E-4DC0-8ECB-D9FD72D5140E}"/>
    <cellStyle name="Note 43 2 9 2" xfId="13441" xr:uid="{8A9B973A-6D3F-43C6-B99C-CC8A5E2A1A08}"/>
    <cellStyle name="Note 43 20" xfId="9753" xr:uid="{3EC2E751-BE28-410F-83E8-7EB4F977DB28}"/>
    <cellStyle name="Note 43 21" xfId="10194" xr:uid="{E3AEF85B-9D7F-426F-9F91-098E2517110F}"/>
    <cellStyle name="Note 43 22" xfId="9358" xr:uid="{F1249957-60F2-4485-B372-AC9AA711632C}"/>
    <cellStyle name="Note 43 23" xfId="10514" xr:uid="{C8E895A3-C234-439B-ABAB-C85800EB4E56}"/>
    <cellStyle name="Note 43 24" xfId="10697" xr:uid="{F9974E20-5D98-445B-9C79-8A1B49B6D4EF}"/>
    <cellStyle name="Note 43 25" xfId="10822" xr:uid="{7EC00F1E-0DF3-41C7-84AF-33CAB4FB24BE}"/>
    <cellStyle name="Note 43 26" xfId="15840" xr:uid="{41DCCC68-74E1-4983-9F04-B032332F0A7A}"/>
    <cellStyle name="Note 43 27" xfId="16458" xr:uid="{3C2AA12B-6FAD-400F-8F26-3FD91785A24F}"/>
    <cellStyle name="Note 43 28" xfId="16275" xr:uid="{FFB43261-C76A-4DD6-B7EB-E7E19732B6D7}"/>
    <cellStyle name="Note 43 29" xfId="16718" xr:uid="{0D93571F-71C6-4A90-9451-70F2EA0D19DE}"/>
    <cellStyle name="Note 43 3" xfId="2277" xr:uid="{00000000-0005-0000-0000-0000E6080000}"/>
    <cellStyle name="Note 43 3 2" xfId="5752" xr:uid="{5B2C2E59-0BF4-407C-BA10-F8B2DB0180F8}"/>
    <cellStyle name="Note 43 3 2 2" xfId="12115" xr:uid="{20DD3BD8-214F-4DFF-9870-5AF50DD9BF43}"/>
    <cellStyle name="Note 43 3 3" xfId="10197" xr:uid="{E8EFA37B-35A0-43D7-B4A9-69FCE909C22B}"/>
    <cellStyle name="Note 43 3 4" xfId="11092" xr:uid="{6B5B080D-4225-4E3E-9169-06E10AAD8AE3}"/>
    <cellStyle name="Note 43 3 5" xfId="4823" xr:uid="{E2189F32-D5BF-4825-8655-C28A54984E13}"/>
    <cellStyle name="Note 43 3 6" xfId="3803" xr:uid="{29427E84-9FDC-403A-B499-8BD6C876CA78}"/>
    <cellStyle name="Note 43 30" xfId="16895" xr:uid="{1B5C1814-DD06-4AD6-A18B-5AD4232D3EF1}"/>
    <cellStyle name="Note 43 31" xfId="17057" xr:uid="{CDB549B5-9F89-46D2-90FE-2BEC231B35BA}"/>
    <cellStyle name="Note 43 4" xfId="3318" xr:uid="{DCD141E3-E3B2-4EB9-8A62-746BE733B7B1}"/>
    <cellStyle name="Note 43 4 2" xfId="11573" xr:uid="{9DD3E4B6-9851-47FC-8794-CF28C5AE9CF2}"/>
    <cellStyle name="Note 43 4 3" xfId="5307" xr:uid="{309DC5A7-8D41-43EA-BF9F-0DD1A307E3D8}"/>
    <cellStyle name="Note 43 5" xfId="4308" xr:uid="{563018C0-83C7-4AFF-A100-3174D0A5E4E0}"/>
    <cellStyle name="Note 43 5 2" xfId="12112" xr:uid="{05676713-4183-479A-80BE-D9ADC79AB979}"/>
    <cellStyle name="Note 43 6" xfId="6251" xr:uid="{40187D91-5C04-4EDD-B128-B3796AF0954B}"/>
    <cellStyle name="Note 43 6 2" xfId="12722" xr:uid="{418F6D08-F9D7-4BA5-87BE-6B919D576170}"/>
    <cellStyle name="Note 43 7" xfId="6082" xr:uid="{BD8243BF-010C-4816-A49A-45B7FE0CC06B}"/>
    <cellStyle name="Note 43 7 2" xfId="12553" xr:uid="{C54B81E9-5C46-4213-B950-43DCC01A5100}"/>
    <cellStyle name="Note 43 8" xfId="6487" xr:uid="{8CA6A599-1145-4C20-AB53-F7DE69EE27FD}"/>
    <cellStyle name="Note 43 8 2" xfId="12958" xr:uid="{C13FA051-EC03-4B4D-AC7B-B07CB0E56D6E}"/>
    <cellStyle name="Note 43 9" xfId="6729" xr:uid="{56CE252C-0602-44B7-8E07-DED64B42D4D3}"/>
    <cellStyle name="Note 43 9 2" xfId="13200" xr:uid="{4105B256-7D5B-4E36-8394-D72AC5267626}"/>
    <cellStyle name="Note 43_TRAFO" xfId="2278" xr:uid="{00000000-0005-0000-0000-0000E7080000}"/>
    <cellStyle name="Note 44" xfId="2279" xr:uid="{00000000-0005-0000-0000-0000E8080000}"/>
    <cellStyle name="Note 44 10" xfId="6630" xr:uid="{B17AD1F4-E2F6-4C81-95D7-736746D5E169}"/>
    <cellStyle name="Note 44 10 2" xfId="13101" xr:uid="{BE8752B7-7071-4BDF-AC98-7005E9365E0E}"/>
    <cellStyle name="Note 44 11" xfId="6971" xr:uid="{34BF67BB-EC5B-42A1-8885-AD4424A0C9E4}"/>
    <cellStyle name="Note 44 11 2" xfId="13442" xr:uid="{21794419-C8EF-4E2F-95CC-1E783B93613F}"/>
    <cellStyle name="Note 44 12" xfId="7678" xr:uid="{0DE3C3C9-0672-4A78-95B0-6FC500AEAB84}"/>
    <cellStyle name="Note 44 12 2" xfId="14149" xr:uid="{3677D944-569C-4864-A75E-E9F07C2CC356}"/>
    <cellStyle name="Note 44 13" xfId="7512" xr:uid="{B30654D7-378F-4D0C-861D-D2A44FF1674F}"/>
    <cellStyle name="Note 44 13 2" xfId="13983" xr:uid="{2BA75F42-BD07-458A-99BE-707C2D8B65EE}"/>
    <cellStyle name="Note 44 14" xfId="7911" xr:uid="{B102433D-922F-49B0-BA43-A07ED8DFC497}"/>
    <cellStyle name="Note 44 14 2" xfId="14382" xr:uid="{D82B51FA-AF0C-4A96-BD45-F91F88C40360}"/>
    <cellStyle name="Note 44 15" xfId="8150" xr:uid="{17E6D0E1-6A21-44DE-8DBB-10C2F2E3EA48}"/>
    <cellStyle name="Note 44 15 2" xfId="14621" xr:uid="{7B3468A6-CAAA-43F3-81DB-BC90C90949E1}"/>
    <cellStyle name="Note 44 16" xfId="8601" xr:uid="{D81046CE-B077-416B-B36A-2BA08D3842CE}"/>
    <cellStyle name="Note 44 16 2" xfId="15072" xr:uid="{A34CBF18-2933-4CC4-A86B-300D356D48A2}"/>
    <cellStyle name="Note 44 17" xfId="8780" xr:uid="{95260BBA-641C-4AF0-92D8-966C64ED8577}"/>
    <cellStyle name="Note 44 17 2" xfId="15251" xr:uid="{8FF9CB1A-E74D-4755-B2E0-AB20C7145E58}"/>
    <cellStyle name="Note 44 18" xfId="8957" xr:uid="{946982C9-EF24-40D8-B60E-5F1CBE54C4AC}"/>
    <cellStyle name="Note 44 18 2" xfId="15428" xr:uid="{A37C10D3-64F5-4067-893E-F940E3FFD0DE}"/>
    <cellStyle name="Note 44 19" xfId="9119" xr:uid="{0A4A300C-F188-43FC-A15F-CEA298047ED4}"/>
    <cellStyle name="Note 44 19 2" xfId="15590" xr:uid="{A87EB3AF-3DD7-4AEB-8CA2-EF2F0B5C6306}"/>
    <cellStyle name="Note 44 2" xfId="2280" xr:uid="{00000000-0005-0000-0000-0000E9080000}"/>
    <cellStyle name="Note 44 2 10" xfId="7679" xr:uid="{7585CA39-0D83-4D0B-AB8F-1A94B03CEE65}"/>
    <cellStyle name="Note 44 2 10 2" xfId="14150" xr:uid="{E2BCB11F-E91A-4D0E-888E-2627B3905390}"/>
    <cellStyle name="Note 44 2 11" xfId="7513" xr:uid="{58185389-A5F8-42AF-90D5-B4C4A6CEF19A}"/>
    <cellStyle name="Note 44 2 11 2" xfId="13984" xr:uid="{715E4C1A-90DB-40A2-9D56-5F77E5FDD514}"/>
    <cellStyle name="Note 44 2 12" xfId="7912" xr:uid="{16036C44-5AFF-4BA9-BA7E-A1C19968F417}"/>
    <cellStyle name="Note 44 2 12 2" xfId="14383" xr:uid="{E32B8F35-6FC1-4C9F-A7FF-44D8D3F7125A}"/>
    <cellStyle name="Note 44 2 13" xfId="8149" xr:uid="{269DF80D-6662-4CA3-B8D7-DF67AE45E4C1}"/>
    <cellStyle name="Note 44 2 13 2" xfId="14620" xr:uid="{82DA1E04-9DEA-406C-B679-2E282907C6B6}"/>
    <cellStyle name="Note 44 2 14" xfId="8602" xr:uid="{369AA8ED-D8CC-4B30-87E4-ED7A4D70B938}"/>
    <cellStyle name="Note 44 2 14 2" xfId="15073" xr:uid="{611E5D6A-01F4-420C-BD4B-F5EC17433763}"/>
    <cellStyle name="Note 44 2 15" xfId="8781" xr:uid="{DC23FD09-0EDB-4398-8C3B-0F6A052C5303}"/>
    <cellStyle name="Note 44 2 15 2" xfId="15252" xr:uid="{76FB822A-08D9-4284-B698-55D8B0104FE4}"/>
    <cellStyle name="Note 44 2 16" xfId="8958" xr:uid="{43B01F59-C7F1-49E9-A35E-A9F88F2A90CA}"/>
    <cellStyle name="Note 44 2 16 2" xfId="15429" xr:uid="{DFB869AE-DE87-45B0-8F37-377E75ECAB77}"/>
    <cellStyle name="Note 44 2 17" xfId="9120" xr:uid="{2DC5FB0A-9920-4326-B922-F617A4B372D6}"/>
    <cellStyle name="Note 44 2 17 2" xfId="15591" xr:uid="{37A232D2-7158-4627-BE04-C6625109538E}"/>
    <cellStyle name="Note 44 2 18" xfId="9756" xr:uid="{A0AB4D45-534C-425F-A60E-46BA2E958EFB}"/>
    <cellStyle name="Note 44 2 19" xfId="10199" xr:uid="{52BD6338-A00E-4963-9C0F-749750286B99}"/>
    <cellStyle name="Note 44 2 2" xfId="2281" xr:uid="{00000000-0005-0000-0000-0000EA080000}"/>
    <cellStyle name="Note 44 2 2 2" xfId="5753" xr:uid="{D4F48E74-2821-418A-B1D6-E5A364B71A21}"/>
    <cellStyle name="Note 44 2 2 2 2" xfId="12118" xr:uid="{07F12CA1-DDEF-4A70-8DB7-722CA889E33A}"/>
    <cellStyle name="Note 44 2 2 3" xfId="10200" xr:uid="{53583CA8-A167-475B-AD3F-B194814994DA}"/>
    <cellStyle name="Note 44 2 2 4" xfId="11093" xr:uid="{39550B40-A991-40C0-AEA4-B2B268821C72}"/>
    <cellStyle name="Note 44 2 2 5" xfId="4824" xr:uid="{A496889F-5A22-4997-9DFB-C94C1DDBE601}"/>
    <cellStyle name="Note 44 2 20" xfId="9356" xr:uid="{C5460495-5B49-4C2F-974A-67848807F4CA}"/>
    <cellStyle name="Note 44 2 21" xfId="10517" xr:uid="{CA2AE7C9-AD23-45C8-A5B0-0B1A01D94824}"/>
    <cellStyle name="Note 44 2 22" xfId="10700" xr:uid="{AB007D75-9C73-45A2-A777-4CA6B9CF1E29}"/>
    <cellStyle name="Note 44 2 23" xfId="10824" xr:uid="{A3531CCC-1900-4DDF-BF46-ADF60D46D1B8}"/>
    <cellStyle name="Note 44 2 24" xfId="15843" xr:uid="{5D36FD9C-FC16-459F-AD90-7CCDC2A50661}"/>
    <cellStyle name="Note 44 2 25" xfId="16460" xr:uid="{4B177B73-5757-46F7-8389-9D76812D9772}"/>
    <cellStyle name="Note 44 2 26" xfId="16278" xr:uid="{B51DEDE3-62EB-4F6A-9CE3-36D0DCA53C53}"/>
    <cellStyle name="Note 44 2 27" xfId="16721" xr:uid="{36D3F0D1-46BA-4AB6-AAE1-1AF242092315}"/>
    <cellStyle name="Note 44 2 28" xfId="16898" xr:uid="{6F958635-3A8D-4B1F-B09B-7C164EE3CF09}"/>
    <cellStyle name="Note 44 2 29" xfId="17060" xr:uid="{2E007162-5CD0-4DAC-9091-90E7188A8735}"/>
    <cellStyle name="Note 44 2 3" xfId="4311" xr:uid="{4F7BDD04-F1BC-455D-9067-4F14727C6B73}"/>
    <cellStyle name="Note 44 2 3 2" xfId="12117" xr:uid="{5B7B69E8-1066-4114-8ACB-3388C4876DFF}"/>
    <cellStyle name="Note 44 2 4" xfId="6254" xr:uid="{30E2E9E1-4FCA-4338-BCD0-AA5A7DDEBD88}"/>
    <cellStyle name="Note 44 2 4 2" xfId="12725" xr:uid="{9D73403D-E98F-4F97-9895-2A1E3D99C6B7}"/>
    <cellStyle name="Note 44 2 5" xfId="6085" xr:uid="{262DD61A-961C-4D28-A0BB-8EA9824366A7}"/>
    <cellStyle name="Note 44 2 5 2" xfId="12556" xr:uid="{AABDC8D2-0A7F-4D2C-BD36-D4A41527486D}"/>
    <cellStyle name="Note 44 2 6" xfId="6490" xr:uid="{319EF67F-28EE-439A-81EA-37D611FCDE09}"/>
    <cellStyle name="Note 44 2 6 2" xfId="12961" xr:uid="{93C43EDE-DFD9-4495-8576-6AEC4758CF4C}"/>
    <cellStyle name="Note 44 2 7" xfId="6726" xr:uid="{33D8667D-D0A4-447E-86F5-E8462AF60DE7}"/>
    <cellStyle name="Note 44 2 7 2" xfId="13197" xr:uid="{3CA4AB32-27FB-45E1-ACCD-F6876C5DEB2C}"/>
    <cellStyle name="Note 44 2 8" xfId="7133" xr:uid="{5CB2D14E-5033-4664-A4EF-C360544E9BBE}"/>
    <cellStyle name="Note 44 2 8 2" xfId="13604" xr:uid="{8771BD90-DA40-4B12-B21B-042AF4AEDF87}"/>
    <cellStyle name="Note 44 2 9" xfId="6628" xr:uid="{671E9022-7ACD-4E2A-8FA1-0D1B44D9963B}"/>
    <cellStyle name="Note 44 2 9 2" xfId="13099" xr:uid="{E1074EF4-5A95-4FE1-80DC-EB6383BCD150}"/>
    <cellStyle name="Note 44 20" xfId="9755" xr:uid="{AE6BFFF1-9CEA-4B66-86A7-2F5E36562D6B}"/>
    <cellStyle name="Note 44 21" xfId="10198" xr:uid="{FF2CDC79-02E1-4A0D-BD9A-10F66C6B09AE}"/>
    <cellStyle name="Note 44 22" xfId="9357" xr:uid="{59D63B29-E6E3-4EB7-B175-DC388464B80F}"/>
    <cellStyle name="Note 44 23" xfId="10516" xr:uid="{82EDEC46-58B7-4E38-8B2B-295770B4CD54}"/>
    <cellStyle name="Note 44 24" xfId="10699" xr:uid="{E779A317-AE7D-4AC3-B6B1-717541180A90}"/>
    <cellStyle name="Note 44 25" xfId="10823" xr:uid="{63F01D95-31EC-43C6-BEE2-3B7A213A7C49}"/>
    <cellStyle name="Note 44 26" xfId="15842" xr:uid="{184F02D8-B9D9-4E60-9F2E-EC832EB58E4A}"/>
    <cellStyle name="Note 44 27" xfId="16604" xr:uid="{E7574609-19B9-4474-A378-3627724A28DE}"/>
    <cellStyle name="Note 44 28" xfId="16277" xr:uid="{FDEF5B89-45F4-41B1-B78E-1313D4D53037}"/>
    <cellStyle name="Note 44 29" xfId="16720" xr:uid="{C27775E8-BB67-4C53-A6FB-A0EAD4ECF352}"/>
    <cellStyle name="Note 44 3" xfId="2282" xr:uid="{00000000-0005-0000-0000-0000EB080000}"/>
    <cellStyle name="Note 44 3 2" xfId="5754" xr:uid="{733BFBD8-0D09-49AD-8900-5B05F5985F7B}"/>
    <cellStyle name="Note 44 3 2 2" xfId="12119" xr:uid="{433BE51D-0D5E-447A-942D-B465B5E24589}"/>
    <cellStyle name="Note 44 3 3" xfId="10201" xr:uid="{6261480E-75CB-4334-BB08-D66530E631CB}"/>
    <cellStyle name="Note 44 3 4" xfId="11094" xr:uid="{4542FAE6-FCF1-4B84-864D-8F7DB5405B14}"/>
    <cellStyle name="Note 44 3 5" xfId="4825" xr:uid="{DEDAC7CD-D8C5-4384-84DC-F549760736D0}"/>
    <cellStyle name="Note 44 3 6" xfId="3804" xr:uid="{ED8A3222-533B-451C-AF28-734C633F0AAF}"/>
    <cellStyle name="Note 44 30" xfId="16897" xr:uid="{78C02E36-1FC4-4DAB-83ED-CDC7D015F47A}"/>
    <cellStyle name="Note 44 31" xfId="17059" xr:uid="{309E35A0-FFFB-465D-B744-44C86F14FD2F}"/>
    <cellStyle name="Note 44 4" xfId="3319" xr:uid="{2AB9B911-8824-40B6-B1FF-1885532D25C7}"/>
    <cellStyle name="Note 44 4 2" xfId="11574" xr:uid="{4BCE2C48-A831-48FB-9C63-7A5B80655877}"/>
    <cellStyle name="Note 44 4 3" xfId="5308" xr:uid="{78A3D5B3-965D-4931-A165-3B75DDD63FA5}"/>
    <cellStyle name="Note 44 5" xfId="4310" xr:uid="{5C23E40B-6DBD-43FB-A915-C3CD6584F5F6}"/>
    <cellStyle name="Note 44 5 2" xfId="12116" xr:uid="{25D8E5D6-3E13-44AE-A5AB-5EA004706E24}"/>
    <cellStyle name="Note 44 6" xfId="6253" xr:uid="{06B14731-9434-4460-A5EA-38C17D3DBB7A}"/>
    <cellStyle name="Note 44 6 2" xfId="12724" xr:uid="{34BF2217-4F69-4683-AEA0-3551B7A158B8}"/>
    <cellStyle name="Note 44 7" xfId="6084" xr:uid="{6FFF3857-83CB-40A3-B540-44BB34007B8E}"/>
    <cellStyle name="Note 44 7 2" xfId="12555" xr:uid="{5818DA38-A943-4F7B-AB5F-10FFCFD129CB}"/>
    <cellStyle name="Note 44 8" xfId="6489" xr:uid="{A9F9CCAB-EF34-46CF-9A5D-AF30C34443AA}"/>
    <cellStyle name="Note 44 8 2" xfId="12960" xr:uid="{A1B27A90-EB43-43D7-B796-7365AD9322B3}"/>
    <cellStyle name="Note 44 9" xfId="6727" xr:uid="{84025C64-16F9-4D2B-B44D-40D74555EB93}"/>
    <cellStyle name="Note 44 9 2" xfId="13198" xr:uid="{EC6864EB-C600-44DF-B29E-3D73B9F30CF9}"/>
    <cellStyle name="Note 44_TRAFO" xfId="2283" xr:uid="{00000000-0005-0000-0000-0000EC080000}"/>
    <cellStyle name="Note 45" xfId="2284" xr:uid="{00000000-0005-0000-0000-0000ED080000}"/>
    <cellStyle name="Note 45 10" xfId="7134" xr:uid="{193E24DB-8BE1-46FF-9914-49650B27AE77}"/>
    <cellStyle name="Note 45 10 2" xfId="13605" xr:uid="{96112893-88F5-4ED2-895B-A1CEDCC8AEE7}"/>
    <cellStyle name="Note 45 11" xfId="6972" xr:uid="{C873D834-C373-47F2-BBD3-7383CF8271F1}"/>
    <cellStyle name="Note 45 11 2" xfId="13443" xr:uid="{402BA125-D2CF-41E3-9FC2-75565492A9EB}"/>
    <cellStyle name="Note 45 12" xfId="7680" xr:uid="{3818B429-479F-4933-B60D-FC734ADCA28E}"/>
    <cellStyle name="Note 45 12 2" xfId="14151" xr:uid="{CD7114FA-5752-4452-9D39-FE663F0B3156}"/>
    <cellStyle name="Note 45 13" xfId="7514" xr:uid="{79B48BB6-6519-442D-9D2B-81503692257C}"/>
    <cellStyle name="Note 45 13 2" xfId="13985" xr:uid="{B7381247-9730-444D-99EC-BAF5E8E75C01}"/>
    <cellStyle name="Note 45 14" xfId="7913" xr:uid="{4C0EA853-C9EF-41A4-860D-9DE4A678E65B}"/>
    <cellStyle name="Note 45 14 2" xfId="14384" xr:uid="{9A7F8334-E1A3-4414-A16F-E81D1838F77D}"/>
    <cellStyle name="Note 45 15" xfId="8148" xr:uid="{378616C3-7005-41D8-ABF7-22AC62698003}"/>
    <cellStyle name="Note 45 15 2" xfId="14619" xr:uid="{0CED06CA-2AAC-456A-A323-C3DCB5E5A293}"/>
    <cellStyle name="Note 45 16" xfId="8603" xr:uid="{38FFEA2E-0DB5-4473-A0B9-72E629734E6B}"/>
    <cellStyle name="Note 45 16 2" xfId="15074" xr:uid="{FDC2B4A7-FD8A-428C-9327-F090E79D5C19}"/>
    <cellStyle name="Note 45 17" xfId="8782" xr:uid="{65096BED-A480-4928-934C-8C823D37A98E}"/>
    <cellStyle name="Note 45 17 2" xfId="15253" xr:uid="{67CF1C85-A741-4240-825D-9F7A3ACAA9E0}"/>
    <cellStyle name="Note 45 18" xfId="8959" xr:uid="{5EABAFAD-4C41-4027-B17E-2FAEEBA84CBA}"/>
    <cellStyle name="Note 45 18 2" xfId="15430" xr:uid="{0E9E7F4C-5DB2-415D-B223-2C1C5D07C2FE}"/>
    <cellStyle name="Note 45 19" xfId="9121" xr:uid="{4C8DBB62-C6B4-40B1-8C8F-9A9156CABA36}"/>
    <cellStyle name="Note 45 19 2" xfId="15592" xr:uid="{85CB75FD-CF3D-42B4-B32B-2989CBA0DA7D}"/>
    <cellStyle name="Note 45 2" xfId="2285" xr:uid="{00000000-0005-0000-0000-0000EE080000}"/>
    <cellStyle name="Note 45 2 10" xfId="7681" xr:uid="{D3A95FEB-D541-428E-A8CB-72C24684E100}"/>
    <cellStyle name="Note 45 2 10 2" xfId="14152" xr:uid="{3CACED43-1673-4D63-BAF5-FAA88C79EDD2}"/>
    <cellStyle name="Note 45 2 11" xfId="7515" xr:uid="{FC4B1740-08BB-4120-A6FA-E0F37C4819C3}"/>
    <cellStyle name="Note 45 2 11 2" xfId="13986" xr:uid="{1AC3D1B7-F008-4FCE-9B28-529BAB84B7A8}"/>
    <cellStyle name="Note 45 2 12" xfId="7914" xr:uid="{FD1FF919-C3B2-4FA5-9DE0-1C67DEBAFA29}"/>
    <cellStyle name="Note 45 2 12 2" xfId="14385" xr:uid="{E52C45C5-2F46-46E2-B965-BF7802D79C87}"/>
    <cellStyle name="Note 45 2 13" xfId="8147" xr:uid="{3188241B-1313-4F89-96ED-9000FE073C5B}"/>
    <cellStyle name="Note 45 2 13 2" xfId="14618" xr:uid="{B65CE2B2-BC5B-4109-9270-F421A5C7E853}"/>
    <cellStyle name="Note 45 2 14" xfId="8604" xr:uid="{B7A7B1FC-76C5-4EBC-B41F-EB368675A7EE}"/>
    <cellStyle name="Note 45 2 14 2" xfId="15075" xr:uid="{749FAC28-9B9E-43A9-AF6B-98A9D9D20D16}"/>
    <cellStyle name="Note 45 2 15" xfId="8783" xr:uid="{9E38CC63-32BD-4248-BF44-A9C795DBC536}"/>
    <cellStyle name="Note 45 2 15 2" xfId="15254" xr:uid="{78A9A0C4-1430-4983-8799-60CDB13F9F2E}"/>
    <cellStyle name="Note 45 2 16" xfId="8960" xr:uid="{FA61E8BB-3478-45B6-8429-00F742A7F564}"/>
    <cellStyle name="Note 45 2 16 2" xfId="15431" xr:uid="{1FF46089-1D15-4577-A850-8AAD754C7549}"/>
    <cellStyle name="Note 45 2 17" xfId="9122" xr:uid="{E8C0B654-73CD-4282-A312-A27433614454}"/>
    <cellStyle name="Note 45 2 17 2" xfId="15593" xr:uid="{2DC712BC-CD6E-4863-AE4F-858219379B05}"/>
    <cellStyle name="Note 45 2 18" xfId="9758" xr:uid="{3C390A95-F045-47EC-B770-8A56CCB88528}"/>
    <cellStyle name="Note 45 2 19" xfId="10203" xr:uid="{E068A783-0AC4-4868-A93F-82AD7081F336}"/>
    <cellStyle name="Note 45 2 2" xfId="2286" xr:uid="{00000000-0005-0000-0000-0000EF080000}"/>
    <cellStyle name="Note 45 2 2 2" xfId="5755" xr:uid="{4357B107-DD6B-448B-AC56-1175AC0F15A3}"/>
    <cellStyle name="Note 45 2 2 2 2" xfId="12122" xr:uid="{B8175B53-749F-478F-9ADE-8222E39C6249}"/>
    <cellStyle name="Note 45 2 2 3" xfId="10204" xr:uid="{1DC391D0-C165-423C-91B0-4D02F0A80563}"/>
    <cellStyle name="Note 45 2 2 4" xfId="11095" xr:uid="{D0DA8FFB-7C02-4628-AE90-A94840FE8872}"/>
    <cellStyle name="Note 45 2 2 5" xfId="4826" xr:uid="{2A9E5596-2035-4CB6-9001-15E811F6244E}"/>
    <cellStyle name="Note 45 2 20" xfId="9328" xr:uid="{2C6371A8-4B34-4027-9D5A-F679A76430C3}"/>
    <cellStyle name="Note 45 2 21" xfId="10519" xr:uid="{863E8EF0-3AE8-4123-A789-AC01E8F26A77}"/>
    <cellStyle name="Note 45 2 22" xfId="10702" xr:uid="{F0BE69A3-7FCC-4015-AC87-C7E7E9F3FB0D}"/>
    <cellStyle name="Note 45 2 23" xfId="10826" xr:uid="{542CFE72-028C-45DD-8691-552DC8AE5736}"/>
    <cellStyle name="Note 45 2 24" xfId="15845" xr:uid="{F9551927-2E34-4CA2-815A-381AAFA90936}"/>
    <cellStyle name="Note 45 2 25" xfId="16462" xr:uid="{3E32EDFB-12F2-4459-9CB8-CDA6B538553F}"/>
    <cellStyle name="Note 45 2 26" xfId="16280" xr:uid="{4C0263DD-6289-41FC-9955-62286106C338}"/>
    <cellStyle name="Note 45 2 27" xfId="16723" xr:uid="{83B15572-7E3D-4521-816B-2CBFDF5FF3FA}"/>
    <cellStyle name="Note 45 2 28" xfId="16900" xr:uid="{2F942398-964B-48F5-A450-E1CE707FBD44}"/>
    <cellStyle name="Note 45 2 29" xfId="17062" xr:uid="{6C8706CC-510B-4C3F-B29D-0FF59AE4B9C8}"/>
    <cellStyle name="Note 45 2 3" xfId="4313" xr:uid="{618F7ACD-73AD-430F-9EDD-12525463B9D1}"/>
    <cellStyle name="Note 45 2 3 2" xfId="12121" xr:uid="{2F0C4B26-8A13-46A7-BE45-DFD0ED08AFA8}"/>
    <cellStyle name="Note 45 2 4" xfId="6256" xr:uid="{5EF90BB9-9EE1-482E-8F6C-1CD5965113F2}"/>
    <cellStyle name="Note 45 2 4 2" xfId="12727" xr:uid="{1567858A-BF05-4F0C-A985-A227E9F7EDF1}"/>
    <cellStyle name="Note 45 2 5" xfId="6087" xr:uid="{2694DCBB-EAB1-4293-B28B-8AFA466D6F0C}"/>
    <cellStyle name="Note 45 2 5 2" xfId="12558" xr:uid="{7B9DEFEF-F89B-4621-BDDB-087ED8BB0FD7}"/>
    <cellStyle name="Note 45 2 6" xfId="6492" xr:uid="{1D91B3E7-2BC8-4284-9263-F518EAF8540F}"/>
    <cellStyle name="Note 45 2 6 2" xfId="12963" xr:uid="{40BC1F1F-444D-4E15-B88B-4EE67C6AF3EF}"/>
    <cellStyle name="Note 45 2 7" xfId="6724" xr:uid="{DCCF3F7F-7827-4AF9-ADA2-346402D814DE}"/>
    <cellStyle name="Note 45 2 7 2" xfId="13195" xr:uid="{6527214B-95D7-464A-B181-EE1ADB40618D}"/>
    <cellStyle name="Note 45 2 8" xfId="7135" xr:uid="{D7B1FC55-E7BF-426A-80FD-98F5607A5EA8}"/>
    <cellStyle name="Note 45 2 8 2" xfId="13606" xr:uid="{023BDBE4-4765-4D77-B807-A98BA049A0D2}"/>
    <cellStyle name="Note 45 2 9" xfId="6973" xr:uid="{19213E02-91E4-4200-92C3-DB1CDCA95FBD}"/>
    <cellStyle name="Note 45 2 9 2" xfId="13444" xr:uid="{C0A72E8D-A36F-4515-9B29-A4A4B1F5AC74}"/>
    <cellStyle name="Note 45 20" xfId="9757" xr:uid="{83FE5004-9193-4589-BCDC-9E15E1D9BE3C}"/>
    <cellStyle name="Note 45 21" xfId="10202" xr:uid="{AD8B6D4A-3316-47DB-ACE0-F03304DE23B0}"/>
    <cellStyle name="Note 45 22" xfId="9329" xr:uid="{D411469D-F0BA-4582-98D3-C1C872570C19}"/>
    <cellStyle name="Note 45 23" xfId="10518" xr:uid="{3AA98806-6762-43C3-944C-8DBDC45F4471}"/>
    <cellStyle name="Note 45 24" xfId="10701" xr:uid="{9CF52858-5E67-4715-80B3-CFB3FBE9B1EF}"/>
    <cellStyle name="Note 45 25" xfId="10825" xr:uid="{9B51A61E-ED5B-46B3-A0B3-5C7372692F7A}"/>
    <cellStyle name="Note 45 26" xfId="15844" xr:uid="{24ACF1D9-9893-4331-8746-8B3AB055168D}"/>
    <cellStyle name="Note 45 27" xfId="16461" xr:uid="{7790FF5C-FE62-499B-8CB6-5FA86A068BCC}"/>
    <cellStyle name="Note 45 28" xfId="16279" xr:uid="{F55957FE-9022-4D5F-B9BD-B642E08358FB}"/>
    <cellStyle name="Note 45 29" xfId="16722" xr:uid="{D8E4064B-54E6-4262-92C6-F15FF852FDA6}"/>
    <cellStyle name="Note 45 3" xfId="2287" xr:uid="{00000000-0005-0000-0000-0000F0080000}"/>
    <cellStyle name="Note 45 3 2" xfId="5756" xr:uid="{E50FE049-9390-4EFA-9029-CBD2D3F41E33}"/>
    <cellStyle name="Note 45 3 2 2" xfId="12123" xr:uid="{BA1BEE20-4265-4A95-8A19-615B96A67444}"/>
    <cellStyle name="Note 45 3 3" xfId="10205" xr:uid="{D618EFA4-7C35-4C13-A63B-54A88C417BF3}"/>
    <cellStyle name="Note 45 3 4" xfId="11096" xr:uid="{FD85EAA6-B6F2-46BB-AAD8-6CF4EA44AD78}"/>
    <cellStyle name="Note 45 3 5" xfId="4827" xr:uid="{F3AAECA8-C308-4741-B1FC-FB91FCB5C73C}"/>
    <cellStyle name="Note 45 3 6" xfId="3805" xr:uid="{84DCB73F-BAC9-4D94-8FF2-340FE2D6C5D7}"/>
    <cellStyle name="Note 45 30" xfId="16899" xr:uid="{2131A8F4-BA19-4A9D-BB6F-949093956D0D}"/>
    <cellStyle name="Note 45 31" xfId="17061" xr:uid="{0A81CC85-0AB8-4800-B74B-A3EA0DDE1171}"/>
    <cellStyle name="Note 45 4" xfId="3320" xr:uid="{8DA3D6C4-A746-4F96-A1BC-AF4943EAEA31}"/>
    <cellStyle name="Note 45 4 2" xfId="11575" xr:uid="{FACD26C0-DC2E-49F8-8EA7-12F13CE24812}"/>
    <cellStyle name="Note 45 4 3" xfId="5309" xr:uid="{55B00F2C-B404-4C5F-9649-542A0C819854}"/>
    <cellStyle name="Note 45 5" xfId="4312" xr:uid="{F4BBA448-AAAD-44AB-8233-40A9616DBE11}"/>
    <cellStyle name="Note 45 5 2" xfId="12120" xr:uid="{345E5137-6B14-48B4-90B7-04832A8BA41C}"/>
    <cellStyle name="Note 45 6" xfId="6255" xr:uid="{CE6B251B-773D-4D63-A843-83EA68E28FEA}"/>
    <cellStyle name="Note 45 6 2" xfId="12726" xr:uid="{AC5911AC-F1DE-4C21-88A9-60D7480F9154}"/>
    <cellStyle name="Note 45 7" xfId="6086" xr:uid="{49AB10DD-5820-4671-BC06-45C51E675CCB}"/>
    <cellStyle name="Note 45 7 2" xfId="12557" xr:uid="{EDAFE3BA-3D8F-4181-8E8C-1BA0B12B0AC5}"/>
    <cellStyle name="Note 45 8" xfId="6491" xr:uid="{2FD0CE48-1908-43DA-A891-1EF328D8C55E}"/>
    <cellStyle name="Note 45 8 2" xfId="12962" xr:uid="{3E329FED-D22A-4DAF-BD91-7DFC39EBBC1B}"/>
    <cellStyle name="Note 45 9" xfId="6725" xr:uid="{65E5615A-A18F-407B-9F02-C3500D82ADD7}"/>
    <cellStyle name="Note 45 9 2" xfId="13196" xr:uid="{ED437909-55EE-4215-BF5C-BC478CF5A675}"/>
    <cellStyle name="Note 45_TRAFO" xfId="2288" xr:uid="{00000000-0005-0000-0000-0000F1080000}"/>
    <cellStyle name="Note 46" xfId="2289" xr:uid="{00000000-0005-0000-0000-0000F2080000}"/>
    <cellStyle name="Note 46 10" xfId="7136" xr:uid="{531D4154-9195-401E-91BE-2279E24677E2}"/>
    <cellStyle name="Note 46 10 2" xfId="13607" xr:uid="{3DF2217C-0486-4DF4-9EEA-D1D407E0E713}"/>
    <cellStyle name="Note 46 11" xfId="6974" xr:uid="{8713977D-94E9-4E78-A13A-7B008363F72F}"/>
    <cellStyle name="Note 46 11 2" xfId="13445" xr:uid="{01BA058C-C325-4D8C-B797-0F40CAED1F51}"/>
    <cellStyle name="Note 46 12" xfId="7682" xr:uid="{E08767C0-BBE0-4249-B6E2-3D2074EA4504}"/>
    <cellStyle name="Note 46 12 2" xfId="14153" xr:uid="{733C2EFA-0810-49B9-A309-5AFAC1CA5F78}"/>
    <cellStyle name="Note 46 13" xfId="7516" xr:uid="{0CEB15AD-E48C-4AE0-A9A8-5295D8EF89EE}"/>
    <cellStyle name="Note 46 13 2" xfId="13987" xr:uid="{14667837-575C-4343-A557-4AE4B5246E0C}"/>
    <cellStyle name="Note 46 14" xfId="7915" xr:uid="{3874991F-A191-43E3-81EE-62D97A3E1D0F}"/>
    <cellStyle name="Note 46 14 2" xfId="14386" xr:uid="{64A22B34-E8AC-47AE-B3D7-CE7D8ECC162D}"/>
    <cellStyle name="Note 46 15" xfId="8146" xr:uid="{1D2EA3A1-B3A7-49F5-9A9C-CB15A01EBA52}"/>
    <cellStyle name="Note 46 15 2" xfId="14617" xr:uid="{B874A310-D507-4823-8B37-8A20DC6CA6C5}"/>
    <cellStyle name="Note 46 16" xfId="8605" xr:uid="{52C9AC07-FE97-415F-B7DD-7D8AA4A0C79C}"/>
    <cellStyle name="Note 46 16 2" xfId="15076" xr:uid="{D3D5F72E-E886-4620-9252-BBF25ACD0B6D}"/>
    <cellStyle name="Note 46 17" xfId="8784" xr:uid="{27CC68B4-1D87-45C7-92D2-61E26C7AB749}"/>
    <cellStyle name="Note 46 17 2" xfId="15255" xr:uid="{CD95F191-4BD6-4C81-A6D9-355C05FFCB45}"/>
    <cellStyle name="Note 46 18" xfId="8961" xr:uid="{9B76B8BF-092B-42E9-B202-D1ABA4F889D5}"/>
    <cellStyle name="Note 46 18 2" xfId="15432" xr:uid="{05BE8E92-960A-4840-AF1B-B73264F68ECA}"/>
    <cellStyle name="Note 46 19" xfId="9123" xr:uid="{276BE3E0-CD05-44E9-ABC5-B47A199DCAC0}"/>
    <cellStyle name="Note 46 19 2" xfId="15594" xr:uid="{7917F8F9-D457-4600-9CED-F56373D3C23E}"/>
    <cellStyle name="Note 46 2" xfId="2290" xr:uid="{00000000-0005-0000-0000-0000F3080000}"/>
    <cellStyle name="Note 46 2 10" xfId="7683" xr:uid="{AB2F11FA-381D-4894-9BED-25E595FB2F42}"/>
    <cellStyle name="Note 46 2 10 2" xfId="14154" xr:uid="{65DA998A-68CA-4382-B8FC-CD631C80F116}"/>
    <cellStyle name="Note 46 2 11" xfId="7517" xr:uid="{A43DA4C9-2863-43AB-BD14-863EE3C1C9A9}"/>
    <cellStyle name="Note 46 2 11 2" xfId="13988" xr:uid="{128BFC59-AE2A-442C-ACEB-D5A497B9F6DE}"/>
    <cellStyle name="Note 46 2 12" xfId="7916" xr:uid="{D81EE987-34C7-47B9-92BC-705D8A6E5CD3}"/>
    <cellStyle name="Note 46 2 12 2" xfId="14387" xr:uid="{EB46B44D-92AD-47A5-BC6C-11150D3C54C8}"/>
    <cellStyle name="Note 46 2 13" xfId="8145" xr:uid="{CA992AE4-6C7E-43A9-9D84-70ECFF078352}"/>
    <cellStyle name="Note 46 2 13 2" xfId="14616" xr:uid="{D0BBB7F8-401D-45E9-A8F5-4ACB5F15D6A7}"/>
    <cellStyle name="Note 46 2 14" xfId="8606" xr:uid="{9D74CBBF-3EB0-4D46-90FA-191DDA8D5A4A}"/>
    <cellStyle name="Note 46 2 14 2" xfId="15077" xr:uid="{81CFA229-8331-4B25-B0A2-BCAEC9E1C709}"/>
    <cellStyle name="Note 46 2 15" xfId="8785" xr:uid="{4370434A-2208-4E9D-99D7-2BD7E26B52DF}"/>
    <cellStyle name="Note 46 2 15 2" xfId="15256" xr:uid="{146A72E7-A909-41EE-A53A-BB1C90B2EDF3}"/>
    <cellStyle name="Note 46 2 16" xfId="8962" xr:uid="{6401A207-39AD-430F-BB4B-AD60A513700E}"/>
    <cellStyle name="Note 46 2 16 2" xfId="15433" xr:uid="{751035D0-4F8B-4161-874C-761ED4272BDE}"/>
    <cellStyle name="Note 46 2 17" xfId="9124" xr:uid="{737D7009-8676-4526-8F84-BD57F20338ED}"/>
    <cellStyle name="Note 46 2 17 2" xfId="15595" xr:uid="{A27F5F15-6FD8-4CD9-98B4-722537CB3FBE}"/>
    <cellStyle name="Note 46 2 18" xfId="9760" xr:uid="{7326651F-1E96-4CA1-95BA-9686BBFD19EC}"/>
    <cellStyle name="Note 46 2 19" xfId="10207" xr:uid="{3E07F8AE-6123-43E3-962F-209CAFEEC2E7}"/>
    <cellStyle name="Note 46 2 2" xfId="2291" xr:uid="{00000000-0005-0000-0000-0000F4080000}"/>
    <cellStyle name="Note 46 2 2 2" xfId="5757" xr:uid="{A5780024-254C-4699-9EF5-3A98E1F2F526}"/>
    <cellStyle name="Note 46 2 2 2 2" xfId="12126" xr:uid="{01029543-9A1D-406D-BC52-F2E9D7964605}"/>
    <cellStyle name="Note 46 2 2 3" xfId="10208" xr:uid="{45FF7BD7-5B87-4A6B-B9FD-6B073CF0B340}"/>
    <cellStyle name="Note 46 2 2 4" xfId="11097" xr:uid="{8BC67D98-7657-4280-80C7-E3E4C86BA92C}"/>
    <cellStyle name="Note 46 2 2 5" xfId="4828" xr:uid="{DFBD5A17-D52E-4744-B511-50A15CED9FE3}"/>
    <cellStyle name="Note 46 2 20" xfId="9327" xr:uid="{2C32F4C9-0BB4-46D7-9BDC-484B0C1AC161}"/>
    <cellStyle name="Note 46 2 21" xfId="10521" xr:uid="{3A5D7616-1C38-4E42-BCAE-3B5A71A2F7BF}"/>
    <cellStyle name="Note 46 2 22" xfId="10704" xr:uid="{81F79EBF-06F3-477F-A7DC-94126F587F04}"/>
    <cellStyle name="Note 46 2 23" xfId="10828" xr:uid="{F8B22239-8350-4326-A211-33ECE8E67C4E}"/>
    <cellStyle name="Note 46 2 24" xfId="15847" xr:uid="{DE159591-F796-4280-82F0-5F86C3F1CCD5}"/>
    <cellStyle name="Note 46 2 25" xfId="16464" xr:uid="{00D1C876-255D-407E-976C-6FCEF3B578DF}"/>
    <cellStyle name="Note 46 2 26" xfId="16282" xr:uid="{D25690F6-66AB-456B-9BD1-38EF1EDDE741}"/>
    <cellStyle name="Note 46 2 27" xfId="16725" xr:uid="{493460E4-A347-4F2E-86B5-5F5E1D2AF689}"/>
    <cellStyle name="Note 46 2 28" xfId="16902" xr:uid="{3527F500-B612-4743-A1FC-3BBCEA23B892}"/>
    <cellStyle name="Note 46 2 29" xfId="17064" xr:uid="{1C9D0A86-6717-427D-8B10-B2AECCA9FDD6}"/>
    <cellStyle name="Note 46 2 3" xfId="4315" xr:uid="{4B33BF5A-107D-4D92-AEB6-A39C000DD994}"/>
    <cellStyle name="Note 46 2 3 2" xfId="12125" xr:uid="{41E27CDA-BD8A-405C-8972-CDF56DDAFEE5}"/>
    <cellStyle name="Note 46 2 4" xfId="6258" xr:uid="{61E71FE7-EDE1-449F-91F3-5C395C2EFA46}"/>
    <cellStyle name="Note 46 2 4 2" xfId="12729" xr:uid="{2D7592AA-7DA2-40A4-B353-B281E9FD2725}"/>
    <cellStyle name="Note 46 2 5" xfId="6089" xr:uid="{3FA279B2-ED53-45D8-A00B-416177FC61F1}"/>
    <cellStyle name="Note 46 2 5 2" xfId="12560" xr:uid="{3BEC8F06-1233-43F9-82E4-5C41972D492D}"/>
    <cellStyle name="Note 46 2 6" xfId="6494" xr:uid="{185D23A6-0A95-4F28-BA7D-9DAEEFE090C3}"/>
    <cellStyle name="Note 46 2 6 2" xfId="12965" xr:uid="{72739EE1-9B13-45F8-8FD9-1BF66FE71180}"/>
    <cellStyle name="Note 46 2 7" xfId="6722" xr:uid="{AB950ED6-A0F8-46A5-8207-B6DFAD92EDCD}"/>
    <cellStyle name="Note 46 2 7 2" xfId="13193" xr:uid="{EC81B9CE-D8CF-4064-9AC6-3CA7E7F24BA8}"/>
    <cellStyle name="Note 46 2 8" xfId="7137" xr:uid="{7D0BA6A9-DC3A-4C50-8B11-024D92FCADEF}"/>
    <cellStyle name="Note 46 2 8 2" xfId="13608" xr:uid="{82F23C1E-8B20-4CBC-BD82-57066540BF53}"/>
    <cellStyle name="Note 46 2 9" xfId="6975" xr:uid="{B6F5C02E-D2CF-42DA-9D36-DB498BE2D2A0}"/>
    <cellStyle name="Note 46 2 9 2" xfId="13446" xr:uid="{BB44DFA1-3C68-486A-B35B-88355DFB25C1}"/>
    <cellStyle name="Note 46 20" xfId="9759" xr:uid="{BA095DB6-EBFB-49AC-B1CC-41909B2E8E1A}"/>
    <cellStyle name="Note 46 21" xfId="10206" xr:uid="{F63AF3E3-B9E7-4398-B656-54E2A8E86E30}"/>
    <cellStyle name="Note 46 22" xfId="9954" xr:uid="{9C873144-947D-4C0E-8E95-9E30EB501975}"/>
    <cellStyle name="Note 46 23" xfId="10520" xr:uid="{7D31FD87-AAEB-455E-BCBD-D15AD65A0AC8}"/>
    <cellStyle name="Note 46 24" xfId="10703" xr:uid="{16DBC978-E27A-4637-B103-B4B5BA27E01A}"/>
    <cellStyle name="Note 46 25" xfId="10827" xr:uid="{5666F810-92B6-4065-B90E-BAFF67D89452}"/>
    <cellStyle name="Note 46 26" xfId="15846" xr:uid="{B533C00E-D53C-4785-B47C-A1B5AF1B579E}"/>
    <cellStyle name="Note 46 27" xfId="16463" xr:uid="{DAE240ED-82BE-4E25-A2B4-6BFE353C0C04}"/>
    <cellStyle name="Note 46 28" xfId="16281" xr:uid="{04AB480E-1277-406B-B5EF-B8D556E9B9EC}"/>
    <cellStyle name="Note 46 29" xfId="16724" xr:uid="{DE8C5162-0C59-4091-9B32-E5154206529B}"/>
    <cellStyle name="Note 46 3" xfId="2292" xr:uid="{00000000-0005-0000-0000-0000F5080000}"/>
    <cellStyle name="Note 46 3 2" xfId="5758" xr:uid="{73D25F50-1D3C-49CA-A7EE-EA16DD9828CB}"/>
    <cellStyle name="Note 46 3 2 2" xfId="12127" xr:uid="{D09CA2CE-5D2A-4F8F-A1D0-C15397D7E7A7}"/>
    <cellStyle name="Note 46 3 3" xfId="10209" xr:uid="{D9CE12F4-A72C-450A-9738-1340047492D2}"/>
    <cellStyle name="Note 46 3 4" xfId="11098" xr:uid="{17AFE954-E1E7-4BA9-9C46-5FFCC40581FB}"/>
    <cellStyle name="Note 46 3 5" xfId="4829" xr:uid="{C6CF67DE-3340-40F3-BED4-F031D268C308}"/>
    <cellStyle name="Note 46 3 6" xfId="3806" xr:uid="{3968A1B1-0050-4F1E-82E5-D8D04EC42038}"/>
    <cellStyle name="Note 46 30" xfId="16901" xr:uid="{2D09F36C-05BF-4EB0-B660-138388BA5E4D}"/>
    <cellStyle name="Note 46 31" xfId="17063" xr:uid="{667E872E-65AC-401B-8A13-33088986E738}"/>
    <cellStyle name="Note 46 4" xfId="3321" xr:uid="{C898CEFB-A1A9-4083-879D-94769BB17A0F}"/>
    <cellStyle name="Note 46 4 2" xfId="11576" xr:uid="{3A9B5428-7522-480D-835B-5F419D12AB93}"/>
    <cellStyle name="Note 46 4 3" xfId="5310" xr:uid="{CEE80478-3AB5-424F-BDFB-16D9105A937F}"/>
    <cellStyle name="Note 46 5" xfId="4314" xr:uid="{C812B8D8-F21A-46F7-94CA-7A9614DADB94}"/>
    <cellStyle name="Note 46 5 2" xfId="12124" xr:uid="{7C8B234C-1437-401F-B79D-D9586F98AACE}"/>
    <cellStyle name="Note 46 6" xfId="6257" xr:uid="{322AE6F5-7353-4E3F-9497-3969347DF4C7}"/>
    <cellStyle name="Note 46 6 2" xfId="12728" xr:uid="{F201932B-09C4-46DE-97AE-08A79994F1D5}"/>
    <cellStyle name="Note 46 7" xfId="6088" xr:uid="{44182B87-2A35-4DEE-9A9D-EEA3138D12B6}"/>
    <cellStyle name="Note 46 7 2" xfId="12559" xr:uid="{489FF115-08FC-47C9-99E3-65656C8C8416}"/>
    <cellStyle name="Note 46 8" xfId="6493" xr:uid="{9F8A1C54-FEC5-4CBC-A250-85997FDE48D5}"/>
    <cellStyle name="Note 46 8 2" xfId="12964" xr:uid="{B9F5EF37-591F-444B-BD0D-C450B5C28DD3}"/>
    <cellStyle name="Note 46 9" xfId="6723" xr:uid="{3C8B21BE-5182-48B7-9D7E-80980EAA0CD8}"/>
    <cellStyle name="Note 46 9 2" xfId="13194" xr:uid="{7AD304AC-8811-490F-B052-85E5ABACEED7}"/>
    <cellStyle name="Note 46_TRAFO" xfId="2293" xr:uid="{00000000-0005-0000-0000-0000F6080000}"/>
    <cellStyle name="Note 47" xfId="2294" xr:uid="{00000000-0005-0000-0000-0000F7080000}"/>
    <cellStyle name="Note 47 10" xfId="7138" xr:uid="{1F0DD039-84B8-481A-9D11-93E975D164BA}"/>
    <cellStyle name="Note 47 10 2" xfId="13609" xr:uid="{85F0A1B4-E02C-4E2D-BC7C-CA3CD9FB176F}"/>
    <cellStyle name="Note 47 11" xfId="6976" xr:uid="{87395CD5-CFB1-4B8A-8AB6-696082356A23}"/>
    <cellStyle name="Note 47 11 2" xfId="13447" xr:uid="{EA7F49D2-0508-4161-B2B5-E41E7D5DD3D4}"/>
    <cellStyle name="Note 47 12" xfId="7684" xr:uid="{78B66314-1CB9-48B0-B94A-B4AB2D096CBE}"/>
    <cellStyle name="Note 47 12 2" xfId="14155" xr:uid="{19A821DC-EE24-4CB8-B8D9-15A8A65F627A}"/>
    <cellStyle name="Note 47 13" xfId="7518" xr:uid="{41285F01-64A0-4718-85FF-BDC67EB3CCE1}"/>
    <cellStyle name="Note 47 13 2" xfId="13989" xr:uid="{829EE91D-A009-496C-8610-6FC551B21141}"/>
    <cellStyle name="Note 47 14" xfId="7917" xr:uid="{A413DB8E-081C-4B31-8F71-69FC073E8339}"/>
    <cellStyle name="Note 47 14 2" xfId="14388" xr:uid="{A1D334B7-D396-432E-82CF-707CFE59FFAB}"/>
    <cellStyle name="Note 47 15" xfId="8144" xr:uid="{875E2F91-927B-440B-AEBC-A70DFBD75587}"/>
    <cellStyle name="Note 47 15 2" xfId="14615" xr:uid="{BED85EAF-A288-447E-B9FC-D2BA8CA96F6C}"/>
    <cellStyle name="Note 47 16" xfId="8607" xr:uid="{1B7A6A97-D7EF-44C2-9BAC-ED9AE385DBBE}"/>
    <cellStyle name="Note 47 16 2" xfId="15078" xr:uid="{FD1F6340-F1B1-403B-9670-17B9B7C86B43}"/>
    <cellStyle name="Note 47 17" xfId="8786" xr:uid="{38A35363-8B45-4B2C-B04B-43B3B48A9D90}"/>
    <cellStyle name="Note 47 17 2" xfId="15257" xr:uid="{3C1723CD-5C8D-460B-91CB-957201425438}"/>
    <cellStyle name="Note 47 18" xfId="8963" xr:uid="{6F0C6C5B-F913-43D9-8B59-E85F2D610242}"/>
    <cellStyle name="Note 47 18 2" xfId="15434" xr:uid="{0C63500F-78E0-4960-9D7E-B7C150463A4F}"/>
    <cellStyle name="Note 47 19" xfId="9125" xr:uid="{FD3B123E-FBA4-476B-AAC4-271B07CE0DAD}"/>
    <cellStyle name="Note 47 19 2" xfId="15596" xr:uid="{7EED5A7B-891B-490E-821B-EAC6D43B7B97}"/>
    <cellStyle name="Note 47 2" xfId="2295" xr:uid="{00000000-0005-0000-0000-0000F8080000}"/>
    <cellStyle name="Note 47 2 10" xfId="7685" xr:uid="{6576634B-F333-4112-AB0E-85223E093D3B}"/>
    <cellStyle name="Note 47 2 10 2" xfId="14156" xr:uid="{112782DD-CD88-426E-B026-4206564DE153}"/>
    <cellStyle name="Note 47 2 11" xfId="7519" xr:uid="{296BDEF7-48D6-448C-A5A2-1532305F8C6C}"/>
    <cellStyle name="Note 47 2 11 2" xfId="13990" xr:uid="{BCC330EC-084A-4902-AA22-800628D02F76}"/>
    <cellStyle name="Note 47 2 12" xfId="7918" xr:uid="{5F5CD11F-AFE5-40DA-A649-9905DB34DD96}"/>
    <cellStyle name="Note 47 2 12 2" xfId="14389" xr:uid="{858543FE-6F16-437A-AEFD-8100A89F401F}"/>
    <cellStyle name="Note 47 2 13" xfId="8034" xr:uid="{09DABAF0-00E6-4786-9E36-C264FD67415F}"/>
    <cellStyle name="Note 47 2 13 2" xfId="14505" xr:uid="{C9F2DBFB-2FAB-4FF1-9987-46AC60853560}"/>
    <cellStyle name="Note 47 2 14" xfId="8608" xr:uid="{E69427D5-9D15-42E0-BBA6-1A340ECA2238}"/>
    <cellStyle name="Note 47 2 14 2" xfId="15079" xr:uid="{41037181-E12F-4599-9F70-0687E9D5EC8B}"/>
    <cellStyle name="Note 47 2 15" xfId="8787" xr:uid="{D2DF314B-47E0-41E3-88F5-71898A7D37AC}"/>
    <cellStyle name="Note 47 2 15 2" xfId="15258" xr:uid="{FDCFE98F-E8A8-4C95-96E7-D46C0FE22E6B}"/>
    <cellStyle name="Note 47 2 16" xfId="8964" xr:uid="{820D688A-946D-4C01-9651-15CFB0AFD6CE}"/>
    <cellStyle name="Note 47 2 16 2" xfId="15435" xr:uid="{E771F9F3-C927-4D1D-8A2A-55F65DC7E870}"/>
    <cellStyle name="Note 47 2 17" xfId="9126" xr:uid="{4C1FD51E-1193-4B91-BD8D-B879A37A00E7}"/>
    <cellStyle name="Note 47 2 17 2" xfId="15597" xr:uid="{635DB1B1-DCBC-426C-B657-5281246AEB2F}"/>
    <cellStyle name="Note 47 2 18" xfId="9762" xr:uid="{2AEE26F2-5D8E-4C76-964B-D54AC4E471ED}"/>
    <cellStyle name="Note 47 2 19" xfId="10211" xr:uid="{E3539501-5D49-409E-98A8-4C132229EFD0}"/>
    <cellStyle name="Note 47 2 2" xfId="2296" xr:uid="{00000000-0005-0000-0000-0000F9080000}"/>
    <cellStyle name="Note 47 2 2 2" xfId="5759" xr:uid="{073F4E43-FB63-4C03-87AC-81171AFB172D}"/>
    <cellStyle name="Note 47 2 2 2 2" xfId="12130" xr:uid="{2EA72653-BDDD-452A-A404-355936E59DF8}"/>
    <cellStyle name="Note 47 2 2 3" xfId="10212" xr:uid="{F7049765-2652-4090-A8ED-1502730FA26C}"/>
    <cellStyle name="Note 47 2 2 4" xfId="11099" xr:uid="{5A971C53-45FC-48DE-AF64-F2A077CACB45}"/>
    <cellStyle name="Note 47 2 2 5" xfId="4830" xr:uid="{05565C0B-645B-4D25-8D6B-0CD8450B0AE2}"/>
    <cellStyle name="Note 47 2 20" xfId="9325" xr:uid="{D3DB373A-5CBB-470F-B735-8D917C341710}"/>
    <cellStyle name="Note 47 2 21" xfId="10523" xr:uid="{3D2FFC14-5FC5-4A9B-9E99-35BF830A6EE6}"/>
    <cellStyle name="Note 47 2 22" xfId="10706" xr:uid="{D8F4F5A6-E82B-444C-AB84-785153FB4A12}"/>
    <cellStyle name="Note 47 2 23" xfId="10830" xr:uid="{A42A2533-DAF8-4BA4-9632-D3F1F1F4673B}"/>
    <cellStyle name="Note 47 2 24" xfId="15849" xr:uid="{C8D5C388-E3A4-4C33-952A-28C4999B711E}"/>
    <cellStyle name="Note 47 2 25" xfId="16466" xr:uid="{B9C50DBB-50E8-47F2-B125-C0312C36ACB0}"/>
    <cellStyle name="Note 47 2 26" xfId="16283" xr:uid="{CDBEC147-0EC1-4AAF-B2FB-FFFD60D458E9}"/>
    <cellStyle name="Note 47 2 27" xfId="16727" xr:uid="{98C699BA-6FB5-4305-9859-536CF14484F6}"/>
    <cellStyle name="Note 47 2 28" xfId="16904" xr:uid="{2E434378-E635-4E47-A743-3CFE91C7B931}"/>
    <cellStyle name="Note 47 2 29" xfId="17066" xr:uid="{AAE5C55E-B053-41D0-BDAD-1E4DE114AC6B}"/>
    <cellStyle name="Note 47 2 3" xfId="4317" xr:uid="{3E5A25D2-724B-414A-AC41-D1BCF4D439CA}"/>
    <cellStyle name="Note 47 2 3 2" xfId="12129" xr:uid="{2568D4D8-7CEE-4A24-81D3-19233F2B26A3}"/>
    <cellStyle name="Note 47 2 4" xfId="6260" xr:uid="{90E9B5B4-1447-4F32-9F7E-E5D6551E1925}"/>
    <cellStyle name="Note 47 2 4 2" xfId="12731" xr:uid="{C9D959E9-C750-4312-9461-88232740DE07}"/>
    <cellStyle name="Note 47 2 5" xfId="6091" xr:uid="{1942EB35-FFAF-4272-9A7C-3469B0251674}"/>
    <cellStyle name="Note 47 2 5 2" xfId="12562" xr:uid="{D207893F-1EB9-4543-B8F3-E40495D041DF}"/>
    <cellStyle name="Note 47 2 6" xfId="6496" xr:uid="{C906D8B6-845F-4984-84DF-26034D35240B}"/>
    <cellStyle name="Note 47 2 6 2" xfId="12967" xr:uid="{C4497594-8528-4735-AAAC-31B706FC9D72}"/>
    <cellStyle name="Note 47 2 7" xfId="6720" xr:uid="{8FA8275F-90F0-40EE-8FEC-AD2816A83F9F}"/>
    <cellStyle name="Note 47 2 7 2" xfId="13191" xr:uid="{F78DEC55-3667-454D-80A2-592A19FA4110}"/>
    <cellStyle name="Note 47 2 8" xfId="7139" xr:uid="{A95B0DD0-80C2-425F-81B2-1C19E24420CD}"/>
    <cellStyle name="Note 47 2 8 2" xfId="13610" xr:uid="{EAEF6C69-C2D5-4D12-AFED-8B370F5BEE41}"/>
    <cellStyle name="Note 47 2 9" xfId="7196" xr:uid="{5E893A36-AC48-4B55-92C6-3933B0896BD8}"/>
    <cellStyle name="Note 47 2 9 2" xfId="13667" xr:uid="{73158A22-4231-4253-9E81-DB7C8EA018FA}"/>
    <cellStyle name="Note 47 20" xfId="9761" xr:uid="{6025FF06-D561-4747-9E2A-CCC68368F661}"/>
    <cellStyle name="Note 47 21" xfId="10210" xr:uid="{E09FFA46-6803-4F0D-97BF-05D92BA5EB99}"/>
    <cellStyle name="Note 47 22" xfId="9326" xr:uid="{4B6983F1-4EA5-4F44-88D2-2EEC4AC88DC4}"/>
    <cellStyle name="Note 47 23" xfId="10522" xr:uid="{36A76BCB-7295-42C1-B091-E44289B08B6D}"/>
    <cellStyle name="Note 47 24" xfId="10705" xr:uid="{269F86BD-F748-40C1-B7DA-F092B6351B08}"/>
    <cellStyle name="Note 47 25" xfId="10829" xr:uid="{FCEE0489-AEBE-492E-9171-41E1624F07FD}"/>
    <cellStyle name="Note 47 26" xfId="15848" xr:uid="{D7486AB1-D81F-4F01-85D7-237263034A8B}"/>
    <cellStyle name="Note 47 27" xfId="16465" xr:uid="{8C713572-52A9-42B6-89F2-6623FE9A47F5}"/>
    <cellStyle name="Note 47 28" xfId="15977" xr:uid="{6D67D443-AF8F-45E9-A55A-BA2D384680D7}"/>
    <cellStyle name="Note 47 29" xfId="16726" xr:uid="{C3968A4A-5C08-4EA0-913D-3C92C7FEF5DD}"/>
    <cellStyle name="Note 47 3" xfId="2297" xr:uid="{00000000-0005-0000-0000-0000FA080000}"/>
    <cellStyle name="Note 47 3 2" xfId="5760" xr:uid="{10BEF69C-C16E-4B2C-B338-892A370D5437}"/>
    <cellStyle name="Note 47 3 2 2" xfId="12131" xr:uid="{3A99A9FC-8311-44A8-B91B-091A81F37B1D}"/>
    <cellStyle name="Note 47 3 3" xfId="10213" xr:uid="{24CEE183-F7D3-4A32-A21B-BFC3A7715629}"/>
    <cellStyle name="Note 47 3 4" xfId="11100" xr:uid="{4BBF708F-8D48-4B01-9816-8B77CFF1FFB0}"/>
    <cellStyle name="Note 47 3 5" xfId="4831" xr:uid="{E610CDE0-CDA4-4D03-B17C-D88D13997F17}"/>
    <cellStyle name="Note 47 3 6" xfId="3807" xr:uid="{A21EB568-5E92-4112-A13B-74B92F78546F}"/>
    <cellStyle name="Note 47 30" xfId="16903" xr:uid="{6E1E7D40-1F67-4B3A-AA46-25638470AE57}"/>
    <cellStyle name="Note 47 31" xfId="17065" xr:uid="{961B1CA1-B3D6-497E-9733-F134E28B9961}"/>
    <cellStyle name="Note 47 4" xfId="3322" xr:uid="{919DCAFD-BA45-4718-8F96-8AEF4E0E0177}"/>
    <cellStyle name="Note 47 4 2" xfId="11577" xr:uid="{188A1FD1-F167-4A4F-A6DF-14391C0EBC8F}"/>
    <cellStyle name="Note 47 4 3" xfId="5311" xr:uid="{4007F2FD-6713-4EF9-BF57-F1D8C6F00D72}"/>
    <cellStyle name="Note 47 5" xfId="4316" xr:uid="{C773D801-F95A-4D40-999B-8A92FB24F22F}"/>
    <cellStyle name="Note 47 5 2" xfId="12128" xr:uid="{0B444C84-464F-4DC8-A0D8-482692EEA99D}"/>
    <cellStyle name="Note 47 6" xfId="6259" xr:uid="{358F1637-8902-4924-8626-7893EC27EA01}"/>
    <cellStyle name="Note 47 6 2" xfId="12730" xr:uid="{9820E216-667A-417A-B1A0-DB07EA7FF456}"/>
    <cellStyle name="Note 47 7" xfId="6090" xr:uid="{25F5EE05-EB13-4F90-AA74-6D81C3BE9F72}"/>
    <cellStyle name="Note 47 7 2" xfId="12561" xr:uid="{161ACE0A-0832-4347-846E-18130B2062AA}"/>
    <cellStyle name="Note 47 8" xfId="6495" xr:uid="{C2656168-87B1-4CE7-98F0-D6DA0337B972}"/>
    <cellStyle name="Note 47 8 2" xfId="12966" xr:uid="{A60147E4-D2EF-46B7-A41B-7A095EF442CD}"/>
    <cellStyle name="Note 47 9" xfId="6721" xr:uid="{98DB9DD9-E7D1-448E-AC77-9BD3862AFC91}"/>
    <cellStyle name="Note 47 9 2" xfId="13192" xr:uid="{4BF23809-7E14-4415-9B66-4609A106E84B}"/>
    <cellStyle name="Note 47_TRAFO" xfId="2298" xr:uid="{00000000-0005-0000-0000-0000FB080000}"/>
    <cellStyle name="Note 48" xfId="2299" xr:uid="{00000000-0005-0000-0000-0000FC080000}"/>
    <cellStyle name="Note 48 10" xfId="7140" xr:uid="{5710D86D-CB2D-49C9-94E8-76185368A285}"/>
    <cellStyle name="Note 48 10 2" xfId="13611" xr:uid="{19E71907-9C61-43EC-AF50-2D304D2B0152}"/>
    <cellStyle name="Note 48 11" xfId="7189" xr:uid="{ACCCBC0D-2CD7-4B32-A913-054F58021EAE}"/>
    <cellStyle name="Note 48 11 2" xfId="13660" xr:uid="{9B1193B7-4E91-4750-8ABA-DCE4C30111E7}"/>
    <cellStyle name="Note 48 12" xfId="7686" xr:uid="{2D0B5A84-FDFF-47B7-824F-875F10C25898}"/>
    <cellStyle name="Note 48 12 2" xfId="14157" xr:uid="{18BFC933-EACA-4400-A5A3-DF7921AECE0F}"/>
    <cellStyle name="Note 48 13" xfId="7520" xr:uid="{0F1AA714-286B-4227-82D7-C313C9F914E7}"/>
    <cellStyle name="Note 48 13 2" xfId="13991" xr:uid="{DC1BC7C8-265D-418C-8785-DB98D05EFF6E}"/>
    <cellStyle name="Note 48 14" xfId="7919" xr:uid="{E4C25C5D-08EE-4F76-8F3F-43A9874A8E1C}"/>
    <cellStyle name="Note 48 14 2" xfId="14390" xr:uid="{E659DD36-2CFD-4FA2-BDD6-9EC4CB54C57F}"/>
    <cellStyle name="Note 48 15" xfId="8143" xr:uid="{8AB87ABF-BD67-4867-84E4-484D091CC8C7}"/>
    <cellStyle name="Note 48 15 2" xfId="14614" xr:uid="{6024EC42-7234-4370-8B21-4F0419E03865}"/>
    <cellStyle name="Note 48 16" xfId="8609" xr:uid="{B6CC284A-A953-4B08-950B-70315A7A104D}"/>
    <cellStyle name="Note 48 16 2" xfId="15080" xr:uid="{62CB231E-57B2-4E7F-81B2-BA95002B57CA}"/>
    <cellStyle name="Note 48 17" xfId="8788" xr:uid="{451CAB99-0631-4899-8111-83011CD86467}"/>
    <cellStyle name="Note 48 17 2" xfId="15259" xr:uid="{069F1EFE-0345-4C6A-A7D9-AF45AA0F1B79}"/>
    <cellStyle name="Note 48 18" xfId="8965" xr:uid="{6F37F335-71BE-4611-96E7-DEEFDD113180}"/>
    <cellStyle name="Note 48 18 2" xfId="15436" xr:uid="{B3EB606E-234E-4371-BE90-79AA0180FFCC}"/>
    <cellStyle name="Note 48 19" xfId="9127" xr:uid="{D011BB2D-C378-4960-9814-0D5FB60AFE31}"/>
    <cellStyle name="Note 48 19 2" xfId="15598" xr:uid="{532F9A4C-F5DC-45E0-8012-62D50570CFB2}"/>
    <cellStyle name="Note 48 2" xfId="2300" xr:uid="{00000000-0005-0000-0000-0000FD080000}"/>
    <cellStyle name="Note 48 2 10" xfId="7687" xr:uid="{011479CF-58FB-4424-B24B-171C92E6045A}"/>
    <cellStyle name="Note 48 2 10 2" xfId="14158" xr:uid="{CA96B5F3-1BC1-4309-8B5C-6144CB50B3FD}"/>
    <cellStyle name="Note 48 2 11" xfId="7521" xr:uid="{E8F1D9E6-FD91-47D9-A6C4-CFAD5E1C6B49}"/>
    <cellStyle name="Note 48 2 11 2" xfId="13992" xr:uid="{9FF96E6F-A611-42B3-8077-F07F9BFB0572}"/>
    <cellStyle name="Note 48 2 12" xfId="7920" xr:uid="{C1EBDA06-CA95-4DB0-AE9F-CF4A7924018A}"/>
    <cellStyle name="Note 48 2 12 2" xfId="14391" xr:uid="{9A03695B-4736-4C7D-829F-6B12A6D0A428}"/>
    <cellStyle name="Note 48 2 13" xfId="8142" xr:uid="{98C822C1-1E7C-4BE2-8C65-3CB9B8955551}"/>
    <cellStyle name="Note 48 2 13 2" xfId="14613" xr:uid="{E9BF84F2-06F8-4914-8495-E9C79A601430}"/>
    <cellStyle name="Note 48 2 14" xfId="8610" xr:uid="{3BABB80E-C0AB-4BD2-A010-75A4764F054E}"/>
    <cellStyle name="Note 48 2 14 2" xfId="15081" xr:uid="{BC70C1AA-9810-4DD7-AAD3-D0111B433FA5}"/>
    <cellStyle name="Note 48 2 15" xfId="8789" xr:uid="{8C2D2BAD-1520-497A-A0B4-0A41E9764F09}"/>
    <cellStyle name="Note 48 2 15 2" xfId="15260" xr:uid="{4C41FFA6-3E26-4D6A-8852-C0194CDF065B}"/>
    <cellStyle name="Note 48 2 16" xfId="8966" xr:uid="{A27D951F-1F19-4CA2-ABD9-F9A63F36D621}"/>
    <cellStyle name="Note 48 2 16 2" xfId="15437" xr:uid="{8FC864DB-74E3-42B9-B610-AC705245A767}"/>
    <cellStyle name="Note 48 2 17" xfId="9128" xr:uid="{AFAA5075-13E7-4177-8C6C-BAF41B050D07}"/>
    <cellStyle name="Note 48 2 17 2" xfId="15599" xr:uid="{2BF9A258-E769-42A7-B341-52BC259822FC}"/>
    <cellStyle name="Note 48 2 18" xfId="9764" xr:uid="{4CC202E0-D8B0-41E7-9C13-912BAB71646D}"/>
    <cellStyle name="Note 48 2 19" xfId="10215" xr:uid="{0F468D5B-5D0E-49E6-A655-964B62EBF2B6}"/>
    <cellStyle name="Note 48 2 2" xfId="2301" xr:uid="{00000000-0005-0000-0000-0000FE080000}"/>
    <cellStyle name="Note 48 2 2 2" xfId="5761" xr:uid="{7CB7384C-C45C-4114-B045-037AB68B6B90}"/>
    <cellStyle name="Note 48 2 2 2 2" xfId="12134" xr:uid="{F38F0B84-8407-499D-BD03-1BCFB80AD270}"/>
    <cellStyle name="Note 48 2 2 3" xfId="10216" xr:uid="{C03A29DA-7BCA-4F6D-98B1-BFEF2F01D777}"/>
    <cellStyle name="Note 48 2 2 4" xfId="11101" xr:uid="{271DAF35-3EF1-4AC5-8CE5-5013CC92BBB2}"/>
    <cellStyle name="Note 48 2 2 5" xfId="4832" xr:uid="{19369CBD-5E9D-42E9-8F7E-1C83E46F6ADB}"/>
    <cellStyle name="Note 48 2 20" xfId="9323" xr:uid="{8C9E5319-854A-4596-ABD6-3029FEF01EFE}"/>
    <cellStyle name="Note 48 2 21" xfId="10525" xr:uid="{F2504402-1384-4C81-AEDE-4AD87ECF75A0}"/>
    <cellStyle name="Note 48 2 22" xfId="10708" xr:uid="{FEB372BA-1808-4AF2-9E3C-85AF43EC0664}"/>
    <cellStyle name="Note 48 2 23" xfId="10832" xr:uid="{777C7C83-0BB1-46E4-B12A-CDEEFA6FD515}"/>
    <cellStyle name="Note 48 2 24" xfId="15851" xr:uid="{BFC73905-75AB-4F63-ADEE-27AED6FF3E25}"/>
    <cellStyle name="Note 48 2 25" xfId="16468" xr:uid="{25DE5C1C-C241-458F-B73B-AC0E33401976}"/>
    <cellStyle name="Note 48 2 26" xfId="16285" xr:uid="{4AD62524-27CE-4DF9-A3D5-FD6213B52CAC}"/>
    <cellStyle name="Note 48 2 27" xfId="16729" xr:uid="{2305CF88-E253-40F5-B474-3FF4F02F582F}"/>
    <cellStyle name="Note 48 2 28" xfId="16906" xr:uid="{418F3250-3C05-4E25-960D-DDB1D2DB6AFF}"/>
    <cellStyle name="Note 48 2 29" xfId="17068" xr:uid="{B6807581-4680-4C4E-A398-B688C01D4451}"/>
    <cellStyle name="Note 48 2 3" xfId="4319" xr:uid="{31CE13E4-5CB6-4F87-9247-D8D962B17068}"/>
    <cellStyle name="Note 48 2 3 2" xfId="12133" xr:uid="{62D03D4F-1916-47AD-A428-08106504EBB0}"/>
    <cellStyle name="Note 48 2 4" xfId="6262" xr:uid="{FEF4B7F8-B24E-4C1B-A7BC-1C84BB0C53CB}"/>
    <cellStyle name="Note 48 2 4 2" xfId="12733" xr:uid="{2AF149FC-4E13-4484-B084-361D85D49B6D}"/>
    <cellStyle name="Note 48 2 5" xfId="6093" xr:uid="{18670AFB-7483-4895-AFC6-5B440491E034}"/>
    <cellStyle name="Note 48 2 5 2" xfId="12564" xr:uid="{C1D5E411-3132-479A-95A2-B54D85A97C1D}"/>
    <cellStyle name="Note 48 2 6" xfId="6498" xr:uid="{02CC9285-C6F0-4EC4-A032-400B89701174}"/>
    <cellStyle name="Note 48 2 6 2" xfId="12969" xr:uid="{9958EF81-A3F3-4725-B297-4618E25000E7}"/>
    <cellStyle name="Note 48 2 7" xfId="6718" xr:uid="{F40DCFB0-B5E7-4C0D-A59D-EB087DE035BB}"/>
    <cellStyle name="Note 48 2 7 2" xfId="13189" xr:uid="{065BB36B-5CF9-4FC6-9FF0-78842D16C43C}"/>
    <cellStyle name="Note 48 2 8" xfId="7141" xr:uid="{B21BE887-75FA-4644-A790-A36205DD2C86}"/>
    <cellStyle name="Note 48 2 8 2" xfId="13612" xr:uid="{78A4F9C0-373E-453B-8CFE-6EC32F57373A}"/>
    <cellStyle name="Note 48 2 9" xfId="6977" xr:uid="{9C183995-F58D-47D0-8547-2573633FCDCE}"/>
    <cellStyle name="Note 48 2 9 2" xfId="13448" xr:uid="{5BC325C3-8E63-4AC3-B6C3-8B08C05BDFE7}"/>
    <cellStyle name="Note 48 20" xfId="9763" xr:uid="{EBD6E642-2E39-48C8-AE32-D46DB1FBDFCE}"/>
    <cellStyle name="Note 48 21" xfId="10214" xr:uid="{E2D33713-5E01-41AE-971E-8AA5FBF84580}"/>
    <cellStyle name="Note 48 22" xfId="9324" xr:uid="{F88893D5-035E-4718-A522-12C71F0E7E0D}"/>
    <cellStyle name="Note 48 23" xfId="10524" xr:uid="{600FB989-E8B8-4A10-B96E-014B725FAC07}"/>
    <cellStyle name="Note 48 24" xfId="10707" xr:uid="{CF12F5EF-FADC-4D67-A798-71582525C7BE}"/>
    <cellStyle name="Note 48 25" xfId="10831" xr:uid="{E2DB714C-1688-4767-9894-55933BE1C552}"/>
    <cellStyle name="Note 48 26" xfId="15850" xr:uid="{FE5C0445-86F4-4D51-AC2E-BC5DD815F1C8}"/>
    <cellStyle name="Note 48 27" xfId="16467" xr:uid="{7C0299D3-A7FF-4C53-A8BB-E7322802B6EF}"/>
    <cellStyle name="Note 48 28" xfId="16284" xr:uid="{6088C719-9847-4108-91BE-8AF2555406D3}"/>
    <cellStyle name="Note 48 29" xfId="16728" xr:uid="{5865E065-F0A0-4896-8665-4BE00AC1F149}"/>
    <cellStyle name="Note 48 3" xfId="2302" xr:uid="{00000000-0005-0000-0000-0000FF080000}"/>
    <cellStyle name="Note 48 3 2" xfId="5762" xr:uid="{AED14F65-79FA-44DE-A448-44DCE7EED5CA}"/>
    <cellStyle name="Note 48 3 2 2" xfId="12135" xr:uid="{D66C8535-4BD1-4EBA-8E5F-7586C01D40E3}"/>
    <cellStyle name="Note 48 3 3" xfId="10217" xr:uid="{E6636B79-AF19-46CB-99B1-AA46F6FD1648}"/>
    <cellStyle name="Note 48 3 4" xfId="11102" xr:uid="{F7BCA980-D438-4F71-82E3-E15428811494}"/>
    <cellStyle name="Note 48 3 5" xfId="4833" xr:uid="{80C93DB6-AD32-4E3C-886E-6A4962DAC023}"/>
    <cellStyle name="Note 48 3 6" xfId="3808" xr:uid="{1DA839BC-33D0-4014-93CA-0EE588742FB7}"/>
    <cellStyle name="Note 48 30" xfId="16905" xr:uid="{F797D927-7CCE-43B3-B75D-B2E22A45091E}"/>
    <cellStyle name="Note 48 31" xfId="17067" xr:uid="{40982996-0226-4391-8467-B4D6F7A59652}"/>
    <cellStyle name="Note 48 4" xfId="3323" xr:uid="{22A8AD11-F50E-42E3-867A-1EF75F3B0F6C}"/>
    <cellStyle name="Note 48 4 2" xfId="11578" xr:uid="{8A2CFF89-869C-4CD3-9515-913DEBEE3056}"/>
    <cellStyle name="Note 48 4 3" xfId="5312" xr:uid="{8E338A8E-F72B-4186-A811-3A345716EF94}"/>
    <cellStyle name="Note 48 5" xfId="4318" xr:uid="{CD2871A0-FF6A-460A-9A68-708B4B045F44}"/>
    <cellStyle name="Note 48 5 2" xfId="12132" xr:uid="{FC1A41C8-040C-46A1-B11F-508D8D083462}"/>
    <cellStyle name="Note 48 6" xfId="6261" xr:uid="{8528616F-354C-4097-A473-F9BA55648CE4}"/>
    <cellStyle name="Note 48 6 2" xfId="12732" xr:uid="{B0D2AB75-696D-4BA5-8567-157F3E433387}"/>
    <cellStyle name="Note 48 7" xfId="6092" xr:uid="{97EE79CA-AC2B-46C6-A15F-7FD272B9FC01}"/>
    <cellStyle name="Note 48 7 2" xfId="12563" xr:uid="{8AE92DF0-5AEF-48EC-BBAE-2B3198BA6E88}"/>
    <cellStyle name="Note 48 8" xfId="6497" xr:uid="{4CD60D60-184D-4BB1-AEB4-FC38ADCF45CC}"/>
    <cellStyle name="Note 48 8 2" xfId="12968" xr:uid="{FFDDDA37-C378-473B-A91F-B75ADE2DE84D}"/>
    <cellStyle name="Note 48 9" xfId="6719" xr:uid="{32FCE8FB-C580-4F6E-B2BD-81328F23EC9D}"/>
    <cellStyle name="Note 48 9 2" xfId="13190" xr:uid="{E4E2D6F0-81DE-42CD-8678-11D5B076BFF8}"/>
    <cellStyle name="Note 48_TRAFO" xfId="2303" xr:uid="{00000000-0005-0000-0000-000000090000}"/>
    <cellStyle name="Note 49" xfId="2304" xr:uid="{00000000-0005-0000-0000-000001090000}"/>
    <cellStyle name="Note 49 10" xfId="7142" xr:uid="{97F54684-B177-4565-B87F-AFA8B41A44B5}"/>
    <cellStyle name="Note 49 10 2" xfId="13613" xr:uid="{D1D48B84-959D-4633-84E1-0B1A547C323B}"/>
    <cellStyle name="Note 49 11" xfId="7195" xr:uid="{4A59381F-9B50-4F9C-A748-73F8C9689685}"/>
    <cellStyle name="Note 49 11 2" xfId="13666" xr:uid="{AC5603C8-7456-491F-AA50-54B8F343CFF0}"/>
    <cellStyle name="Note 49 12" xfId="7688" xr:uid="{F1EA41E3-4FA2-4D0D-BD67-E071A9D67A6A}"/>
    <cellStyle name="Note 49 12 2" xfId="14159" xr:uid="{2783CF57-BB60-4717-BC49-E5D3C9F6A87C}"/>
    <cellStyle name="Note 49 13" xfId="7522" xr:uid="{0A0E1183-8EE7-4803-94A3-7BFBAA3FBB7A}"/>
    <cellStyle name="Note 49 13 2" xfId="13993" xr:uid="{54D5312F-9E24-498D-88B9-1D4407885911}"/>
    <cellStyle name="Note 49 14" xfId="7921" xr:uid="{02BE4BBA-6542-4560-BF90-107A6C35271D}"/>
    <cellStyle name="Note 49 14 2" xfId="14392" xr:uid="{6E56D30B-E4EB-445B-BF99-8383A0F08C57}"/>
    <cellStyle name="Note 49 15" xfId="8141" xr:uid="{ACCD04BB-5764-42DC-9F6D-9E2DD35B6C96}"/>
    <cellStyle name="Note 49 15 2" xfId="14612" xr:uid="{599A1733-C34E-4669-88C0-3A9A53E90DD5}"/>
    <cellStyle name="Note 49 16" xfId="8611" xr:uid="{3EF87D0F-A6CB-4BFB-96CF-E5B9EF5EA6AE}"/>
    <cellStyle name="Note 49 16 2" xfId="15082" xr:uid="{2D721123-E2C6-4B56-8C70-C58EB4E3346E}"/>
    <cellStyle name="Note 49 17" xfId="8790" xr:uid="{C8914B7E-A1D5-4146-95A9-BA8CA052098D}"/>
    <cellStyle name="Note 49 17 2" xfId="15261" xr:uid="{6299BE51-84C0-4FB9-8A72-FBC4F4778379}"/>
    <cellStyle name="Note 49 18" xfId="8967" xr:uid="{D2418475-5CBF-4535-BA1D-A64144647F44}"/>
    <cellStyle name="Note 49 18 2" xfId="15438" xr:uid="{54A4941E-57F2-43EF-AA55-79EA610E406E}"/>
    <cellStyle name="Note 49 19" xfId="9129" xr:uid="{D865F008-5D6D-4225-97A7-E6011FE3D0FD}"/>
    <cellStyle name="Note 49 19 2" xfId="15600" xr:uid="{F3571443-3B02-4D6E-932D-78A2673479EF}"/>
    <cellStyle name="Note 49 2" xfId="2305" xr:uid="{00000000-0005-0000-0000-000002090000}"/>
    <cellStyle name="Note 49 2 10" xfId="7689" xr:uid="{8D23945C-2EAE-4EB2-9AE9-180B49A64E77}"/>
    <cellStyle name="Note 49 2 10 2" xfId="14160" xr:uid="{3AC4AC00-79AA-44F7-A528-23BF029B781E}"/>
    <cellStyle name="Note 49 2 11" xfId="7523" xr:uid="{16C9876E-E6E5-4F4C-BA3D-1F2ACE934A3B}"/>
    <cellStyle name="Note 49 2 11 2" xfId="13994" xr:uid="{A18CC944-1BB5-4D17-ADCC-84CD3827BFF1}"/>
    <cellStyle name="Note 49 2 12" xfId="7922" xr:uid="{148DB7B0-88F5-422C-890F-923AD0984B8D}"/>
    <cellStyle name="Note 49 2 12 2" xfId="14393" xr:uid="{B1049C81-9CB0-449E-A958-B40090B2C4A2}"/>
    <cellStyle name="Note 49 2 13" xfId="8140" xr:uid="{BBD0E5F4-F66E-4BD5-92A0-B807E24AE03F}"/>
    <cellStyle name="Note 49 2 13 2" xfId="14611" xr:uid="{D0C8A167-52AA-43B2-BF1F-9747555C5FF8}"/>
    <cellStyle name="Note 49 2 14" xfId="8612" xr:uid="{8EC8FA01-7B29-4524-9501-A1442655E37A}"/>
    <cellStyle name="Note 49 2 14 2" xfId="15083" xr:uid="{F59B8A15-2F93-45CA-BC2D-6D69268A5063}"/>
    <cellStyle name="Note 49 2 15" xfId="8791" xr:uid="{284827A8-41BF-4408-9290-B9B2BD4173E2}"/>
    <cellStyle name="Note 49 2 15 2" xfId="15262" xr:uid="{4E1B1A7D-4D66-43EA-8306-C17CBA39733B}"/>
    <cellStyle name="Note 49 2 16" xfId="8968" xr:uid="{E9C8FE59-487B-4623-A145-AB683EEB4DE7}"/>
    <cellStyle name="Note 49 2 16 2" xfId="15439" xr:uid="{C51E9AD7-08E0-4D21-896E-562B1949E589}"/>
    <cellStyle name="Note 49 2 17" xfId="9130" xr:uid="{164AE69A-2D3B-4B40-B012-69A8612D7336}"/>
    <cellStyle name="Note 49 2 17 2" xfId="15601" xr:uid="{B19E8BA8-ADDD-45F8-AF56-93B9D915DD8B}"/>
    <cellStyle name="Note 49 2 18" xfId="9766" xr:uid="{45B9CDDC-7DCD-4560-9A54-B30BFFDAAD7D}"/>
    <cellStyle name="Note 49 2 19" xfId="10219" xr:uid="{566B42DD-07D9-48C1-9E26-9E6DD3CE9C2C}"/>
    <cellStyle name="Note 49 2 2" xfId="2306" xr:uid="{00000000-0005-0000-0000-000003090000}"/>
    <cellStyle name="Note 49 2 2 2" xfId="5763" xr:uid="{D1B9AD55-C28F-4763-8B87-9037537EC1DE}"/>
    <cellStyle name="Note 49 2 2 2 2" xfId="12138" xr:uid="{F325CABA-EBEE-4E2D-9D6A-05368B0E430C}"/>
    <cellStyle name="Note 49 2 2 3" xfId="10220" xr:uid="{0D5718F3-63EA-413E-94B1-9ABF816C10E5}"/>
    <cellStyle name="Note 49 2 2 4" xfId="11103" xr:uid="{4D064E9E-A676-4C81-8F5B-480584D9C0B1}"/>
    <cellStyle name="Note 49 2 2 5" xfId="4834" xr:uid="{A6E4F97C-4187-48E4-AD93-FCFFD2645802}"/>
    <cellStyle name="Note 49 2 20" xfId="9321" xr:uid="{4EBDED12-A5C6-41E5-91E1-179CDEA04194}"/>
    <cellStyle name="Note 49 2 21" xfId="10527" xr:uid="{AC7E5CE4-482C-4DED-B1E3-FAB15E688456}"/>
    <cellStyle name="Note 49 2 22" xfId="10710" xr:uid="{F5EDD1B0-A163-40B7-8F5C-2FCACAD7B7D3}"/>
    <cellStyle name="Note 49 2 23" xfId="10937" xr:uid="{334E0FC5-00E2-4C27-8CEE-76EA7BE18AB0}"/>
    <cellStyle name="Note 49 2 24" xfId="15853" xr:uid="{71C849B2-40DC-4A3B-912A-D512658B1779}"/>
    <cellStyle name="Note 49 2 25" xfId="16470" xr:uid="{08E3B3D1-6FBF-440C-8A3C-EE373A88394A}"/>
    <cellStyle name="Note 49 2 26" xfId="16286" xr:uid="{8C48C724-72EF-4C9D-8F7E-4EE028C62258}"/>
    <cellStyle name="Note 49 2 27" xfId="16731" xr:uid="{E87F017D-F149-4DB7-9840-AF39EF94722E}"/>
    <cellStyle name="Note 49 2 28" xfId="16908" xr:uid="{A43596A4-5D12-4B2B-B5F0-10AE4B0FD044}"/>
    <cellStyle name="Note 49 2 29" xfId="17070" xr:uid="{4BCE95E4-CD45-4291-AACD-FD434AE4904E}"/>
    <cellStyle name="Note 49 2 3" xfId="4321" xr:uid="{E48A6D60-90E4-4FB8-9E56-FAEB275871D0}"/>
    <cellStyle name="Note 49 2 3 2" xfId="12137" xr:uid="{B00D6194-EF2B-43ED-8D8F-EF22FF781F54}"/>
    <cellStyle name="Note 49 2 4" xfId="6264" xr:uid="{75DB5A64-3752-48F2-AB05-9FC45839EE14}"/>
    <cellStyle name="Note 49 2 4 2" xfId="12735" xr:uid="{7D8D8A4A-785F-4A6A-8A98-820A00DA08AE}"/>
    <cellStyle name="Note 49 2 5" xfId="6095" xr:uid="{2250703B-DD8C-4DF0-91E9-E959576EDA33}"/>
    <cellStyle name="Note 49 2 5 2" xfId="12566" xr:uid="{A90BB2F8-A0F2-4F65-AED6-94470E8F663D}"/>
    <cellStyle name="Note 49 2 6" xfId="6500" xr:uid="{1B719F49-5167-4EA7-A501-68A71A8A0495}"/>
    <cellStyle name="Note 49 2 6 2" xfId="12971" xr:uid="{AB51C82B-7BE4-4C09-8C7F-7D5380631AEC}"/>
    <cellStyle name="Note 49 2 7" xfId="6716" xr:uid="{17037975-9EB7-496F-9749-CFAABC5538A7}"/>
    <cellStyle name="Note 49 2 7 2" xfId="13187" xr:uid="{47E09601-195E-4865-AE60-5AFA4EA930DB}"/>
    <cellStyle name="Note 49 2 8" xfId="7143" xr:uid="{833AB6A2-4E5B-4354-85CA-82DFC37CA502}"/>
    <cellStyle name="Note 49 2 8 2" xfId="13614" xr:uid="{708F2DB7-E718-4E14-867C-089C4ED98187}"/>
    <cellStyle name="Note 49 2 9" xfId="6978" xr:uid="{6FAB3D23-9AB9-486F-8E42-0089191DC6F6}"/>
    <cellStyle name="Note 49 2 9 2" xfId="13449" xr:uid="{75840E7E-10F7-4B6A-9D7C-A9C533FF5D6B}"/>
    <cellStyle name="Note 49 20" xfId="9765" xr:uid="{E42710DD-B5E1-47B4-81C8-29B1B7FB1A46}"/>
    <cellStyle name="Note 49 21" xfId="10218" xr:uid="{CA70E1FE-28BC-4BCB-9CFC-A250B628321E}"/>
    <cellStyle name="Note 49 22" xfId="9322" xr:uid="{B30B9203-EFFB-41A9-8E3A-C0327C1101D9}"/>
    <cellStyle name="Note 49 23" xfId="10526" xr:uid="{0C5F6087-165D-4981-A9BA-E8FD8C36E3A1}"/>
    <cellStyle name="Note 49 24" xfId="10709" xr:uid="{CCA29601-48C0-49D5-AFC8-D5E035F82C23}"/>
    <cellStyle name="Note 49 25" xfId="10833" xr:uid="{B1D26F1B-1993-49ED-99BE-B54BDB02FA29}"/>
    <cellStyle name="Note 49 26" xfId="15852" xr:uid="{DF12BBE9-9138-4A91-AF4D-431E9B6DCAE6}"/>
    <cellStyle name="Note 49 27" xfId="16469" xr:uid="{F96BE28D-B424-4D32-8FE9-07B4108DEEA5}"/>
    <cellStyle name="Note 49 28" xfId="15987" xr:uid="{C5ECBF77-1D8B-4A49-BFB5-ADF5AFD66A4B}"/>
    <cellStyle name="Note 49 29" xfId="16730" xr:uid="{06F33411-C4F7-4F43-8388-DFED06E12DDE}"/>
    <cellStyle name="Note 49 3" xfId="2307" xr:uid="{00000000-0005-0000-0000-000004090000}"/>
    <cellStyle name="Note 49 3 2" xfId="5764" xr:uid="{F89A3EDB-9B39-43E7-9F78-2842B2989BE5}"/>
    <cellStyle name="Note 49 3 2 2" xfId="12139" xr:uid="{FDBB4F42-CC0B-4123-BC0E-7107BC4742AD}"/>
    <cellStyle name="Note 49 3 3" xfId="10221" xr:uid="{0DE5E776-CBAE-4DC9-B3E4-C52AF2D28E1C}"/>
    <cellStyle name="Note 49 3 4" xfId="11104" xr:uid="{CC417984-713F-47FA-B0C1-5623C6A66B26}"/>
    <cellStyle name="Note 49 3 5" xfId="4835" xr:uid="{ECA40D9E-62C6-491D-8FC1-D497FA2A34BC}"/>
    <cellStyle name="Note 49 3 6" xfId="3809" xr:uid="{DF479362-B428-4285-A12A-EDAF693DDDA0}"/>
    <cellStyle name="Note 49 30" xfId="16907" xr:uid="{B1122295-0FF9-4735-87AE-3F20958968C6}"/>
    <cellStyle name="Note 49 31" xfId="17069" xr:uid="{0CAF588B-BBB9-43D5-B47E-7747F792C05A}"/>
    <cellStyle name="Note 49 4" xfId="3324" xr:uid="{37ADA00E-43B3-4467-9C41-A2D09F2A8622}"/>
    <cellStyle name="Note 49 4 2" xfId="11579" xr:uid="{BA31B5FB-3EE6-41B9-81E5-CA31AC035C8F}"/>
    <cellStyle name="Note 49 4 3" xfId="5313" xr:uid="{B9102233-44A2-43ED-B213-1802CEEA45DF}"/>
    <cellStyle name="Note 49 5" xfId="4320" xr:uid="{B260B6C1-C8BD-4D27-B8AB-B99087B30164}"/>
    <cellStyle name="Note 49 5 2" xfId="12136" xr:uid="{9D3B03A5-7CFB-45C5-8D0F-22E492C67EC9}"/>
    <cellStyle name="Note 49 6" xfId="6263" xr:uid="{C5D5C6AC-0CFF-48EC-B8A2-A446DD30A0F8}"/>
    <cellStyle name="Note 49 6 2" xfId="12734" xr:uid="{F78C77F3-903E-4694-AE4C-205A249678DE}"/>
    <cellStyle name="Note 49 7" xfId="6094" xr:uid="{9BC9ED75-E0A3-4F53-95FB-F01A506E887E}"/>
    <cellStyle name="Note 49 7 2" xfId="12565" xr:uid="{DB82C9EB-1608-493E-8948-B3A6DF0595E4}"/>
    <cellStyle name="Note 49 8" xfId="6499" xr:uid="{FA7A4BFF-E1DD-44CD-A3D2-A8131D8B4FD1}"/>
    <cellStyle name="Note 49 8 2" xfId="12970" xr:uid="{DC3C1915-33F6-48CC-8AAB-FBDE01FBC41D}"/>
    <cellStyle name="Note 49 9" xfId="6717" xr:uid="{0D0482A8-F2C0-4986-BC6B-161C2C73C030}"/>
    <cellStyle name="Note 49 9 2" xfId="13188" xr:uid="{199EC0BA-C916-4E79-B764-69D2205E8B14}"/>
    <cellStyle name="Note 49_TRAFO" xfId="2308" xr:uid="{00000000-0005-0000-0000-000005090000}"/>
    <cellStyle name="Note 5" xfId="2309" xr:uid="{00000000-0005-0000-0000-000006090000}"/>
    <cellStyle name="Note 5 10" xfId="6979" xr:uid="{8CA27270-298E-4BB3-A333-F359BADC9F75}"/>
    <cellStyle name="Note 5 10 2" xfId="13450" xr:uid="{89A12844-A153-4F69-B99F-E2F9CE865150}"/>
    <cellStyle name="Note 5 11" xfId="7690" xr:uid="{A6B65A83-B316-401C-9227-AED98C04E6F9}"/>
    <cellStyle name="Note 5 11 2" xfId="14161" xr:uid="{126D7917-672B-495D-9DFA-F2A8E18F5AF6}"/>
    <cellStyle name="Note 5 12" xfId="7524" xr:uid="{649A81B7-5E5D-410A-A9D0-112076E5D049}"/>
    <cellStyle name="Note 5 12 2" xfId="13995" xr:uid="{F427EB63-A95A-42A0-AD8F-693244641015}"/>
    <cellStyle name="Note 5 13" xfId="7923" xr:uid="{D02D9761-A69A-47ED-857C-706A7D703CA4}"/>
    <cellStyle name="Note 5 13 2" xfId="14394" xr:uid="{95DA2939-D952-478A-93F7-8BDFC38AF256}"/>
    <cellStyle name="Note 5 14" xfId="8139" xr:uid="{F9794EDE-BEAE-4DEC-BB11-D8455B43BD1A}"/>
    <cellStyle name="Note 5 14 2" xfId="14610" xr:uid="{B4680B82-F348-436F-BE64-1BB356138B7E}"/>
    <cellStyle name="Note 5 15" xfId="8613" xr:uid="{BC1EEB07-69D4-40F1-AF8B-ABA768A7A2DF}"/>
    <cellStyle name="Note 5 15 2" xfId="15084" xr:uid="{9EBF5CFF-55FE-41B4-99EE-9B925B78CE71}"/>
    <cellStyle name="Note 5 16" xfId="8792" xr:uid="{B59857E5-E6B7-401C-A125-F6A474658B47}"/>
    <cellStyle name="Note 5 16 2" xfId="15263" xr:uid="{97D773F0-63A2-4346-A2BC-A8BE84779530}"/>
    <cellStyle name="Note 5 17" xfId="8969" xr:uid="{F11A034B-317D-4C6D-99EC-0AA2C185C284}"/>
    <cellStyle name="Note 5 17 2" xfId="15440" xr:uid="{2C646758-2DB5-44A3-B111-0DF2C45701AB}"/>
    <cellStyle name="Note 5 18" xfId="9131" xr:uid="{03CB129C-DA3A-4244-B900-BB027B3D539B}"/>
    <cellStyle name="Note 5 18 2" xfId="15602" xr:uid="{D7487AFA-6078-43BD-B796-8E4870166FEC}"/>
    <cellStyle name="Note 5 19" xfId="9767" xr:uid="{3F621719-D122-4BD2-8772-26FE5EB2C866}"/>
    <cellStyle name="Note 5 2" xfId="2310" xr:uid="{00000000-0005-0000-0000-000007090000}"/>
    <cellStyle name="Note 5 2 10" xfId="7691" xr:uid="{0F5E16B6-1698-4CA5-9F16-9E529327FC95}"/>
    <cellStyle name="Note 5 2 10 2" xfId="14162" xr:uid="{31CFBBF3-80AE-434A-88A4-B3D85457583F}"/>
    <cellStyle name="Note 5 2 11" xfId="7525" xr:uid="{FA183F2F-AD8C-40F1-8C2A-7F91C6DBDB93}"/>
    <cellStyle name="Note 5 2 11 2" xfId="13996" xr:uid="{0E64617E-9389-4632-8478-251D5B66BBEE}"/>
    <cellStyle name="Note 5 2 12" xfId="7924" xr:uid="{005629D3-D021-4E7A-9C8C-322DD4B78F13}"/>
    <cellStyle name="Note 5 2 12 2" xfId="14395" xr:uid="{90C45A1E-1435-429C-897D-5B01A19D0C53}"/>
    <cellStyle name="Note 5 2 13" xfId="8138" xr:uid="{C4287479-8DF2-4C4A-81A7-7B4D20717B14}"/>
    <cellStyle name="Note 5 2 13 2" xfId="14609" xr:uid="{F0C29B56-32BA-45E2-A3DB-147FB2003D61}"/>
    <cellStyle name="Note 5 2 14" xfId="8614" xr:uid="{ADF20C7F-CB2F-4317-8AC8-9FDB99D1EBF6}"/>
    <cellStyle name="Note 5 2 14 2" xfId="15085" xr:uid="{F405D1E2-C7EE-4906-98A4-61CF827C35A8}"/>
    <cellStyle name="Note 5 2 15" xfId="8793" xr:uid="{ED349E69-7179-4032-8E2E-501C4C6A0F79}"/>
    <cellStyle name="Note 5 2 15 2" xfId="15264" xr:uid="{899CAB63-770D-4BED-B99A-81D32A9FAFD1}"/>
    <cellStyle name="Note 5 2 16" xfId="8970" xr:uid="{CD61AFD9-D5A0-4A40-B7F7-2455CFC9A446}"/>
    <cellStyle name="Note 5 2 16 2" xfId="15441" xr:uid="{C8B0EBFA-6010-4938-882F-C53E264EBDDB}"/>
    <cellStyle name="Note 5 2 17" xfId="9132" xr:uid="{BB75911C-18FD-4659-BFC2-C52B990BFF8F}"/>
    <cellStyle name="Note 5 2 17 2" xfId="15603" xr:uid="{AD93A34B-356C-4751-ADFA-2ED77BB95FA4}"/>
    <cellStyle name="Note 5 2 18" xfId="9768" xr:uid="{B4B10ECD-1D7B-4B41-ADAE-647167286A9A}"/>
    <cellStyle name="Note 5 2 19" xfId="10223" xr:uid="{A3A3024E-94DC-4DF1-80F3-C8710C43F8C5}"/>
    <cellStyle name="Note 5 2 2" xfId="2311" xr:uid="{00000000-0005-0000-0000-000008090000}"/>
    <cellStyle name="Note 5 2 2 2" xfId="5765" xr:uid="{3874B87C-BB84-490E-B773-4E22E0768E67}"/>
    <cellStyle name="Note 5 2 2 2 2" xfId="12142" xr:uid="{19E893A5-3265-40BF-96F3-1F665FFFC1B4}"/>
    <cellStyle name="Note 5 2 2 3" xfId="10224" xr:uid="{0B3E51A4-6108-4AD3-A729-FB78ED558757}"/>
    <cellStyle name="Note 5 2 2 4" xfId="11105" xr:uid="{611F2953-D772-430C-940F-00DEA8CC9B53}"/>
    <cellStyle name="Note 5 2 2 5" xfId="4836" xr:uid="{2116ACBB-88B2-46C6-A556-98E555BC1D2A}"/>
    <cellStyle name="Note 5 2 20" xfId="9320" xr:uid="{F8B1B44F-02C5-449C-827C-AB26D1B84CF4}"/>
    <cellStyle name="Note 5 2 21" xfId="10529" xr:uid="{D44BA175-3332-47CB-8266-42B938C1AD8C}"/>
    <cellStyle name="Note 5 2 22" xfId="10712" xr:uid="{422CD81D-21A1-45C0-BDF9-16DC137401BB}"/>
    <cellStyle name="Note 5 2 23" xfId="10835" xr:uid="{3DD71C01-2E59-447D-9DF3-E8B12E39BD6D}"/>
    <cellStyle name="Note 5 2 24" xfId="15855" xr:uid="{710F5B5E-0ECC-4ECB-BA61-2245E8E5F744}"/>
    <cellStyle name="Note 5 2 25" xfId="16471" xr:uid="{BCA08A5A-AAF9-4525-9DD6-5478880D471F}"/>
    <cellStyle name="Note 5 2 26" xfId="16288" xr:uid="{24121D9F-0FAC-416E-B744-0D83722D7706}"/>
    <cellStyle name="Note 5 2 27" xfId="16733" xr:uid="{BC4A7C7B-5C0D-443A-9CDA-7814BDD9691F}"/>
    <cellStyle name="Note 5 2 28" xfId="16910" xr:uid="{B45182D8-327B-41C2-A9AF-ABBC0FCB542E}"/>
    <cellStyle name="Note 5 2 29" xfId="17072" xr:uid="{6707E2AB-8863-4FFE-81D6-00B741BC6D2A}"/>
    <cellStyle name="Note 5 2 3" xfId="4323" xr:uid="{5480B3E0-BAA3-4B96-A88F-01A599642816}"/>
    <cellStyle name="Note 5 2 3 2" xfId="12141" xr:uid="{06533D06-36DF-4B13-899D-368825E77586}"/>
    <cellStyle name="Note 5 2 4" xfId="6266" xr:uid="{925C043B-4450-4A74-83BA-A8EBC8849311}"/>
    <cellStyle name="Note 5 2 4 2" xfId="12737" xr:uid="{06AA2FB6-A577-444D-B0D3-B3A15ED35BCF}"/>
    <cellStyle name="Note 5 2 5" xfId="5881" xr:uid="{DF811307-B80D-4E65-8117-EB5707ACFBB4}"/>
    <cellStyle name="Note 5 2 5 2" xfId="12352" xr:uid="{90E85A5B-C8E5-40E0-B05F-8734D669A9BF}"/>
    <cellStyle name="Note 5 2 6" xfId="6502" xr:uid="{B1D0E94E-14E5-40BC-A119-C1B788E15192}"/>
    <cellStyle name="Note 5 2 6 2" xfId="12973" xr:uid="{8889E6A4-2C4D-492C-9F5A-58583A6BC212}"/>
    <cellStyle name="Note 5 2 7" xfId="6714" xr:uid="{B5AEDD16-5A2A-4239-983B-27BCCDC7902F}"/>
    <cellStyle name="Note 5 2 7 2" xfId="13185" xr:uid="{E1C41108-D148-4DF5-AC86-36E75FBE13C9}"/>
    <cellStyle name="Note 5 2 8" xfId="7145" xr:uid="{52D2AF74-B14B-4ED1-A308-AE3E867750DB}"/>
    <cellStyle name="Note 5 2 8 2" xfId="13616" xr:uid="{7073B6E5-93FA-4C6C-B772-046DF92222DA}"/>
    <cellStyle name="Note 5 2 9" xfId="6980" xr:uid="{7C6F1D78-3E88-4F6F-B07A-BF662EA9A7B4}"/>
    <cellStyle name="Note 5 2 9 2" xfId="13451" xr:uid="{E2D87316-5F20-4B9F-AFE8-229622CDB80C}"/>
    <cellStyle name="Note 5 20" xfId="10222" xr:uid="{4A87B2C8-B8DC-446F-BD52-8A9CE0FB0557}"/>
    <cellStyle name="Note 5 21" xfId="9852" xr:uid="{9CE3F0E5-A43A-4C3A-B5C1-128C1ADB2931}"/>
    <cellStyle name="Note 5 22" xfId="10528" xr:uid="{E77AC893-993F-4D18-A7A5-5D70A5268DAE}"/>
    <cellStyle name="Note 5 23" xfId="10711" xr:uid="{ACD73A4D-D5C8-4159-AEC4-F584D4DFF787}"/>
    <cellStyle name="Note 5 24" xfId="10834" xr:uid="{6A11AF63-AD08-44DA-8A03-8EBDB1A939A7}"/>
    <cellStyle name="Note 5 25" xfId="15854" xr:uid="{6B6DC8AA-1165-4EC1-B309-04EBD7AD3268}"/>
    <cellStyle name="Note 5 26" xfId="16605" xr:uid="{C01F7C32-34DD-459E-9666-436DEBB75ECD}"/>
    <cellStyle name="Note 5 27" xfId="16287" xr:uid="{C16CCAE2-3C18-491A-9D45-C211A2E1B417}"/>
    <cellStyle name="Note 5 28" xfId="16732" xr:uid="{A60AB92B-B84D-46EE-9C3A-2262249FD716}"/>
    <cellStyle name="Note 5 29" xfId="16909" xr:uid="{DC9D3949-8368-47FC-B709-14A85DC6DEDD}"/>
    <cellStyle name="Note 5 3" xfId="2312" xr:uid="{00000000-0005-0000-0000-000009090000}"/>
    <cellStyle name="Note 5 3 2" xfId="5766" xr:uid="{061D4F76-8D9A-4DA5-814A-3729B66CB79D}"/>
    <cellStyle name="Note 5 3 2 2" xfId="12143" xr:uid="{184F1A1C-2CCA-4182-9834-5FCA276A1832}"/>
    <cellStyle name="Note 5 3 3" xfId="10225" xr:uid="{8741529A-303A-4D45-B835-0B2B941E6F25}"/>
    <cellStyle name="Note 5 3 4" xfId="11106" xr:uid="{21A15F9F-93D7-4EE0-95AD-F47855ED9AD8}"/>
    <cellStyle name="Note 5 3 5" xfId="4837" xr:uid="{85641821-FA70-40DB-A81F-052B8CCA3573}"/>
    <cellStyle name="Note 5 30" xfId="17071" xr:uid="{8AB00BE4-EE4D-40F9-BA11-399B29249DDC}"/>
    <cellStyle name="Note 5 4" xfId="4322" xr:uid="{CFF2CA01-251A-4C69-AD33-7722350E1E92}"/>
    <cellStyle name="Note 5 4 2" xfId="12140" xr:uid="{7BCED76A-ED35-458E-86C2-2DED286E2478}"/>
    <cellStyle name="Note 5 5" xfId="6265" xr:uid="{6880C9A6-0AFB-4BC1-92DB-63A4D588E7F9}"/>
    <cellStyle name="Note 5 5 2" xfId="12736" xr:uid="{753B74AD-7EEE-461F-AABC-F87AA69CD89C}"/>
    <cellStyle name="Note 5 6" xfId="6096" xr:uid="{EDAD4115-1E56-4A4E-9A55-1BE1C3D95DED}"/>
    <cellStyle name="Note 5 6 2" xfId="12567" xr:uid="{86D36365-AD36-4FCB-9B49-34424E052BF9}"/>
    <cellStyle name="Note 5 7" xfId="6501" xr:uid="{F53D394F-116C-42F8-B135-1BDAD4DBC486}"/>
    <cellStyle name="Note 5 7 2" xfId="12972" xr:uid="{717E14BB-063A-4B4E-A7F3-5D2EC303582C}"/>
    <cellStyle name="Note 5 8" xfId="6715" xr:uid="{0EB4A20D-9A71-4816-BAED-9E9C9361C657}"/>
    <cellStyle name="Note 5 8 2" xfId="13186" xr:uid="{A4B2A9E4-A604-4F38-BC15-C31A03CBC891}"/>
    <cellStyle name="Note 5 9" xfId="7144" xr:uid="{C90766A1-DB95-4DFF-92FA-C8E34AF61881}"/>
    <cellStyle name="Note 5 9 2" xfId="13615" xr:uid="{7C3754ED-7645-4A3A-A957-267E27268F4F}"/>
    <cellStyle name="Note 5_TRAFO" xfId="2313" xr:uid="{00000000-0005-0000-0000-00000A090000}"/>
    <cellStyle name="Note 50" xfId="2314" xr:uid="{00000000-0005-0000-0000-00000B090000}"/>
    <cellStyle name="Note 50 10" xfId="7173" xr:uid="{06352835-0F4B-464B-B54C-24A17B8A1A01}"/>
    <cellStyle name="Note 50 10 2" xfId="13644" xr:uid="{00CCBF11-1B31-4E8C-BFA5-D47661C5C066}"/>
    <cellStyle name="Note 50 11" xfId="6981" xr:uid="{7172C233-2C58-4F66-87F7-1D367BE657D3}"/>
    <cellStyle name="Note 50 11 2" xfId="13452" xr:uid="{7A1511A5-58CB-413D-B0AB-AB0233776E1C}"/>
    <cellStyle name="Note 50 12" xfId="7692" xr:uid="{7F49FD13-0FC4-410A-8578-5E71563CCC61}"/>
    <cellStyle name="Note 50 12 2" xfId="14163" xr:uid="{47E115E0-555C-4892-B86A-6CD721086690}"/>
    <cellStyle name="Note 50 13" xfId="7344" xr:uid="{D72D2E4D-8A88-4719-B145-6BF06262CA66}"/>
    <cellStyle name="Note 50 13 2" xfId="13815" xr:uid="{5F5753B1-98AD-49CF-A43E-70E43190E3B7}"/>
    <cellStyle name="Note 50 14" xfId="7925" xr:uid="{877BFDE6-C55F-4A1B-B6FB-50312824CF4B}"/>
    <cellStyle name="Note 50 14 2" xfId="14396" xr:uid="{C5C081F4-F3DA-48B3-970A-8A8C6103BD7D}"/>
    <cellStyle name="Note 50 15" xfId="8137" xr:uid="{43303E4D-6EED-4B16-BD5D-2843D3D031B5}"/>
    <cellStyle name="Note 50 15 2" xfId="14608" xr:uid="{22E031E8-8AA7-4BA7-B008-D96FF33D9052}"/>
    <cellStyle name="Note 50 16" xfId="8615" xr:uid="{CAD4BD37-EF76-4E9C-9D3D-C7C5C8536690}"/>
    <cellStyle name="Note 50 16 2" xfId="15086" xr:uid="{568122C8-B4D3-45E9-A7D1-B66D5CBF3CFF}"/>
    <cellStyle name="Note 50 17" xfId="8794" xr:uid="{CA55E5CC-70F4-4A37-8689-33F7537E0B10}"/>
    <cellStyle name="Note 50 17 2" xfId="15265" xr:uid="{BC279C37-C3F1-435E-8151-D1CA67BB214C}"/>
    <cellStyle name="Note 50 18" xfId="8971" xr:uid="{80C88665-8878-4E9D-80FA-1DC320C25038}"/>
    <cellStyle name="Note 50 18 2" xfId="15442" xr:uid="{7BE0303B-18CF-462F-97A4-042D0BD531F1}"/>
    <cellStyle name="Note 50 19" xfId="9133" xr:uid="{2D19A8D7-AB5C-4E90-BC52-5556CDF0F935}"/>
    <cellStyle name="Note 50 19 2" xfId="15604" xr:uid="{20CDCFAA-6523-4009-AFAC-E78D43731430}"/>
    <cellStyle name="Note 50 2" xfId="2315" xr:uid="{00000000-0005-0000-0000-00000C090000}"/>
    <cellStyle name="Note 50 2 10" xfId="7693" xr:uid="{00B2390C-50D2-467A-B3A0-738C4A444A99}"/>
    <cellStyle name="Note 50 2 10 2" xfId="14164" xr:uid="{6B019145-9F03-4FCA-AA5E-D58A49EBB77E}"/>
    <cellStyle name="Note 50 2 11" xfId="7526" xr:uid="{1C995997-0D0E-43B7-AE5D-C7BCC13D8A47}"/>
    <cellStyle name="Note 50 2 11 2" xfId="13997" xr:uid="{E25E93A5-32B7-4011-BE1C-9B200E470DCB}"/>
    <cellStyle name="Note 50 2 12" xfId="7926" xr:uid="{95146D27-3ECE-4417-A080-4D002D365802}"/>
    <cellStyle name="Note 50 2 12 2" xfId="14397" xr:uid="{E7E540F2-000C-46A6-B028-F9CE38B3AE65}"/>
    <cellStyle name="Note 50 2 13" xfId="8136" xr:uid="{FCE725D4-B8E9-42B2-A542-82FBA6D027A9}"/>
    <cellStyle name="Note 50 2 13 2" xfId="14607" xr:uid="{ECFCFDEC-0D18-4A1D-A858-87DAEC5D1610}"/>
    <cellStyle name="Note 50 2 14" xfId="8616" xr:uid="{883D982D-B8E3-4BFB-BB81-ABE227DBDD08}"/>
    <cellStyle name="Note 50 2 14 2" xfId="15087" xr:uid="{3B50DD3D-BCA0-4139-AAD1-ACAACB4F9E09}"/>
    <cellStyle name="Note 50 2 15" xfId="8795" xr:uid="{EC8A3BB8-2E82-45C7-B9DE-7FBBFAA3C1B0}"/>
    <cellStyle name="Note 50 2 15 2" xfId="15266" xr:uid="{3691E41B-0445-4A99-ADAD-BB25C73E0CA8}"/>
    <cellStyle name="Note 50 2 16" xfId="8972" xr:uid="{407BD193-0A46-405B-9B8A-3F639F572956}"/>
    <cellStyle name="Note 50 2 16 2" xfId="15443" xr:uid="{21F73B64-9BD6-4854-A680-62566857B785}"/>
    <cellStyle name="Note 50 2 17" xfId="9134" xr:uid="{5AA4548F-7A91-4C53-815D-A5718D502DB7}"/>
    <cellStyle name="Note 50 2 17 2" xfId="15605" xr:uid="{1E4B9F72-DF7A-48E8-8546-79AE5E74575C}"/>
    <cellStyle name="Note 50 2 18" xfId="9770" xr:uid="{EF55828A-5749-4D73-B3D3-E3879D382355}"/>
    <cellStyle name="Note 50 2 19" xfId="10227" xr:uid="{12AF92F6-0DED-4867-94FC-433FC46EB684}"/>
    <cellStyle name="Note 50 2 2" xfId="2316" xr:uid="{00000000-0005-0000-0000-00000D090000}"/>
    <cellStyle name="Note 50 2 2 2" xfId="5767" xr:uid="{5D4946A0-B870-4479-9631-162E354ED65B}"/>
    <cellStyle name="Note 50 2 2 2 2" xfId="12146" xr:uid="{0FA08456-F90D-40DE-9C77-C215C35CFACD}"/>
    <cellStyle name="Note 50 2 2 3" xfId="10228" xr:uid="{5C011453-BBD7-4CA4-8D77-5D927C86492E}"/>
    <cellStyle name="Note 50 2 2 4" xfId="11107" xr:uid="{99D6290D-5230-4D6F-AEB5-B58EF5D3CF73}"/>
    <cellStyle name="Note 50 2 2 5" xfId="4838" xr:uid="{E639ED61-DEE6-4555-8B24-D248DF76A766}"/>
    <cellStyle name="Note 50 2 20" xfId="9318" xr:uid="{A52710A2-8A17-4691-9A27-A89BCD06BB3A}"/>
    <cellStyle name="Note 50 2 21" xfId="10531" xr:uid="{CDD9BE46-E8C8-409C-8F0C-556538786CC8}"/>
    <cellStyle name="Note 50 2 22" xfId="10714" xr:uid="{081CAADF-4509-4D08-93DE-BFC4B6B044F1}"/>
    <cellStyle name="Note 50 2 23" xfId="10837" xr:uid="{CDC399CE-3272-4C02-AD6E-0BE82B699BE1}"/>
    <cellStyle name="Note 50 2 24" xfId="15857" xr:uid="{EC5F8DA1-96F3-463D-85D3-109E712C38CA}"/>
    <cellStyle name="Note 50 2 25" xfId="16473" xr:uid="{7B7E3B48-054D-4CB2-872B-B2F2B837CC40}"/>
    <cellStyle name="Note 50 2 26" xfId="16290" xr:uid="{08799237-B862-4B68-9038-8F734270E6FA}"/>
    <cellStyle name="Note 50 2 27" xfId="16735" xr:uid="{137FC86F-262D-4C17-AF59-034504ACA6B3}"/>
    <cellStyle name="Note 50 2 28" xfId="16912" xr:uid="{8DA3F83F-C9B0-45D3-AF3D-090F2C33CCCE}"/>
    <cellStyle name="Note 50 2 29" xfId="17074" xr:uid="{0F7878F7-8946-400B-82D2-140C83BA3543}"/>
    <cellStyle name="Note 50 2 3" xfId="4325" xr:uid="{D13C58C5-C0A1-428A-918D-34C5DD55A951}"/>
    <cellStyle name="Note 50 2 3 2" xfId="12145" xr:uid="{0261B174-E7C0-4FAE-BD0C-6EB569C95FAC}"/>
    <cellStyle name="Note 50 2 4" xfId="6268" xr:uid="{6E615089-7265-490F-9A83-E266539D1E2F}"/>
    <cellStyle name="Note 50 2 4 2" xfId="12739" xr:uid="{FAC5751E-2CDD-4000-9C70-DFB647AE7B20}"/>
    <cellStyle name="Note 50 2 5" xfId="6098" xr:uid="{DAC77118-EF03-4783-9C2D-A62531D38AAA}"/>
    <cellStyle name="Note 50 2 5 2" xfId="12569" xr:uid="{F1F448E9-B190-4A70-9079-53CEAF348491}"/>
    <cellStyle name="Note 50 2 6" xfId="6504" xr:uid="{DFCD0CA9-CE9E-4EFF-8BEC-610ED8CB74CE}"/>
    <cellStyle name="Note 50 2 6 2" xfId="12975" xr:uid="{F918C581-2735-43EE-B1A0-E4904379ACA7}"/>
    <cellStyle name="Note 50 2 7" xfId="6712" xr:uid="{4D2CFD70-DABE-43F2-BFED-220DFE9EED6D}"/>
    <cellStyle name="Note 50 2 7 2" xfId="13183" xr:uid="{AFEF2428-9CFF-4B4E-823C-FB0E209CAB2E}"/>
    <cellStyle name="Note 50 2 8" xfId="7146" xr:uid="{6DCF80AF-EDD7-4838-BC7D-B28AF6CB9857}"/>
    <cellStyle name="Note 50 2 8 2" xfId="13617" xr:uid="{799D9184-997D-42B2-B8ED-E1B1DFB33191}"/>
    <cellStyle name="Note 50 2 9" xfId="6982" xr:uid="{2C55A50B-5B38-4BDF-9ECC-70ACD078DC86}"/>
    <cellStyle name="Note 50 2 9 2" xfId="13453" xr:uid="{03054D61-A5A6-4640-BDD9-BF2F041B0C41}"/>
    <cellStyle name="Note 50 20" xfId="9769" xr:uid="{9661D323-4F74-4255-9CEB-4ABE0A590A86}"/>
    <cellStyle name="Note 50 21" xfId="10226" xr:uid="{ABB6B6CD-6E1A-4D35-A84B-1A37217ECF65}"/>
    <cellStyle name="Note 50 22" xfId="9319" xr:uid="{3ED2B85E-A83D-4CF1-9246-6B9285D65CC3}"/>
    <cellStyle name="Note 50 23" xfId="10530" xr:uid="{1A064DFD-4FCE-448C-8671-7499C2414019}"/>
    <cellStyle name="Note 50 24" xfId="10713" xr:uid="{105D4A06-BE87-491B-947F-81149FCE824C}"/>
    <cellStyle name="Note 50 25" xfId="10836" xr:uid="{CB3EB0F9-A5A7-403C-83FC-7E580D0B3183}"/>
    <cellStyle name="Note 50 26" xfId="15856" xr:uid="{13E1651B-E488-4664-BD96-CAF1CB3AA28F}"/>
    <cellStyle name="Note 50 27" xfId="16472" xr:uid="{BA23AE3E-2681-4A11-BCDF-6160E4D26868}"/>
    <cellStyle name="Note 50 28" xfId="16289" xr:uid="{DDC7125E-0845-4375-ADEC-448013D9426E}"/>
    <cellStyle name="Note 50 29" xfId="16734" xr:uid="{F7B40E4D-8204-498C-B95C-9BC3AC7A1CDA}"/>
    <cellStyle name="Note 50 3" xfId="2317" xr:uid="{00000000-0005-0000-0000-00000E090000}"/>
    <cellStyle name="Note 50 3 2" xfId="5768" xr:uid="{AB1FD1E9-DFC5-42EC-80CD-A95DC4B27FE6}"/>
    <cellStyle name="Note 50 3 2 2" xfId="12147" xr:uid="{AD60B3EC-C4A5-47D3-8413-970F391D5877}"/>
    <cellStyle name="Note 50 3 3" xfId="10229" xr:uid="{C1B457FB-9DCB-4AA3-84B8-AEA9CC7C4047}"/>
    <cellStyle name="Note 50 3 4" xfId="11108" xr:uid="{7074ABCB-ACB4-4261-8AD3-E5CF448E683C}"/>
    <cellStyle name="Note 50 3 5" xfId="4839" xr:uid="{6C44C134-34AC-4A0D-8D80-2FC06099F0B8}"/>
    <cellStyle name="Note 50 3 6" xfId="3810" xr:uid="{AC2449FF-51FF-44D1-BCC0-41542AB5B585}"/>
    <cellStyle name="Note 50 30" xfId="16911" xr:uid="{43334CD3-AF5F-4220-A574-B12199EA4B42}"/>
    <cellStyle name="Note 50 31" xfId="17073" xr:uid="{17FEEAE0-5F39-4FDC-BB81-ED8ADE02D886}"/>
    <cellStyle name="Note 50 4" xfId="3325" xr:uid="{7CEDF028-2CCC-4D96-B89C-27E3600BD081}"/>
    <cellStyle name="Note 50 4 2" xfId="11580" xr:uid="{35BE97FB-FFCB-427D-8D95-B56967256BC7}"/>
    <cellStyle name="Note 50 4 3" xfId="5314" xr:uid="{98A09B3E-1B51-4E20-9946-DF37F616E63E}"/>
    <cellStyle name="Note 50 5" xfId="4324" xr:uid="{2F9251F8-FD31-4E90-941C-E81B7F67C003}"/>
    <cellStyle name="Note 50 5 2" xfId="12144" xr:uid="{8843E360-4421-44F3-9542-71DF7177DDF9}"/>
    <cellStyle name="Note 50 6" xfId="6267" xr:uid="{D055F67A-8DF3-439F-948F-C8BE2D423B1D}"/>
    <cellStyle name="Note 50 6 2" xfId="12738" xr:uid="{8C86E9CB-F67B-4928-91F0-0858D554C053}"/>
    <cellStyle name="Note 50 7" xfId="6097" xr:uid="{277237F0-15A1-46AB-8880-27C7BB372B88}"/>
    <cellStyle name="Note 50 7 2" xfId="12568" xr:uid="{21B32C8A-16D5-4B91-870B-4ADAE72900BF}"/>
    <cellStyle name="Note 50 8" xfId="6503" xr:uid="{7B8F443B-A940-4B6C-8476-1ED2D5E32EC7}"/>
    <cellStyle name="Note 50 8 2" xfId="12974" xr:uid="{070AE857-85AC-49CB-B72E-040A1BB39AB7}"/>
    <cellStyle name="Note 50 9" xfId="6713" xr:uid="{2C043A6A-F2A9-4101-B5FD-D1C8E7D964C2}"/>
    <cellStyle name="Note 50 9 2" xfId="13184" xr:uid="{4C8EA80E-242A-4CAC-837A-B42E9B5440C7}"/>
    <cellStyle name="Note 50_TRAFO" xfId="2318" xr:uid="{00000000-0005-0000-0000-00000F090000}"/>
    <cellStyle name="Note 51" xfId="2319" xr:uid="{00000000-0005-0000-0000-000010090000}"/>
    <cellStyle name="Note 51 10" xfId="7147" xr:uid="{D67D4F04-7429-471E-81C9-3C0BD3BEDB9D}"/>
    <cellStyle name="Note 51 10 2" xfId="13618" xr:uid="{F215148A-3BC0-404C-ACDE-E190FC823852}"/>
    <cellStyle name="Note 51 11" xfId="6983" xr:uid="{78C1484D-9D92-4F0F-BB27-99C09FFA820B}"/>
    <cellStyle name="Note 51 11 2" xfId="13454" xr:uid="{5B599BD3-DE4E-4112-AEFF-D0A81BC98E07}"/>
    <cellStyle name="Note 51 12" xfId="7694" xr:uid="{EF3C6668-3135-49D3-A3B0-672C061C66AA}"/>
    <cellStyle name="Note 51 12 2" xfId="14165" xr:uid="{BD7468F7-9E81-436E-883A-6C8B5D5F089F}"/>
    <cellStyle name="Note 51 13" xfId="7527" xr:uid="{3ADF102F-10C1-4ABD-B9A0-92D392ADFAEE}"/>
    <cellStyle name="Note 51 13 2" xfId="13998" xr:uid="{78152AE5-1822-4905-85BA-7F15D272D603}"/>
    <cellStyle name="Note 51 14" xfId="7927" xr:uid="{7E229B69-0E09-4BF7-B443-BA37295EA0B7}"/>
    <cellStyle name="Note 51 14 2" xfId="14398" xr:uid="{283B805F-1522-415F-8FC8-E02C7C2447B6}"/>
    <cellStyle name="Note 51 15" xfId="8135" xr:uid="{78C927DF-4E58-4BCE-9488-80170F3E3737}"/>
    <cellStyle name="Note 51 15 2" xfId="14606" xr:uid="{07D3F0BE-5AFF-4710-B254-13A4D8745E1E}"/>
    <cellStyle name="Note 51 16" xfId="8617" xr:uid="{0A33DF36-3C51-4C9C-A725-A0420D2F0A07}"/>
    <cellStyle name="Note 51 16 2" xfId="15088" xr:uid="{507B19A6-C794-467C-A97B-E306A73025CC}"/>
    <cellStyle name="Note 51 17" xfId="8796" xr:uid="{8D35C8E6-AB1D-4761-8247-849BF4AAEA15}"/>
    <cellStyle name="Note 51 17 2" xfId="15267" xr:uid="{4246BBC8-480C-401E-9147-613775896E03}"/>
    <cellStyle name="Note 51 18" xfId="8973" xr:uid="{54B15847-F431-4CBD-9881-82715377807C}"/>
    <cellStyle name="Note 51 18 2" xfId="15444" xr:uid="{AEEE9526-5E2D-45E4-BF63-AE8D5229D599}"/>
    <cellStyle name="Note 51 19" xfId="9135" xr:uid="{0AFE3C38-CCCD-408D-B77D-BD6FA4ED2938}"/>
    <cellStyle name="Note 51 19 2" xfId="15606" xr:uid="{A78E878A-B381-4345-9621-E4A4ABBC59C9}"/>
    <cellStyle name="Note 51 2" xfId="2320" xr:uid="{00000000-0005-0000-0000-000011090000}"/>
    <cellStyle name="Note 51 2 10" xfId="7695" xr:uid="{3EA2D606-EB0F-4D37-B72D-12D823A24FD0}"/>
    <cellStyle name="Note 51 2 10 2" xfId="14166" xr:uid="{05F73243-9F5F-4C41-85D5-AA9A832F070B}"/>
    <cellStyle name="Note 51 2 11" xfId="7528" xr:uid="{FFC1D2BC-9D44-4675-B1D9-462404C18255}"/>
    <cellStyle name="Note 51 2 11 2" xfId="13999" xr:uid="{7D3F123D-23D2-4709-BAA2-4BEE597D0904}"/>
    <cellStyle name="Note 51 2 12" xfId="7928" xr:uid="{92AFF3D1-9265-4FCA-806E-FE15E0D77D50}"/>
    <cellStyle name="Note 51 2 12 2" xfId="14399" xr:uid="{B0EB39CE-1869-43E5-9397-44258F1975D1}"/>
    <cellStyle name="Note 51 2 13" xfId="8134" xr:uid="{35203E3D-7258-4347-8C25-9F410CF08FC7}"/>
    <cellStyle name="Note 51 2 13 2" xfId="14605" xr:uid="{CF566060-0058-4CDB-B2CD-98AB0BDFE875}"/>
    <cellStyle name="Note 51 2 14" xfId="8618" xr:uid="{18E380F5-2C6E-4F01-B641-670DEAF3D55B}"/>
    <cellStyle name="Note 51 2 14 2" xfId="15089" xr:uid="{BE6A33DA-911B-4FEF-B69E-10A27772F150}"/>
    <cellStyle name="Note 51 2 15" xfId="8797" xr:uid="{D7D56CCE-3B06-4D22-BBAC-4BAFB72A0594}"/>
    <cellStyle name="Note 51 2 15 2" xfId="15268" xr:uid="{3DAACD56-FB48-490F-AA91-02F754F834D4}"/>
    <cellStyle name="Note 51 2 16" xfId="8974" xr:uid="{22FF1AC1-221A-4FC9-B45A-885FC358CF19}"/>
    <cellStyle name="Note 51 2 16 2" xfId="15445" xr:uid="{A5E186EF-C926-48BE-AA13-984B8824D02C}"/>
    <cellStyle name="Note 51 2 17" xfId="9136" xr:uid="{35683C60-1F85-4E2E-BCC3-D1F45A24079F}"/>
    <cellStyle name="Note 51 2 17 2" xfId="15607" xr:uid="{65E11E5D-EB4B-47ED-A2EC-F79ED2D596DB}"/>
    <cellStyle name="Note 51 2 18" xfId="9772" xr:uid="{58FD5313-5210-4841-A2E2-E503985775E4}"/>
    <cellStyle name="Note 51 2 19" xfId="10231" xr:uid="{B5268B48-C42F-45A4-BD82-37BF3045CE81}"/>
    <cellStyle name="Note 51 2 2" xfId="2321" xr:uid="{00000000-0005-0000-0000-000012090000}"/>
    <cellStyle name="Note 51 2 2 2" xfId="5769" xr:uid="{45EEB4AD-5F76-4DF6-96EB-E32B9D55B228}"/>
    <cellStyle name="Note 51 2 2 2 2" xfId="12150" xr:uid="{04B07002-B915-40F3-BEC7-CBD238EE9BC4}"/>
    <cellStyle name="Note 51 2 2 3" xfId="10232" xr:uid="{563D6115-E60A-48B6-A1EA-05DD5B5C2900}"/>
    <cellStyle name="Note 51 2 2 4" xfId="11109" xr:uid="{8C65C427-E5FE-4D48-9883-5361B2B6C381}"/>
    <cellStyle name="Note 51 2 2 5" xfId="4840" xr:uid="{ED3303CB-BBB5-493C-A0AA-FEAD12589166}"/>
    <cellStyle name="Note 51 2 20" xfId="9955" xr:uid="{1DFF8314-1036-4D58-823A-4EA41CB44443}"/>
    <cellStyle name="Note 51 2 21" xfId="10533" xr:uid="{CE5476B8-38EB-40D2-836E-4C0EADB5ED07}"/>
    <cellStyle name="Note 51 2 22" xfId="10716" xr:uid="{64947442-5666-4CE2-B475-86C32C4153F3}"/>
    <cellStyle name="Note 51 2 23" xfId="10839" xr:uid="{6303FBE6-C97B-42D4-B15B-BBDB981EC10D}"/>
    <cellStyle name="Note 51 2 24" xfId="15859" xr:uid="{4A687CED-A088-4756-8501-7C8294EE30EF}"/>
    <cellStyle name="Note 51 2 25" xfId="16475" xr:uid="{1D9BE05F-CA5D-456D-8297-A75EBB5922AE}"/>
    <cellStyle name="Note 51 2 26" xfId="16292" xr:uid="{5F42AFE0-1678-4AF9-940D-94BC04009F1F}"/>
    <cellStyle name="Note 51 2 27" xfId="16737" xr:uid="{D4FABE14-DF90-44B6-9F22-F3B0D6553894}"/>
    <cellStyle name="Note 51 2 28" xfId="16914" xr:uid="{9F0E39C1-7A85-4AF0-A8EC-94C34FDE887C}"/>
    <cellStyle name="Note 51 2 29" xfId="17076" xr:uid="{56EDF780-A4DD-4149-B5FB-03043752F36F}"/>
    <cellStyle name="Note 51 2 3" xfId="4327" xr:uid="{4758487F-358E-4189-8A84-93BDED84DDDD}"/>
    <cellStyle name="Note 51 2 3 2" xfId="12149" xr:uid="{0E83471D-171C-4D84-8E1B-13BE812C29DE}"/>
    <cellStyle name="Note 51 2 4" xfId="6270" xr:uid="{62EFA19C-B327-42C0-9BFA-83A71766D1B9}"/>
    <cellStyle name="Note 51 2 4 2" xfId="12741" xr:uid="{8D8A64D3-34AA-4D8E-AE53-975F3E767919}"/>
    <cellStyle name="Note 51 2 5" xfId="6100" xr:uid="{0FB6BF35-DFAE-48DD-AAA7-D2AA908F4DD4}"/>
    <cellStyle name="Note 51 2 5 2" xfId="12571" xr:uid="{A6297FFB-8BFA-441A-8E16-8435D8319089}"/>
    <cellStyle name="Note 51 2 6" xfId="6506" xr:uid="{2146E824-4661-43B7-ACD9-A0DE1E2EED66}"/>
    <cellStyle name="Note 51 2 6 2" xfId="12977" xr:uid="{838C6D30-438C-403B-BADE-BBB2B7FB19A1}"/>
    <cellStyle name="Note 51 2 7" xfId="6710" xr:uid="{B539A2DA-C175-4F8D-9559-80B2486A50C0}"/>
    <cellStyle name="Note 51 2 7 2" xfId="13181" xr:uid="{81BCA19E-0804-4996-A0DA-D7BC26934127}"/>
    <cellStyle name="Note 51 2 8" xfId="7148" xr:uid="{D35C8802-691E-48D7-A180-807D8044A3A7}"/>
    <cellStyle name="Note 51 2 8 2" xfId="13619" xr:uid="{916264CC-A619-43FD-8E88-B23B0DE9BBAD}"/>
    <cellStyle name="Note 51 2 9" xfId="6629" xr:uid="{04F7AE2A-7C81-48C2-B446-A84CC2609CD4}"/>
    <cellStyle name="Note 51 2 9 2" xfId="13100" xr:uid="{41C86DF2-AE35-48B9-BD0A-95B598A31A8A}"/>
    <cellStyle name="Note 51 20" xfId="9771" xr:uid="{80109230-0403-4082-A238-8DB0635EA5C7}"/>
    <cellStyle name="Note 51 21" xfId="10230" xr:uid="{1A9376FA-A131-4790-9216-AC711131F809}"/>
    <cellStyle name="Note 51 22" xfId="9317" xr:uid="{9857CAFF-957D-4AAA-97B5-8B8D687AF403}"/>
    <cellStyle name="Note 51 23" xfId="10532" xr:uid="{1A05FEC6-82E0-4394-9797-3AB6F352665C}"/>
    <cellStyle name="Note 51 24" xfId="10715" xr:uid="{0C618F43-5971-4AC3-8892-42F57B4CB8DB}"/>
    <cellStyle name="Note 51 25" xfId="10838" xr:uid="{7191D38B-1F9D-4BA9-8CCF-070BD1A40BA1}"/>
    <cellStyle name="Note 51 26" xfId="15858" xr:uid="{712C0B34-1E07-41C1-AD20-DB84A81B0063}"/>
    <cellStyle name="Note 51 27" xfId="16474" xr:uid="{657468FD-8872-4456-9D20-0B7B750D566B}"/>
    <cellStyle name="Note 51 28" xfId="16291" xr:uid="{3C14714F-5A9F-4A10-9702-F5755AEC570A}"/>
    <cellStyle name="Note 51 29" xfId="16736" xr:uid="{24694A08-F27E-4B20-9C63-F69598AE982D}"/>
    <cellStyle name="Note 51 3" xfId="2322" xr:uid="{00000000-0005-0000-0000-000013090000}"/>
    <cellStyle name="Note 51 3 2" xfId="5770" xr:uid="{56DFBFCE-C203-4640-8C41-DD5ED42DD67B}"/>
    <cellStyle name="Note 51 3 2 2" xfId="12151" xr:uid="{D211BDDA-A25A-4FFB-93A5-A743DEF76395}"/>
    <cellStyle name="Note 51 3 3" xfId="10233" xr:uid="{CADD2A85-A82D-4DB3-BB6A-DA06267880AF}"/>
    <cellStyle name="Note 51 3 4" xfId="11110" xr:uid="{E4C86D82-8036-43DE-9822-7B1A30655C80}"/>
    <cellStyle name="Note 51 3 5" xfId="4841" xr:uid="{70E8CC5B-8102-46DD-852C-A07512168AA4}"/>
    <cellStyle name="Note 51 3 6" xfId="3811" xr:uid="{566FEC5A-2C14-42CB-AF21-FC947087B093}"/>
    <cellStyle name="Note 51 30" xfId="16913" xr:uid="{B8372320-7810-4B20-97BC-8207ACFB6FC4}"/>
    <cellStyle name="Note 51 31" xfId="17075" xr:uid="{389CBCF7-C3A1-441E-A882-ED2BCF6D1FD1}"/>
    <cellStyle name="Note 51 4" xfId="3326" xr:uid="{71D3340D-4E70-4BF5-8C08-A8151F7FB7D3}"/>
    <cellStyle name="Note 51 4 2" xfId="11581" xr:uid="{8554A7C1-ACFB-45DA-9EF0-0D1D812AEA95}"/>
    <cellStyle name="Note 51 4 3" xfId="5315" xr:uid="{7D987D27-58A2-4FD1-BDC0-017CFD931747}"/>
    <cellStyle name="Note 51 5" xfId="4326" xr:uid="{4903F965-927B-4278-AC10-92C27F99DECE}"/>
    <cellStyle name="Note 51 5 2" xfId="12148" xr:uid="{62CA2C34-CCE8-4AD8-B6C7-BC83F8407689}"/>
    <cellStyle name="Note 51 6" xfId="6269" xr:uid="{BCC2B6AC-C51A-46A8-8451-61C7CB042AA0}"/>
    <cellStyle name="Note 51 6 2" xfId="12740" xr:uid="{7393AC76-20C9-48D7-808F-2D0E68DD80E3}"/>
    <cellStyle name="Note 51 7" xfId="6099" xr:uid="{A3E8EA64-1C06-43B3-9184-11334CA1C5C3}"/>
    <cellStyle name="Note 51 7 2" xfId="12570" xr:uid="{349AA38B-898E-430B-A523-B632114D61F3}"/>
    <cellStyle name="Note 51 8" xfId="6505" xr:uid="{74E7872E-A04B-4EEC-8A91-F4440D20A3C3}"/>
    <cellStyle name="Note 51 8 2" xfId="12976" xr:uid="{1277DDB6-E5D1-4EE8-BAB3-A657A7424E9D}"/>
    <cellStyle name="Note 51 9" xfId="6711" xr:uid="{AD9C20DB-DBA3-43A5-A42A-EF6AF6E32E7B}"/>
    <cellStyle name="Note 51 9 2" xfId="13182" xr:uid="{9ED5A590-269E-4EC1-A65C-1D8A0A3247A5}"/>
    <cellStyle name="Note 51_TRAFO" xfId="2323" xr:uid="{00000000-0005-0000-0000-000014090000}"/>
    <cellStyle name="Note 52" xfId="2324" xr:uid="{00000000-0005-0000-0000-000015090000}"/>
    <cellStyle name="Note 52 10" xfId="7149" xr:uid="{32878146-CA8A-41DA-ADE7-2C9BC3AEDC16}"/>
    <cellStyle name="Note 52 10 2" xfId="13620" xr:uid="{329B9FD6-DDE2-460A-8DF9-7308A17B950F}"/>
    <cellStyle name="Note 52 11" xfId="6984" xr:uid="{473F87B6-2CA1-4E11-B001-5F32E97D3939}"/>
    <cellStyle name="Note 52 11 2" xfId="13455" xr:uid="{048E453B-7FE8-4715-8A8B-78B0BB11B1A6}"/>
    <cellStyle name="Note 52 12" xfId="7353" xr:uid="{DCD2A040-51DE-4709-BFBF-A1F26A8C9520}"/>
    <cellStyle name="Note 52 12 2" xfId="13824" xr:uid="{DD209798-E147-4D92-B24F-6270532DBD46}"/>
    <cellStyle name="Note 52 13" xfId="7529" xr:uid="{749519ED-26AB-45B9-9753-934173DB7825}"/>
    <cellStyle name="Note 52 13 2" xfId="14000" xr:uid="{6FB4C2C5-DB8F-4C96-AF6B-CEDE6D8E3DA7}"/>
    <cellStyle name="Note 52 14" xfId="7929" xr:uid="{A7E7E345-3B7A-4161-80E4-092ACBCB3CBD}"/>
    <cellStyle name="Note 52 14 2" xfId="14400" xr:uid="{B8C994F1-F3FC-4438-9299-2221BF02F6BB}"/>
    <cellStyle name="Note 52 15" xfId="8133" xr:uid="{9E7D93B5-611B-44EB-8249-D66B62A023B0}"/>
    <cellStyle name="Note 52 15 2" xfId="14604" xr:uid="{9D84E0C2-8377-49EE-BAE0-5EB607F639DC}"/>
    <cellStyle name="Note 52 16" xfId="8619" xr:uid="{A7523077-7166-4D48-A7BC-ED626A8272E9}"/>
    <cellStyle name="Note 52 16 2" xfId="15090" xr:uid="{9B59AF8F-D086-46B9-AC2D-D11345CDEEA1}"/>
    <cellStyle name="Note 52 17" xfId="8798" xr:uid="{54722E65-F27F-4022-B425-21F350AD9299}"/>
    <cellStyle name="Note 52 17 2" xfId="15269" xr:uid="{2ED36FE1-CC17-47D7-8E84-D09870936FA4}"/>
    <cellStyle name="Note 52 18" xfId="8975" xr:uid="{8FF51B6A-6FAE-410B-845B-05B6F9E47BEA}"/>
    <cellStyle name="Note 52 18 2" xfId="15446" xr:uid="{978304D4-E0F1-4D18-9649-DAFD8610C90A}"/>
    <cellStyle name="Note 52 19" xfId="9137" xr:uid="{190EC6D0-6744-4550-B4A3-72FC353347FA}"/>
    <cellStyle name="Note 52 19 2" xfId="15608" xr:uid="{1FB6EFFF-C4B2-45EA-A948-00B3D091FBD4}"/>
    <cellStyle name="Note 52 2" xfId="2325" xr:uid="{00000000-0005-0000-0000-000016090000}"/>
    <cellStyle name="Note 52 2 10" xfId="7696" xr:uid="{D4ED6519-230D-4E62-8530-A4000EB9748F}"/>
    <cellStyle name="Note 52 2 10 2" xfId="14167" xr:uid="{BA6B0634-141B-43D3-8EA0-54CAA87E1E9F}"/>
    <cellStyle name="Note 52 2 11" xfId="7530" xr:uid="{63DB4C01-DE86-49F1-8B60-C0FC434719C6}"/>
    <cellStyle name="Note 52 2 11 2" xfId="14001" xr:uid="{D9B3472E-D8C2-43AD-8014-F72263A4D06C}"/>
    <cellStyle name="Note 52 2 12" xfId="7930" xr:uid="{E7AE4557-BCE0-49CD-B233-809F513999D3}"/>
    <cellStyle name="Note 52 2 12 2" xfId="14401" xr:uid="{147EAF24-35F2-4DD6-A980-3B748E06D99F}"/>
    <cellStyle name="Note 52 2 13" xfId="8033" xr:uid="{60515C9B-8F95-4E76-BC1C-C81AE101FDFC}"/>
    <cellStyle name="Note 52 2 13 2" xfId="14504" xr:uid="{EF7894CF-4A96-4FA2-9741-765A74175D4C}"/>
    <cellStyle name="Note 52 2 14" xfId="8620" xr:uid="{847215AD-AD18-4DEA-987B-862B58C727B9}"/>
    <cellStyle name="Note 52 2 14 2" xfId="15091" xr:uid="{E64C8014-D89F-4ECB-AE19-65A2968B24E4}"/>
    <cellStyle name="Note 52 2 15" xfId="8799" xr:uid="{469321BA-7829-4F79-A4D0-0AF82B0C111E}"/>
    <cellStyle name="Note 52 2 15 2" xfId="15270" xr:uid="{8B2B39C5-D8C7-452D-BA31-3A4511A6D0DF}"/>
    <cellStyle name="Note 52 2 16" xfId="8976" xr:uid="{4F387B0C-A6B5-46A5-8FDE-3943D4638520}"/>
    <cellStyle name="Note 52 2 16 2" xfId="15447" xr:uid="{A87351E0-6B29-4D8D-8514-4B555AFD7688}"/>
    <cellStyle name="Note 52 2 17" xfId="9138" xr:uid="{37E5A260-8627-49A4-A0C1-88A11977E58F}"/>
    <cellStyle name="Note 52 2 17 2" xfId="15609" xr:uid="{E3F33632-1674-405B-8562-56BCF3A72C38}"/>
    <cellStyle name="Note 52 2 18" xfId="9774" xr:uid="{A16A0D5F-9631-44B6-957C-2C297AA6C85B}"/>
    <cellStyle name="Note 52 2 19" xfId="10235" xr:uid="{91BB0753-C602-4B12-8C1B-F17AF6A62247}"/>
    <cellStyle name="Note 52 2 2" xfId="2326" xr:uid="{00000000-0005-0000-0000-000017090000}"/>
    <cellStyle name="Note 52 2 2 2" xfId="5771" xr:uid="{ADE7C0EC-A216-4BAE-9013-B741C2BEF010}"/>
    <cellStyle name="Note 52 2 2 2 2" xfId="12154" xr:uid="{97B6F900-AFC2-4DCB-ADEF-1B1E20D9C5C0}"/>
    <cellStyle name="Note 52 2 2 3" xfId="10236" xr:uid="{FE24793C-3FDB-4591-A5A3-CA308F5F6392}"/>
    <cellStyle name="Note 52 2 2 4" xfId="11111" xr:uid="{5D3B253A-7A9A-4F52-A18E-7B04A877DF98}"/>
    <cellStyle name="Note 52 2 2 5" xfId="4842" xr:uid="{74F734CA-B9BC-4D23-83B3-88B89E70AE01}"/>
    <cellStyle name="Note 52 2 20" xfId="9315" xr:uid="{9E67EEC0-7502-4D11-87E7-6E985AC4D5B2}"/>
    <cellStyle name="Note 52 2 21" xfId="10535" xr:uid="{C7A2362F-6361-45F8-A35D-101B27DB30ED}"/>
    <cellStyle name="Note 52 2 22" xfId="10718" xr:uid="{83B2ACF2-9CCE-4A70-AEC3-A9FD79777D61}"/>
    <cellStyle name="Note 52 2 23" xfId="10841" xr:uid="{F3944E62-4080-44AC-AB1D-53012E0A062B}"/>
    <cellStyle name="Note 52 2 24" xfId="15861" xr:uid="{BB173CB9-27D5-4A7B-94BB-EF14E9B55988}"/>
    <cellStyle name="Note 52 2 25" xfId="16477" xr:uid="{4B68B237-9D6F-4D07-AE18-FF904C96FB39}"/>
    <cellStyle name="Note 52 2 26" xfId="16294" xr:uid="{58AC1576-0856-44E7-AB88-9304279D29FC}"/>
    <cellStyle name="Note 52 2 27" xfId="16739" xr:uid="{D743E0A1-440E-464C-B876-FE35698B46C2}"/>
    <cellStyle name="Note 52 2 28" xfId="16916" xr:uid="{0E23AAA1-2B5D-478B-A6FE-795D01EDB868}"/>
    <cellStyle name="Note 52 2 29" xfId="17078" xr:uid="{2414F034-DF17-4128-8DCF-5C7CF1641318}"/>
    <cellStyle name="Note 52 2 3" xfId="4329" xr:uid="{5BD85C58-024A-43B8-AE46-C72EBEB782DB}"/>
    <cellStyle name="Note 52 2 3 2" xfId="12153" xr:uid="{CB8AB09D-1CD0-4EA2-89B2-884ADC64401E}"/>
    <cellStyle name="Note 52 2 4" xfId="6272" xr:uid="{E508078B-02A7-4F19-BDC5-C0426114B86B}"/>
    <cellStyle name="Note 52 2 4 2" xfId="12743" xr:uid="{1F8C7B92-1A44-4823-85FE-5B566C1CE6DA}"/>
    <cellStyle name="Note 52 2 5" xfId="6102" xr:uid="{2948CD80-2736-4BCE-A3B9-021F7E2A638A}"/>
    <cellStyle name="Note 52 2 5 2" xfId="12573" xr:uid="{C318B973-1CEB-4F52-AF3D-83731BDC9C9C}"/>
    <cellStyle name="Note 52 2 6" xfId="6508" xr:uid="{11F9D9D2-FA43-4FD1-BD9C-FAD47696DC79}"/>
    <cellStyle name="Note 52 2 6 2" xfId="12979" xr:uid="{1E9838B2-E3E9-45A0-8FCF-FEB2F1F1873A}"/>
    <cellStyle name="Note 52 2 7" xfId="6708" xr:uid="{1ABA2B75-EAA6-46E1-9968-F9CF254E6522}"/>
    <cellStyle name="Note 52 2 7 2" xfId="13179" xr:uid="{E1792229-86D0-4B78-8D30-729A244D3974}"/>
    <cellStyle name="Note 52 2 8" xfId="7176" xr:uid="{F2DE1814-967D-4042-A448-7C7CF2EFFE0A}"/>
    <cellStyle name="Note 52 2 8 2" xfId="13647" xr:uid="{8745192D-D82E-4A35-8385-6ADB76E3A9A5}"/>
    <cellStyle name="Note 52 2 9" xfId="6985" xr:uid="{E11CBCA0-A5DE-4A94-A3ED-3F733147E375}"/>
    <cellStyle name="Note 52 2 9 2" xfId="13456" xr:uid="{4E4FDD1A-D1E6-478B-98AE-53D8A48E46D2}"/>
    <cellStyle name="Note 52 20" xfId="9773" xr:uid="{854D8E71-9871-4149-A6F2-9E5B092EA73C}"/>
    <cellStyle name="Note 52 21" xfId="10234" xr:uid="{75689601-0D3F-4F54-8C92-96BB160809BC}"/>
    <cellStyle name="Note 52 22" xfId="9316" xr:uid="{16AA0263-B128-4091-A184-185D04BC78AE}"/>
    <cellStyle name="Note 52 23" xfId="10534" xr:uid="{7EE4FCCE-148D-4541-8E4A-F553F8CF576A}"/>
    <cellStyle name="Note 52 24" xfId="10717" xr:uid="{A56A5677-DF63-4FE2-85C9-9163040A4088}"/>
    <cellStyle name="Note 52 25" xfId="10840" xr:uid="{1023C05C-1884-4946-A1A8-5EA17722877E}"/>
    <cellStyle name="Note 52 26" xfId="15860" xr:uid="{D4A4AEB2-4632-4906-B805-C9351C3B7854}"/>
    <cellStyle name="Note 52 27" xfId="16476" xr:uid="{2ED0D319-07DC-41E2-8817-CFECE92D17BA}"/>
    <cellStyle name="Note 52 28" xfId="16293" xr:uid="{E53009AE-F98A-4EC7-809E-75271B07245E}"/>
    <cellStyle name="Note 52 29" xfId="16738" xr:uid="{D4C2F546-F610-40A5-A44B-A389AD50D4A5}"/>
    <cellStyle name="Note 52 3" xfId="2327" xr:uid="{00000000-0005-0000-0000-000018090000}"/>
    <cellStyle name="Note 52 3 2" xfId="5772" xr:uid="{4F7DACEB-7CA1-4402-9D4F-F0A4A6E0D954}"/>
    <cellStyle name="Note 52 3 2 2" xfId="12155" xr:uid="{3EE489D1-496B-44F0-949B-3A89A9B29326}"/>
    <cellStyle name="Note 52 3 3" xfId="10237" xr:uid="{7A1ED447-9508-4D3B-92B9-B498422FC3CD}"/>
    <cellStyle name="Note 52 3 4" xfId="11112" xr:uid="{3DE167D7-328D-4F58-8E6C-C651595FCFD8}"/>
    <cellStyle name="Note 52 3 5" xfId="4843" xr:uid="{16C9AF3E-3317-4002-9DED-31913E558ACA}"/>
    <cellStyle name="Note 52 3 6" xfId="3812" xr:uid="{F92EC3C4-BBAB-44D0-B209-CEACE5F6D8FD}"/>
    <cellStyle name="Note 52 30" xfId="16915" xr:uid="{1FC86C31-09C7-4B09-B9C2-4C20E2DC2B41}"/>
    <cellStyle name="Note 52 31" xfId="17077" xr:uid="{E8E1244D-9C70-4698-9642-A81CA36A93BC}"/>
    <cellStyle name="Note 52 4" xfId="3327" xr:uid="{626AA525-C2FF-4DC6-9BE0-104D273D2CCA}"/>
    <cellStyle name="Note 52 4 2" xfId="11582" xr:uid="{BDBA6846-CB95-401A-AEA8-6C70757D0C1E}"/>
    <cellStyle name="Note 52 4 3" xfId="5316" xr:uid="{53D71D0D-F673-4EC0-B80A-B025924B85C5}"/>
    <cellStyle name="Note 52 5" xfId="4328" xr:uid="{A275EA54-0046-4729-8B85-32406DA4D201}"/>
    <cellStyle name="Note 52 5 2" xfId="12152" xr:uid="{EDEB5DAD-EAC3-495C-9E83-45E03AE3F1EB}"/>
    <cellStyle name="Note 52 6" xfId="6271" xr:uid="{3EEB344B-70B0-4B74-9713-6BB3953E44F5}"/>
    <cellStyle name="Note 52 6 2" xfId="12742" xr:uid="{FE144DBC-DB7B-4845-B493-B615DBD0AD63}"/>
    <cellStyle name="Note 52 7" xfId="6101" xr:uid="{D17D6ABA-776F-49FA-BBB6-F2C74997D23F}"/>
    <cellStyle name="Note 52 7 2" xfId="12572" xr:uid="{C135CE8D-2F6D-42DB-AD44-AAD18C844BD3}"/>
    <cellStyle name="Note 52 8" xfId="6507" xr:uid="{7A5A029A-17BA-4956-BA94-6387D050C978}"/>
    <cellStyle name="Note 52 8 2" xfId="12978" xr:uid="{A0FC71E6-6AD1-4981-A6C8-D6A3006E77E6}"/>
    <cellStyle name="Note 52 9" xfId="6709" xr:uid="{904B4F97-69BD-41CC-9D85-A109ACB0A59B}"/>
    <cellStyle name="Note 52 9 2" xfId="13180" xr:uid="{D01F6D41-DDBC-4123-B8B5-EC4F6305937E}"/>
    <cellStyle name="Note 52_TRAFO" xfId="2328" xr:uid="{00000000-0005-0000-0000-000019090000}"/>
    <cellStyle name="Note 53" xfId="2329" xr:uid="{00000000-0005-0000-0000-00001A090000}"/>
    <cellStyle name="Note 53 10" xfId="7150" xr:uid="{908CBBBF-76E0-44D9-9D28-168DDA64EBF4}"/>
    <cellStyle name="Note 53 10 2" xfId="13621" xr:uid="{65441C29-067D-4935-9B05-3099D0A78D2E}"/>
    <cellStyle name="Note 53 11" xfId="6986" xr:uid="{B0CF0B2A-D528-42AA-9671-9527231478AE}"/>
    <cellStyle name="Note 53 11 2" xfId="13457" xr:uid="{037BF8E1-B2F7-4E9E-A5E0-9953F4E8E961}"/>
    <cellStyle name="Note 53 12" xfId="7697" xr:uid="{F62250A7-049D-4613-85EA-95063430FABC}"/>
    <cellStyle name="Note 53 12 2" xfId="14168" xr:uid="{5067343B-B5A4-438D-81E5-460366BE62EA}"/>
    <cellStyle name="Note 53 13" xfId="7531" xr:uid="{135198CE-041C-4BE5-BEE2-A1CFAB1A9BCA}"/>
    <cellStyle name="Note 53 13 2" xfId="14002" xr:uid="{E0877BD3-4B08-4BD1-A741-8DC7C0D21A7C}"/>
    <cellStyle name="Note 53 14" xfId="7931" xr:uid="{CB37694B-EDDB-4799-9DF9-C17A61E21D1B}"/>
    <cellStyle name="Note 53 14 2" xfId="14402" xr:uid="{74C4BF89-25FD-4371-B3FA-301B655516AA}"/>
    <cellStyle name="Note 53 15" xfId="8132" xr:uid="{00071F90-1B5F-40D2-AECE-879CBF8ABC9F}"/>
    <cellStyle name="Note 53 15 2" xfId="14603" xr:uid="{433AF863-6B09-44FD-A79D-B767A6DC74DB}"/>
    <cellStyle name="Note 53 16" xfId="8621" xr:uid="{67A31D27-EC7B-4943-B4D5-D3C51595148D}"/>
    <cellStyle name="Note 53 16 2" xfId="15092" xr:uid="{2FE255B7-DCC1-4C17-833B-1BB9A05AC8B9}"/>
    <cellStyle name="Note 53 17" xfId="8800" xr:uid="{440D3501-0DF0-473B-8163-B894C598C663}"/>
    <cellStyle name="Note 53 17 2" xfId="15271" xr:uid="{08390816-FE6A-457B-925A-4C85B0CF3396}"/>
    <cellStyle name="Note 53 18" xfId="8977" xr:uid="{243981C8-C685-4C9E-80A1-F626F91DA7F6}"/>
    <cellStyle name="Note 53 18 2" xfId="15448" xr:uid="{DBACE462-B0F8-45BC-8307-73F4B4B7AAFE}"/>
    <cellStyle name="Note 53 19" xfId="9139" xr:uid="{4ECCFEB6-9241-4ADB-A481-12E9874B25FE}"/>
    <cellStyle name="Note 53 19 2" xfId="15610" xr:uid="{EACA180A-178F-4E14-B21C-65EEE7F2E9E3}"/>
    <cellStyle name="Note 53 2" xfId="2330" xr:uid="{00000000-0005-0000-0000-00001B090000}"/>
    <cellStyle name="Note 53 2 10" xfId="7698" xr:uid="{62467B57-F54E-47A1-ABCF-3A0B3CF8A2BD}"/>
    <cellStyle name="Note 53 2 10 2" xfId="14169" xr:uid="{9ECF0D73-4D55-4ABB-ABC3-DD5548FC9690}"/>
    <cellStyle name="Note 53 2 11" xfId="7366" xr:uid="{0233798C-DC13-477D-8C34-E165A2D35E97}"/>
    <cellStyle name="Note 53 2 11 2" xfId="13837" xr:uid="{263DA0B9-4343-4019-8C87-9352979F00F6}"/>
    <cellStyle name="Note 53 2 12" xfId="7932" xr:uid="{8C7D1861-D7DB-4BE5-BB8B-9D2CBA80314B}"/>
    <cellStyle name="Note 53 2 12 2" xfId="14403" xr:uid="{216E8671-F35F-41CA-9CE0-44A1D28A2465}"/>
    <cellStyle name="Note 53 2 13" xfId="8131" xr:uid="{9950B788-AEB3-4D28-9912-DF90590367F9}"/>
    <cellStyle name="Note 53 2 13 2" xfId="14602" xr:uid="{0DDAF6E7-C943-4576-8181-EBF76A359D9B}"/>
    <cellStyle name="Note 53 2 14" xfId="8622" xr:uid="{AD1A3DCB-4650-4F2C-A709-4A787C3342FE}"/>
    <cellStyle name="Note 53 2 14 2" xfId="15093" xr:uid="{71DDFC57-89E5-4448-B1B3-65E643906ED0}"/>
    <cellStyle name="Note 53 2 15" xfId="8801" xr:uid="{ECF39E9B-8A24-459F-AE5B-C6396A8C3ADC}"/>
    <cellStyle name="Note 53 2 15 2" xfId="15272" xr:uid="{76EE46AA-53CD-4EA0-A427-9A9B4EF8A0B1}"/>
    <cellStyle name="Note 53 2 16" xfId="8978" xr:uid="{E95FA510-04FD-4916-B5D3-2E1DC1AA74AC}"/>
    <cellStyle name="Note 53 2 16 2" xfId="15449" xr:uid="{F33E818D-D31C-49B5-B25E-F9208AA9E91E}"/>
    <cellStyle name="Note 53 2 17" xfId="9140" xr:uid="{241E093C-EB73-4F38-9F85-31AC21075003}"/>
    <cellStyle name="Note 53 2 17 2" xfId="15611" xr:uid="{F4E7E2BA-480B-49C3-9934-8DEC12F2EAD4}"/>
    <cellStyle name="Note 53 2 18" xfId="9776" xr:uid="{506413A1-0905-4F96-9614-AEEDAC019FB7}"/>
    <cellStyle name="Note 53 2 19" xfId="10239" xr:uid="{08AD1C45-56B1-4D96-BBB0-3F90EEE85C0E}"/>
    <cellStyle name="Note 53 2 2" xfId="2331" xr:uid="{00000000-0005-0000-0000-00001C090000}"/>
    <cellStyle name="Note 53 2 2 2" xfId="5773" xr:uid="{090479EF-2564-48BE-AE28-C2F7FDF860C1}"/>
    <cellStyle name="Note 53 2 2 2 2" xfId="12158" xr:uid="{177AD4E6-2933-42D9-8472-45AE211F137C}"/>
    <cellStyle name="Note 53 2 2 3" xfId="10240" xr:uid="{B5C935F0-7DD7-4A19-BAEC-417EAE1CCD91}"/>
    <cellStyle name="Note 53 2 2 4" xfId="11113" xr:uid="{7132FF2A-CC30-4964-B62C-D05AF72C69AD}"/>
    <cellStyle name="Note 53 2 2 5" xfId="4844" xr:uid="{AE42A8F7-56B4-41C6-B59F-87C180B1247E}"/>
    <cellStyle name="Note 53 2 20" xfId="9313" xr:uid="{91D01D11-5411-453C-BDBD-EF7365B2C507}"/>
    <cellStyle name="Note 53 2 21" xfId="10537" xr:uid="{BEC5EB9A-87FB-4783-8FB6-902C663BA4CC}"/>
    <cellStyle name="Note 53 2 22" xfId="10720" xr:uid="{B0632130-7D3F-47FB-A10D-26253C23A359}"/>
    <cellStyle name="Note 53 2 23" xfId="10843" xr:uid="{3EF78B35-970F-4C24-B503-AE00D3676102}"/>
    <cellStyle name="Note 53 2 24" xfId="15863" xr:uid="{A90D04DB-4F2F-4882-A875-2036A25D4E90}"/>
    <cellStyle name="Note 53 2 25" xfId="16479" xr:uid="{988608A1-2BEA-4909-A2C0-DD1D1660E51F}"/>
    <cellStyle name="Note 53 2 26" xfId="15988" xr:uid="{4F0C9676-FFFE-4A0C-8044-06FA7B93391F}"/>
    <cellStyle name="Note 53 2 27" xfId="16741" xr:uid="{11E94F31-6B4C-4236-88A4-5DCC9EE90886}"/>
    <cellStyle name="Note 53 2 28" xfId="16918" xr:uid="{C11005B3-6659-4790-BE4A-F89A06CCE81A}"/>
    <cellStyle name="Note 53 2 29" xfId="17080" xr:uid="{9AAC0B99-34D1-40F0-A01B-5B21F22F6976}"/>
    <cellStyle name="Note 53 2 3" xfId="4331" xr:uid="{20CAFF8A-0F8D-4801-8DF7-CB07B2091BFC}"/>
    <cellStyle name="Note 53 2 3 2" xfId="12157" xr:uid="{63033BE8-9CC8-42CA-B97B-75CF713471DB}"/>
    <cellStyle name="Note 53 2 4" xfId="6274" xr:uid="{E9725D39-EDD9-4E19-AEA3-31B0D9AF54B7}"/>
    <cellStyle name="Note 53 2 4 2" xfId="12745" xr:uid="{2FD93C18-AF6F-4EF8-A721-2D1487AF4C1F}"/>
    <cellStyle name="Note 53 2 5" xfId="6103" xr:uid="{6946AA8B-BE4A-41CC-941A-38F20489B261}"/>
    <cellStyle name="Note 53 2 5 2" xfId="12574" xr:uid="{FA4F702A-1278-4BA4-A1EC-8C66874E7034}"/>
    <cellStyle name="Note 53 2 6" xfId="6510" xr:uid="{A6D0EA53-FE78-42BF-AC6B-9ABB127FF954}"/>
    <cellStyle name="Note 53 2 6 2" xfId="12981" xr:uid="{31CE89A7-F774-46C0-A8B0-907DD7452D01}"/>
    <cellStyle name="Note 53 2 7" xfId="6706" xr:uid="{9A4C2B83-9FF2-416B-B694-42F73DB99F22}"/>
    <cellStyle name="Note 53 2 7 2" xfId="13177" xr:uid="{9CE7669A-04FE-4877-8588-2A088F563AAD}"/>
    <cellStyle name="Note 53 2 8" xfId="7151" xr:uid="{2CDFCE47-780D-4DE7-B8F2-8B3F85A3198D}"/>
    <cellStyle name="Note 53 2 8 2" xfId="13622" xr:uid="{2276C474-3EF2-4614-9129-7964598B50A8}"/>
    <cellStyle name="Note 53 2 9" xfId="6987" xr:uid="{062FB0BF-4A66-46D5-A54E-127ACE46702E}"/>
    <cellStyle name="Note 53 2 9 2" xfId="13458" xr:uid="{7A4E2EFE-DEF0-434E-BDA0-E0E665B2A683}"/>
    <cellStyle name="Note 53 20" xfId="9775" xr:uid="{1B9C6BE9-B3A3-40A2-916F-8B8C10935E87}"/>
    <cellStyle name="Note 53 21" xfId="10238" xr:uid="{5812EF86-D69F-4CB7-A55F-7BE48C765A30}"/>
    <cellStyle name="Note 53 22" xfId="9314" xr:uid="{67C9E652-9822-4859-90A0-BE913A6E728C}"/>
    <cellStyle name="Note 53 23" xfId="10536" xr:uid="{74A48CC0-4DF2-4E3A-BD29-89647C6009E3}"/>
    <cellStyle name="Note 53 24" xfId="10719" xr:uid="{23EE091D-A8B2-4BF3-817B-43F5CFC616FD}"/>
    <cellStyle name="Note 53 25" xfId="10842" xr:uid="{32E94092-08AC-4379-B7F3-B33D0C4590CE}"/>
    <cellStyle name="Note 53 26" xfId="15862" xr:uid="{5EAF2C7A-61EB-4C3B-B012-7DDE851C8143}"/>
    <cellStyle name="Note 53 27" xfId="16478" xr:uid="{05758EC1-426F-407B-B49E-1E74421DB7FD}"/>
    <cellStyle name="Note 53 28" xfId="15978" xr:uid="{4FE03A36-511B-4D85-AA15-149D3DA43AE4}"/>
    <cellStyle name="Note 53 29" xfId="16740" xr:uid="{D51DD9E1-7AD3-46A0-AA85-4E84BDDC9582}"/>
    <cellStyle name="Note 53 3" xfId="2332" xr:uid="{00000000-0005-0000-0000-00001D090000}"/>
    <cellStyle name="Note 53 3 2" xfId="5774" xr:uid="{EBF7C852-A0FB-49F4-B61F-682C7ED000C6}"/>
    <cellStyle name="Note 53 3 2 2" xfId="12159" xr:uid="{232AE177-AC6D-4893-9CC0-BA7DA54B90C5}"/>
    <cellStyle name="Note 53 3 3" xfId="10241" xr:uid="{885B7932-BB83-45CB-AA1B-C39885B8D4DD}"/>
    <cellStyle name="Note 53 3 4" xfId="11114" xr:uid="{1C99F7FF-52D6-4F83-AB2E-3DC98FB3E1DC}"/>
    <cellStyle name="Note 53 3 5" xfId="4845" xr:uid="{F15161C3-453A-4928-B66D-E21CD2AF7583}"/>
    <cellStyle name="Note 53 3 6" xfId="3813" xr:uid="{EEA30800-F915-4131-9747-948BF46BFA46}"/>
    <cellStyle name="Note 53 30" xfId="16917" xr:uid="{18CF9930-BDBF-453D-AB44-3245127D279D}"/>
    <cellStyle name="Note 53 31" xfId="17079" xr:uid="{13932029-6EFB-4713-B7B6-F6B2F46AB78D}"/>
    <cellStyle name="Note 53 4" xfId="3328" xr:uid="{E79AC231-CFB8-4D87-B05C-317D4419DA07}"/>
    <cellStyle name="Note 53 4 2" xfId="11583" xr:uid="{A35FF797-E44E-41C1-BC07-19194F07379F}"/>
    <cellStyle name="Note 53 4 3" xfId="5317" xr:uid="{B583B310-914B-4942-A758-6F7F35FA0E4B}"/>
    <cellStyle name="Note 53 5" xfId="4330" xr:uid="{16E7BD60-958E-4661-93A4-81B53A32993F}"/>
    <cellStyle name="Note 53 5 2" xfId="12156" xr:uid="{1F95A26D-C425-4995-86C8-902EBC51350F}"/>
    <cellStyle name="Note 53 6" xfId="6273" xr:uid="{47644051-D80D-4D65-B42D-DF9A855D67BE}"/>
    <cellStyle name="Note 53 6 2" xfId="12744" xr:uid="{AAB92D55-EF83-489C-B270-70D2AB40C4AC}"/>
    <cellStyle name="Note 53 7" xfId="5900" xr:uid="{F6866FCB-77A5-41F2-9AB3-1C8AA470BE17}"/>
    <cellStyle name="Note 53 7 2" xfId="12371" xr:uid="{4A80BE66-9450-4DC1-AD28-B639F8897D01}"/>
    <cellStyle name="Note 53 8" xfId="6509" xr:uid="{A4606717-E0C0-4920-A51E-D4FB96782C4A}"/>
    <cellStyle name="Note 53 8 2" xfId="12980" xr:uid="{3CA24F8F-8C8A-4F29-9FD1-F7F54FF1ECBF}"/>
    <cellStyle name="Note 53 9" xfId="6707" xr:uid="{81B68305-1949-4C77-9D4B-1A30054AA3CF}"/>
    <cellStyle name="Note 53 9 2" xfId="13178" xr:uid="{CB600EEC-B90B-4074-BD78-20550B596BB8}"/>
    <cellStyle name="Note 53_TRAFO" xfId="2333" xr:uid="{00000000-0005-0000-0000-00001E090000}"/>
    <cellStyle name="Note 54" xfId="2334" xr:uid="{00000000-0005-0000-0000-00001F090000}"/>
    <cellStyle name="Note 54 10" xfId="7152" xr:uid="{C802689E-8354-4608-BF5A-E5E098A543F8}"/>
    <cellStyle name="Note 54 10 2" xfId="13623" xr:uid="{2F722284-AF64-4055-BCDC-86389E30B7C9}"/>
    <cellStyle name="Note 54 11" xfId="6988" xr:uid="{49BD886E-1041-4077-A29E-ED58F64DF4F6}"/>
    <cellStyle name="Note 54 11 2" xfId="13459" xr:uid="{9A04C6A7-1173-4634-A341-321841C03DCB}"/>
    <cellStyle name="Note 54 12" xfId="7699" xr:uid="{6D783A86-3067-4C9B-A81C-6099009518F3}"/>
    <cellStyle name="Note 54 12 2" xfId="14170" xr:uid="{8ADAD4DD-A8FD-433E-B5B2-C094B9CC6D6D}"/>
    <cellStyle name="Note 54 13" xfId="7532" xr:uid="{12863B24-F3DC-4B67-9EF2-775ACE9B2ECA}"/>
    <cellStyle name="Note 54 13 2" xfId="14003" xr:uid="{2CB1DCE6-015E-446A-8D38-8CBADFE90200}"/>
    <cellStyle name="Note 54 14" xfId="7933" xr:uid="{94800937-A44C-474A-BE46-1EBAD1889B7B}"/>
    <cellStyle name="Note 54 14 2" xfId="14404" xr:uid="{607CAE0A-59CD-4449-93AA-DCF99BCD5A9C}"/>
    <cellStyle name="Note 54 15" xfId="8130" xr:uid="{DCC64337-CD5D-45C9-B964-DECAC67A15B0}"/>
    <cellStyle name="Note 54 15 2" xfId="14601" xr:uid="{CB249807-E698-400B-BC3D-9A53D7F7FFE3}"/>
    <cellStyle name="Note 54 16" xfId="8623" xr:uid="{997EFAD7-4CCB-48B4-9323-B590494C9530}"/>
    <cellStyle name="Note 54 16 2" xfId="15094" xr:uid="{558DA75F-8F9A-4E7D-A213-84EC2B134139}"/>
    <cellStyle name="Note 54 17" xfId="8802" xr:uid="{48FB6F2D-14C7-4E05-978F-EF3AC624B3AC}"/>
    <cellStyle name="Note 54 17 2" xfId="15273" xr:uid="{8EAFE3BC-1349-4B8C-8D1D-21062CFC825B}"/>
    <cellStyle name="Note 54 18" xfId="8979" xr:uid="{615B4812-1562-4983-AB0B-F7758613F338}"/>
    <cellStyle name="Note 54 18 2" xfId="15450" xr:uid="{842D7009-176A-45FB-8489-CCBD23CF8C25}"/>
    <cellStyle name="Note 54 19" xfId="9141" xr:uid="{9618D6FD-E387-4371-AF4A-E9D2B8B76EBD}"/>
    <cellStyle name="Note 54 19 2" xfId="15612" xr:uid="{6A76E5F0-C56E-4B76-9903-EA47CF3FBEC2}"/>
    <cellStyle name="Note 54 2" xfId="2335" xr:uid="{00000000-0005-0000-0000-000020090000}"/>
    <cellStyle name="Note 54 2 10" xfId="7700" xr:uid="{A0547D05-1825-4C4E-82A1-51608CA546F2}"/>
    <cellStyle name="Note 54 2 10 2" xfId="14171" xr:uid="{0FD5D1E5-CE41-487B-ACB9-E4F6458D3B74}"/>
    <cellStyle name="Note 54 2 11" xfId="7533" xr:uid="{A344204D-0322-4E40-A291-8F6377F454EE}"/>
    <cellStyle name="Note 54 2 11 2" xfId="14004" xr:uid="{3849E700-0D15-4062-9E63-92CADEFA5D35}"/>
    <cellStyle name="Note 54 2 12" xfId="7934" xr:uid="{C1624AC0-1CC3-4903-88B0-AF7E3DC50AAF}"/>
    <cellStyle name="Note 54 2 12 2" xfId="14405" xr:uid="{35E695A2-8D27-42D5-B627-9CF12139F2E3}"/>
    <cellStyle name="Note 54 2 13" xfId="8129" xr:uid="{1FB5B6BE-A86E-48EF-837E-B82671EA0063}"/>
    <cellStyle name="Note 54 2 13 2" xfId="14600" xr:uid="{78C5D270-8319-4C81-A6E1-6D87E68508BE}"/>
    <cellStyle name="Note 54 2 14" xfId="8624" xr:uid="{00974CD9-1D01-44AE-9217-002B2E32C738}"/>
    <cellStyle name="Note 54 2 14 2" xfId="15095" xr:uid="{A910065C-6455-456C-B0EC-88CB793093CE}"/>
    <cellStyle name="Note 54 2 15" xfId="8803" xr:uid="{D27865BB-D7A7-44B9-8E0E-B724C6A5089B}"/>
    <cellStyle name="Note 54 2 15 2" xfId="15274" xr:uid="{4F5FED50-BAC1-46EE-8928-DA053D76C447}"/>
    <cellStyle name="Note 54 2 16" xfId="8980" xr:uid="{AEAF22D2-3F2D-433F-910E-A8D6E40295F8}"/>
    <cellStyle name="Note 54 2 16 2" xfId="15451" xr:uid="{A88C4696-3521-44C2-9860-5019E741BB4A}"/>
    <cellStyle name="Note 54 2 17" xfId="9142" xr:uid="{A72FBC1F-07A1-4F2F-AE98-E032C7909C60}"/>
    <cellStyle name="Note 54 2 17 2" xfId="15613" xr:uid="{9BE40DC1-FA3A-47DC-9E9A-6B4546FC7E60}"/>
    <cellStyle name="Note 54 2 18" xfId="9778" xr:uid="{55380FB4-EF58-4F81-8DEC-2033B59F8951}"/>
    <cellStyle name="Note 54 2 19" xfId="10243" xr:uid="{1B77B8EC-C0E5-4581-961D-E70BDB083E51}"/>
    <cellStyle name="Note 54 2 2" xfId="2336" xr:uid="{00000000-0005-0000-0000-000021090000}"/>
    <cellStyle name="Note 54 2 2 2" xfId="5775" xr:uid="{C67EA029-7AB1-4027-80E9-86E3A75B57D7}"/>
    <cellStyle name="Note 54 2 2 2 2" xfId="12162" xr:uid="{74A587C4-4C6F-4B11-956B-D6157E005E43}"/>
    <cellStyle name="Note 54 2 2 3" xfId="10244" xr:uid="{1717046B-AD9C-431C-B122-B6BF66A432D5}"/>
    <cellStyle name="Note 54 2 2 4" xfId="11115" xr:uid="{98EE50C1-0172-4F13-A54C-8853BA337F24}"/>
    <cellStyle name="Note 54 2 2 5" xfId="4846" xr:uid="{763A1D84-FCC3-40BE-961F-4A732A09CD5D}"/>
    <cellStyle name="Note 54 2 20" xfId="9238" xr:uid="{01A5AB3F-F991-430C-A02F-08C228D9704F}"/>
    <cellStyle name="Note 54 2 21" xfId="10539" xr:uid="{8F1BB5A0-8E0A-4B5D-958A-C992C5F4CC97}"/>
    <cellStyle name="Note 54 2 22" xfId="10722" xr:uid="{74C72973-4843-4208-ABFC-B200094E88DA}"/>
    <cellStyle name="Note 54 2 23" xfId="10938" xr:uid="{AAAE20CF-90B1-49EC-AF94-0F4ADAC45FCE}"/>
    <cellStyle name="Note 54 2 24" xfId="15865" xr:uid="{321223D8-6D36-4374-9878-42DF8FD1FA46}"/>
    <cellStyle name="Note 54 2 25" xfId="16481" xr:uid="{CE021104-73F0-4785-B86D-1B579FDBB56F}"/>
    <cellStyle name="Note 54 2 26" xfId="15979" xr:uid="{7C2D914C-EF37-41BD-9CD0-A5B47B139844}"/>
    <cellStyle name="Note 54 2 27" xfId="16743" xr:uid="{7DA11C3D-C0FF-44E7-8135-2452AE8B9C65}"/>
    <cellStyle name="Note 54 2 28" xfId="16920" xr:uid="{BBEC7DFA-C67B-400C-AC51-FBE037A1FD75}"/>
    <cellStyle name="Note 54 2 29" xfId="17082" xr:uid="{D3C1FDC7-8C60-4841-B62A-AA109EF969EF}"/>
    <cellStyle name="Note 54 2 3" xfId="4333" xr:uid="{79BB4A48-BE68-44AB-91BC-C74321025272}"/>
    <cellStyle name="Note 54 2 3 2" xfId="12161" xr:uid="{8667804C-9D9F-46A7-9759-0235ACBD5E0B}"/>
    <cellStyle name="Note 54 2 4" xfId="6276" xr:uid="{A28F7173-9140-4669-9456-CC6FDE44C6F2}"/>
    <cellStyle name="Note 54 2 4 2" xfId="12747" xr:uid="{61B1F0C7-20F5-4140-8F3B-693DB5970FCC}"/>
    <cellStyle name="Note 54 2 5" xfId="6105" xr:uid="{A9E1DC59-F8FE-4CE5-BD57-25244914265C}"/>
    <cellStyle name="Note 54 2 5 2" xfId="12576" xr:uid="{3BD6F582-7365-485E-83A6-3DE634F59282}"/>
    <cellStyle name="Note 54 2 6" xfId="6512" xr:uid="{A2DFF33F-4841-4371-8F00-DBA9D54CEB47}"/>
    <cellStyle name="Note 54 2 6 2" xfId="12983" xr:uid="{D06E756D-0EE3-4706-938C-8D962FF9B56B}"/>
    <cellStyle name="Note 54 2 7" xfId="6704" xr:uid="{43B8C47D-7555-43CF-97AE-2765A4B3FD0C}"/>
    <cellStyle name="Note 54 2 7 2" xfId="13175" xr:uid="{0433AFA2-92EC-48E7-AE05-7690F3BDCABC}"/>
    <cellStyle name="Note 54 2 8" xfId="7153" xr:uid="{CAF91FCA-7470-4B3B-9E67-9FE123557BB6}"/>
    <cellStyle name="Note 54 2 8 2" xfId="13624" xr:uid="{82B59D79-81A5-454A-9196-AC8661F50FF0}"/>
    <cellStyle name="Note 54 2 9" xfId="6989" xr:uid="{DE86470C-8069-43CE-B4F7-16810442E34E}"/>
    <cellStyle name="Note 54 2 9 2" xfId="13460" xr:uid="{B47A6C96-F817-498F-9B80-2A9A46370994}"/>
    <cellStyle name="Note 54 20" xfId="9777" xr:uid="{B076F102-311A-4C98-9FD7-6D0E0DFDB251}"/>
    <cellStyle name="Note 54 21" xfId="10242" xr:uid="{BEB8112E-A474-4C6A-9F94-CAC8591D7A83}"/>
    <cellStyle name="Note 54 22" xfId="9312" xr:uid="{C83D36C0-8F3A-440F-9AB1-06974F31CCC0}"/>
    <cellStyle name="Note 54 23" xfId="10538" xr:uid="{16083003-A1A4-4039-85B4-EB6CD57AB1EB}"/>
    <cellStyle name="Note 54 24" xfId="10721" xr:uid="{B7B3BD72-9923-4A89-A84D-0E91A50D626A}"/>
    <cellStyle name="Note 54 25" xfId="10844" xr:uid="{BD0DC527-C9B1-49E1-BE46-A41B55EB4537}"/>
    <cellStyle name="Note 54 26" xfId="15864" xr:uid="{1D93B2A1-9AFC-4A8A-B02A-E159AD3C936C}"/>
    <cellStyle name="Note 54 27" xfId="16480" xr:uid="{9DE8774C-938D-418C-978C-8B4566CB25BB}"/>
    <cellStyle name="Note 54 28" xfId="16295" xr:uid="{CEBADA81-0D1F-4070-AF25-B513898DC066}"/>
    <cellStyle name="Note 54 29" xfId="16742" xr:uid="{47894DB5-4F6C-4121-8396-8DB091C6F8CB}"/>
    <cellStyle name="Note 54 3" xfId="2337" xr:uid="{00000000-0005-0000-0000-000022090000}"/>
    <cellStyle name="Note 54 3 2" xfId="5776" xr:uid="{4FA7F68F-684D-4D3A-86DB-0CA2A8576F9C}"/>
    <cellStyle name="Note 54 3 2 2" xfId="12163" xr:uid="{71D872FA-1033-48FB-A3E7-8459AA612EEE}"/>
    <cellStyle name="Note 54 3 3" xfId="10245" xr:uid="{3BE16711-E61D-4084-A588-D950F006C039}"/>
    <cellStyle name="Note 54 3 4" xfId="11116" xr:uid="{5D6E50EE-3090-4111-AAB7-19D3AD1F42E5}"/>
    <cellStyle name="Note 54 3 5" xfId="4847" xr:uid="{6584BDF2-3D23-4152-8CA2-D93E2E5A62B5}"/>
    <cellStyle name="Note 54 3 6" xfId="3814" xr:uid="{BFF12FBF-F128-471D-A27C-B39A1DA189A8}"/>
    <cellStyle name="Note 54 30" xfId="16919" xr:uid="{14F81293-0387-46E5-8E45-2DEBE137A869}"/>
    <cellStyle name="Note 54 31" xfId="17081" xr:uid="{C8609348-8D9B-460A-8FD4-D22AE478236C}"/>
    <cellStyle name="Note 54 4" xfId="3329" xr:uid="{C592B71B-8874-41FC-9CE1-95C9B48FCA3E}"/>
    <cellStyle name="Note 54 4 2" xfId="11584" xr:uid="{D328843F-60A2-4051-A5CC-5BCF57C2D6FB}"/>
    <cellStyle name="Note 54 4 3" xfId="5318" xr:uid="{6056FF87-19A1-4211-8767-88A3E9BF957C}"/>
    <cellStyle name="Note 54 5" xfId="4332" xr:uid="{3F9D90DD-A586-45D5-A594-882FDAE9E14C}"/>
    <cellStyle name="Note 54 5 2" xfId="12160" xr:uid="{14F3EE5C-8E87-4E4E-8AE0-EE4F1A17625F}"/>
    <cellStyle name="Note 54 6" xfId="6275" xr:uid="{786CF773-8EEF-4E92-B7F6-6F9710B0F29E}"/>
    <cellStyle name="Note 54 6 2" xfId="12746" xr:uid="{987C7F58-CB1E-4B4F-880C-2C388654860C}"/>
    <cellStyle name="Note 54 7" xfId="6104" xr:uid="{6AA6F2D0-B8F0-464F-B744-2DE61B65BB9F}"/>
    <cellStyle name="Note 54 7 2" xfId="12575" xr:uid="{42A8FE0E-B509-466F-A9E4-1CB6EBE6E35E}"/>
    <cellStyle name="Note 54 8" xfId="6511" xr:uid="{4FCB6A70-8208-45C9-ABC2-1DC6E0AA63E2}"/>
    <cellStyle name="Note 54 8 2" xfId="12982" xr:uid="{08551466-4936-4336-B646-7628899B998A}"/>
    <cellStyle name="Note 54 9" xfId="6705" xr:uid="{3B1E16D0-DA5C-4D10-9615-B03A23BB9626}"/>
    <cellStyle name="Note 54 9 2" xfId="13176" xr:uid="{C087CC8D-3B11-4641-A455-5E1D841800A4}"/>
    <cellStyle name="Note 54_TRAFO" xfId="2338" xr:uid="{00000000-0005-0000-0000-000023090000}"/>
    <cellStyle name="Note 55" xfId="2339" xr:uid="{00000000-0005-0000-0000-000024090000}"/>
    <cellStyle name="Note 55 10" xfId="7154" xr:uid="{20BE22EF-E1E6-4E29-B4D3-EA9EF3D3C269}"/>
    <cellStyle name="Note 55 10 2" xfId="13625" xr:uid="{63278263-0930-4082-8BDF-FB39658A3DE0}"/>
    <cellStyle name="Note 55 11" xfId="6990" xr:uid="{55D0A468-10DE-471D-9C82-4786B79E724D}"/>
    <cellStyle name="Note 55 11 2" xfId="13461" xr:uid="{14DADCD5-520C-4517-A9DC-D23958DF962D}"/>
    <cellStyle name="Note 55 12" xfId="7701" xr:uid="{9DE3F999-E804-45E5-96A6-41FC00D25C77}"/>
    <cellStyle name="Note 55 12 2" xfId="14172" xr:uid="{BCFADC5F-BF60-4AE6-A25D-530848967B3E}"/>
    <cellStyle name="Note 55 13" xfId="7534" xr:uid="{1A5CEAB1-4BBB-433F-B90E-C42AF33D4AED}"/>
    <cellStyle name="Note 55 13 2" xfId="14005" xr:uid="{72040D18-9EEB-4056-B7AD-A4145C5E15FF}"/>
    <cellStyle name="Note 55 14" xfId="7935" xr:uid="{2F629A16-2E91-4C9D-B61F-651EAE23235C}"/>
    <cellStyle name="Note 55 14 2" xfId="14406" xr:uid="{8CC35086-1092-4C94-ABBC-BBAB7C3CEFEE}"/>
    <cellStyle name="Note 55 15" xfId="8128" xr:uid="{7C757BEF-E137-44F6-AF4C-2A6D4F8B348E}"/>
    <cellStyle name="Note 55 15 2" xfId="14599" xr:uid="{FC22A753-7F85-4A4D-AEDF-68DDB2720378}"/>
    <cellStyle name="Note 55 16" xfId="8625" xr:uid="{068D5A90-57F9-46AA-8E7F-2D2767F0DD1D}"/>
    <cellStyle name="Note 55 16 2" xfId="15096" xr:uid="{BF0FE0BD-AC88-4534-B1EC-C00B59739E53}"/>
    <cellStyle name="Note 55 17" xfId="8804" xr:uid="{AA20DFC7-D901-4FB3-B687-E6454E0FAE62}"/>
    <cellStyle name="Note 55 17 2" xfId="15275" xr:uid="{EB9E1BB7-BE4B-46CD-9605-6383A3D2D688}"/>
    <cellStyle name="Note 55 18" xfId="8981" xr:uid="{D5DD53DF-EF46-44C7-8CFC-2F353B389D21}"/>
    <cellStyle name="Note 55 18 2" xfId="15452" xr:uid="{ACA72898-88A4-4F55-B4E9-96D3F2D6F893}"/>
    <cellStyle name="Note 55 19" xfId="9143" xr:uid="{E53C7EDE-AB3B-4493-B4F3-289B83878D4D}"/>
    <cellStyle name="Note 55 19 2" xfId="15614" xr:uid="{E9F27F96-151B-4F60-A52E-8798849E0B9C}"/>
    <cellStyle name="Note 55 2" xfId="2340" xr:uid="{00000000-0005-0000-0000-000025090000}"/>
    <cellStyle name="Note 55 2 10" xfId="7702" xr:uid="{6AB6BF60-B0E2-4B29-995A-C8E2D2B4DD96}"/>
    <cellStyle name="Note 55 2 10 2" xfId="14173" xr:uid="{AA90FEED-73C6-497F-B4BA-DB19D9671554}"/>
    <cellStyle name="Note 55 2 11" xfId="7535" xr:uid="{F6F8FDDE-B1DD-45C4-8A91-6CCF2A1A94E9}"/>
    <cellStyle name="Note 55 2 11 2" xfId="14006" xr:uid="{A55206DC-C85F-40F1-9116-CEE318B61FF5}"/>
    <cellStyle name="Note 55 2 12" xfId="7936" xr:uid="{DC3D0327-88D7-47CD-9ED0-8274922E8DCC}"/>
    <cellStyle name="Note 55 2 12 2" xfId="14407" xr:uid="{E3CEFD9D-6236-4B0D-A9C8-F9391FC5504A}"/>
    <cellStyle name="Note 55 2 13" xfId="8127" xr:uid="{FA5C3BEA-F362-4EC2-83B0-C9A9700D1024}"/>
    <cellStyle name="Note 55 2 13 2" xfId="14598" xr:uid="{2B3D182D-1001-4C00-9D7F-893C08CE7965}"/>
    <cellStyle name="Note 55 2 14" xfId="8626" xr:uid="{AA8B31CB-51FF-4A63-A877-DF0F7CD4E433}"/>
    <cellStyle name="Note 55 2 14 2" xfId="15097" xr:uid="{7367A4C4-FB7B-4B09-8D72-1CB2EB94A627}"/>
    <cellStyle name="Note 55 2 15" xfId="8805" xr:uid="{6F63CD7A-E94E-4A16-89DA-F643AB33DE04}"/>
    <cellStyle name="Note 55 2 15 2" xfId="15276" xr:uid="{4AC5AB26-5520-4AAB-82D2-840718C0C4C3}"/>
    <cellStyle name="Note 55 2 16" xfId="8982" xr:uid="{3C13DB21-97C8-414B-B281-46D074DC4E83}"/>
    <cellStyle name="Note 55 2 16 2" xfId="15453" xr:uid="{CB7CE494-C8D9-4659-A58D-64BE72280A09}"/>
    <cellStyle name="Note 55 2 17" xfId="9144" xr:uid="{EA6AF143-6056-4D9D-AF9B-31AE156B7E1A}"/>
    <cellStyle name="Note 55 2 17 2" xfId="15615" xr:uid="{6C239BA1-A395-4CA8-8367-FED525211FF7}"/>
    <cellStyle name="Note 55 2 18" xfId="9780" xr:uid="{6C4550AA-3CEA-43D5-BD07-3C0AF58BF304}"/>
    <cellStyle name="Note 55 2 19" xfId="10247" xr:uid="{9403286F-1426-4D3A-B84C-2FE9B7AA2E9C}"/>
    <cellStyle name="Note 55 2 2" xfId="2341" xr:uid="{00000000-0005-0000-0000-000026090000}"/>
    <cellStyle name="Note 55 2 2 2" xfId="5777" xr:uid="{A6EC8156-DDBE-4DF7-B93D-F4C919A8C1C6}"/>
    <cellStyle name="Note 55 2 2 2 2" xfId="12166" xr:uid="{BE28AD55-78B9-46A8-9713-4B596E57FE6C}"/>
    <cellStyle name="Note 55 2 2 3" xfId="10248" xr:uid="{3AE8FB8B-FC83-469C-A921-D28EDFE338C5}"/>
    <cellStyle name="Note 55 2 2 4" xfId="11117" xr:uid="{0E022ACB-5938-4260-8655-18CBFB6EE9C2}"/>
    <cellStyle name="Note 55 2 2 5" xfId="4848" xr:uid="{A56099B9-E0E3-4B2E-B489-1EB7778E1336}"/>
    <cellStyle name="Note 55 2 20" xfId="9310" xr:uid="{48738BA0-4374-4498-B013-7894FC5A16CA}"/>
    <cellStyle name="Note 55 2 21" xfId="10541" xr:uid="{9344B4EA-2F88-4A5C-B17A-B2BBF690AA03}"/>
    <cellStyle name="Note 55 2 22" xfId="10724" xr:uid="{182C5971-5B09-4E7A-A1C8-B810018712D5}"/>
    <cellStyle name="Note 55 2 23" xfId="10846" xr:uid="{935C417F-A104-4EC2-B866-9435F17146AA}"/>
    <cellStyle name="Note 55 2 24" xfId="15867" xr:uid="{7941F905-FFBB-4C3A-9D01-859670B15D2B}"/>
    <cellStyle name="Note 55 2 25" xfId="16482" xr:uid="{19292D1D-3BDA-4382-9E8E-429C7BDA8E03}"/>
    <cellStyle name="Note 55 2 26" xfId="16297" xr:uid="{154EECFE-2315-4682-9968-BC094E6D1D51}"/>
    <cellStyle name="Note 55 2 27" xfId="16745" xr:uid="{A6770C54-8E3F-4614-B03B-E6F5FA4B6D3D}"/>
    <cellStyle name="Note 55 2 28" xfId="16922" xr:uid="{2DD90D7E-FE15-412A-8357-5F0E3FC37738}"/>
    <cellStyle name="Note 55 2 29" xfId="17084" xr:uid="{7DA2B153-A414-439F-B796-6DA67763418C}"/>
    <cellStyle name="Note 55 2 3" xfId="4335" xr:uid="{EAFD0C66-AAE4-43E1-87B0-E6FDE355E4C7}"/>
    <cellStyle name="Note 55 2 3 2" xfId="12165" xr:uid="{C60EDA89-1327-47BE-81E5-DBD2E49C7CB1}"/>
    <cellStyle name="Note 55 2 4" xfId="6278" xr:uid="{9C43DB0A-CE0A-4D84-BFE1-C2CC5203498F}"/>
    <cellStyle name="Note 55 2 4 2" xfId="12749" xr:uid="{1EDA9951-11CD-4534-9B0A-4877567D3B30}"/>
    <cellStyle name="Note 55 2 5" xfId="6107" xr:uid="{11BEB0FA-A151-42E0-B4A5-D2FF89B93A96}"/>
    <cellStyle name="Note 55 2 5 2" xfId="12578" xr:uid="{F66AB2FC-B9C2-4169-A3F6-781E9175C1C4}"/>
    <cellStyle name="Note 55 2 6" xfId="6514" xr:uid="{9CAB73DF-C582-4543-A282-5F788DB80AC2}"/>
    <cellStyle name="Note 55 2 6 2" xfId="12985" xr:uid="{8BAA88B3-5D82-45F3-B86C-1DBA2C6B6196}"/>
    <cellStyle name="Note 55 2 7" xfId="6702" xr:uid="{58D27287-EF87-43EC-8FCA-F84628ED0C56}"/>
    <cellStyle name="Note 55 2 7 2" xfId="13173" xr:uid="{697AACCA-55A1-46C7-81EE-C7BB5B485BDC}"/>
    <cellStyle name="Note 55 2 8" xfId="7155" xr:uid="{36A80E9E-1F83-4C6F-9FFD-CE10457C3C88}"/>
    <cellStyle name="Note 55 2 8 2" xfId="13626" xr:uid="{C8B8F624-7595-4BF9-B35A-9DA701BC5AA4}"/>
    <cellStyle name="Note 55 2 9" xfId="6991" xr:uid="{410B75B2-7DE0-4390-BA17-DA5E6660EAAA}"/>
    <cellStyle name="Note 55 2 9 2" xfId="13462" xr:uid="{E25FDEA0-A4E8-454F-A588-FC5969E8F461}"/>
    <cellStyle name="Note 55 20" xfId="9779" xr:uid="{851B2D1D-4E8F-4C2C-BA0C-EF1CEAF51589}"/>
    <cellStyle name="Note 55 21" xfId="10246" xr:uid="{AFB4C807-CBAD-44A3-84E6-EFD923D84D62}"/>
    <cellStyle name="Note 55 22" xfId="9311" xr:uid="{087AC599-ADB5-424F-858E-7122D53FBB88}"/>
    <cellStyle name="Note 55 23" xfId="10540" xr:uid="{277DA90A-6C84-4C01-9E0B-AC4730A503C5}"/>
    <cellStyle name="Note 55 24" xfId="10723" xr:uid="{408A566B-FCC4-497B-889F-4A14F92E0193}"/>
    <cellStyle name="Note 55 25" xfId="10845" xr:uid="{0F2A1C55-C53B-48E8-A3B4-F38F7326C575}"/>
    <cellStyle name="Note 55 26" xfId="15866" xr:uid="{78A3C318-5819-4A13-AFE4-C4044828EF72}"/>
    <cellStyle name="Note 55 27" xfId="16606" xr:uid="{6935F956-218D-4FB3-8C4D-AF638BEE5D9E}"/>
    <cellStyle name="Note 55 28" xfId="16296" xr:uid="{072C4E40-C285-4340-A7EA-DC4D95953B45}"/>
    <cellStyle name="Note 55 29" xfId="16744" xr:uid="{0A069F10-9E77-452B-BE7F-49F63AB26EA7}"/>
    <cellStyle name="Note 55 3" xfId="2342" xr:uid="{00000000-0005-0000-0000-000027090000}"/>
    <cellStyle name="Note 55 3 2" xfId="5778" xr:uid="{51F1C52D-385F-44DB-8B24-508EA3C4A4A2}"/>
    <cellStyle name="Note 55 3 2 2" xfId="12167" xr:uid="{536B10E3-E2B0-4EC8-B205-83AB8EF2DC44}"/>
    <cellStyle name="Note 55 3 3" xfId="10249" xr:uid="{BDC3B6EC-9BE5-4B88-ACE7-C00DD0522839}"/>
    <cellStyle name="Note 55 3 4" xfId="11118" xr:uid="{3C62E9A8-8FE8-41E6-8109-74448BB48842}"/>
    <cellStyle name="Note 55 3 5" xfId="4849" xr:uid="{DE61FC95-8FC9-47AB-9D78-EE8F2F6F3E3A}"/>
    <cellStyle name="Note 55 3 6" xfId="3815" xr:uid="{16821ACB-4FC1-455A-B976-BE81EED64831}"/>
    <cellStyle name="Note 55 30" xfId="16921" xr:uid="{4860DA27-5451-43EC-A3CD-AEDF3434086B}"/>
    <cellStyle name="Note 55 31" xfId="17083" xr:uid="{2E2ABA89-DA75-4FCB-8D69-D09934DC74DE}"/>
    <cellStyle name="Note 55 4" xfId="3330" xr:uid="{BB0ABEC9-B454-4F77-834C-6D611339CF04}"/>
    <cellStyle name="Note 55 4 2" xfId="11585" xr:uid="{3BC15244-4207-42F3-955A-4AF17C5D4448}"/>
    <cellStyle name="Note 55 4 3" xfId="5319" xr:uid="{68DCD5AF-087D-494E-8D52-908777BFB573}"/>
    <cellStyle name="Note 55 5" xfId="4334" xr:uid="{E7F6E6D8-5E58-4F06-83C3-1C04D2411480}"/>
    <cellStyle name="Note 55 5 2" xfId="12164" xr:uid="{27ABFA35-FD51-41CA-A6E0-D5EDA53E84E7}"/>
    <cellStyle name="Note 55 6" xfId="6277" xr:uid="{F697D47A-5B78-4E58-A7FB-0E246796521E}"/>
    <cellStyle name="Note 55 6 2" xfId="12748" xr:uid="{8DBC9834-A102-4C72-BB7F-279C6D3DDFFE}"/>
    <cellStyle name="Note 55 7" xfId="6106" xr:uid="{74655166-EE4F-466E-A3CD-67D335660AC9}"/>
    <cellStyle name="Note 55 7 2" xfId="12577" xr:uid="{E3D2E574-575A-434D-A05F-4A2C48AEDB96}"/>
    <cellStyle name="Note 55 8" xfId="6513" xr:uid="{E6B32F64-F0DB-4E0D-9D56-17B34509DA6C}"/>
    <cellStyle name="Note 55 8 2" xfId="12984" xr:uid="{30295C8C-C710-4A35-85B0-4DE3701BCAD4}"/>
    <cellStyle name="Note 55 9" xfId="6703" xr:uid="{A50BAE18-0DE7-4182-AE3D-03CA8CC28D10}"/>
    <cellStyle name="Note 55 9 2" xfId="13174" xr:uid="{06EE5784-6E19-42D9-AB4F-1DE2DE83DE16}"/>
    <cellStyle name="Note 55_TRAFO" xfId="2343" xr:uid="{00000000-0005-0000-0000-000028090000}"/>
    <cellStyle name="Note 56" xfId="2344" xr:uid="{00000000-0005-0000-0000-000029090000}"/>
    <cellStyle name="Note 56 10" xfId="7156" xr:uid="{7026507E-865B-4C0B-B515-F146A4D89D0C}"/>
    <cellStyle name="Note 56 10 2" xfId="13627" xr:uid="{24E7EC21-9227-4B28-807F-0DE12245E88E}"/>
    <cellStyle name="Note 56 11" xfId="6992" xr:uid="{D02CB958-24A2-4F42-B855-8E8946A393D1}"/>
    <cellStyle name="Note 56 11 2" xfId="13463" xr:uid="{CDBAF99A-3F13-4E02-A42D-97AD8E1458B3}"/>
    <cellStyle name="Note 56 12" xfId="7703" xr:uid="{9B5BF3E3-AE59-4104-9D25-B905F2E60D68}"/>
    <cellStyle name="Note 56 12 2" xfId="14174" xr:uid="{98D3F06C-A649-446A-82ED-BB3E63372848}"/>
    <cellStyle name="Note 56 13" xfId="7536" xr:uid="{0B08589A-D1EA-4EDF-8F9E-41C8ED7275D3}"/>
    <cellStyle name="Note 56 13 2" xfId="14007" xr:uid="{311AB13F-925D-4764-8F30-51285E8AED57}"/>
    <cellStyle name="Note 56 14" xfId="7937" xr:uid="{530D5D9F-ABCE-437B-8C03-451931DB29C7}"/>
    <cellStyle name="Note 56 14 2" xfId="14408" xr:uid="{5B9B7178-AC8F-47AF-A979-382157DF5C0C}"/>
    <cellStyle name="Note 56 15" xfId="8126" xr:uid="{81231C85-CF6C-4237-982C-1F7C9A0936B4}"/>
    <cellStyle name="Note 56 15 2" xfId="14597" xr:uid="{5A7A0AA1-8710-4464-B46D-E5CE6228567D}"/>
    <cellStyle name="Note 56 16" xfId="8627" xr:uid="{3C193D59-E318-4B7F-A907-F386C052367F}"/>
    <cellStyle name="Note 56 16 2" xfId="15098" xr:uid="{4BE8CFB0-9DDC-46B8-87B1-01ED05EEEAAA}"/>
    <cellStyle name="Note 56 17" xfId="8806" xr:uid="{2827ADFD-36D3-4266-8DB6-8859AAFB3C15}"/>
    <cellStyle name="Note 56 17 2" xfId="15277" xr:uid="{59D54630-1AB3-45ED-B05D-DFBDE2A0DE02}"/>
    <cellStyle name="Note 56 18" xfId="8983" xr:uid="{12483EEA-C561-482D-BC2B-7001C5DF8417}"/>
    <cellStyle name="Note 56 18 2" xfId="15454" xr:uid="{BAA0E83B-E0E5-4C2D-B718-4FA73F714091}"/>
    <cellStyle name="Note 56 19" xfId="9145" xr:uid="{3AB194ED-22CA-452D-9947-4E0F70EC692F}"/>
    <cellStyle name="Note 56 19 2" xfId="15616" xr:uid="{1FECA7DB-F58B-4B29-AA81-F4AAD5153672}"/>
    <cellStyle name="Note 56 2" xfId="2345" xr:uid="{00000000-0005-0000-0000-00002A090000}"/>
    <cellStyle name="Note 56 2 10" xfId="7704" xr:uid="{A152694C-1102-4DC4-A378-E6575E199AB7}"/>
    <cellStyle name="Note 56 2 10 2" xfId="14175" xr:uid="{78675BB4-56B8-4EFD-9C21-C0DFCD64792A}"/>
    <cellStyle name="Note 56 2 11" xfId="7345" xr:uid="{117BD9E1-F937-4868-A912-C88BCF272561}"/>
    <cellStyle name="Note 56 2 11 2" xfId="13816" xr:uid="{1404A594-5A5D-4506-A679-2E7AF7241B09}"/>
    <cellStyle name="Note 56 2 12" xfId="7938" xr:uid="{30F79F24-730A-4703-9FFF-0E0E419B4BF2}"/>
    <cellStyle name="Note 56 2 12 2" xfId="14409" xr:uid="{503FEB83-2432-4A7E-ACC9-AEB9A5A883CA}"/>
    <cellStyle name="Note 56 2 13" xfId="8125" xr:uid="{9656D791-85A2-44D6-8F22-40F52FBBCF26}"/>
    <cellStyle name="Note 56 2 13 2" xfId="14596" xr:uid="{AA9B4CE5-CD56-41CD-962B-063146EBCA58}"/>
    <cellStyle name="Note 56 2 14" xfId="8628" xr:uid="{EE868B7B-DEFF-4C83-9C01-E55FDED1A559}"/>
    <cellStyle name="Note 56 2 14 2" xfId="15099" xr:uid="{B9FEE803-48A1-4276-85AE-98217F37EB43}"/>
    <cellStyle name="Note 56 2 15" xfId="8807" xr:uid="{442BA520-6286-47BC-BDFE-D0B6F43943DD}"/>
    <cellStyle name="Note 56 2 15 2" xfId="15278" xr:uid="{FC9CF8D4-478D-46E7-ADD9-EA7353EBA533}"/>
    <cellStyle name="Note 56 2 16" xfId="8984" xr:uid="{50079A3F-B772-4F04-BC8A-DC39D51ABCF9}"/>
    <cellStyle name="Note 56 2 16 2" xfId="15455" xr:uid="{CF7BA230-60D0-4467-9274-9C9F9C6D102F}"/>
    <cellStyle name="Note 56 2 17" xfId="9146" xr:uid="{B56DF62D-1954-4CEB-B878-518BBE87FDCA}"/>
    <cellStyle name="Note 56 2 17 2" xfId="15617" xr:uid="{C7BDD2D9-7332-4F43-88E0-BA7215729C23}"/>
    <cellStyle name="Note 56 2 18" xfId="9782" xr:uid="{DCDFD597-F452-4D4E-B838-FE2FF2895C7A}"/>
    <cellStyle name="Note 56 2 19" xfId="10251" xr:uid="{D2F3D8D3-09A7-41AE-8E06-57432B42B63C}"/>
    <cellStyle name="Note 56 2 2" xfId="2346" xr:uid="{00000000-0005-0000-0000-00002B090000}"/>
    <cellStyle name="Note 56 2 2 2" xfId="5779" xr:uid="{54FDEE67-F914-4642-A9B1-3931300A91A9}"/>
    <cellStyle name="Note 56 2 2 2 2" xfId="12170" xr:uid="{85E955C8-2AD8-4224-80D6-D95ACB71B533}"/>
    <cellStyle name="Note 56 2 2 3" xfId="10252" xr:uid="{18BB0A10-BD2F-4C4F-8851-67A2F625C731}"/>
    <cellStyle name="Note 56 2 2 4" xfId="11119" xr:uid="{BF0E5113-0FDE-4A5B-98CD-4BD69D1B039F}"/>
    <cellStyle name="Note 56 2 2 5" xfId="4850" xr:uid="{99FF1961-1DCE-480B-BDAB-03E6D0DF6844}"/>
    <cellStyle name="Note 56 2 20" xfId="9308" xr:uid="{B5E91B68-78DB-4382-86FD-2F92691A10A8}"/>
    <cellStyle name="Note 56 2 21" xfId="10543" xr:uid="{6375DFFE-06ED-48D9-9F96-F7A36A0B2D3A}"/>
    <cellStyle name="Note 56 2 22" xfId="10726" xr:uid="{5490C668-1DDC-45FD-9318-22E5204BF6D2}"/>
    <cellStyle name="Note 56 2 23" xfId="10848" xr:uid="{75235BA3-FC1C-42F7-B18B-8E87B1352107}"/>
    <cellStyle name="Note 56 2 24" xfId="15869" xr:uid="{3532C55D-1EE4-4E2A-918C-1A3355E544AA}"/>
    <cellStyle name="Note 56 2 25" xfId="16484" xr:uid="{3AC8E252-1764-4308-9E1F-DF9F32D44851}"/>
    <cellStyle name="Note 56 2 26" xfId="16299" xr:uid="{7595E34C-4B69-42C2-B1B7-D433DA4A5F95}"/>
    <cellStyle name="Note 56 2 27" xfId="16747" xr:uid="{C5BD8EF0-6471-4821-A9C1-37D841C9BD27}"/>
    <cellStyle name="Note 56 2 28" xfId="16924" xr:uid="{B7CD39A5-D09E-4E50-8CEE-49B2A81D05AC}"/>
    <cellStyle name="Note 56 2 29" xfId="17086" xr:uid="{252E6FB9-72DC-4AC7-96C5-C7A5AA5CE501}"/>
    <cellStyle name="Note 56 2 3" xfId="4337" xr:uid="{BEF12C59-43FD-45FD-B842-A7E9B2049E5B}"/>
    <cellStyle name="Note 56 2 3 2" xfId="12169" xr:uid="{1FEF3222-2482-4FE8-A750-8DA0A61FB22B}"/>
    <cellStyle name="Note 56 2 4" xfId="6280" xr:uid="{A8E9EA16-1D9D-4C5F-8D78-C94763397626}"/>
    <cellStyle name="Note 56 2 4 2" xfId="12751" xr:uid="{ACA692C8-89E4-4B4F-A9A7-D0F4412D06D5}"/>
    <cellStyle name="Note 56 2 5" xfId="6108" xr:uid="{D74426A7-DE6C-4A59-8797-819E246B9915}"/>
    <cellStyle name="Note 56 2 5 2" xfId="12579" xr:uid="{03551D40-3BDE-4DF1-8000-C52D259948FD}"/>
    <cellStyle name="Note 56 2 6" xfId="6516" xr:uid="{BAEC974B-9355-4C33-B71D-D9D7D5927366}"/>
    <cellStyle name="Note 56 2 6 2" xfId="12987" xr:uid="{82EEF497-6465-4D06-AD0E-A426D1EFC992}"/>
    <cellStyle name="Note 56 2 7" xfId="6700" xr:uid="{1416D113-0412-4808-BE12-908D46C2D811}"/>
    <cellStyle name="Note 56 2 7 2" xfId="13171" xr:uid="{37B148C9-CE88-4625-9E18-450B38B2952C}"/>
    <cellStyle name="Note 56 2 8" xfId="7174" xr:uid="{5FDED47C-7C26-41B1-BD5F-4A3E7A0F73F3}"/>
    <cellStyle name="Note 56 2 8 2" xfId="13645" xr:uid="{9C7C4F08-AF0A-4EB3-90AE-94C940AFC751}"/>
    <cellStyle name="Note 56 2 9" xfId="6993" xr:uid="{5ADEF8C5-3AB4-44CC-A333-A0458E7636DE}"/>
    <cellStyle name="Note 56 2 9 2" xfId="13464" xr:uid="{A4B0449F-A582-4AD5-9745-0029A3FCFECC}"/>
    <cellStyle name="Note 56 20" xfId="9781" xr:uid="{4BD23DB9-C028-46B9-A8F8-A722FCC18B3D}"/>
    <cellStyle name="Note 56 21" xfId="10250" xr:uid="{562E17F2-36B4-4C54-B14C-83343F4E8CC6}"/>
    <cellStyle name="Note 56 22" xfId="9309" xr:uid="{362D7B87-9AF2-46EE-9EBE-3FBBC1586C21}"/>
    <cellStyle name="Note 56 23" xfId="10542" xr:uid="{5C98159B-5381-4B72-BEBE-3DE88B286C02}"/>
    <cellStyle name="Note 56 24" xfId="10725" xr:uid="{9F846711-9F59-43F8-9B05-EE71D3DBD01C}"/>
    <cellStyle name="Note 56 25" xfId="10847" xr:uid="{4D3E19E1-4163-4F7E-9995-CEB009A5C936}"/>
    <cellStyle name="Note 56 26" xfId="15868" xr:uid="{FFEA885E-7ADB-4800-BB9E-7856A4B963E1}"/>
    <cellStyle name="Note 56 27" xfId="16483" xr:uid="{F14A20FB-8B69-47E8-962E-2A06A8B883A3}"/>
    <cellStyle name="Note 56 28" xfId="16298" xr:uid="{9A06A8D4-8AB7-42E6-9AAA-6EB7C9A25BA2}"/>
    <cellStyle name="Note 56 29" xfId="16746" xr:uid="{1E60C9E3-0EB4-47FD-99C8-DCAD6998CABB}"/>
    <cellStyle name="Note 56 3" xfId="2347" xr:uid="{00000000-0005-0000-0000-00002C090000}"/>
    <cellStyle name="Note 56 3 2" xfId="5780" xr:uid="{ED898C9D-ABC2-4E6F-946C-C641833CBCC4}"/>
    <cellStyle name="Note 56 3 2 2" xfId="12171" xr:uid="{3236DAA2-4344-466B-B5BF-E1F20B1944A2}"/>
    <cellStyle name="Note 56 3 3" xfId="10253" xr:uid="{28F0867A-CAC0-49FD-81DC-8E2BCC3F05F2}"/>
    <cellStyle name="Note 56 3 4" xfId="11120" xr:uid="{EEBEA466-CE53-4349-A168-98FC3397BD51}"/>
    <cellStyle name="Note 56 3 5" xfId="4851" xr:uid="{A92E2694-8123-4846-B221-5331B68A556A}"/>
    <cellStyle name="Note 56 3 6" xfId="3816" xr:uid="{CF13D56E-AE0F-4CE4-BFEF-35BD5A07363F}"/>
    <cellStyle name="Note 56 30" xfId="16923" xr:uid="{2C4CE4EF-4872-49FC-BE71-92E5F6D7AF45}"/>
    <cellStyle name="Note 56 31" xfId="17085" xr:uid="{2D0D6A71-E16A-46BE-9170-21982BEF0890}"/>
    <cellStyle name="Note 56 4" xfId="3331" xr:uid="{71C853B7-736D-4801-B9FD-393232A7E1E2}"/>
    <cellStyle name="Note 56 4 2" xfId="11586" xr:uid="{74B7F21F-E654-43C9-8E0F-10B8358C97DA}"/>
    <cellStyle name="Note 56 4 3" xfId="5320" xr:uid="{F5729885-321C-4706-9CEA-C0FC928CFC9D}"/>
    <cellStyle name="Note 56 5" xfId="4336" xr:uid="{A0D36396-C7B0-49C3-A699-91A6C3999C62}"/>
    <cellStyle name="Note 56 5 2" xfId="12168" xr:uid="{F9A1A90C-8B5E-447F-8523-C35BA634176A}"/>
    <cellStyle name="Note 56 6" xfId="6279" xr:uid="{DFB54E9D-BDAF-4F5F-9962-86479762DC52}"/>
    <cellStyle name="Note 56 6 2" xfId="12750" xr:uid="{FB41CC8C-30EC-4FCB-B793-C9B18E3B1F94}"/>
    <cellStyle name="Note 56 7" xfId="5882" xr:uid="{21D16B05-F3EC-43C5-80CA-D3CC9F21C007}"/>
    <cellStyle name="Note 56 7 2" xfId="12353" xr:uid="{5BC6788D-1E27-40F6-B4C2-AB1D0D122714}"/>
    <cellStyle name="Note 56 8" xfId="6515" xr:uid="{533B8109-082E-4592-8ACA-613C054A3AFE}"/>
    <cellStyle name="Note 56 8 2" xfId="12986" xr:uid="{D727AC3D-A354-49F5-85EE-4D0B8342A7E6}"/>
    <cellStyle name="Note 56 9" xfId="6701" xr:uid="{5B1A75AB-476B-4B0C-BEE7-FD78B34D897A}"/>
    <cellStyle name="Note 56 9 2" xfId="13172" xr:uid="{E2BC383B-DD31-4615-B072-BFAC5D89D148}"/>
    <cellStyle name="Note 56_TRAFO" xfId="2348" xr:uid="{00000000-0005-0000-0000-00002D090000}"/>
    <cellStyle name="Note 57" xfId="2349" xr:uid="{00000000-0005-0000-0000-00002E090000}"/>
    <cellStyle name="Note 57 10" xfId="7224" xr:uid="{90BAA473-68E7-442D-8A01-D96A1961BFD8}"/>
    <cellStyle name="Note 57 10 2" xfId="13695" xr:uid="{65D83D34-B0DB-4F31-B84E-092769B994FA}"/>
    <cellStyle name="Note 57 11" xfId="6994" xr:uid="{FF1ABC34-6B97-4D40-9E1C-CC45EB8FB162}"/>
    <cellStyle name="Note 57 11 2" xfId="13465" xr:uid="{96D3712D-2701-4307-B306-B5936F057BC3}"/>
    <cellStyle name="Note 57 12" xfId="7705" xr:uid="{CC84D0C8-F5D9-4389-AD2A-6FE346BA5987}"/>
    <cellStyle name="Note 57 12 2" xfId="14176" xr:uid="{5744EEBB-A4E9-4E24-9070-4EB65AEA8AF7}"/>
    <cellStyle name="Note 57 13" xfId="7537" xr:uid="{309303CD-A3AC-465D-8CB3-395642BCC0A6}"/>
    <cellStyle name="Note 57 13 2" xfId="14008" xr:uid="{27A090A1-DDCB-4723-B825-94AE5E4E9FE8}"/>
    <cellStyle name="Note 57 14" xfId="7939" xr:uid="{560E66EF-60BC-40C6-88A1-6AE65AB5558F}"/>
    <cellStyle name="Note 57 14 2" xfId="14410" xr:uid="{93C5F373-77DE-4743-8F67-9830C399629C}"/>
    <cellStyle name="Note 57 15" xfId="8124" xr:uid="{6CBFC74D-C8B1-41D9-B20C-7AA8C4D5CEEA}"/>
    <cellStyle name="Note 57 15 2" xfId="14595" xr:uid="{E096895D-78E4-4E25-8E1C-06F091C7F239}"/>
    <cellStyle name="Note 57 16" xfId="8629" xr:uid="{8376D5B4-BB00-4F2D-B9E8-1D40EE34AC92}"/>
    <cellStyle name="Note 57 16 2" xfId="15100" xr:uid="{BFBEFA62-5C49-49BF-A257-30F0C3916D55}"/>
    <cellStyle name="Note 57 17" xfId="8808" xr:uid="{DA920F92-7A33-428F-B4F3-58669B161936}"/>
    <cellStyle name="Note 57 17 2" xfId="15279" xr:uid="{2A8E8165-2FF8-4750-A250-7678E914C7FD}"/>
    <cellStyle name="Note 57 18" xfId="8985" xr:uid="{218F5038-08A7-4FCE-ADDE-8AFE3530C90A}"/>
    <cellStyle name="Note 57 18 2" xfId="15456" xr:uid="{9CBE3251-F331-4F1E-8426-C77BC1177FDF}"/>
    <cellStyle name="Note 57 19" xfId="9147" xr:uid="{0B2B1377-D3C0-4F25-A769-4D82EE8B69D3}"/>
    <cellStyle name="Note 57 19 2" xfId="15618" xr:uid="{CAB9AAB5-A218-497C-A726-E29559E55E19}"/>
    <cellStyle name="Note 57 2" xfId="2350" xr:uid="{00000000-0005-0000-0000-00002F090000}"/>
    <cellStyle name="Note 57 2 10" xfId="7706" xr:uid="{803D3F7A-069C-497D-92E3-96398BCCEDA5}"/>
    <cellStyle name="Note 57 2 10 2" xfId="14177" xr:uid="{FD34EB1E-D71C-4F05-9CFE-8E47C2812F08}"/>
    <cellStyle name="Note 57 2 11" xfId="7538" xr:uid="{E3B6738D-AA3E-4170-ADE2-D48A5E1C6BB7}"/>
    <cellStyle name="Note 57 2 11 2" xfId="14009" xr:uid="{173A5CEB-C2A4-45AA-BF48-43256053D7CB}"/>
    <cellStyle name="Note 57 2 12" xfId="7940" xr:uid="{E2545DBC-0231-4499-8A07-CA104ABD4152}"/>
    <cellStyle name="Note 57 2 12 2" xfId="14411" xr:uid="{ED792055-C113-4729-8B88-0CAE76BC18C7}"/>
    <cellStyle name="Note 57 2 13" xfId="8123" xr:uid="{EFF923BD-6C46-4D4F-9BE2-8E9CB0FE7790}"/>
    <cellStyle name="Note 57 2 13 2" xfId="14594" xr:uid="{81AEDDEA-160A-463A-AFBF-00B2D6515A01}"/>
    <cellStyle name="Note 57 2 14" xfId="8630" xr:uid="{0259D571-B8D3-41D0-8AA7-2D61BA6A9726}"/>
    <cellStyle name="Note 57 2 14 2" xfId="15101" xr:uid="{CF4D9A95-4D04-4EC0-8A6F-21351DBB67B4}"/>
    <cellStyle name="Note 57 2 15" xfId="8809" xr:uid="{4112ACA6-5A0D-4590-8CD4-7A7E57251E98}"/>
    <cellStyle name="Note 57 2 15 2" xfId="15280" xr:uid="{118A4B58-A1E0-4E00-A73D-F36E5234A27E}"/>
    <cellStyle name="Note 57 2 16" xfId="8986" xr:uid="{3A57747C-5DBD-4460-9906-548DE346CB3F}"/>
    <cellStyle name="Note 57 2 16 2" xfId="15457" xr:uid="{400DEE6F-8441-41E4-8AA2-C4340DB7D3DE}"/>
    <cellStyle name="Note 57 2 17" xfId="9148" xr:uid="{B3A679A9-D637-4A7E-8CAA-7B9A324B0D25}"/>
    <cellStyle name="Note 57 2 17 2" xfId="15619" xr:uid="{2C99AA81-828E-4B27-8078-5BDF4C97BBEF}"/>
    <cellStyle name="Note 57 2 18" xfId="9784" xr:uid="{EC88433B-F62F-4A9E-80EB-467106C2E9B9}"/>
    <cellStyle name="Note 57 2 19" xfId="10255" xr:uid="{76CE1EE7-D413-43C9-BA57-5D088781F843}"/>
    <cellStyle name="Note 57 2 2" xfId="2351" xr:uid="{00000000-0005-0000-0000-000030090000}"/>
    <cellStyle name="Note 57 2 2 2" xfId="5781" xr:uid="{962889B6-69B4-4748-824B-AACD1F80EB58}"/>
    <cellStyle name="Note 57 2 2 2 2" xfId="12174" xr:uid="{D2371338-B5DD-4989-939D-B013A8CDD604}"/>
    <cellStyle name="Note 57 2 2 3" xfId="10256" xr:uid="{9EE3F9AD-D3A4-4C01-B87A-77E22A6D2A18}"/>
    <cellStyle name="Note 57 2 2 4" xfId="11121" xr:uid="{9C2723E0-95B8-4929-8A38-9CB8E5BB926F}"/>
    <cellStyle name="Note 57 2 2 5" xfId="4852" xr:uid="{D77A5375-0F4B-42F2-9895-C16576EDFB0C}"/>
    <cellStyle name="Note 57 2 20" xfId="9956" xr:uid="{9227EBC2-20B8-4976-B89F-EB75AC28B057}"/>
    <cellStyle name="Note 57 2 21" xfId="10545" xr:uid="{297880BB-12F0-4231-B611-C97734CD41EC}"/>
    <cellStyle name="Note 57 2 22" xfId="10728" xr:uid="{5E726AB9-6B3C-4160-82BC-9ADB4C4F96AA}"/>
    <cellStyle name="Note 57 2 23" xfId="10850" xr:uid="{20F5B19F-32D0-4305-93DE-E423A8137CDA}"/>
    <cellStyle name="Note 57 2 24" xfId="15871" xr:uid="{D1C6BE87-B4F2-4F8D-8D3F-7AE0244EB07A}"/>
    <cellStyle name="Note 57 2 25" xfId="16486" xr:uid="{4E684695-EB7A-4CD5-B144-7E0693A748FA}"/>
    <cellStyle name="Note 57 2 26" xfId="16301" xr:uid="{769431C0-6F2D-40E7-984D-E82D732F2286}"/>
    <cellStyle name="Note 57 2 27" xfId="16749" xr:uid="{10F532FA-20DA-4933-9B3A-1DB5C36DF81F}"/>
    <cellStyle name="Note 57 2 28" xfId="16926" xr:uid="{50C0651D-BD43-4F02-9297-230183F68CEC}"/>
    <cellStyle name="Note 57 2 29" xfId="17088" xr:uid="{05A3368E-93F4-4628-8ADA-9EB0FB4D1E0E}"/>
    <cellStyle name="Note 57 2 3" xfId="4339" xr:uid="{781B476A-9D12-4FA5-8964-402E92D43DA6}"/>
    <cellStyle name="Note 57 2 3 2" xfId="12173" xr:uid="{5471EEC5-6473-4BD5-9C86-4897C2109A43}"/>
    <cellStyle name="Note 57 2 4" xfId="6282" xr:uid="{098DA614-B4E6-4D70-9B42-2C5FE2E9C5CF}"/>
    <cellStyle name="Note 57 2 4 2" xfId="12753" xr:uid="{1C1C8C48-EF60-4283-B617-BECFF3A9ECC8}"/>
    <cellStyle name="Note 57 2 5" xfId="6110" xr:uid="{AFE5C423-AD7F-4B9F-9274-C025BF6E43D2}"/>
    <cellStyle name="Note 57 2 5 2" xfId="12581" xr:uid="{50BFD97C-45DA-4A16-BBD5-03A1DA8E30E2}"/>
    <cellStyle name="Note 57 2 6" xfId="6518" xr:uid="{DC4F8806-ACE1-4780-B3C3-F80B1DA6369A}"/>
    <cellStyle name="Note 57 2 6 2" xfId="12989" xr:uid="{5410167A-948C-4DA4-A0D9-D4A4AB51DE58}"/>
    <cellStyle name="Note 57 2 7" xfId="6698" xr:uid="{9A405F3D-7446-4D42-8754-EF04D2DB85FF}"/>
    <cellStyle name="Note 57 2 7 2" xfId="13169" xr:uid="{39A4B69D-4BA7-44C7-9CDC-40D9D384AA40}"/>
    <cellStyle name="Note 57 2 8" xfId="7225" xr:uid="{B5B83A70-B2EB-418D-8912-22BBB5358189}"/>
    <cellStyle name="Note 57 2 8 2" xfId="13696" xr:uid="{314988FB-CD85-4AFC-AA32-D2E1D9F88457}"/>
    <cellStyle name="Note 57 2 9" xfId="6995" xr:uid="{9B6E9CC6-D692-4099-8C22-2F947FC1AB66}"/>
    <cellStyle name="Note 57 2 9 2" xfId="13466" xr:uid="{658B914E-C391-462E-9197-F7B59B3F2AC4}"/>
    <cellStyle name="Note 57 20" xfId="9783" xr:uid="{B8C4EC85-EDC1-4B49-BCE3-F0E42C696E7F}"/>
    <cellStyle name="Note 57 21" xfId="10254" xr:uid="{6C97C311-2F9F-4087-B4AC-8D74CFCD68D0}"/>
    <cellStyle name="Note 57 22" xfId="9307" xr:uid="{DE8C84AD-2F07-4047-9C35-C8A81FE63A7B}"/>
    <cellStyle name="Note 57 23" xfId="10544" xr:uid="{2DF0B9F4-173E-4F78-8AB6-35FF21BFFA38}"/>
    <cellStyle name="Note 57 24" xfId="10727" xr:uid="{27AB7262-2901-4A00-A25C-A7DC32ED7D77}"/>
    <cellStyle name="Note 57 25" xfId="10849" xr:uid="{85F5D433-7AD3-46D0-A148-FBE540111668}"/>
    <cellStyle name="Note 57 26" xfId="15870" xr:uid="{BF028226-B545-4D66-AC7B-CF08F166E0E4}"/>
    <cellStyle name="Note 57 27" xfId="16485" xr:uid="{BB7CE25D-7850-42BD-982B-1A70F3D66289}"/>
    <cellStyle name="Note 57 28" xfId="16300" xr:uid="{F17DF915-FC4C-4F11-B47F-0B6ED22A6430}"/>
    <cellStyle name="Note 57 29" xfId="16748" xr:uid="{0CD1149C-F16B-4823-A3F7-0731AEB38010}"/>
    <cellStyle name="Note 57 3" xfId="2352" xr:uid="{00000000-0005-0000-0000-000031090000}"/>
    <cellStyle name="Note 57 3 2" xfId="5782" xr:uid="{3B2101C8-CE07-4FF7-8446-253531E27927}"/>
    <cellStyle name="Note 57 3 2 2" xfId="12175" xr:uid="{EA8CFAE7-2450-49F3-9334-EE0028042E18}"/>
    <cellStyle name="Note 57 3 3" xfId="10257" xr:uid="{A54F35C6-13EC-486C-B6C9-D7D1D0F46F8C}"/>
    <cellStyle name="Note 57 3 4" xfId="11122" xr:uid="{DEDAD218-6B95-4128-8DAB-52FC87251E11}"/>
    <cellStyle name="Note 57 3 5" xfId="4853" xr:uid="{6F4A62DB-2FFB-4A35-B199-8769AF45643A}"/>
    <cellStyle name="Note 57 3 6" xfId="3817" xr:uid="{BC44D3BE-6754-4599-93E9-99BC432ED0C8}"/>
    <cellStyle name="Note 57 30" xfId="16925" xr:uid="{84DD969A-3A7A-4174-9ABA-605B1F983EB0}"/>
    <cellStyle name="Note 57 31" xfId="17087" xr:uid="{AFD2B86F-2758-40BE-87A2-F2B4D14FB07F}"/>
    <cellStyle name="Note 57 4" xfId="3332" xr:uid="{4A540369-4FAD-42A7-9CF0-8DE0EB3AB369}"/>
    <cellStyle name="Note 57 4 2" xfId="11587" xr:uid="{C53A2AC5-9596-4ED1-B6FB-AF4BB1A4B0A8}"/>
    <cellStyle name="Note 57 4 3" xfId="5321" xr:uid="{FB29C46B-A627-493C-BBDB-E16E5A387183}"/>
    <cellStyle name="Note 57 5" xfId="4338" xr:uid="{A4C617E8-F13F-4C96-8BCE-B6DEB42A059A}"/>
    <cellStyle name="Note 57 5 2" xfId="12172" xr:uid="{8A59DC98-FED1-4C83-8726-8461B8F9B51E}"/>
    <cellStyle name="Note 57 6" xfId="6281" xr:uid="{B102B65B-2DF6-4012-8F02-F847D905B46B}"/>
    <cellStyle name="Note 57 6 2" xfId="12752" xr:uid="{86E46BF3-1F11-4D7B-8A7B-130FE18CB94E}"/>
    <cellStyle name="Note 57 7" xfId="6109" xr:uid="{B3CEBA0C-9DB7-48FF-9AD6-C104DE40847E}"/>
    <cellStyle name="Note 57 7 2" xfId="12580" xr:uid="{94E55CD6-9E9B-431F-BE10-75D01324F2C1}"/>
    <cellStyle name="Note 57 8" xfId="6517" xr:uid="{9C9152A9-8B77-4740-8A77-4AB8038A2AC1}"/>
    <cellStyle name="Note 57 8 2" xfId="12988" xr:uid="{D0EDEC14-B982-41CC-AB19-27B6EE996B65}"/>
    <cellStyle name="Note 57 9" xfId="6699" xr:uid="{35871C63-22A4-4212-B4D5-37BE4AE2794F}"/>
    <cellStyle name="Note 57 9 2" xfId="13170" xr:uid="{74AB5764-0D43-4579-A319-3CF0BC8A8F79}"/>
    <cellStyle name="Note 57_TRAFO" xfId="2353" xr:uid="{00000000-0005-0000-0000-000032090000}"/>
    <cellStyle name="Note 58" xfId="2354" xr:uid="{00000000-0005-0000-0000-000033090000}"/>
    <cellStyle name="Note 58 10" xfId="7226" xr:uid="{04FCFDB8-22CF-4559-A925-4F18DA34E4D7}"/>
    <cellStyle name="Note 58 10 2" xfId="13697" xr:uid="{15C06C0B-372D-4AF7-8CB0-1DF85FA5FECB}"/>
    <cellStyle name="Note 58 11" xfId="6996" xr:uid="{2E3E5A64-032A-427B-87B3-9E5B91ADBFD8}"/>
    <cellStyle name="Note 58 11 2" xfId="13467" xr:uid="{8FDF6EBA-F346-466C-869B-215AC020660D}"/>
    <cellStyle name="Note 58 12" xfId="7707" xr:uid="{7BE165F0-FD18-41A8-B87D-139D77B5166B}"/>
    <cellStyle name="Note 58 12 2" xfId="14178" xr:uid="{F118EBCB-61F1-4AE9-9B4F-6A9D8BDC71FE}"/>
    <cellStyle name="Note 58 13" xfId="7539" xr:uid="{9D9177A1-5A2B-4E95-9579-676B055CB0CD}"/>
    <cellStyle name="Note 58 13 2" xfId="14010" xr:uid="{26E34912-98F2-4AE0-B08F-73EC702414DE}"/>
    <cellStyle name="Note 58 14" xfId="7941" xr:uid="{32F13F8D-2008-487B-9116-5536BE427842}"/>
    <cellStyle name="Note 58 14 2" xfId="14412" xr:uid="{3FF1231C-DBB9-42E2-8FDA-421200BF3AC3}"/>
    <cellStyle name="Note 58 15" xfId="8122" xr:uid="{3BC97174-BCED-4905-A3E8-81C78E6C9AB5}"/>
    <cellStyle name="Note 58 15 2" xfId="14593" xr:uid="{271F99D9-A34E-4837-82D3-AD0D4E5C1C91}"/>
    <cellStyle name="Note 58 16" xfId="8631" xr:uid="{6219D579-9962-4367-A25D-B8DD8A2153A4}"/>
    <cellStyle name="Note 58 16 2" xfId="15102" xr:uid="{B7CD9706-B147-4B62-A14C-9BF1B0A3B6C0}"/>
    <cellStyle name="Note 58 17" xfId="8810" xr:uid="{B11D5558-3BC1-4D66-849F-2599FB42F6BA}"/>
    <cellStyle name="Note 58 17 2" xfId="15281" xr:uid="{5EF05D61-C34B-407D-B33E-7DB4D33EE896}"/>
    <cellStyle name="Note 58 18" xfId="8987" xr:uid="{79F79CC7-0C37-4BEF-92E5-5BAC4693B9FF}"/>
    <cellStyle name="Note 58 18 2" xfId="15458" xr:uid="{C184260E-E8EC-4891-A0B4-95A9B11B4C87}"/>
    <cellStyle name="Note 58 19" xfId="9149" xr:uid="{D566BE2A-F862-4A97-9516-CD12478F7CA7}"/>
    <cellStyle name="Note 58 19 2" xfId="15620" xr:uid="{D5B11112-AD09-4D74-89A6-B3462CFED822}"/>
    <cellStyle name="Note 58 2" xfId="2355" xr:uid="{00000000-0005-0000-0000-000034090000}"/>
    <cellStyle name="Note 58 2 10" xfId="7708" xr:uid="{5C42C032-D905-4FE4-A727-0CA13AEE433A}"/>
    <cellStyle name="Note 58 2 10 2" xfId="14179" xr:uid="{909060A0-6A51-47B3-8451-F0D0628A7DF8}"/>
    <cellStyle name="Note 58 2 11" xfId="7356" xr:uid="{01062595-CC51-485C-ACEB-ED6B002B7CF9}"/>
    <cellStyle name="Note 58 2 11 2" xfId="13827" xr:uid="{98D2A445-07F7-4288-BEFB-AB6ED5D9E89B}"/>
    <cellStyle name="Note 58 2 12" xfId="7942" xr:uid="{95FF7B81-61B0-437C-BE85-99E1E9219F47}"/>
    <cellStyle name="Note 58 2 12 2" xfId="14413" xr:uid="{6CD9CE0A-F9B8-4038-A8F2-69038A5BA7D6}"/>
    <cellStyle name="Note 58 2 13" xfId="8032" xr:uid="{0EFC3389-AA14-4058-AC16-6C24D657F9DC}"/>
    <cellStyle name="Note 58 2 13 2" xfId="14503" xr:uid="{55004D42-2553-4BB6-AB76-093382AA5D5C}"/>
    <cellStyle name="Note 58 2 14" xfId="8632" xr:uid="{AEF7F80A-543E-48B7-AEB5-2D565FF3358E}"/>
    <cellStyle name="Note 58 2 14 2" xfId="15103" xr:uid="{6D202B7C-5808-4C2B-80E8-03499F0BF4D0}"/>
    <cellStyle name="Note 58 2 15" xfId="8811" xr:uid="{EB491F0B-CF44-4252-9AEE-9C3420E552DA}"/>
    <cellStyle name="Note 58 2 15 2" xfId="15282" xr:uid="{96E22139-7110-49EC-BB76-7CFE6D0A3D9C}"/>
    <cellStyle name="Note 58 2 16" xfId="8988" xr:uid="{2B2DFC28-A8CD-4F16-8696-52CE19732F91}"/>
    <cellStyle name="Note 58 2 16 2" xfId="15459" xr:uid="{A609322F-5A70-45BD-8D7B-9C9512F1014D}"/>
    <cellStyle name="Note 58 2 17" xfId="9150" xr:uid="{92D7D0B1-903E-4834-83C8-54D8866C2131}"/>
    <cellStyle name="Note 58 2 17 2" xfId="15621" xr:uid="{95635097-ABD4-492A-87D4-835914AE7DE1}"/>
    <cellStyle name="Note 58 2 18" xfId="9786" xr:uid="{2D3720E2-7046-4CDF-865B-22C383C9A784}"/>
    <cellStyle name="Note 58 2 19" xfId="10259" xr:uid="{48458560-0627-422F-9DCF-54D2028993DF}"/>
    <cellStyle name="Note 58 2 2" xfId="2356" xr:uid="{00000000-0005-0000-0000-000035090000}"/>
    <cellStyle name="Note 58 2 2 2" xfId="5783" xr:uid="{2DA0D973-5B44-45D8-9112-EF8EC4F5CAE9}"/>
    <cellStyle name="Note 58 2 2 2 2" xfId="12178" xr:uid="{6DC43133-ED31-420E-A2A2-217A8ADB04ED}"/>
    <cellStyle name="Note 58 2 2 3" xfId="10260" xr:uid="{45901653-FD45-4BCD-83B0-6BCFF0F5E84A}"/>
    <cellStyle name="Note 58 2 2 4" xfId="11123" xr:uid="{6E5F715F-7A68-4BB6-97C7-B8EC90F83A64}"/>
    <cellStyle name="Note 58 2 2 5" xfId="4854" xr:uid="{E79212CF-7B61-451A-A150-E2620EBCB9D0}"/>
    <cellStyle name="Note 58 2 20" xfId="9305" xr:uid="{CF21A83E-E9F7-4D48-8A12-922577ED4D80}"/>
    <cellStyle name="Note 58 2 21" xfId="10547" xr:uid="{6BB918F3-5DED-4B69-B0D4-76E098ACBAD2}"/>
    <cellStyle name="Note 58 2 22" xfId="10730" xr:uid="{7B871CC0-91B3-4CA4-98E0-2659CDAA92BC}"/>
    <cellStyle name="Note 58 2 23" xfId="10852" xr:uid="{A02615CC-1F3D-46E7-9F50-565F1DBAE968}"/>
    <cellStyle name="Note 58 2 24" xfId="15873" xr:uid="{599FF32A-C265-4A3F-9991-078596107E32}"/>
    <cellStyle name="Note 58 2 25" xfId="16488" xr:uid="{23A57145-849A-476E-89A4-83CC4E2A179F}"/>
    <cellStyle name="Note 58 2 26" xfId="16303" xr:uid="{ED0B221B-61CE-4D1C-BBBD-1616B0B083E9}"/>
    <cellStyle name="Note 58 2 27" xfId="16751" xr:uid="{907BBC53-A0E7-44B9-9F96-7EA90136735B}"/>
    <cellStyle name="Note 58 2 28" xfId="16928" xr:uid="{FC4CC271-267E-4064-A946-3DB9ED45AD8E}"/>
    <cellStyle name="Note 58 2 29" xfId="17090" xr:uid="{7FD0660B-004D-4A50-A00D-0B5404CFA269}"/>
    <cellStyle name="Note 58 2 3" xfId="4341" xr:uid="{6FCA38A5-5360-4FF9-B43B-7D7439204A1B}"/>
    <cellStyle name="Note 58 2 3 2" xfId="12177" xr:uid="{F9E8B4C3-F281-4CDF-ABD2-C2650D330E3F}"/>
    <cellStyle name="Note 58 2 4" xfId="6284" xr:uid="{F91D3A0F-12B9-450F-95FF-67A5CAF18092}"/>
    <cellStyle name="Note 58 2 4 2" xfId="12755" xr:uid="{37A5D41E-4851-44D6-9E92-063438E54062}"/>
    <cellStyle name="Note 58 2 5" xfId="6111" xr:uid="{ED70E25D-C9E3-44BB-A0F2-F3548A35C61B}"/>
    <cellStyle name="Note 58 2 5 2" xfId="12582" xr:uid="{56E015D4-D5AE-4826-87F2-C846075A6099}"/>
    <cellStyle name="Note 58 2 6" xfId="6520" xr:uid="{C4EA98D5-06D7-443B-A4BC-06AA0C60DF26}"/>
    <cellStyle name="Note 58 2 6 2" xfId="12991" xr:uid="{1EE83CD8-64BA-4C9F-96B1-6C59AFD9DC5A}"/>
    <cellStyle name="Note 58 2 7" xfId="6696" xr:uid="{0CA9AAB1-82D0-4E47-9341-660E5D53DB4E}"/>
    <cellStyle name="Note 58 2 7 2" xfId="13167" xr:uid="{4315A783-5E0F-4C41-A1E4-45D6E8C2222B}"/>
    <cellStyle name="Note 58 2 8" xfId="7227" xr:uid="{7A602105-7383-44F2-9DD3-0F983067FF23}"/>
    <cellStyle name="Note 58 2 8 2" xfId="13698" xr:uid="{F1B7FE14-C372-49F2-9BDC-96B19E759688}"/>
    <cellStyle name="Note 58 2 9" xfId="6997" xr:uid="{0DD1D0AD-8723-4CF5-9969-FF49D19DF536}"/>
    <cellStyle name="Note 58 2 9 2" xfId="13468" xr:uid="{97877C1A-DFF2-4FBA-BA63-CB101E4F1211}"/>
    <cellStyle name="Note 58 20" xfId="9785" xr:uid="{2D76689E-1233-4E1A-98A2-DBEAA66450D1}"/>
    <cellStyle name="Note 58 21" xfId="10258" xr:uid="{CDAC86F4-56D2-416F-9A33-8ED8EA7975F5}"/>
    <cellStyle name="Note 58 22" xfId="9306" xr:uid="{9D304C46-173D-4967-850F-FF5FE7F99DA5}"/>
    <cellStyle name="Note 58 23" xfId="10546" xr:uid="{718C3077-AD2B-4F56-B947-CE1BA6F7D7F7}"/>
    <cellStyle name="Note 58 24" xfId="10729" xr:uid="{CE7DBBBF-EAF0-44FD-96EF-EC7664C33E96}"/>
    <cellStyle name="Note 58 25" xfId="10851" xr:uid="{C5D7C94A-BECE-4045-9288-33CAEE2C47B4}"/>
    <cellStyle name="Note 58 26" xfId="15872" xr:uid="{624D6BE6-369F-4702-9B8B-EAC930197ADB}"/>
    <cellStyle name="Note 58 27" xfId="16487" xr:uid="{6D563325-FBF9-45EF-A351-200D09251DEC}"/>
    <cellStyle name="Note 58 28" xfId="16302" xr:uid="{02C389BA-62B6-4A29-A012-CBA9354494C1}"/>
    <cellStyle name="Note 58 29" xfId="16750" xr:uid="{CEE49E7A-8371-4EEC-BEC7-E19E4E95D7EC}"/>
    <cellStyle name="Note 58 3" xfId="2357" xr:uid="{00000000-0005-0000-0000-000036090000}"/>
    <cellStyle name="Note 58 3 2" xfId="5784" xr:uid="{9C2CCF21-DBAC-4F4E-AF83-24B52DA4CDF9}"/>
    <cellStyle name="Note 58 3 2 2" xfId="12179" xr:uid="{6566692A-0308-4273-AE5A-D24E2DB576A8}"/>
    <cellStyle name="Note 58 3 3" xfId="10261" xr:uid="{8E4E1E5F-EC10-4725-87EA-4027405F3878}"/>
    <cellStyle name="Note 58 3 4" xfId="11124" xr:uid="{A0861068-0A0E-4616-84A8-28620169B0F2}"/>
    <cellStyle name="Note 58 3 5" xfId="4855" xr:uid="{16F0AE06-A9FA-45C2-BDA8-955A9E2BE68D}"/>
    <cellStyle name="Note 58 3 6" xfId="3818" xr:uid="{7CC3B75D-A95D-4F9E-9ADC-0F474B2DD77B}"/>
    <cellStyle name="Note 58 30" xfId="16927" xr:uid="{FEF8771D-F716-484D-AEDC-0CE519FFE30B}"/>
    <cellStyle name="Note 58 31" xfId="17089" xr:uid="{D07616EB-6D92-4B7B-84D6-A1F056EA0A08}"/>
    <cellStyle name="Note 58 4" xfId="3333" xr:uid="{9CF2F042-3B53-40BB-9D37-89DA46C9BAAC}"/>
    <cellStyle name="Note 58 4 2" xfId="11588" xr:uid="{8C1B1B1A-B4F2-47F1-8FA3-9BAECA61FB3A}"/>
    <cellStyle name="Note 58 4 3" xfId="5322" xr:uid="{ED072DB2-30B6-4D48-8BC2-4D556616C8E2}"/>
    <cellStyle name="Note 58 5" xfId="4340" xr:uid="{B3FA0D66-569A-4F76-88C9-6CA5B1E02C89}"/>
    <cellStyle name="Note 58 5 2" xfId="12176" xr:uid="{B4D1F9BC-FD82-4C86-8DFF-6311CAFE3AFB}"/>
    <cellStyle name="Note 58 6" xfId="6283" xr:uid="{7CDBCDDA-7C4B-4439-9FAB-A73D7E982B7B}"/>
    <cellStyle name="Note 58 6 2" xfId="12754" xr:uid="{3F5B8A41-CB4A-49AC-9318-2BA2D4EBB970}"/>
    <cellStyle name="Note 58 7" xfId="5891" xr:uid="{C6664169-21E3-4A6D-A9EB-A18B58451657}"/>
    <cellStyle name="Note 58 7 2" xfId="12362" xr:uid="{37BFE193-70DE-40CC-96D3-816560CC5F83}"/>
    <cellStyle name="Note 58 8" xfId="6519" xr:uid="{6ACED224-AFC5-4630-8B3A-6E6FDD7AA90D}"/>
    <cellStyle name="Note 58 8 2" xfId="12990" xr:uid="{1F7A7A4F-8904-49DD-BDED-C05A6FB8B86A}"/>
    <cellStyle name="Note 58 9" xfId="6697" xr:uid="{636A89E1-A31D-4B30-98C0-EA0E17B518D7}"/>
    <cellStyle name="Note 58 9 2" xfId="13168" xr:uid="{B10BE1E9-3E0C-489D-8FD4-94F679316BA7}"/>
    <cellStyle name="Note 58_TRAFO" xfId="2358" xr:uid="{00000000-0005-0000-0000-000037090000}"/>
    <cellStyle name="Note 59" xfId="2359" xr:uid="{00000000-0005-0000-0000-000038090000}"/>
    <cellStyle name="Note 59 10" xfId="7228" xr:uid="{E57C94E4-8640-4A14-88A5-DEE2CB39DEBB}"/>
    <cellStyle name="Note 59 10 2" xfId="13699" xr:uid="{479D5CF9-1FE8-4E46-82A9-8126B18107CE}"/>
    <cellStyle name="Note 59 11" xfId="6624" xr:uid="{26255BBE-9D28-4070-B517-E25CE71CD62D}"/>
    <cellStyle name="Note 59 11 2" xfId="13095" xr:uid="{C2775CA9-25E1-4189-A11C-B50FB10E3BBB}"/>
    <cellStyle name="Note 59 12" xfId="7709" xr:uid="{F334CEC2-0FD9-4DDA-8917-8A72D4B278A7}"/>
    <cellStyle name="Note 59 12 2" xfId="14180" xr:uid="{DCB44213-EFB9-4511-9741-17F07FEA009A}"/>
    <cellStyle name="Note 59 13" xfId="7540" xr:uid="{4E80EB80-A7B0-4BC5-B7DA-BF24155936B2}"/>
    <cellStyle name="Note 59 13 2" xfId="14011" xr:uid="{11CD7636-87DB-499A-809C-386D90F389AF}"/>
    <cellStyle name="Note 59 14" xfId="7943" xr:uid="{EFB7F363-E452-4838-92A9-1E479DDDCD6C}"/>
    <cellStyle name="Note 59 14 2" xfId="14414" xr:uid="{AFA90195-7360-4F2B-BDD4-9D64BAE14723}"/>
    <cellStyle name="Note 59 15" xfId="8121" xr:uid="{8A8E0026-E2A8-420F-A40B-31B8F5472F5B}"/>
    <cellStyle name="Note 59 15 2" xfId="14592" xr:uid="{66513114-AA5E-4504-BE9D-31308B17C63D}"/>
    <cellStyle name="Note 59 16" xfId="8633" xr:uid="{C80D2808-3AA7-4172-83B5-91AAB5DC79FC}"/>
    <cellStyle name="Note 59 16 2" xfId="15104" xr:uid="{DCEDC972-3DD6-478D-B8EF-3162BC933EA7}"/>
    <cellStyle name="Note 59 17" xfId="8812" xr:uid="{3924866C-E577-4B5B-9A65-B7F767AEAEAE}"/>
    <cellStyle name="Note 59 17 2" xfId="15283" xr:uid="{1CF9DADC-DA12-43D7-B912-722F39611B0C}"/>
    <cellStyle name="Note 59 18" xfId="8989" xr:uid="{597674E9-D719-4B36-9901-2C709092B297}"/>
    <cellStyle name="Note 59 18 2" xfId="15460" xr:uid="{0C67D899-D965-4C16-99C5-110139DDC799}"/>
    <cellStyle name="Note 59 19" xfId="9151" xr:uid="{3B3280F2-B95F-47C0-92B8-D13F0AD4E6FA}"/>
    <cellStyle name="Note 59 19 2" xfId="15622" xr:uid="{4BE27494-ECD1-4F6E-B7AD-1A5E172DAA09}"/>
    <cellStyle name="Note 59 2" xfId="2360" xr:uid="{00000000-0005-0000-0000-000039090000}"/>
    <cellStyle name="Note 59 2 10" xfId="7710" xr:uid="{732566C1-643A-497A-B3D5-A6C87C7C1772}"/>
    <cellStyle name="Note 59 2 10 2" xfId="14181" xr:uid="{1936C49F-C7DB-4CFD-A0D4-F6489228C489}"/>
    <cellStyle name="Note 59 2 11" xfId="7541" xr:uid="{E9AC4A76-D69D-4FF5-907C-DF8BD8A537BA}"/>
    <cellStyle name="Note 59 2 11 2" xfId="14012" xr:uid="{3B1D98C2-3A1D-4DFD-BDEE-FF65E00A6490}"/>
    <cellStyle name="Note 59 2 12" xfId="7944" xr:uid="{84E78F1D-F462-41AF-A6AF-82D711C9C13B}"/>
    <cellStyle name="Note 59 2 12 2" xfId="14415" xr:uid="{2AFEE8EC-3D1A-4816-98BC-E162BD2922B3}"/>
    <cellStyle name="Note 59 2 13" xfId="8120" xr:uid="{5229D599-311F-4CA6-97F7-E91C7B48F387}"/>
    <cellStyle name="Note 59 2 13 2" xfId="14591" xr:uid="{886512E0-D4FF-47B0-A806-73F5BB297504}"/>
    <cellStyle name="Note 59 2 14" xfId="8634" xr:uid="{222F86BA-83AD-4BF1-B3D5-F34E00BD5B72}"/>
    <cellStyle name="Note 59 2 14 2" xfId="15105" xr:uid="{490339CE-5EF7-4730-9ECF-8041B3F4EB05}"/>
    <cellStyle name="Note 59 2 15" xfId="8813" xr:uid="{24BC6A47-4220-44C4-8052-188614468A6B}"/>
    <cellStyle name="Note 59 2 15 2" xfId="15284" xr:uid="{CC70D51B-E76C-4A73-934F-B101174EC298}"/>
    <cellStyle name="Note 59 2 16" xfId="8990" xr:uid="{EEE8A227-3536-4697-83F1-18BF7A159750}"/>
    <cellStyle name="Note 59 2 16 2" xfId="15461" xr:uid="{D88871F7-C93E-4F84-93BB-5E8F10EF1D9E}"/>
    <cellStyle name="Note 59 2 17" xfId="9152" xr:uid="{D62E19EB-91DD-4A7A-9820-478C9F6AF95D}"/>
    <cellStyle name="Note 59 2 17 2" xfId="15623" xr:uid="{B27E9BCF-E66E-4064-A9B9-73A3CFBFE6BB}"/>
    <cellStyle name="Note 59 2 18" xfId="9788" xr:uid="{E396B6FC-67F1-44A0-8BCA-A741D98F7AAB}"/>
    <cellStyle name="Note 59 2 19" xfId="10263" xr:uid="{E365112D-0EE2-4C2F-BDA9-1F0275A0F19A}"/>
    <cellStyle name="Note 59 2 2" xfId="2361" xr:uid="{00000000-0005-0000-0000-00003A090000}"/>
    <cellStyle name="Note 59 2 2 2" xfId="5785" xr:uid="{8378424E-09E1-4464-A2E2-11450025847C}"/>
    <cellStyle name="Note 59 2 2 2 2" xfId="12182" xr:uid="{B67AC6D3-61DA-4A65-A03E-E177B01C304B}"/>
    <cellStyle name="Note 59 2 2 3" xfId="10264" xr:uid="{01A73E67-983D-4BD6-B9F2-1C373E1B8159}"/>
    <cellStyle name="Note 59 2 2 4" xfId="11125" xr:uid="{9C970372-062D-48C4-8477-A4A0182DC4E5}"/>
    <cellStyle name="Note 59 2 2 5" xfId="4856" xr:uid="{3F989836-8860-47FD-8D5A-9E46EABEC311}"/>
    <cellStyle name="Note 59 2 20" xfId="9303" xr:uid="{CB71FCC0-ABC0-438C-8082-6D355824FF7A}"/>
    <cellStyle name="Note 59 2 21" xfId="10549" xr:uid="{DC405E55-9FCD-4B39-97DF-A009F0AC4956}"/>
    <cellStyle name="Note 59 2 22" xfId="10732" xr:uid="{A12DA099-74B5-4BDF-87F8-CA6C0D22B92E}"/>
    <cellStyle name="Note 59 2 23" xfId="10854" xr:uid="{7D569CF1-3A3F-4081-8FA2-C2A208C8B7FC}"/>
    <cellStyle name="Note 59 2 24" xfId="15875" xr:uid="{C7330637-BEA7-4F83-9863-B416065DEDD4}"/>
    <cellStyle name="Note 59 2 25" xfId="16490" xr:uid="{6EBE5853-23E4-4F73-B6F6-00554D0514D4}"/>
    <cellStyle name="Note 59 2 26" xfId="16305" xr:uid="{19AF0577-9C23-4E54-906B-9CD0FC554F95}"/>
    <cellStyle name="Note 59 2 27" xfId="16753" xr:uid="{750C5485-8ABC-4660-ABCC-566D2335EA2A}"/>
    <cellStyle name="Note 59 2 28" xfId="16930" xr:uid="{3D303585-FFE3-498E-833F-4054C61D48FE}"/>
    <cellStyle name="Note 59 2 29" xfId="17092" xr:uid="{2CA8E273-F09C-42AB-8F29-F09845284DF9}"/>
    <cellStyle name="Note 59 2 3" xfId="4343" xr:uid="{990073AF-38F6-4CC5-AE63-670DDE175F8E}"/>
    <cellStyle name="Note 59 2 3 2" xfId="12181" xr:uid="{DF305A4A-5C4E-4ADC-9F7B-EB408C3A9A46}"/>
    <cellStyle name="Note 59 2 4" xfId="6286" xr:uid="{F26673F1-5BDD-4E4B-8A84-83D0C4696DA5}"/>
    <cellStyle name="Note 59 2 4 2" xfId="12757" xr:uid="{DAF45108-8DB0-480C-B65F-0512FD0A30FA}"/>
    <cellStyle name="Note 59 2 5" xfId="6113" xr:uid="{8C7185C4-6B64-4948-A53C-8A9650B0039B}"/>
    <cellStyle name="Note 59 2 5 2" xfId="12584" xr:uid="{D78B94A5-8D89-4489-9170-BCFD7703EF53}"/>
    <cellStyle name="Note 59 2 6" xfId="6522" xr:uid="{A94C66A0-80B5-4084-95F1-D8CE830B12E2}"/>
    <cellStyle name="Note 59 2 6 2" xfId="12993" xr:uid="{969D6C73-53E9-44B8-AA12-19E908CF9F44}"/>
    <cellStyle name="Note 59 2 7" xfId="6694" xr:uid="{740AEF6A-E044-4334-854A-D8AA1F578201}"/>
    <cellStyle name="Note 59 2 7 2" xfId="13165" xr:uid="{B0ECE1CD-3D7B-4BA5-BF14-55CC8957F6E3}"/>
    <cellStyle name="Note 59 2 8" xfId="7229" xr:uid="{97AB7971-6172-49D2-9EA0-C6B8AADE79FD}"/>
    <cellStyle name="Note 59 2 8 2" xfId="13700" xr:uid="{B91D307D-21C5-44A2-9CE7-1A6841CC6DA2}"/>
    <cellStyle name="Note 59 2 9" xfId="6998" xr:uid="{F1694E3B-38E1-4D56-934B-F2924ECFDEC4}"/>
    <cellStyle name="Note 59 2 9 2" xfId="13469" xr:uid="{C4FFC24F-7F1F-4C82-93CD-8D962B21586E}"/>
    <cellStyle name="Note 59 20" xfId="9787" xr:uid="{B13A4467-4CE7-412C-90D3-780B2D7146BE}"/>
    <cellStyle name="Note 59 21" xfId="10262" xr:uid="{FB99E8A5-4EE8-4D46-B4CB-D66D0217AC5E}"/>
    <cellStyle name="Note 59 22" xfId="9304" xr:uid="{1F88F7AA-ECA8-4EEC-8746-0C2842E19988}"/>
    <cellStyle name="Note 59 23" xfId="10548" xr:uid="{743BE484-D1C6-45EF-B701-4A4B3F7166A6}"/>
    <cellStyle name="Note 59 24" xfId="10731" xr:uid="{8C65BF39-5219-4387-9D20-58EAD86A8FF0}"/>
    <cellStyle name="Note 59 25" xfId="10853" xr:uid="{481F3AA4-BAF6-4EB7-A808-BCDE9B75937F}"/>
    <cellStyle name="Note 59 26" xfId="15874" xr:uid="{1150F825-CA88-447F-B526-633D9C8F21AB}"/>
    <cellStyle name="Note 59 27" xfId="16489" xr:uid="{3C75B1DD-6D2A-4C3A-9CC9-A1293F33A8DF}"/>
    <cellStyle name="Note 59 28" xfId="16304" xr:uid="{984CD80C-A010-4F3D-AE34-6F5E70C6EB74}"/>
    <cellStyle name="Note 59 29" xfId="16752" xr:uid="{9311A937-9C68-459F-B2E7-7CFAADF8FD04}"/>
    <cellStyle name="Note 59 3" xfId="2362" xr:uid="{00000000-0005-0000-0000-00003B090000}"/>
    <cellStyle name="Note 59 3 2" xfId="5786" xr:uid="{78F400B9-F090-4105-8989-AAD9F5C187C6}"/>
    <cellStyle name="Note 59 3 2 2" xfId="12183" xr:uid="{3DE716EA-559B-4967-A511-718F7723387F}"/>
    <cellStyle name="Note 59 3 3" xfId="10265" xr:uid="{6E01AB04-3C62-4582-A780-145142C64AB1}"/>
    <cellStyle name="Note 59 3 4" xfId="11126" xr:uid="{6AD417EA-CA02-4FCF-A19D-E02606C8F747}"/>
    <cellStyle name="Note 59 3 5" xfId="4857" xr:uid="{480C141A-778B-4F52-B501-2A21935B72D7}"/>
    <cellStyle name="Note 59 3 6" xfId="3819" xr:uid="{0A8D1D41-262E-440B-89F8-68A54438B952}"/>
    <cellStyle name="Note 59 30" xfId="16929" xr:uid="{12BE5D8B-BCAF-4FE7-85B8-AAAFD0B46556}"/>
    <cellStyle name="Note 59 31" xfId="17091" xr:uid="{A6083624-732F-4755-80DC-1D3ACA0E1C11}"/>
    <cellStyle name="Note 59 4" xfId="3334" xr:uid="{16808FD0-904B-4EF0-AE2E-96D0A166EB70}"/>
    <cellStyle name="Note 59 4 2" xfId="11589" xr:uid="{36683C14-8B73-49FB-8544-9A2CF48B820E}"/>
    <cellStyle name="Note 59 4 3" xfId="5323" xr:uid="{D40D61A0-6421-49D6-8A23-DBDAAE734A57}"/>
    <cellStyle name="Note 59 5" xfId="4342" xr:uid="{2F202F5A-BE0F-4FFA-86C6-08C7E12C89AF}"/>
    <cellStyle name="Note 59 5 2" xfId="12180" xr:uid="{87FB8825-7F3B-49F2-B439-6DB3E0236B07}"/>
    <cellStyle name="Note 59 6" xfId="6285" xr:uid="{E1E7EAE6-D9AB-48B3-AF13-DDA44170E05D}"/>
    <cellStyle name="Note 59 6 2" xfId="12756" xr:uid="{988DEE17-B9C1-4AC8-9DAF-3376167D35D6}"/>
    <cellStyle name="Note 59 7" xfId="6112" xr:uid="{AA22375C-AAC3-41F2-B86F-F6CF5C88857B}"/>
    <cellStyle name="Note 59 7 2" xfId="12583" xr:uid="{BF4928DD-BCEA-4EE9-8FB2-828AE33F4BD9}"/>
    <cellStyle name="Note 59 8" xfId="6521" xr:uid="{259F1F84-D8D3-4237-BA70-7C4251B456A4}"/>
    <cellStyle name="Note 59 8 2" xfId="12992" xr:uid="{BA006662-6DF6-42FA-A2C9-A4637695A06B}"/>
    <cellStyle name="Note 59 9" xfId="6695" xr:uid="{486DF2AD-C17E-4BB0-9108-DF6A15D27BB3}"/>
    <cellStyle name="Note 59 9 2" xfId="13166" xr:uid="{2EFD880F-6C44-4974-87C2-DE29CDE1040E}"/>
    <cellStyle name="Note 59_TRAFO" xfId="2363" xr:uid="{00000000-0005-0000-0000-00003C090000}"/>
    <cellStyle name="Note 6" xfId="2364" xr:uid="{00000000-0005-0000-0000-00003D090000}"/>
    <cellStyle name="Note 6 10" xfId="6999" xr:uid="{3A17E15E-7DA3-4F2E-8C74-25A52B6C1326}"/>
    <cellStyle name="Note 6 10 2" xfId="13470" xr:uid="{2E124A92-B6BF-4A8B-AF59-1FC42B1DF32E}"/>
    <cellStyle name="Note 6 11" xfId="7711" xr:uid="{E433AA7B-B99B-4D8F-BCAA-22351F02B934}"/>
    <cellStyle name="Note 6 11 2" xfId="14182" xr:uid="{2CBE9DF2-4E60-4ADC-A65F-D0E4DCB2498C}"/>
    <cellStyle name="Note 6 12" xfId="7542" xr:uid="{3E2181D6-CC03-46C8-994D-87DF8D42CBA3}"/>
    <cellStyle name="Note 6 12 2" xfId="14013" xr:uid="{160622E2-8303-477D-878C-01712B079F06}"/>
    <cellStyle name="Note 6 13" xfId="7945" xr:uid="{482D4509-07D7-43FD-9916-A61217703A92}"/>
    <cellStyle name="Note 6 13 2" xfId="14416" xr:uid="{5D4AFD2A-F54D-4A4D-ACA2-2F36D335495E}"/>
    <cellStyle name="Note 6 14" xfId="8119" xr:uid="{F43F8AC9-D224-40B2-911B-BCBFEA9D1E63}"/>
    <cellStyle name="Note 6 14 2" xfId="14590" xr:uid="{B5EBCEE7-C97B-4B79-8C25-96C8154F1E7F}"/>
    <cellStyle name="Note 6 15" xfId="8635" xr:uid="{685478BC-EA09-45F5-A1B2-4F2785A735F1}"/>
    <cellStyle name="Note 6 15 2" xfId="15106" xr:uid="{9A6C7D56-7973-4A4D-92AF-5D59AA8332D8}"/>
    <cellStyle name="Note 6 16" xfId="8814" xr:uid="{9E12CCF8-29F9-42AB-A65A-D3F37376B15A}"/>
    <cellStyle name="Note 6 16 2" xfId="15285" xr:uid="{0FED06BA-7B2C-43CF-8B0E-903B45C598A2}"/>
    <cellStyle name="Note 6 17" xfId="8991" xr:uid="{27B0B38E-DC6D-46DB-984E-B986672BB966}"/>
    <cellStyle name="Note 6 17 2" xfId="15462" xr:uid="{BEE737A3-00FA-42D8-A18C-F02F1EE036E6}"/>
    <cellStyle name="Note 6 18" xfId="9153" xr:uid="{8620D742-11DD-446B-825D-0634E3AB34DA}"/>
    <cellStyle name="Note 6 18 2" xfId="15624" xr:uid="{970827AE-458B-4F1B-A44B-75CA67FADE74}"/>
    <cellStyle name="Note 6 19" xfId="9789" xr:uid="{1203C960-98FD-409D-9640-C43C4522B105}"/>
    <cellStyle name="Note 6 2" xfId="2365" xr:uid="{00000000-0005-0000-0000-00003E090000}"/>
    <cellStyle name="Note 6 2 10" xfId="7712" xr:uid="{21F012A7-264A-4580-B57D-3B1B79D6703E}"/>
    <cellStyle name="Note 6 2 10 2" xfId="14183" xr:uid="{4A8459A1-2DF6-45A0-B718-F50F0D86F0F3}"/>
    <cellStyle name="Note 6 2 11" xfId="7543" xr:uid="{831B64EE-CBBB-463B-81DE-622070DBBC25}"/>
    <cellStyle name="Note 6 2 11 2" xfId="14014" xr:uid="{87EB6D78-E63E-463F-8791-C94AFA0495BF}"/>
    <cellStyle name="Note 6 2 12" xfId="7946" xr:uid="{44829EF2-8729-4A57-BE64-FFE7AF563DB2}"/>
    <cellStyle name="Note 6 2 12 2" xfId="14417" xr:uid="{4789ED77-F1DD-4CF4-80D8-FC56DB76787E}"/>
    <cellStyle name="Note 6 2 13" xfId="8118" xr:uid="{62F55304-B136-4640-944B-538CAA7D36E3}"/>
    <cellStyle name="Note 6 2 13 2" xfId="14589" xr:uid="{4D72D5B4-692A-44E7-84BB-FA253AB34828}"/>
    <cellStyle name="Note 6 2 14" xfId="8636" xr:uid="{DAD249E8-A9C9-45EA-8ED3-09B61ABD5CE5}"/>
    <cellStyle name="Note 6 2 14 2" xfId="15107" xr:uid="{24AD9956-C143-4C8F-945A-BF66DA13FD08}"/>
    <cellStyle name="Note 6 2 15" xfId="8815" xr:uid="{8862F2C9-8996-4B1F-97C1-7B2E24252068}"/>
    <cellStyle name="Note 6 2 15 2" xfId="15286" xr:uid="{4CE49873-05B3-4C61-9A1D-E823868C15A6}"/>
    <cellStyle name="Note 6 2 16" xfId="8992" xr:uid="{559FE1A1-EE94-4D2B-9845-2DDEF35553C3}"/>
    <cellStyle name="Note 6 2 16 2" xfId="15463" xr:uid="{61D4CA88-5776-4B7F-B157-62A63689A454}"/>
    <cellStyle name="Note 6 2 17" xfId="9154" xr:uid="{5D82C46F-AAE7-4EFA-B97D-FD2A2EFE90E8}"/>
    <cellStyle name="Note 6 2 17 2" xfId="15625" xr:uid="{6B06E402-6729-4757-9198-0E086F588B74}"/>
    <cellStyle name="Note 6 2 18" xfId="9790" xr:uid="{58BDE3BD-85BA-4DCC-929E-35388447301E}"/>
    <cellStyle name="Note 6 2 19" xfId="10267" xr:uid="{B569A252-8418-4BFF-BEC8-0ABAF5FF7CFD}"/>
    <cellStyle name="Note 6 2 2" xfId="2366" xr:uid="{00000000-0005-0000-0000-00003F090000}"/>
    <cellStyle name="Note 6 2 2 2" xfId="5787" xr:uid="{7A95126B-943F-4B24-B1DB-886514229B35}"/>
    <cellStyle name="Note 6 2 2 2 2" xfId="12186" xr:uid="{035244B4-3E7A-46A0-A8F0-3D1A1196FE36}"/>
    <cellStyle name="Note 6 2 2 3" xfId="10268" xr:uid="{897F91EF-71C2-441D-8F3A-1C96A9189E12}"/>
    <cellStyle name="Note 6 2 2 4" xfId="11127" xr:uid="{572BD433-7409-451E-AD6E-58B343BF3463}"/>
    <cellStyle name="Note 6 2 2 5" xfId="4858" xr:uid="{A57220EA-BE38-4EE1-9F6F-2E9241281C74}"/>
    <cellStyle name="Note 6 2 20" xfId="9301" xr:uid="{8D540937-1577-459D-9351-9E6EB2052F97}"/>
    <cellStyle name="Note 6 2 21" xfId="10551" xr:uid="{4CE7136D-B897-4F0C-B0C0-944AB8D00F10}"/>
    <cellStyle name="Note 6 2 22" xfId="10734" xr:uid="{3F349039-FC37-47D6-8AB9-7A2E1CBD76E1}"/>
    <cellStyle name="Note 6 2 23" xfId="10939" xr:uid="{ABCF1181-8605-4D74-8602-4F22077A74AB}"/>
    <cellStyle name="Note 6 2 24" xfId="15877" xr:uid="{20072726-FB4B-4D6E-BF3B-7152AA3CF78F}"/>
    <cellStyle name="Note 6 2 25" xfId="16492" xr:uid="{F5DBA3EE-3422-4FE2-AC1A-31B988F022AB}"/>
    <cellStyle name="Note 6 2 26" xfId="16307" xr:uid="{60E2035E-73C0-43E8-9D97-53BA92AA5440}"/>
    <cellStyle name="Note 6 2 27" xfId="16755" xr:uid="{0E44EE75-22D8-4BA7-9FAC-E8745D0E9602}"/>
    <cellStyle name="Note 6 2 28" xfId="16932" xr:uid="{ACE85A9E-4C6F-4B64-8A60-8BDDD7C34B50}"/>
    <cellStyle name="Note 6 2 29" xfId="17094" xr:uid="{35D860A1-AA3E-4061-9B5A-3A71DF180BE9}"/>
    <cellStyle name="Note 6 2 3" xfId="4345" xr:uid="{065DCAB7-36E5-44A3-A7E1-D9E72DC85B1F}"/>
    <cellStyle name="Note 6 2 3 2" xfId="12185" xr:uid="{CD7413B0-4BE7-4A3B-BE04-210A8B5CDEE2}"/>
    <cellStyle name="Note 6 2 4" xfId="6288" xr:uid="{D3C957D2-043F-4B32-AC2C-73710BBC9B37}"/>
    <cellStyle name="Note 6 2 4 2" xfId="12759" xr:uid="{7F37CDF2-FE0B-4485-9A46-39B504D564EF}"/>
    <cellStyle name="Note 6 2 5" xfId="6115" xr:uid="{7F845BFC-AC83-46D1-ADDA-DC3518884CEB}"/>
    <cellStyle name="Note 6 2 5 2" xfId="12586" xr:uid="{2BEE4B79-AB2B-416C-AC43-6527146EEB85}"/>
    <cellStyle name="Note 6 2 6" xfId="6524" xr:uid="{583FC689-5025-4D07-B782-7073B3F54609}"/>
    <cellStyle name="Note 6 2 6 2" xfId="12995" xr:uid="{7AC906E1-844F-42D4-9AAB-04D79269DDAA}"/>
    <cellStyle name="Note 6 2 7" xfId="6692" xr:uid="{B4B087B7-4E19-4154-94B9-21758D72E05C}"/>
    <cellStyle name="Note 6 2 7 2" xfId="13163" xr:uid="{27B06246-CB2C-4C3B-A341-722567D47ADD}"/>
    <cellStyle name="Note 6 2 8" xfId="7231" xr:uid="{9F4A3E00-AA56-45CB-9CCC-5F07802411B9}"/>
    <cellStyle name="Note 6 2 8 2" xfId="13702" xr:uid="{6FE27011-7C2B-42A8-A3E9-22E5E856145F}"/>
    <cellStyle name="Note 6 2 9" xfId="7000" xr:uid="{6A64FBD5-56DA-4CF2-87EB-9B8622AA02A2}"/>
    <cellStyle name="Note 6 2 9 2" xfId="13471" xr:uid="{25714F96-4671-47BD-AFDD-1F4B7A9F98AB}"/>
    <cellStyle name="Note 6 20" xfId="10266" xr:uid="{149F3742-917E-4C3F-8B4D-D216C5A7EA72}"/>
    <cellStyle name="Note 6 21" xfId="9302" xr:uid="{B3A27FEC-ADB3-4B3A-856A-83738EEA25B3}"/>
    <cellStyle name="Note 6 22" xfId="10550" xr:uid="{F554CCA7-5B6A-43B4-93A2-7DA76A1475BD}"/>
    <cellStyle name="Note 6 23" xfId="10733" xr:uid="{ED818454-B456-44E3-8D90-9149AF68CCA1}"/>
    <cellStyle name="Note 6 24" xfId="10855" xr:uid="{A3B87F0D-447D-43F6-8F8C-6BDD87C38DA8}"/>
    <cellStyle name="Note 6 25" xfId="15876" xr:uid="{E250470C-77F7-4A2F-968D-9A1456A4A3DA}"/>
    <cellStyle name="Note 6 26" xfId="16491" xr:uid="{7D56B064-E1BC-41C1-A79D-0C24E7AF585A}"/>
    <cellStyle name="Note 6 27" xfId="16306" xr:uid="{078CAF8D-37B9-485D-9726-135AD262A8C2}"/>
    <cellStyle name="Note 6 28" xfId="16754" xr:uid="{827C1752-1DF7-4E21-8DD8-7EA75BA2B9E0}"/>
    <cellStyle name="Note 6 29" xfId="16931" xr:uid="{194E4580-C135-488E-AF31-FC35875C660E}"/>
    <cellStyle name="Note 6 3" xfId="2367" xr:uid="{00000000-0005-0000-0000-000040090000}"/>
    <cellStyle name="Note 6 3 2" xfId="5788" xr:uid="{93F46AB1-C014-4441-AF53-8B3D37EB19D7}"/>
    <cellStyle name="Note 6 3 2 2" xfId="12187" xr:uid="{DEA0E086-8E14-4B7E-AD37-B78766029F2E}"/>
    <cellStyle name="Note 6 3 3" xfId="10269" xr:uid="{55363A90-9009-4C1C-8395-CEADAD1A8250}"/>
    <cellStyle name="Note 6 3 4" xfId="11128" xr:uid="{E23DCDC4-30D3-44CF-99D7-7B8177D3312A}"/>
    <cellStyle name="Note 6 3 5" xfId="4859" xr:uid="{D58098C2-4145-4E8C-BB30-9AAD545E672B}"/>
    <cellStyle name="Note 6 30" xfId="17093" xr:uid="{2DFA3E1D-37A3-4050-BDD1-9429C6AB1257}"/>
    <cellStyle name="Note 6 4" xfId="4344" xr:uid="{CAA4E5EC-77DE-478E-A74C-6251FCF1B185}"/>
    <cellStyle name="Note 6 4 2" xfId="12184" xr:uid="{48B5AFA7-B8D4-44B2-B069-24F35378BCDA}"/>
    <cellStyle name="Note 6 5" xfId="6287" xr:uid="{2758B334-41E4-49BC-8F9C-8ED86836205A}"/>
    <cellStyle name="Note 6 5 2" xfId="12758" xr:uid="{C60A5CCD-6E7B-4DD2-B786-76D3D265470D}"/>
    <cellStyle name="Note 6 6" xfId="6114" xr:uid="{9EB72EB4-0260-497F-ADF1-9A5CE2FD8EEA}"/>
    <cellStyle name="Note 6 6 2" xfId="12585" xr:uid="{745DA772-245A-4B38-BE9E-B8F1C8516769}"/>
    <cellStyle name="Note 6 7" xfId="6523" xr:uid="{D98F8A62-4E28-44E4-A008-C9D9E34C87C1}"/>
    <cellStyle name="Note 6 7 2" xfId="12994" xr:uid="{52A2341D-2204-4038-A51A-8868C24B99EA}"/>
    <cellStyle name="Note 6 8" xfId="6693" xr:uid="{64535A04-840F-4B36-ADE2-07700055A198}"/>
    <cellStyle name="Note 6 8 2" xfId="13164" xr:uid="{9C993FC9-031C-4E3C-815E-5775D89B1447}"/>
    <cellStyle name="Note 6 9" xfId="7230" xr:uid="{E2157BEB-BF54-43C5-BEA6-30A54AECDE86}"/>
    <cellStyle name="Note 6 9 2" xfId="13701" xr:uid="{FC35A013-3128-40BC-BEAB-36CEB913507F}"/>
    <cellStyle name="Note 6_TRAFO" xfId="2368" xr:uid="{00000000-0005-0000-0000-000041090000}"/>
    <cellStyle name="Note 60" xfId="2369" xr:uid="{00000000-0005-0000-0000-000042090000}"/>
    <cellStyle name="Note 60 10" xfId="7232" xr:uid="{4E94B4C7-5A5F-4283-B40B-4CC6A9C287D3}"/>
    <cellStyle name="Note 60 10 2" xfId="13703" xr:uid="{AD78931B-09F0-4153-83B5-CC1C45C8C07A}"/>
    <cellStyle name="Note 60 11" xfId="7001" xr:uid="{4E0E9134-12AB-4810-A710-2B35196AD662}"/>
    <cellStyle name="Note 60 11 2" xfId="13472" xr:uid="{E6A62DAD-EA87-45B6-822B-3BE363304C83}"/>
    <cellStyle name="Note 60 12" xfId="7713" xr:uid="{D9B86FE2-E7A1-4994-ACEE-A1EEC2C5AF46}"/>
    <cellStyle name="Note 60 12 2" xfId="14184" xr:uid="{79A229DC-0904-46B6-9BD9-12A495A3830D}"/>
    <cellStyle name="Note 60 13" xfId="7544" xr:uid="{8082BE89-FBE2-4E50-BFDA-3C19E0E0E43A}"/>
    <cellStyle name="Note 60 13 2" xfId="14015" xr:uid="{604519BF-9EE5-48C0-AA36-92E5594F43DA}"/>
    <cellStyle name="Note 60 14" xfId="7947" xr:uid="{66ED6AC6-22E5-432E-B868-9ED7F80F4C68}"/>
    <cellStyle name="Note 60 14 2" xfId="14418" xr:uid="{CBA9ED8D-509D-46DA-AD95-E71DBA1AAFA8}"/>
    <cellStyle name="Note 60 15" xfId="8117" xr:uid="{2EFE758B-AE91-4743-8A26-24D9FAE5FC96}"/>
    <cellStyle name="Note 60 15 2" xfId="14588" xr:uid="{E46B86B6-1501-407F-9A96-A7E245FB82F0}"/>
    <cellStyle name="Note 60 16" xfId="8637" xr:uid="{A50D7501-B2DE-4231-BA31-FDE213A4C7DC}"/>
    <cellStyle name="Note 60 16 2" xfId="15108" xr:uid="{5444261A-DF67-4128-876E-13882A931CD5}"/>
    <cellStyle name="Note 60 17" xfId="8816" xr:uid="{30209B96-C07C-4017-9A8F-034FA1AF7287}"/>
    <cellStyle name="Note 60 17 2" xfId="15287" xr:uid="{2394FC80-DF15-41E3-A9D8-5BEF32ED4357}"/>
    <cellStyle name="Note 60 18" xfId="8993" xr:uid="{5CD38A06-83D6-438C-AE0F-D68C52A178D4}"/>
    <cellStyle name="Note 60 18 2" xfId="15464" xr:uid="{A6D36EAB-EF9C-43ED-8034-C58742DF93C1}"/>
    <cellStyle name="Note 60 19" xfId="9155" xr:uid="{77BD2404-4E7A-48FD-AB3D-3170DC5AB05F}"/>
    <cellStyle name="Note 60 19 2" xfId="15626" xr:uid="{2EAC0846-29FA-40C8-80A4-47BC050C0DD8}"/>
    <cellStyle name="Note 60 2" xfId="2370" xr:uid="{00000000-0005-0000-0000-000043090000}"/>
    <cellStyle name="Note 60 2 10" xfId="7714" xr:uid="{51510D34-7048-45DD-9C44-596452088BE9}"/>
    <cellStyle name="Note 60 2 10 2" xfId="14185" xr:uid="{210DEBF1-F7B7-494D-A306-DA709EF6E12E}"/>
    <cellStyle name="Note 60 2 11" xfId="7545" xr:uid="{81134404-28BF-4FC1-B64B-2AB113AA6689}"/>
    <cellStyle name="Note 60 2 11 2" xfId="14016" xr:uid="{ADA01EA2-DBE6-4639-8C3C-BE5DD722541E}"/>
    <cellStyle name="Note 60 2 12" xfId="7948" xr:uid="{78E70759-2D2D-42F9-BDA2-4FF1FBACE693}"/>
    <cellStyle name="Note 60 2 12 2" xfId="14419" xr:uid="{0C4EAC17-3E21-47B3-B8C8-2818DF64FF78}"/>
    <cellStyle name="Note 60 2 13" xfId="8116" xr:uid="{43C3F0CD-DC06-4D6A-8B48-C6BF83F3DB60}"/>
    <cellStyle name="Note 60 2 13 2" xfId="14587" xr:uid="{B87FFC09-C707-4C8F-AA48-443805566788}"/>
    <cellStyle name="Note 60 2 14" xfId="8638" xr:uid="{BD61D579-3FD7-404E-8556-798EE11A2934}"/>
    <cellStyle name="Note 60 2 14 2" xfId="15109" xr:uid="{97CEC2C1-0D28-4291-A309-57753292B74F}"/>
    <cellStyle name="Note 60 2 15" xfId="8817" xr:uid="{F32C2A02-3213-4693-B948-32AE65756EB4}"/>
    <cellStyle name="Note 60 2 15 2" xfId="15288" xr:uid="{7F7EB097-AE42-4AF2-89DE-3503DB1855D8}"/>
    <cellStyle name="Note 60 2 16" xfId="8994" xr:uid="{75D30BED-90C1-4F6B-89C6-4734EA46323E}"/>
    <cellStyle name="Note 60 2 16 2" xfId="15465" xr:uid="{8D4AE627-047A-4015-AEE4-1EC2381A397A}"/>
    <cellStyle name="Note 60 2 17" xfId="9156" xr:uid="{78B7E6F9-E9F1-4DA4-9109-CDBBE3CECDFA}"/>
    <cellStyle name="Note 60 2 17 2" xfId="15627" xr:uid="{1FD36B07-836B-43C6-940C-F3E5073FE7C9}"/>
    <cellStyle name="Note 60 2 18" xfId="9792" xr:uid="{DF16EAE3-6B2C-45E8-84C7-96959FDC9D17}"/>
    <cellStyle name="Note 60 2 19" xfId="10271" xr:uid="{B9433EBE-2F11-4B79-9EB5-E91F1D679BEC}"/>
    <cellStyle name="Note 60 2 2" xfId="2371" xr:uid="{00000000-0005-0000-0000-000044090000}"/>
    <cellStyle name="Note 60 2 2 2" xfId="5789" xr:uid="{3710B699-5381-4326-B3D3-E70535F4E74C}"/>
    <cellStyle name="Note 60 2 2 2 2" xfId="12190" xr:uid="{385593CE-38BF-4365-86AB-39C4C8A9C45F}"/>
    <cellStyle name="Note 60 2 2 3" xfId="10272" xr:uid="{875AFF9A-7259-4447-AF6A-6EBB7A88467F}"/>
    <cellStyle name="Note 60 2 2 4" xfId="11129" xr:uid="{9C2AA098-94E5-4FC5-B50D-10C82E3D494C}"/>
    <cellStyle name="Note 60 2 2 5" xfId="4860" xr:uid="{3B49986C-CA13-4795-B28A-855C44BBAA46}"/>
    <cellStyle name="Note 60 2 20" xfId="9299" xr:uid="{065617D7-FDDF-42BF-A179-587E7ADA399C}"/>
    <cellStyle name="Note 60 2 21" xfId="10553" xr:uid="{15603B23-7A6B-4030-8D14-96030FA64ACE}"/>
    <cellStyle name="Note 60 2 22" xfId="10736" xr:uid="{E1EF4A02-FC6C-4D3E-8949-C0620099C6E9}"/>
    <cellStyle name="Note 60 2 23" xfId="10857" xr:uid="{5A1732A1-37CF-42C9-B300-8AE3DC77A028}"/>
    <cellStyle name="Note 60 2 24" xfId="15879" xr:uid="{3B29FA95-B20F-41FF-B5D8-5FCF717BA698}"/>
    <cellStyle name="Note 60 2 25" xfId="16493" xr:uid="{1BE0607D-6BF3-4B4C-8BA0-4D7DCC80B6E1}"/>
    <cellStyle name="Note 60 2 26" xfId="16309" xr:uid="{061BD596-3115-4F28-A385-D21E0B6F3FDF}"/>
    <cellStyle name="Note 60 2 27" xfId="16757" xr:uid="{17870AC1-E84A-449F-81F5-7DC8B7FA6F48}"/>
    <cellStyle name="Note 60 2 28" xfId="16934" xr:uid="{11428BAA-3DF8-47F1-A4D6-7B43CB3ECAC4}"/>
    <cellStyle name="Note 60 2 29" xfId="17096" xr:uid="{A9F2551C-E839-4EB2-9046-69CCDA966F28}"/>
    <cellStyle name="Note 60 2 3" xfId="4347" xr:uid="{86DCC207-F981-4BBF-B708-2B01D9E53E14}"/>
    <cellStyle name="Note 60 2 3 2" xfId="12189" xr:uid="{164C688E-CC37-4C25-845A-8BD5752F67B7}"/>
    <cellStyle name="Note 60 2 4" xfId="6290" xr:uid="{1D023A02-AFB1-4A8E-9DBE-31B1058499F9}"/>
    <cellStyle name="Note 60 2 4 2" xfId="12761" xr:uid="{51F7219B-C39E-4597-8A4B-563CD52AFC9F}"/>
    <cellStyle name="Note 60 2 5" xfId="5892" xr:uid="{DDEBA298-BFDA-40C3-9AD0-A2AE04DF3F29}"/>
    <cellStyle name="Note 60 2 5 2" xfId="12363" xr:uid="{1DE5C234-4E4D-4B8A-B4F2-27088CE04A4F}"/>
    <cellStyle name="Note 60 2 6" xfId="6526" xr:uid="{12381014-0F17-4C20-97E9-037C5DCB29B9}"/>
    <cellStyle name="Note 60 2 6 2" xfId="12997" xr:uid="{41C9447E-CBCF-4C42-ABAB-86E7CFD4ABAD}"/>
    <cellStyle name="Note 60 2 7" xfId="6690" xr:uid="{11B13FCB-C5D3-4889-BE26-5B911DE4BC46}"/>
    <cellStyle name="Note 60 2 7 2" xfId="13161" xr:uid="{6C284605-0AAF-4AA4-A81A-B9A579B15A56}"/>
    <cellStyle name="Note 60 2 8" xfId="7233" xr:uid="{CE1EF199-CA7B-443E-BE94-098B77DD1526}"/>
    <cellStyle name="Note 60 2 8 2" xfId="13704" xr:uid="{B18D7736-42C1-4365-B631-EF155638CCBE}"/>
    <cellStyle name="Note 60 2 9" xfId="7003" xr:uid="{A968AA3E-1DB9-4156-92B4-3E78EB3C6055}"/>
    <cellStyle name="Note 60 2 9 2" xfId="13474" xr:uid="{A5B8DB55-DD3A-42B3-9E42-99275F238C9B}"/>
    <cellStyle name="Note 60 20" xfId="9791" xr:uid="{946EB64B-E41E-481D-9281-9F0807AC44A1}"/>
    <cellStyle name="Note 60 21" xfId="10270" xr:uid="{C2314BAE-E723-411F-A9A2-2146441F6189}"/>
    <cellStyle name="Note 60 22" xfId="9300" xr:uid="{7FEF3BC6-3F2D-496A-9EB9-255EADAF5D20}"/>
    <cellStyle name="Note 60 23" xfId="10552" xr:uid="{2FBD73B4-DA44-4FF3-8989-FA4B7DE7CC8C}"/>
    <cellStyle name="Note 60 24" xfId="10735" xr:uid="{7DD89199-1315-442F-842A-10ED59A72C3C}"/>
    <cellStyle name="Note 60 25" xfId="10856" xr:uid="{C8B818B6-3559-45CD-8B4F-D3C7F736110B}"/>
    <cellStyle name="Note 60 26" xfId="15878" xr:uid="{B4D99198-FDF3-44F0-BFA6-67B4DE13D93A}"/>
    <cellStyle name="Note 60 27" xfId="16607" xr:uid="{264DB32F-6032-484C-8751-F650A103B37A}"/>
    <cellStyle name="Note 60 28" xfId="16308" xr:uid="{BE2A24D3-7DF4-4186-90BF-3D5B910A9DEB}"/>
    <cellStyle name="Note 60 29" xfId="16756" xr:uid="{7DBCECF7-8086-4D1B-8FF6-CEB35F54FC1F}"/>
    <cellStyle name="Note 60 3" xfId="2372" xr:uid="{00000000-0005-0000-0000-000045090000}"/>
    <cellStyle name="Note 60 3 2" xfId="5790" xr:uid="{BC38374A-4961-4692-9E86-8C579ECC3C5F}"/>
    <cellStyle name="Note 60 3 2 2" xfId="12191" xr:uid="{57F2EEB7-069C-4E43-B16B-696280947161}"/>
    <cellStyle name="Note 60 3 3" xfId="10273" xr:uid="{E6602C36-10F5-45E7-A79C-6D00CD202268}"/>
    <cellStyle name="Note 60 3 4" xfId="11130" xr:uid="{8F4AD753-B800-4BFE-937A-DA7904E96279}"/>
    <cellStyle name="Note 60 3 5" xfId="4861" xr:uid="{4FAE34EE-A7E9-4258-9F96-82B779A2FE5F}"/>
    <cellStyle name="Note 60 3 6" xfId="3820" xr:uid="{B586E144-1F30-49B9-BFAD-4BFFAA46558C}"/>
    <cellStyle name="Note 60 30" xfId="16933" xr:uid="{D085CDCE-CAC5-43BA-957E-7572DD9C1CC2}"/>
    <cellStyle name="Note 60 31" xfId="17095" xr:uid="{34A6ED7D-C2D2-4938-9345-9EDF66C6D4BA}"/>
    <cellStyle name="Note 60 4" xfId="3335" xr:uid="{96678D52-40D5-4321-A6B8-177DED92CCE3}"/>
    <cellStyle name="Note 60 4 2" xfId="11590" xr:uid="{B9056C58-F75C-4561-9F13-440408DCA637}"/>
    <cellStyle name="Note 60 4 3" xfId="5324" xr:uid="{272CA915-AAFB-40DD-B619-61C11E8ED17B}"/>
    <cellStyle name="Note 60 5" xfId="4346" xr:uid="{F7C5B689-0FDB-4637-8756-01EC495036A5}"/>
    <cellStyle name="Note 60 5 2" xfId="12188" xr:uid="{8E8C810D-A7EF-4AF5-8DD3-BBE75637E60E}"/>
    <cellStyle name="Note 60 6" xfId="6289" xr:uid="{19173C34-A060-44DC-83A0-4C9D33EB23CA}"/>
    <cellStyle name="Note 60 6 2" xfId="12760" xr:uid="{23C7FAEB-9D55-412C-93D6-26F41475825B}"/>
    <cellStyle name="Note 60 7" xfId="6116" xr:uid="{82626076-D877-4354-9BAE-4149EC0F4A74}"/>
    <cellStyle name="Note 60 7 2" xfId="12587" xr:uid="{E99987E2-6D18-4885-8669-FE3EF3C08DE9}"/>
    <cellStyle name="Note 60 8" xfId="6525" xr:uid="{BFDF3D44-E694-410F-A711-3FC4C8EEB3F5}"/>
    <cellStyle name="Note 60 8 2" xfId="12996" xr:uid="{658D88A6-123A-4128-9BE2-3B88BB7FF9E3}"/>
    <cellStyle name="Note 60 9" xfId="6691" xr:uid="{FFE33A1D-B01C-4CC0-93F6-3D0AB5A2CF63}"/>
    <cellStyle name="Note 60 9 2" xfId="13162" xr:uid="{E9BA8BFD-50B0-4289-9B04-FADC29ABB6CF}"/>
    <cellStyle name="Note 60_TRAFO" xfId="2373" xr:uid="{00000000-0005-0000-0000-000046090000}"/>
    <cellStyle name="Note 61" xfId="2374" xr:uid="{00000000-0005-0000-0000-000047090000}"/>
    <cellStyle name="Note 61 10" xfId="7234" xr:uid="{ED682E3A-CF8F-4073-AD99-CC36FD93314F}"/>
    <cellStyle name="Note 61 10 2" xfId="13705" xr:uid="{A5058B33-A1EC-49FF-9946-84F09FE3A2A7}"/>
    <cellStyle name="Note 61 11" xfId="7004" xr:uid="{9FA68B63-4A99-411A-A423-78933131BF3A}"/>
    <cellStyle name="Note 61 11 2" xfId="13475" xr:uid="{18D8C8C1-4086-42E8-9F84-2ED1A04A437B}"/>
    <cellStyle name="Note 61 12" xfId="7715" xr:uid="{B8BDF818-45CB-4998-80B7-28377B236D25}"/>
    <cellStyle name="Note 61 12 2" xfId="14186" xr:uid="{CF23814D-A76D-49BE-9181-8C6E3FF7F7D2}"/>
    <cellStyle name="Note 61 13" xfId="7357" xr:uid="{CB8001B8-A59F-4F1C-B044-186E67A0DA49}"/>
    <cellStyle name="Note 61 13 2" xfId="13828" xr:uid="{3B61F6D3-380F-4597-A939-4D1FE3787ADE}"/>
    <cellStyle name="Note 61 14" xfId="7949" xr:uid="{89BBD665-4B42-43EF-B71E-E94E23CA95BF}"/>
    <cellStyle name="Note 61 14 2" xfId="14420" xr:uid="{C2795AFE-C4FB-4F47-8BE7-810E9461E5CB}"/>
    <cellStyle name="Note 61 15" xfId="8115" xr:uid="{93B6FDA2-FD3F-4A32-9FD5-7A5048589239}"/>
    <cellStyle name="Note 61 15 2" xfId="14586" xr:uid="{7948773D-E03D-40AE-AE1D-BB90DC3E919A}"/>
    <cellStyle name="Note 61 16" xfId="8639" xr:uid="{7E41FF9F-3B62-48FD-8EEE-B32E5A7B15E4}"/>
    <cellStyle name="Note 61 16 2" xfId="15110" xr:uid="{8591E433-6D3C-47F0-B84A-FD7185BAA1DD}"/>
    <cellStyle name="Note 61 17" xfId="8818" xr:uid="{150332BA-703D-4CBB-AD91-56F1DDCA3B49}"/>
    <cellStyle name="Note 61 17 2" xfId="15289" xr:uid="{AB2CE00C-5293-4905-BF16-610A22DB6DD7}"/>
    <cellStyle name="Note 61 18" xfId="8995" xr:uid="{588CB181-F004-4560-AC3C-727F8A117B49}"/>
    <cellStyle name="Note 61 18 2" xfId="15466" xr:uid="{5E86C125-A4BC-4308-98F5-248956B7E299}"/>
    <cellStyle name="Note 61 19" xfId="9157" xr:uid="{1BFC05F0-4EE2-476B-B3DE-C9D72DFAE3C3}"/>
    <cellStyle name="Note 61 19 2" xfId="15628" xr:uid="{C2CF0F46-A31B-486D-B127-AF1C1FA78909}"/>
    <cellStyle name="Note 61 2" xfId="2375" xr:uid="{00000000-0005-0000-0000-000048090000}"/>
    <cellStyle name="Note 61 2 10" xfId="7716" xr:uid="{48E4B801-5612-42D0-A7C8-2620A1A07675}"/>
    <cellStyle name="Note 61 2 10 2" xfId="14187" xr:uid="{BD4117EB-BDD3-41BD-B661-2C47009C0339}"/>
    <cellStyle name="Note 61 2 11" xfId="7358" xr:uid="{295FF9AE-F271-47B5-AED1-0B110D16EFC4}"/>
    <cellStyle name="Note 61 2 11 2" xfId="13829" xr:uid="{53148F9C-48B4-411A-ADCA-55CA31F64064}"/>
    <cellStyle name="Note 61 2 12" xfId="7950" xr:uid="{33407EFE-9C48-4942-AAF4-63CE6FD6B7E4}"/>
    <cellStyle name="Note 61 2 12 2" xfId="14421" xr:uid="{DD469946-5DEE-423D-9581-98C2BF857908}"/>
    <cellStyle name="Note 61 2 13" xfId="8114" xr:uid="{01FC7DED-268B-4E2A-888D-A7F56B02C15A}"/>
    <cellStyle name="Note 61 2 13 2" xfId="14585" xr:uid="{ACE94DAA-55A9-4509-B229-85B1F0DC4580}"/>
    <cellStyle name="Note 61 2 14" xfId="8640" xr:uid="{710AB0F1-2452-45F6-B01F-4F6D8FB5CA8C}"/>
    <cellStyle name="Note 61 2 14 2" xfId="15111" xr:uid="{7B057E3D-1BD6-4B58-8585-77098FC828E7}"/>
    <cellStyle name="Note 61 2 15" xfId="8819" xr:uid="{C6051338-BC7C-4A61-8269-A8BD7EEF819D}"/>
    <cellStyle name="Note 61 2 15 2" xfId="15290" xr:uid="{8CEA797E-2AFD-4375-A43C-0CBC0180FDB0}"/>
    <cellStyle name="Note 61 2 16" xfId="8996" xr:uid="{96932EBB-9A2E-4E8F-BD73-6B885BD62B42}"/>
    <cellStyle name="Note 61 2 16 2" xfId="15467" xr:uid="{4AC994E8-AC55-4F41-8699-EB617A7B16CA}"/>
    <cellStyle name="Note 61 2 17" xfId="9158" xr:uid="{C8458307-BA99-4A62-B981-F59DD61E9ACE}"/>
    <cellStyle name="Note 61 2 17 2" xfId="15629" xr:uid="{3187898A-8B70-46BB-AC3A-9E50EF3E6BB5}"/>
    <cellStyle name="Note 61 2 18" xfId="9794" xr:uid="{4A0331B7-C124-45AE-B2C8-686A2140AF4C}"/>
    <cellStyle name="Note 61 2 19" xfId="10275" xr:uid="{486B7151-C601-45D3-8D6A-C2CE2D8646B1}"/>
    <cellStyle name="Note 61 2 2" xfId="2376" xr:uid="{00000000-0005-0000-0000-000049090000}"/>
    <cellStyle name="Note 61 2 2 2" xfId="5791" xr:uid="{E25D171A-9520-4956-B059-E725CD2FD499}"/>
    <cellStyle name="Note 61 2 2 2 2" xfId="12194" xr:uid="{FF22EEE3-4C25-4151-9BF4-D90B88B3FCA0}"/>
    <cellStyle name="Note 61 2 2 3" xfId="10276" xr:uid="{3D430E50-3CCD-4F31-A671-1BE6566598F4}"/>
    <cellStyle name="Note 61 2 2 4" xfId="11131" xr:uid="{A8ED55E6-3A92-4FB8-B0E8-B791C5B47BBD}"/>
    <cellStyle name="Note 61 2 2 5" xfId="4862" xr:uid="{C69728D1-09F5-4399-B4A1-2EBD13F7D5D0}"/>
    <cellStyle name="Note 61 2 20" xfId="9297" xr:uid="{5D6DA755-A044-4C90-ACF0-C73135A7FAD5}"/>
    <cellStyle name="Note 61 2 21" xfId="10555" xr:uid="{045E7EC0-5461-4E26-8B75-C48B2778C1D1}"/>
    <cellStyle name="Note 61 2 22" xfId="10738" xr:uid="{E79E162C-17CB-47BF-9BDB-C69423B5E10E}"/>
    <cellStyle name="Note 61 2 23" xfId="10859" xr:uid="{8FDECDCC-699B-475C-9692-7EE810751062}"/>
    <cellStyle name="Note 61 2 24" xfId="15881" xr:uid="{313ED06B-E119-4956-8BC4-FA1A3C6D9682}"/>
    <cellStyle name="Note 61 2 25" xfId="16495" xr:uid="{02C47AEB-FF63-4240-B01E-AA690706F1A2}"/>
    <cellStyle name="Note 61 2 26" xfId="16310" xr:uid="{8D19F00F-0095-4A90-9E59-7246DBC7497A}"/>
    <cellStyle name="Note 61 2 27" xfId="16759" xr:uid="{A0435EF8-261A-47AB-8D43-01A566CFD20B}"/>
    <cellStyle name="Note 61 2 28" xfId="16936" xr:uid="{BD6E7A1A-1B8B-470D-85F4-3B161E8F6F55}"/>
    <cellStyle name="Note 61 2 29" xfId="17098" xr:uid="{2DED93EB-516E-43FD-B376-7C255FBEB3F7}"/>
    <cellStyle name="Note 61 2 3" xfId="4349" xr:uid="{289A9CBB-8B73-4ECA-9FD0-92BB23F95180}"/>
    <cellStyle name="Note 61 2 3 2" xfId="12193" xr:uid="{5315C93B-40C3-49F4-9BC0-D7F7AF5CC869}"/>
    <cellStyle name="Note 61 2 4" xfId="6292" xr:uid="{798DD399-6E65-4001-B280-32439C6563C4}"/>
    <cellStyle name="Note 61 2 4 2" xfId="12763" xr:uid="{BEFA8DEF-7E86-4ED1-AC78-9A52E6CAFCD8}"/>
    <cellStyle name="Note 61 2 5" xfId="6117" xr:uid="{D981B4D2-14B7-4556-A427-F6FB0946436B}"/>
    <cellStyle name="Note 61 2 5 2" xfId="12588" xr:uid="{2362BFB5-B25D-4D78-81C1-DA13BEDA1BE8}"/>
    <cellStyle name="Note 61 2 6" xfId="6528" xr:uid="{0EA71CF5-F1D5-4FEC-9A6A-BCB89C733158}"/>
    <cellStyle name="Note 61 2 6 2" xfId="12999" xr:uid="{33A486C3-8C3D-4270-8FEE-79B09AC01EF0}"/>
    <cellStyle name="Note 61 2 7" xfId="6688" xr:uid="{ECF41F71-6AF5-4BD5-BE53-3CC2239B1321}"/>
    <cellStyle name="Note 61 2 7 2" xfId="13159" xr:uid="{BD2DB551-3ACE-4D4D-91CA-7720F5A33D64}"/>
    <cellStyle name="Note 61 2 8" xfId="7235" xr:uid="{9E6ADAC4-B27F-4601-BC18-085B6A83BE7D}"/>
    <cellStyle name="Note 61 2 8 2" xfId="13706" xr:uid="{10F2EB57-4795-4240-8C3F-0BBB2D7166F0}"/>
    <cellStyle name="Note 61 2 9" xfId="7005" xr:uid="{1AA9E899-5C63-4AFE-9B3E-F36079D1F668}"/>
    <cellStyle name="Note 61 2 9 2" xfId="13476" xr:uid="{1D2DD150-1CB5-488B-B663-6FD368C2E783}"/>
    <cellStyle name="Note 61 20" xfId="9793" xr:uid="{6ED13681-A202-4981-8151-DF52ABEC49E8}"/>
    <cellStyle name="Note 61 21" xfId="10274" xr:uid="{F2AA36E8-02DF-4106-8352-797014B93EEF}"/>
    <cellStyle name="Note 61 22" xfId="9298" xr:uid="{17AFCCCD-5DDB-4110-9F98-1D643DA6B4E1}"/>
    <cellStyle name="Note 61 23" xfId="10554" xr:uid="{D878164E-4C05-4B80-9E86-388750118C8D}"/>
    <cellStyle name="Note 61 24" xfId="10737" xr:uid="{ADA5CBD6-285F-424C-BAA4-1D0F3C185229}"/>
    <cellStyle name="Note 61 25" xfId="10858" xr:uid="{B2C55DDB-80BA-412B-9716-2F1200E9EF4D}"/>
    <cellStyle name="Note 61 26" xfId="15880" xr:uid="{F32AFAB5-2EBF-46D5-B190-69F7E54335FD}"/>
    <cellStyle name="Note 61 27" xfId="16494" xr:uid="{8AC481CE-2CAF-4277-BEA1-AEBF67AB4144}"/>
    <cellStyle name="Note 61 28" xfId="16594" xr:uid="{7F1FA477-0FC7-4B78-A3F6-C1CD96C0F490}"/>
    <cellStyle name="Note 61 29" xfId="16758" xr:uid="{316A5FD2-18C5-405F-A9DF-20D9BDFD747A}"/>
    <cellStyle name="Note 61 3" xfId="2377" xr:uid="{00000000-0005-0000-0000-00004A090000}"/>
    <cellStyle name="Note 61 3 2" xfId="5792" xr:uid="{F8D2E374-C54B-4B08-BCB2-FF96C4EBADEF}"/>
    <cellStyle name="Note 61 3 2 2" xfId="12195" xr:uid="{B505103B-DFC6-4502-8BEB-60DE1D99AFC0}"/>
    <cellStyle name="Note 61 3 3" xfId="10277" xr:uid="{415F7EAF-F1DC-4229-9DFF-FC57884BEF45}"/>
    <cellStyle name="Note 61 3 4" xfId="11132" xr:uid="{C5DC6D7C-EB02-4F82-B503-6B9EA780051D}"/>
    <cellStyle name="Note 61 3 5" xfId="4863" xr:uid="{FE64504A-8C43-499C-87ED-AB00DDFA52F2}"/>
    <cellStyle name="Note 61 3 6" xfId="3821" xr:uid="{9400F1B8-E985-46BA-90E4-DDDD1943AF74}"/>
    <cellStyle name="Note 61 30" xfId="16935" xr:uid="{E02BFBA1-52EA-48B3-94D0-9317222C3A66}"/>
    <cellStyle name="Note 61 31" xfId="17097" xr:uid="{1BB7CAC9-BB2D-46A9-AB1E-67E7D4962D44}"/>
    <cellStyle name="Note 61 4" xfId="3336" xr:uid="{7B758A73-490D-4951-94FD-64039D089986}"/>
    <cellStyle name="Note 61 4 2" xfId="11591" xr:uid="{0EAD6728-504F-4780-A8C0-555170C10144}"/>
    <cellStyle name="Note 61 4 3" xfId="5325" xr:uid="{5F2B6882-0AEC-42F1-BE09-8742F5D633D4}"/>
    <cellStyle name="Note 61 5" xfId="4348" xr:uid="{48FE6567-88D4-4E0E-AF01-26F5CD6B2284}"/>
    <cellStyle name="Note 61 5 2" xfId="12192" xr:uid="{45D9EDA8-87FB-48D9-A989-091F86B9396B}"/>
    <cellStyle name="Note 61 6" xfId="6291" xr:uid="{D5C2D8D8-F019-44F3-AF74-33C6E26B133C}"/>
    <cellStyle name="Note 61 6 2" xfId="12762" xr:uid="{17DADFDB-892E-4A20-B539-EC6F8478A8BF}"/>
    <cellStyle name="Note 61 7" xfId="5893" xr:uid="{4780F2A6-E5FA-4E73-B9F2-A03410557960}"/>
    <cellStyle name="Note 61 7 2" xfId="12364" xr:uid="{46FBC143-F307-47A2-B981-EFD62B5E407F}"/>
    <cellStyle name="Note 61 8" xfId="6527" xr:uid="{81106363-C958-4B75-820F-CB600F5E6F1F}"/>
    <cellStyle name="Note 61 8 2" xfId="12998" xr:uid="{7E52EC9E-8460-4BAD-B69E-F612197F9E53}"/>
    <cellStyle name="Note 61 9" xfId="6689" xr:uid="{A9FEEB9B-BED2-4D00-A948-94B4558846F2}"/>
    <cellStyle name="Note 61 9 2" xfId="13160" xr:uid="{D1FABC37-5360-4F0C-8799-659BE1A711E8}"/>
    <cellStyle name="Note 61_TRAFO" xfId="2378" xr:uid="{00000000-0005-0000-0000-00004B090000}"/>
    <cellStyle name="Note 62" xfId="2379" xr:uid="{00000000-0005-0000-0000-00004C090000}"/>
    <cellStyle name="Note 62 10" xfId="7236" xr:uid="{81F6C530-8392-43BC-9ACC-841D94BF7C74}"/>
    <cellStyle name="Note 62 10 2" xfId="13707" xr:uid="{F685819D-0707-453E-9C81-EAD3E272A1AE}"/>
    <cellStyle name="Note 62 11" xfId="7006" xr:uid="{BAC62CAA-CBC4-45CE-874A-38A1ABF43DAE}"/>
    <cellStyle name="Note 62 11 2" xfId="13477" xr:uid="{1A476BEF-C211-4487-A778-B7CE9001922D}"/>
    <cellStyle name="Note 62 12" xfId="7717" xr:uid="{80545833-30ED-438D-ABE9-5687929FCD71}"/>
    <cellStyle name="Note 62 12 2" xfId="14188" xr:uid="{C1D2DEBF-6C6B-4DD2-B934-A5CCDA95F0D7}"/>
    <cellStyle name="Note 62 13" xfId="7546" xr:uid="{7A283FAD-AE39-4479-A992-1AA0E8965533}"/>
    <cellStyle name="Note 62 13 2" xfId="14017" xr:uid="{55C6A462-A0B3-4954-84AB-7684ABAD7AF9}"/>
    <cellStyle name="Note 62 14" xfId="7951" xr:uid="{061EBD7F-A779-4155-BA93-75EF09771659}"/>
    <cellStyle name="Note 62 14 2" xfId="14422" xr:uid="{ECA66EEA-7C49-49A4-8477-023364787E7A}"/>
    <cellStyle name="Note 62 15" xfId="8113" xr:uid="{D8B3D3F8-E020-4592-B9DB-EE2000FECA03}"/>
    <cellStyle name="Note 62 15 2" xfId="14584" xr:uid="{C3884967-04A1-403B-AE48-1F213DE5AEB1}"/>
    <cellStyle name="Note 62 16" xfId="8641" xr:uid="{16333DEA-5087-4CA6-9910-344F4F1B9292}"/>
    <cellStyle name="Note 62 16 2" xfId="15112" xr:uid="{5398ACB5-4F33-4307-B666-D23418B626A2}"/>
    <cellStyle name="Note 62 17" xfId="8820" xr:uid="{469E3ED7-5B2F-42E4-9225-DC4388D19056}"/>
    <cellStyle name="Note 62 17 2" xfId="15291" xr:uid="{2F221800-9ACE-4A66-81D6-BC26B6E64633}"/>
    <cellStyle name="Note 62 18" xfId="8997" xr:uid="{6ED8E3A1-79E0-4589-8435-74DD73950D5F}"/>
    <cellStyle name="Note 62 18 2" xfId="15468" xr:uid="{543FE04B-5F43-4F6A-A82F-7DB7C6D7837F}"/>
    <cellStyle name="Note 62 19" xfId="9159" xr:uid="{3354BF26-C494-4745-853B-E3EE2A14A53A}"/>
    <cellStyle name="Note 62 19 2" xfId="15630" xr:uid="{48E83BC1-99F6-4AB2-B72F-527A6FF5B312}"/>
    <cellStyle name="Note 62 2" xfId="2380" xr:uid="{00000000-0005-0000-0000-00004D090000}"/>
    <cellStyle name="Note 62 2 10" xfId="7718" xr:uid="{D7475EAF-2300-4FA9-A173-3EB6B579ADF4}"/>
    <cellStyle name="Note 62 2 10 2" xfId="14189" xr:uid="{66A261E4-62C0-41CE-A64A-5A0403640078}"/>
    <cellStyle name="Note 62 2 11" xfId="7547" xr:uid="{E562CEDE-3D68-4C90-A258-0F49FE8B06A9}"/>
    <cellStyle name="Note 62 2 11 2" xfId="14018" xr:uid="{2FC47CC9-D2C7-47F9-A77C-360D752223C9}"/>
    <cellStyle name="Note 62 2 12" xfId="7952" xr:uid="{E86F8446-2E2F-4978-B7CC-8A26CB46A6E0}"/>
    <cellStyle name="Note 62 2 12 2" xfId="14423" xr:uid="{68FE4275-8CAC-4AD0-8D67-AEA439D2D749}"/>
    <cellStyle name="Note 62 2 13" xfId="8112" xr:uid="{68F18813-BB48-4CCA-A817-D12308F8CDAE}"/>
    <cellStyle name="Note 62 2 13 2" xfId="14583" xr:uid="{5735A415-4E1A-4D7F-A937-7577106E8F3F}"/>
    <cellStyle name="Note 62 2 14" xfId="8642" xr:uid="{DD3E857A-8D62-4773-9DCC-50B085E8545C}"/>
    <cellStyle name="Note 62 2 14 2" xfId="15113" xr:uid="{406AB357-14DB-4C63-92BC-DBD50EEF9CAB}"/>
    <cellStyle name="Note 62 2 15" xfId="8821" xr:uid="{FE927544-9E26-4D79-B252-BB543324EEBB}"/>
    <cellStyle name="Note 62 2 15 2" xfId="15292" xr:uid="{185547F1-3A8C-43B3-945A-619EE7BEA5D8}"/>
    <cellStyle name="Note 62 2 16" xfId="8998" xr:uid="{85C38D95-F3E8-4C98-B3A1-9CD57DDBE56C}"/>
    <cellStyle name="Note 62 2 16 2" xfId="15469" xr:uid="{C04D823F-6B28-4651-86D4-340F7C6508F4}"/>
    <cellStyle name="Note 62 2 17" xfId="9160" xr:uid="{70C624CD-A46A-4E98-BB7F-42AB4CEFD3BB}"/>
    <cellStyle name="Note 62 2 17 2" xfId="15631" xr:uid="{35725C6A-7F80-477E-A5CC-52E466A1DD92}"/>
    <cellStyle name="Note 62 2 18" xfId="9796" xr:uid="{4E9F9A2E-7ED6-41A2-B27B-B61E5268FEAF}"/>
    <cellStyle name="Note 62 2 19" xfId="10279" xr:uid="{CC78F33E-F7A4-4533-92A1-6263BE968B0B}"/>
    <cellStyle name="Note 62 2 2" xfId="2381" xr:uid="{00000000-0005-0000-0000-00004E090000}"/>
    <cellStyle name="Note 62 2 2 2" xfId="5793" xr:uid="{81660EE7-DE8D-4C46-B1C9-8DA54707E334}"/>
    <cellStyle name="Note 62 2 2 2 2" xfId="12198" xr:uid="{FB36AFBC-C738-41CE-A494-C3231866F287}"/>
    <cellStyle name="Note 62 2 2 3" xfId="10280" xr:uid="{3B58C4C2-581E-4678-B6E8-5DF3C6DAC1F6}"/>
    <cellStyle name="Note 62 2 2 4" xfId="11133" xr:uid="{BED19509-9811-48E5-9A27-D9426B769702}"/>
    <cellStyle name="Note 62 2 2 5" xfId="4864" xr:uid="{00E80012-ED31-4F27-B49B-5C9A988A8F75}"/>
    <cellStyle name="Note 62 2 20" xfId="9957" xr:uid="{C3CB047B-C243-4037-9B64-48F55151591E}"/>
    <cellStyle name="Note 62 2 21" xfId="10557" xr:uid="{9F88B719-AB0E-4A96-A782-C2D2B3348AA7}"/>
    <cellStyle name="Note 62 2 22" xfId="10740" xr:uid="{CED9DB54-525E-4135-B170-EBF3BC2BC3DC}"/>
    <cellStyle name="Note 62 2 23" xfId="10861" xr:uid="{1BEF883E-6611-4FAB-B9BA-26C0F5C95EBC}"/>
    <cellStyle name="Note 62 2 24" xfId="15883" xr:uid="{C71ECF16-8B3D-4809-A593-565957BAC5CB}"/>
    <cellStyle name="Note 62 2 25" xfId="16497" xr:uid="{50706E04-0882-48A2-B729-A268D648BFC2}"/>
    <cellStyle name="Note 62 2 26" xfId="16312" xr:uid="{83FA0A4F-0D6F-454F-A417-AC95A625B50A}"/>
    <cellStyle name="Note 62 2 27" xfId="16761" xr:uid="{E2BB7CD9-E483-489E-93AD-AEC1EF6E24D3}"/>
    <cellStyle name="Note 62 2 28" xfId="16938" xr:uid="{D0552799-449F-43BD-970C-DA7009615C64}"/>
    <cellStyle name="Note 62 2 29" xfId="17100" xr:uid="{12FF817F-9804-4F1C-A1D6-B2DC40554405}"/>
    <cellStyle name="Note 62 2 3" xfId="4351" xr:uid="{210D2A17-2B27-43B9-853B-1A8880203474}"/>
    <cellStyle name="Note 62 2 3 2" xfId="12197" xr:uid="{3707B7C8-41F0-41CD-B8D4-9060C6ABD660}"/>
    <cellStyle name="Note 62 2 4" xfId="6294" xr:uid="{6FCF1A6D-8F99-4709-B11D-6BFCEDC0591F}"/>
    <cellStyle name="Note 62 2 4 2" xfId="12765" xr:uid="{AA7411D6-6369-40A4-AF6E-FADE0ED3D28B}"/>
    <cellStyle name="Note 62 2 5" xfId="5901" xr:uid="{76E9745D-4F33-4E82-98BA-BC8D99AEA067}"/>
    <cellStyle name="Note 62 2 5 2" xfId="12372" xr:uid="{30B7EA12-C643-4E6D-8BB8-EA38C1206166}"/>
    <cellStyle name="Note 62 2 6" xfId="6530" xr:uid="{7B2203A8-5855-406E-B91B-1D294FF12818}"/>
    <cellStyle name="Note 62 2 6 2" xfId="13001" xr:uid="{EF556BC3-8B7E-4805-A6BF-58A14C34E53F}"/>
    <cellStyle name="Note 62 2 7" xfId="6686" xr:uid="{C4309A71-48A7-42F0-968A-F7E0730DB7AB}"/>
    <cellStyle name="Note 62 2 7 2" xfId="13157" xr:uid="{C2CBA1AF-6C04-40B9-A884-9580F5C3F24E}"/>
    <cellStyle name="Note 62 2 8" xfId="7237" xr:uid="{FB10BEFA-E8BC-4367-9FE8-B538B9556B14}"/>
    <cellStyle name="Note 62 2 8 2" xfId="13708" xr:uid="{1117C8D6-F61D-4FA0-826A-51BE5BB1E92A}"/>
    <cellStyle name="Note 62 2 9" xfId="7007" xr:uid="{5A836DFA-34A6-4450-BF00-C2A3C799E31A}"/>
    <cellStyle name="Note 62 2 9 2" xfId="13478" xr:uid="{41E5B67F-DC84-4331-AA4F-A2CFB8F382FE}"/>
    <cellStyle name="Note 62 20" xfId="9795" xr:uid="{4CC550C5-4F9C-4EFC-8CEC-924938CDF2E6}"/>
    <cellStyle name="Note 62 21" xfId="10278" xr:uid="{BC01D15C-652A-4801-9B2F-B309F9E2F59B}"/>
    <cellStyle name="Note 62 22" xfId="9296" xr:uid="{8DB93DD0-9D6F-43C0-97BB-C74D722B4D59}"/>
    <cellStyle name="Note 62 23" xfId="10556" xr:uid="{135A9A14-A93B-4D40-8642-4C2337E94DB8}"/>
    <cellStyle name="Note 62 24" xfId="10739" xr:uid="{CAAEC0AF-5408-4B62-AC60-7D2899EA0F3D}"/>
    <cellStyle name="Note 62 25" xfId="10860" xr:uid="{56F38BAA-36DB-48CC-821E-E09E1B3B95D5}"/>
    <cellStyle name="Note 62 26" xfId="15882" xr:uid="{806E8D57-07DD-47AF-9326-765393DF8099}"/>
    <cellStyle name="Note 62 27" xfId="16496" xr:uid="{F0CAC786-CF5D-446F-9B0F-37BCF25B48B5}"/>
    <cellStyle name="Note 62 28" xfId="16311" xr:uid="{69FA2CBD-D3FB-431E-9A0B-7FE583A34F2E}"/>
    <cellStyle name="Note 62 29" xfId="16760" xr:uid="{88280DEE-DB5C-4357-B87C-9B7880073768}"/>
    <cellStyle name="Note 62 3" xfId="2382" xr:uid="{00000000-0005-0000-0000-00004F090000}"/>
    <cellStyle name="Note 62 3 2" xfId="5794" xr:uid="{CE9C6450-BC0E-43DE-B44E-45599D21EB8B}"/>
    <cellStyle name="Note 62 3 2 2" xfId="12199" xr:uid="{F4F652CB-7534-4C05-9ED3-B1B637761CCB}"/>
    <cellStyle name="Note 62 3 3" xfId="10281" xr:uid="{18398675-6E24-46F1-9A87-07B82B2344D1}"/>
    <cellStyle name="Note 62 3 4" xfId="11134" xr:uid="{648FC028-4C59-4D4D-8D86-5E1ABEB339FA}"/>
    <cellStyle name="Note 62 3 5" xfId="4865" xr:uid="{F8A7B718-A16B-4905-A75F-C05638A78E73}"/>
    <cellStyle name="Note 62 3 6" xfId="3822" xr:uid="{E1730287-96D0-4097-8C68-B8A9A7FE5049}"/>
    <cellStyle name="Note 62 30" xfId="16937" xr:uid="{BDB281F7-66EF-4CB9-A1F4-7026732B0604}"/>
    <cellStyle name="Note 62 31" xfId="17099" xr:uid="{328826E5-D619-462C-A944-11B167A32E5A}"/>
    <cellStyle name="Note 62 4" xfId="3337" xr:uid="{B6470EC2-4A3D-4F01-AF60-F61B55ACB861}"/>
    <cellStyle name="Note 62 4 2" xfId="11592" xr:uid="{FF97939A-1C11-4767-A65D-9224A9F77B66}"/>
    <cellStyle name="Note 62 4 3" xfId="5326" xr:uid="{F47F7EA1-1458-457E-ADB8-0A5064F903B1}"/>
    <cellStyle name="Note 62 5" xfId="4350" xr:uid="{BD6FED52-098B-4D0F-BB0C-D4DCD838D6E9}"/>
    <cellStyle name="Note 62 5 2" xfId="12196" xr:uid="{367ACBB4-CD33-4E7E-9BB8-F8C5DDF32310}"/>
    <cellStyle name="Note 62 6" xfId="6293" xr:uid="{25C1FD37-C59A-4776-9A44-B6C9840E9710}"/>
    <cellStyle name="Note 62 6 2" xfId="12764" xr:uid="{02555734-22BF-4BD8-BE6D-52E6948B952B}"/>
    <cellStyle name="Note 62 7" xfId="6118" xr:uid="{873FDBFA-AE0D-447A-81F3-CB6DC623D49D}"/>
    <cellStyle name="Note 62 7 2" xfId="12589" xr:uid="{A3538615-A298-41A7-98FC-899ABBBF1D00}"/>
    <cellStyle name="Note 62 8" xfId="6529" xr:uid="{68132700-2249-4FE9-9688-DE5F8989C48D}"/>
    <cellStyle name="Note 62 8 2" xfId="13000" xr:uid="{1F0F15AF-A764-40B3-B419-E4B69EAD30F8}"/>
    <cellStyle name="Note 62 9" xfId="6687" xr:uid="{AA009329-14CD-4789-9954-8911B1B290F1}"/>
    <cellStyle name="Note 62 9 2" xfId="13158" xr:uid="{B108D42E-A368-423C-A454-04F7CFEFCF49}"/>
    <cellStyle name="Note 62_TRAFO" xfId="2383" xr:uid="{00000000-0005-0000-0000-000050090000}"/>
    <cellStyle name="Note 63" xfId="2384" xr:uid="{00000000-0005-0000-0000-000051090000}"/>
    <cellStyle name="Note 63 10" xfId="7238" xr:uid="{7DA2FE56-CC50-417E-9716-3428BE84759C}"/>
    <cellStyle name="Note 63 10 2" xfId="13709" xr:uid="{35FCB743-DEEB-441C-8DD2-5E03F5476425}"/>
    <cellStyle name="Note 63 11" xfId="7008" xr:uid="{14B57F92-06B3-44EC-A45F-5D791574B7BE}"/>
    <cellStyle name="Note 63 11 2" xfId="13479" xr:uid="{1157AC9E-4747-4056-B77B-FB7B1F00D9CF}"/>
    <cellStyle name="Note 63 12" xfId="7719" xr:uid="{7CBEEA75-E7B4-4B21-AFFD-C3284B68F97D}"/>
    <cellStyle name="Note 63 12 2" xfId="14190" xr:uid="{A7E8D7F7-2CD2-4ECB-888E-DCE577D0A6A3}"/>
    <cellStyle name="Note 63 13" xfId="7548" xr:uid="{91C906E2-943F-4AE3-A85D-48DA03BD6EBC}"/>
    <cellStyle name="Note 63 13 2" xfId="14019" xr:uid="{D30DF15A-C82D-4A2F-96E3-1ABEA24E212F}"/>
    <cellStyle name="Note 63 14" xfId="7953" xr:uid="{3A00B9F2-8997-4895-9DE6-EF4B45CCA44C}"/>
    <cellStyle name="Note 63 14 2" xfId="14424" xr:uid="{C1A94D0F-B98C-4376-AA27-5120948734A8}"/>
    <cellStyle name="Note 63 15" xfId="8111" xr:uid="{E52EFF6A-90DC-4A40-8C21-02CC850CD771}"/>
    <cellStyle name="Note 63 15 2" xfId="14582" xr:uid="{FC73F96E-DC65-4046-ADFD-6B67F3C93D08}"/>
    <cellStyle name="Note 63 16" xfId="8643" xr:uid="{6E4E036C-2DA6-4A66-AEDC-C92C8FE85E3C}"/>
    <cellStyle name="Note 63 16 2" xfId="15114" xr:uid="{8F0764E9-700B-48EB-80B5-D24AD942E055}"/>
    <cellStyle name="Note 63 17" xfId="8822" xr:uid="{66B33E14-2DD0-45E5-B568-C9A183353B81}"/>
    <cellStyle name="Note 63 17 2" xfId="15293" xr:uid="{47B42DD4-8449-4524-B9AF-067B03773BF6}"/>
    <cellStyle name="Note 63 18" xfId="8999" xr:uid="{4929D367-EB05-4126-9AA3-A265328D2D4F}"/>
    <cellStyle name="Note 63 18 2" xfId="15470" xr:uid="{8225F65E-9762-4201-B0D7-2B6773F1D7F8}"/>
    <cellStyle name="Note 63 19" xfId="9161" xr:uid="{F3AB2EB8-DA16-4781-B463-5B8574F89DC0}"/>
    <cellStyle name="Note 63 19 2" xfId="15632" xr:uid="{E7533F1B-23CE-4A5D-8010-6A44064A5F21}"/>
    <cellStyle name="Note 63 2" xfId="2385" xr:uid="{00000000-0005-0000-0000-000052090000}"/>
    <cellStyle name="Note 63 2 10" xfId="7720" xr:uid="{69F644DE-816F-4265-BE26-FAC12D637B13}"/>
    <cellStyle name="Note 63 2 10 2" xfId="14191" xr:uid="{F615500E-0F68-460F-A381-F956F4F932F6}"/>
    <cellStyle name="Note 63 2 11" xfId="7549" xr:uid="{EABC2B12-002A-4541-8C95-BF52C283FEC0}"/>
    <cellStyle name="Note 63 2 11 2" xfId="14020" xr:uid="{9091F067-DBE1-42B1-9F9E-BA97A6CA1CB9}"/>
    <cellStyle name="Note 63 2 12" xfId="7954" xr:uid="{8C84CD44-BC94-44C9-AD2A-4107820F7D49}"/>
    <cellStyle name="Note 63 2 12 2" xfId="14425" xr:uid="{A7C9D6BF-5EAE-45B0-9CF8-A67BF2EF3801}"/>
    <cellStyle name="Note 63 2 13" xfId="8031" xr:uid="{9A4B7DEA-8E9D-4902-B07D-2AB0A6F4D0B7}"/>
    <cellStyle name="Note 63 2 13 2" xfId="14502" xr:uid="{E7925A31-CF60-41E9-8856-B566252A7395}"/>
    <cellStyle name="Note 63 2 14" xfId="8644" xr:uid="{FF29B01B-DC3E-499F-8AC8-7B771D5944BF}"/>
    <cellStyle name="Note 63 2 14 2" xfId="15115" xr:uid="{A751A62C-6B39-4191-B828-EA785C8D0ECF}"/>
    <cellStyle name="Note 63 2 15" xfId="8823" xr:uid="{3351B632-68DA-403F-867A-66CF3F53FC4B}"/>
    <cellStyle name="Note 63 2 15 2" xfId="15294" xr:uid="{5A190BB8-A0E0-496C-ADF5-D202CDF851BE}"/>
    <cellStyle name="Note 63 2 16" xfId="9000" xr:uid="{8DBB0BD9-813B-4469-80A6-C64830FD8DD4}"/>
    <cellStyle name="Note 63 2 16 2" xfId="15471" xr:uid="{74FDC36F-4D5F-4A0B-AF13-0CC8447767CD}"/>
    <cellStyle name="Note 63 2 17" xfId="9162" xr:uid="{0A31C2AA-8B58-46C9-9334-5666C4429215}"/>
    <cellStyle name="Note 63 2 17 2" xfId="15633" xr:uid="{95CC4628-1F80-4A46-9A84-A1F63A2F2048}"/>
    <cellStyle name="Note 63 2 18" xfId="9798" xr:uid="{7A2179BF-D343-4420-B44F-9473B825D3D4}"/>
    <cellStyle name="Note 63 2 19" xfId="10283" xr:uid="{7F9C6750-4BAE-4A61-8C1E-92476032D6C6}"/>
    <cellStyle name="Note 63 2 2" xfId="2386" xr:uid="{00000000-0005-0000-0000-000053090000}"/>
    <cellStyle name="Note 63 2 2 2" xfId="5795" xr:uid="{FF30545B-C3BB-4146-97AE-B6D32EFCB444}"/>
    <cellStyle name="Note 63 2 2 2 2" xfId="12202" xr:uid="{86F4D21A-D875-4FEB-BC14-96225AA0D911}"/>
    <cellStyle name="Note 63 2 2 3" xfId="10284" xr:uid="{30ECA7A7-7F0A-43C6-A6D7-DBC312C92FD8}"/>
    <cellStyle name="Note 63 2 2 4" xfId="11135" xr:uid="{349BAF83-C6AE-4254-A037-6735DFE70F37}"/>
    <cellStyle name="Note 63 2 2 5" xfId="4866" xr:uid="{828697BB-3738-40A0-BF49-DED5EE12E83A}"/>
    <cellStyle name="Note 63 2 20" xfId="9294" xr:uid="{47789EE0-9DEE-4999-BF8B-0327F2403D3B}"/>
    <cellStyle name="Note 63 2 21" xfId="10559" xr:uid="{CA2562B0-69B2-483F-8FF4-6232202112C2}"/>
    <cellStyle name="Note 63 2 22" xfId="10742" xr:uid="{6A50EDE7-D7CC-4E57-A07B-36C610ABA8F7}"/>
    <cellStyle name="Note 63 2 23" xfId="10863" xr:uid="{13E3CFD3-9E3F-4A99-8F97-01ED25C70F82}"/>
    <cellStyle name="Note 63 2 24" xfId="15885" xr:uid="{00E74FEF-1590-440D-8142-E5516C9C032C}"/>
    <cellStyle name="Note 63 2 25" xfId="16499" xr:uid="{25A4E57F-EF4F-41D3-9454-C49B8AC69622}"/>
    <cellStyle name="Note 63 2 26" xfId="16314" xr:uid="{306D59A6-D32A-4E99-B2F8-E44FBA463061}"/>
    <cellStyle name="Note 63 2 27" xfId="16763" xr:uid="{C5F7CCD0-1765-40C7-B806-93F26072CB0A}"/>
    <cellStyle name="Note 63 2 28" xfId="16940" xr:uid="{E2A08F30-7444-41A4-98AA-E96FD7417E19}"/>
    <cellStyle name="Note 63 2 29" xfId="17102" xr:uid="{8B4C8AA1-23A6-410A-803D-C150C6DE12E1}"/>
    <cellStyle name="Note 63 2 3" xfId="4353" xr:uid="{A2E38110-7998-438B-8C55-E5B87A0AA161}"/>
    <cellStyle name="Note 63 2 3 2" xfId="12201" xr:uid="{C7D39218-4C47-42CA-B209-A1B50A991B5E}"/>
    <cellStyle name="Note 63 2 4" xfId="6296" xr:uid="{45757799-161C-4065-B630-CB5809FB71C6}"/>
    <cellStyle name="Note 63 2 4 2" xfId="12767" xr:uid="{55A26FEE-A490-40EF-8A6E-0B24179B9E64}"/>
    <cellStyle name="Note 63 2 5" xfId="6120" xr:uid="{5896A398-4B89-4AF2-872D-3451F563A824}"/>
    <cellStyle name="Note 63 2 5 2" xfId="12591" xr:uid="{A01B5613-4545-447A-8F8E-A28D5EBCE098}"/>
    <cellStyle name="Note 63 2 6" xfId="6532" xr:uid="{BB737F7C-5BB4-4557-A73D-F51D0031CBCF}"/>
    <cellStyle name="Note 63 2 6 2" xfId="13003" xr:uid="{3FB8E025-E99C-4EFC-BA4B-FC3E7559BCE1}"/>
    <cellStyle name="Note 63 2 7" xfId="6684" xr:uid="{B92825D1-241A-47BC-B254-94DB659A8A9F}"/>
    <cellStyle name="Note 63 2 7 2" xfId="13155" xr:uid="{9E380DCA-7824-4849-BC88-A4132893CD48}"/>
    <cellStyle name="Note 63 2 8" xfId="7239" xr:uid="{9A73F50C-FB69-4134-8929-0A18A37D8569}"/>
    <cellStyle name="Note 63 2 8 2" xfId="13710" xr:uid="{9505EE7A-4A95-4D68-90CC-C9A84A05E3DF}"/>
    <cellStyle name="Note 63 2 9" xfId="7009" xr:uid="{2CA82FDE-0181-4963-A7F7-C44955895F49}"/>
    <cellStyle name="Note 63 2 9 2" xfId="13480" xr:uid="{DB578AAA-4009-4592-A00E-4786AB7AC9C8}"/>
    <cellStyle name="Note 63 20" xfId="9797" xr:uid="{89607CA3-4DAD-4741-86DC-E09DA1D84B1F}"/>
    <cellStyle name="Note 63 21" xfId="10282" xr:uid="{56B67F42-D4E0-42AD-B99B-461223E84CB3}"/>
    <cellStyle name="Note 63 22" xfId="9295" xr:uid="{7FD3FFE9-1871-45FF-B971-5EF763F1DEA6}"/>
    <cellStyle name="Note 63 23" xfId="10558" xr:uid="{843FC02F-FFBC-41D8-BAB9-BFFF336B6E04}"/>
    <cellStyle name="Note 63 24" xfId="10741" xr:uid="{C06AE49D-CB84-4CC8-9617-F590457FFE78}"/>
    <cellStyle name="Note 63 25" xfId="10862" xr:uid="{A5DED4F0-A584-468C-A1AC-242FDA411D1D}"/>
    <cellStyle name="Note 63 26" xfId="15884" xr:uid="{1A2C8A34-E53A-4612-9771-17E986AA4443}"/>
    <cellStyle name="Note 63 27" xfId="16498" xr:uid="{222368EE-EA3D-42F5-9F4F-07BC7A98D21B}"/>
    <cellStyle name="Note 63 28" xfId="16313" xr:uid="{5254FDBE-6534-45C7-9E42-FBE4AE5BC6D1}"/>
    <cellStyle name="Note 63 29" xfId="16762" xr:uid="{ED2E3951-744C-472F-B4F3-4131527128C7}"/>
    <cellStyle name="Note 63 3" xfId="2387" xr:uid="{00000000-0005-0000-0000-000054090000}"/>
    <cellStyle name="Note 63 3 2" xfId="5796" xr:uid="{46F68CB6-9B0D-4AEB-B71B-D78E95E2088D}"/>
    <cellStyle name="Note 63 3 2 2" xfId="12203" xr:uid="{B9DAA4D1-DE9C-4C2B-9C16-D424366C0B9F}"/>
    <cellStyle name="Note 63 3 3" xfId="10285" xr:uid="{5B446573-C1D1-4308-B486-0E2FA9FC445E}"/>
    <cellStyle name="Note 63 3 4" xfId="11136" xr:uid="{FAD3DB82-92FE-4326-82FC-87A8B49458D3}"/>
    <cellStyle name="Note 63 3 5" xfId="4867" xr:uid="{6557984D-1A8F-4D87-82A1-F3F3AF63C909}"/>
    <cellStyle name="Note 63 3 6" xfId="3823" xr:uid="{8BC5AFC6-2B99-4311-8ABC-149FB89AFF24}"/>
    <cellStyle name="Note 63 30" xfId="16939" xr:uid="{FEF9BEC1-E61F-47C4-B91B-B6CB756515D1}"/>
    <cellStyle name="Note 63 31" xfId="17101" xr:uid="{F109AD24-84A3-411B-881B-003776DAF120}"/>
    <cellStyle name="Note 63 4" xfId="3338" xr:uid="{171EA315-9363-46C1-B053-286CD271FCA4}"/>
    <cellStyle name="Note 63 4 2" xfId="11593" xr:uid="{0E7888B7-6313-4028-98DE-8CCA253117B3}"/>
    <cellStyle name="Note 63 4 3" xfId="5327" xr:uid="{80711994-1BF1-470D-8612-F4D94D57915C}"/>
    <cellStyle name="Note 63 5" xfId="4352" xr:uid="{6E7EDD79-CBDE-416F-ABD5-30F713AE9FF9}"/>
    <cellStyle name="Note 63 5 2" xfId="12200" xr:uid="{2AE631C1-558D-4EEC-82CC-395B4F832B00}"/>
    <cellStyle name="Note 63 6" xfId="6295" xr:uid="{88841140-7943-437C-8E80-03197E6A820F}"/>
    <cellStyle name="Note 63 6 2" xfId="12766" xr:uid="{503E50A3-E6CC-443B-AEAC-AA05C7FC3B08}"/>
    <cellStyle name="Note 63 7" xfId="6119" xr:uid="{F1C140F7-83AD-4B59-98A5-BEE252B48465}"/>
    <cellStyle name="Note 63 7 2" xfId="12590" xr:uid="{6EB00531-954B-4D8E-8748-003F98B59D80}"/>
    <cellStyle name="Note 63 8" xfId="6531" xr:uid="{F116DA25-2E35-4ADE-86AE-857FC7616F3B}"/>
    <cellStyle name="Note 63 8 2" xfId="13002" xr:uid="{B1E12CFC-26DE-4A1F-A7EE-DD3267A8101C}"/>
    <cellStyle name="Note 63 9" xfId="6685" xr:uid="{1C5649CC-79FF-4DF6-8331-E98ECB239C1D}"/>
    <cellStyle name="Note 63 9 2" xfId="13156" xr:uid="{6C081EED-4BA6-4CF7-8C7A-148A9ECB9BC5}"/>
    <cellStyle name="Note 63_TRAFO" xfId="2388" xr:uid="{00000000-0005-0000-0000-000055090000}"/>
    <cellStyle name="Note 64" xfId="2389" xr:uid="{00000000-0005-0000-0000-000056090000}"/>
    <cellStyle name="Note 64 10" xfId="7240" xr:uid="{9DA96906-F3C5-40DA-8705-A7D14E6959B4}"/>
    <cellStyle name="Note 64 10 2" xfId="13711" xr:uid="{E364CB80-CA44-4148-9452-79D23FBA31FA}"/>
    <cellStyle name="Note 64 11" xfId="7010" xr:uid="{DDFFF771-D2FF-4D86-B119-5EE04A34D456}"/>
    <cellStyle name="Note 64 11 2" xfId="13481" xr:uid="{2D6C7723-62C2-45FE-8063-7F7BF034E10B}"/>
    <cellStyle name="Note 64 12" xfId="7721" xr:uid="{F4C19801-0456-4EC1-A103-39BC9BE55665}"/>
    <cellStyle name="Note 64 12 2" xfId="14192" xr:uid="{0FE9D917-FC67-46A7-9450-D07C741E2712}"/>
    <cellStyle name="Note 64 13" xfId="7550" xr:uid="{CEFD38C0-EA85-4FFC-B158-BFB3F68919A5}"/>
    <cellStyle name="Note 64 13 2" xfId="14021" xr:uid="{8F272A1C-3EE2-42E5-8C4C-6D93363B376F}"/>
    <cellStyle name="Note 64 14" xfId="7955" xr:uid="{910AC7FB-CB85-4FBA-BCD3-C48D1847CBCB}"/>
    <cellStyle name="Note 64 14 2" xfId="14426" xr:uid="{10A16800-9073-4AB0-8DBE-D1A97F16681E}"/>
    <cellStyle name="Note 64 15" xfId="8110" xr:uid="{F38E9D54-F005-4A57-B7FF-6F6BAC2AB32B}"/>
    <cellStyle name="Note 64 15 2" xfId="14581" xr:uid="{95F4CC38-1358-4513-B00F-75471D632BA4}"/>
    <cellStyle name="Note 64 16" xfId="8645" xr:uid="{4252BFD2-DE7C-4C4B-95FF-7C165441536E}"/>
    <cellStyle name="Note 64 16 2" xfId="15116" xr:uid="{71218CCE-A74A-4AEE-B1FB-CF29F18ED49E}"/>
    <cellStyle name="Note 64 17" xfId="8824" xr:uid="{EC91FC8D-84EF-4E87-BAB0-49533CBED9C8}"/>
    <cellStyle name="Note 64 17 2" xfId="15295" xr:uid="{9AC16132-9B02-4E9C-83D1-275AF5D2639E}"/>
    <cellStyle name="Note 64 18" xfId="9001" xr:uid="{A20C6A15-6E54-45E4-9FC2-D07C3D20AA25}"/>
    <cellStyle name="Note 64 18 2" xfId="15472" xr:uid="{1EA314EC-86D1-4C1A-8CD1-88EC4E70E5C3}"/>
    <cellStyle name="Note 64 19" xfId="9163" xr:uid="{FB2DE318-EF89-416E-A3CA-E5FBE60E0BD0}"/>
    <cellStyle name="Note 64 19 2" xfId="15634" xr:uid="{C8AD7E0F-0AB4-4111-B51F-AEC7CF8008A5}"/>
    <cellStyle name="Note 64 2" xfId="2390" xr:uid="{00000000-0005-0000-0000-000057090000}"/>
    <cellStyle name="Note 64 2 10" xfId="7722" xr:uid="{A5DB0C8B-3774-406F-9467-29DD237E1127}"/>
    <cellStyle name="Note 64 2 10 2" xfId="14193" xr:uid="{D1180214-531C-4EC3-ABAA-3C7A8DC7BEE5}"/>
    <cellStyle name="Note 64 2 11" xfId="7551" xr:uid="{38BF42F6-8348-4596-98C9-C0CDAF78FC7B}"/>
    <cellStyle name="Note 64 2 11 2" xfId="14022" xr:uid="{356F4933-33A7-4362-B66F-E43564D9A8F6}"/>
    <cellStyle name="Note 64 2 12" xfId="7956" xr:uid="{FAF068C5-2016-4A9C-BAEF-0C78E557A8D8}"/>
    <cellStyle name="Note 64 2 12 2" xfId="14427" xr:uid="{770C4AF1-03DE-4E68-9D57-8801172D4A4F}"/>
    <cellStyle name="Note 64 2 13" xfId="8109" xr:uid="{ED3A2185-17A4-477C-A2B4-ED257577B62B}"/>
    <cellStyle name="Note 64 2 13 2" xfId="14580" xr:uid="{57E70540-F98B-437F-8526-6E227F93E40C}"/>
    <cellStyle name="Note 64 2 14" xfId="8646" xr:uid="{DD58B9D3-8083-4B3B-94AA-705983CB7D24}"/>
    <cellStyle name="Note 64 2 14 2" xfId="15117" xr:uid="{8517A7B8-017F-4CBA-8328-D1C249C4E8E4}"/>
    <cellStyle name="Note 64 2 15" xfId="8825" xr:uid="{3AC053C9-1612-48B8-8F33-8DA75325E6F7}"/>
    <cellStyle name="Note 64 2 15 2" xfId="15296" xr:uid="{4632E0DF-5FDE-4D5C-947C-386240F50BCE}"/>
    <cellStyle name="Note 64 2 16" xfId="9002" xr:uid="{8BF34E77-2CAD-4FE4-ACF6-099622365D3F}"/>
    <cellStyle name="Note 64 2 16 2" xfId="15473" xr:uid="{BC65BF3D-B3C3-462C-9460-9CCDC74E23B6}"/>
    <cellStyle name="Note 64 2 17" xfId="9164" xr:uid="{5765CB2D-2EDE-4CB7-9832-00A4557ABF5E}"/>
    <cellStyle name="Note 64 2 17 2" xfId="15635" xr:uid="{86C0AFD8-86B9-4C85-8273-D89C9FC79544}"/>
    <cellStyle name="Note 64 2 18" xfId="9800" xr:uid="{8D6BB634-769A-4516-8CCE-5EEB6B88F2AA}"/>
    <cellStyle name="Note 64 2 19" xfId="10287" xr:uid="{341D7652-DFDD-4C54-955F-DCE47B010954}"/>
    <cellStyle name="Note 64 2 2" xfId="2391" xr:uid="{00000000-0005-0000-0000-000058090000}"/>
    <cellStyle name="Note 64 2 2 2" xfId="5797" xr:uid="{EAB7495F-E18D-4A6A-9FF1-3A887DC816C7}"/>
    <cellStyle name="Note 64 2 2 2 2" xfId="12206" xr:uid="{2529B5F1-B2CB-412B-9902-C60733227EFB}"/>
    <cellStyle name="Note 64 2 2 3" xfId="10288" xr:uid="{40C9D702-25F2-4DB8-B5DC-7DF2D7E88D05}"/>
    <cellStyle name="Note 64 2 2 4" xfId="11137" xr:uid="{9E7D41B9-BEDC-4E28-A502-81D903E92658}"/>
    <cellStyle name="Note 64 2 2 5" xfId="4868" xr:uid="{EFF55B67-CB75-4CC3-8F64-F82DA9813B9F}"/>
    <cellStyle name="Note 64 2 20" xfId="9292" xr:uid="{596F9E91-488A-4F1F-B5B4-3A86E17F0209}"/>
    <cellStyle name="Note 64 2 21" xfId="10561" xr:uid="{0F568387-D34E-4040-A394-49D097CF4DC7}"/>
    <cellStyle name="Note 64 2 22" xfId="10744" xr:uid="{EA26CE7B-1552-4079-8697-48B7725E61A3}"/>
    <cellStyle name="Note 64 2 23" xfId="10865" xr:uid="{156EB6B0-F963-4329-8B3C-85B494B62F36}"/>
    <cellStyle name="Note 64 2 24" xfId="15887" xr:uid="{E5E5B226-6FC4-493B-8CDA-89E22966A895}"/>
    <cellStyle name="Note 64 2 25" xfId="16501" xr:uid="{F2338CA7-D1C0-4811-BCF6-4227CF9342E1}"/>
    <cellStyle name="Note 64 2 26" xfId="16316" xr:uid="{91BDF0E6-F4A5-44EF-9065-1D7F50D1C876}"/>
    <cellStyle name="Note 64 2 27" xfId="16765" xr:uid="{A7CCDEF8-5BCD-4D47-8D6A-AAB034971C93}"/>
    <cellStyle name="Note 64 2 28" xfId="16942" xr:uid="{43963A9E-F2A1-4E25-B743-F7CAABBE296D}"/>
    <cellStyle name="Note 64 2 29" xfId="17104" xr:uid="{1AF06AC0-32BD-4E2B-8126-F0C23BDC58B8}"/>
    <cellStyle name="Note 64 2 3" xfId="4355" xr:uid="{81F0B195-6D94-4C18-8AC1-77C20C42A0FF}"/>
    <cellStyle name="Note 64 2 3 2" xfId="12205" xr:uid="{82CD2F9C-1031-4B6B-B1D7-B0BD75A5B41F}"/>
    <cellStyle name="Note 64 2 4" xfId="6298" xr:uid="{13A23540-7485-4888-880C-D5865213568D}"/>
    <cellStyle name="Note 64 2 4 2" xfId="12769" xr:uid="{84DFB4E3-E1D9-45C5-8F93-C5CFFA13ECB4}"/>
    <cellStyle name="Note 64 2 5" xfId="6122" xr:uid="{0A15CF80-686D-4630-AC63-F326C83357D2}"/>
    <cellStyle name="Note 64 2 5 2" xfId="12593" xr:uid="{E0794E01-CA9C-4C01-9B3C-B6E9C74F1DF7}"/>
    <cellStyle name="Note 64 2 6" xfId="6534" xr:uid="{A27A024C-956A-460D-9458-45ABDFCF053F}"/>
    <cellStyle name="Note 64 2 6 2" xfId="13005" xr:uid="{CDA0DAB8-7610-4413-9C97-00A75459D9BB}"/>
    <cellStyle name="Note 64 2 7" xfId="6682" xr:uid="{51801400-636F-4C5A-B8DA-FE1012F842ED}"/>
    <cellStyle name="Note 64 2 7 2" xfId="13153" xr:uid="{833B0C79-DEFF-4D10-AC40-D8EB0AF8F25A}"/>
    <cellStyle name="Note 64 2 8" xfId="7241" xr:uid="{986FE458-543D-425B-90D4-E24BFEA93AE9}"/>
    <cellStyle name="Note 64 2 8 2" xfId="13712" xr:uid="{D28767B9-FB04-46BC-B4F0-12ED3CC3FC56}"/>
    <cellStyle name="Note 64 2 9" xfId="7011" xr:uid="{33BAD5AF-1221-460D-B506-79B67368EC38}"/>
    <cellStyle name="Note 64 2 9 2" xfId="13482" xr:uid="{58D53AC5-23BD-463F-8093-D31D3BC4EAE1}"/>
    <cellStyle name="Note 64 20" xfId="9799" xr:uid="{D2755E09-34BF-4C78-964B-771B39151EDC}"/>
    <cellStyle name="Note 64 21" xfId="10286" xr:uid="{255C10FF-A724-41F4-8061-C96675EBEC2A}"/>
    <cellStyle name="Note 64 22" xfId="9293" xr:uid="{3DDCA346-DF14-4A9E-B937-FA37658B7600}"/>
    <cellStyle name="Note 64 23" xfId="10560" xr:uid="{FFDA9EC6-41AD-4A3E-A3D2-D93BA2126E09}"/>
    <cellStyle name="Note 64 24" xfId="10743" xr:uid="{3CACEFE6-907F-487E-B34F-EB6E8616B2AB}"/>
    <cellStyle name="Note 64 25" xfId="10864" xr:uid="{E8A65435-5787-4884-BBB3-859F6826CD8D}"/>
    <cellStyle name="Note 64 26" xfId="15886" xr:uid="{F56990E3-2388-49B0-92E3-C73B820BA45D}"/>
    <cellStyle name="Note 64 27" xfId="16500" xr:uid="{0143F24B-CCB9-4BA4-90CD-F120225689D2}"/>
    <cellStyle name="Note 64 28" xfId="16315" xr:uid="{0D7740F3-64DA-425D-AFA1-F5358DB286CF}"/>
    <cellStyle name="Note 64 29" xfId="16764" xr:uid="{5C59C2A6-3061-4B22-A3C8-61498C395640}"/>
    <cellStyle name="Note 64 3" xfId="2392" xr:uid="{00000000-0005-0000-0000-000059090000}"/>
    <cellStyle name="Note 64 3 2" xfId="5798" xr:uid="{F4F525B8-7D61-4270-BA65-B6FD0CDBD9D6}"/>
    <cellStyle name="Note 64 3 2 2" xfId="12207" xr:uid="{7757FB8F-EADF-4A70-96A3-F36E7D516868}"/>
    <cellStyle name="Note 64 3 3" xfId="10289" xr:uid="{8F5C488E-6ABC-484F-8DFB-BEAFC9993A49}"/>
    <cellStyle name="Note 64 3 4" xfId="11138" xr:uid="{268A9AE7-B411-4736-9458-FC0DFF0F71E0}"/>
    <cellStyle name="Note 64 3 5" xfId="4869" xr:uid="{A6EEB219-3A84-40AC-9D74-187E8E44F97A}"/>
    <cellStyle name="Note 64 3 6" xfId="3824" xr:uid="{D7CB099F-69A1-4BCF-A014-C7285FB93BCF}"/>
    <cellStyle name="Note 64 30" xfId="16941" xr:uid="{7BF52826-09FB-42E1-822A-EB5FCB6A3603}"/>
    <cellStyle name="Note 64 31" xfId="17103" xr:uid="{5917C977-7AFE-4E8D-A7F6-06CEEFB1E3EB}"/>
    <cellStyle name="Note 64 4" xfId="3339" xr:uid="{FC1FFDCA-E227-471E-AC42-2CC6A6D58D84}"/>
    <cellStyle name="Note 64 4 2" xfId="11594" xr:uid="{40C967D9-9874-436A-B28B-02FC4251A6FC}"/>
    <cellStyle name="Note 64 4 3" xfId="5328" xr:uid="{DFAFA361-95A8-44AC-AC5D-31339B6FC0EE}"/>
    <cellStyle name="Note 64 5" xfId="4354" xr:uid="{05FD421D-3EB0-4CB1-BBF4-9ABF325F3648}"/>
    <cellStyle name="Note 64 5 2" xfId="12204" xr:uid="{DC7BA212-839B-4098-B260-1E2C06016C20}"/>
    <cellStyle name="Note 64 6" xfId="6297" xr:uid="{07D2A330-2E2D-4C99-B588-8880B20E614F}"/>
    <cellStyle name="Note 64 6 2" xfId="12768" xr:uid="{220B2C05-E1E4-4FE6-9B8A-3052C7A8B60D}"/>
    <cellStyle name="Note 64 7" xfId="6121" xr:uid="{85CDC4A2-7764-48D7-9ACA-7F231F21329E}"/>
    <cellStyle name="Note 64 7 2" xfId="12592" xr:uid="{5069B1F4-03D4-47EB-B2B3-124E854C4884}"/>
    <cellStyle name="Note 64 8" xfId="6533" xr:uid="{EFB9F3FE-3257-484B-A2D9-51E63BB93AC7}"/>
    <cellStyle name="Note 64 8 2" xfId="13004" xr:uid="{31AD47F0-2CBE-4917-A937-98DFAA5CF897}"/>
    <cellStyle name="Note 64 9" xfId="6683" xr:uid="{7FB2C6B4-FD10-473F-BF5A-794D5C8A4BBC}"/>
    <cellStyle name="Note 64 9 2" xfId="13154" xr:uid="{877B67E9-AAE2-4A6B-A7FC-CC49324C9F0F}"/>
    <cellStyle name="Note 64_TRAFO" xfId="2393" xr:uid="{00000000-0005-0000-0000-00005A090000}"/>
    <cellStyle name="Note 65" xfId="2394" xr:uid="{00000000-0005-0000-0000-00005B090000}"/>
    <cellStyle name="Note 65 10" xfId="7242" xr:uid="{943106AF-A0C5-4B4B-93A4-299E97399D5D}"/>
    <cellStyle name="Note 65 10 2" xfId="13713" xr:uid="{27FDDEAA-040E-434C-95B2-7A754EADC5AB}"/>
    <cellStyle name="Note 65 11" xfId="7012" xr:uid="{E72740DC-852B-42FC-98CA-A236E345CFBE}"/>
    <cellStyle name="Note 65 11 2" xfId="13483" xr:uid="{634F839D-6380-426C-8AC5-5C822C675005}"/>
    <cellStyle name="Note 65 12" xfId="7723" xr:uid="{349C7D2C-837C-45C7-8F3E-6D0FD00F0B18}"/>
    <cellStyle name="Note 65 12 2" xfId="14194" xr:uid="{7D9D63AB-2894-4FE1-9D0D-5978FF55867A}"/>
    <cellStyle name="Note 65 13" xfId="7552" xr:uid="{C3F0BD02-516D-4C60-A832-258D58FF29BB}"/>
    <cellStyle name="Note 65 13 2" xfId="14023" xr:uid="{CB8BEAA1-2D42-4F30-84C6-0111C6D98A72}"/>
    <cellStyle name="Note 65 14" xfId="7957" xr:uid="{1299CF70-3BD0-43A1-801D-3A5328270988}"/>
    <cellStyle name="Note 65 14 2" xfId="14428" xr:uid="{DD4F2E3B-71CB-4162-ADAA-F941FE2E0635}"/>
    <cellStyle name="Note 65 15" xfId="8108" xr:uid="{5C0BD1C6-09D7-4CA1-A961-9E5F0D15AA9D}"/>
    <cellStyle name="Note 65 15 2" xfId="14579" xr:uid="{76B5F5CD-11AE-4F2C-9171-160C50EE51A9}"/>
    <cellStyle name="Note 65 16" xfId="8647" xr:uid="{57030524-530E-4622-8B76-86EC981D5156}"/>
    <cellStyle name="Note 65 16 2" xfId="15118" xr:uid="{2903D48D-2E62-469F-856F-AFE9428760D8}"/>
    <cellStyle name="Note 65 17" xfId="8826" xr:uid="{1A0699B0-F7FF-433B-9723-C42B7F33E347}"/>
    <cellStyle name="Note 65 17 2" xfId="15297" xr:uid="{37D7CD9F-BCC2-4035-B277-8902AAEFF76A}"/>
    <cellStyle name="Note 65 18" xfId="9003" xr:uid="{5D8DF578-8975-469B-9052-E26787D24088}"/>
    <cellStyle name="Note 65 18 2" xfId="15474" xr:uid="{731ACABA-50B2-4315-973E-24798CC668DB}"/>
    <cellStyle name="Note 65 19" xfId="9165" xr:uid="{4609BD1B-4325-4326-A85B-129F6CD97A39}"/>
    <cellStyle name="Note 65 19 2" xfId="15636" xr:uid="{19F2712F-367B-4FEB-8A9A-E92EF827C2E7}"/>
    <cellStyle name="Note 65 2" xfId="2395" xr:uid="{00000000-0005-0000-0000-00005C090000}"/>
    <cellStyle name="Note 65 2 10" xfId="7724" xr:uid="{50DAE6F4-16A7-4908-BFBC-D95F01DA5828}"/>
    <cellStyle name="Note 65 2 10 2" xfId="14195" xr:uid="{081B4C4D-970F-45B3-8874-75979F400D71}"/>
    <cellStyle name="Note 65 2 11" xfId="7553" xr:uid="{137F9597-9F60-486C-99A0-DBC53F38FF0A}"/>
    <cellStyle name="Note 65 2 11 2" xfId="14024" xr:uid="{F0E9734E-C37D-4735-B856-EB08AF14A2D5}"/>
    <cellStyle name="Note 65 2 12" xfId="7958" xr:uid="{93F78667-66F5-4C88-A9CC-26BC4F6C5288}"/>
    <cellStyle name="Note 65 2 12 2" xfId="14429" xr:uid="{34A2758E-077F-41F8-B81B-9CDD4E0D275B}"/>
    <cellStyle name="Note 65 2 13" xfId="8107" xr:uid="{34CDEEA3-1C3E-41E5-9829-7F25EE2A1CE1}"/>
    <cellStyle name="Note 65 2 13 2" xfId="14578" xr:uid="{0C5CC5BF-FF9B-45CC-9BA8-06005ADAEFDC}"/>
    <cellStyle name="Note 65 2 14" xfId="8648" xr:uid="{8AE21275-FEC6-4058-ADF8-EA3CA7CAB4A4}"/>
    <cellStyle name="Note 65 2 14 2" xfId="15119" xr:uid="{EF484707-91AF-4909-93E9-5265D7FB797D}"/>
    <cellStyle name="Note 65 2 15" xfId="8827" xr:uid="{FC9D8A3B-6093-4B2D-8E8E-9B90B2D4FF63}"/>
    <cellStyle name="Note 65 2 15 2" xfId="15298" xr:uid="{352C78D9-0E04-4E25-BEED-5C6977098E10}"/>
    <cellStyle name="Note 65 2 16" xfId="9004" xr:uid="{D4A47733-D080-46F6-BD01-EF55A9F78C2C}"/>
    <cellStyle name="Note 65 2 16 2" xfId="15475" xr:uid="{3160CF3A-FCCF-41F4-BA46-D7541C321847}"/>
    <cellStyle name="Note 65 2 17" xfId="9166" xr:uid="{0BE110EA-196B-4DDA-A972-3D58AA29F409}"/>
    <cellStyle name="Note 65 2 17 2" xfId="15637" xr:uid="{8D56B45C-9286-4702-BCFC-E0E2045DBD06}"/>
    <cellStyle name="Note 65 2 18" xfId="9802" xr:uid="{79CF670E-72B1-4BF3-AA97-75E05F4E59FE}"/>
    <cellStyle name="Note 65 2 19" xfId="10291" xr:uid="{15513873-2047-4979-80D6-6300941E6B77}"/>
    <cellStyle name="Note 65 2 2" xfId="2396" xr:uid="{00000000-0005-0000-0000-00005D090000}"/>
    <cellStyle name="Note 65 2 2 2" xfId="5799" xr:uid="{325D6763-E699-4708-B275-FD9D4BE399C3}"/>
    <cellStyle name="Note 65 2 2 2 2" xfId="12210" xr:uid="{1E185145-7E27-451F-98CD-F6A4752DD183}"/>
    <cellStyle name="Note 65 2 2 3" xfId="10292" xr:uid="{6EF7FC58-B8C7-4DF0-9BDE-FA7134718279}"/>
    <cellStyle name="Note 65 2 2 4" xfId="11139" xr:uid="{652FB528-6D5D-4E84-8C57-791AE30F30F7}"/>
    <cellStyle name="Note 65 2 2 5" xfId="4870" xr:uid="{C76DCB83-82E0-4BA1-9A06-E8060BAA9965}"/>
    <cellStyle name="Note 65 2 20" xfId="9290" xr:uid="{D23D0413-AAC3-4D2C-96E3-91FD97A27B99}"/>
    <cellStyle name="Note 65 2 21" xfId="10563" xr:uid="{630C31D9-F036-4798-A511-4FAC7851A001}"/>
    <cellStyle name="Note 65 2 22" xfId="10746" xr:uid="{975092A5-E2DD-45E8-A886-0A8CE87E5E85}"/>
    <cellStyle name="Note 65 2 23" xfId="10940" xr:uid="{B15D7370-0E7C-48D4-8F91-5036BC1A00CD}"/>
    <cellStyle name="Note 65 2 24" xfId="15889" xr:uid="{62D9B438-69B2-4D23-8EAD-9380B1F61054}"/>
    <cellStyle name="Note 65 2 25" xfId="16503" xr:uid="{977A5C54-1BC4-4124-91A0-7C354FFC3803}"/>
    <cellStyle name="Note 65 2 26" xfId="16318" xr:uid="{8B16C1E9-E366-4B51-9110-215573280AF6}"/>
    <cellStyle name="Note 65 2 27" xfId="16767" xr:uid="{43E158B5-DF4F-49B3-A662-AC7835DD6CC4}"/>
    <cellStyle name="Note 65 2 28" xfId="16944" xr:uid="{50BEDA53-8886-47DB-AC97-E9F9C505B227}"/>
    <cellStyle name="Note 65 2 29" xfId="17106" xr:uid="{B05F5329-4D8B-4FAD-AE76-06E8660869FA}"/>
    <cellStyle name="Note 65 2 3" xfId="4357" xr:uid="{F813235A-AB01-4637-8C58-168482E4A30B}"/>
    <cellStyle name="Note 65 2 3 2" xfId="12209" xr:uid="{A54C9255-1218-4575-B756-8189EEACA709}"/>
    <cellStyle name="Note 65 2 4" xfId="6300" xr:uid="{7845A218-75DA-4CC1-9B75-88ACD96C273D}"/>
    <cellStyle name="Note 65 2 4 2" xfId="12771" xr:uid="{D2B6C66F-52E3-4832-A630-CE46B35CAAB3}"/>
    <cellStyle name="Note 65 2 5" xfId="6124" xr:uid="{E8C474A2-DE4F-45CE-BCA5-37ADB9743A46}"/>
    <cellStyle name="Note 65 2 5 2" xfId="12595" xr:uid="{A1AD09C2-C6BE-41D1-84FA-F3DAB3AA4F18}"/>
    <cellStyle name="Note 65 2 6" xfId="6536" xr:uid="{61123C77-200E-46C0-922A-1A38E14E1F9F}"/>
    <cellStyle name="Note 65 2 6 2" xfId="13007" xr:uid="{D4BF6607-B956-4E67-9256-CF29FC424431}"/>
    <cellStyle name="Note 65 2 7" xfId="6680" xr:uid="{B6060BC8-0BBD-475A-819A-E6A48B1A7330}"/>
    <cellStyle name="Note 65 2 7 2" xfId="13151" xr:uid="{BD09D836-5DF5-4110-8C8D-210683E83B69}"/>
    <cellStyle name="Note 65 2 8" xfId="7243" xr:uid="{E8630B85-ABD1-4353-A008-BE6090485F11}"/>
    <cellStyle name="Note 65 2 8 2" xfId="13714" xr:uid="{7E6A4781-43D2-4FEB-BA05-23E146632995}"/>
    <cellStyle name="Note 65 2 9" xfId="7013" xr:uid="{1A3AD37D-B5EF-4DD0-857E-1B21C70F7E83}"/>
    <cellStyle name="Note 65 2 9 2" xfId="13484" xr:uid="{3D05E6A2-E71D-4410-AC4F-B0FC1F5EE335}"/>
    <cellStyle name="Note 65 20" xfId="9801" xr:uid="{8DBD5DE6-ABD0-4B44-98DB-94B7A5D744B0}"/>
    <cellStyle name="Note 65 21" xfId="10290" xr:uid="{0E157A3E-0CF2-4E70-9E3F-13A68B48C6AB}"/>
    <cellStyle name="Note 65 22" xfId="9291" xr:uid="{464DFDA8-EB1E-41E2-85C0-E764904179D2}"/>
    <cellStyle name="Note 65 23" xfId="10562" xr:uid="{4881D257-159D-492A-9F67-EFBAC08DAABB}"/>
    <cellStyle name="Note 65 24" xfId="10745" xr:uid="{E49F6B47-77A8-4954-AD9E-18D1FAC7754C}"/>
    <cellStyle name="Note 65 25" xfId="10866" xr:uid="{AECC502E-EFDB-4576-B943-694000B3898F}"/>
    <cellStyle name="Note 65 26" xfId="15888" xr:uid="{3623C199-7920-4445-8735-81EA149F39B1}"/>
    <cellStyle name="Note 65 27" xfId="16502" xr:uid="{B8123DC3-6137-40CC-AC7D-7A67D636DC38}"/>
    <cellStyle name="Note 65 28" xfId="16317" xr:uid="{014E4DCB-0CDE-4840-B1A1-28CF59F0F6C2}"/>
    <cellStyle name="Note 65 29" xfId="16766" xr:uid="{A8EAEA92-3108-4A33-81E6-D6DDFA9A3326}"/>
    <cellStyle name="Note 65 3" xfId="2397" xr:uid="{00000000-0005-0000-0000-00005E090000}"/>
    <cellStyle name="Note 65 3 2" xfId="5800" xr:uid="{70A990EE-6B73-4379-B026-4B92C9106E13}"/>
    <cellStyle name="Note 65 3 2 2" xfId="12211" xr:uid="{BC4E3FAE-994B-41B5-8399-DDD2EF807EC1}"/>
    <cellStyle name="Note 65 3 3" xfId="10293" xr:uid="{2CBD9AE7-864F-481A-A401-A3507062FC42}"/>
    <cellStyle name="Note 65 3 4" xfId="11140" xr:uid="{C970F7F8-D4FB-4EE1-B0A3-B821C0331829}"/>
    <cellStyle name="Note 65 3 5" xfId="4871" xr:uid="{029B1CF9-499D-4951-A5E6-B356D7815F60}"/>
    <cellStyle name="Note 65 3 6" xfId="3825" xr:uid="{7D23E130-C1A6-4679-806E-4C17357326FA}"/>
    <cellStyle name="Note 65 30" xfId="16943" xr:uid="{0AABF31C-312B-4047-86E6-4FCF2C0A9F04}"/>
    <cellStyle name="Note 65 31" xfId="17105" xr:uid="{D937325A-0ED4-49F5-B1E8-08EE2A5921FD}"/>
    <cellStyle name="Note 65 4" xfId="3340" xr:uid="{BA2B0224-85F1-4C99-8702-2F088FFF9A85}"/>
    <cellStyle name="Note 65 4 2" xfId="11595" xr:uid="{5A262B29-B97A-4F32-A3B3-105BCD73353F}"/>
    <cellStyle name="Note 65 4 3" xfId="5329" xr:uid="{BF833D45-A524-4F78-BB59-D27C7393881B}"/>
    <cellStyle name="Note 65 5" xfId="4356" xr:uid="{80053EFF-77F1-4767-B7EF-B9531DC46E57}"/>
    <cellStyle name="Note 65 5 2" xfId="12208" xr:uid="{B0ECBC9B-AF72-4123-8680-6A53C29090BD}"/>
    <cellStyle name="Note 65 6" xfId="6299" xr:uid="{413F6AE1-5EE6-4025-94D5-A974A4799E2D}"/>
    <cellStyle name="Note 65 6 2" xfId="12770" xr:uid="{57CF9CA5-C5D4-43D8-AFA3-F8654649579E}"/>
    <cellStyle name="Note 65 7" xfId="6123" xr:uid="{B6BC545E-8A0E-42A2-A3FA-289221BC289B}"/>
    <cellStyle name="Note 65 7 2" xfId="12594" xr:uid="{2D614C80-128C-44BF-8553-600CD9DBB2F8}"/>
    <cellStyle name="Note 65 8" xfId="6535" xr:uid="{CA79DD0A-2EF3-4AAE-8AF5-A9409EE52C0E}"/>
    <cellStyle name="Note 65 8 2" xfId="13006" xr:uid="{8D443B92-8392-40D1-A8E0-7683B6C053E8}"/>
    <cellStyle name="Note 65 9" xfId="6681" xr:uid="{684814C0-82D2-4772-9237-39E35C09E265}"/>
    <cellStyle name="Note 65 9 2" xfId="13152" xr:uid="{749E3D0C-9E8D-4B61-9CA5-0A3333AF40E9}"/>
    <cellStyle name="Note 65_TRAFO" xfId="2398" xr:uid="{00000000-0005-0000-0000-00005F090000}"/>
    <cellStyle name="Note 66" xfId="2399" xr:uid="{00000000-0005-0000-0000-000060090000}"/>
    <cellStyle name="Note 66 10" xfId="7244" xr:uid="{6F38AC49-5B18-4E3C-AB0C-D0E306A12E1A}"/>
    <cellStyle name="Note 66 10 2" xfId="13715" xr:uid="{57E96BFB-E902-4C06-88B3-097C55A3EDA5}"/>
    <cellStyle name="Note 66 11" xfId="7015" xr:uid="{26DCB06E-CDE5-44A6-A755-69C3C2BF5E43}"/>
    <cellStyle name="Note 66 11 2" xfId="13486" xr:uid="{74C394C0-29EF-4AE0-851E-CAE957F8D019}"/>
    <cellStyle name="Note 66 12" xfId="7725" xr:uid="{127F3354-77CD-45CB-AA8B-28F44298AFC6}"/>
    <cellStyle name="Note 66 12 2" xfId="14196" xr:uid="{E7CC1A88-2229-456D-862F-28C551E210E1}"/>
    <cellStyle name="Note 66 13" xfId="7554" xr:uid="{303BC50B-CB1A-47BE-B906-9834C589ADBB}"/>
    <cellStyle name="Note 66 13 2" xfId="14025" xr:uid="{2B231A39-531B-4911-A454-7528811D062E}"/>
    <cellStyle name="Note 66 14" xfId="7959" xr:uid="{F77DCA58-B610-4670-BCFB-EFA2FCAE9829}"/>
    <cellStyle name="Note 66 14 2" xfId="14430" xr:uid="{409CD62D-0757-4CC1-9E2B-0158827E9F6A}"/>
    <cellStyle name="Note 66 15" xfId="8106" xr:uid="{188650AB-DF8B-47A9-A94A-A3EAE468EBED}"/>
    <cellStyle name="Note 66 15 2" xfId="14577" xr:uid="{E224AA79-4490-4149-A437-88E82B500BEF}"/>
    <cellStyle name="Note 66 16" xfId="8649" xr:uid="{4B00D71B-33A1-473B-8AC5-07D7EA8AEC59}"/>
    <cellStyle name="Note 66 16 2" xfId="15120" xr:uid="{AEBD4A0E-D9DD-4BAE-9184-75E0F4EEF042}"/>
    <cellStyle name="Note 66 17" xfId="8828" xr:uid="{6737C763-DB08-4B69-A52E-1DB5EF2E7348}"/>
    <cellStyle name="Note 66 17 2" xfId="15299" xr:uid="{CBCB2C57-B5D8-41AB-84DC-AA623C027ED3}"/>
    <cellStyle name="Note 66 18" xfId="9005" xr:uid="{964972B5-0D33-449D-AF0B-97CD55BDDAA8}"/>
    <cellStyle name="Note 66 18 2" xfId="15476" xr:uid="{4C7514F6-4FAC-49A6-AC00-63A09F6F5476}"/>
    <cellStyle name="Note 66 19" xfId="9167" xr:uid="{69A6BC5F-DEE7-4D5A-A8D3-128C5978AE2E}"/>
    <cellStyle name="Note 66 19 2" xfId="15638" xr:uid="{3A5282DE-AD44-4A95-B24B-497703AEA568}"/>
    <cellStyle name="Note 66 2" xfId="2400" xr:uid="{00000000-0005-0000-0000-000061090000}"/>
    <cellStyle name="Note 66 2 10" xfId="7726" xr:uid="{11788702-4652-41EF-95C6-9F467E1AEE3D}"/>
    <cellStyle name="Note 66 2 10 2" xfId="14197" xr:uid="{0FEEC3B1-16DF-473E-BA36-BF4DEF3C1294}"/>
    <cellStyle name="Note 66 2 11" xfId="7555" xr:uid="{2C754E39-A53B-4506-8CEC-1267E4B7DEF3}"/>
    <cellStyle name="Note 66 2 11 2" xfId="14026" xr:uid="{23B41315-1F9F-4962-89D0-86494B57F955}"/>
    <cellStyle name="Note 66 2 12" xfId="7960" xr:uid="{6B299BA1-6ACB-4358-92FB-1A97980EE2B0}"/>
    <cellStyle name="Note 66 2 12 2" xfId="14431" xr:uid="{94DFF41F-C617-4C38-A6A8-1253F6307944}"/>
    <cellStyle name="Note 66 2 13" xfId="8105" xr:uid="{2AC7CE3E-85E9-42A0-8743-5E9B87674E3B}"/>
    <cellStyle name="Note 66 2 13 2" xfId="14576" xr:uid="{E78218C4-93D4-4E24-8708-B8804D7B8A29}"/>
    <cellStyle name="Note 66 2 14" xfId="8650" xr:uid="{304D3D09-E414-4BE2-B969-7B1C642E74EC}"/>
    <cellStyle name="Note 66 2 14 2" xfId="15121" xr:uid="{D5F3998C-E0D6-4AE0-969E-E25816ABB89E}"/>
    <cellStyle name="Note 66 2 15" xfId="8829" xr:uid="{592BED41-783D-412D-8497-5E220250BE74}"/>
    <cellStyle name="Note 66 2 15 2" xfId="15300" xr:uid="{3360A6F0-5750-4E41-9378-560BD79C69A7}"/>
    <cellStyle name="Note 66 2 16" xfId="9006" xr:uid="{B250C373-EAC4-4862-9BC7-4813179F3261}"/>
    <cellStyle name="Note 66 2 16 2" xfId="15477" xr:uid="{AD4BC420-D2FC-4632-83DA-9B25C5EC4130}"/>
    <cellStyle name="Note 66 2 17" xfId="9168" xr:uid="{4BCD8182-B179-403A-8AD3-DB81268C07BC}"/>
    <cellStyle name="Note 66 2 17 2" xfId="15639" xr:uid="{9C4B1B39-9F27-4613-B93D-C2B86B1940B8}"/>
    <cellStyle name="Note 66 2 18" xfId="9804" xr:uid="{8A00265E-2DF0-4BA5-B5C3-D5A6E2B2EB18}"/>
    <cellStyle name="Note 66 2 19" xfId="10295" xr:uid="{6A1DCAFD-7AF6-4ECF-B10E-7624F8F0171C}"/>
    <cellStyle name="Note 66 2 2" xfId="2401" xr:uid="{00000000-0005-0000-0000-000062090000}"/>
    <cellStyle name="Note 66 2 2 2" xfId="5801" xr:uid="{79D0A322-798B-4574-AAFC-89DEE39D9D5D}"/>
    <cellStyle name="Note 66 2 2 2 2" xfId="12214" xr:uid="{6B0228E4-D72F-481B-9FA1-E1721365C98B}"/>
    <cellStyle name="Note 66 2 2 3" xfId="10296" xr:uid="{403325E5-8648-48CE-89DD-B11EF2CF4188}"/>
    <cellStyle name="Note 66 2 2 4" xfId="11141" xr:uid="{D4044828-2094-4FB3-B76E-97374C28FEBF}"/>
    <cellStyle name="Note 66 2 2 5" xfId="4872" xr:uid="{95F3C58F-45AB-4334-9934-0044F4F3E59E}"/>
    <cellStyle name="Note 66 2 20" xfId="9289" xr:uid="{C35A5E41-458D-41F0-A9F4-1345316BA069}"/>
    <cellStyle name="Note 66 2 21" xfId="10565" xr:uid="{6360187E-B561-4896-9296-EC7E555B68FD}"/>
    <cellStyle name="Note 66 2 22" xfId="10748" xr:uid="{429DF111-2532-4067-85E9-FF36B8BB68C5}"/>
    <cellStyle name="Note 66 2 23" xfId="10868" xr:uid="{DCC850B9-809D-4914-B478-8C7E47394116}"/>
    <cellStyle name="Note 66 2 24" xfId="15891" xr:uid="{D6E16046-4086-4FA6-8263-B0181E541EA8}"/>
    <cellStyle name="Note 66 2 25" xfId="16504" xr:uid="{760D6421-6325-4D6C-85B5-5B58A2EB9671}"/>
    <cellStyle name="Note 66 2 26" xfId="16320" xr:uid="{1C0E1336-807B-4F14-B903-394B52CBF30B}"/>
    <cellStyle name="Note 66 2 27" xfId="16769" xr:uid="{A10332F7-E084-4452-8382-E76A7C6FFB1C}"/>
    <cellStyle name="Note 66 2 28" xfId="16946" xr:uid="{A8684E4C-3555-4481-B8DC-BD8075FE81D4}"/>
    <cellStyle name="Note 66 2 29" xfId="17108" xr:uid="{C68867D4-00EE-44C1-BB1D-82C43B4E3ECA}"/>
    <cellStyle name="Note 66 2 3" xfId="4359" xr:uid="{C7E297EC-1E44-4CF7-B968-CE68BA071C4F}"/>
    <cellStyle name="Note 66 2 3 2" xfId="12213" xr:uid="{4167871C-F717-4E99-9CF5-2E20EEA907F9}"/>
    <cellStyle name="Note 66 2 4" xfId="6302" xr:uid="{547A1AED-1BFB-4112-9E6A-3DF8305C941B}"/>
    <cellStyle name="Note 66 2 4 2" xfId="12773" xr:uid="{F470722E-EFC7-440D-91BA-6A18A1E1E6E9}"/>
    <cellStyle name="Note 66 2 5" xfId="6126" xr:uid="{7A345E42-6D22-4CBF-A3E9-518A8332A37A}"/>
    <cellStyle name="Note 66 2 5 2" xfId="12597" xr:uid="{24A64D91-AED3-418D-9E42-F1010FBA1310}"/>
    <cellStyle name="Note 66 2 6" xfId="6538" xr:uid="{1221E584-8005-4546-BC79-AAB5395752D4}"/>
    <cellStyle name="Note 66 2 6 2" xfId="13009" xr:uid="{37D27C0C-ACFC-4D3D-9766-A095AEB4D4EC}"/>
    <cellStyle name="Note 66 2 7" xfId="6678" xr:uid="{F6F87DE0-2705-4EA9-A495-1101D546CC53}"/>
    <cellStyle name="Note 66 2 7 2" xfId="13149" xr:uid="{B1D9D216-3182-4D97-8497-6D3FA81A5B40}"/>
    <cellStyle name="Note 66 2 8" xfId="7245" xr:uid="{AC72564C-CD0F-4D36-AFD5-98EF81B772A2}"/>
    <cellStyle name="Note 66 2 8 2" xfId="13716" xr:uid="{0AE9CC48-D016-43D5-A23D-8C9D8D863386}"/>
    <cellStyle name="Note 66 2 9" xfId="7016" xr:uid="{CAB4A2A3-D438-48D9-9022-EB317215BFCB}"/>
    <cellStyle name="Note 66 2 9 2" xfId="13487" xr:uid="{78DD28FF-9D57-4C4D-8D76-56950E3F1A24}"/>
    <cellStyle name="Note 66 20" xfId="9803" xr:uid="{FC234472-A03A-4309-95C3-C6B2EB00778B}"/>
    <cellStyle name="Note 66 21" xfId="10294" xr:uid="{3AAF7E52-0B7E-4C69-BC4E-D32C253461DB}"/>
    <cellStyle name="Note 66 22" xfId="9237" xr:uid="{E1D9D2EA-C982-4401-A9E5-8E633C3CE47A}"/>
    <cellStyle name="Note 66 23" xfId="10564" xr:uid="{82BCB60D-47DE-414F-A194-DB8F66CD1B43}"/>
    <cellStyle name="Note 66 24" xfId="10747" xr:uid="{3B2B341D-07D2-4882-B016-987556368D03}"/>
    <cellStyle name="Note 66 25" xfId="10867" xr:uid="{53A05B5A-5073-4F76-8ABD-FC114D3F26C1}"/>
    <cellStyle name="Note 66 26" xfId="15890" xr:uid="{67CFDD3F-7CC9-46F3-B53F-165840463CC6}"/>
    <cellStyle name="Note 66 27" xfId="16608" xr:uid="{03E607FB-508E-4D8D-86D1-CAB7BE6C4EE7}"/>
    <cellStyle name="Note 66 28" xfId="16319" xr:uid="{1B36418C-21F5-4D93-B073-0BBE084A0E8C}"/>
    <cellStyle name="Note 66 29" xfId="16768" xr:uid="{57434C5F-5DE0-44E2-B9D3-84841B69EFB0}"/>
    <cellStyle name="Note 66 3" xfId="2402" xr:uid="{00000000-0005-0000-0000-000063090000}"/>
    <cellStyle name="Note 66 3 2" xfId="5802" xr:uid="{DA625CFB-2A92-4605-9C86-89EE957C2E78}"/>
    <cellStyle name="Note 66 3 2 2" xfId="12215" xr:uid="{039FD803-C901-4DD8-B837-457B5B2A2819}"/>
    <cellStyle name="Note 66 3 3" xfId="10297" xr:uid="{ADFA2816-D47C-4D26-8488-B5EE7848F268}"/>
    <cellStyle name="Note 66 3 4" xfId="11142" xr:uid="{C1702902-B80F-4171-BD0C-23D262F2E7DD}"/>
    <cellStyle name="Note 66 3 5" xfId="4873" xr:uid="{4A95B45E-5FB3-4AE6-9968-FE22057CB54C}"/>
    <cellStyle name="Note 66 3 6" xfId="3826" xr:uid="{E9730118-BB6F-49D0-844F-2FAB35F1181C}"/>
    <cellStyle name="Note 66 30" xfId="16945" xr:uid="{326C42CC-04E3-48E3-A410-D83CE244CF16}"/>
    <cellStyle name="Note 66 31" xfId="17107" xr:uid="{85D14AF4-022B-421B-B7FF-43B92470E134}"/>
    <cellStyle name="Note 66 4" xfId="3341" xr:uid="{01A20DE4-A345-447B-9688-84BD6B61BB48}"/>
    <cellStyle name="Note 66 4 2" xfId="11596" xr:uid="{658B317E-FEE4-4D89-9D8F-962C6A25A869}"/>
    <cellStyle name="Note 66 4 3" xfId="5330" xr:uid="{07DC611B-2BA6-480E-A6E7-9E9A0A529ADB}"/>
    <cellStyle name="Note 66 5" xfId="4358" xr:uid="{9EEEECB8-6AFC-414A-9790-CE858C468828}"/>
    <cellStyle name="Note 66 5 2" xfId="12212" xr:uid="{C6279B5E-AB8F-43D8-9ABA-E97DCE2D2D1B}"/>
    <cellStyle name="Note 66 6" xfId="6301" xr:uid="{80499B5B-7055-48BE-ADA3-2F957F013B69}"/>
    <cellStyle name="Note 66 6 2" xfId="12772" xr:uid="{A51192F5-A856-48E8-9AF1-C9F322412F32}"/>
    <cellStyle name="Note 66 7" xfId="6125" xr:uid="{B5346F26-C5FE-4EFE-AB93-B32326B02410}"/>
    <cellStyle name="Note 66 7 2" xfId="12596" xr:uid="{6607CC4A-39B2-4C01-BCB2-B6DC8F658A51}"/>
    <cellStyle name="Note 66 8" xfId="6537" xr:uid="{CA0A1AFA-7380-4E87-A435-FAFA9C051FEF}"/>
    <cellStyle name="Note 66 8 2" xfId="13008" xr:uid="{A3CE10C0-7778-4DC8-9B3C-43560D033EC6}"/>
    <cellStyle name="Note 66 9" xfId="6679" xr:uid="{502854FD-77E2-44F1-89D1-7C96B986092D}"/>
    <cellStyle name="Note 66 9 2" xfId="13150" xr:uid="{AEF376F0-C41F-4B19-AF31-A1B5CA1E7762}"/>
    <cellStyle name="Note 66_TRAFO" xfId="2403" xr:uid="{00000000-0005-0000-0000-000064090000}"/>
    <cellStyle name="Note 67" xfId="2404" xr:uid="{00000000-0005-0000-0000-000065090000}"/>
    <cellStyle name="Note 67 10" xfId="7246" xr:uid="{F0682A4B-F4E7-4DE6-BBAA-C0B5FB7BB1A6}"/>
    <cellStyle name="Note 67 10 2" xfId="13717" xr:uid="{DBDEE752-A21C-45A5-ABE0-249DEDFBC368}"/>
    <cellStyle name="Note 67 11" xfId="7017" xr:uid="{4C46EC28-CFF8-435C-BAF7-44632D8E0220}"/>
    <cellStyle name="Note 67 11 2" xfId="13488" xr:uid="{04ECFC68-6C0F-46CB-BC2F-36D53D0A281A}"/>
    <cellStyle name="Note 67 12" xfId="7727" xr:uid="{31F7DF6B-10CC-48EC-8FD2-74B7470C1F1B}"/>
    <cellStyle name="Note 67 12 2" xfId="14198" xr:uid="{0CFA1F6E-2E64-4CBD-896D-9BBCA9DAD746}"/>
    <cellStyle name="Note 67 13" xfId="7556" xr:uid="{C82484CC-6557-4658-81F0-69957D1F5A39}"/>
    <cellStyle name="Note 67 13 2" xfId="14027" xr:uid="{6CF22073-9511-4441-9D06-F0F142159AD2}"/>
    <cellStyle name="Note 67 14" xfId="7961" xr:uid="{EBBABF6E-76FB-41B2-9F27-E3BC2772832A}"/>
    <cellStyle name="Note 67 14 2" xfId="14432" xr:uid="{048E32E6-1B86-401E-A7D2-B1D354BA2B01}"/>
    <cellStyle name="Note 67 15" xfId="8104" xr:uid="{A6489C7C-F2A5-4563-B60A-F318C9EC4282}"/>
    <cellStyle name="Note 67 15 2" xfId="14575" xr:uid="{457A1217-C1E8-404F-8AEF-2A08B9252A8C}"/>
    <cellStyle name="Note 67 16" xfId="8651" xr:uid="{A1D11FA3-C7FD-41CF-9AC0-F40E81D1048C}"/>
    <cellStyle name="Note 67 16 2" xfId="15122" xr:uid="{ABFFED5D-13A7-41F6-A9E9-818C699F5F49}"/>
    <cellStyle name="Note 67 17" xfId="8830" xr:uid="{62D54250-8E2B-49CA-A9C1-DD7D796E4DF9}"/>
    <cellStyle name="Note 67 17 2" xfId="15301" xr:uid="{C0A0EC12-C57A-486C-90C5-83C9EFD3E022}"/>
    <cellStyle name="Note 67 18" xfId="9007" xr:uid="{F207BCAD-A625-4A96-901C-682AA88458C6}"/>
    <cellStyle name="Note 67 18 2" xfId="15478" xr:uid="{F39E2CBD-2E1A-4EFA-8FF7-749C240CFF96}"/>
    <cellStyle name="Note 67 19" xfId="9169" xr:uid="{2F558C49-D0A0-4775-AD6D-81BF1BF8D48D}"/>
    <cellStyle name="Note 67 19 2" xfId="15640" xr:uid="{A9142C72-2C4A-4191-8C89-D8FF8717524B}"/>
    <cellStyle name="Note 67 2" xfId="2405" xr:uid="{00000000-0005-0000-0000-000066090000}"/>
    <cellStyle name="Note 67 2 10" xfId="7728" xr:uid="{9396378F-12A0-4678-B375-B8455704107F}"/>
    <cellStyle name="Note 67 2 10 2" xfId="14199" xr:uid="{CAA2334F-7A4B-42A9-B8E7-5E1FFD3E914D}"/>
    <cellStyle name="Note 67 2 11" xfId="7798" xr:uid="{282A5ECB-6044-4615-9BBE-F5875A455748}"/>
    <cellStyle name="Note 67 2 11 2" xfId="14269" xr:uid="{6211E3BF-0A87-4B1B-979E-3D24C079B50D}"/>
    <cellStyle name="Note 67 2 12" xfId="7962" xr:uid="{8F651F7A-84A5-431B-B60D-5C21D921225E}"/>
    <cellStyle name="Note 67 2 12 2" xfId="14433" xr:uid="{3B806CC2-FC90-4452-902C-BBC9213CF36D}"/>
    <cellStyle name="Note 67 2 13" xfId="8103" xr:uid="{4BB8E991-F3C1-47CF-A2C4-79A4F76EB6B9}"/>
    <cellStyle name="Note 67 2 13 2" xfId="14574" xr:uid="{66E055E2-B3BA-4655-B538-A63E2D92F264}"/>
    <cellStyle name="Note 67 2 14" xfId="8652" xr:uid="{45705B3B-048D-4B92-BD09-D62DD380C661}"/>
    <cellStyle name="Note 67 2 14 2" xfId="15123" xr:uid="{72FB8721-1E25-4899-8E93-46D0D20726B0}"/>
    <cellStyle name="Note 67 2 15" xfId="8831" xr:uid="{D44788A5-A5AA-4831-8471-6B3DF5950D32}"/>
    <cellStyle name="Note 67 2 15 2" xfId="15302" xr:uid="{0F8E3595-A566-48E9-B640-EC229FBAA091}"/>
    <cellStyle name="Note 67 2 16" xfId="9008" xr:uid="{F72E5647-CCB8-4888-B403-20B2429911AC}"/>
    <cellStyle name="Note 67 2 16 2" xfId="15479" xr:uid="{494B4285-E313-4037-8A4A-C2C33C1A42A5}"/>
    <cellStyle name="Note 67 2 17" xfId="9170" xr:uid="{A329BB02-B530-4594-9024-D9D9EB2146C0}"/>
    <cellStyle name="Note 67 2 17 2" xfId="15641" xr:uid="{7F566EF8-9B5A-4F25-B108-749146DACF4F}"/>
    <cellStyle name="Note 67 2 18" xfId="9806" xr:uid="{14504955-7D0E-4EF0-9331-AC25F2E65D17}"/>
    <cellStyle name="Note 67 2 19" xfId="10299" xr:uid="{188F819A-9B60-447C-98BA-B70532B3E328}"/>
    <cellStyle name="Note 67 2 2" xfId="2406" xr:uid="{00000000-0005-0000-0000-000067090000}"/>
    <cellStyle name="Note 67 2 2 2" xfId="5803" xr:uid="{67561EF1-C8B2-4240-A62D-21BC6D15816F}"/>
    <cellStyle name="Note 67 2 2 2 2" xfId="12218" xr:uid="{7583953B-BF63-4807-9B25-1C68086C73DA}"/>
    <cellStyle name="Note 67 2 2 3" xfId="10300" xr:uid="{C6F798AC-2E32-4BB5-99EF-A129C6E2359C}"/>
    <cellStyle name="Note 67 2 2 4" xfId="11143" xr:uid="{BA939C51-7A45-4D31-8536-36FD68DF73DD}"/>
    <cellStyle name="Note 67 2 2 5" xfId="4874" xr:uid="{7B2F7288-D0BD-43B9-BFA3-AD906EDA4E8F}"/>
    <cellStyle name="Note 67 2 20" xfId="9287" xr:uid="{EE199D1D-9630-43C7-97F8-919F26D90F55}"/>
    <cellStyle name="Note 67 2 21" xfId="10567" xr:uid="{520BDDCC-F6F9-4FA6-8DB3-BAD75665175D}"/>
    <cellStyle name="Note 67 2 22" xfId="10750" xr:uid="{38E87A6E-3840-4BFA-A7F5-9A891C8808F6}"/>
    <cellStyle name="Note 67 2 23" xfId="10870" xr:uid="{955FCD8F-7EE4-4833-BE04-A2D71C9BA618}"/>
    <cellStyle name="Note 67 2 24" xfId="15893" xr:uid="{B66C91EE-3BFC-4721-859B-4A0CFA5DEBA1}"/>
    <cellStyle name="Note 67 2 25" xfId="16506" xr:uid="{0C4EA0F3-63DA-4D5F-95CC-A848994CE71D}"/>
    <cellStyle name="Note 67 2 26" xfId="16322" xr:uid="{8F9FA372-4C96-45FD-AB1A-5448D9151F78}"/>
    <cellStyle name="Note 67 2 27" xfId="16771" xr:uid="{9FE459A5-B182-49C9-8473-9A3E8EB2848F}"/>
    <cellStyle name="Note 67 2 28" xfId="16948" xr:uid="{0988FCDB-1FB1-4535-B9AF-0294DF4EFFD8}"/>
    <cellStyle name="Note 67 2 29" xfId="17110" xr:uid="{4EF89909-87C9-4E87-A679-903F3EB8C4E9}"/>
    <cellStyle name="Note 67 2 3" xfId="4361" xr:uid="{383CCD43-9350-4070-8241-88EDDBA88597}"/>
    <cellStyle name="Note 67 2 3 2" xfId="12217" xr:uid="{065CE5C4-7996-4514-97BA-B63462B5BE9F}"/>
    <cellStyle name="Note 67 2 4" xfId="6304" xr:uid="{8B6D7FE0-8354-4EBA-8142-547D3E0333BA}"/>
    <cellStyle name="Note 67 2 4 2" xfId="12775" xr:uid="{5A526A49-7A0E-4CE1-B12C-026C1A3060A6}"/>
    <cellStyle name="Note 67 2 5" xfId="6375" xr:uid="{80ADAEBA-87F3-4862-A38D-96921F73E34E}"/>
    <cellStyle name="Note 67 2 5 2" xfId="12846" xr:uid="{10650C11-9CA1-4E66-872D-E412CF792FA0}"/>
    <cellStyle name="Note 67 2 6" xfId="6540" xr:uid="{A79F4AA1-05CE-40AD-AEF0-C71E417E7C63}"/>
    <cellStyle name="Note 67 2 6 2" xfId="13011" xr:uid="{DD2853E5-5DEE-42FD-B9ED-452B6CCA75BD}"/>
    <cellStyle name="Note 67 2 7" xfId="6676" xr:uid="{C2008A87-DC4E-4151-A90D-6CE1398983F5}"/>
    <cellStyle name="Note 67 2 7 2" xfId="13147" xr:uid="{55F1CE0F-7461-4DAD-B1A0-3163CF0258BE}"/>
    <cellStyle name="Note 67 2 8" xfId="7247" xr:uid="{350F2BD2-8C29-4086-BD7A-3E027BE3F949}"/>
    <cellStyle name="Note 67 2 8 2" xfId="13718" xr:uid="{E12E5F13-568A-4C23-B012-1D230C067B5E}"/>
    <cellStyle name="Note 67 2 9" xfId="7316" xr:uid="{9BF101CD-9F25-49ED-BCFB-271EC7A639E9}"/>
    <cellStyle name="Note 67 2 9 2" xfId="13787" xr:uid="{D44BF00E-26EC-4A92-9E79-7257D7B83F68}"/>
    <cellStyle name="Note 67 20" xfId="9805" xr:uid="{09EE3184-BB70-4D96-B891-C4A34FF97D1B}"/>
    <cellStyle name="Note 67 21" xfId="10298" xr:uid="{3D3A8B88-4293-4FBD-8CD4-599D34F1AC5C}"/>
    <cellStyle name="Note 67 22" xfId="9288" xr:uid="{36C71CE5-139B-4BC0-970B-0368992B8172}"/>
    <cellStyle name="Note 67 23" xfId="10566" xr:uid="{8FA7A2D0-40E5-4662-88FD-1910322D3A2E}"/>
    <cellStyle name="Note 67 24" xfId="10749" xr:uid="{A406C39B-A022-4F43-AA36-E8D95776F230}"/>
    <cellStyle name="Note 67 25" xfId="10869" xr:uid="{4A028671-8A08-4715-8E24-8C5D869EBA1A}"/>
    <cellStyle name="Note 67 26" xfId="15892" xr:uid="{8F7F7C49-3A41-4674-A70F-0E94D3A0BEFA}"/>
    <cellStyle name="Note 67 27" xfId="16505" xr:uid="{83F086D5-D52B-40B1-A4C2-F15F905A5635}"/>
    <cellStyle name="Note 67 28" xfId="16321" xr:uid="{EDCC77FD-B6A8-4CA7-828A-2543651C9323}"/>
    <cellStyle name="Note 67 29" xfId="16770" xr:uid="{8CCD953B-5EC0-49E6-8062-24F6BEC96F8F}"/>
    <cellStyle name="Note 67 3" xfId="2407" xr:uid="{00000000-0005-0000-0000-000068090000}"/>
    <cellStyle name="Note 67 3 2" xfId="5804" xr:uid="{919F876E-ABEF-457B-86FD-D17F749ABBF7}"/>
    <cellStyle name="Note 67 3 2 2" xfId="12219" xr:uid="{EF4A2274-818C-4D3C-8FB4-3FEFED66F459}"/>
    <cellStyle name="Note 67 3 3" xfId="10301" xr:uid="{E147899E-2C15-4392-98F8-E6DD8D2E4E55}"/>
    <cellStyle name="Note 67 3 4" xfId="11144" xr:uid="{59CA3976-BE0B-4E1E-9EB7-5D2D0BF3ACD4}"/>
    <cellStyle name="Note 67 3 5" xfId="4875" xr:uid="{73DDEF02-7B10-44B2-9667-AE2CD0351C6F}"/>
    <cellStyle name="Note 67 3 6" xfId="3827" xr:uid="{595E82B9-C39D-4C99-B5CB-8EF49EAE0B8D}"/>
    <cellStyle name="Note 67 30" xfId="16947" xr:uid="{2CF63334-3329-4D5D-8EC5-118F6AF6AA41}"/>
    <cellStyle name="Note 67 31" xfId="17109" xr:uid="{31CC5FD3-8E79-4B61-95D1-81AC04F8D59B}"/>
    <cellStyle name="Note 67 4" xfId="3342" xr:uid="{0F6AAF5E-DBDE-4B3B-BE82-533A4842E6B1}"/>
    <cellStyle name="Note 67 4 2" xfId="11597" xr:uid="{301AF14C-5E21-4B5D-A3BA-10FA9D7061A3}"/>
    <cellStyle name="Note 67 4 3" xfId="5331" xr:uid="{5B2D35F3-A8AB-40C1-9A77-072C920AE01F}"/>
    <cellStyle name="Note 67 5" xfId="4360" xr:uid="{9FE98021-E573-49CE-82D8-B74687CCE8B5}"/>
    <cellStyle name="Note 67 5 2" xfId="12216" xr:uid="{CE78B163-5DDC-45D0-A707-3D0B7E77B8AE}"/>
    <cellStyle name="Note 67 6" xfId="6303" xr:uid="{006CA1D9-DB6A-4ED5-ADAE-0E007CF45A71}"/>
    <cellStyle name="Note 67 6 2" xfId="12774" xr:uid="{57E08A3A-1A55-4076-BD12-A84D4B7F3B1B}"/>
    <cellStyle name="Note 67 7" xfId="6127" xr:uid="{431C3E24-4545-4E4B-B792-A3C71CDF76D2}"/>
    <cellStyle name="Note 67 7 2" xfId="12598" xr:uid="{6E8BAAD8-6B99-44F4-932B-542945501345}"/>
    <cellStyle name="Note 67 8" xfId="6539" xr:uid="{CCCBD525-1F04-420E-BFD2-D861EDE3CA79}"/>
    <cellStyle name="Note 67 8 2" xfId="13010" xr:uid="{ABDEAD7D-A83E-4908-B7B2-BE9B97E05204}"/>
    <cellStyle name="Note 67 9" xfId="6677" xr:uid="{1203B9E1-83C2-43AE-B579-13D04D76C0AB}"/>
    <cellStyle name="Note 67 9 2" xfId="13148" xr:uid="{420AAE7F-6D12-4825-899B-CA05541CA007}"/>
    <cellStyle name="Note 67_TRAFO" xfId="2408" xr:uid="{00000000-0005-0000-0000-000069090000}"/>
    <cellStyle name="Note 68" xfId="2409" xr:uid="{00000000-0005-0000-0000-00006A090000}"/>
    <cellStyle name="Note 68 10" xfId="7248" xr:uid="{7237F385-957E-4B29-9954-877F5E83447D}"/>
    <cellStyle name="Note 68 10 2" xfId="13719" xr:uid="{AE301596-C4EA-473D-95D6-9DF1184B377F}"/>
    <cellStyle name="Note 68 11" xfId="7018" xr:uid="{0C987FB3-991A-47B1-A0D5-F4A637C81BC2}"/>
    <cellStyle name="Note 68 11 2" xfId="13489" xr:uid="{92681945-B2D2-4C27-8659-2F7193904D91}"/>
    <cellStyle name="Note 68 12" xfId="7729" xr:uid="{656A3392-FEF1-4F5C-9BA3-BC2FC3774E39}"/>
    <cellStyle name="Note 68 12 2" xfId="14200" xr:uid="{C124ACB4-B555-4A6A-9180-57EFA4E11F4E}"/>
    <cellStyle name="Note 68 13" xfId="7557" xr:uid="{BBFB4210-A967-4911-B08E-C166049CFB65}"/>
    <cellStyle name="Note 68 13 2" xfId="14028" xr:uid="{38B554B1-4A75-4890-89ED-F25E4792C444}"/>
    <cellStyle name="Note 68 14" xfId="7963" xr:uid="{1F64286C-48A2-4186-B12A-E304F541F15A}"/>
    <cellStyle name="Note 68 14 2" xfId="14434" xr:uid="{523EE2E7-DA5B-4C69-ABD7-94FC30F75747}"/>
    <cellStyle name="Note 68 15" xfId="8102" xr:uid="{25F9CAF0-54AF-4009-A4D7-0522D65769A6}"/>
    <cellStyle name="Note 68 15 2" xfId="14573" xr:uid="{0C2312CA-210A-438B-AAC0-C919810CFD00}"/>
    <cellStyle name="Note 68 16" xfId="8653" xr:uid="{60CA53EE-EC08-4E5C-8604-BEF80FD1F543}"/>
    <cellStyle name="Note 68 16 2" xfId="15124" xr:uid="{A3AD4E2B-025F-4AF5-8CD9-8A551A15012C}"/>
    <cellStyle name="Note 68 17" xfId="8832" xr:uid="{AA80CD39-EAD8-4477-B0D9-596C0FAA37D1}"/>
    <cellStyle name="Note 68 17 2" xfId="15303" xr:uid="{ADBF5BD0-1C0D-4857-B9C0-0F7FE7E40226}"/>
    <cellStyle name="Note 68 18" xfId="9009" xr:uid="{0E1BDFDF-BB28-40D4-A61A-F8BD97A9C8EE}"/>
    <cellStyle name="Note 68 18 2" xfId="15480" xr:uid="{FD0B4BE4-2C40-4C38-AE3B-9AD1CCF99AE5}"/>
    <cellStyle name="Note 68 19" xfId="9171" xr:uid="{03950E68-98B2-47BA-8C24-EFA8B24A9D86}"/>
    <cellStyle name="Note 68 19 2" xfId="15642" xr:uid="{F6FC1F32-C2F9-424A-BEC7-B6C7291F0372}"/>
    <cellStyle name="Note 68 2" xfId="2410" xr:uid="{00000000-0005-0000-0000-00006B090000}"/>
    <cellStyle name="Note 68 2 10" xfId="7730" xr:uid="{C61F1C98-E2A0-4020-85FF-7627B73E6254}"/>
    <cellStyle name="Note 68 2 10 2" xfId="14201" xr:uid="{478D66EB-4493-444A-8C1E-54DD4DFAFBC0}"/>
    <cellStyle name="Note 68 2 11" xfId="7558" xr:uid="{C824156E-018A-47C6-A21B-EB1235B97ABE}"/>
    <cellStyle name="Note 68 2 11 2" xfId="14029" xr:uid="{716539CC-7407-4203-B576-D80ADB21D5A5}"/>
    <cellStyle name="Note 68 2 12" xfId="7964" xr:uid="{D4F70B11-363E-426D-8813-728723A7C7B6}"/>
    <cellStyle name="Note 68 2 12 2" xfId="14435" xr:uid="{291B80C1-617D-4E86-8F11-01C239E14CD1}"/>
    <cellStyle name="Note 68 2 13" xfId="8101" xr:uid="{C2715BBF-0C60-47FD-BAB8-C6E0CB9AE649}"/>
    <cellStyle name="Note 68 2 13 2" xfId="14572" xr:uid="{434A1980-D9EF-4C83-B457-C642F9274D71}"/>
    <cellStyle name="Note 68 2 14" xfId="8654" xr:uid="{0201A25F-B9CF-4BF7-B0B3-46ABA564B8C5}"/>
    <cellStyle name="Note 68 2 14 2" xfId="15125" xr:uid="{0F523B2A-2AB9-4682-8DA5-D3F51F578ED1}"/>
    <cellStyle name="Note 68 2 15" xfId="8833" xr:uid="{26879A0D-F7B6-4FC9-A6D2-133826E3DE98}"/>
    <cellStyle name="Note 68 2 15 2" xfId="15304" xr:uid="{723019F1-200A-486D-8523-9326ADE4E55F}"/>
    <cellStyle name="Note 68 2 16" xfId="9010" xr:uid="{7025727E-0607-427D-8656-9087AB424108}"/>
    <cellStyle name="Note 68 2 16 2" xfId="15481" xr:uid="{AA1593A3-5679-4E38-BFD8-E8F9C38D1628}"/>
    <cellStyle name="Note 68 2 17" xfId="9172" xr:uid="{310D55FF-25E4-4AFA-BCC4-004F2E690D54}"/>
    <cellStyle name="Note 68 2 17 2" xfId="15643" xr:uid="{1C0833BC-DBD8-4624-B173-6B6ED6287381}"/>
    <cellStyle name="Note 68 2 18" xfId="9808" xr:uid="{02BA4E03-8D25-44EE-B226-DEEF9CBC7DD2}"/>
    <cellStyle name="Note 68 2 19" xfId="10303" xr:uid="{83B1D515-5DE2-4E3E-BB21-9B4AB73419A0}"/>
    <cellStyle name="Note 68 2 2" xfId="2411" xr:uid="{00000000-0005-0000-0000-00006C090000}"/>
    <cellStyle name="Note 68 2 2 2" xfId="5805" xr:uid="{ED7D9069-F5BF-417A-A44C-A652BC6699BB}"/>
    <cellStyle name="Note 68 2 2 2 2" xfId="12222" xr:uid="{D4509D7C-91B4-442B-9D2A-CD1D5BC632CC}"/>
    <cellStyle name="Note 68 2 2 3" xfId="10304" xr:uid="{55EFF873-0C4F-4587-B3C4-309BC93765B1}"/>
    <cellStyle name="Note 68 2 2 4" xfId="11145" xr:uid="{E62E211E-7656-41F0-BF7C-BE8138F8FAFD}"/>
    <cellStyle name="Note 68 2 2 5" xfId="4876" xr:uid="{9AC8EC56-FD9B-4605-8359-40C84A822B27}"/>
    <cellStyle name="Note 68 2 20" xfId="9958" xr:uid="{42AD568E-819C-4D0B-A9CE-3772866B02AD}"/>
    <cellStyle name="Note 68 2 21" xfId="10569" xr:uid="{011CB9EC-088B-4729-9CAD-0D2BF022EF00}"/>
    <cellStyle name="Note 68 2 22" xfId="10752" xr:uid="{386B602B-4680-467C-8098-D3A433A0B6A3}"/>
    <cellStyle name="Note 68 2 23" xfId="10872" xr:uid="{114A4091-2620-495F-A127-FA2441E3EF83}"/>
    <cellStyle name="Note 68 2 24" xfId="15895" xr:uid="{60AFDA08-F469-4441-A7B4-F814A74089FC}"/>
    <cellStyle name="Note 68 2 25" xfId="16508" xr:uid="{E7343ACF-2CCF-4ED6-AC6F-F73D420621D3}"/>
    <cellStyle name="Note 68 2 26" xfId="16324" xr:uid="{97E42CC5-DF7F-4B1F-A044-FF4D38A49718}"/>
    <cellStyle name="Note 68 2 27" xfId="16773" xr:uid="{D453AB39-4BB6-4432-A0B9-2421AE5F07AB}"/>
    <cellStyle name="Note 68 2 28" xfId="16950" xr:uid="{9D833980-8717-40CB-843B-DE636DEA37B6}"/>
    <cellStyle name="Note 68 2 29" xfId="17112" xr:uid="{4A1FA1EC-312F-4091-9C60-002D5270B47B}"/>
    <cellStyle name="Note 68 2 3" xfId="4363" xr:uid="{5A8B8FB2-DEC6-487A-BF2D-A9EB25FA9B60}"/>
    <cellStyle name="Note 68 2 3 2" xfId="12221" xr:uid="{642FD8B3-5463-4B37-8396-28147EE741BC}"/>
    <cellStyle name="Note 68 2 4" xfId="6306" xr:uid="{1B9E5259-F718-4884-AA6A-C6100F1D7054}"/>
    <cellStyle name="Note 68 2 4 2" xfId="12777" xr:uid="{857FF9F4-9C54-4582-AFE8-DA7720653B31}"/>
    <cellStyle name="Note 68 2 5" xfId="6129" xr:uid="{A3114B05-DFDA-434B-8192-45DCD87AD7EA}"/>
    <cellStyle name="Note 68 2 5 2" xfId="12600" xr:uid="{A09E4366-F9EE-42FB-9B17-E70911EDC745}"/>
    <cellStyle name="Note 68 2 6" xfId="6542" xr:uid="{60730705-D3C0-4EBD-8DB6-A58F52EAF806}"/>
    <cellStyle name="Note 68 2 6 2" xfId="13013" xr:uid="{1F4225D3-5759-4070-B666-7A2FF67798D0}"/>
    <cellStyle name="Note 68 2 7" xfId="6674" xr:uid="{2AFF746B-25E4-48FB-8B05-9E97E47AD9C3}"/>
    <cellStyle name="Note 68 2 7 2" xfId="13145" xr:uid="{16F2CBAA-CE06-42EC-8415-9AB8F1ED7F27}"/>
    <cellStyle name="Note 68 2 8" xfId="7249" xr:uid="{AC6A9C06-EE88-4064-8A35-BB5784D18BDD}"/>
    <cellStyle name="Note 68 2 8 2" xfId="13720" xr:uid="{A82CC1A8-5136-4C3C-90FB-8CD80FE8BA32}"/>
    <cellStyle name="Note 68 2 9" xfId="7019" xr:uid="{3621B8E0-5D85-46D7-B9CD-9BBD3A968F6A}"/>
    <cellStyle name="Note 68 2 9 2" xfId="13490" xr:uid="{9D12BE9C-9632-406A-9B3E-ACA89B14B2A6}"/>
    <cellStyle name="Note 68 20" xfId="9807" xr:uid="{BAC416B2-AC7D-4500-985A-EAA2C6955DD2}"/>
    <cellStyle name="Note 68 21" xfId="10302" xr:uid="{4AA84E7F-A5E1-43BF-8EEB-CAEF55F42DD3}"/>
    <cellStyle name="Note 68 22" xfId="9286" xr:uid="{32E73654-84C4-49F4-BF65-CC20E9509A96}"/>
    <cellStyle name="Note 68 23" xfId="10568" xr:uid="{AF411362-FFC0-4BC6-A765-0DB59D3AC020}"/>
    <cellStyle name="Note 68 24" xfId="10751" xr:uid="{94105DF5-7478-4E10-A43F-DFB37B61BFEB}"/>
    <cellStyle name="Note 68 25" xfId="10871" xr:uid="{E066DF15-FF0E-4BF1-910C-209F0D97C5EA}"/>
    <cellStyle name="Note 68 26" xfId="15894" xr:uid="{5047A650-7F0D-433B-9EA4-2F392637C95F}"/>
    <cellStyle name="Note 68 27" xfId="16507" xr:uid="{7917177D-BA20-4F7F-A63B-1510337350F4}"/>
    <cellStyle name="Note 68 28" xfId="16323" xr:uid="{D86F354F-FBF6-4E38-B3BA-0FC00E601859}"/>
    <cellStyle name="Note 68 29" xfId="16772" xr:uid="{37FF9F5B-C2D5-4F64-B117-BA74F156DFE6}"/>
    <cellStyle name="Note 68 3" xfId="2412" xr:uid="{00000000-0005-0000-0000-00006D090000}"/>
    <cellStyle name="Note 68 3 2" xfId="5806" xr:uid="{A44FA5BC-C812-422F-954C-0A58E6718FC3}"/>
    <cellStyle name="Note 68 3 2 2" xfId="12223" xr:uid="{F5E5FB32-6CDB-4E0B-A4BA-2330BAF0BF80}"/>
    <cellStyle name="Note 68 3 3" xfId="10305" xr:uid="{2C92E6E9-E42A-4702-B60B-F6C667D41301}"/>
    <cellStyle name="Note 68 3 4" xfId="11146" xr:uid="{F29555FD-6E9F-4CF7-BC04-13BF2E5BD599}"/>
    <cellStyle name="Note 68 3 5" xfId="4877" xr:uid="{5088842F-CB0E-480E-B4C4-72712FBA96E3}"/>
    <cellStyle name="Note 68 3 6" xfId="3828" xr:uid="{4A75E0CD-982B-4E21-9978-5C614755E290}"/>
    <cellStyle name="Note 68 30" xfId="16949" xr:uid="{54B45309-2B0C-4933-BEAC-25C79FB9049D}"/>
    <cellStyle name="Note 68 31" xfId="17111" xr:uid="{2FA818E2-C7B4-44AF-ABE8-84040A702933}"/>
    <cellStyle name="Note 68 4" xfId="3343" xr:uid="{BFE5131E-F159-4CF4-AC7E-5B687C0D0158}"/>
    <cellStyle name="Note 68 4 2" xfId="11598" xr:uid="{9313E1A4-200B-4559-ACDB-394C2327305D}"/>
    <cellStyle name="Note 68 4 3" xfId="5332" xr:uid="{FEC944C2-FF32-4C53-8374-592451693D25}"/>
    <cellStyle name="Note 68 5" xfId="4362" xr:uid="{FD0A222B-1BAE-45F8-800D-B7BF6292D1F9}"/>
    <cellStyle name="Note 68 5 2" xfId="12220" xr:uid="{C08D66B1-9808-4C41-BDD6-46CB781A9B41}"/>
    <cellStyle name="Note 68 6" xfId="6305" xr:uid="{37D418AA-C6AE-4B49-9309-2CF235B67393}"/>
    <cellStyle name="Note 68 6 2" xfId="12776" xr:uid="{429FD6C6-0D62-44F1-BE92-6399D0FFC149}"/>
    <cellStyle name="Note 68 7" xfId="6128" xr:uid="{060CFBE0-C930-4B65-A3E7-89C93FF66E47}"/>
    <cellStyle name="Note 68 7 2" xfId="12599" xr:uid="{39C45F86-40B9-466A-8EE8-C7134C03D6FB}"/>
    <cellStyle name="Note 68 8" xfId="6541" xr:uid="{156ED792-17C2-4B13-8BD5-925B65C9CF1C}"/>
    <cellStyle name="Note 68 8 2" xfId="13012" xr:uid="{500F8898-34DE-44BA-BAF6-6E3CE86B8832}"/>
    <cellStyle name="Note 68 9" xfId="6675" xr:uid="{191D68EE-B239-45C6-B5E0-20953207851D}"/>
    <cellStyle name="Note 68 9 2" xfId="13146" xr:uid="{69E8DFE4-7696-4C2B-8805-2AC60CE73B1A}"/>
    <cellStyle name="Note 68_TRAFO" xfId="2413" xr:uid="{00000000-0005-0000-0000-00006E090000}"/>
    <cellStyle name="Note 69" xfId="2414" xr:uid="{00000000-0005-0000-0000-00006F090000}"/>
    <cellStyle name="Note 69 10" xfId="7250" xr:uid="{4F4ECFB8-0791-43EC-910B-115C85184A86}"/>
    <cellStyle name="Note 69 10 2" xfId="13721" xr:uid="{FF6F3337-5B9B-44B6-96C8-7F731621DA7E}"/>
    <cellStyle name="Note 69 11" xfId="7020" xr:uid="{D42A27AE-A618-42C9-BA32-78527A214D60}"/>
    <cellStyle name="Note 69 11 2" xfId="13491" xr:uid="{DD4490F1-C9BF-4AB6-8AC8-5279F8AAF94A}"/>
    <cellStyle name="Note 69 12" xfId="7731" xr:uid="{9907EF78-AAD1-40F4-B217-3B5350A19AFB}"/>
    <cellStyle name="Note 69 12 2" xfId="14202" xr:uid="{6A5CB415-C057-4352-9228-2D666AFCB72B}"/>
    <cellStyle name="Note 69 13" xfId="7559" xr:uid="{B8CD32F8-E9E6-4596-A859-87095D611719}"/>
    <cellStyle name="Note 69 13 2" xfId="14030" xr:uid="{148ED9C2-7E15-44D2-854D-1DE7B13D6C9B}"/>
    <cellStyle name="Note 69 14" xfId="7965" xr:uid="{24753049-F286-41DB-972F-EF89209B0FE6}"/>
    <cellStyle name="Note 69 14 2" xfId="14436" xr:uid="{31886349-165A-4F8A-9297-4F57797B0513}"/>
    <cellStyle name="Note 69 15" xfId="8100" xr:uid="{13D74525-657A-4D2D-AB6B-425F0DA68301}"/>
    <cellStyle name="Note 69 15 2" xfId="14571" xr:uid="{01A7F421-1B90-47CE-9F2E-869AD5EA5588}"/>
    <cellStyle name="Note 69 16" xfId="8655" xr:uid="{A643699C-6781-4FE2-B39D-DC7671C581A5}"/>
    <cellStyle name="Note 69 16 2" xfId="15126" xr:uid="{910CED85-A03B-426B-8D83-5D083246975E}"/>
    <cellStyle name="Note 69 17" xfId="8834" xr:uid="{D5D69413-D664-468F-A336-F4877B0541EB}"/>
    <cellStyle name="Note 69 17 2" xfId="15305" xr:uid="{C3512F41-AD5A-41D9-82E7-3E9A50987F6B}"/>
    <cellStyle name="Note 69 18" xfId="9011" xr:uid="{A4AD0C46-1D7D-46A7-AAB3-0047A0FCABC8}"/>
    <cellStyle name="Note 69 18 2" xfId="15482" xr:uid="{E5C45161-7F44-4951-82DA-59A7AC5E3B9A}"/>
    <cellStyle name="Note 69 19" xfId="9173" xr:uid="{3C39E82F-3549-4007-9CC0-329DBDD7378A}"/>
    <cellStyle name="Note 69 19 2" xfId="15644" xr:uid="{286AF442-9AE2-47D6-9E28-4BAB49D2B260}"/>
    <cellStyle name="Note 69 2" xfId="2415" xr:uid="{00000000-0005-0000-0000-000070090000}"/>
    <cellStyle name="Note 69 2 10" xfId="7732" xr:uid="{67A9DFDF-55B6-477B-A5CF-FC6EFFA294E7}"/>
    <cellStyle name="Note 69 2 10 2" xfId="14203" xr:uid="{B055A87A-7BFC-45D7-9B50-434047052372}"/>
    <cellStyle name="Note 69 2 11" xfId="7560" xr:uid="{F2C24AE0-4EAE-4A43-8EF1-97845F16F821}"/>
    <cellStyle name="Note 69 2 11 2" xfId="14031" xr:uid="{1CF85754-822B-4B22-B6C0-D5373596F4E8}"/>
    <cellStyle name="Note 69 2 12" xfId="7966" xr:uid="{03727945-5832-4ABD-87D7-6E93A771EC0A}"/>
    <cellStyle name="Note 69 2 12 2" xfId="14437" xr:uid="{7C28D1BB-1F15-4A34-932A-5FC3EEB63AC1}"/>
    <cellStyle name="Note 69 2 13" xfId="8030" xr:uid="{BE2BA1EE-3891-4111-B8B2-823DE18C732A}"/>
    <cellStyle name="Note 69 2 13 2" xfId="14501" xr:uid="{09622146-CB87-4AE2-9FC0-7E416BC7C76B}"/>
    <cellStyle name="Note 69 2 14" xfId="8656" xr:uid="{1BD4205F-D4FD-452B-8B0E-A65585A196E7}"/>
    <cellStyle name="Note 69 2 14 2" xfId="15127" xr:uid="{DE03099B-2DF4-4B61-8E45-1C44911014E0}"/>
    <cellStyle name="Note 69 2 15" xfId="8835" xr:uid="{DECA8132-A70F-4975-B622-F36080E3F6C8}"/>
    <cellStyle name="Note 69 2 15 2" xfId="15306" xr:uid="{01E8183B-40DB-43C2-8BFA-45AB59E3D7FB}"/>
    <cellStyle name="Note 69 2 16" xfId="9012" xr:uid="{902DF20F-8203-44EB-9C1E-30AAA099F027}"/>
    <cellStyle name="Note 69 2 16 2" xfId="15483" xr:uid="{67EF97FD-087B-4C5C-83E7-6F1950C076B3}"/>
    <cellStyle name="Note 69 2 17" xfId="9174" xr:uid="{E4C34F18-F480-45C3-AEFB-4629B0FB7291}"/>
    <cellStyle name="Note 69 2 17 2" xfId="15645" xr:uid="{30F57FB0-0B1F-41A2-A9B7-FC624FB3D1C4}"/>
    <cellStyle name="Note 69 2 18" xfId="9810" xr:uid="{0E0DD7AF-26DE-4B12-9054-68E37D9BAEF8}"/>
    <cellStyle name="Note 69 2 19" xfId="10307" xr:uid="{BACEC84B-8F2C-4730-883E-A8C15A4C0E56}"/>
    <cellStyle name="Note 69 2 2" xfId="2416" xr:uid="{00000000-0005-0000-0000-000071090000}"/>
    <cellStyle name="Note 69 2 2 2" xfId="5807" xr:uid="{C55023CF-F66C-4961-AD97-BD8C1522F874}"/>
    <cellStyle name="Note 69 2 2 2 2" xfId="12226" xr:uid="{2E5025D8-F902-4EF3-8DBB-A9E31A7F3587}"/>
    <cellStyle name="Note 69 2 2 3" xfId="10308" xr:uid="{9B44C311-464A-4F7B-A0E0-A5A242BBB152}"/>
    <cellStyle name="Note 69 2 2 4" xfId="11147" xr:uid="{D8F688F6-F9C8-4480-A74C-DA51160F32D3}"/>
    <cellStyle name="Note 69 2 2 5" xfId="4878" xr:uid="{8C5B408C-0D3C-4088-B36C-A9EB2E899BB7}"/>
    <cellStyle name="Note 69 2 20" xfId="9284" xr:uid="{B8E85D2F-3419-4DE3-A4B5-14B36395691A}"/>
    <cellStyle name="Note 69 2 21" xfId="10571" xr:uid="{C7D7B628-F9DD-4517-ADBB-B9DCF14B308D}"/>
    <cellStyle name="Note 69 2 22" xfId="10754" xr:uid="{A13664CE-04D0-4846-83D5-B6AEB6F5EEEB}"/>
    <cellStyle name="Note 69 2 23" xfId="10874" xr:uid="{112F1D54-4FEA-405A-806F-FD621D23A8D1}"/>
    <cellStyle name="Note 69 2 24" xfId="15897" xr:uid="{C0288CDD-0C73-49F2-95FA-13F5E46BAAE3}"/>
    <cellStyle name="Note 69 2 25" xfId="16510" xr:uid="{66EC8AAB-37F3-4395-91A3-D8B2D49AF468}"/>
    <cellStyle name="Note 69 2 26" xfId="16326" xr:uid="{17BAB1A1-BAED-4F38-82CE-93FCC68C4321}"/>
    <cellStyle name="Note 69 2 27" xfId="16775" xr:uid="{B223BD18-51E9-48A8-9BD8-05BF8EAB608A}"/>
    <cellStyle name="Note 69 2 28" xfId="16952" xr:uid="{3C5921B1-7DE2-4303-B3A6-37FF097AF0F7}"/>
    <cellStyle name="Note 69 2 29" xfId="17114" xr:uid="{266341F1-4543-44D5-8EE1-621736DFB324}"/>
    <cellStyle name="Note 69 2 3" xfId="4365" xr:uid="{FACF0FA5-685B-4F15-9CA9-698F4BC938A2}"/>
    <cellStyle name="Note 69 2 3 2" xfId="12225" xr:uid="{0E305CBD-DDDC-4527-A8AC-ABB8418C77F3}"/>
    <cellStyle name="Note 69 2 4" xfId="6308" xr:uid="{781B3852-5E75-40B7-BCB7-F791D2BA6244}"/>
    <cellStyle name="Note 69 2 4 2" xfId="12779" xr:uid="{2837608E-D6E0-4149-A8A6-637B4E9B3420}"/>
    <cellStyle name="Note 69 2 5" xfId="6131" xr:uid="{EF8E2C52-AB08-4608-8DF8-E1BCD60DB083}"/>
    <cellStyle name="Note 69 2 5 2" xfId="12602" xr:uid="{46FC0BA1-DAFE-440A-9C3B-E0C744474996}"/>
    <cellStyle name="Note 69 2 6" xfId="6544" xr:uid="{B6699AEC-F253-4321-ABC5-C613DD635FEB}"/>
    <cellStyle name="Note 69 2 6 2" xfId="13015" xr:uid="{455CC1BE-C4F6-4234-9647-C1CA5B993D52}"/>
    <cellStyle name="Note 69 2 7" xfId="6672" xr:uid="{596BD339-0552-4B6A-B2F5-E8E2AA6C6322}"/>
    <cellStyle name="Note 69 2 7 2" xfId="13143" xr:uid="{EBF14791-C289-402D-B5E9-167CE36FC089}"/>
    <cellStyle name="Note 69 2 8" xfId="7251" xr:uid="{C526AA43-A259-45B7-8700-96FDBE3BC3D0}"/>
    <cellStyle name="Note 69 2 8 2" xfId="13722" xr:uid="{A6EF04A9-BD18-4435-9176-8434423FC6C7}"/>
    <cellStyle name="Note 69 2 9" xfId="7021" xr:uid="{43735393-EB9C-4ABB-8298-8B65D4022DDA}"/>
    <cellStyle name="Note 69 2 9 2" xfId="13492" xr:uid="{850B7A3D-87B0-4994-BD84-150A2C191224}"/>
    <cellStyle name="Note 69 20" xfId="9809" xr:uid="{9294C380-6FC5-4389-BED5-D16D9EFCA324}"/>
    <cellStyle name="Note 69 21" xfId="10306" xr:uid="{FCB5A865-4493-46C9-9C28-50E51B67CF98}"/>
    <cellStyle name="Note 69 22" xfId="9285" xr:uid="{6DEAC2CE-9D19-43A0-9E56-1476AFC6A9DC}"/>
    <cellStyle name="Note 69 23" xfId="10570" xr:uid="{6A8354FB-1678-41C8-BF40-B25B72332F2F}"/>
    <cellStyle name="Note 69 24" xfId="10753" xr:uid="{440D0077-2218-4886-A1C7-832171BC712D}"/>
    <cellStyle name="Note 69 25" xfId="10873" xr:uid="{65DE4758-5D59-4937-8209-9A3817EAC630}"/>
    <cellStyle name="Note 69 26" xfId="15896" xr:uid="{62CB738B-8234-46C5-A54D-9A5E6026327B}"/>
    <cellStyle name="Note 69 27" xfId="16509" xr:uid="{C0AC740C-3060-4510-A07C-7CD22DAE3307}"/>
    <cellStyle name="Note 69 28" xfId="16325" xr:uid="{2C3F09D2-9556-4761-A668-C9739973FBFE}"/>
    <cellStyle name="Note 69 29" xfId="16774" xr:uid="{A801CF1F-8CF3-47F8-A481-6B3F880E8BD9}"/>
    <cellStyle name="Note 69 3" xfId="2417" xr:uid="{00000000-0005-0000-0000-000072090000}"/>
    <cellStyle name="Note 69 3 2" xfId="5808" xr:uid="{F49D1A11-B1A6-4238-8255-4902249AC193}"/>
    <cellStyle name="Note 69 3 2 2" xfId="12227" xr:uid="{E85734DE-39B4-4AE8-AD29-481035778E45}"/>
    <cellStyle name="Note 69 3 3" xfId="10309" xr:uid="{911A9A17-CED4-4339-8DDA-1E4411D05F34}"/>
    <cellStyle name="Note 69 3 4" xfId="11148" xr:uid="{770FC49C-E643-4A4F-B309-4159F2C556E3}"/>
    <cellStyle name="Note 69 3 5" xfId="4879" xr:uid="{7E89F41F-9154-45F5-AD40-B1F79E31A8EB}"/>
    <cellStyle name="Note 69 3 6" xfId="3829" xr:uid="{9251E691-3501-4FC1-B5DA-1E963489D51C}"/>
    <cellStyle name="Note 69 30" xfId="16951" xr:uid="{D6F21B62-1D51-4EE9-9862-651C6134B450}"/>
    <cellStyle name="Note 69 31" xfId="17113" xr:uid="{4A443FF6-DDB4-4E90-85CF-039ABCAF3F4D}"/>
    <cellStyle name="Note 69 4" xfId="3344" xr:uid="{0939E711-E70E-44FC-8AF8-6EF4F68302DA}"/>
    <cellStyle name="Note 69 4 2" xfId="11599" xr:uid="{530DA5DE-48CE-4792-8B6C-19F5A9556CDE}"/>
    <cellStyle name="Note 69 4 3" xfId="5333" xr:uid="{74273815-6FF0-427D-B43B-FE149ECE109E}"/>
    <cellStyle name="Note 69 5" xfId="4364" xr:uid="{CDF22A5A-4502-4B4A-B6AB-471F524B8676}"/>
    <cellStyle name="Note 69 5 2" xfId="12224" xr:uid="{845598FC-DDB0-4D3D-B673-C0C43111B08C}"/>
    <cellStyle name="Note 69 6" xfId="6307" xr:uid="{C19FB2F5-FF13-45DD-92A7-484548C980CF}"/>
    <cellStyle name="Note 69 6 2" xfId="12778" xr:uid="{D4BFFE52-684B-46D6-8950-A98C20A3F376}"/>
    <cellStyle name="Note 69 7" xfId="6130" xr:uid="{3BF299BF-75F7-4FE3-897E-4492F0883A57}"/>
    <cellStyle name="Note 69 7 2" xfId="12601" xr:uid="{826B8426-9527-42D2-8DE5-3377EA62E71F}"/>
    <cellStyle name="Note 69 8" xfId="6543" xr:uid="{B5E2AC34-FA98-4FF2-A5A8-A72D935814F8}"/>
    <cellStyle name="Note 69 8 2" xfId="13014" xr:uid="{3491D01F-CA6D-4EB9-9B78-6ABEEC5F279E}"/>
    <cellStyle name="Note 69 9" xfId="6673" xr:uid="{33475B81-2FD7-4F6B-A3BE-72B6599AA120}"/>
    <cellStyle name="Note 69 9 2" xfId="13144" xr:uid="{FA182FAF-5204-485F-8F2F-89D75BF8D67C}"/>
    <cellStyle name="Note 69_TRAFO" xfId="2418" xr:uid="{00000000-0005-0000-0000-000073090000}"/>
    <cellStyle name="Note 7" xfId="2419" xr:uid="{00000000-0005-0000-0000-000074090000}"/>
    <cellStyle name="Note 7 10" xfId="7182" xr:uid="{F6A31119-5B3E-4517-A158-BA0AD8947AC4}"/>
    <cellStyle name="Note 7 10 2" xfId="13653" xr:uid="{EB36E784-89C5-4EE8-9DCD-3DD2DBA94341}"/>
    <cellStyle name="Note 7 11" xfId="7733" xr:uid="{25E76D39-E398-43B9-AECF-6D30ECB6A5AA}"/>
    <cellStyle name="Note 7 11 2" xfId="14204" xr:uid="{643E8BA1-E13B-45BB-B983-D6512CACFCC6}"/>
    <cellStyle name="Note 7 12" xfId="7824" xr:uid="{F616179F-5CA8-4C8A-A192-517E51389181}"/>
    <cellStyle name="Note 7 12 2" xfId="14295" xr:uid="{506613A4-15D5-4E52-BEC3-7ABFA291CC3D}"/>
    <cellStyle name="Note 7 13" xfId="7967" xr:uid="{0697EBE1-13E1-4556-AAFE-B71FE0951C02}"/>
    <cellStyle name="Note 7 13 2" xfId="14438" xr:uid="{8383D288-C079-41EF-96F8-7819D758A256}"/>
    <cellStyle name="Note 7 14" xfId="8099" xr:uid="{94327D4F-4C1A-4544-B2B2-40239E0DFAB2}"/>
    <cellStyle name="Note 7 14 2" xfId="14570" xr:uid="{FE444C5C-66BF-414C-BD10-99B5A7EEAC0D}"/>
    <cellStyle name="Note 7 15" xfId="8657" xr:uid="{C493418E-D2AB-4437-AD2E-2DE08CB04299}"/>
    <cellStyle name="Note 7 15 2" xfId="15128" xr:uid="{83FE14A1-FDB7-4422-9AF0-37DA381D2C08}"/>
    <cellStyle name="Note 7 16" xfId="8836" xr:uid="{8A8F09A0-3124-4473-96AB-C838E6007F48}"/>
    <cellStyle name="Note 7 16 2" xfId="15307" xr:uid="{886A31B4-A57C-4B71-BBD9-9D19ECBCEAB4}"/>
    <cellStyle name="Note 7 17" xfId="9013" xr:uid="{2023E5E7-ADD9-4545-8887-5A53681B70D4}"/>
    <cellStyle name="Note 7 17 2" xfId="15484" xr:uid="{E1F6B299-EC85-45DD-A2AE-2406B6B26605}"/>
    <cellStyle name="Note 7 18" xfId="9175" xr:uid="{6DDD9057-0F34-4D97-861C-21C6262D6B5B}"/>
    <cellStyle name="Note 7 18 2" xfId="15646" xr:uid="{6202D456-FB54-4FBE-9FC3-B3E3914FF471}"/>
    <cellStyle name="Note 7 19" xfId="9811" xr:uid="{F774D3B6-739F-4614-AF77-C46BA4836FA9}"/>
    <cellStyle name="Note 7 2" xfId="2420" xr:uid="{00000000-0005-0000-0000-000075090000}"/>
    <cellStyle name="Note 7 2 10" xfId="7734" xr:uid="{D0F9FEDD-B45B-42CA-9F8B-A1216A3F7430}"/>
    <cellStyle name="Note 7 2 10 2" xfId="14205" xr:uid="{5E41E45F-3ECB-4B32-885E-0903A2E5BC96}"/>
    <cellStyle name="Note 7 2 11" xfId="7561" xr:uid="{D1B08C6C-B5BB-4081-B18A-3AC0E9D67D80}"/>
    <cellStyle name="Note 7 2 11 2" xfId="14032" xr:uid="{B59D64F0-D229-4754-8311-28950273B424}"/>
    <cellStyle name="Note 7 2 12" xfId="7968" xr:uid="{359B5A68-081B-42BA-AC45-9C30DE923324}"/>
    <cellStyle name="Note 7 2 12 2" xfId="14439" xr:uid="{4C770F38-8BAF-4766-B37E-8F4FB59525BA}"/>
    <cellStyle name="Note 7 2 13" xfId="8098" xr:uid="{96EEB517-B16C-4928-97C3-F57DCB5C1D8F}"/>
    <cellStyle name="Note 7 2 13 2" xfId="14569" xr:uid="{31ECC9AD-4DE6-4074-920C-19FDC404E37D}"/>
    <cellStyle name="Note 7 2 14" xfId="8658" xr:uid="{DB79DBDD-A947-4F5B-80DA-A7C7D46B06FC}"/>
    <cellStyle name="Note 7 2 14 2" xfId="15129" xr:uid="{9336A841-B3F1-4A73-AA10-41D6D63441BB}"/>
    <cellStyle name="Note 7 2 15" xfId="8837" xr:uid="{0070752F-3522-40F9-9CF9-A6CE908F30D1}"/>
    <cellStyle name="Note 7 2 15 2" xfId="15308" xr:uid="{24ACD1BE-621F-4A99-8616-DEADD8840E78}"/>
    <cellStyle name="Note 7 2 16" xfId="9014" xr:uid="{0AD7EBED-8DEE-4E7B-BF2F-3EB3C28A26E8}"/>
    <cellStyle name="Note 7 2 16 2" xfId="15485" xr:uid="{63676251-209C-408F-BD4D-9975CE216810}"/>
    <cellStyle name="Note 7 2 17" xfId="9176" xr:uid="{A6DB4F8A-ED33-4E15-85E3-74B6070366E4}"/>
    <cellStyle name="Note 7 2 17 2" xfId="15647" xr:uid="{60B9D668-7FD0-4AAB-88BF-845FF29074A7}"/>
    <cellStyle name="Note 7 2 18" xfId="9812" xr:uid="{4ED2F187-AC34-4C70-961F-DE3A67916CCD}"/>
    <cellStyle name="Note 7 2 19" xfId="10311" xr:uid="{56B1761A-F05E-48B8-A714-32780B5B7739}"/>
    <cellStyle name="Note 7 2 2" xfId="2421" xr:uid="{00000000-0005-0000-0000-000076090000}"/>
    <cellStyle name="Note 7 2 2 2" xfId="5809" xr:uid="{786FAC88-B5B4-4DBB-BA20-2B10E4748E97}"/>
    <cellStyle name="Note 7 2 2 2 2" xfId="12230" xr:uid="{22B7C550-32E1-4D05-889B-91B13A257ED1}"/>
    <cellStyle name="Note 7 2 2 3" xfId="10312" xr:uid="{0074C37B-8F69-40F1-84E9-7B87F59A6767}"/>
    <cellStyle name="Note 7 2 2 4" xfId="11149" xr:uid="{50BB7662-67EF-4568-88E8-E86337B4ED63}"/>
    <cellStyle name="Note 7 2 2 5" xfId="4880" xr:uid="{A2A09C97-30F4-43E1-B3D6-ECF8D561A8D8}"/>
    <cellStyle name="Note 7 2 20" xfId="9282" xr:uid="{1970BAC3-C129-4729-96AF-4CB7BE912A62}"/>
    <cellStyle name="Note 7 2 21" xfId="10573" xr:uid="{255460B6-2F21-42BF-9DE1-C97489C90E5C}"/>
    <cellStyle name="Note 7 2 22" xfId="10756" xr:uid="{B6FF5657-17E7-4456-97CF-6F591EB50DED}"/>
    <cellStyle name="Note 7 2 23" xfId="10876" xr:uid="{9755B38A-B97C-42AE-AFDC-0F29806714A6}"/>
    <cellStyle name="Note 7 2 24" xfId="15899" xr:uid="{C7CBC1D9-9DCD-441C-8063-D54EFAC2D58F}"/>
    <cellStyle name="Note 7 2 25" xfId="16512" xr:uid="{157FDE7B-053E-4EE6-95AD-B833D530CDF8}"/>
    <cellStyle name="Note 7 2 26" xfId="16327" xr:uid="{6D01F211-AE56-427A-A658-AE41AD2E25B0}"/>
    <cellStyle name="Note 7 2 27" xfId="16777" xr:uid="{8CC4D25A-74BC-4B90-B472-9A211995CF48}"/>
    <cellStyle name="Note 7 2 28" xfId="16954" xr:uid="{BFA30658-49A7-4762-B3D2-12C19AC2C16C}"/>
    <cellStyle name="Note 7 2 29" xfId="17116" xr:uid="{5D1F9D71-461F-451A-95BF-FAF564CE09F6}"/>
    <cellStyle name="Note 7 2 3" xfId="4367" xr:uid="{4FDAEE8F-B316-40C8-8E6E-B293F985FA99}"/>
    <cellStyle name="Note 7 2 3 2" xfId="12229" xr:uid="{FBFAEC5F-262B-4F82-BCEB-16103E9DB905}"/>
    <cellStyle name="Note 7 2 4" xfId="6310" xr:uid="{C1434A09-BDEF-4C9C-8CBB-0C03F2885858}"/>
    <cellStyle name="Note 7 2 4 2" xfId="12781" xr:uid="{6EC2AAEA-2A78-4A16-A76F-99266F580141}"/>
    <cellStyle name="Note 7 2 5" xfId="6132" xr:uid="{D9FCCE24-7D6E-4C35-9E23-A2E6A6CB17F5}"/>
    <cellStyle name="Note 7 2 5 2" xfId="12603" xr:uid="{B25B46B7-BFDC-4CE0-BA41-A5C5F5B71761}"/>
    <cellStyle name="Note 7 2 6" xfId="6546" xr:uid="{B0B1FC51-08D7-408D-8102-BED9D295F0F5}"/>
    <cellStyle name="Note 7 2 6 2" xfId="13017" xr:uid="{21441F49-038F-4E0C-BA18-CE5ABB63B37A}"/>
    <cellStyle name="Note 7 2 7" xfId="6670" xr:uid="{8E1F986E-47FF-408C-B417-21231FB324B7}"/>
    <cellStyle name="Note 7 2 7 2" xfId="13141" xr:uid="{0261DAED-7EF8-4833-BC55-473CA282973B}"/>
    <cellStyle name="Note 7 2 8" xfId="7253" xr:uid="{A6196446-25F1-4652-AD7A-04630F41C6F5}"/>
    <cellStyle name="Note 7 2 8 2" xfId="13724" xr:uid="{3A2C66D4-B2D1-4FF8-9B55-933F1894319C}"/>
    <cellStyle name="Note 7 2 9" xfId="7022" xr:uid="{E0B3E73E-8697-4446-BC3C-84C79A5087E8}"/>
    <cellStyle name="Note 7 2 9 2" xfId="13493" xr:uid="{2FA41FE5-5201-45CD-A226-4F5E6CDC78DD}"/>
    <cellStyle name="Note 7 20" xfId="10310" xr:uid="{3D957812-70D3-4385-BBBD-A4816B49F30F}"/>
    <cellStyle name="Note 7 21" xfId="9283" xr:uid="{6BF261A8-9AA4-44F9-A07F-061CEDAE28B0}"/>
    <cellStyle name="Note 7 22" xfId="10572" xr:uid="{3E438083-0E87-4DB3-8C3B-67872B7522DC}"/>
    <cellStyle name="Note 7 23" xfId="10755" xr:uid="{C3ED4972-9041-4353-8E80-7CC45D3F955F}"/>
    <cellStyle name="Note 7 24" xfId="10875" xr:uid="{8B430C5E-3BE4-43C7-9287-ACEC5516B6B8}"/>
    <cellStyle name="Note 7 25" xfId="15898" xr:uid="{549F5E27-91C4-4373-AAA9-06BC4E8E2EF1}"/>
    <cellStyle name="Note 7 26" xfId="16511" xr:uid="{2685D6D9-89E4-4C6C-B4B5-C6CA2E366AB7}"/>
    <cellStyle name="Note 7 27" xfId="15998" xr:uid="{5AF9D7D4-DB70-45CC-93CE-20D1F48A8492}"/>
    <cellStyle name="Note 7 28" xfId="16776" xr:uid="{5AB40B28-EA8D-4859-9754-FC99153FE1E3}"/>
    <cellStyle name="Note 7 29" xfId="16953" xr:uid="{03A0E618-422A-4D7A-8168-AAD9381267A6}"/>
    <cellStyle name="Note 7 3" xfId="2422" xr:uid="{00000000-0005-0000-0000-000077090000}"/>
    <cellStyle name="Note 7 3 2" xfId="5810" xr:uid="{D1DC7ADA-8537-4151-9D9E-A42EE67EE872}"/>
    <cellStyle name="Note 7 3 2 2" xfId="12231" xr:uid="{D0AA7B7F-7E37-40DB-A400-5FF3388AA894}"/>
    <cellStyle name="Note 7 3 3" xfId="10313" xr:uid="{E44BC3FE-B925-4865-AE51-6E429F289AB5}"/>
    <cellStyle name="Note 7 3 4" xfId="11150" xr:uid="{9D71C12B-8263-4B3D-9DCC-E554F6885176}"/>
    <cellStyle name="Note 7 3 5" xfId="4881" xr:uid="{B9F63CDD-74D7-4BDF-9130-A8A3D4433CB7}"/>
    <cellStyle name="Note 7 30" xfId="17115" xr:uid="{2A9D588D-D6C7-42BA-9F85-CC4EA99A9801}"/>
    <cellStyle name="Note 7 4" xfId="4366" xr:uid="{621BF51F-10D1-45B5-8D63-7C0D99AA4B63}"/>
    <cellStyle name="Note 7 4 2" xfId="12228" xr:uid="{F7A30FDF-B5A4-4537-A918-9DE65F74B541}"/>
    <cellStyle name="Note 7 5" xfId="6309" xr:uid="{878D0A5F-6E6B-422D-86E0-32A253CCFAA1}"/>
    <cellStyle name="Note 7 5 2" xfId="12780" xr:uid="{4F461E1F-E34C-4658-9522-D7626936AD10}"/>
    <cellStyle name="Note 7 6" xfId="6401" xr:uid="{DB092BE2-9A8A-4BE9-AA5E-D63E21FADFC9}"/>
    <cellStyle name="Note 7 6 2" xfId="12872" xr:uid="{A76FBDBC-BB8E-4A38-B85E-4ED740A27DCC}"/>
    <cellStyle name="Note 7 7" xfId="6545" xr:uid="{27995CAD-A0FA-4C3E-9528-B9E706283009}"/>
    <cellStyle name="Note 7 7 2" xfId="13016" xr:uid="{3331AB7B-C4F8-46D7-9FAC-EDCA2F9807AD}"/>
    <cellStyle name="Note 7 8" xfId="6671" xr:uid="{E711A1DC-3582-459F-B487-FE34073B21B0}"/>
    <cellStyle name="Note 7 8 2" xfId="13142" xr:uid="{2797EF13-99CD-457C-8975-A05C8C707DF0}"/>
    <cellStyle name="Note 7 9" xfId="7252" xr:uid="{E6BFED5B-6AC6-4153-A521-AC97991BC96D}"/>
    <cellStyle name="Note 7 9 2" xfId="13723" xr:uid="{D7D8765C-107A-4FE1-B633-1FFE7B025C4E}"/>
    <cellStyle name="Note 7_TRAFO" xfId="2423" xr:uid="{00000000-0005-0000-0000-000078090000}"/>
    <cellStyle name="Note 70" xfId="2424" xr:uid="{00000000-0005-0000-0000-000079090000}"/>
    <cellStyle name="Note 70 10" xfId="7254" xr:uid="{EB893EA9-947B-469B-83EA-8E5735A308C2}"/>
    <cellStyle name="Note 70 10 2" xfId="13725" xr:uid="{E0D9BE80-FBC7-44ED-8603-64DEA01D6F29}"/>
    <cellStyle name="Note 70 11" xfId="7023" xr:uid="{A522FDD8-214C-44F9-AFDE-F35F75237633}"/>
    <cellStyle name="Note 70 11 2" xfId="13494" xr:uid="{16AC05AC-42FF-43EE-BF9E-32306B78F42D}"/>
    <cellStyle name="Note 70 12" xfId="7735" xr:uid="{3701849E-8179-4DF0-8C02-1280342038EC}"/>
    <cellStyle name="Note 70 12 2" xfId="14206" xr:uid="{14085E53-4F0F-49FF-86A2-71B6749D48B2}"/>
    <cellStyle name="Note 70 13" xfId="7562" xr:uid="{2C4DC5F4-79B5-480E-9C76-5BC6EDA2AF47}"/>
    <cellStyle name="Note 70 13 2" xfId="14033" xr:uid="{F62DCF59-F1B2-4F1D-9BCB-1171C7649390}"/>
    <cellStyle name="Note 70 14" xfId="7969" xr:uid="{5E2A4F05-9500-481B-9313-B4BC07900438}"/>
    <cellStyle name="Note 70 14 2" xfId="14440" xr:uid="{CAC5F861-81FC-4ED7-BE60-439F1A3EF8ED}"/>
    <cellStyle name="Note 70 15" xfId="8097" xr:uid="{7C30931E-9AA5-487B-A771-0D5B5798C116}"/>
    <cellStyle name="Note 70 15 2" xfId="14568" xr:uid="{727512B4-7FFF-4CF0-8E3D-C08BB209C27E}"/>
    <cellStyle name="Note 70 16" xfId="8659" xr:uid="{DF1366E0-C7B3-4462-9C62-E57563507111}"/>
    <cellStyle name="Note 70 16 2" xfId="15130" xr:uid="{B665F258-E162-4929-8366-DC1637F289E1}"/>
    <cellStyle name="Note 70 17" xfId="8838" xr:uid="{176359DE-366D-4CF4-AEE3-56B4221DA20E}"/>
    <cellStyle name="Note 70 17 2" xfId="15309" xr:uid="{58C5A796-CEF9-41F3-87C5-0651F2C30730}"/>
    <cellStyle name="Note 70 18" xfId="9015" xr:uid="{3E071EFB-354B-4F26-80CE-865833277549}"/>
    <cellStyle name="Note 70 18 2" xfId="15486" xr:uid="{0C00EEF9-82E6-444D-91E0-5FF31BC49620}"/>
    <cellStyle name="Note 70 19" xfId="9177" xr:uid="{F40525D4-3679-4CC6-ABF3-AEB8951C4B43}"/>
    <cellStyle name="Note 70 19 2" xfId="15648" xr:uid="{8EA9277C-0D47-4A3D-AD1A-09EA4BE9AF57}"/>
    <cellStyle name="Note 70 2" xfId="2425" xr:uid="{00000000-0005-0000-0000-00007A090000}"/>
    <cellStyle name="Note 70 2 10" xfId="7736" xr:uid="{F3579386-6B85-47F4-A1F0-579C672FF7FF}"/>
    <cellStyle name="Note 70 2 10 2" xfId="14207" xr:uid="{8754C9D5-B917-47E4-B3C1-9AF842405388}"/>
    <cellStyle name="Note 70 2 11" xfId="7563" xr:uid="{F566FDCB-E863-4ECC-AAFE-465B6A82A58C}"/>
    <cellStyle name="Note 70 2 11 2" xfId="14034" xr:uid="{7A067E25-1349-4694-B6E3-7A933C54604B}"/>
    <cellStyle name="Note 70 2 12" xfId="7970" xr:uid="{D36788D1-4F6A-40B5-A528-11C926AB09A7}"/>
    <cellStyle name="Note 70 2 12 2" xfId="14441" xr:uid="{D0D0D8AC-41BD-4433-937A-4F0A9B1CEFB9}"/>
    <cellStyle name="Note 70 2 13" xfId="8096" xr:uid="{98C5286D-A390-43F4-AAAA-CE017B1A3E46}"/>
    <cellStyle name="Note 70 2 13 2" xfId="14567" xr:uid="{276F933A-C8A5-4BB2-9B54-18311CA1DDBE}"/>
    <cellStyle name="Note 70 2 14" xfId="8660" xr:uid="{A46A8937-80B1-48C4-87A6-6DB47C3118B1}"/>
    <cellStyle name="Note 70 2 14 2" xfId="15131" xr:uid="{25E97446-B5E0-4357-91FB-083EAF19482C}"/>
    <cellStyle name="Note 70 2 15" xfId="8839" xr:uid="{BACC254D-3D3F-4658-85F8-547D0E58B1F5}"/>
    <cellStyle name="Note 70 2 15 2" xfId="15310" xr:uid="{99C1EDAF-BFE4-4679-B757-DD6F82540060}"/>
    <cellStyle name="Note 70 2 16" xfId="9016" xr:uid="{464786DD-0125-4841-A2F6-F2F545B9029E}"/>
    <cellStyle name="Note 70 2 16 2" xfId="15487" xr:uid="{E663068C-C707-45A8-BC3E-E21E4985D264}"/>
    <cellStyle name="Note 70 2 17" xfId="9178" xr:uid="{63457B83-793A-4D6E-8510-61B2D5683486}"/>
    <cellStyle name="Note 70 2 17 2" xfId="15649" xr:uid="{C02E85FC-B1FC-47CE-A149-55EE91E238B2}"/>
    <cellStyle name="Note 70 2 18" xfId="9814" xr:uid="{66E6F97A-DC47-4921-A5EF-78DD4551A0E8}"/>
    <cellStyle name="Note 70 2 19" xfId="10315" xr:uid="{2EAC4658-FE50-4706-835C-4B29F034BF03}"/>
    <cellStyle name="Note 70 2 2" xfId="2426" xr:uid="{00000000-0005-0000-0000-00007B090000}"/>
    <cellStyle name="Note 70 2 2 2" xfId="5811" xr:uid="{EFC544E4-D775-4650-B2F6-766CD6BF5D44}"/>
    <cellStyle name="Note 70 2 2 2 2" xfId="12234" xr:uid="{9274824E-0B34-47AD-9377-A1BAF3550691}"/>
    <cellStyle name="Note 70 2 2 3" xfId="10316" xr:uid="{98CC954D-E5F9-4944-825D-D9961B51B179}"/>
    <cellStyle name="Note 70 2 2 4" xfId="11151" xr:uid="{6F16756E-DD61-4D60-BA9F-08DC542C87C1}"/>
    <cellStyle name="Note 70 2 2 5" xfId="4882" xr:uid="{57FDFF91-EB48-4D06-BD12-18970CD7CDB9}"/>
    <cellStyle name="Note 70 2 20" xfId="9280" xr:uid="{4550A236-3025-4ABA-882B-D278201A585A}"/>
    <cellStyle name="Note 70 2 21" xfId="10575" xr:uid="{C56A4FEE-949C-48D7-A56D-118EA4D97373}"/>
    <cellStyle name="Note 70 2 22" xfId="10758" xr:uid="{D7C80EA8-822C-46A9-8807-826F83A65275}"/>
    <cellStyle name="Note 70 2 23" xfId="10941" xr:uid="{63C39A37-EC0F-471A-B082-4BE13F049B46}"/>
    <cellStyle name="Note 70 2 24" xfId="15901" xr:uid="{908BF3B7-85B2-42EB-93FD-E8F0954EF7CB}"/>
    <cellStyle name="Note 70 2 25" xfId="16514" xr:uid="{AC3CABAD-530D-402F-97E3-207B8F672BB4}"/>
    <cellStyle name="Note 70 2 26" xfId="16329" xr:uid="{9C2B0738-F0E7-4A84-A8A3-60201AC88169}"/>
    <cellStyle name="Note 70 2 27" xfId="16779" xr:uid="{77D0CF78-2DBF-4BF6-ADF6-D350A29CFA80}"/>
    <cellStyle name="Note 70 2 28" xfId="16956" xr:uid="{BC5D4FB3-112F-4A14-B2B5-5C8CF0506D92}"/>
    <cellStyle name="Note 70 2 29" xfId="17118" xr:uid="{D476C683-BBDA-4500-B10C-E1C2F74B4D84}"/>
    <cellStyle name="Note 70 2 3" xfId="4369" xr:uid="{F249D597-FB61-4E3B-A204-3D59A32F478D}"/>
    <cellStyle name="Note 70 2 3 2" xfId="12233" xr:uid="{45D8A202-7F2D-4932-97B4-7A6DB31E4F4B}"/>
    <cellStyle name="Note 70 2 4" xfId="6312" xr:uid="{59582F0E-68CF-42A2-8DB6-E2626F0BB7CF}"/>
    <cellStyle name="Note 70 2 4 2" xfId="12783" xr:uid="{33DE964A-402D-47B4-9E0E-A96D2DEA52A9}"/>
    <cellStyle name="Note 70 2 5" xfId="6134" xr:uid="{0547C89C-9689-4659-A44E-9C82BF8D168F}"/>
    <cellStyle name="Note 70 2 5 2" xfId="12605" xr:uid="{50B8E527-10A2-40C3-9AF7-B023EDD39E6B}"/>
    <cellStyle name="Note 70 2 6" xfId="6548" xr:uid="{F1DD40FE-B104-4FDC-A2AB-34E782AD1729}"/>
    <cellStyle name="Note 70 2 6 2" xfId="13019" xr:uid="{04D38430-842E-41C6-9406-4707F412D46B}"/>
    <cellStyle name="Note 70 2 7" xfId="6668" xr:uid="{F21E9812-EDAE-4CEF-BD13-9A3B53831B60}"/>
    <cellStyle name="Note 70 2 7 2" xfId="13139" xr:uid="{3BEC8F12-46B0-4A5D-991E-2667A802BB97}"/>
    <cellStyle name="Note 70 2 8" xfId="7255" xr:uid="{5B0CA2EF-578A-47DD-BEB3-C6756D84B3F6}"/>
    <cellStyle name="Note 70 2 8 2" xfId="13726" xr:uid="{A0ABE5C9-CA4F-4A72-9018-8D81BC4D2854}"/>
    <cellStyle name="Note 70 2 9" xfId="7024" xr:uid="{B2F400C8-4F16-44DF-A4F2-ECD0CB855A0F}"/>
    <cellStyle name="Note 70 2 9 2" xfId="13495" xr:uid="{3E7F15A6-A8A0-4F95-AE46-3A258A7B34B7}"/>
    <cellStyle name="Note 70 20" xfId="9813" xr:uid="{C0592D81-5C08-4F55-B8AB-9CE0F36CF2F9}"/>
    <cellStyle name="Note 70 21" xfId="10314" xr:uid="{79DFA6F0-5BDF-4EB8-A966-7A692AD98759}"/>
    <cellStyle name="Note 70 22" xfId="9281" xr:uid="{47864E69-6057-49DD-B4D0-A3C8ADC4FA3D}"/>
    <cellStyle name="Note 70 23" xfId="10574" xr:uid="{FE4C7E3D-CA09-49E6-BC55-875343934B45}"/>
    <cellStyle name="Note 70 24" xfId="10757" xr:uid="{C4625C64-288C-4C1C-AF74-1EA459E49FFA}"/>
    <cellStyle name="Note 70 25" xfId="10877" xr:uid="{68ED9599-8C47-4A7B-917A-4D91D95C121F}"/>
    <cellStyle name="Note 70 26" xfId="15900" xr:uid="{8F9E922D-8CF0-4093-9A8E-9902AC2CDDF6}"/>
    <cellStyle name="Note 70 27" xfId="16513" xr:uid="{1089B3CB-E2AE-4686-B160-EBD3C219F1FB}"/>
    <cellStyle name="Note 70 28" xfId="16328" xr:uid="{E1D73D90-2CBF-404A-9F97-3BB96DE4882B}"/>
    <cellStyle name="Note 70 29" xfId="16778" xr:uid="{067FEAA4-FF1E-4BEB-A190-DC7E536035FE}"/>
    <cellStyle name="Note 70 3" xfId="2427" xr:uid="{00000000-0005-0000-0000-00007C090000}"/>
    <cellStyle name="Note 70 3 2" xfId="5812" xr:uid="{84060C86-652F-4432-A4BF-8D1E5A14E08E}"/>
    <cellStyle name="Note 70 3 2 2" xfId="12235" xr:uid="{880A8A15-6AC1-47D2-B27A-4F85BBF2587F}"/>
    <cellStyle name="Note 70 3 3" xfId="10317" xr:uid="{43992E28-3BD6-4A5F-92CB-04372E2A04DB}"/>
    <cellStyle name="Note 70 3 4" xfId="11152" xr:uid="{300C72DF-B716-42E6-AD47-62F904FDAA78}"/>
    <cellStyle name="Note 70 3 5" xfId="4883" xr:uid="{8F057B0B-1AB8-4F11-8DE3-2CD734031F7A}"/>
    <cellStyle name="Note 70 3 6" xfId="3830" xr:uid="{1FA2766B-14C7-425E-871E-6C24AE15C272}"/>
    <cellStyle name="Note 70 30" xfId="16955" xr:uid="{AB9AE04B-92DB-48B9-B2CF-87D88DABF6E6}"/>
    <cellStyle name="Note 70 31" xfId="17117" xr:uid="{B011DF60-C9D0-4F12-A78A-096061738381}"/>
    <cellStyle name="Note 70 4" xfId="3345" xr:uid="{CA6ECB73-DBF2-4037-9B0E-9DC3B2279B9C}"/>
    <cellStyle name="Note 70 4 2" xfId="11600" xr:uid="{36F3FB10-0B96-4CC0-B2DF-5AA2851B652B}"/>
    <cellStyle name="Note 70 4 3" xfId="5334" xr:uid="{A3233618-8767-4C9B-BB1C-0258D6F0F0FE}"/>
    <cellStyle name="Note 70 5" xfId="4368" xr:uid="{75423B69-B619-4529-99CB-EAC614F15357}"/>
    <cellStyle name="Note 70 5 2" xfId="12232" xr:uid="{342C3EBE-109C-48F7-8F9E-D92156108B30}"/>
    <cellStyle name="Note 70 6" xfId="6311" xr:uid="{038DC08B-5338-4E33-86DB-F4FD716F12F5}"/>
    <cellStyle name="Note 70 6 2" xfId="12782" xr:uid="{99E7BDE1-5A2E-4E8E-87B5-94B651C11E34}"/>
    <cellStyle name="Note 70 7" xfId="6133" xr:uid="{6EDFCF25-7887-48B1-AF5D-CA2058B6C6B6}"/>
    <cellStyle name="Note 70 7 2" xfId="12604" xr:uid="{08BB696C-7F90-4E8D-8F87-5C719F511708}"/>
    <cellStyle name="Note 70 8" xfId="6547" xr:uid="{5838128F-EA3F-4DCD-A7CA-6563F721375B}"/>
    <cellStyle name="Note 70 8 2" xfId="13018" xr:uid="{62F60BCC-8C7D-4495-97A6-28E9FD4419C1}"/>
    <cellStyle name="Note 70 9" xfId="6669" xr:uid="{00A3D0F8-0B00-472A-8D08-4CF2A0D47553}"/>
    <cellStyle name="Note 70 9 2" xfId="13140" xr:uid="{66F817FE-79B7-4B81-801A-B8EE266AE7BC}"/>
    <cellStyle name="Note 70_TRAFO" xfId="2428" xr:uid="{00000000-0005-0000-0000-00007D090000}"/>
    <cellStyle name="Note 71" xfId="2429" xr:uid="{00000000-0005-0000-0000-00007E090000}"/>
    <cellStyle name="Note 71 10" xfId="7256" xr:uid="{5AD7DD64-0325-449E-B899-CCC7013E1985}"/>
    <cellStyle name="Note 71 10 2" xfId="13727" xr:uid="{1BB324FF-D775-43A1-9DF8-90398236E5EC}"/>
    <cellStyle name="Note 71 11" xfId="7166" xr:uid="{8784E3A1-47D1-4F79-B9A4-EF2DD2D3711C}"/>
    <cellStyle name="Note 71 11 2" xfId="13637" xr:uid="{808204A0-4195-4337-B5BD-6D9EDB539E28}"/>
    <cellStyle name="Note 71 12" xfId="7737" xr:uid="{6B14316C-1485-4B3C-9C58-193AB2A29E57}"/>
    <cellStyle name="Note 71 12 2" xfId="14208" xr:uid="{B917BAEB-AD2C-49B2-A864-93EE61975C96}"/>
    <cellStyle name="Note 71 13" xfId="7564" xr:uid="{A2577926-30FC-421E-A432-FDBF1A855333}"/>
    <cellStyle name="Note 71 13 2" xfId="14035" xr:uid="{05680B6A-5055-4091-957B-8CCA39CE14D4}"/>
    <cellStyle name="Note 71 14" xfId="7971" xr:uid="{6AA1CD7A-A5F2-42DB-B060-A70ED329FEC1}"/>
    <cellStyle name="Note 71 14 2" xfId="14442" xr:uid="{32755BEC-A384-4934-90A4-AABD085F6C89}"/>
    <cellStyle name="Note 71 15" xfId="8095" xr:uid="{F71A828C-C6F7-432B-9B74-9033E188B3F4}"/>
    <cellStyle name="Note 71 15 2" xfId="14566" xr:uid="{312FFAE6-72DC-4A1C-A08B-25188C58080B}"/>
    <cellStyle name="Note 71 16" xfId="8661" xr:uid="{7DA8534E-8CB9-4619-96A7-7AF1A122555A}"/>
    <cellStyle name="Note 71 16 2" xfId="15132" xr:uid="{A8C5F10F-060D-42AF-88BB-AF9FB35BCCE8}"/>
    <cellStyle name="Note 71 17" xfId="8840" xr:uid="{EA2498E0-EEAF-453A-9053-AF0D1472EB2A}"/>
    <cellStyle name="Note 71 17 2" xfId="15311" xr:uid="{BCBAB12F-686A-461A-918A-D862A6976A0C}"/>
    <cellStyle name="Note 71 18" xfId="9017" xr:uid="{0C40448D-1357-41D6-B7E1-F3F187B0C578}"/>
    <cellStyle name="Note 71 18 2" xfId="15488" xr:uid="{B73B9922-A97B-4983-A0A5-38156DA57A98}"/>
    <cellStyle name="Note 71 19" xfId="9179" xr:uid="{DB88AE03-3946-4E28-8E28-61231FDF00B9}"/>
    <cellStyle name="Note 71 19 2" xfId="15650" xr:uid="{270985CE-D2DF-441B-992A-3D34CC0C8428}"/>
    <cellStyle name="Note 71 2" xfId="2430" xr:uid="{00000000-0005-0000-0000-00007F090000}"/>
    <cellStyle name="Note 71 2 10" xfId="7738" xr:uid="{F3F0D7E4-B838-4ECF-88F3-93877EB4DC1E}"/>
    <cellStyle name="Note 71 2 10 2" xfId="14209" xr:uid="{82AFACEE-D825-4E47-95CD-5BF990F9DA8F}"/>
    <cellStyle name="Note 71 2 11" xfId="7565" xr:uid="{90592E92-C686-458D-B00C-29F0DDD69D9F}"/>
    <cellStyle name="Note 71 2 11 2" xfId="14036" xr:uid="{92CB1141-C68A-419C-9EFC-66844E05EFFB}"/>
    <cellStyle name="Note 71 2 12" xfId="7972" xr:uid="{E3199575-CDFF-4559-BAEB-B131B6224FED}"/>
    <cellStyle name="Note 71 2 12 2" xfId="14443" xr:uid="{F5A93B8F-8E78-451E-BF1B-486F6C2B9FED}"/>
    <cellStyle name="Note 71 2 13" xfId="8094" xr:uid="{425FAB80-CFEC-4B70-82A7-4B605BC5D10C}"/>
    <cellStyle name="Note 71 2 13 2" xfId="14565" xr:uid="{A6FDB671-A1C0-47A3-8374-DC839ED4229E}"/>
    <cellStyle name="Note 71 2 14" xfId="8662" xr:uid="{87FA259F-176E-48A5-AD5F-AD35C4700E6B}"/>
    <cellStyle name="Note 71 2 14 2" xfId="15133" xr:uid="{C260481E-9088-425F-914C-EBF6D3EC56D0}"/>
    <cellStyle name="Note 71 2 15" xfId="8841" xr:uid="{619C4857-42DD-412C-8173-2A39FF386B14}"/>
    <cellStyle name="Note 71 2 15 2" xfId="15312" xr:uid="{61E403B3-F0D5-4B8D-A786-4F5D17CB724B}"/>
    <cellStyle name="Note 71 2 16" xfId="9018" xr:uid="{CE93F2EE-DA22-43D7-8E89-A03896A2BA1E}"/>
    <cellStyle name="Note 71 2 16 2" xfId="15489" xr:uid="{DAD1108A-1BCB-4565-A9D7-E01827E4ADEB}"/>
    <cellStyle name="Note 71 2 17" xfId="9180" xr:uid="{8EDFBDFA-EBC3-4C97-9254-EC1C111A514D}"/>
    <cellStyle name="Note 71 2 17 2" xfId="15651" xr:uid="{927C619B-CFF3-448C-A3DB-62E1D505C025}"/>
    <cellStyle name="Note 71 2 18" xfId="9816" xr:uid="{6D1E0112-A141-48B8-916A-4A13B5B068C0}"/>
    <cellStyle name="Note 71 2 19" xfId="10319" xr:uid="{22354B2F-C639-498C-812B-1FC3463E4369}"/>
    <cellStyle name="Note 71 2 2" xfId="2431" xr:uid="{00000000-0005-0000-0000-000080090000}"/>
    <cellStyle name="Note 71 2 2 2" xfId="5813" xr:uid="{5D4BE627-A8E0-4773-B34B-0229B2342255}"/>
    <cellStyle name="Note 71 2 2 2 2" xfId="12238" xr:uid="{2D3C116F-6231-4B75-A312-6CE3E66BF9B5}"/>
    <cellStyle name="Note 71 2 2 3" xfId="10320" xr:uid="{800DC7D8-AD96-49B1-8343-79AEA6358B9B}"/>
    <cellStyle name="Note 71 2 2 4" xfId="11153" xr:uid="{5BFD5BC3-3B2E-4FC0-A58D-2764F3113273}"/>
    <cellStyle name="Note 71 2 2 5" xfId="4884" xr:uid="{5C5A5720-8581-4D70-B388-9A18B78823D0}"/>
    <cellStyle name="Note 71 2 20" xfId="9236" xr:uid="{F44C68A4-04A7-43D4-93C5-AE64A665DCDB}"/>
    <cellStyle name="Note 71 2 21" xfId="10577" xr:uid="{2C1EABE9-2846-45FF-B2B2-EDAA004110CF}"/>
    <cellStyle name="Note 71 2 22" xfId="10760" xr:uid="{D7F21B62-ED32-48C8-88A6-A7D6E730BB46}"/>
    <cellStyle name="Note 71 2 23" xfId="10879" xr:uid="{603541F5-8452-4FEC-99DA-8AD5E5C5EA3E}"/>
    <cellStyle name="Note 71 2 24" xfId="15903" xr:uid="{9FF0BC75-D415-4E69-AD02-4D78A3F9DC31}"/>
    <cellStyle name="Note 71 2 25" xfId="16515" xr:uid="{FEE4CE82-E920-4CC9-B65C-775B6BB743E2}"/>
    <cellStyle name="Note 71 2 26" xfId="16331" xr:uid="{39A8E821-693C-4051-94DD-557ECD320CAA}"/>
    <cellStyle name="Note 71 2 27" xfId="16781" xr:uid="{B43E7973-030A-4789-814F-CBA43CB202EC}"/>
    <cellStyle name="Note 71 2 28" xfId="16958" xr:uid="{C9FDF12E-EF0B-41A5-9F82-6E267EB97518}"/>
    <cellStyle name="Note 71 2 29" xfId="17120" xr:uid="{BEC241CF-C0BD-4C1A-A001-90B9792DBAF3}"/>
    <cellStyle name="Note 71 2 3" xfId="4371" xr:uid="{FDF0BE25-2B53-4B77-B6E1-8CBAA4D53601}"/>
    <cellStyle name="Note 71 2 3 2" xfId="12237" xr:uid="{10934D6C-A815-4509-B3D4-CDF0F7E5CBD5}"/>
    <cellStyle name="Note 71 2 4" xfId="6314" xr:uid="{CFCEEF20-4823-47B9-89F5-510E6900DC41}"/>
    <cellStyle name="Note 71 2 4 2" xfId="12785" xr:uid="{0BBBE9C1-209A-48FA-AD58-88D08FB75C2B}"/>
    <cellStyle name="Note 71 2 5" xfId="6136" xr:uid="{4B1DBA39-4BA5-45A4-A8A4-48EB0A5D891E}"/>
    <cellStyle name="Note 71 2 5 2" xfId="12607" xr:uid="{DA430B41-5B9D-4D81-8479-FDB6E621E995}"/>
    <cellStyle name="Note 71 2 6" xfId="6550" xr:uid="{F44F5012-F1A4-4A60-898E-7BE904C82A2E}"/>
    <cellStyle name="Note 71 2 6 2" xfId="13021" xr:uid="{7B3FA69C-1C33-4F40-8A0F-080BC1A80125}"/>
    <cellStyle name="Note 71 2 7" xfId="6666" xr:uid="{C4A7989B-2942-46F3-97A9-1AF289620EEF}"/>
    <cellStyle name="Note 71 2 7 2" xfId="13137" xr:uid="{CC21FC0F-B1BF-4717-AA4E-E5DEB6AB6956}"/>
    <cellStyle name="Note 71 2 8" xfId="7257" xr:uid="{A0FC35B3-0E47-45E1-9314-8E569EF389D4}"/>
    <cellStyle name="Note 71 2 8 2" xfId="13728" xr:uid="{B9E8A32D-64F0-4117-A738-C617460731A0}"/>
    <cellStyle name="Note 71 2 9" xfId="7025" xr:uid="{079BF94B-DE7F-4E30-82C8-73338467394C}"/>
    <cellStyle name="Note 71 2 9 2" xfId="13496" xr:uid="{B2F1AB36-67D6-4B39-8521-09468C89696F}"/>
    <cellStyle name="Note 71 20" xfId="9815" xr:uid="{0834AE56-C1FF-4D57-9218-0902AB27ED90}"/>
    <cellStyle name="Note 71 21" xfId="10318" xr:uid="{5A4C7F26-3D69-44E7-9FC4-6693B1D466CF}"/>
    <cellStyle name="Note 71 22" xfId="9279" xr:uid="{EA38D501-4D03-41F3-979C-CE16BDCF4BCC}"/>
    <cellStyle name="Note 71 23" xfId="10576" xr:uid="{02B62C0A-B5BC-41B1-A5EA-99C0016DE5F7}"/>
    <cellStyle name="Note 71 24" xfId="10759" xr:uid="{D0A01E5F-F1C1-4128-B315-892874704E23}"/>
    <cellStyle name="Note 71 25" xfId="10878" xr:uid="{4F1997AE-41E3-48D2-B1CA-2224DA666B10}"/>
    <cellStyle name="Note 71 26" xfId="15902" xr:uid="{A9F425DD-310F-400C-A9D8-9B3F0114CCE9}"/>
    <cellStyle name="Note 71 27" xfId="16609" xr:uid="{5A559EA9-AED1-46F0-A416-9A38D4A0DAF9}"/>
    <cellStyle name="Note 71 28" xfId="16330" xr:uid="{18A7C2ED-54A8-4991-BDA5-063AEC925E28}"/>
    <cellStyle name="Note 71 29" xfId="16780" xr:uid="{3CCB9518-A649-45CD-B734-DD153BAF5388}"/>
    <cellStyle name="Note 71 3" xfId="2432" xr:uid="{00000000-0005-0000-0000-000081090000}"/>
    <cellStyle name="Note 71 3 2" xfId="5814" xr:uid="{87A943B3-D2D9-4346-ACD8-960EBA66DECE}"/>
    <cellStyle name="Note 71 3 2 2" xfId="12239" xr:uid="{DFEDDA09-03B9-4084-8284-3D5F17554FEB}"/>
    <cellStyle name="Note 71 3 3" xfId="10321" xr:uid="{8BE9EF78-4243-4C22-B284-C87D8F7D2835}"/>
    <cellStyle name="Note 71 3 4" xfId="11154" xr:uid="{980CD9F8-8FAF-4857-8F6D-D9ABA124FC8E}"/>
    <cellStyle name="Note 71 3 5" xfId="4885" xr:uid="{D36EE5E9-A72F-4E8F-A8A1-BFC36554AF1F}"/>
    <cellStyle name="Note 71 3 6" xfId="3831" xr:uid="{A7E1CBF7-653E-43A1-BED7-F08E31B6AD92}"/>
    <cellStyle name="Note 71 30" xfId="16957" xr:uid="{AECCAD25-241E-488A-944A-5E4893453B57}"/>
    <cellStyle name="Note 71 31" xfId="17119" xr:uid="{027C5983-6EB3-453E-89DB-CD439C8927A8}"/>
    <cellStyle name="Note 71 4" xfId="3346" xr:uid="{9117C561-A2A7-463B-8EB7-96CB7B3F2EB0}"/>
    <cellStyle name="Note 71 4 2" xfId="11601" xr:uid="{42B7ADBC-36B1-4AAA-B512-E003CF4DB746}"/>
    <cellStyle name="Note 71 4 3" xfId="5335" xr:uid="{FDE5A0A1-8EC3-4D9F-9B75-08BE3B46AC9F}"/>
    <cellStyle name="Note 71 5" xfId="4370" xr:uid="{08F6B69F-2F6E-41E2-8A88-94B44838A9F0}"/>
    <cellStyle name="Note 71 5 2" xfId="12236" xr:uid="{4C834170-8AA6-4C63-B1B0-54DBD5EAA00C}"/>
    <cellStyle name="Note 71 6" xfId="6313" xr:uid="{970B89F2-EA05-4811-9B3C-4AB44A7319CF}"/>
    <cellStyle name="Note 71 6 2" xfId="12784" xr:uid="{15F6B24C-5DB9-4656-B445-26C3A30CEC1D}"/>
    <cellStyle name="Note 71 7" xfId="6135" xr:uid="{ECE6E015-6A20-423F-BF85-0A58CC0C6AB0}"/>
    <cellStyle name="Note 71 7 2" xfId="12606" xr:uid="{34754AD8-9406-443C-844C-B958463A19E2}"/>
    <cellStyle name="Note 71 8" xfId="6549" xr:uid="{847AE17A-3E82-448B-9075-765AE3E8EF0B}"/>
    <cellStyle name="Note 71 8 2" xfId="13020" xr:uid="{C6D58D44-B5F1-4099-BB1E-CCF70B7E27CC}"/>
    <cellStyle name="Note 71 9" xfId="6667" xr:uid="{49DB847C-BC95-47BD-9DEB-F87401C7CECE}"/>
    <cellStyle name="Note 71 9 2" xfId="13138" xr:uid="{7C04C12C-374D-4F88-902B-117E0BA0F03D}"/>
    <cellStyle name="Note 71_TRAFO" xfId="2433" xr:uid="{00000000-0005-0000-0000-000082090000}"/>
    <cellStyle name="Note 72" xfId="2434" xr:uid="{00000000-0005-0000-0000-000083090000}"/>
    <cellStyle name="Note 72 10" xfId="7258" xr:uid="{0E67E855-656D-4FD8-80F0-D596F5AA6CB6}"/>
    <cellStyle name="Note 72 10 2" xfId="13729" xr:uid="{8B7CDFA6-807F-400A-9ED5-9498CEB31236}"/>
    <cellStyle name="Note 72 11" xfId="7026" xr:uid="{23FF74EA-87CE-4D59-BFC9-1B6D2BC3CFAA}"/>
    <cellStyle name="Note 72 11 2" xfId="13497" xr:uid="{6BC9CB26-2DB3-40F5-95D9-C24C1E604AC0}"/>
    <cellStyle name="Note 72 12" xfId="7739" xr:uid="{7E8A4720-7607-450E-AFB7-2995631C012D}"/>
    <cellStyle name="Note 72 12 2" xfId="14210" xr:uid="{E10FDBA7-9D6F-4D1E-B50A-6BC15C8F408C}"/>
    <cellStyle name="Note 72 13" xfId="7346" xr:uid="{CDD015EC-392C-4507-A891-11DDE5ADA105}"/>
    <cellStyle name="Note 72 13 2" xfId="13817" xr:uid="{BA042A16-00C7-4BA3-830C-D7DCEC1FFA4B}"/>
    <cellStyle name="Note 72 14" xfId="7973" xr:uid="{6A2D14E8-537C-48CA-B438-1672B2222CB6}"/>
    <cellStyle name="Note 72 14 2" xfId="14444" xr:uid="{6A53D6F9-4E75-4E27-809E-0844547E5F4B}"/>
    <cellStyle name="Note 72 15" xfId="8093" xr:uid="{87FD797C-755E-463E-A5F1-6F6CF49C6A3C}"/>
    <cellStyle name="Note 72 15 2" xfId="14564" xr:uid="{E3235D42-2F50-4486-AA5C-0361227FA998}"/>
    <cellStyle name="Note 72 16" xfId="8663" xr:uid="{25AB98A0-2FDD-4190-8AFB-469BEA9D25CC}"/>
    <cellStyle name="Note 72 16 2" xfId="15134" xr:uid="{AED5F61C-58C9-4EEB-8F80-5C14C4B89CDC}"/>
    <cellStyle name="Note 72 17" xfId="8842" xr:uid="{E37AE5D6-7B27-4D8C-AFE9-F2ED5A9A2A54}"/>
    <cellStyle name="Note 72 17 2" xfId="15313" xr:uid="{34C9A11B-B18A-49C9-AED2-F90A522A9BAC}"/>
    <cellStyle name="Note 72 18" xfId="9019" xr:uid="{F5C7CBD7-123F-49AE-81F3-20ECC0B5B071}"/>
    <cellStyle name="Note 72 18 2" xfId="15490" xr:uid="{9E0BAE2E-3B07-4703-8ED5-13C624EB5B57}"/>
    <cellStyle name="Note 72 19" xfId="9181" xr:uid="{DCF18B42-CC1F-48F6-BDF0-926E75F8FA42}"/>
    <cellStyle name="Note 72 19 2" xfId="15652" xr:uid="{8F128F7E-C511-49BB-83CD-A37BE46C6264}"/>
    <cellStyle name="Note 72 2" xfId="2435" xr:uid="{00000000-0005-0000-0000-000084090000}"/>
    <cellStyle name="Note 72 2 10" xfId="7740" xr:uid="{14F85FB1-CD68-4EB0-8A18-AC7A8E5B4B5B}"/>
    <cellStyle name="Note 72 2 10 2" xfId="14211" xr:uid="{F0772F1C-DE98-4224-8503-4BDE0061D4A8}"/>
    <cellStyle name="Note 72 2 11" xfId="7566" xr:uid="{5D873AB3-1F87-423B-A1FA-1D78FF1BB18F}"/>
    <cellStyle name="Note 72 2 11 2" xfId="14037" xr:uid="{FEF2C222-825D-48A7-8E4D-79E5887EDC0A}"/>
    <cellStyle name="Note 72 2 12" xfId="7974" xr:uid="{D9F2CDD4-AA4E-439A-BED3-1AA153A184FA}"/>
    <cellStyle name="Note 72 2 12 2" xfId="14445" xr:uid="{E4D95E1D-7B8F-495A-A7AC-C09FC1DC2E6C}"/>
    <cellStyle name="Note 72 2 13" xfId="8092" xr:uid="{638DE6B8-8BD1-458E-B591-202937BB1934}"/>
    <cellStyle name="Note 72 2 13 2" xfId="14563" xr:uid="{49D5545C-DECD-4082-8287-2BC137417558}"/>
    <cellStyle name="Note 72 2 14" xfId="8664" xr:uid="{80BF9013-E171-4596-8FF8-FFB55932E58F}"/>
    <cellStyle name="Note 72 2 14 2" xfId="15135" xr:uid="{07A495A7-D9D3-4865-936D-0434C5266724}"/>
    <cellStyle name="Note 72 2 15" xfId="8843" xr:uid="{21AEA98A-1F72-4C3F-A713-64ABE887C7BE}"/>
    <cellStyle name="Note 72 2 15 2" xfId="15314" xr:uid="{9684B2CB-CF42-4B23-B919-56534FAC3453}"/>
    <cellStyle name="Note 72 2 16" xfId="9020" xr:uid="{F10A83E2-20C6-46BB-833B-BE5A0B8CE1AA}"/>
    <cellStyle name="Note 72 2 16 2" xfId="15491" xr:uid="{0D65C605-D2CD-4615-BFC1-2D5097E803D5}"/>
    <cellStyle name="Note 72 2 17" xfId="9182" xr:uid="{C6D3091F-158D-4318-9FDA-567F0DF465AD}"/>
    <cellStyle name="Note 72 2 17 2" xfId="15653" xr:uid="{7F7ED5CD-F14A-4777-9A39-1A5FD75A9664}"/>
    <cellStyle name="Note 72 2 18" xfId="9818" xr:uid="{D9756339-4CED-4D64-8434-28D4021759A5}"/>
    <cellStyle name="Note 72 2 19" xfId="10323" xr:uid="{FBD800AE-EF16-485B-98A6-58BFDB1F49D3}"/>
    <cellStyle name="Note 72 2 2" xfId="2436" xr:uid="{00000000-0005-0000-0000-000085090000}"/>
    <cellStyle name="Note 72 2 2 2" xfId="5815" xr:uid="{2DF6F489-111F-4E9A-9A2F-ABFD425F5F4F}"/>
    <cellStyle name="Note 72 2 2 2 2" xfId="12242" xr:uid="{14454DCE-3359-461C-883C-FC68239BD868}"/>
    <cellStyle name="Note 72 2 2 3" xfId="10324" xr:uid="{6B262B29-1405-41CF-89F7-763077778EEB}"/>
    <cellStyle name="Note 72 2 2 4" xfId="11155" xr:uid="{D7946CA3-AA55-4B61-842F-908B2CEEF635}"/>
    <cellStyle name="Note 72 2 2 5" xfId="4886" xr:uid="{5E6373EF-F24F-47E6-9AB3-B983A6AD943A}"/>
    <cellStyle name="Note 72 2 20" xfId="9277" xr:uid="{A036F71B-4615-4DEA-92E1-9477D9E085EC}"/>
    <cellStyle name="Note 72 2 21" xfId="10579" xr:uid="{6C1D0EF7-6B78-4909-AB83-BD53E4A270D3}"/>
    <cellStyle name="Note 72 2 22" xfId="10762" xr:uid="{85F43F14-30A1-4B60-985F-FDEC2D7D301F}"/>
    <cellStyle name="Note 72 2 23" xfId="10881" xr:uid="{D2853C1A-A28D-450F-8FEA-16ED2B08F65F}"/>
    <cellStyle name="Note 72 2 24" xfId="15905" xr:uid="{B2F0FE17-7639-4696-A793-E931C142D915}"/>
    <cellStyle name="Note 72 2 25" xfId="16517" xr:uid="{8F6BFB3A-905E-48A0-B3D5-936F135D4782}"/>
    <cellStyle name="Note 72 2 26" xfId="16333" xr:uid="{15638E30-9AF0-4504-BB0D-ADE68FAE0223}"/>
    <cellStyle name="Note 72 2 27" xfId="16783" xr:uid="{97B5FF79-658D-4049-A981-50687878AEEA}"/>
    <cellStyle name="Note 72 2 28" xfId="16960" xr:uid="{88933A24-E734-46F8-A8FD-19FD991D6864}"/>
    <cellStyle name="Note 72 2 29" xfId="17122" xr:uid="{094EB23C-9B5F-4C0A-8808-E70E9C553F53}"/>
    <cellStyle name="Note 72 2 3" xfId="4373" xr:uid="{A3CDAFDC-5DB8-4967-80D3-D40F654D7AD8}"/>
    <cellStyle name="Note 72 2 3 2" xfId="12241" xr:uid="{B4B1D625-300F-4048-B6AB-26C90ED8ADD9}"/>
    <cellStyle name="Note 72 2 4" xfId="6316" xr:uid="{E9DE63E7-29F1-4A5E-898B-2BB3162B8369}"/>
    <cellStyle name="Note 72 2 4 2" xfId="12787" xr:uid="{B7D3328A-7E30-48EA-A0F6-44C4DEF5BFDA}"/>
    <cellStyle name="Note 72 2 5" xfId="6138" xr:uid="{62EC71C9-A54A-447B-9254-75E35DC39D58}"/>
    <cellStyle name="Note 72 2 5 2" xfId="12609" xr:uid="{6519D586-1A7C-4B66-B9A8-C02CA41C5DAB}"/>
    <cellStyle name="Note 72 2 6" xfId="6552" xr:uid="{3C408359-60DE-4455-8183-69D388F283BC}"/>
    <cellStyle name="Note 72 2 6 2" xfId="13023" xr:uid="{0BF042AE-882A-4F43-B00B-39036463DE0C}"/>
    <cellStyle name="Note 72 2 7" xfId="6664" xr:uid="{33D232C0-874B-49C2-88C1-39EDFC7833E7}"/>
    <cellStyle name="Note 72 2 7 2" xfId="13135" xr:uid="{2034D47E-A894-47C1-878F-9B9EA3980AD8}"/>
    <cellStyle name="Note 72 2 8" xfId="7259" xr:uid="{E308E697-107D-406E-9DF0-B24452F64401}"/>
    <cellStyle name="Note 72 2 8 2" xfId="13730" xr:uid="{E55C5E73-D50E-434E-847E-AEECE68B68EE}"/>
    <cellStyle name="Note 72 2 9" xfId="7027" xr:uid="{A756EC98-9FBA-4871-8C7B-CD6B162C6A5A}"/>
    <cellStyle name="Note 72 2 9 2" xfId="13498" xr:uid="{F86943AB-8431-429D-8654-8F9E171E063C}"/>
    <cellStyle name="Note 72 20" xfId="9817" xr:uid="{7B745943-FC19-4EBF-A954-9E55AB8AAF31}"/>
    <cellStyle name="Note 72 21" xfId="10322" xr:uid="{07E3D79F-39EC-475E-BA6A-FC4BE6CF958B}"/>
    <cellStyle name="Note 72 22" xfId="9278" xr:uid="{02F91FB7-02F4-4AF8-BE03-66D7DEAAE53E}"/>
    <cellStyle name="Note 72 23" xfId="10578" xr:uid="{D4D56751-5C17-468A-9415-796FA526E66A}"/>
    <cellStyle name="Note 72 24" xfId="10761" xr:uid="{97DFC467-45FC-41DB-85F3-6FB98AEF4CEE}"/>
    <cellStyle name="Note 72 25" xfId="10880" xr:uid="{2CC49C19-88C2-4A56-B639-30189970F258}"/>
    <cellStyle name="Note 72 26" xfId="15904" xr:uid="{411F6C7E-ECBA-4E18-9699-316F566A7792}"/>
    <cellStyle name="Note 72 27" xfId="16516" xr:uid="{C4A3F949-24B1-4AA4-BB5B-0C296FD8ED93}"/>
    <cellStyle name="Note 72 28" xfId="16332" xr:uid="{60C80826-7AF4-4C36-AA45-AF76CB4F2430}"/>
    <cellStyle name="Note 72 29" xfId="16782" xr:uid="{579C3163-B14D-4FD5-B688-B876B32DE19E}"/>
    <cellStyle name="Note 72 3" xfId="2437" xr:uid="{00000000-0005-0000-0000-000086090000}"/>
    <cellStyle name="Note 72 3 2" xfId="5816" xr:uid="{DB4D3745-20A5-4AC5-ADEE-A6974CCF574B}"/>
    <cellStyle name="Note 72 3 2 2" xfId="12243" xr:uid="{61612138-C2C4-4673-9EA2-2A9BFC9F0304}"/>
    <cellStyle name="Note 72 3 3" xfId="10325" xr:uid="{ADD28131-C0A3-4564-977A-43D1DDE5B0D9}"/>
    <cellStyle name="Note 72 3 4" xfId="11156" xr:uid="{251B7F14-FAD3-42CC-BB60-F16365CE3057}"/>
    <cellStyle name="Note 72 3 5" xfId="4887" xr:uid="{E513D888-DEF5-4FCE-B983-C40AA9990A9E}"/>
    <cellStyle name="Note 72 3 6" xfId="3832" xr:uid="{C4E21288-387C-4B01-98C4-152926BBC912}"/>
    <cellStyle name="Note 72 30" xfId="16959" xr:uid="{98F56FEF-D62A-4D68-A837-A6AB4B585096}"/>
    <cellStyle name="Note 72 31" xfId="17121" xr:uid="{1F2FC361-7065-447D-A6D6-AC25AB46A5BE}"/>
    <cellStyle name="Note 72 4" xfId="3347" xr:uid="{18B86224-717E-4BE5-AEF4-219EE9E90F24}"/>
    <cellStyle name="Note 72 4 2" xfId="11602" xr:uid="{0B874B70-C190-46CB-900F-ED04CED85897}"/>
    <cellStyle name="Note 72 4 3" xfId="5336" xr:uid="{83AA7C56-450B-4B72-80BB-DE059934D42A}"/>
    <cellStyle name="Note 72 5" xfId="4372" xr:uid="{BD07979B-F2F4-44D0-A196-BF27C9F50F61}"/>
    <cellStyle name="Note 72 5 2" xfId="12240" xr:uid="{DA32EE2E-1BC2-47AA-B44E-37C3D21BE1AA}"/>
    <cellStyle name="Note 72 6" xfId="6315" xr:uid="{069E81C5-B176-4C2B-9BB7-21D1E6A9F3D8}"/>
    <cellStyle name="Note 72 6 2" xfId="12786" xr:uid="{73B790F0-4A4A-4EE5-8BEC-D19BD0B4751F}"/>
    <cellStyle name="Note 72 7" xfId="6137" xr:uid="{06746331-0DCA-48D1-9C5D-C54CB39EA710}"/>
    <cellStyle name="Note 72 7 2" xfId="12608" xr:uid="{4B7B8B1A-89B7-4BC1-A940-54B436ED91FD}"/>
    <cellStyle name="Note 72 8" xfId="6551" xr:uid="{53E37B56-9717-4D6B-B84E-5E8CE1EED81C}"/>
    <cellStyle name="Note 72 8 2" xfId="13022" xr:uid="{2CBFAAF0-DA4D-4BA3-A80C-8E79F69290EF}"/>
    <cellStyle name="Note 72 9" xfId="6665" xr:uid="{D36546F7-1C94-4EAC-AE3F-90CD306150E9}"/>
    <cellStyle name="Note 72 9 2" xfId="13136" xr:uid="{008894B3-607E-471E-A3C7-CC43A98E13AD}"/>
    <cellStyle name="Note 72_TRAFO" xfId="2438" xr:uid="{00000000-0005-0000-0000-000087090000}"/>
    <cellStyle name="Note 73" xfId="2439" xr:uid="{00000000-0005-0000-0000-000088090000}"/>
    <cellStyle name="Note 73 10" xfId="7260" xr:uid="{388D352E-CA5E-4B21-B3D7-43FA160E3052}"/>
    <cellStyle name="Note 73 10 2" xfId="13731" xr:uid="{A437E1C0-FD14-46FA-AEB2-48017EE64020}"/>
    <cellStyle name="Note 73 11" xfId="7028" xr:uid="{D19699E1-C9E9-4A6A-9F31-790FEE7EEAF0}"/>
    <cellStyle name="Note 73 11 2" xfId="13499" xr:uid="{3B448BC4-AEF0-4057-94A9-7F280113D119}"/>
    <cellStyle name="Note 73 12" xfId="7741" xr:uid="{2C6E6A9C-1946-4174-AF14-3E186C4037E2}"/>
    <cellStyle name="Note 73 12 2" xfId="14212" xr:uid="{7897DD51-ED46-46E0-B492-C70E6979301C}"/>
    <cellStyle name="Note 73 13" xfId="7567" xr:uid="{47B1E0E1-B038-4083-B73E-AC8007A69516}"/>
    <cellStyle name="Note 73 13 2" xfId="14038" xr:uid="{AB6BCFD0-B2CE-4825-A66C-3BDDA26E665D}"/>
    <cellStyle name="Note 73 14" xfId="7975" xr:uid="{48397066-9258-474A-9AA3-43118F0D0518}"/>
    <cellStyle name="Note 73 14 2" xfId="14446" xr:uid="{5747E021-10A0-4C4C-B55A-A50A7F5386FC}"/>
    <cellStyle name="Note 73 15" xfId="8091" xr:uid="{F17BC2EE-BC34-488D-A33D-FEC51F013B63}"/>
    <cellStyle name="Note 73 15 2" xfId="14562" xr:uid="{44D9316B-4355-4C0B-A2FF-ACC5352DD2B5}"/>
    <cellStyle name="Note 73 16" xfId="8665" xr:uid="{B672ABF0-A6FB-410B-A03C-27E250C07C97}"/>
    <cellStyle name="Note 73 16 2" xfId="15136" xr:uid="{256E4A0F-A0C3-4AC4-BEE4-9371F425CC8E}"/>
    <cellStyle name="Note 73 17" xfId="8844" xr:uid="{03CC1DC1-AE0B-447A-8EC4-6F2D7328C985}"/>
    <cellStyle name="Note 73 17 2" xfId="15315" xr:uid="{020436C5-D81E-45D6-80A5-C3895A6133E4}"/>
    <cellStyle name="Note 73 18" xfId="9021" xr:uid="{15169944-F1D9-48AF-9A3B-08D62E6CD83E}"/>
    <cellStyle name="Note 73 18 2" xfId="15492" xr:uid="{B3C21518-736B-43C7-99D9-00C240E52E30}"/>
    <cellStyle name="Note 73 19" xfId="9183" xr:uid="{EA8EDAB5-9FE9-4FA0-9F4F-E0D94C2F3459}"/>
    <cellStyle name="Note 73 19 2" xfId="15654" xr:uid="{1B8EBEA2-AFD7-4276-8E7D-DA2CA51EDC2B}"/>
    <cellStyle name="Note 73 2" xfId="2440" xr:uid="{00000000-0005-0000-0000-000089090000}"/>
    <cellStyle name="Note 73 2 10" xfId="7742" xr:uid="{83113AEC-5EFC-4F24-83C9-347DA1007D34}"/>
    <cellStyle name="Note 73 2 10 2" xfId="14213" xr:uid="{366C2C46-7B37-4F52-A437-09376D7DE1D6}"/>
    <cellStyle name="Note 73 2 11" xfId="7568" xr:uid="{B941FC2B-FB1C-4E92-80AD-F9EECF7895EC}"/>
    <cellStyle name="Note 73 2 11 2" xfId="14039" xr:uid="{FE9456EF-4DC7-45BE-98C5-AC58263ECFB5}"/>
    <cellStyle name="Note 73 2 12" xfId="7976" xr:uid="{AB546788-A27C-4E5B-80DC-2AECD299ACDF}"/>
    <cellStyle name="Note 73 2 12 2" xfId="14447" xr:uid="{62508603-E954-4DBC-83CE-9145819A76AD}"/>
    <cellStyle name="Note 73 2 13" xfId="8090" xr:uid="{185083B8-0BBB-4211-82EC-C7C615A00A66}"/>
    <cellStyle name="Note 73 2 13 2" xfId="14561" xr:uid="{A3D5C95E-1223-4789-A3C9-940D0E26E115}"/>
    <cellStyle name="Note 73 2 14" xfId="8666" xr:uid="{F30DE6E6-2DCD-4AA5-96BA-AF6977C1F3E7}"/>
    <cellStyle name="Note 73 2 14 2" xfId="15137" xr:uid="{31309E68-79E0-4B41-9821-88000AC2418A}"/>
    <cellStyle name="Note 73 2 15" xfId="8845" xr:uid="{954AF1EA-0329-4D79-A65D-48B15031F69C}"/>
    <cellStyle name="Note 73 2 15 2" xfId="15316" xr:uid="{01E1D3E2-953C-435F-A5A8-65862C979CB4}"/>
    <cellStyle name="Note 73 2 16" xfId="9022" xr:uid="{F3440397-B989-4384-8286-6D6ADBF53D85}"/>
    <cellStyle name="Note 73 2 16 2" xfId="15493" xr:uid="{44C42FC1-D79D-454F-9603-A7A90BFAD4C9}"/>
    <cellStyle name="Note 73 2 17" xfId="9184" xr:uid="{D03EB4CC-5387-4229-8907-3829532F908E}"/>
    <cellStyle name="Note 73 2 17 2" xfId="15655" xr:uid="{D2EFB6C9-A129-4085-9B1E-FFD864297B59}"/>
    <cellStyle name="Note 73 2 18" xfId="9820" xr:uid="{9D7D64B5-C5BA-4155-8EA5-2A253379E679}"/>
    <cellStyle name="Note 73 2 19" xfId="10327" xr:uid="{49DB00EF-8F29-44E5-A5FB-0B8B9F39A12C}"/>
    <cellStyle name="Note 73 2 2" xfId="2441" xr:uid="{00000000-0005-0000-0000-00008A090000}"/>
    <cellStyle name="Note 73 2 2 2" xfId="5817" xr:uid="{904F2C4D-7ADF-40B0-BC8A-7C3F9608CC60}"/>
    <cellStyle name="Note 73 2 2 2 2" xfId="12246" xr:uid="{C9C2E1C9-C23A-4F7A-9060-B4629D3976CE}"/>
    <cellStyle name="Note 73 2 2 3" xfId="10328" xr:uid="{41A9E2B3-1FBB-4575-A170-1E46631B6FBB}"/>
    <cellStyle name="Note 73 2 2 4" xfId="11157" xr:uid="{26997961-992A-40C0-BE6A-F27B13C8BC87}"/>
    <cellStyle name="Note 73 2 2 5" xfId="4888" xr:uid="{1FA0567A-07B2-4223-8CC1-A912E0162EFB}"/>
    <cellStyle name="Note 73 2 20" xfId="9959" xr:uid="{C3D8FDC6-0ED5-4E42-84BD-74C9600E697B}"/>
    <cellStyle name="Note 73 2 21" xfId="10581" xr:uid="{8DC9E84D-D99A-4D8E-A5DA-29809FA86901}"/>
    <cellStyle name="Note 73 2 22" xfId="10764" xr:uid="{C972808C-7269-4A1A-B781-2962EAB5BE4B}"/>
    <cellStyle name="Note 73 2 23" xfId="10883" xr:uid="{24439F67-93EE-4D71-A2C8-F1AF919D0016}"/>
    <cellStyle name="Note 73 2 24" xfId="15907" xr:uid="{86AC703B-BAE7-4DF4-A09F-19B6DA264238}"/>
    <cellStyle name="Note 73 2 25" xfId="16519" xr:uid="{372AFAC0-EB49-40C3-BBA5-49BD86AED9C7}"/>
    <cellStyle name="Note 73 2 26" xfId="16335" xr:uid="{1CC2EE7A-58DA-4B60-B272-10CF77906177}"/>
    <cellStyle name="Note 73 2 27" xfId="16785" xr:uid="{BE95F192-38E3-4925-A7AD-ED71F356ABB1}"/>
    <cellStyle name="Note 73 2 28" xfId="16962" xr:uid="{8092C032-DA7C-42F6-AD37-E522B0F653B6}"/>
    <cellStyle name="Note 73 2 29" xfId="17124" xr:uid="{282D9672-0D2F-43D6-930D-C6A019C719EF}"/>
    <cellStyle name="Note 73 2 3" xfId="4375" xr:uid="{4762FF9B-8445-4D4F-93FA-307F1845D071}"/>
    <cellStyle name="Note 73 2 3 2" xfId="12245" xr:uid="{369A2EBA-1C0D-4D80-8494-82D50717DCE2}"/>
    <cellStyle name="Note 73 2 4" xfId="6318" xr:uid="{9774352D-3BD7-40A8-9BB6-B5B696E4739C}"/>
    <cellStyle name="Note 73 2 4 2" xfId="12789" xr:uid="{11C1C2F4-10D0-4848-8E46-1DFA10C5515F}"/>
    <cellStyle name="Note 73 2 5" xfId="6140" xr:uid="{D47AB5B3-85EA-410F-9656-DE9D7F162837}"/>
    <cellStyle name="Note 73 2 5 2" xfId="12611" xr:uid="{E254BF74-AEAE-40AA-92D3-AE5F4DF5F2A0}"/>
    <cellStyle name="Note 73 2 6" xfId="6554" xr:uid="{1678E21D-6475-48F8-9860-772CCB1793F2}"/>
    <cellStyle name="Note 73 2 6 2" xfId="13025" xr:uid="{FB44C1EA-1843-4F46-A318-1784CC7F5CAF}"/>
    <cellStyle name="Note 73 2 7" xfId="6662" xr:uid="{6B1065A0-D318-4B76-8E28-B9FD7425EB2C}"/>
    <cellStyle name="Note 73 2 7 2" xfId="13133" xr:uid="{5371C10D-8134-4A37-8E92-BAB9952A4142}"/>
    <cellStyle name="Note 73 2 8" xfId="7261" xr:uid="{547ADCF7-87F7-4C93-A96A-AF65E50A5301}"/>
    <cellStyle name="Note 73 2 8 2" xfId="13732" xr:uid="{975FFC45-012C-42EE-81AA-FD35287D003C}"/>
    <cellStyle name="Note 73 2 9" xfId="7029" xr:uid="{85F38FD9-2071-4763-9FF4-391949B193B8}"/>
    <cellStyle name="Note 73 2 9 2" xfId="13500" xr:uid="{C6A22777-65A9-4083-8767-52436C98A244}"/>
    <cellStyle name="Note 73 20" xfId="9819" xr:uid="{63029CCB-5FD4-48ED-9FF9-185EFA3FD03E}"/>
    <cellStyle name="Note 73 21" xfId="10326" xr:uid="{3FA943E5-EF23-4827-96B3-94DECB06A0F6}"/>
    <cellStyle name="Note 73 22" xfId="9276" xr:uid="{C89D0D70-7A71-4BA5-8A8A-7337A35966A3}"/>
    <cellStyle name="Note 73 23" xfId="10580" xr:uid="{878745D1-FC67-4831-BC46-A768F6289F3A}"/>
    <cellStyle name="Note 73 24" xfId="10763" xr:uid="{A871372C-A28F-4F3A-8FFC-7E14120C7BCC}"/>
    <cellStyle name="Note 73 25" xfId="10882" xr:uid="{AF8A13C3-F31C-421F-A74B-0BBEC695ABED}"/>
    <cellStyle name="Note 73 26" xfId="15906" xr:uid="{6792A68B-3537-494E-9276-577AA115D9EB}"/>
    <cellStyle name="Note 73 27" xfId="16518" xr:uid="{1DD0A79D-60DD-44E2-9573-89E83A0C6DC9}"/>
    <cellStyle name="Note 73 28" xfId="16334" xr:uid="{01E69FBB-1B38-4EC2-92EF-11213D8D4F77}"/>
    <cellStyle name="Note 73 29" xfId="16784" xr:uid="{6E4284CA-3BA5-4F8D-9BC1-E993255C6948}"/>
    <cellStyle name="Note 73 3" xfId="2442" xr:uid="{00000000-0005-0000-0000-00008B090000}"/>
    <cellStyle name="Note 73 3 2" xfId="5818" xr:uid="{6D1D9DF8-7917-40A7-8B2B-F6025BFF7CC9}"/>
    <cellStyle name="Note 73 3 2 2" xfId="12247" xr:uid="{7CE982D6-3BCA-41BE-A176-DD9710B4AFAC}"/>
    <cellStyle name="Note 73 3 3" xfId="10329" xr:uid="{0A9651EE-32A1-47D4-9D22-BABBE36A65F4}"/>
    <cellStyle name="Note 73 3 4" xfId="11158" xr:uid="{A63AF8F0-0858-490E-B160-AFD9B0426D4A}"/>
    <cellStyle name="Note 73 3 5" xfId="4889" xr:uid="{D60446E2-F9D5-4B89-B97F-91D1F66FD47D}"/>
    <cellStyle name="Note 73 3 6" xfId="3833" xr:uid="{6461FEEA-2E66-4E1F-80E7-27C19C640479}"/>
    <cellStyle name="Note 73 30" xfId="16961" xr:uid="{4D245957-12FE-4AAD-8DEA-86241B3F2E76}"/>
    <cellStyle name="Note 73 31" xfId="17123" xr:uid="{CC1CD126-9C33-425C-BEE1-4383F64C59CD}"/>
    <cellStyle name="Note 73 4" xfId="3348" xr:uid="{FAA7F6CE-FB6F-4C49-82DB-30E61BFFB3D5}"/>
    <cellStyle name="Note 73 4 2" xfId="11603" xr:uid="{D1AA3E66-E45F-407B-A14D-50D058108D97}"/>
    <cellStyle name="Note 73 4 3" xfId="5337" xr:uid="{34CDD41D-CC6E-4881-BDE1-931F8BD931A5}"/>
    <cellStyle name="Note 73 5" xfId="4374" xr:uid="{256EEEC6-5AB3-475F-9827-3375ECB24162}"/>
    <cellStyle name="Note 73 5 2" xfId="12244" xr:uid="{FBCD24CE-1FE5-4D96-8BE5-EC3C151D73D8}"/>
    <cellStyle name="Note 73 6" xfId="6317" xr:uid="{3EB4272B-46A7-48EC-9128-A81E39DE4AF4}"/>
    <cellStyle name="Note 73 6 2" xfId="12788" xr:uid="{C0EFBF51-1883-4A3C-B03D-F857DEBD032C}"/>
    <cellStyle name="Note 73 7" xfId="6139" xr:uid="{9ED3C50A-483A-4019-AD95-609946B11B79}"/>
    <cellStyle name="Note 73 7 2" xfId="12610" xr:uid="{E8E66DE0-802A-4FD7-99C9-FD12D8BD361D}"/>
    <cellStyle name="Note 73 8" xfId="6553" xr:uid="{034CB638-E82C-4E7E-A2FA-8D4F5F703A37}"/>
    <cellStyle name="Note 73 8 2" xfId="13024" xr:uid="{663022F3-624A-46F2-99BD-567CF0B8C7E2}"/>
    <cellStyle name="Note 73 9" xfId="6663" xr:uid="{C30A8FBD-71C8-4B7D-86F7-63E8F9CF2995}"/>
    <cellStyle name="Note 73 9 2" xfId="13134" xr:uid="{AD7BCAF3-DF34-4667-A17F-386D3B210D90}"/>
    <cellStyle name="Note 73_TRAFO" xfId="2443" xr:uid="{00000000-0005-0000-0000-00008C090000}"/>
    <cellStyle name="Note 74" xfId="2444" xr:uid="{00000000-0005-0000-0000-00008D090000}"/>
    <cellStyle name="Note 74 10" xfId="7262" xr:uid="{47955F9F-0F17-40FB-9C3D-A7E954CD110C}"/>
    <cellStyle name="Note 74 10 2" xfId="13733" xr:uid="{C0D90BDF-DB33-4225-9521-BA30A76A83D1}"/>
    <cellStyle name="Note 74 11" xfId="7030" xr:uid="{502B8260-D165-49FD-8012-E2D399687FF6}"/>
    <cellStyle name="Note 74 11 2" xfId="13501" xr:uid="{2F6922EA-8E7A-4B3D-9CE0-9A5B75F411CA}"/>
    <cellStyle name="Note 74 12" xfId="7743" xr:uid="{6FCFC763-78F7-4258-B574-0FACEC3500EE}"/>
    <cellStyle name="Note 74 12 2" xfId="14214" xr:uid="{ADE8D503-D90C-441C-B0BA-02E40C2B9709}"/>
    <cellStyle name="Note 74 13" xfId="7359" xr:uid="{7C9B62E3-89A8-4FBA-A29D-85416ADE4B5D}"/>
    <cellStyle name="Note 74 13 2" xfId="13830" xr:uid="{CBBDCA2F-03A8-4326-89C6-CFCC8775E5AF}"/>
    <cellStyle name="Note 74 14" xfId="7977" xr:uid="{02979014-96EF-4FF6-8C70-EEC75E6AEDF3}"/>
    <cellStyle name="Note 74 14 2" xfId="14448" xr:uid="{314F21B3-F205-4740-9B74-9ABFBC257151}"/>
    <cellStyle name="Note 74 15" xfId="8089" xr:uid="{72B8E4B5-41EA-47DE-B471-C01EB380C234}"/>
    <cellStyle name="Note 74 15 2" xfId="14560" xr:uid="{F7C671C8-626C-479F-9633-BC87DCE622BD}"/>
    <cellStyle name="Note 74 16" xfId="8667" xr:uid="{282632B4-DEDA-49E7-9F00-1C3E9D6183BF}"/>
    <cellStyle name="Note 74 16 2" xfId="15138" xr:uid="{22C8F520-4920-491B-BB29-A5F7C64168D4}"/>
    <cellStyle name="Note 74 17" xfId="8846" xr:uid="{4339113B-2CEA-4F80-8632-EB5B55521F9B}"/>
    <cellStyle name="Note 74 17 2" xfId="15317" xr:uid="{F728FA41-1C32-4642-956C-AC9D3607B4DF}"/>
    <cellStyle name="Note 74 18" xfId="9023" xr:uid="{FBE530A7-757C-4532-90C4-D61CF9D3FBC2}"/>
    <cellStyle name="Note 74 18 2" xfId="15494" xr:uid="{61E51878-F441-420E-8D0E-AA23AF80E7DB}"/>
    <cellStyle name="Note 74 19" xfId="9185" xr:uid="{01D5A1FB-FD5F-4BE5-870B-E1FF4935AD31}"/>
    <cellStyle name="Note 74 19 2" xfId="15656" xr:uid="{B08F02C2-31B4-4C22-A498-59ED2DE61EA9}"/>
    <cellStyle name="Note 74 2" xfId="2445" xr:uid="{00000000-0005-0000-0000-00008E090000}"/>
    <cellStyle name="Note 74 2 10" xfId="7744" xr:uid="{68841394-53D2-4CEE-B1A6-76C64051EE2D}"/>
    <cellStyle name="Note 74 2 10 2" xfId="14215" xr:uid="{5A606F43-2357-452D-A10B-56943F47222D}"/>
    <cellStyle name="Note 74 2 11" xfId="7569" xr:uid="{CA5C0A0C-EF47-48D0-90C8-2F33BDBEF743}"/>
    <cellStyle name="Note 74 2 11 2" xfId="14040" xr:uid="{838E40FB-92AD-46F5-B917-9E687A9B91A3}"/>
    <cellStyle name="Note 74 2 12" xfId="7978" xr:uid="{64FDFD1A-17CA-468B-85C2-6378E577EADE}"/>
    <cellStyle name="Note 74 2 12 2" xfId="14449" xr:uid="{35DC4143-9DAE-41BA-858D-1F11A3EA3C1D}"/>
    <cellStyle name="Note 74 2 13" xfId="8029" xr:uid="{E335EDC6-9C81-4B29-AC81-54F284E05598}"/>
    <cellStyle name="Note 74 2 13 2" xfId="14500" xr:uid="{9062C0C6-6EB9-4D76-8B60-05FC851CBDAE}"/>
    <cellStyle name="Note 74 2 14" xfId="8668" xr:uid="{7022E32F-10E1-4D04-9AD6-A4755DD7DC73}"/>
    <cellStyle name="Note 74 2 14 2" xfId="15139" xr:uid="{DBDD7575-9822-4C8D-8CC2-EF1DE9A32278}"/>
    <cellStyle name="Note 74 2 15" xfId="8847" xr:uid="{084CCD5E-60F8-4547-9249-1E9981B765B1}"/>
    <cellStyle name="Note 74 2 15 2" xfId="15318" xr:uid="{6176FDFD-EEFC-45A2-ACA9-C541D4EAB01F}"/>
    <cellStyle name="Note 74 2 16" xfId="9024" xr:uid="{3876C584-F8B2-4DDD-9E68-DB7FCE2DE1A5}"/>
    <cellStyle name="Note 74 2 16 2" xfId="15495" xr:uid="{1AAB687F-E2FF-4D69-832D-AF3A1CB7FA0A}"/>
    <cellStyle name="Note 74 2 17" xfId="9186" xr:uid="{FB10E3F3-DA0A-459D-A3DF-32C6373AD30F}"/>
    <cellStyle name="Note 74 2 17 2" xfId="15657" xr:uid="{691889CF-D48E-47BF-A85A-B5D57D4D6B48}"/>
    <cellStyle name="Note 74 2 18" xfId="9822" xr:uid="{720EE74A-A136-46D9-81C5-7C22B7608072}"/>
    <cellStyle name="Note 74 2 19" xfId="10331" xr:uid="{5E567F03-64CD-4FC3-BB27-43CFBABB34DF}"/>
    <cellStyle name="Note 74 2 2" xfId="2446" xr:uid="{00000000-0005-0000-0000-00008F090000}"/>
    <cellStyle name="Note 74 2 2 2" xfId="5819" xr:uid="{0521BD6B-3426-4767-8693-E0D08BF939A7}"/>
    <cellStyle name="Note 74 2 2 2 2" xfId="12250" xr:uid="{E4B12B4B-B5AF-4E32-B8E0-C201D9D361C7}"/>
    <cellStyle name="Note 74 2 2 3" xfId="10332" xr:uid="{87EBFFBE-FD32-4759-88AD-6317CE035D06}"/>
    <cellStyle name="Note 74 2 2 4" xfId="11159" xr:uid="{78C91FC7-D460-445C-A309-73C63C6E765A}"/>
    <cellStyle name="Note 74 2 2 5" xfId="4890" xr:uid="{66E51638-C386-4D78-85F7-156A44E7A3FD}"/>
    <cellStyle name="Note 74 2 20" xfId="9274" xr:uid="{9123C22A-8ABC-4C3C-B1F6-69293682FC0E}"/>
    <cellStyle name="Note 74 2 21" xfId="10583" xr:uid="{A9FDCBDF-1BF2-4E25-B857-45010D25FBEE}"/>
    <cellStyle name="Note 74 2 22" xfId="10766" xr:uid="{027B5A3B-4944-4A2B-B63E-DC53447D6EB4}"/>
    <cellStyle name="Note 74 2 23" xfId="10885" xr:uid="{C5558CCF-3F0F-42A6-817E-C544426DD195}"/>
    <cellStyle name="Note 74 2 24" xfId="15909" xr:uid="{1021C434-5E9C-48C0-9872-6B8754AF7489}"/>
    <cellStyle name="Note 74 2 25" xfId="16521" xr:uid="{8CBD4163-05ED-4308-BA09-83308CD12A1D}"/>
    <cellStyle name="Note 74 2 26" xfId="16337" xr:uid="{44BBEC90-8CB7-40EE-BB00-256C39DBC165}"/>
    <cellStyle name="Note 74 2 27" xfId="16787" xr:uid="{8C7461BB-23D9-4B1F-81A0-FF735AFA97AF}"/>
    <cellStyle name="Note 74 2 28" xfId="16964" xr:uid="{CFBCEA7B-81E5-4261-A434-D5F06227C1B9}"/>
    <cellStyle name="Note 74 2 29" xfId="17126" xr:uid="{F5FAED56-A289-4368-A15F-586AB0ED3A88}"/>
    <cellStyle name="Note 74 2 3" xfId="4377" xr:uid="{1C65C1B3-5E99-4133-813A-36EA2BBD2283}"/>
    <cellStyle name="Note 74 2 3 2" xfId="12249" xr:uid="{E0277D38-BC6E-4331-98CA-94F5F8DE13FF}"/>
    <cellStyle name="Note 74 2 4" xfId="6320" xr:uid="{DC86B1C7-125D-41A3-A1EB-7ECFF76D1454}"/>
    <cellStyle name="Note 74 2 4 2" xfId="12791" xr:uid="{7556D5B3-AD64-4969-8CD6-2A178B5AF725}"/>
    <cellStyle name="Note 74 2 5" xfId="6142" xr:uid="{7F30F998-B0B7-422C-A196-091925A39DF5}"/>
    <cellStyle name="Note 74 2 5 2" xfId="12613" xr:uid="{4FA9D8A9-DB98-454B-BD09-73B10C0C7868}"/>
    <cellStyle name="Note 74 2 6" xfId="6556" xr:uid="{415BE6A7-34E0-40C4-842F-D3F0649FFC2D}"/>
    <cellStyle name="Note 74 2 6 2" xfId="13027" xr:uid="{1D4C22F4-33CF-45F5-815F-AE18D3826B89}"/>
    <cellStyle name="Note 74 2 7" xfId="6660" xr:uid="{892297AB-8746-4BFE-A9F6-AC9FF0BD6738}"/>
    <cellStyle name="Note 74 2 7 2" xfId="13131" xr:uid="{470753C2-011F-4A57-9829-7D01F290CABB}"/>
    <cellStyle name="Note 74 2 8" xfId="7263" xr:uid="{0D3E61B4-A1CF-4441-9E5F-E689136C2AD8}"/>
    <cellStyle name="Note 74 2 8 2" xfId="13734" xr:uid="{06FEB3D0-C3C2-425A-B49A-AC2F9D2A58F0}"/>
    <cellStyle name="Note 74 2 9" xfId="7031" xr:uid="{A703A69E-4D62-4277-A3AD-53A5F03EE73A}"/>
    <cellStyle name="Note 74 2 9 2" xfId="13502" xr:uid="{8EC92E9A-C148-4474-A7E0-04DF32A02B48}"/>
    <cellStyle name="Note 74 20" xfId="9821" xr:uid="{69A61EDD-A963-42CB-B116-224F828CFFDF}"/>
    <cellStyle name="Note 74 21" xfId="10330" xr:uid="{CA958404-5421-4FA3-B241-E60224017821}"/>
    <cellStyle name="Note 74 22" xfId="9275" xr:uid="{124914FE-699B-422B-8B23-1300C8D24693}"/>
    <cellStyle name="Note 74 23" xfId="10582" xr:uid="{5C940D67-ED99-4BA9-987B-9EC723B22B6D}"/>
    <cellStyle name="Note 74 24" xfId="10765" xr:uid="{2BC0424D-BA38-4E91-BD72-A305736EED8F}"/>
    <cellStyle name="Note 74 25" xfId="10884" xr:uid="{9DB616C4-ADA5-4B44-A36F-6039B176942E}"/>
    <cellStyle name="Note 74 26" xfId="15908" xr:uid="{D8728AC3-8F66-4EA9-AB6A-FD82CE2676FF}"/>
    <cellStyle name="Note 74 27" xfId="16520" xr:uid="{425851A7-4D8E-4CD2-87DF-BB443CB2ECC9}"/>
    <cellStyle name="Note 74 28" xfId="16336" xr:uid="{C46E72A1-3828-4DA0-8FF3-36B09D2E34B8}"/>
    <cellStyle name="Note 74 29" xfId="16786" xr:uid="{4669E71C-414E-49BD-A5E0-80B6D14EF50C}"/>
    <cellStyle name="Note 74 3" xfId="2447" xr:uid="{00000000-0005-0000-0000-000090090000}"/>
    <cellStyle name="Note 74 3 2" xfId="5820" xr:uid="{EEEC4D00-E1CD-4750-866A-A70FD7C3EEF8}"/>
    <cellStyle name="Note 74 3 2 2" xfId="12251" xr:uid="{C0CAA8F3-E7DD-4CB7-A891-862B9E02C7E5}"/>
    <cellStyle name="Note 74 3 3" xfId="10333" xr:uid="{38F830B9-08AD-4DEB-8D07-7686D60340CC}"/>
    <cellStyle name="Note 74 3 4" xfId="11160" xr:uid="{F1E3D6AD-3D87-4CA9-A9EE-7EC05DB851BD}"/>
    <cellStyle name="Note 74 3 5" xfId="4891" xr:uid="{78340B8A-FE39-43D4-8A4D-C643A227CC32}"/>
    <cellStyle name="Note 74 3 6" xfId="3834" xr:uid="{3C1B6A9F-0879-4E24-952E-466AF2991261}"/>
    <cellStyle name="Note 74 30" xfId="16963" xr:uid="{019B4BC8-E920-41E0-8E09-3C3808A804DF}"/>
    <cellStyle name="Note 74 31" xfId="17125" xr:uid="{33C4B1BB-CEB2-4C58-BE80-B92C33DB1075}"/>
    <cellStyle name="Note 74 4" xfId="3349" xr:uid="{CE352438-E17A-43B1-B0DA-37B3E816F236}"/>
    <cellStyle name="Note 74 4 2" xfId="11604" xr:uid="{FA0AA13C-9B10-41AA-9416-F013DAA08FDF}"/>
    <cellStyle name="Note 74 4 3" xfId="5338" xr:uid="{1F664640-28EF-4231-939E-E1BB4C9E6F43}"/>
    <cellStyle name="Note 74 5" xfId="4376" xr:uid="{DE0B19BF-8B02-4EDF-8D3B-694495B658B3}"/>
    <cellStyle name="Note 74 5 2" xfId="12248" xr:uid="{E30C6AB1-D491-48EE-AFF8-F60D010191B1}"/>
    <cellStyle name="Note 74 6" xfId="6319" xr:uid="{D762F6B4-4D9E-4051-A63B-777F134D10E5}"/>
    <cellStyle name="Note 74 6 2" xfId="12790" xr:uid="{9F232DD5-0A94-4D61-B119-BCBAEA389CBF}"/>
    <cellStyle name="Note 74 7" xfId="6141" xr:uid="{87691A36-C3A9-4DC0-84ED-EF099B5C583B}"/>
    <cellStyle name="Note 74 7 2" xfId="12612" xr:uid="{BDF40C17-889F-4459-8293-D7ADC3FB832B}"/>
    <cellStyle name="Note 74 8" xfId="6555" xr:uid="{109FDF1E-5781-4D80-B386-C171B9327D90}"/>
    <cellStyle name="Note 74 8 2" xfId="13026" xr:uid="{9AFA198F-D815-4801-A6D6-32DFCDDA7DB2}"/>
    <cellStyle name="Note 74 9" xfId="6661" xr:uid="{4808F7B4-439E-4D22-B5D5-826D83461981}"/>
    <cellStyle name="Note 74 9 2" xfId="13132" xr:uid="{C80C6CD3-FA41-475C-9E9E-9E2AB305FCD5}"/>
    <cellStyle name="Note 74_TRAFO" xfId="2448" xr:uid="{00000000-0005-0000-0000-000091090000}"/>
    <cellStyle name="Note 75" xfId="2449" xr:uid="{00000000-0005-0000-0000-000092090000}"/>
    <cellStyle name="Note 75 10" xfId="7264" xr:uid="{2538A480-94F2-4030-AF1A-800531B0C01B}"/>
    <cellStyle name="Note 75 10 2" xfId="13735" xr:uid="{64A8F45B-D0FC-472F-B8FB-935A102B80DE}"/>
    <cellStyle name="Note 75 11" xfId="7032" xr:uid="{F44E4654-DEE8-4F30-BDD6-CFE2F46456B5}"/>
    <cellStyle name="Note 75 11 2" xfId="13503" xr:uid="{B63CC553-EFAD-4D30-83BD-23662C375436}"/>
    <cellStyle name="Note 75 12" xfId="7745" xr:uid="{9A20AFBF-828E-49DD-A269-62E614888E88}"/>
    <cellStyle name="Note 75 12 2" xfId="14216" xr:uid="{49C06EB8-5162-4396-AAE6-3B15EF69348C}"/>
    <cellStyle name="Note 75 13" xfId="7570" xr:uid="{6DB1DB12-D86A-4436-9CE3-37DD0FBAAA97}"/>
    <cellStyle name="Note 75 13 2" xfId="14041" xr:uid="{5A9A03F5-876D-4CB8-BC9E-1FD96FD273AB}"/>
    <cellStyle name="Note 75 14" xfId="7979" xr:uid="{77E80B17-B79C-4E4A-9D68-C860B3A9E008}"/>
    <cellStyle name="Note 75 14 2" xfId="14450" xr:uid="{BDAF231A-AF07-4AC7-A38F-7C95C9EEBFBC}"/>
    <cellStyle name="Note 75 15" xfId="8088" xr:uid="{AC87BEC3-9A4B-4E05-8F3D-6E1D27966665}"/>
    <cellStyle name="Note 75 15 2" xfId="14559" xr:uid="{726EB337-F395-49A9-AD62-2C0FDB2C9476}"/>
    <cellStyle name="Note 75 16" xfId="8669" xr:uid="{493296ED-1339-428C-93C3-D1FE0CC0E9E8}"/>
    <cellStyle name="Note 75 16 2" xfId="15140" xr:uid="{FF09EF3D-CB8D-4C10-9684-2743366AD6DC}"/>
    <cellStyle name="Note 75 17" xfId="8848" xr:uid="{B258AB5E-4AE8-40F4-B07E-EF2C14AFEC98}"/>
    <cellStyle name="Note 75 17 2" xfId="15319" xr:uid="{CA6F8C7A-4D62-4F42-BC67-43967111907E}"/>
    <cellStyle name="Note 75 18" xfId="9025" xr:uid="{75D4AAA2-F387-4FFE-B42F-F3A4B2B9E36C}"/>
    <cellStyle name="Note 75 18 2" xfId="15496" xr:uid="{FED5350C-C79D-4028-A4FF-F530726D20FE}"/>
    <cellStyle name="Note 75 19" xfId="9187" xr:uid="{C9A9E360-47D1-4BC6-B6BF-6E988C919CAF}"/>
    <cellStyle name="Note 75 19 2" xfId="15658" xr:uid="{8A241887-90E1-411B-8FB0-92F8036128B3}"/>
    <cellStyle name="Note 75 2" xfId="2450" xr:uid="{00000000-0005-0000-0000-000093090000}"/>
    <cellStyle name="Note 75 2 10" xfId="7746" xr:uid="{162AAD6C-2C93-4EF7-A5B7-2BAFB3B6D2B1}"/>
    <cellStyle name="Note 75 2 10 2" xfId="14217" xr:uid="{7ACA35B3-FECE-493F-8BB5-E5E02A973315}"/>
    <cellStyle name="Note 75 2 11" xfId="7820" xr:uid="{C2B57FD8-79A4-450A-8C7B-ACA56636A450}"/>
    <cellStyle name="Note 75 2 11 2" xfId="14291" xr:uid="{F4D61974-4ECC-4D39-BF43-CC8127F8295B}"/>
    <cellStyle name="Note 75 2 12" xfId="7980" xr:uid="{815EF028-8819-4F0D-8436-644F5FE51B48}"/>
    <cellStyle name="Note 75 2 12 2" xfId="14451" xr:uid="{C9C75A09-BC16-454E-AABC-910FC8ECA6BC}"/>
    <cellStyle name="Note 75 2 13" xfId="8087" xr:uid="{33939C89-30F2-43A7-B98F-F7D82AADE273}"/>
    <cellStyle name="Note 75 2 13 2" xfId="14558" xr:uid="{639023E0-EC0C-47EB-9252-B5AB11923E4A}"/>
    <cellStyle name="Note 75 2 14" xfId="8670" xr:uid="{0FA014C7-333D-4BF4-AF0D-F308D1251C3D}"/>
    <cellStyle name="Note 75 2 14 2" xfId="15141" xr:uid="{4C40416D-7083-4206-A517-C1A85025939F}"/>
    <cellStyle name="Note 75 2 15" xfId="8849" xr:uid="{CA371A8D-1A71-41B4-B6B0-0BDA039A940D}"/>
    <cellStyle name="Note 75 2 15 2" xfId="15320" xr:uid="{8279BB56-2C6F-4987-8A8F-6A038AD7B39A}"/>
    <cellStyle name="Note 75 2 16" xfId="9026" xr:uid="{A7E38F0E-883B-41A1-BC14-E79389195633}"/>
    <cellStyle name="Note 75 2 16 2" xfId="15497" xr:uid="{E9C38025-D0B4-4A90-82C4-F9B5947F2863}"/>
    <cellStyle name="Note 75 2 17" xfId="9188" xr:uid="{83FF23FB-59D7-4259-8EA2-E70D93647E19}"/>
    <cellStyle name="Note 75 2 17 2" xfId="15659" xr:uid="{0E09B8D4-A30D-40D3-B25B-FE9C9C2C2924}"/>
    <cellStyle name="Note 75 2 18" xfId="9824" xr:uid="{5D2AB2F6-2760-4DE8-A7F4-9F99417890D4}"/>
    <cellStyle name="Note 75 2 19" xfId="10335" xr:uid="{179A954A-E5E2-48E0-9415-28817E0B5014}"/>
    <cellStyle name="Note 75 2 2" xfId="2451" xr:uid="{00000000-0005-0000-0000-000094090000}"/>
    <cellStyle name="Note 75 2 2 2" xfId="5821" xr:uid="{FF45C913-5C4F-42D2-860A-84C3A5E7843B}"/>
    <cellStyle name="Note 75 2 2 2 2" xfId="12254" xr:uid="{946DFA8B-8003-4381-B80B-DDD7FC85A913}"/>
    <cellStyle name="Note 75 2 2 3" xfId="10336" xr:uid="{B4F759B5-65DC-462B-925C-C8D16B27CBCC}"/>
    <cellStyle name="Note 75 2 2 4" xfId="11161" xr:uid="{13B2EE30-6B60-43E0-8883-D4B0C0F55B0B}"/>
    <cellStyle name="Note 75 2 2 5" xfId="4892" xr:uid="{2A45BDD6-AEDD-471A-9C7A-B25B3676023A}"/>
    <cellStyle name="Note 75 2 20" xfId="9272" xr:uid="{B276CCA6-73D5-4DB9-9A08-F33EE8A05514}"/>
    <cellStyle name="Note 75 2 21" xfId="10585" xr:uid="{12D40BE9-DD26-4B42-9005-B190FE47FF04}"/>
    <cellStyle name="Note 75 2 22" xfId="10768" xr:uid="{E20534F9-8505-4B87-9E91-B222765A712A}"/>
    <cellStyle name="Note 75 2 23" xfId="10887" xr:uid="{DC67E5BA-1526-441D-83C2-B396A0601CA2}"/>
    <cellStyle name="Note 75 2 24" xfId="15911" xr:uid="{7A28BA83-F93D-4848-B162-89BA6B7DDBA3}"/>
    <cellStyle name="Note 75 2 25" xfId="16523" xr:uid="{B90C9AC3-6DDA-491B-86D6-8C3F13B8AB4C}"/>
    <cellStyle name="Note 75 2 26" xfId="16002" xr:uid="{8A828849-2293-43D9-A249-AE42AF7FF8AE}"/>
    <cellStyle name="Note 75 2 27" xfId="16789" xr:uid="{1BC4E2AA-5621-4F82-A742-84611F572A01}"/>
    <cellStyle name="Note 75 2 28" xfId="16966" xr:uid="{FA739AAF-D3CE-4802-A7AC-3501A5EF2F54}"/>
    <cellStyle name="Note 75 2 29" xfId="17128" xr:uid="{94A586CB-FFC5-4CCE-94A9-5B93EFD4A075}"/>
    <cellStyle name="Note 75 2 3" xfId="4379" xr:uid="{D6584151-15A2-4CAE-AFF0-D896B8805974}"/>
    <cellStyle name="Note 75 2 3 2" xfId="12253" xr:uid="{044958F2-CD35-4C24-882B-B895D91C3182}"/>
    <cellStyle name="Note 75 2 4" xfId="6322" xr:uid="{A73A51A6-6C77-4B7F-9D53-01ED27AE0F25}"/>
    <cellStyle name="Note 75 2 4 2" xfId="12793" xr:uid="{8A9D9DA5-5339-40D2-A5AD-AB2622618348}"/>
    <cellStyle name="Note 75 2 5" xfId="6397" xr:uid="{5DF29F52-5A2A-416C-84A3-027E7D147F37}"/>
    <cellStyle name="Note 75 2 5 2" xfId="12868" xr:uid="{3B29278F-7691-403D-8BF6-89FDDFB0A5B7}"/>
    <cellStyle name="Note 75 2 6" xfId="6558" xr:uid="{6C326330-FFF1-4208-B7BB-336A700CE229}"/>
    <cellStyle name="Note 75 2 6 2" xfId="13029" xr:uid="{1D7B7465-53C3-4C8A-A5BC-B8C6F122C820}"/>
    <cellStyle name="Note 75 2 7" xfId="6658" xr:uid="{9BAC9EEF-01D6-4985-B7AA-B05BC8F653BC}"/>
    <cellStyle name="Note 75 2 7 2" xfId="13129" xr:uid="{37D40B03-BAC6-4A84-97C7-9899EA397519}"/>
    <cellStyle name="Note 75 2 8" xfId="7265" xr:uid="{3D22E8DE-CB14-4D4C-BB8C-4A9AD038F94A}"/>
    <cellStyle name="Note 75 2 8 2" xfId="13736" xr:uid="{259FD9B7-1E70-4A10-B2C7-58E18122EBB8}"/>
    <cellStyle name="Note 75 2 9" xfId="7178" xr:uid="{0AA099A0-1657-4BD8-A790-87F2C3DEF737}"/>
    <cellStyle name="Note 75 2 9 2" xfId="13649" xr:uid="{1B288A85-C3CC-46A5-BC27-8FAEC0FFACE7}"/>
    <cellStyle name="Note 75 20" xfId="9823" xr:uid="{4F61995D-57E9-4528-8298-A702A7A71F76}"/>
    <cellStyle name="Note 75 21" xfId="10334" xr:uid="{3A8F0F93-338D-415E-8D4A-5FAED77E7FD8}"/>
    <cellStyle name="Note 75 22" xfId="9273" xr:uid="{7A5CCED4-F4A1-4AA5-8D3D-8A5CE67CEA7F}"/>
    <cellStyle name="Note 75 23" xfId="10584" xr:uid="{B3CD5D0C-80B2-4789-AF4E-396C1069E105}"/>
    <cellStyle name="Note 75 24" xfId="10767" xr:uid="{409ABBCA-C185-4C59-9DC9-51D55F4DADE9}"/>
    <cellStyle name="Note 75 25" xfId="10886" xr:uid="{FDEAE1C5-9F3D-4A8B-84EE-4E465E46CB99}"/>
    <cellStyle name="Note 75 26" xfId="15910" xr:uid="{D2BAA380-CD2F-422C-BA98-A829AA8AB815}"/>
    <cellStyle name="Note 75 27" xfId="16522" xr:uid="{B47B5F53-1A83-4FEA-88C7-95F0827070A4}"/>
    <cellStyle name="Note 75 28" xfId="16338" xr:uid="{52C41DCC-1248-45E7-8E35-BEECB09A38A4}"/>
    <cellStyle name="Note 75 29" xfId="16788" xr:uid="{8B22BF32-EFE0-4D11-A81F-5629FB466369}"/>
    <cellStyle name="Note 75 3" xfId="2452" xr:uid="{00000000-0005-0000-0000-000095090000}"/>
    <cellStyle name="Note 75 3 2" xfId="5822" xr:uid="{5D668EF3-8F9F-4A25-8CDF-5375C744309A}"/>
    <cellStyle name="Note 75 3 2 2" xfId="12255" xr:uid="{76D85609-2887-4AEB-81BE-BC562E860273}"/>
    <cellStyle name="Note 75 3 3" xfId="10337" xr:uid="{A2D823F1-215D-4029-A572-A0F859054749}"/>
    <cellStyle name="Note 75 3 4" xfId="11162" xr:uid="{89813D92-03F4-4E1A-A192-89A038688A1D}"/>
    <cellStyle name="Note 75 3 5" xfId="4893" xr:uid="{CAC7AE3D-6D22-45D8-926E-CC9EF237F928}"/>
    <cellStyle name="Note 75 3 6" xfId="3835" xr:uid="{6D2C5249-3AE2-4C68-A416-026DBA245C81}"/>
    <cellStyle name="Note 75 30" xfId="16965" xr:uid="{D1225C71-8FCF-4F37-9009-9C5D7DDDAFE1}"/>
    <cellStyle name="Note 75 31" xfId="17127" xr:uid="{8698E643-823C-437E-967C-EF16F17C8B29}"/>
    <cellStyle name="Note 75 4" xfId="3350" xr:uid="{62463FE0-83C0-4B86-8705-E4B5A1ED376C}"/>
    <cellStyle name="Note 75 4 2" xfId="11605" xr:uid="{34403CCB-5EEC-4FC1-A1FB-1B2959845A97}"/>
    <cellStyle name="Note 75 4 3" xfId="5339" xr:uid="{CBFB7337-8CCC-4BD5-91AE-0B7257DF4D45}"/>
    <cellStyle name="Note 75 5" xfId="4378" xr:uid="{D398003B-A51B-4D1D-A127-CE9C6B42A14B}"/>
    <cellStyle name="Note 75 5 2" xfId="12252" xr:uid="{74D92C8F-F949-41EA-AA91-335F347FB8B3}"/>
    <cellStyle name="Note 75 6" xfId="6321" xr:uid="{382392B4-33D4-4971-8AD3-91BD09CC0AD2}"/>
    <cellStyle name="Note 75 6 2" xfId="12792" xr:uid="{FEF4E2AE-054B-40FA-A81F-F8C979188700}"/>
    <cellStyle name="Note 75 7" xfId="6143" xr:uid="{3031529F-3141-4D00-8A3A-F93C3D8251CA}"/>
    <cellStyle name="Note 75 7 2" xfId="12614" xr:uid="{64340716-6516-49B9-99C0-22F413604492}"/>
    <cellStyle name="Note 75 8" xfId="6557" xr:uid="{A3BEFB4B-6756-4925-82FB-96F70D7BD257}"/>
    <cellStyle name="Note 75 8 2" xfId="13028" xr:uid="{46D63462-A2A0-495D-BA47-00C5527BA92E}"/>
    <cellStyle name="Note 75 9" xfId="6659" xr:uid="{1D30E11B-D69D-4DC9-90A0-E6364A666196}"/>
    <cellStyle name="Note 75 9 2" xfId="13130" xr:uid="{2F842289-C9F9-47D3-9A4B-2A1E3417611B}"/>
    <cellStyle name="Note 75_TRAFO" xfId="2453" xr:uid="{00000000-0005-0000-0000-000096090000}"/>
    <cellStyle name="Note 76" xfId="2454" xr:uid="{00000000-0005-0000-0000-000097090000}"/>
    <cellStyle name="Note 76 10" xfId="7266" xr:uid="{A805C89D-D724-41A6-9482-5FE07646F97D}"/>
    <cellStyle name="Note 76 10 2" xfId="13737" xr:uid="{37340434-1AF7-4CDD-82DB-6B609BF90EE2}"/>
    <cellStyle name="Note 76 11" xfId="7033" xr:uid="{D6771BDF-F018-4FAC-BAE0-97949D3BAC9A}"/>
    <cellStyle name="Note 76 11 2" xfId="13504" xr:uid="{515F208D-D209-4CF7-89E7-4327ED30C005}"/>
    <cellStyle name="Note 76 12" xfId="7747" xr:uid="{1E2C22C4-98BE-4A5E-AA39-F2DF29DA7486}"/>
    <cellStyle name="Note 76 12 2" xfId="14218" xr:uid="{9F1384EA-271D-4BC4-8267-779B54864512}"/>
    <cellStyle name="Note 76 13" xfId="7571" xr:uid="{386076C3-1072-436F-BCCC-6332E028A51A}"/>
    <cellStyle name="Note 76 13 2" xfId="14042" xr:uid="{00807193-780A-4365-8FE9-DAC5B38A009F}"/>
    <cellStyle name="Note 76 14" xfId="7981" xr:uid="{27CA13CD-78B5-4CD1-90E2-84B98344A2DC}"/>
    <cellStyle name="Note 76 14 2" xfId="14452" xr:uid="{634180AD-55E4-42D3-A509-9D70E8D195F7}"/>
    <cellStyle name="Note 76 15" xfId="8086" xr:uid="{36AB04A3-16F7-4549-A4CD-67E00EBCD7AC}"/>
    <cellStyle name="Note 76 15 2" xfId="14557" xr:uid="{99C2EC4E-4149-4A01-B409-202A2CA2C5C6}"/>
    <cellStyle name="Note 76 16" xfId="8671" xr:uid="{9BAE3054-61B4-4443-977B-9BE06BBF9DD4}"/>
    <cellStyle name="Note 76 16 2" xfId="15142" xr:uid="{739F4D6C-20AF-4830-8521-4FB179DF8571}"/>
    <cellStyle name="Note 76 17" xfId="8850" xr:uid="{5D484C33-A516-46D5-AC72-5A213B0C25C2}"/>
    <cellStyle name="Note 76 17 2" xfId="15321" xr:uid="{151FF1D2-5AD9-4EF3-A46A-2E2613052FD8}"/>
    <cellStyle name="Note 76 18" xfId="9027" xr:uid="{2A4E8DD5-FE44-4D1A-9929-7B80F5A996EC}"/>
    <cellStyle name="Note 76 18 2" xfId="15498" xr:uid="{AE619F93-E595-4C58-85C2-16F868E17D54}"/>
    <cellStyle name="Note 76 19" xfId="9189" xr:uid="{D11E6824-FE39-40F7-8F37-2037EE73B9AA}"/>
    <cellStyle name="Note 76 19 2" xfId="15660" xr:uid="{C7D4E91D-4A0E-461F-8750-541F46CAD2C2}"/>
    <cellStyle name="Note 76 2" xfId="2455" xr:uid="{00000000-0005-0000-0000-000098090000}"/>
    <cellStyle name="Note 76 2 10" xfId="7748" xr:uid="{331D6E64-77B3-4BB7-A8F3-4D6B42729DF7}"/>
    <cellStyle name="Note 76 2 10 2" xfId="14219" xr:uid="{EDAF8736-31C9-4A88-B39A-08E147EF6A2B}"/>
    <cellStyle name="Note 76 2 11" xfId="7572" xr:uid="{E67A0C88-82C7-43A6-B6A3-1067EAEC97B1}"/>
    <cellStyle name="Note 76 2 11 2" xfId="14043" xr:uid="{32F365A7-356E-4E05-82A5-A84037C3BF47}"/>
    <cellStyle name="Note 76 2 12" xfId="7982" xr:uid="{98171EB2-23E4-4F31-90AB-2EEB4B7F65BE}"/>
    <cellStyle name="Note 76 2 12 2" xfId="14453" xr:uid="{1B09A296-68EB-439C-9E5A-8A33611CF47E}"/>
    <cellStyle name="Note 76 2 13" xfId="8085" xr:uid="{DA4D8BF7-60A7-48AC-8440-0163DFF4182E}"/>
    <cellStyle name="Note 76 2 13 2" xfId="14556" xr:uid="{56DF5E1F-2421-4F8A-9F18-71A876B5D790}"/>
    <cellStyle name="Note 76 2 14" xfId="8672" xr:uid="{7D1764ED-0450-430C-8558-93D39CA1E2A3}"/>
    <cellStyle name="Note 76 2 14 2" xfId="15143" xr:uid="{C7594870-F737-46EF-BF6B-74F220FF8674}"/>
    <cellStyle name="Note 76 2 15" xfId="8851" xr:uid="{7216C999-8F3B-4BEC-A17E-7C0E9A8F3813}"/>
    <cellStyle name="Note 76 2 15 2" xfId="15322" xr:uid="{1AF693A2-1FFC-48E9-9131-2B066FED2D6C}"/>
    <cellStyle name="Note 76 2 16" xfId="9028" xr:uid="{88E15C7A-F69F-46CD-AB21-392ADC5F5C18}"/>
    <cellStyle name="Note 76 2 16 2" xfId="15499" xr:uid="{6F59912F-1F65-4C14-BE7B-C3A98E258808}"/>
    <cellStyle name="Note 76 2 17" xfId="9190" xr:uid="{D57766A4-94E0-4E72-9D47-E12DF32FDA00}"/>
    <cellStyle name="Note 76 2 17 2" xfId="15661" xr:uid="{1A71340E-FC5F-422C-8051-FB4D068BD5A3}"/>
    <cellStyle name="Note 76 2 18" xfId="9826" xr:uid="{FBE3C073-A46C-4338-8929-BD040906918E}"/>
    <cellStyle name="Note 76 2 19" xfId="10339" xr:uid="{425AD213-E284-46A5-AF9F-E40AC283D1C3}"/>
    <cellStyle name="Note 76 2 2" xfId="2456" xr:uid="{00000000-0005-0000-0000-000099090000}"/>
    <cellStyle name="Note 76 2 2 2" xfId="5823" xr:uid="{B476F270-B395-4200-A9AB-9DD55AE3F725}"/>
    <cellStyle name="Note 76 2 2 2 2" xfId="12258" xr:uid="{BB06721A-E062-403D-A806-D2FE6204BB34}"/>
    <cellStyle name="Note 76 2 2 3" xfId="10340" xr:uid="{BEFAEE1A-44EF-4CE1-B4E8-42AC76DF51F6}"/>
    <cellStyle name="Note 76 2 2 4" xfId="11163" xr:uid="{5E99D333-E89C-439F-AAF8-1C97CBDA1BC8}"/>
    <cellStyle name="Note 76 2 2 5" xfId="4894" xr:uid="{80B4EBF4-A4A1-48D7-9389-E9A8EA095905}"/>
    <cellStyle name="Note 76 2 20" xfId="9271" xr:uid="{169F62F6-D562-4BEB-9B33-AB57A1954AC1}"/>
    <cellStyle name="Note 76 2 21" xfId="10587" xr:uid="{E60F2085-C765-410E-A2BF-1F48B3651CB5}"/>
    <cellStyle name="Note 76 2 22" xfId="10770" xr:uid="{BF0C16D2-3393-4FE8-8393-BDA8418DF4E5}"/>
    <cellStyle name="Note 76 2 23" xfId="10942" xr:uid="{D6365263-8B16-4060-A848-E51BD7C29785}"/>
    <cellStyle name="Note 76 2 24" xfId="15913" xr:uid="{054407D8-DC9C-4892-B104-DD21F2026ECE}"/>
    <cellStyle name="Note 76 2 25" xfId="16525" xr:uid="{AC919AED-FEBE-402E-B26E-5BDD19F0301E}"/>
    <cellStyle name="Note 76 2 26" xfId="16339" xr:uid="{F42C54D8-8848-47D1-BF3C-53D3A4CE1243}"/>
    <cellStyle name="Note 76 2 27" xfId="16791" xr:uid="{C6D79BD2-803D-4FD7-8F34-45A723BC14FB}"/>
    <cellStyle name="Note 76 2 28" xfId="16968" xr:uid="{D97F7276-520C-4154-BC31-2815C5186451}"/>
    <cellStyle name="Note 76 2 29" xfId="17130" xr:uid="{B134D39F-45E0-4410-A773-1EB2BE19A933}"/>
    <cellStyle name="Note 76 2 3" xfId="4381" xr:uid="{EFC02B40-8381-4954-B8AC-BD4B405174AC}"/>
    <cellStyle name="Note 76 2 3 2" xfId="12257" xr:uid="{E7B695AC-D47B-4F81-B59F-1AC8E2E05095}"/>
    <cellStyle name="Note 76 2 4" xfId="6324" xr:uid="{E115369B-62E3-405B-A94B-F535E47F7EDD}"/>
    <cellStyle name="Note 76 2 4 2" xfId="12795" xr:uid="{07D3C63B-D8CF-4C1C-9A57-7BCA21B82287}"/>
    <cellStyle name="Note 76 2 5" xfId="6145" xr:uid="{5E13D9F1-BCD1-41D9-A2C6-ADA8D24357F6}"/>
    <cellStyle name="Note 76 2 5 2" xfId="12616" xr:uid="{67D003A6-98BC-44E0-AD6E-BF95F28DB4E2}"/>
    <cellStyle name="Note 76 2 6" xfId="6560" xr:uid="{754DA109-AD9A-4151-822E-FCC480F3F941}"/>
    <cellStyle name="Note 76 2 6 2" xfId="13031" xr:uid="{12886A46-9534-4B24-BC63-E424DC73F1A5}"/>
    <cellStyle name="Note 76 2 7" xfId="6656" xr:uid="{F9CAE8B2-A156-4C6A-9449-0F8BCAA0F1E7}"/>
    <cellStyle name="Note 76 2 7 2" xfId="13127" xr:uid="{E69ACD92-FF67-4C06-84E9-1516EA406290}"/>
    <cellStyle name="Note 76 2 8" xfId="7267" xr:uid="{C0EFD3E1-D81C-4D54-B7CA-D3B3F026C0A3}"/>
    <cellStyle name="Note 76 2 8 2" xfId="13738" xr:uid="{A6524E9B-5ED6-4843-96E6-11CFBFE69DB8}"/>
    <cellStyle name="Note 76 2 9" xfId="7034" xr:uid="{406554C7-AA78-4244-B795-0E67CC0223E1}"/>
    <cellStyle name="Note 76 2 9 2" xfId="13505" xr:uid="{2C7A161C-637E-4E4E-B006-5CC77173B794}"/>
    <cellStyle name="Note 76 20" xfId="9825" xr:uid="{19D3CB74-A2E4-402D-8C2B-9592602F5AB7}"/>
    <cellStyle name="Note 76 21" xfId="10338" xr:uid="{7745D852-D29E-46D8-B878-1B64DBF22158}"/>
    <cellStyle name="Note 76 22" xfId="9857" xr:uid="{A078C15B-EDA4-4256-A5DE-E1DF53A7EDC3}"/>
    <cellStyle name="Note 76 23" xfId="10586" xr:uid="{15559950-0D6F-4E3B-9D61-4426D89A0F2F}"/>
    <cellStyle name="Note 76 24" xfId="10769" xr:uid="{09863A07-FC15-4766-9CEE-00FD9D21A3FF}"/>
    <cellStyle name="Note 76 25" xfId="10888" xr:uid="{27A8973E-4DFF-4913-8E01-1A83C41ABDE9}"/>
    <cellStyle name="Note 76 26" xfId="15912" xr:uid="{24F4A49E-D277-4072-8D88-DF13030573D1}"/>
    <cellStyle name="Note 76 27" xfId="16524" xr:uid="{524E24F8-915A-4479-8D2C-503CCE251C6A}"/>
    <cellStyle name="Note 76 28" xfId="16595" xr:uid="{412044EB-8ABE-4425-B051-1C91B8DB0789}"/>
    <cellStyle name="Note 76 29" xfId="16790" xr:uid="{B1D63BB9-7217-4C47-B2B1-BB552006C7BE}"/>
    <cellStyle name="Note 76 3" xfId="2457" xr:uid="{00000000-0005-0000-0000-00009A090000}"/>
    <cellStyle name="Note 76 3 2" xfId="5824" xr:uid="{307C7C56-2D96-4FB0-87AF-3C22EA5009A2}"/>
    <cellStyle name="Note 76 3 2 2" xfId="12259" xr:uid="{EC2F978F-BB48-43FC-A308-0724C9C47AFD}"/>
    <cellStyle name="Note 76 3 3" xfId="10341" xr:uid="{9429A0E9-FEBC-4A02-A981-356CA88B6BFB}"/>
    <cellStyle name="Note 76 3 4" xfId="11164" xr:uid="{0B12C77B-8907-4CD9-BF99-93A27901FEF1}"/>
    <cellStyle name="Note 76 3 5" xfId="4895" xr:uid="{8F919E56-ED8D-403D-86C0-12F16333DB71}"/>
    <cellStyle name="Note 76 3 6" xfId="3836" xr:uid="{007EE553-F86D-4BF2-9B2B-25E3721E3599}"/>
    <cellStyle name="Note 76 30" xfId="16967" xr:uid="{7AE6489D-5015-415F-9B91-772E947EAD75}"/>
    <cellStyle name="Note 76 31" xfId="17129" xr:uid="{C3AF741D-053C-4A52-9B7B-C148DD59B646}"/>
    <cellStyle name="Note 76 4" xfId="3351" xr:uid="{5326EB08-B7DB-4850-86AA-689A98FA75AE}"/>
    <cellStyle name="Note 76 4 2" xfId="11606" xr:uid="{7987A233-B0BD-4C58-94D7-B1E13B12CF9A}"/>
    <cellStyle name="Note 76 4 3" xfId="5340" xr:uid="{33251CB5-29E6-41A1-934B-248041E6DB85}"/>
    <cellStyle name="Note 76 5" xfId="4380" xr:uid="{69BD265A-6B88-49AD-8D55-373B66EB7BEB}"/>
    <cellStyle name="Note 76 5 2" xfId="12256" xr:uid="{99F6F09D-3375-4BE0-8C30-51260EEE578B}"/>
    <cellStyle name="Note 76 6" xfId="6323" xr:uid="{FB810085-01D2-492A-AD32-AC8E1F4F967F}"/>
    <cellStyle name="Note 76 6 2" xfId="12794" xr:uid="{89981870-C24F-4BB8-B2BD-8E7FAADAC358}"/>
    <cellStyle name="Note 76 7" xfId="6144" xr:uid="{9D400BA7-9730-4291-AAA5-4142C65CAAB6}"/>
    <cellStyle name="Note 76 7 2" xfId="12615" xr:uid="{2DBCF8A5-F04E-42CA-9CD3-6FD700C7AFB6}"/>
    <cellStyle name="Note 76 8" xfId="6559" xr:uid="{A19CC393-46ED-4ED7-9570-55C66FF08BC9}"/>
    <cellStyle name="Note 76 8 2" xfId="13030" xr:uid="{FA0AC7A2-0B84-4951-B287-B8A92F79B378}"/>
    <cellStyle name="Note 76 9" xfId="6657" xr:uid="{950974C3-8B77-4E8E-954F-03F837D20E5C}"/>
    <cellStyle name="Note 76 9 2" xfId="13128" xr:uid="{C3798C92-6A36-4654-B807-F1EAC0810363}"/>
    <cellStyle name="Note 76_TRAFO" xfId="2458" xr:uid="{00000000-0005-0000-0000-00009B090000}"/>
    <cellStyle name="Note 77" xfId="2459" xr:uid="{00000000-0005-0000-0000-00009C090000}"/>
    <cellStyle name="Note 77 10" xfId="7268" xr:uid="{09B338D5-19B4-46F4-9991-476E68FFD8D7}"/>
    <cellStyle name="Note 77 10 2" xfId="13739" xr:uid="{FDC388E2-7A22-467B-944A-C708C9A6053D}"/>
    <cellStyle name="Note 77 11" xfId="7035" xr:uid="{BADC28EA-2B4A-463C-8483-7BB0E1F29977}"/>
    <cellStyle name="Note 77 11 2" xfId="13506" xr:uid="{22BE3C61-54C5-4750-97E4-4CB48EDB1EC7}"/>
    <cellStyle name="Note 77 12" xfId="7749" xr:uid="{59FFE148-D518-4249-A067-8740E0868C82}"/>
    <cellStyle name="Note 77 12 2" xfId="14220" xr:uid="{161BB72F-D824-45A9-BE20-8BBAEFF430B0}"/>
    <cellStyle name="Note 77 13" xfId="7573" xr:uid="{06E2EC5D-3C52-430C-B592-706855E27196}"/>
    <cellStyle name="Note 77 13 2" xfId="14044" xr:uid="{33C1E509-84D0-48C9-B3A4-5585DF929CA0}"/>
    <cellStyle name="Note 77 14" xfId="7983" xr:uid="{50014FBD-2EF3-4CA0-ADE9-0BEA4D1C71E3}"/>
    <cellStyle name="Note 77 14 2" xfId="14454" xr:uid="{B9A493EF-3733-4D33-9EB8-258256256DE5}"/>
    <cellStyle name="Note 77 15" xfId="8084" xr:uid="{649B990C-9980-4881-96B3-4B7DC5A8266E}"/>
    <cellStyle name="Note 77 15 2" xfId="14555" xr:uid="{BA03F6CA-5A34-4036-8D47-4420A92B3625}"/>
    <cellStyle name="Note 77 16" xfId="8673" xr:uid="{4ACF85AE-05CA-4FDF-869D-D9E5D4948859}"/>
    <cellStyle name="Note 77 16 2" xfId="15144" xr:uid="{7560A729-46DB-4717-B2D2-FF17E932B420}"/>
    <cellStyle name="Note 77 17" xfId="8852" xr:uid="{1E6A73EE-825F-4997-9F9D-95F2835E1031}"/>
    <cellStyle name="Note 77 17 2" xfId="15323" xr:uid="{5B61934F-B2FE-4242-B611-AAD3C3ED33FB}"/>
    <cellStyle name="Note 77 18" xfId="9029" xr:uid="{D9003455-B77E-48B7-A149-F61C9409F5BE}"/>
    <cellStyle name="Note 77 18 2" xfId="15500" xr:uid="{5736A269-177A-4F68-AD10-D70975F0A268}"/>
    <cellStyle name="Note 77 19" xfId="9191" xr:uid="{D1F9681D-48DF-4B00-AB38-329457FE4FEA}"/>
    <cellStyle name="Note 77 19 2" xfId="15662" xr:uid="{E00BD17E-7F26-4EEE-A93E-8FBB59E31C1B}"/>
    <cellStyle name="Note 77 2" xfId="2460" xr:uid="{00000000-0005-0000-0000-00009D090000}"/>
    <cellStyle name="Note 77 2 10" xfId="7750" xr:uid="{E65ED4BC-82E5-4915-9C9C-4A43C885C101}"/>
    <cellStyle name="Note 77 2 10 2" xfId="14221" xr:uid="{3277B158-989D-4A47-A710-0E815B0C3020}"/>
    <cellStyle name="Note 77 2 11" xfId="7574" xr:uid="{A8DB492F-8F11-465B-9D99-B35FE1E9F3E7}"/>
    <cellStyle name="Note 77 2 11 2" xfId="14045" xr:uid="{53FB5FDA-5D9D-4FDC-9644-A1605DB06BDE}"/>
    <cellStyle name="Note 77 2 12" xfId="7984" xr:uid="{84156786-4CD1-4751-BB72-3ADC262DAF37}"/>
    <cellStyle name="Note 77 2 12 2" xfId="14455" xr:uid="{811EC4F8-4EC9-47E6-B357-198198A556FF}"/>
    <cellStyle name="Note 77 2 13" xfId="8083" xr:uid="{74574E83-82B8-42B4-AFE7-5138F073F736}"/>
    <cellStyle name="Note 77 2 13 2" xfId="14554" xr:uid="{8588F8A5-72D6-44F7-9A1F-D84806EC11DC}"/>
    <cellStyle name="Note 77 2 14" xfId="8674" xr:uid="{B1248EB7-DA09-48A2-A3CD-52AE6B75286C}"/>
    <cellStyle name="Note 77 2 14 2" xfId="15145" xr:uid="{5BFE3675-8329-463C-89F2-AC4FADF8DB4C}"/>
    <cellStyle name="Note 77 2 15" xfId="8853" xr:uid="{7F360822-9C17-4017-B2AB-18BD32211AF9}"/>
    <cellStyle name="Note 77 2 15 2" xfId="15324" xr:uid="{0B8F8F15-0BAC-45C9-9ED0-CB6AC4955353}"/>
    <cellStyle name="Note 77 2 16" xfId="9030" xr:uid="{6BC92E95-5288-4CB2-8783-B5AB6B092434}"/>
    <cellStyle name="Note 77 2 16 2" xfId="15501" xr:uid="{3083B0D0-4046-49FC-848F-627C845DC286}"/>
    <cellStyle name="Note 77 2 17" xfId="9192" xr:uid="{3E99E586-260C-4801-9153-0BB76389A9BD}"/>
    <cellStyle name="Note 77 2 17 2" xfId="15663" xr:uid="{99BC078E-A735-4A49-8D0A-A3EE3DB39F75}"/>
    <cellStyle name="Note 77 2 18" xfId="9828" xr:uid="{78D31D03-F4AD-4172-A336-37E4B44203F1}"/>
    <cellStyle name="Note 77 2 19" xfId="10343" xr:uid="{6ADCD41E-EA71-4C3A-811A-6264BB6B9268}"/>
    <cellStyle name="Note 77 2 2" xfId="2461" xr:uid="{00000000-0005-0000-0000-00009E090000}"/>
    <cellStyle name="Note 77 2 2 2" xfId="5825" xr:uid="{737F6F2A-64E0-41CA-AE1B-08F8CD7CE78F}"/>
    <cellStyle name="Note 77 2 2 2 2" xfId="12262" xr:uid="{9A2B43E3-DEB5-4DF3-8105-ACFCE6E85774}"/>
    <cellStyle name="Note 77 2 2 3" xfId="10344" xr:uid="{3A3E01E6-4FA3-4DA0-8E60-4483B9AE2709}"/>
    <cellStyle name="Note 77 2 2 4" xfId="11165" xr:uid="{0C44F871-9C75-40B3-945D-2BC010D00608}"/>
    <cellStyle name="Note 77 2 2 5" xfId="4896" xr:uid="{7DFB6E4F-6BC8-4FF6-AA3A-FDAEE31BE558}"/>
    <cellStyle name="Note 77 2 20" xfId="9269" xr:uid="{EBBB1C4C-83F0-4867-BBD7-C8F89259172D}"/>
    <cellStyle name="Note 77 2 21" xfId="10589" xr:uid="{550BC1CF-F022-425C-9885-11B9EEB0F65A}"/>
    <cellStyle name="Note 77 2 22" xfId="10772" xr:uid="{F4780341-807B-4635-AC54-3E45BF607161}"/>
    <cellStyle name="Note 77 2 23" xfId="10890" xr:uid="{7372AB27-C0FC-4623-9E10-801BEBD81161}"/>
    <cellStyle name="Note 77 2 24" xfId="15915" xr:uid="{A9302D01-8C0B-4373-B7DA-68D0C4E66653}"/>
    <cellStyle name="Note 77 2 25" xfId="16526" xr:uid="{EC3DD431-2E77-486A-968C-DE17425A606D}"/>
    <cellStyle name="Note 77 2 26" xfId="16341" xr:uid="{CD064FE2-30E1-4F38-B11B-C085630179D0}"/>
    <cellStyle name="Note 77 2 27" xfId="16793" xr:uid="{687E3666-35BA-4B5F-A40E-0A3080758179}"/>
    <cellStyle name="Note 77 2 28" xfId="16970" xr:uid="{BD29DEC1-2928-493D-8F24-F38FDE7A9B21}"/>
    <cellStyle name="Note 77 2 29" xfId="17132" xr:uid="{77CD3323-E0B6-4DD3-A233-63EA6EF74129}"/>
    <cellStyle name="Note 77 2 3" xfId="4383" xr:uid="{86D2E5B6-3989-4103-8E96-9D2B25A88947}"/>
    <cellStyle name="Note 77 2 3 2" xfId="12261" xr:uid="{53E6B42D-4437-478E-8C43-53FB45B37AB0}"/>
    <cellStyle name="Note 77 2 4" xfId="6326" xr:uid="{FF0B8B5B-EFB3-4CB2-8787-AE8DF77AF5BE}"/>
    <cellStyle name="Note 77 2 4 2" xfId="12797" xr:uid="{B3210C74-1E05-4A39-AA3C-E5CC833C8C13}"/>
    <cellStyle name="Note 77 2 5" xfId="6147" xr:uid="{B95EDDA2-2B9F-4AC7-A21B-E60C9C872981}"/>
    <cellStyle name="Note 77 2 5 2" xfId="12618" xr:uid="{21CC62B1-C70F-4BE5-A460-3F9E320CF456}"/>
    <cellStyle name="Note 77 2 6" xfId="6562" xr:uid="{42585818-CDD1-467B-8652-9F72C847D225}"/>
    <cellStyle name="Note 77 2 6 2" xfId="13033" xr:uid="{A40B22E0-50AC-4779-93ED-EC5896979BE3}"/>
    <cellStyle name="Note 77 2 7" xfId="6654" xr:uid="{FD9E3223-856D-407E-9CF9-4B617EEA722A}"/>
    <cellStyle name="Note 77 2 7 2" xfId="13125" xr:uid="{A3C279CF-E285-47FB-848F-DE1CB0AB3D9A}"/>
    <cellStyle name="Note 77 2 8" xfId="7269" xr:uid="{00D6EC5A-1D15-4C7B-8082-8B9F73F62ECF}"/>
    <cellStyle name="Note 77 2 8 2" xfId="13740" xr:uid="{366DAFBE-C165-4A86-9755-E9527E1647DB}"/>
    <cellStyle name="Note 77 2 9" xfId="7036" xr:uid="{0D557476-99CD-425E-811B-2EE5BADAA7DF}"/>
    <cellStyle name="Note 77 2 9 2" xfId="13507" xr:uid="{530207CE-A6E9-4295-AF87-0FCA93E798E2}"/>
    <cellStyle name="Note 77 20" xfId="9827" xr:uid="{7BFEE548-FD7E-4AE2-A503-69ABC62E2A2E}"/>
    <cellStyle name="Note 77 21" xfId="10342" xr:uid="{7F544BC9-49F0-42E2-B1AB-E32C0F9E6111}"/>
    <cellStyle name="Note 77 22" xfId="9270" xr:uid="{70C9B792-C57F-458D-9CFF-1C718F66B825}"/>
    <cellStyle name="Note 77 23" xfId="10588" xr:uid="{7C4C9903-A49E-4ADE-8700-3DBBB6F7FAC1}"/>
    <cellStyle name="Note 77 24" xfId="10771" xr:uid="{FDF9CD37-195E-4E5A-96BE-FC583DE58510}"/>
    <cellStyle name="Note 77 25" xfId="10889" xr:uid="{EEEB735B-3EB5-46FC-96A9-1D6B535A7D75}"/>
    <cellStyle name="Note 77 26" xfId="15914" xr:uid="{CB3B887C-9870-422C-B97C-CF1BA1AD275E}"/>
    <cellStyle name="Note 77 27" xfId="16610" xr:uid="{693FF196-4404-41E9-A4FD-CFDE84A273CD}"/>
    <cellStyle name="Note 77 28" xfId="16340" xr:uid="{C563523D-1F0F-45F1-9C27-C49831B2A3AD}"/>
    <cellStyle name="Note 77 29" xfId="16792" xr:uid="{59F0A0D0-6048-42B0-B3F2-7DC1400E2118}"/>
    <cellStyle name="Note 77 3" xfId="2462" xr:uid="{00000000-0005-0000-0000-00009F090000}"/>
    <cellStyle name="Note 77 3 2" xfId="5826" xr:uid="{2F525E15-76E0-457D-8291-F960F309FD28}"/>
    <cellStyle name="Note 77 3 2 2" xfId="12263" xr:uid="{593961CC-DC99-4F8F-8222-A8B9126DAC1B}"/>
    <cellStyle name="Note 77 3 3" xfId="10345" xr:uid="{5F3570A6-78E5-45D4-A767-D24936BCCBCA}"/>
    <cellStyle name="Note 77 3 4" xfId="11166" xr:uid="{4EABD11A-84FF-4FC1-B140-8C9460D48441}"/>
    <cellStyle name="Note 77 3 5" xfId="4897" xr:uid="{4B6CC28F-3A59-4AA1-A440-32B9E74FC4BF}"/>
    <cellStyle name="Note 77 3 6" xfId="3837" xr:uid="{55857690-1FFE-4841-8955-354CF9F9B808}"/>
    <cellStyle name="Note 77 30" xfId="16969" xr:uid="{1006CE0E-C657-49B3-AD92-0C8A0684F888}"/>
    <cellStyle name="Note 77 31" xfId="17131" xr:uid="{62473915-D935-476B-AE7F-EEF810C75CC4}"/>
    <cellStyle name="Note 77 4" xfId="3352" xr:uid="{D9FA8E9A-0515-48DB-97FE-65AEB04846EB}"/>
    <cellStyle name="Note 77 4 2" xfId="11607" xr:uid="{6D35779A-F44E-4144-8D8F-01F619BC7A1D}"/>
    <cellStyle name="Note 77 4 3" xfId="5341" xr:uid="{5AA239E4-7E4F-47C2-A38D-6472E22F2ABE}"/>
    <cellStyle name="Note 77 5" xfId="4382" xr:uid="{EE5AEEBF-372F-4D2D-9145-02C7EA2337CF}"/>
    <cellStyle name="Note 77 5 2" xfId="12260" xr:uid="{781B168F-87B9-4109-95B6-1FC1DFD3D16E}"/>
    <cellStyle name="Note 77 6" xfId="6325" xr:uid="{1FAE264E-A529-4691-9537-68604C0ABD5C}"/>
    <cellStyle name="Note 77 6 2" xfId="12796" xr:uid="{1EE08B00-EDDB-44F3-9B79-33D8815C5C0B}"/>
    <cellStyle name="Note 77 7" xfId="6146" xr:uid="{2A25C962-5803-4EA2-BDBB-5C3F3AD55A0D}"/>
    <cellStyle name="Note 77 7 2" xfId="12617" xr:uid="{F865B718-CEE9-440F-97A2-876992D520DC}"/>
    <cellStyle name="Note 77 8" xfId="6561" xr:uid="{18BA414D-30BD-4BEB-82BA-47F55F5CCEB5}"/>
    <cellStyle name="Note 77 8 2" xfId="13032" xr:uid="{190554F7-237C-43D4-9FAA-279732AC1834}"/>
    <cellStyle name="Note 77 9" xfId="6655" xr:uid="{83D4AE59-9BBA-44F6-88D5-0F6C86FCD379}"/>
    <cellStyle name="Note 77 9 2" xfId="13126" xr:uid="{836DBBCB-F662-4967-A038-098CE6DBE026}"/>
    <cellStyle name="Note 77_TRAFO" xfId="2463" xr:uid="{00000000-0005-0000-0000-0000A0090000}"/>
    <cellStyle name="Note 78" xfId="2464" xr:uid="{00000000-0005-0000-0000-0000A1090000}"/>
    <cellStyle name="Note 78 10" xfId="7270" xr:uid="{6416F811-3D56-4670-85DA-172D4A4E90EC}"/>
    <cellStyle name="Note 78 10 2" xfId="13741" xr:uid="{B03884E3-8A2D-4007-A504-79419240C4F7}"/>
    <cellStyle name="Note 78 11" xfId="7037" xr:uid="{E3F8C086-0A65-447A-BA9B-520DB74ADE3F}"/>
    <cellStyle name="Note 78 11 2" xfId="13508" xr:uid="{3718AAD1-4B07-4F4C-B89F-DDEAF4FD4086}"/>
    <cellStyle name="Note 78 12" xfId="7751" xr:uid="{1F0CA423-5062-48A1-9B21-F77673A88A2F}"/>
    <cellStyle name="Note 78 12 2" xfId="14222" xr:uid="{0CB5A965-E22D-43B7-B44E-26D68E32504E}"/>
    <cellStyle name="Note 78 13" xfId="7575" xr:uid="{A36C6907-A146-4B1A-9EBD-2C5069446513}"/>
    <cellStyle name="Note 78 13 2" xfId="14046" xr:uid="{3048D4E0-BCA5-4689-938C-09EDA1B5B705}"/>
    <cellStyle name="Note 78 14" xfId="7985" xr:uid="{7BBF9A5C-E4AB-429D-BD6C-431CA75D4540}"/>
    <cellStyle name="Note 78 14 2" xfId="14456" xr:uid="{7E48DEB1-5A99-42B6-93A2-84A295C6A5DB}"/>
    <cellStyle name="Note 78 15" xfId="8082" xr:uid="{925AFA78-5028-4D15-B049-F492784E3C45}"/>
    <cellStyle name="Note 78 15 2" xfId="14553" xr:uid="{AAFC1F9F-1DF6-4D79-BBD4-033C980B6EA7}"/>
    <cellStyle name="Note 78 16" xfId="8675" xr:uid="{8A47CBF3-11C9-42A4-9544-4F7DA0A3CD99}"/>
    <cellStyle name="Note 78 16 2" xfId="15146" xr:uid="{2AA30A28-5825-44D6-835C-064366581551}"/>
    <cellStyle name="Note 78 17" xfId="8854" xr:uid="{E64380B9-7DE8-41F8-AAC3-4AE80D9744D5}"/>
    <cellStyle name="Note 78 17 2" xfId="15325" xr:uid="{7619385F-6647-48EA-9F3D-26348E9F29F6}"/>
    <cellStyle name="Note 78 18" xfId="9031" xr:uid="{33228F3E-58F1-491D-A52E-1B7510BAF3D9}"/>
    <cellStyle name="Note 78 18 2" xfId="15502" xr:uid="{824643E6-800F-49CA-96A7-8E7D79FCD78E}"/>
    <cellStyle name="Note 78 19" xfId="9193" xr:uid="{D501846E-AA9A-4A78-9137-9BE1DFFB20FD}"/>
    <cellStyle name="Note 78 19 2" xfId="15664" xr:uid="{A33A3C30-0CF5-4936-BC1B-B7BDF238BB99}"/>
    <cellStyle name="Note 78 2" xfId="2465" xr:uid="{00000000-0005-0000-0000-0000A2090000}"/>
    <cellStyle name="Note 78 2 10" xfId="7752" xr:uid="{743FBDEA-E2AF-449E-A615-6C882886C445}"/>
    <cellStyle name="Note 78 2 10 2" xfId="14223" xr:uid="{05D0F4D0-863E-4109-A68A-DEFD62ECE3EB}"/>
    <cellStyle name="Note 78 2 11" xfId="7576" xr:uid="{2CD3ACAF-0792-4D16-A821-7360C11056EA}"/>
    <cellStyle name="Note 78 2 11 2" xfId="14047" xr:uid="{306ACE4B-FD8E-44B2-B0B9-74299328C6CC}"/>
    <cellStyle name="Note 78 2 12" xfId="7986" xr:uid="{1CB4FFAF-BA89-4C40-B2F8-0BB7C1F38C4A}"/>
    <cellStyle name="Note 78 2 12 2" xfId="14457" xr:uid="{91C6013A-277D-4E58-89F1-196F110AF4F2}"/>
    <cellStyle name="Note 78 2 13" xfId="8081" xr:uid="{18F644F1-ECE9-4E2C-BAE1-30E2BD9F9AA1}"/>
    <cellStyle name="Note 78 2 13 2" xfId="14552" xr:uid="{F4043004-AF64-42FA-85CD-DE299E8AD747}"/>
    <cellStyle name="Note 78 2 14" xfId="8676" xr:uid="{1D30D0D7-2849-4F76-95CD-592BD211D38C}"/>
    <cellStyle name="Note 78 2 14 2" xfId="15147" xr:uid="{93F7912B-781A-4AD1-B93D-A74089F633A0}"/>
    <cellStyle name="Note 78 2 15" xfId="8855" xr:uid="{7F545228-4E2A-4F11-B9AD-FE7631423EF1}"/>
    <cellStyle name="Note 78 2 15 2" xfId="15326" xr:uid="{5EA80D87-4AB4-4CBF-AF1D-686031776C6C}"/>
    <cellStyle name="Note 78 2 16" xfId="9032" xr:uid="{B2DC7808-C16B-4AA5-98F0-302EC5F3F3F8}"/>
    <cellStyle name="Note 78 2 16 2" xfId="15503" xr:uid="{727C15F1-C3BA-4DEB-B7BD-C737453F5A59}"/>
    <cellStyle name="Note 78 2 17" xfId="9194" xr:uid="{48DA0E78-24A5-4C1E-BEF7-1009E83C57DA}"/>
    <cellStyle name="Note 78 2 17 2" xfId="15665" xr:uid="{C95E26D9-D15A-4BFE-B73B-15B772241214}"/>
    <cellStyle name="Note 78 2 18" xfId="9830" xr:uid="{77AD6C51-CD6B-4E4B-8D81-282356F15169}"/>
    <cellStyle name="Note 78 2 19" xfId="10347" xr:uid="{05A552EA-B852-4C69-AB09-021BB0EA432F}"/>
    <cellStyle name="Note 78 2 2" xfId="2466" xr:uid="{00000000-0005-0000-0000-0000A3090000}"/>
    <cellStyle name="Note 78 2 2 2" xfId="5827" xr:uid="{D73DE31D-0BD9-4660-AB59-FBD008851BC7}"/>
    <cellStyle name="Note 78 2 2 2 2" xfId="12266" xr:uid="{D3EA356E-6424-4769-8A36-A58946FB21FE}"/>
    <cellStyle name="Note 78 2 2 3" xfId="10348" xr:uid="{2143558D-7C23-494F-A4FE-BAD86850F91D}"/>
    <cellStyle name="Note 78 2 2 4" xfId="11167" xr:uid="{02A005DF-56EA-4969-A9A7-C41DCE06CD1F}"/>
    <cellStyle name="Note 78 2 2 5" xfId="4898" xr:uid="{9B690231-5DF2-475B-B858-6EE653137C94}"/>
    <cellStyle name="Note 78 2 20" xfId="9267" xr:uid="{FA7719CB-1FE0-45F3-9ECE-9C9A762200C9}"/>
    <cellStyle name="Note 78 2 21" xfId="10591" xr:uid="{5FB05831-09E0-4D44-9C0B-1899FA158B75}"/>
    <cellStyle name="Note 78 2 22" xfId="10774" xr:uid="{34A2D7AC-8F8D-4F24-8074-254C2B788301}"/>
    <cellStyle name="Note 78 2 23" xfId="10892" xr:uid="{DEE7E419-7DBA-498E-BD5F-3F47FE5137D6}"/>
    <cellStyle name="Note 78 2 24" xfId="15917" xr:uid="{2EEE2796-0981-47E0-BB74-05CB1370A602}"/>
    <cellStyle name="Note 78 2 25" xfId="16528" xr:uid="{90B3C72B-280C-4751-A948-1CC4A3C927DD}"/>
    <cellStyle name="Note 78 2 26" xfId="16343" xr:uid="{B7DFED1E-1437-4454-9C37-D0D33ED513E0}"/>
    <cellStyle name="Note 78 2 27" xfId="16795" xr:uid="{0759C613-ABA6-4F97-A38B-0C38B8C8D07D}"/>
    <cellStyle name="Note 78 2 28" xfId="16972" xr:uid="{1AE8E693-3D8E-48E8-9038-01E5F3226BD0}"/>
    <cellStyle name="Note 78 2 29" xfId="17134" xr:uid="{41BF616D-0934-432E-8045-C062CC0DD91C}"/>
    <cellStyle name="Note 78 2 3" xfId="4385" xr:uid="{C72A8CEA-9492-4A91-8974-85D4C69EF659}"/>
    <cellStyle name="Note 78 2 3 2" xfId="12265" xr:uid="{80BB9746-F88E-45D3-A6C1-290E6F047E52}"/>
    <cellStyle name="Note 78 2 4" xfId="6328" xr:uid="{F797AF21-A9BF-4E06-98C3-DFA15A4D16D6}"/>
    <cellStyle name="Note 78 2 4 2" xfId="12799" xr:uid="{91A61CE2-3F1C-4327-B07F-D07D859B7FA9}"/>
    <cellStyle name="Note 78 2 5" xfId="6149" xr:uid="{64C237DC-9232-4F2E-AB95-778803579D24}"/>
    <cellStyle name="Note 78 2 5 2" xfId="12620" xr:uid="{9430169F-36C3-4820-9634-DCA8524A8F85}"/>
    <cellStyle name="Note 78 2 6" xfId="6564" xr:uid="{DA364E76-B714-4B19-BF32-2BC1A42D2CE8}"/>
    <cellStyle name="Note 78 2 6 2" xfId="13035" xr:uid="{1A64E82D-5CBB-4D90-B7C0-52408E3409FB}"/>
    <cellStyle name="Note 78 2 7" xfId="6652" xr:uid="{55E64824-A167-4D65-92CF-D0E9237471E1}"/>
    <cellStyle name="Note 78 2 7 2" xfId="13123" xr:uid="{DD547C8D-44D2-4EFB-9667-4716AC24C4D5}"/>
    <cellStyle name="Note 78 2 8" xfId="7271" xr:uid="{98C520D4-E960-4B0F-9BE0-8B92B85AC942}"/>
    <cellStyle name="Note 78 2 8 2" xfId="13742" xr:uid="{240E6694-799D-47BD-8C39-B53C02F0148C}"/>
    <cellStyle name="Note 78 2 9" xfId="7167" xr:uid="{435184C2-8DAC-4B64-AC2D-FEBD21F5ECBF}"/>
    <cellStyle name="Note 78 2 9 2" xfId="13638" xr:uid="{8973030D-217E-4285-9CC7-F11F705F6670}"/>
    <cellStyle name="Note 78 20" xfId="9829" xr:uid="{DFB48160-9F4A-47CD-AD85-A9453CC70A45}"/>
    <cellStyle name="Note 78 21" xfId="10346" xr:uid="{6508B1BE-6595-4769-9274-375A6D06AC04}"/>
    <cellStyle name="Note 78 22" xfId="9268" xr:uid="{F8AA22A7-A6A9-44D3-A70C-9F46D5F47EC8}"/>
    <cellStyle name="Note 78 23" xfId="10590" xr:uid="{9389123A-422A-4F93-902F-DF7D50158996}"/>
    <cellStyle name="Note 78 24" xfId="10773" xr:uid="{92291791-FE33-4825-93AB-2197EB109D93}"/>
    <cellStyle name="Note 78 25" xfId="10891" xr:uid="{65E02035-8271-4928-8349-F37DC5CE7D59}"/>
    <cellStyle name="Note 78 26" xfId="15916" xr:uid="{72ADE145-F406-4FFA-9096-B1AB09E78BE3}"/>
    <cellStyle name="Note 78 27" xfId="16527" xr:uid="{FFC59ED9-11BE-4312-B40C-B5B3F85E203D}"/>
    <cellStyle name="Note 78 28" xfId="16342" xr:uid="{1D39E250-CAFA-4BAF-9326-A4727A32AF87}"/>
    <cellStyle name="Note 78 29" xfId="16794" xr:uid="{F3966683-14EF-4ADD-AAB7-EF31F59AE00C}"/>
    <cellStyle name="Note 78 3" xfId="2467" xr:uid="{00000000-0005-0000-0000-0000A4090000}"/>
    <cellStyle name="Note 78 3 2" xfId="5828" xr:uid="{3896949D-B0B5-4671-958D-517485A7756A}"/>
    <cellStyle name="Note 78 3 2 2" xfId="12267" xr:uid="{0AE422DA-3D00-4126-AFFF-24489DE14002}"/>
    <cellStyle name="Note 78 3 3" xfId="10349" xr:uid="{FCDE4E9C-52E2-4BCC-BA65-82B996D6BCC6}"/>
    <cellStyle name="Note 78 3 4" xfId="11168" xr:uid="{C79EBED2-13B5-4A95-AA71-EB57DF7EFAF2}"/>
    <cellStyle name="Note 78 3 5" xfId="4899" xr:uid="{76396B34-889F-4162-BAB8-907F7EE433D9}"/>
    <cellStyle name="Note 78 3 6" xfId="3838" xr:uid="{A015BB16-B920-4391-856A-BC3923FE4723}"/>
    <cellStyle name="Note 78 30" xfId="16971" xr:uid="{8E930476-F00B-4F0F-85E4-9D54D206B2D2}"/>
    <cellStyle name="Note 78 31" xfId="17133" xr:uid="{015094AA-90C7-4F07-9863-559528CF5B48}"/>
    <cellStyle name="Note 78 4" xfId="3353" xr:uid="{262FA922-FC5B-49C6-85F9-FDB3DFD4364C}"/>
    <cellStyle name="Note 78 4 2" xfId="11608" xr:uid="{76D771F0-9F56-40E3-9381-31761ABACB0E}"/>
    <cellStyle name="Note 78 4 3" xfId="5342" xr:uid="{34DA08A5-3AA5-4787-A51E-3583775AA4C4}"/>
    <cellStyle name="Note 78 5" xfId="4384" xr:uid="{A4BE26A8-30CF-4F72-BE19-3D0A9C453641}"/>
    <cellStyle name="Note 78 5 2" xfId="12264" xr:uid="{EA0EEE5D-FA69-44BF-8D9B-851D64499B8B}"/>
    <cellStyle name="Note 78 6" xfId="6327" xr:uid="{847F47F2-6A79-48D3-A33C-55AC67D02B8F}"/>
    <cellStyle name="Note 78 6 2" xfId="12798" xr:uid="{7FD6B90B-04FA-4C7F-9C53-3513268BEAB1}"/>
    <cellStyle name="Note 78 7" xfId="6148" xr:uid="{7310C2A3-9BBA-4A7C-B858-9E9579EE4A5A}"/>
    <cellStyle name="Note 78 7 2" xfId="12619" xr:uid="{AB8D8BC1-AC61-4578-9211-DFD83ACA920A}"/>
    <cellStyle name="Note 78 8" xfId="6563" xr:uid="{23515480-E23C-46F1-8C4E-B23F8E0305CF}"/>
    <cellStyle name="Note 78 8 2" xfId="13034" xr:uid="{A53B5AEA-5777-4C9E-B4B9-E8D17F91BA01}"/>
    <cellStyle name="Note 78 9" xfId="6653" xr:uid="{E95DD053-CCAA-4CBF-AE70-C1B5E753C841}"/>
    <cellStyle name="Note 78 9 2" xfId="13124" xr:uid="{811333BB-41AD-4CF6-A83D-B875D63F461E}"/>
    <cellStyle name="Note 78_TRAFO" xfId="2468" xr:uid="{00000000-0005-0000-0000-0000A5090000}"/>
    <cellStyle name="Note 79" xfId="4230" xr:uid="{DFAFA9A3-59A3-4807-BD1D-467E49CDE735}"/>
    <cellStyle name="Note 79 2" xfId="11965" xr:uid="{22338EBE-0286-4DC6-997E-85FE487FA7DF}"/>
    <cellStyle name="Note 8" xfId="2469" xr:uid="{00000000-0005-0000-0000-0000A6090000}"/>
    <cellStyle name="Note 8 10" xfId="7181" xr:uid="{68C783C8-9811-43AA-BEF8-85B0825CB770}"/>
    <cellStyle name="Note 8 10 2" xfId="13652" xr:uid="{4333C897-3171-4534-AD26-C68BC681C377}"/>
    <cellStyle name="Note 8 11" xfId="7753" xr:uid="{3C694AB7-3FB9-4E83-ACFF-BD55D1AC0AED}"/>
    <cellStyle name="Note 8 11 2" xfId="14224" xr:uid="{5E7E2BC5-5AFC-4B39-81A0-CC7EE959AFFD}"/>
    <cellStyle name="Note 8 12" xfId="7823" xr:uid="{CB101B6C-CE20-4C3A-B154-1D3B5B71D40B}"/>
    <cellStyle name="Note 8 12 2" xfId="14294" xr:uid="{FB0AC5E5-96FD-479D-B4AE-6F681E1BA7E5}"/>
    <cellStyle name="Note 8 13" xfId="7987" xr:uid="{E2DDC9BB-E987-443A-ACBE-53603E42C8D5}"/>
    <cellStyle name="Note 8 13 2" xfId="14458" xr:uid="{EA078654-78CB-4563-92B8-7EBB45E86CD4}"/>
    <cellStyle name="Note 8 14" xfId="8080" xr:uid="{B67AA7DF-4219-4B24-AC04-137855AB6AD8}"/>
    <cellStyle name="Note 8 14 2" xfId="14551" xr:uid="{8975F0FB-2B90-4285-ABCF-BE1AD0A632E8}"/>
    <cellStyle name="Note 8 15" xfId="8677" xr:uid="{19B4460B-EB50-444B-A9E5-FC79AE904D1F}"/>
    <cellStyle name="Note 8 15 2" xfId="15148" xr:uid="{37829FA7-E1C2-42A2-9840-53D13CAD4340}"/>
    <cellStyle name="Note 8 16" xfId="8856" xr:uid="{B473BCCF-8721-46AB-A03A-55A93DE9A4D8}"/>
    <cellStyle name="Note 8 16 2" xfId="15327" xr:uid="{B2D9CD7F-A7EE-470C-A50D-25BCEB51C509}"/>
    <cellStyle name="Note 8 17" xfId="9033" xr:uid="{9001438A-1A5D-482F-A6A1-82A7D39D99ED}"/>
    <cellStyle name="Note 8 17 2" xfId="15504" xr:uid="{1CF43B9A-ED17-42CA-BC80-859CC3EE907A}"/>
    <cellStyle name="Note 8 18" xfId="9195" xr:uid="{A3EEEB13-F18E-4EC6-AFDF-37AAEF514273}"/>
    <cellStyle name="Note 8 18 2" xfId="15666" xr:uid="{08009EBA-977B-4317-A1AD-9BCB80365620}"/>
    <cellStyle name="Note 8 19" xfId="9831" xr:uid="{9414B1F6-0382-4B49-9DF3-C09C3C1E5019}"/>
    <cellStyle name="Note 8 2" xfId="2470" xr:uid="{00000000-0005-0000-0000-0000A7090000}"/>
    <cellStyle name="Note 8 2 10" xfId="7754" xr:uid="{A1888895-765D-4683-890E-4C87EB38A32F}"/>
    <cellStyle name="Note 8 2 10 2" xfId="14225" xr:uid="{1CE083E0-9031-4436-97E0-7A2734A85C17}"/>
    <cellStyle name="Note 8 2 11" xfId="7577" xr:uid="{DC9A02FD-36B9-46B9-9ECB-DAC2382499E4}"/>
    <cellStyle name="Note 8 2 11 2" xfId="14048" xr:uid="{65EDBAA9-08C6-490D-B929-8738866EB4A2}"/>
    <cellStyle name="Note 8 2 12" xfId="7988" xr:uid="{2D1FA5E2-49BA-44A6-9796-D8C6C1917064}"/>
    <cellStyle name="Note 8 2 12 2" xfId="14459" xr:uid="{408EB4B2-0EDB-49F2-8E67-4D9BC1612E7F}"/>
    <cellStyle name="Note 8 2 13" xfId="8079" xr:uid="{1F2A23F9-F3C9-491A-9747-FDA9FE09F920}"/>
    <cellStyle name="Note 8 2 13 2" xfId="14550" xr:uid="{6D9BEA56-053D-4BA3-BAD4-F74DF9A16190}"/>
    <cellStyle name="Note 8 2 14" xfId="8678" xr:uid="{08B62875-D15C-4A6E-B7ED-291A812EE9C0}"/>
    <cellStyle name="Note 8 2 14 2" xfId="15149" xr:uid="{C94381AB-B9BE-4AA8-9BF1-830B9E7B4F16}"/>
    <cellStyle name="Note 8 2 15" xfId="8857" xr:uid="{EF8051BB-22F9-45FE-AB9A-60496D755F68}"/>
    <cellStyle name="Note 8 2 15 2" xfId="15328" xr:uid="{6F6A541F-8F27-4900-A6BB-0DBA2AD8B935}"/>
    <cellStyle name="Note 8 2 16" xfId="9034" xr:uid="{EBB98AA7-15FB-46FF-AFF5-1D0CD732073E}"/>
    <cellStyle name="Note 8 2 16 2" xfId="15505" xr:uid="{5B41437A-A84E-4B50-8861-08AF0F8618D5}"/>
    <cellStyle name="Note 8 2 17" xfId="9196" xr:uid="{973811A6-6C7A-435E-B3A4-FFFD73042205}"/>
    <cellStyle name="Note 8 2 17 2" xfId="15667" xr:uid="{8AEF7382-54AF-450D-9D88-CCFDCCEC8EDB}"/>
    <cellStyle name="Note 8 2 18" xfId="9832" xr:uid="{7BAC07E9-88D0-4ACD-B30B-704E03551D0D}"/>
    <cellStyle name="Note 8 2 19" xfId="10351" xr:uid="{49ACCF83-F50A-4489-9D78-F49B97E4112E}"/>
    <cellStyle name="Note 8 2 2" xfId="2471" xr:uid="{00000000-0005-0000-0000-0000A8090000}"/>
    <cellStyle name="Note 8 2 2 2" xfId="5829" xr:uid="{8D0BF9F2-E947-432D-8DB6-D0376BFDA756}"/>
    <cellStyle name="Note 8 2 2 2 2" xfId="12270" xr:uid="{BF395759-04DD-42B8-B0B7-5290A132D660}"/>
    <cellStyle name="Note 8 2 2 3" xfId="10352" xr:uid="{0991716E-B4B5-407A-9819-CE93BF819C86}"/>
    <cellStyle name="Note 8 2 2 4" xfId="11169" xr:uid="{95611798-3107-473F-895B-D392FD563B9A}"/>
    <cellStyle name="Note 8 2 2 5" xfId="4900" xr:uid="{05B41742-CE37-4A7C-BC4B-189F73455017}"/>
    <cellStyle name="Note 8 2 20" xfId="9906" xr:uid="{C95A961A-C94B-4B0B-8672-108367815D46}"/>
    <cellStyle name="Note 8 2 21" xfId="10593" xr:uid="{8AD4FBE9-6DA3-4C20-B3C2-4F4366994A13}"/>
    <cellStyle name="Note 8 2 22" xfId="10776" xr:uid="{01BB0E94-4EF0-46D5-88CE-1559AC95219B}"/>
    <cellStyle name="Note 8 2 23" xfId="10894" xr:uid="{187D8030-B4EB-4F13-9DCE-37484D651510}"/>
    <cellStyle name="Note 8 2 24" xfId="15919" xr:uid="{488B40E7-A3C4-437D-B2DD-E9F6364AA02F}"/>
    <cellStyle name="Note 8 2 25" xfId="16530" xr:uid="{9250D2BE-8065-4330-9A3B-0BDE6EB7A24F}"/>
    <cellStyle name="Note 8 2 26" xfId="16344" xr:uid="{C3A66C8D-7415-4058-929E-4B67BC2683D4}"/>
    <cellStyle name="Note 8 2 27" xfId="16797" xr:uid="{86DA5651-B233-4FEB-9C80-ECAB6F0910AE}"/>
    <cellStyle name="Note 8 2 28" xfId="16974" xr:uid="{E0B7665E-EC91-4A1F-869F-D36704C063AF}"/>
    <cellStyle name="Note 8 2 29" xfId="17136" xr:uid="{7E77943F-8AEB-4799-B926-039BCF375794}"/>
    <cellStyle name="Note 8 2 3" xfId="4387" xr:uid="{744E987A-B2CB-4C90-9CCE-A36E7E63120E}"/>
    <cellStyle name="Note 8 2 3 2" xfId="12269" xr:uid="{3BA36082-A816-4FC8-8461-29E306D6ECC2}"/>
    <cellStyle name="Note 8 2 4" xfId="6330" xr:uid="{16E2CF5A-BDEB-4C14-AEA2-41AF803815D2}"/>
    <cellStyle name="Note 8 2 4 2" xfId="12801" xr:uid="{6245414A-A0B6-479C-8844-5B1272F21B34}"/>
    <cellStyle name="Note 8 2 5" xfId="6150" xr:uid="{2AC9720A-B65F-4F57-9F85-7A9F2C7DE337}"/>
    <cellStyle name="Note 8 2 5 2" xfId="12621" xr:uid="{9C8A15AB-E203-4F7A-BE61-214134FEFD8E}"/>
    <cellStyle name="Note 8 2 6" xfId="6566" xr:uid="{7C47FD5C-1A71-4E05-8028-58F7E116A308}"/>
    <cellStyle name="Note 8 2 6 2" xfId="13037" xr:uid="{89EDFF73-BFE0-49FE-BBC6-86D01782D337}"/>
    <cellStyle name="Note 8 2 7" xfId="6650" xr:uid="{709A5F65-3922-4358-BE25-46695C23E220}"/>
    <cellStyle name="Note 8 2 7 2" xfId="13121" xr:uid="{EF86E0BD-A286-49B0-8DC9-B95799C70DBA}"/>
    <cellStyle name="Note 8 2 8" xfId="7273" xr:uid="{6B4BE492-AEDC-4B13-8674-40CF790740E2}"/>
    <cellStyle name="Note 8 2 8 2" xfId="13744" xr:uid="{29263CCC-F693-42BE-A1CB-C957F0F14D88}"/>
    <cellStyle name="Note 8 2 9" xfId="7038" xr:uid="{341F6962-2B17-48C0-880A-66D54A743BCA}"/>
    <cellStyle name="Note 8 2 9 2" xfId="13509" xr:uid="{1BDEB3F2-4F3A-4BD1-A7D3-FDF04166E7E8}"/>
    <cellStyle name="Note 8 20" xfId="10350" xr:uid="{CC75AC3F-C2A0-4A51-98A5-771663AC60E0}"/>
    <cellStyle name="Note 8 21" xfId="9266" xr:uid="{BBACE017-CD5D-4F48-91FC-1049FAF8F19A}"/>
    <cellStyle name="Note 8 22" xfId="10592" xr:uid="{89082379-6E6F-40ED-99EA-4A66B2177AF9}"/>
    <cellStyle name="Note 8 23" xfId="10775" xr:uid="{EBF55699-61BF-4814-8D45-86D04EC70963}"/>
    <cellStyle name="Note 8 24" xfId="10893" xr:uid="{54EAEC30-D7DD-4E20-8332-58DBCE1890BD}"/>
    <cellStyle name="Note 8 25" xfId="15918" xr:uid="{79C68007-0C38-41BC-AD44-86BC4A4FB23F}"/>
    <cellStyle name="Note 8 26" xfId="16529" xr:uid="{5DBC06AC-2CA8-4B7E-842C-EE46E0FFEBC1}"/>
    <cellStyle name="Note 8 27" xfId="15999" xr:uid="{5E3843A4-0264-4280-BF95-DE4FEE0B600A}"/>
    <cellStyle name="Note 8 28" xfId="16796" xr:uid="{B3066347-963F-44FD-B94D-1AE799310101}"/>
    <cellStyle name="Note 8 29" xfId="16973" xr:uid="{F5E93381-DEE7-47A8-A1A9-966B5547F898}"/>
    <cellStyle name="Note 8 3" xfId="2472" xr:uid="{00000000-0005-0000-0000-0000A9090000}"/>
    <cellStyle name="Note 8 3 2" xfId="5830" xr:uid="{535160A0-096F-417C-9304-62E1F5849DB8}"/>
    <cellStyle name="Note 8 3 2 2" xfId="12271" xr:uid="{86829461-3798-4A83-B38C-A8E1AA31965A}"/>
    <cellStyle name="Note 8 3 3" xfId="10353" xr:uid="{65AE6219-B08E-402E-8FD1-2F94FFBF5839}"/>
    <cellStyle name="Note 8 3 4" xfId="11170" xr:uid="{6F13AD72-8EF8-48F8-9ACC-3017B4C471FB}"/>
    <cellStyle name="Note 8 3 5" xfId="4901" xr:uid="{0205668D-DE8C-48ED-A98F-6F9B9300FCBC}"/>
    <cellStyle name="Note 8 30" xfId="17135" xr:uid="{18950440-8098-4BFD-8CCC-548583241526}"/>
    <cellStyle name="Note 8 4" xfId="4386" xr:uid="{16F17EF3-EFFF-4B23-AF11-EF2163EB4CFB}"/>
    <cellStyle name="Note 8 4 2" xfId="12268" xr:uid="{B254A147-0B43-4670-B9D7-E53908B72EB6}"/>
    <cellStyle name="Note 8 5" xfId="6329" xr:uid="{CF6C1BBD-8126-4A66-B90A-7B9C734F707D}"/>
    <cellStyle name="Note 8 5 2" xfId="12800" xr:uid="{2A728658-E825-4F09-AA7B-4C7A7D2F6575}"/>
    <cellStyle name="Note 8 6" xfId="6400" xr:uid="{9152B45A-D83C-4C9F-9B0C-D25BF8A1340D}"/>
    <cellStyle name="Note 8 6 2" xfId="12871" xr:uid="{51721F51-664F-40EF-A7C7-1C78D61F3123}"/>
    <cellStyle name="Note 8 7" xfId="6565" xr:uid="{3E4FB176-EDCB-40D6-BADC-290326DD808D}"/>
    <cellStyle name="Note 8 7 2" xfId="13036" xr:uid="{86F22240-0BFE-4BE0-90F7-DFD200FB903F}"/>
    <cellStyle name="Note 8 8" xfId="6651" xr:uid="{110AEC46-554A-4CAB-9820-0927B5DB92E3}"/>
    <cellStyle name="Note 8 8 2" xfId="13122" xr:uid="{544D4370-34B3-4545-B133-E0DD8333DC40}"/>
    <cellStyle name="Note 8 9" xfId="7272" xr:uid="{35FABCE5-9A67-4769-866D-ED9735731753}"/>
    <cellStyle name="Note 8 9 2" xfId="13743" xr:uid="{49637DD0-EE61-4AAF-8AC3-4EC3E2B958B1}"/>
    <cellStyle name="Note 8_TRAFO" xfId="2473" xr:uid="{00000000-0005-0000-0000-0000AA090000}"/>
    <cellStyle name="Note 80" xfId="6399" xr:uid="{386878C9-D132-46F9-973D-94A7D534DBF4}"/>
    <cellStyle name="Note 80 2" xfId="12870" xr:uid="{11334241-12FA-4356-B1EC-116754EAB144}"/>
    <cellStyle name="Note 81" xfId="6443" xr:uid="{0DBEAEC4-A44B-4CCC-B7CD-D58E84442E31}"/>
    <cellStyle name="Note 81 2" xfId="12914" xr:uid="{56E05841-5FCD-45C1-851D-638FC72052BC}"/>
    <cellStyle name="Note 82" xfId="6164" xr:uid="{E637E50B-1796-418C-BB8B-B86640306B5A}"/>
    <cellStyle name="Note 82 2" xfId="12635" xr:uid="{87A8CEBB-DA9E-4D41-A054-37F2EF64F82E}"/>
    <cellStyle name="Note 83" xfId="7161" xr:uid="{37141868-F151-483B-9A97-9718BB6A6A1F}"/>
    <cellStyle name="Note 83 2" xfId="13632" xr:uid="{8BBCEF5F-7FB8-4CC7-9D95-1D9E1B327A05}"/>
    <cellStyle name="Note 84" xfId="7180" xr:uid="{414DC73B-A157-4BB5-BA20-6E53FA9706B6}"/>
    <cellStyle name="Note 84 2" xfId="13651" xr:uid="{10815CD6-EB1F-4B3C-A1B0-74906D305C0D}"/>
    <cellStyle name="Note 85" xfId="7336" xr:uid="{AA19CD80-DADC-40E8-921C-0A116AE87C63}"/>
    <cellStyle name="Note 85 2" xfId="13807" xr:uid="{BA402848-8F16-4347-97AF-B00B870495CF}"/>
    <cellStyle name="Note 86" xfId="7822" xr:uid="{07A785DD-EA78-419F-A387-9D8F9C2D3774}"/>
    <cellStyle name="Note 86 2" xfId="14293" xr:uid="{2BF0BF86-020F-47BD-9EB9-F16353072070}"/>
    <cellStyle name="Note 87" xfId="7865" xr:uid="{37F7D3CD-6C09-4274-ACBE-83200374ECAC}"/>
    <cellStyle name="Note 87 2" xfId="14336" xr:uid="{80281B0C-873C-4F48-A402-19DC34F35374}"/>
    <cellStyle name="Note 88" xfId="7591" xr:uid="{6C1686B6-0C6C-4452-99AE-77A3D2E67D09}"/>
    <cellStyle name="Note 88 2" xfId="14062" xr:uid="{6B1009C0-AEE4-47C3-8465-6A4DAA439917}"/>
    <cellStyle name="Note 89" xfId="8505" xr:uid="{9B7F144F-BAB3-42C4-A117-B96A370A5238}"/>
    <cellStyle name="Note 89 2" xfId="14976" xr:uid="{F475C592-75A9-444A-9604-E4C97D33B9B1}"/>
    <cellStyle name="Note 9" xfId="2474" xr:uid="{00000000-0005-0000-0000-0000AB090000}"/>
    <cellStyle name="Note 9 10" xfId="7039" xr:uid="{57690E71-A951-4D45-8DC9-996D0E294F04}"/>
    <cellStyle name="Note 9 10 2" xfId="13510" xr:uid="{B4A6F268-7382-4193-AA59-B109E0BA0C4F}"/>
    <cellStyle name="Note 9 11" xfId="7755" xr:uid="{1C5F9DEA-9F8F-4B6E-B2D3-2062932DDE50}"/>
    <cellStyle name="Note 9 11 2" xfId="14226" xr:uid="{D9BD63FC-F973-4E2F-9042-F2AF907BC991}"/>
    <cellStyle name="Note 9 12" xfId="7578" xr:uid="{C14797F8-D947-4738-87DA-A3529F6162EA}"/>
    <cellStyle name="Note 9 12 2" xfId="14049" xr:uid="{B61A2CA2-4820-4F15-A5C1-C781F1E57ED4}"/>
    <cellStyle name="Note 9 13" xfId="7989" xr:uid="{6D82A12F-3616-49A8-917E-EC1813DC5AFB}"/>
    <cellStyle name="Note 9 13 2" xfId="14460" xr:uid="{68787166-E030-45E3-827D-5D93E2DD3BDB}"/>
    <cellStyle name="Note 9 14" xfId="8078" xr:uid="{9FD58D69-247F-4949-B498-045399C26088}"/>
    <cellStyle name="Note 9 14 2" xfId="14549" xr:uid="{E7612D2F-1C68-41EA-9F48-980FA3AF0915}"/>
    <cellStyle name="Note 9 15" xfId="8679" xr:uid="{4018B2F5-2B1D-4D03-A2D6-0B4EB115DC2D}"/>
    <cellStyle name="Note 9 15 2" xfId="15150" xr:uid="{FB96B68C-CB71-474C-9725-463A65713270}"/>
    <cellStyle name="Note 9 16" xfId="8858" xr:uid="{F9412BCD-DE68-4CAA-8453-49521DA61758}"/>
    <cellStyle name="Note 9 16 2" xfId="15329" xr:uid="{43E8A796-0254-4916-8604-EE39111934BC}"/>
    <cellStyle name="Note 9 17" xfId="9035" xr:uid="{49411A03-EC93-4AE9-B57B-E51A8E8C9E2D}"/>
    <cellStyle name="Note 9 17 2" xfId="15506" xr:uid="{9651D9AF-065A-49E9-AB07-A25B5F320030}"/>
    <cellStyle name="Note 9 18" xfId="9197" xr:uid="{6DB0F5F5-019D-4C5D-8DE8-E83C9B495E42}"/>
    <cellStyle name="Note 9 18 2" xfId="15668" xr:uid="{DAA2A8F0-DB3C-4E60-B5CC-F1CB6C447870}"/>
    <cellStyle name="Note 9 19" xfId="9833" xr:uid="{6E7C6963-9CE1-4C2B-BF0C-05B040BFC075}"/>
    <cellStyle name="Note 9 2" xfId="2475" xr:uid="{00000000-0005-0000-0000-0000AC090000}"/>
    <cellStyle name="Note 9 2 10" xfId="7756" xr:uid="{4086FA2C-965D-483D-989D-88043631AA68}"/>
    <cellStyle name="Note 9 2 10 2" xfId="14227" xr:uid="{24EF6856-ECAE-406E-92D7-1E016C73EE66}"/>
    <cellStyle name="Note 9 2 11" xfId="7815" xr:uid="{765C893C-C388-4B9E-A3F9-7DF07F5C8CCD}"/>
    <cellStyle name="Note 9 2 11 2" xfId="14286" xr:uid="{1E05F9A8-88C6-476B-AF07-0E37812F1004}"/>
    <cellStyle name="Note 9 2 12" xfId="7990" xr:uid="{80277B10-746D-46F0-A642-A2D33B50CA98}"/>
    <cellStyle name="Note 9 2 12 2" xfId="14461" xr:uid="{E61E25DA-2C0B-4BC4-B15F-E8A9AD1271AA}"/>
    <cellStyle name="Note 9 2 13" xfId="8028" xr:uid="{E5C5154F-9420-4D39-9009-DC9065A0AC6D}"/>
    <cellStyle name="Note 9 2 13 2" xfId="14499" xr:uid="{9053F0FF-9836-4F1B-A869-FE51D29E7551}"/>
    <cellStyle name="Note 9 2 14" xfId="8680" xr:uid="{14F8F396-EA7D-4788-8AC7-8E088F20FC61}"/>
    <cellStyle name="Note 9 2 14 2" xfId="15151" xr:uid="{E321B8B5-0547-4914-82B7-67A7BF285150}"/>
    <cellStyle name="Note 9 2 15" xfId="8859" xr:uid="{2D4BAABF-086D-4DFC-B7E3-5604E9F1707C}"/>
    <cellStyle name="Note 9 2 15 2" xfId="15330" xr:uid="{AF03D46D-D751-44F4-9516-90C0D34F1E56}"/>
    <cellStyle name="Note 9 2 16" xfId="9036" xr:uid="{17EE304F-FEFA-48EB-BEB5-7FCC75515EF5}"/>
    <cellStyle name="Note 9 2 16 2" xfId="15507" xr:uid="{E8FE5EF6-1CD5-4FC3-81B6-995BDB581256}"/>
    <cellStyle name="Note 9 2 17" xfId="9198" xr:uid="{5D6D2617-E92D-40C4-AABF-5A043E585B78}"/>
    <cellStyle name="Note 9 2 17 2" xfId="15669" xr:uid="{B8390BF2-C919-471B-93C9-6455DB4719B1}"/>
    <cellStyle name="Note 9 2 18" xfId="9834" xr:uid="{74CC628B-24DD-4086-AA7B-FBF768935A28}"/>
    <cellStyle name="Note 9 2 19" xfId="10355" xr:uid="{CF9B059A-82C5-421A-AFC1-03AB2BC2E078}"/>
    <cellStyle name="Note 9 2 2" xfId="2476" xr:uid="{00000000-0005-0000-0000-0000AD090000}"/>
    <cellStyle name="Note 9 2 2 2" xfId="5831" xr:uid="{4BA9D9D7-D14B-429E-B430-C63C7137A3CA}"/>
    <cellStyle name="Note 9 2 2 2 2" xfId="12274" xr:uid="{6E729952-5F55-4208-A19F-009D7D10E371}"/>
    <cellStyle name="Note 9 2 2 3" xfId="10356" xr:uid="{E63FDFCF-7B16-4A48-9B9E-4494662FFCDD}"/>
    <cellStyle name="Note 9 2 2 4" xfId="11171" xr:uid="{B55E2C4D-6DEA-4172-821C-7DFCBE940C83}"/>
    <cellStyle name="Note 9 2 2 5" xfId="4902" xr:uid="{B7F66A53-55C9-4052-9BBB-4505C2852D45}"/>
    <cellStyle name="Note 9 2 20" xfId="9907" xr:uid="{36555EC3-CC36-44E9-9231-F6C65757CC37}"/>
    <cellStyle name="Note 9 2 21" xfId="10595" xr:uid="{379F47C1-309C-453C-8A86-F7C12724D46B}"/>
    <cellStyle name="Note 9 2 22" xfId="10778" xr:uid="{A368BED5-1D44-4542-A9B1-0C8F124D74A0}"/>
    <cellStyle name="Note 9 2 23" xfId="10896" xr:uid="{6C74B286-E9F0-4F71-AD9C-9E225940168B}"/>
    <cellStyle name="Note 9 2 24" xfId="15921" xr:uid="{39C17D86-524F-4548-9B1D-A3AE270673B4}"/>
    <cellStyle name="Note 9 2 25" xfId="16532" xr:uid="{3B1D4DBA-68F2-429E-A937-43138EF2B1E4}"/>
    <cellStyle name="Note 9 2 26" xfId="16007" xr:uid="{AAC2B62D-9FB5-4AAC-A849-560CDD7297E4}"/>
    <cellStyle name="Note 9 2 27" xfId="16799" xr:uid="{884ED11F-3061-49D1-B295-EA8009284A10}"/>
    <cellStyle name="Note 9 2 28" xfId="16976" xr:uid="{121FE277-C091-4F21-8799-639179D59118}"/>
    <cellStyle name="Note 9 2 29" xfId="17138" xr:uid="{2ADE9CAC-E431-47F8-9DBE-D941A7CE0E74}"/>
    <cellStyle name="Note 9 2 3" xfId="4389" xr:uid="{43FC63BC-23CD-4C96-970C-86328B901081}"/>
    <cellStyle name="Note 9 2 3 2" xfId="12273" xr:uid="{43BB84EE-C861-4EBF-8E16-DAEF6F78BB7C}"/>
    <cellStyle name="Note 9 2 4" xfId="6332" xr:uid="{438FD5EC-8EB9-41BC-B545-A37C896032B5}"/>
    <cellStyle name="Note 9 2 4 2" xfId="12803" xr:uid="{9C15ECD2-DB84-454F-8A5E-C29D52ABF46E}"/>
    <cellStyle name="Note 9 2 5" xfId="6392" xr:uid="{BEAA899B-0151-41A7-8905-91EE66BE9B4A}"/>
    <cellStyle name="Note 9 2 5 2" xfId="12863" xr:uid="{564CE759-B182-4FB5-8C1C-AB332C9B26ED}"/>
    <cellStyle name="Note 9 2 6" xfId="6568" xr:uid="{9AC45A93-F499-475C-98D5-D8C98064365B}"/>
    <cellStyle name="Note 9 2 6 2" xfId="13039" xr:uid="{25FA1007-5CB3-4C45-8325-15BE54E42C98}"/>
    <cellStyle name="Note 9 2 7" xfId="6648" xr:uid="{24A808E0-2536-4934-B67F-AD78E7614C8B}"/>
    <cellStyle name="Note 9 2 7 2" xfId="13119" xr:uid="{17E708CF-3267-46E1-80F9-F468A7A61809}"/>
    <cellStyle name="Note 9 2 8" xfId="7275" xr:uid="{372FCCA2-3093-45FB-9ED3-4D3E5FF8C0B6}"/>
    <cellStyle name="Note 9 2 8 2" xfId="13746" xr:uid="{C9471AD3-6EC7-4EC0-9FF3-00F3B0D75170}"/>
    <cellStyle name="Note 9 2 9" xfId="6803" xr:uid="{3EF3F833-F891-4E63-A451-C51EABA392D0}"/>
    <cellStyle name="Note 9 2 9 2" xfId="13274" xr:uid="{DC3F04B5-DB08-4033-9551-F7A497E6F40B}"/>
    <cellStyle name="Note 9 20" xfId="10354" xr:uid="{C76220C2-F73E-4C26-8D50-D483F35D571E}"/>
    <cellStyle name="Note 9 21" xfId="9960" xr:uid="{092FCC0F-9BA1-470E-814C-E2D9752E4F74}"/>
    <cellStyle name="Note 9 22" xfId="10594" xr:uid="{7F4B655E-2347-47F1-A769-2DB4EF0C58C7}"/>
    <cellStyle name="Note 9 23" xfId="10777" xr:uid="{77EE4A8F-2844-419E-B6C8-AC03673F74D7}"/>
    <cellStyle name="Note 9 24" xfId="10895" xr:uid="{7A1777FF-CEF6-432E-976E-BAEFF3729A80}"/>
    <cellStyle name="Note 9 25" xfId="15920" xr:uid="{218674E6-41B3-4258-B38E-AECFE2DB4041}"/>
    <cellStyle name="Note 9 26" xfId="16531" xr:uid="{919C4F73-CB50-4F96-B70C-D05D7A781EE4}"/>
    <cellStyle name="Note 9 27" xfId="16345" xr:uid="{9B18CC2B-7492-4B4F-B97B-2FE5159C6FE0}"/>
    <cellStyle name="Note 9 28" xfId="16798" xr:uid="{268CBEE5-9459-41CE-9921-669CEFBDC200}"/>
    <cellStyle name="Note 9 29" xfId="16975" xr:uid="{4D966DBA-162E-4230-8559-5E88149D56B6}"/>
    <cellStyle name="Note 9 3" xfId="2477" xr:uid="{00000000-0005-0000-0000-0000AE090000}"/>
    <cellStyle name="Note 9 3 2" xfId="5832" xr:uid="{37739742-17D0-4EF9-B8A7-E0589542B938}"/>
    <cellStyle name="Note 9 3 2 2" xfId="12275" xr:uid="{6887FAB5-A8FC-4AD1-942D-C71061B754BD}"/>
    <cellStyle name="Note 9 3 3" xfId="10357" xr:uid="{FA74F191-07FC-4389-96A1-4392002E276B}"/>
    <cellStyle name="Note 9 3 4" xfId="11172" xr:uid="{301FFD00-3EDB-4EE7-8E0D-1F1D124CB971}"/>
    <cellStyle name="Note 9 3 5" xfId="4903" xr:uid="{F7264061-2ED5-4336-A78A-C42A83A087FD}"/>
    <cellStyle name="Note 9 30" xfId="17137" xr:uid="{AA41413C-5E26-4B59-9555-89C95AD35ACA}"/>
    <cellStyle name="Note 9 4" xfId="4388" xr:uid="{A334D426-A1B0-46E5-9CE5-58B66341CE73}"/>
    <cellStyle name="Note 9 4 2" xfId="12272" xr:uid="{3F697CFF-4B28-4FAE-9131-AFAD1DE34312}"/>
    <cellStyle name="Note 9 5" xfId="6331" xr:uid="{8022ED24-17E0-41C0-B420-147014CD28CE}"/>
    <cellStyle name="Note 9 5 2" xfId="12802" xr:uid="{690143C9-76D7-4454-89ED-B1B1A50D6F83}"/>
    <cellStyle name="Note 9 6" xfId="5883" xr:uid="{4134E04A-7BF1-4C27-B323-1910C2916100}"/>
    <cellStyle name="Note 9 6 2" xfId="12354" xr:uid="{FF1766D9-293E-43CC-BD0A-119511AA9EB1}"/>
    <cellStyle name="Note 9 7" xfId="6567" xr:uid="{3C32385F-2C74-42E3-B122-967539013B22}"/>
    <cellStyle name="Note 9 7 2" xfId="13038" xr:uid="{350DFD9A-8AF4-4EC9-9CD4-0B22E299416F}"/>
    <cellStyle name="Note 9 8" xfId="6649" xr:uid="{9CB05472-1BCF-4AFB-B6F3-2EA1D307B962}"/>
    <cellStyle name="Note 9 8 2" xfId="13120" xr:uid="{A7FCA6CE-AE27-4F36-A225-EAFE605FA75C}"/>
    <cellStyle name="Note 9 9" xfId="7274" xr:uid="{E4693634-59DA-48EA-84C4-2AF5D3B865AF}"/>
    <cellStyle name="Note 9 9 2" xfId="13745" xr:uid="{535F9A54-F860-40C2-BC15-2AD909CDA36D}"/>
    <cellStyle name="Note 9_TRAFO" xfId="2478" xr:uid="{00000000-0005-0000-0000-0000AF090000}"/>
    <cellStyle name="Note 90" xfId="8533" xr:uid="{E8270A8A-89C6-4E74-9BF7-9BAE8AFD867D}"/>
    <cellStyle name="Note 90 2" xfId="15004" xr:uid="{A37376C0-FD67-41DA-9A7E-AFA7BF9B1FA1}"/>
    <cellStyle name="Note 91" xfId="8714" xr:uid="{0AA37880-1124-44F3-9DC5-D5785D5C9EF5}"/>
    <cellStyle name="Note 91 2" xfId="15185" xr:uid="{0EEDC18D-1C30-4042-A51E-257C212A8C35}"/>
    <cellStyle name="Note 92" xfId="8892" xr:uid="{6A130513-6575-4BEC-91C9-38FA98033AA4}"/>
    <cellStyle name="Note 92 2" xfId="15363" xr:uid="{37F43E0C-5BEE-4769-A235-421F1E741997}"/>
    <cellStyle name="Note 93" xfId="9056" xr:uid="{89246E10-6914-4253-A8DF-D50B792F7D50}"/>
    <cellStyle name="Note 93 2" xfId="15527" xr:uid="{8D91EC2A-9AD7-44C6-B9D8-78B51483AE66}"/>
    <cellStyle name="Note 94" xfId="9941" xr:uid="{DAF9605A-E20A-4D69-A29A-25FDFB5E080F}"/>
    <cellStyle name="Note 95" xfId="10047" xr:uid="{72BCBF42-EBCC-4547-8ACD-7A2FEE85E549}"/>
    <cellStyle name="Note 96" xfId="10423" xr:uid="{0EA3C417-931A-40D1-99D6-DA8EF003AFB8}"/>
    <cellStyle name="Note 97" xfId="9970" xr:uid="{668D2AE2-BE92-4433-8C19-740191664289}"/>
    <cellStyle name="Note 98" xfId="10629" xr:uid="{06DEEA83-D9DF-45DD-8385-3BF3743D58FA}"/>
    <cellStyle name="Note 99" xfId="9437" xr:uid="{BE17D3F2-2C52-4715-954D-E5EA26CB47D6}"/>
    <cellStyle name="Output" xfId="2479" builtinId="21" customBuiltin="1"/>
    <cellStyle name="Output 10" xfId="2480" xr:uid="{00000000-0005-0000-0000-0000B1090000}"/>
    <cellStyle name="Output 10 10" xfId="7757" xr:uid="{71B4E8B6-00E0-4700-A14D-241589585BDC}"/>
    <cellStyle name="Output 10 10 2" xfId="14228" xr:uid="{16DC3BD4-4CB2-4DB0-B783-BB8CEF1BDE58}"/>
    <cellStyle name="Output 10 11" xfId="7347" xr:uid="{00890AA9-B4F1-4EA3-8DCB-7ED4F2CE807A}"/>
    <cellStyle name="Output 10 11 2" xfId="13818" xr:uid="{ED04C0D2-2338-4528-B46F-ED6A828FC9FA}"/>
    <cellStyle name="Output 10 12" xfId="7991" xr:uid="{4B07B1BD-F9FA-48EA-AF3D-04CF32678DFC}"/>
    <cellStyle name="Output 10 12 2" xfId="14462" xr:uid="{6D87F5B5-8246-496C-9D77-F3174D7E411D}"/>
    <cellStyle name="Output 10 13" xfId="8077" xr:uid="{3C4E81F5-4F34-4669-BBD6-588A29CAEA1E}"/>
    <cellStyle name="Output 10 13 2" xfId="14548" xr:uid="{0C10BE52-A710-4AC8-9430-EAACF170B889}"/>
    <cellStyle name="Output 10 14" xfId="8681" xr:uid="{2D70C14B-1D2F-4F93-9ED2-0AEEA61A48BB}"/>
    <cellStyle name="Output 10 14 2" xfId="15152" xr:uid="{AACF530E-D72E-430B-BA10-83CA9BB9F522}"/>
    <cellStyle name="Output 10 15" xfId="8860" xr:uid="{674CD260-6E54-476C-8DA7-E442F556D84F}"/>
    <cellStyle name="Output 10 15 2" xfId="15331" xr:uid="{D6724891-6997-45FF-8E75-AE8D2BE0B544}"/>
    <cellStyle name="Output 10 16" xfId="9037" xr:uid="{D04AC901-0E49-4E79-B0FB-4D4B45DAC3B2}"/>
    <cellStyle name="Output 10 16 2" xfId="15508" xr:uid="{C2F4E64F-ECED-445F-A5ED-EFC0EEEDBFD6}"/>
    <cellStyle name="Output 10 17" xfId="9199" xr:uid="{F1B2C13B-868B-4CCF-A635-8E43B35007C0}"/>
    <cellStyle name="Output 10 17 2" xfId="15670" xr:uid="{F44E80EF-F8AA-4D5B-94D2-B271EE0DEAFD}"/>
    <cellStyle name="Output 10 18" xfId="9835" xr:uid="{2C39A2C6-7ABB-4882-B13F-547218088504}"/>
    <cellStyle name="Output 10 19" xfId="10359" xr:uid="{503CE0CE-559D-420A-B8C3-B7021CD2E9A5}"/>
    <cellStyle name="Output 10 2" xfId="2481" xr:uid="{00000000-0005-0000-0000-0000B2090000}"/>
    <cellStyle name="Output 10 2 2" xfId="5833" xr:uid="{CC45AA52-A1B8-46E0-9ED2-A8DC684AD768}"/>
    <cellStyle name="Output 10 2 2 2" xfId="12278" xr:uid="{7012D0E9-15C6-4383-990E-7BB45802DFE9}"/>
    <cellStyle name="Output 10 2 3" xfId="10360" xr:uid="{9FF3A2CC-00A7-44FE-BDA4-8F977580A0B9}"/>
    <cellStyle name="Output 10 2 4" xfId="11173" xr:uid="{BB966CED-9E4F-4E14-9C56-C68C34183284}"/>
    <cellStyle name="Output 10 2 5" xfId="4904" xr:uid="{54BADB07-92BD-4440-A3E5-B5C5EFB017C8}"/>
    <cellStyle name="Output 10 20" xfId="9908" xr:uid="{0B4E604A-279E-4EA6-87B5-07E95AF0FF89}"/>
    <cellStyle name="Output 10 21" xfId="10596" xr:uid="{33EBFC24-B8D5-4033-9201-8CC77A5853BC}"/>
    <cellStyle name="Output 10 22" xfId="10779" xr:uid="{7320284C-CD66-4213-BC88-321CF672BBCB}"/>
    <cellStyle name="Output 10 23" xfId="10897" xr:uid="{B06151EB-6D1B-4850-ADBC-B7ED3CA1885B}"/>
    <cellStyle name="Output 10 24" xfId="15922" xr:uid="{A641E6D8-693F-4317-A008-236E0453BE3D}"/>
    <cellStyle name="Output 10 25" xfId="16533" xr:uid="{E2A15282-3DAE-4674-BAB6-80A801AAFCC8}"/>
    <cellStyle name="Output 10 26" xfId="16346" xr:uid="{70720E6C-1654-4745-B5E6-BF1808605B3F}"/>
    <cellStyle name="Output 10 27" xfId="16800" xr:uid="{60C5AAE0-E8F3-49A7-A33C-3A677CCA9A00}"/>
    <cellStyle name="Output 10 28" xfId="16977" xr:uid="{565AE54F-A099-461C-BFE9-9858D1BA4E8A}"/>
    <cellStyle name="Output 10 29" xfId="17139" xr:uid="{6B65E616-E5E3-4CA6-B483-052C542E51FA}"/>
    <cellStyle name="Output 10 3" xfId="4390" xr:uid="{9F0E7150-1C8B-4D23-B279-C743B5D34026}"/>
    <cellStyle name="Output 10 3 2" xfId="12277" xr:uid="{CBDE24C1-5042-48BD-8F80-4CB1A7D6017B}"/>
    <cellStyle name="Output 10 4" xfId="6333" xr:uid="{C5E27FDE-6AAB-413F-A8D0-D8862EC1B12E}"/>
    <cellStyle name="Output 10 4 2" xfId="12804" xr:uid="{A9B283D2-EBA8-4D1E-A4E4-AE8A30BF7862}"/>
    <cellStyle name="Output 10 5" xfId="5884" xr:uid="{C20A5E7A-D300-47A8-8858-58BE856B908E}"/>
    <cellStyle name="Output 10 5 2" xfId="12355" xr:uid="{D95752CB-3E9F-432D-A9F8-E89D18A032C2}"/>
    <cellStyle name="Output 10 6" xfId="6569" xr:uid="{8F491834-D6A8-4C20-ABE8-D34D6FDD4053}"/>
    <cellStyle name="Output 10 6 2" xfId="13040" xr:uid="{69BF0CDE-FA46-41F5-916D-03A99B6F07CE}"/>
    <cellStyle name="Output 10 7" xfId="6647" xr:uid="{F1A33941-B5A6-4EB2-908E-200E64C941C8}"/>
    <cellStyle name="Output 10 7 2" xfId="13118" xr:uid="{0C023C05-19C7-423D-A350-336B8DDD3255}"/>
    <cellStyle name="Output 10 8" xfId="7276" xr:uid="{1459D9D4-8CEF-4F80-ACA7-A3A73A6A9DBC}"/>
    <cellStyle name="Output 10 8 2" xfId="13747" xr:uid="{A2265A60-041C-4DB1-B0C9-9BCC8890B90C}"/>
    <cellStyle name="Output 10 9" xfId="7040" xr:uid="{4018B92D-7E3D-4FFE-B22C-D169D37DF545}"/>
    <cellStyle name="Output 10 9 2" xfId="13511" xr:uid="{42A540A4-3696-421D-9FED-562E2ACB93ED}"/>
    <cellStyle name="Output 11" xfId="2482" xr:uid="{00000000-0005-0000-0000-0000B3090000}"/>
    <cellStyle name="Output 11 10" xfId="7758" xr:uid="{A5B3377D-3896-4741-83B4-A780FDB457CD}"/>
    <cellStyle name="Output 11 10 2" xfId="14229" xr:uid="{BC7598E2-CBCC-4C37-A33B-C9A421C9B1A5}"/>
    <cellStyle name="Output 11 11" xfId="7348" xr:uid="{CB24F058-447D-4334-ADFB-22697B03F8B6}"/>
    <cellStyle name="Output 11 11 2" xfId="13819" xr:uid="{9EC61710-8731-4408-A02A-F1E9622D917E}"/>
    <cellStyle name="Output 11 12" xfId="7992" xr:uid="{E9DC39E8-6EC3-4DB8-ADCC-46C57A47DFCC}"/>
    <cellStyle name="Output 11 12 2" xfId="14463" xr:uid="{9559D309-3FBA-445F-84D6-9B1E6341023E}"/>
    <cellStyle name="Output 11 13" xfId="8076" xr:uid="{44E810AF-8006-40A9-B057-7AD61135D022}"/>
    <cellStyle name="Output 11 13 2" xfId="14547" xr:uid="{0F83EE43-8FAB-4C22-B9BF-4001CCED6EC5}"/>
    <cellStyle name="Output 11 14" xfId="8682" xr:uid="{06DAB77A-9FBD-4FCE-8951-84241A254BB9}"/>
    <cellStyle name="Output 11 14 2" xfId="15153" xr:uid="{478F17F5-804A-4DE2-A4A0-734EC27C74FE}"/>
    <cellStyle name="Output 11 15" xfId="8861" xr:uid="{7B99EB3E-7DBA-4C61-855D-B67BC4D27B96}"/>
    <cellStyle name="Output 11 15 2" xfId="15332" xr:uid="{F10A071F-0E1B-4E27-8318-A4E285820878}"/>
    <cellStyle name="Output 11 16" xfId="9038" xr:uid="{8462EE2E-C296-4A3E-AFD6-554924543F29}"/>
    <cellStyle name="Output 11 16 2" xfId="15509" xr:uid="{3E74C892-AF50-4824-8C30-320C22F1DBB4}"/>
    <cellStyle name="Output 11 17" xfId="9200" xr:uid="{527777E4-F471-4696-A2D7-B75C9FFA1A38}"/>
    <cellStyle name="Output 11 17 2" xfId="15671" xr:uid="{E8B57E57-2A6D-4E09-AA82-0474D98DBCC9}"/>
    <cellStyle name="Output 11 18" xfId="9836" xr:uid="{969DE549-8356-4005-B702-18653B07ABF6}"/>
    <cellStyle name="Output 11 19" xfId="10361" xr:uid="{A269021E-019B-4BA1-8A02-03055AC6808F}"/>
    <cellStyle name="Output 11 2" xfId="2483" xr:uid="{00000000-0005-0000-0000-0000B4090000}"/>
    <cellStyle name="Output 11 2 2" xfId="5834" xr:uid="{6324E5F5-28B1-4165-A820-E569CE2315A2}"/>
    <cellStyle name="Output 11 2 2 2" xfId="12280" xr:uid="{E7976BDD-1D73-4CF7-B566-B1AB7317230B}"/>
    <cellStyle name="Output 11 2 3" xfId="10362" xr:uid="{1DD23164-1A2D-4FC8-97B1-8CB1D34D2924}"/>
    <cellStyle name="Output 11 2 4" xfId="11174" xr:uid="{F279CF9C-EF60-4C70-A745-1DC9F542FC21}"/>
    <cellStyle name="Output 11 2 5" xfId="4905" xr:uid="{F71B3939-4CF4-4FCB-B4D9-7BE5DCA1E193}"/>
    <cellStyle name="Output 11 20" xfId="9909" xr:uid="{6A0DAC75-AFDD-488B-8A4D-B4F1C84D8473}"/>
    <cellStyle name="Output 11 21" xfId="10597" xr:uid="{64852033-B588-4F97-9E22-5D31348ECA01}"/>
    <cellStyle name="Output 11 22" xfId="10780" xr:uid="{5F5390AA-71D9-4D0B-B6FA-97A0803A85E1}"/>
    <cellStyle name="Output 11 23" xfId="10898" xr:uid="{3A5F0617-FFA1-4284-8F0A-28D758AD3DBB}"/>
    <cellStyle name="Output 11 24" xfId="15923" xr:uid="{C55C4E21-66C1-4FCA-BEF5-691BDF6E243A}"/>
    <cellStyle name="Output 11 25" xfId="16534" xr:uid="{32CA9345-8F36-49D7-BD3F-88F644EBAB46}"/>
    <cellStyle name="Output 11 26" xfId="16347" xr:uid="{26017924-CC60-42AC-ADDA-ABA7C5A9B6FA}"/>
    <cellStyle name="Output 11 27" xfId="16801" xr:uid="{73E38E1A-DB6C-446A-8263-BFC19A864703}"/>
    <cellStyle name="Output 11 28" xfId="16978" xr:uid="{99C6AE4C-FB38-4AD4-AF1A-1BC82CAC3CD2}"/>
    <cellStyle name="Output 11 29" xfId="17140" xr:uid="{0ADFF9BC-49DF-4DF2-80D7-5C0387578AF3}"/>
    <cellStyle name="Output 11 3" xfId="4391" xr:uid="{E2BE2094-A1B7-4A6E-9C32-940C5A0A211B}"/>
    <cellStyle name="Output 11 3 2" xfId="12279" xr:uid="{FFE12FD1-B051-44C0-8ACF-CDA9C90852BA}"/>
    <cellStyle name="Output 11 4" xfId="6334" xr:uid="{826EAC60-5578-4CBA-AE1F-393BA1770374}"/>
    <cellStyle name="Output 11 4 2" xfId="12805" xr:uid="{47454868-7122-4DA8-B4E5-E9DA80137C7D}"/>
    <cellStyle name="Output 11 5" xfId="5894" xr:uid="{0A4640D7-287E-40CB-A9CC-30F8228089D3}"/>
    <cellStyle name="Output 11 5 2" xfId="12365" xr:uid="{EECC7B4F-E7A4-4E5E-8D31-C111613B952B}"/>
    <cellStyle name="Output 11 6" xfId="6570" xr:uid="{3C55087C-CAD8-4C2B-B301-C29FC600F22B}"/>
    <cellStyle name="Output 11 6 2" xfId="13041" xr:uid="{AD25EC65-3952-4711-A22D-8956917C99C9}"/>
    <cellStyle name="Output 11 7" xfId="6646" xr:uid="{05C85A96-2627-49F2-9D4F-626D5A8EDB78}"/>
    <cellStyle name="Output 11 7 2" xfId="13117" xr:uid="{87E041AD-55F8-4EA3-92FC-5DD6516E48CF}"/>
    <cellStyle name="Output 11 8" xfId="7277" xr:uid="{9D95A0EC-46AB-4B5D-8FFE-5997104ABE99}"/>
    <cellStyle name="Output 11 8 2" xfId="13748" xr:uid="{F855CA51-CA0E-462F-9E1E-60FE668225A2}"/>
    <cellStyle name="Output 11 9" xfId="7041" xr:uid="{AC833E1A-C768-4ED8-95C5-C22DA77AA4CA}"/>
    <cellStyle name="Output 11 9 2" xfId="13512" xr:uid="{C143CD95-7A78-436F-8713-47B3DDBCF00C}"/>
    <cellStyle name="Output 12" xfId="2484" xr:uid="{00000000-0005-0000-0000-0000B5090000}"/>
    <cellStyle name="Output 12 10" xfId="7759" xr:uid="{D7C00582-D105-46AD-9831-097A4CBCF49B}"/>
    <cellStyle name="Output 12 10 2" xfId="14230" xr:uid="{A9EF7AB5-4767-43A3-A935-B7D54F36CA96}"/>
    <cellStyle name="Output 12 11" xfId="7360" xr:uid="{C0ECF98A-5B34-42D1-9187-3139D0408EB5}"/>
    <cellStyle name="Output 12 11 2" xfId="13831" xr:uid="{30E30C2E-ABB3-4B50-9FDA-F87C8930CED2}"/>
    <cellStyle name="Output 12 12" xfId="7993" xr:uid="{62A8EADA-D4A1-4F71-8305-2AFED7674EAB}"/>
    <cellStyle name="Output 12 12 2" xfId="14464" xr:uid="{2CCB5146-7B68-4D0B-86BA-D9993B581FFE}"/>
    <cellStyle name="Output 12 13" xfId="8075" xr:uid="{159EC152-AEA8-494D-9E6E-6B8BCAB388DA}"/>
    <cellStyle name="Output 12 13 2" xfId="14546" xr:uid="{4B573F75-4FFF-48ED-B1DD-5BF328E58A0F}"/>
    <cellStyle name="Output 12 14" xfId="8683" xr:uid="{09FBBF4D-0DD2-4C8C-8E49-2B7BAF1A5FCF}"/>
    <cellStyle name="Output 12 14 2" xfId="15154" xr:uid="{2659ABDE-4E6B-4087-9FCD-8EBA13C0591D}"/>
    <cellStyle name="Output 12 15" xfId="8862" xr:uid="{FF4EE6C2-26E3-4D88-9FF5-D2E62016984C}"/>
    <cellStyle name="Output 12 15 2" xfId="15333" xr:uid="{EF1D2641-1478-4406-8C90-0E994A69229C}"/>
    <cellStyle name="Output 12 16" xfId="9039" xr:uid="{E71A949A-1E5E-4B8C-A2A3-109B0A854615}"/>
    <cellStyle name="Output 12 16 2" xfId="15510" xr:uid="{5CF7E3E0-E318-4B5A-94CE-E3742F96C64F}"/>
    <cellStyle name="Output 12 17" xfId="9201" xr:uid="{4D9CF2CB-01CA-4CD1-BD25-C6ED083471EF}"/>
    <cellStyle name="Output 12 17 2" xfId="15672" xr:uid="{0F38A9CF-0600-498A-8D44-8EDE5B28FB62}"/>
    <cellStyle name="Output 12 18" xfId="9837" xr:uid="{A4443058-08B0-490F-82C9-8555C9B9E59F}"/>
    <cellStyle name="Output 12 19" xfId="10363" xr:uid="{85ED4B40-C723-4398-A3C9-5F0EA29C02B2}"/>
    <cellStyle name="Output 12 2" xfId="2485" xr:uid="{00000000-0005-0000-0000-0000B6090000}"/>
    <cellStyle name="Output 12 2 2" xfId="5835" xr:uid="{BF6C2781-BA39-47F4-B642-6689E319D779}"/>
    <cellStyle name="Output 12 2 2 2" xfId="12282" xr:uid="{F07BB920-BA69-48F1-87D7-80C2D78E99DD}"/>
    <cellStyle name="Output 12 2 3" xfId="10364" xr:uid="{B50E05E5-9817-41D8-870B-A92361E27294}"/>
    <cellStyle name="Output 12 2 4" xfId="11175" xr:uid="{34BC4B70-CBC4-4094-B6CA-293E52AD2681}"/>
    <cellStyle name="Output 12 2 5" xfId="4906" xr:uid="{24275B1B-7FD4-46AE-A137-8562DA3E279D}"/>
    <cellStyle name="Output 12 20" xfId="9910" xr:uid="{9FC07BC2-946B-4BA5-B373-D64BEB595830}"/>
    <cellStyle name="Output 12 21" xfId="10598" xr:uid="{F9F7AD06-66AB-4769-AD98-E08D019F13E3}"/>
    <cellStyle name="Output 12 22" xfId="10781" xr:uid="{1AC64D31-0CFC-4354-923A-76751ABB0613}"/>
    <cellStyle name="Output 12 23" xfId="10899" xr:uid="{A5666CEB-A2B6-417F-B778-E7546C2FFA35}"/>
    <cellStyle name="Output 12 24" xfId="15964" xr:uid="{A03AC996-E609-4DE4-AC9A-1EF4B50FE4F9}"/>
    <cellStyle name="Output 12 25" xfId="16535" xr:uid="{B1F0FE47-6A19-468C-8777-4C4917EB6E3B}"/>
    <cellStyle name="Output 12 26" xfId="16348" xr:uid="{0F4C6617-5073-4BB1-934D-64D0387B3C77}"/>
    <cellStyle name="Output 12 27" xfId="16802" xr:uid="{07FFC787-52D4-4A29-A37E-515130EE346E}"/>
    <cellStyle name="Output 12 28" xfId="16979" xr:uid="{EB95795E-BCCF-4544-A215-BE7F0989AA33}"/>
    <cellStyle name="Output 12 29" xfId="17141" xr:uid="{FACC0F44-5B06-48BC-9BBB-7FDDBB175968}"/>
    <cellStyle name="Output 12 3" xfId="4392" xr:uid="{9A4A337B-A8E2-4F4F-8690-AA9815F7E93E}"/>
    <cellStyle name="Output 12 3 2" xfId="12281" xr:uid="{2AB3D64B-BD5D-43AB-AA01-7094EE4A034A}"/>
    <cellStyle name="Output 12 4" xfId="6335" xr:uid="{BD4A81D4-1766-4F6B-A419-A43D4A83D21A}"/>
    <cellStyle name="Output 12 4 2" xfId="12806" xr:uid="{7DB07365-66B2-4B22-AD61-7D52DDF8AE2B}"/>
    <cellStyle name="Output 12 5" xfId="6151" xr:uid="{3D7378C0-D018-46DC-B004-9252B459AF3B}"/>
    <cellStyle name="Output 12 5 2" xfId="12622" xr:uid="{45FD3B4B-C384-480C-B563-BDA8EA770CFA}"/>
    <cellStyle name="Output 12 6" xfId="6571" xr:uid="{616FF815-F5BC-44E1-BC87-99FE6CB4B2FD}"/>
    <cellStyle name="Output 12 6 2" xfId="13042" xr:uid="{E0E878D1-450A-4555-9635-7F37F92AAD06}"/>
    <cellStyle name="Output 12 7" xfId="6645" xr:uid="{B553F696-395C-468C-8633-1F2CD1FE70F1}"/>
    <cellStyle name="Output 12 7 2" xfId="13116" xr:uid="{BFEC8675-2311-4FE9-95A8-9EDEAC0DDF1F}"/>
    <cellStyle name="Output 12 8" xfId="7278" xr:uid="{7E248E2D-2C20-4143-8D86-7CE90491B29A}"/>
    <cellStyle name="Output 12 8 2" xfId="13749" xr:uid="{D5DC2DE6-ECD7-49ED-84B2-15FA72D558C0}"/>
    <cellStyle name="Output 12 9" xfId="7042" xr:uid="{6D91FC5A-028C-4BC0-BD99-DB0C3CE01D4D}"/>
    <cellStyle name="Output 12 9 2" xfId="13513" xr:uid="{47BA7687-3ECF-4307-9E1F-AA7A8844F8A9}"/>
    <cellStyle name="Output 13" xfId="2486" xr:uid="{00000000-0005-0000-0000-0000B7090000}"/>
    <cellStyle name="Output 13 10" xfId="7760" xr:uid="{7CE28ABF-D5F0-41CC-BA62-2B516BB827DC}"/>
    <cellStyle name="Output 13 10 2" xfId="14231" xr:uid="{00B8FB6D-E940-42D2-86D1-9D7C6E35BAF5}"/>
    <cellStyle name="Output 13 11" xfId="7579" xr:uid="{83518074-AB00-46A0-9565-233BBAC186B8}"/>
    <cellStyle name="Output 13 11 2" xfId="14050" xr:uid="{72617547-6E47-4ABB-B586-F94BE5442C29}"/>
    <cellStyle name="Output 13 12" xfId="7994" xr:uid="{F729F007-D7FD-4D92-8BAE-CA808B957D26}"/>
    <cellStyle name="Output 13 12 2" xfId="14465" xr:uid="{229A6CC5-7CE5-416A-B456-17E7C8E078DF}"/>
    <cellStyle name="Output 13 13" xfId="8074" xr:uid="{2EFE3E0A-E441-4207-AD59-3FCBC6DBADE7}"/>
    <cellStyle name="Output 13 13 2" xfId="14545" xr:uid="{7477D4E9-F4AA-477B-935F-FDBDE086A57F}"/>
    <cellStyle name="Output 13 14" xfId="8684" xr:uid="{88D39439-CDD6-4A0A-9F8D-AF6478BFE33C}"/>
    <cellStyle name="Output 13 14 2" xfId="15155" xr:uid="{3FACD015-B26D-4934-9DD8-8237E1863A6F}"/>
    <cellStyle name="Output 13 15" xfId="8863" xr:uid="{73C0F57F-672B-4171-8DF3-86A860E62060}"/>
    <cellStyle name="Output 13 15 2" xfId="15334" xr:uid="{36E24D65-37A1-4009-9F7B-ACA778148C5F}"/>
    <cellStyle name="Output 13 16" xfId="9040" xr:uid="{F6AC639F-367A-4D68-9AF8-D0E1A9E379FA}"/>
    <cellStyle name="Output 13 16 2" xfId="15511" xr:uid="{1CB67024-6711-47D8-8A1A-E9FCF3CED32B}"/>
    <cellStyle name="Output 13 17" xfId="9202" xr:uid="{643E50E8-6952-4005-883D-85DCF0C2BCFF}"/>
    <cellStyle name="Output 13 17 2" xfId="15673" xr:uid="{C6FB77FC-F9BB-44F5-AAF9-A57BEDF5AD61}"/>
    <cellStyle name="Output 13 18" xfId="9838" xr:uid="{00911534-F6A8-481F-9C51-48F4B7D8532F}"/>
    <cellStyle name="Output 13 19" xfId="10365" xr:uid="{68139870-6FAE-4C8B-8162-A889CBEA3291}"/>
    <cellStyle name="Output 13 2" xfId="2487" xr:uid="{00000000-0005-0000-0000-0000B8090000}"/>
    <cellStyle name="Output 13 2 2" xfId="5836" xr:uid="{07835DCB-2CA0-40FD-AB3C-AC4173AA1AE7}"/>
    <cellStyle name="Output 13 2 2 2" xfId="12284" xr:uid="{EDE6E4EF-9310-4E61-AA06-8C652331F979}"/>
    <cellStyle name="Output 13 2 3" xfId="10366" xr:uid="{DEA90E14-A9B2-4CEE-AFF6-55ABBE54C2E0}"/>
    <cellStyle name="Output 13 2 4" xfId="11176" xr:uid="{BB68CE23-8850-4E83-AD0E-41D7FE68EE2C}"/>
    <cellStyle name="Output 13 2 5" xfId="4907" xr:uid="{10B4329C-58E5-4C11-A522-384091B08E6E}"/>
    <cellStyle name="Output 13 20" xfId="9911" xr:uid="{6C1E0103-84A5-44C6-9417-6FCDFBE86FBD}"/>
    <cellStyle name="Output 13 21" xfId="10599" xr:uid="{63E31B7F-C11E-47AB-823C-392E40ABCF9B}"/>
    <cellStyle name="Output 13 22" xfId="10782" xr:uid="{7E4A532F-3235-4782-A5AE-2E416239A1B8}"/>
    <cellStyle name="Output 13 23" xfId="10900" xr:uid="{33BAD592-0AD0-40EF-9A4F-87150098E911}"/>
    <cellStyle name="Output 13 24" xfId="15924" xr:uid="{90532C45-1F31-4390-8D9C-AAAC83766941}"/>
    <cellStyle name="Output 13 25" xfId="16536" xr:uid="{4FF3CF55-07BB-4C2A-97A9-F6C867059CCD}"/>
    <cellStyle name="Output 13 26" xfId="16349" xr:uid="{1660557F-0075-4F50-9CEC-545A74608825}"/>
    <cellStyle name="Output 13 27" xfId="16803" xr:uid="{E4D2BFEE-A4A3-43CA-88EF-F02887D67430}"/>
    <cellStyle name="Output 13 28" xfId="16980" xr:uid="{A4B73422-ED6E-47BD-A6EA-72A0DA88D94E}"/>
    <cellStyle name="Output 13 29" xfId="17142" xr:uid="{C4068A30-6703-4075-A29E-F151B2466BAE}"/>
    <cellStyle name="Output 13 3" xfId="4393" xr:uid="{33F85C7D-A53A-467A-9B19-7E8996630D08}"/>
    <cellStyle name="Output 13 3 2" xfId="12283" xr:uid="{BFED41FA-F048-4A43-8BD1-717AFD89C0C1}"/>
    <cellStyle name="Output 13 4" xfId="6336" xr:uid="{47556A97-8051-4A94-AB38-21DF192820B8}"/>
    <cellStyle name="Output 13 4 2" xfId="12807" xr:uid="{9B7F8191-7FA9-4910-A8B1-497F61B4ED84}"/>
    <cellStyle name="Output 13 5" xfId="6152" xr:uid="{0CB4DFCE-C541-4D61-9D80-CCDE05C9D30D}"/>
    <cellStyle name="Output 13 5 2" xfId="12623" xr:uid="{17C5F6FF-E2D2-45CB-9AA6-2E09770320C3}"/>
    <cellStyle name="Output 13 6" xfId="6572" xr:uid="{FA833552-2111-458F-ABBC-6DEBB8433A78}"/>
    <cellStyle name="Output 13 6 2" xfId="13043" xr:uid="{434A808F-9A32-489E-BC45-F320C07C812D}"/>
    <cellStyle name="Output 13 7" xfId="6644" xr:uid="{62C5E3DA-55B5-4887-BEAF-30A5D8F89D53}"/>
    <cellStyle name="Output 13 7 2" xfId="13115" xr:uid="{E0505465-A39E-46CB-9916-65582A7762A5}"/>
    <cellStyle name="Output 13 8" xfId="7279" xr:uid="{43E6E8AA-0FAF-4E95-A85E-C2AF87F51AE6}"/>
    <cellStyle name="Output 13 8 2" xfId="13750" xr:uid="{BBB36A6D-4AFE-4E5F-AC3C-96BDD8FCFF2D}"/>
    <cellStyle name="Output 13 9" xfId="7043" xr:uid="{B84C1B87-9F37-4BC1-BB1C-687F5D3766CB}"/>
    <cellStyle name="Output 13 9 2" xfId="13514" xr:uid="{165BE78E-7AE3-4980-BFA0-395C5D11F620}"/>
    <cellStyle name="Output 14" xfId="2488" xr:uid="{00000000-0005-0000-0000-0000B9090000}"/>
    <cellStyle name="Output 14 10" xfId="7761" xr:uid="{D302B08F-ADD9-404D-9CCE-EEB09E086267}"/>
    <cellStyle name="Output 14 10 2" xfId="14232" xr:uid="{97AFAE59-10B7-4253-B881-C63FC336CEC0}"/>
    <cellStyle name="Output 14 11" xfId="7580" xr:uid="{243BE3C9-6DA5-484B-8086-E0BB1F314C84}"/>
    <cellStyle name="Output 14 11 2" xfId="14051" xr:uid="{9F30C88A-16AF-4AA4-80F3-5FB555F37D8E}"/>
    <cellStyle name="Output 14 12" xfId="7995" xr:uid="{9A972485-9720-4A94-94F9-948A53FD2F77}"/>
    <cellStyle name="Output 14 12 2" xfId="14466" xr:uid="{ED49E8E3-9AF2-4569-B6DF-102CD70E2CA0}"/>
    <cellStyle name="Output 14 13" xfId="8073" xr:uid="{55ABFAE2-EA62-4562-B9FB-17F7A00F9CFD}"/>
    <cellStyle name="Output 14 13 2" xfId="14544" xr:uid="{00E90EA4-897E-416F-A032-D80A3E2D1A4B}"/>
    <cellStyle name="Output 14 14" xfId="8685" xr:uid="{8B0A6433-DB90-4FFD-BA1A-28251C08F1C1}"/>
    <cellStyle name="Output 14 14 2" xfId="15156" xr:uid="{4EFCBBD5-325B-4AEB-B03E-259B16F43334}"/>
    <cellStyle name="Output 14 15" xfId="8864" xr:uid="{59DC10F8-BDCB-4C79-AC97-673FBB2CEF6E}"/>
    <cellStyle name="Output 14 15 2" xfId="15335" xr:uid="{531D782B-5D58-4031-A860-CA738D845D47}"/>
    <cellStyle name="Output 14 16" xfId="9041" xr:uid="{C83EBA4C-2B75-41F3-9FAB-9CA486754811}"/>
    <cellStyle name="Output 14 16 2" xfId="15512" xr:uid="{3BA2EF8E-5912-4520-80F4-18180267F034}"/>
    <cellStyle name="Output 14 17" xfId="9203" xr:uid="{9C4DBEA9-112D-430F-B49E-D548A261DE74}"/>
    <cellStyle name="Output 14 17 2" xfId="15674" xr:uid="{5F2B5980-F5B6-4EAD-923B-EE64705FE7DD}"/>
    <cellStyle name="Output 14 18" xfId="9839" xr:uid="{F0F66722-029F-47AD-A605-7DBADD0E9F72}"/>
    <cellStyle name="Output 14 19" xfId="10367" xr:uid="{FEE7A033-CDBF-4CCB-8D45-A27FE85B7FA3}"/>
    <cellStyle name="Output 14 2" xfId="2489" xr:uid="{00000000-0005-0000-0000-0000BA090000}"/>
    <cellStyle name="Output 14 2 2" xfId="5837" xr:uid="{17C247B6-1BD3-424C-8405-072D31A57FA2}"/>
    <cellStyle name="Output 14 2 2 2" xfId="12286" xr:uid="{6FFE2B8E-4223-47EA-A4B5-F36382B9C251}"/>
    <cellStyle name="Output 14 2 3" xfId="10368" xr:uid="{F7A0726E-B96F-41B2-A6E0-6454E6492197}"/>
    <cellStyle name="Output 14 2 4" xfId="11177" xr:uid="{2CC6694E-7955-4491-9EE8-211AA4958FC8}"/>
    <cellStyle name="Output 14 2 5" xfId="4908" xr:uid="{83E480D9-5C7F-44B6-82D3-ACB74127389F}"/>
    <cellStyle name="Output 14 20" xfId="9912" xr:uid="{E2CC2C3F-28ED-4484-A17F-2ABB1848F56B}"/>
    <cellStyle name="Output 14 21" xfId="10600" xr:uid="{12C37CCC-812F-4138-BB8F-7443777F01FF}"/>
    <cellStyle name="Output 14 22" xfId="10783" xr:uid="{FE22A362-95FC-4E27-8C9B-F8A5F27EC5E0}"/>
    <cellStyle name="Output 14 23" xfId="10943" xr:uid="{B73BB46E-2B34-4CAC-B893-21A32870D9A2}"/>
    <cellStyle name="Output 14 24" xfId="15925" xr:uid="{3306A4EC-B6C7-401C-AABD-55D9C4894A73}"/>
    <cellStyle name="Output 14 25" xfId="16537" xr:uid="{ADB15A90-57EC-449F-805A-6CC7056D4181}"/>
    <cellStyle name="Output 14 26" xfId="16350" xr:uid="{127E9FFD-9C47-41E4-813A-9EBBDBB95485}"/>
    <cellStyle name="Output 14 27" xfId="16804" xr:uid="{92FEBA1A-F8F1-49F9-861F-DA7085DF2F5D}"/>
    <cellStyle name="Output 14 28" xfId="16981" xr:uid="{4EE687B7-032B-49F5-918C-5EFFEC0AE690}"/>
    <cellStyle name="Output 14 29" xfId="17143" xr:uid="{068A0504-4F18-4803-82F4-09BA1252F9EA}"/>
    <cellStyle name="Output 14 3" xfId="4394" xr:uid="{F49B55BC-605A-40F3-8734-3E5D30DED868}"/>
    <cellStyle name="Output 14 3 2" xfId="12285" xr:uid="{25581308-A7C9-4700-814E-F487E864E8CC}"/>
    <cellStyle name="Output 14 4" xfId="6337" xr:uid="{342DA3B8-2C15-4EC5-9C5B-ACA2A1C1E720}"/>
    <cellStyle name="Output 14 4 2" xfId="12808" xr:uid="{59F21059-10D7-4546-A4B1-BB47FD6AFD49}"/>
    <cellStyle name="Output 14 5" xfId="5885" xr:uid="{64AF1906-4861-4CCF-9069-41A368C13D47}"/>
    <cellStyle name="Output 14 5 2" xfId="12356" xr:uid="{F3CCB24B-DAAA-4463-A0AD-4B53F9113214}"/>
    <cellStyle name="Output 14 6" xfId="6573" xr:uid="{7DCE5963-D292-4E6F-8AFF-D19FEC76D4BA}"/>
    <cellStyle name="Output 14 6 2" xfId="13044" xr:uid="{FF5327A4-C5A4-4378-847E-470BF97AA209}"/>
    <cellStyle name="Output 14 7" xfId="6643" xr:uid="{3966693B-A256-4191-B2E3-53A265F9ECA6}"/>
    <cellStyle name="Output 14 7 2" xfId="13114" xr:uid="{8FBD1351-75CF-442E-9D69-DD9C003B6E33}"/>
    <cellStyle name="Output 14 8" xfId="7280" xr:uid="{0240CCB1-F872-4CB1-B4A5-9D09216B09CC}"/>
    <cellStyle name="Output 14 8 2" xfId="13751" xr:uid="{AE772060-20E6-46F7-AB85-992369BA6504}"/>
    <cellStyle name="Output 14 9" xfId="7044" xr:uid="{73C5ECAD-9114-4F5F-B672-8B0180600466}"/>
    <cellStyle name="Output 14 9 2" xfId="13515" xr:uid="{26DE00B1-0899-4C3D-873B-0D0EC2DCC55F}"/>
    <cellStyle name="Output 15" xfId="2490" xr:uid="{00000000-0005-0000-0000-0000BB090000}"/>
    <cellStyle name="Output 15 10" xfId="7810" xr:uid="{AA7A71BF-2E43-4C04-BD09-6CD3AEAE713E}"/>
    <cellStyle name="Output 15 10 2" xfId="14281" xr:uid="{3F4C9A49-782C-4C08-B331-BFB19F94F34E}"/>
    <cellStyle name="Output 15 11" xfId="7795" xr:uid="{70DD7917-A696-4998-9E02-8207AEE7740D}"/>
    <cellStyle name="Output 15 11 2" xfId="14266" xr:uid="{CE61CBDF-D118-464B-B0E5-CCBF97556C01}"/>
    <cellStyle name="Output 15 12" xfId="7996" xr:uid="{BD0D566D-CA70-422F-9429-338580378E1C}"/>
    <cellStyle name="Output 15 12 2" xfId="14467" xr:uid="{256C3447-A5EE-4A84-9DC6-F8691E579EF7}"/>
    <cellStyle name="Output 15 13" xfId="8072" xr:uid="{3B7E52A8-C131-4DFC-8722-1EA91B4DC1E8}"/>
    <cellStyle name="Output 15 13 2" xfId="14543" xr:uid="{6719EECC-D0A6-4CE1-9F24-AE7B4D67157F}"/>
    <cellStyle name="Output 15 14" xfId="8686" xr:uid="{DEDC59A4-7916-4849-8065-EB6B826F2515}"/>
    <cellStyle name="Output 15 14 2" xfId="15157" xr:uid="{1E9FE10C-9840-4B4A-8DF2-84A58A491E7C}"/>
    <cellStyle name="Output 15 15" xfId="8865" xr:uid="{9E98BD6D-253E-45C6-AAC3-CF24ADC6D492}"/>
    <cellStyle name="Output 15 15 2" xfId="15336" xr:uid="{87B2757C-C475-4C79-8C13-3120EC939BB9}"/>
    <cellStyle name="Output 15 16" xfId="9042" xr:uid="{84F6CBE6-6171-4615-B67C-3381921FE12E}"/>
    <cellStyle name="Output 15 16 2" xfId="15513" xr:uid="{6B3C1FEA-96B8-43E9-A525-EDC3DDBCCB37}"/>
    <cellStyle name="Output 15 17" xfId="9204" xr:uid="{9E9184A0-43FD-4A77-B420-AA9A8D2C301F}"/>
    <cellStyle name="Output 15 17 2" xfId="15675" xr:uid="{4902CC60-8E01-4D3D-BF91-5A9F098F981C}"/>
    <cellStyle name="Output 15 18" xfId="9900" xr:uid="{87922311-136B-4B5E-8DB3-7FB85E34038A}"/>
    <cellStyle name="Output 15 19" xfId="10369" xr:uid="{27C93C2D-40FD-4AE5-BB46-17122C9839F9}"/>
    <cellStyle name="Output 15 2" xfId="2491" xr:uid="{00000000-0005-0000-0000-0000BC090000}"/>
    <cellStyle name="Output 15 2 2" xfId="5838" xr:uid="{8D00D9D6-E3BA-4BD1-86B8-CF83816619DB}"/>
    <cellStyle name="Output 15 2 2 2" xfId="12288" xr:uid="{02F2D9A4-DD83-4E9A-ADC6-15AE9987EAB8}"/>
    <cellStyle name="Output 15 2 3" xfId="10370" xr:uid="{C92EC98F-D9D7-457E-ACC7-4D35081557A7}"/>
    <cellStyle name="Output 15 2 4" xfId="11178" xr:uid="{498CDAAE-5A09-4F39-9B26-051F196137EA}"/>
    <cellStyle name="Output 15 2 5" xfId="4909" xr:uid="{4F12AE83-26EE-4A92-AA8F-EEFCFB291762}"/>
    <cellStyle name="Output 15 20" xfId="9913" xr:uid="{32BA1837-3204-47F0-B928-7D0EADDF4B3F}"/>
    <cellStyle name="Output 15 21" xfId="10601" xr:uid="{B497C608-A90A-49DA-B81B-8DA863CE4661}"/>
    <cellStyle name="Output 15 22" xfId="10784" xr:uid="{284AC5A0-5B40-43D8-9A2E-FB552E5AF955}"/>
    <cellStyle name="Output 15 23" xfId="10901" xr:uid="{4EC32CAD-A313-4EBC-96EE-5752FB64D361}"/>
    <cellStyle name="Output 15 24" xfId="15926" xr:uid="{E6C0ED0B-4441-407B-A74F-49D3322FCC10}"/>
    <cellStyle name="Output 15 25" xfId="16538" xr:uid="{7A3486C3-7B31-4533-AA44-746E9EBAE1C5}"/>
    <cellStyle name="Output 15 26" xfId="16577" xr:uid="{19542398-2321-49C2-ADF6-1016CB850B23}"/>
    <cellStyle name="Output 15 27" xfId="16805" xr:uid="{9B4C8BCB-F017-4D5C-B9ED-162BF3AF7AFC}"/>
    <cellStyle name="Output 15 28" xfId="16982" xr:uid="{B48D3D25-D63E-425F-9ECA-483C8FC811F3}"/>
    <cellStyle name="Output 15 29" xfId="17144" xr:uid="{9BEC42FF-0232-4FFD-B15B-D091B79EA060}"/>
    <cellStyle name="Output 15 3" xfId="4395" xr:uid="{5AD3DAD2-719D-443C-8A06-3D7DD3AF0248}"/>
    <cellStyle name="Output 15 3 2" xfId="12287" xr:uid="{4931FF5F-0FD9-4E6F-944C-1B742607DE98}"/>
    <cellStyle name="Output 15 4" xfId="6387" xr:uid="{9C025752-2536-4EFC-8115-63FE885738B9}"/>
    <cellStyle name="Output 15 4 2" xfId="12858" xr:uid="{08B77C8E-9EB6-48F4-9CDB-5531D58C5758}"/>
    <cellStyle name="Output 15 5" xfId="6371" xr:uid="{749901E3-F869-4DE2-82A5-169E49B27D79}"/>
    <cellStyle name="Output 15 5 2" xfId="12842" xr:uid="{05509379-8B2E-407C-9AD7-4276940CA2CE}"/>
    <cellStyle name="Output 15 6" xfId="6574" xr:uid="{54C99DF7-20B2-4951-9ADE-D8E932D75838}"/>
    <cellStyle name="Output 15 6 2" xfId="13045" xr:uid="{93050B0B-7522-489B-ADF3-F5826D7114EB}"/>
    <cellStyle name="Output 15 7" xfId="6642" xr:uid="{734DCD2C-B5F5-4FFB-8A65-2A4BD85D1D13}"/>
    <cellStyle name="Output 15 7 2" xfId="13113" xr:uid="{D94B3095-393E-44B4-AD72-93475309EEAC}"/>
    <cellStyle name="Output 15 8" xfId="7327" xr:uid="{131FDD65-2EB4-4CA6-8A83-F707C48D91F7}"/>
    <cellStyle name="Output 15 8 2" xfId="13798" xr:uid="{1371C839-8DAA-43FC-B4F5-E7465D264D63}"/>
    <cellStyle name="Output 15 9" xfId="7313" xr:uid="{CA2DD90A-0737-470D-A9B4-00DF3D4B9C21}"/>
    <cellStyle name="Output 15 9 2" xfId="13784" xr:uid="{6FEF8775-200A-4C35-AB9D-43A3A378937B}"/>
    <cellStyle name="Output 16" xfId="2492" xr:uid="{00000000-0005-0000-0000-0000BD090000}"/>
    <cellStyle name="Output 16 10" xfId="7762" xr:uid="{2D79A176-527B-489A-ABB2-6668C40982CA}"/>
    <cellStyle name="Output 16 10 2" xfId="14233" xr:uid="{939343A5-DB3E-48EE-83D5-8522C5F7D976}"/>
    <cellStyle name="Output 16 11" xfId="7349" xr:uid="{24193858-D8F3-4D5D-881D-87B34008FD1E}"/>
    <cellStyle name="Output 16 11 2" xfId="13820" xr:uid="{C5B9F6E1-1E5C-4BB1-8840-B539B89279ED}"/>
    <cellStyle name="Output 16 12" xfId="7997" xr:uid="{90491C7F-2BFF-42B1-A0F0-1B99D618184E}"/>
    <cellStyle name="Output 16 12 2" xfId="14468" xr:uid="{C81A8014-9AB7-41CE-9E26-17F8702DB3AB}"/>
    <cellStyle name="Output 16 13" xfId="8071" xr:uid="{E735A3DE-024D-4F34-B841-F5133C895C1E}"/>
    <cellStyle name="Output 16 13 2" xfId="14542" xr:uid="{22DFA5B7-20B1-443D-8213-ADF9CB6AA9C8}"/>
    <cellStyle name="Output 16 14" xfId="8687" xr:uid="{89FB6CBC-F6A0-40E3-8A92-0799A334888F}"/>
    <cellStyle name="Output 16 14 2" xfId="15158" xr:uid="{39C69518-F290-488A-87BC-C92B66BF17BE}"/>
    <cellStyle name="Output 16 15" xfId="8866" xr:uid="{AE19693A-1BB9-444A-B358-BD4E46B715D4}"/>
    <cellStyle name="Output 16 15 2" xfId="15337" xr:uid="{C99294A1-E7A1-4EFC-B5BB-38F1615558F3}"/>
    <cellStyle name="Output 16 16" xfId="9043" xr:uid="{D24A4C99-0F71-4A7E-B09E-A81B7821F5FC}"/>
    <cellStyle name="Output 16 16 2" xfId="15514" xr:uid="{94EAF801-43DC-4447-996D-0D284C5D7684}"/>
    <cellStyle name="Output 16 17" xfId="9205" xr:uid="{33976138-F2B5-430B-9228-21D14A8828B7}"/>
    <cellStyle name="Output 16 17 2" xfId="15676" xr:uid="{923A1F40-D9CE-4D0D-A66F-77F3125BC410}"/>
    <cellStyle name="Output 16 18" xfId="9840" xr:uid="{7C794474-E9B7-4734-839D-14A5FDC8F97A}"/>
    <cellStyle name="Output 16 19" xfId="10371" xr:uid="{1EF1453B-7DA2-4553-92AB-B73DE2370C0C}"/>
    <cellStyle name="Output 16 2" xfId="2493" xr:uid="{00000000-0005-0000-0000-0000BE090000}"/>
    <cellStyle name="Output 16 2 2" xfId="5839" xr:uid="{EF5CC64D-4C59-41CF-8F2C-7060857A4861}"/>
    <cellStyle name="Output 16 2 2 2" xfId="12290" xr:uid="{3947A1A3-38EB-4556-8EDB-8C23D2B30FD2}"/>
    <cellStyle name="Output 16 2 3" xfId="10372" xr:uid="{2D603435-4829-41C6-A60F-8AC9D2266EFD}"/>
    <cellStyle name="Output 16 2 4" xfId="11179" xr:uid="{5C038321-0A34-4A79-91A0-797094390594}"/>
    <cellStyle name="Output 16 2 5" xfId="4910" xr:uid="{B5D282AE-C658-4D7A-B4D3-72C0C34A8AE8}"/>
    <cellStyle name="Output 16 20" xfId="9914" xr:uid="{AC7F35B2-727D-4200-8B05-1A4E19678885}"/>
    <cellStyle name="Output 16 21" xfId="10602" xr:uid="{DD17FFA1-4DA3-41C8-9117-DD90C71D6666}"/>
    <cellStyle name="Output 16 22" xfId="10785" xr:uid="{50CBF3AE-60A5-46D1-89A9-3898AF7BA11F}"/>
    <cellStyle name="Output 16 23" xfId="10902" xr:uid="{03E4FC53-67FA-4185-990B-CDDC1330D0E9}"/>
    <cellStyle name="Output 16 24" xfId="15927" xr:uid="{93A2CCA7-3727-4487-B039-7903AEA71225}"/>
    <cellStyle name="Output 16 25" xfId="16611" xr:uid="{6DDF62F1-5E9B-421C-B8A9-32449B3F94AE}"/>
    <cellStyle name="Output 16 26" xfId="16351" xr:uid="{E6A0918D-2317-4EAC-9E41-7C938C583A41}"/>
    <cellStyle name="Output 16 27" xfId="16806" xr:uid="{68093A8C-EA6A-43A7-9570-0C7EE67EA1E6}"/>
    <cellStyle name="Output 16 28" xfId="16983" xr:uid="{6D11EF40-4504-4C85-B78C-474A9634B924}"/>
    <cellStyle name="Output 16 29" xfId="17145" xr:uid="{FF7A9754-11B3-4E50-B311-D70F9D1D0B4A}"/>
    <cellStyle name="Output 16 3" xfId="4396" xr:uid="{875C7EDA-C462-4DDB-8620-837A9F2C9BA4}"/>
    <cellStyle name="Output 16 3 2" xfId="12289" xr:uid="{1D8469E6-149F-4EFE-8050-47B304F9FE50}"/>
    <cellStyle name="Output 16 4" xfId="6338" xr:uid="{EE55658C-1EB0-489A-AB96-91C0B2AF5927}"/>
    <cellStyle name="Output 16 4 2" xfId="12809" xr:uid="{AB404378-1294-4857-B752-C6E0C57D62F8}"/>
    <cellStyle name="Output 16 5" xfId="6153" xr:uid="{93F7BB0D-9556-4E04-BD49-713037CB9172}"/>
    <cellStyle name="Output 16 5 2" xfId="12624" xr:uid="{B70E3E18-928B-4201-B1C4-40784BFB2181}"/>
    <cellStyle name="Output 16 6" xfId="6575" xr:uid="{B65F67E5-2BB8-4B03-AC57-00F14D59DAE8}"/>
    <cellStyle name="Output 16 6 2" xfId="13046" xr:uid="{01021704-5F76-4FF7-86DB-6F31E1374FA5}"/>
    <cellStyle name="Output 16 7" xfId="6641" xr:uid="{CEDAB7BF-FB65-4DEC-832A-CB7F7B3763F0}"/>
    <cellStyle name="Output 16 7 2" xfId="13112" xr:uid="{6CFDBDD9-7F2B-4378-BD7D-C3A7D3DEF8F8}"/>
    <cellStyle name="Output 16 8" xfId="7281" xr:uid="{EB4FD45C-5930-46E1-ACA3-DF6AEE997621}"/>
    <cellStyle name="Output 16 8 2" xfId="13752" xr:uid="{32D1163E-9DE4-492B-BF78-F1B88F1B3860}"/>
    <cellStyle name="Output 16 9" xfId="6621" xr:uid="{C9CE5E83-0894-4C6F-90A6-52A847717F61}"/>
    <cellStyle name="Output 16 9 2" xfId="13092" xr:uid="{42DBDFB8-7855-4861-B15C-CEE567E88FF2}"/>
    <cellStyle name="Output 17" xfId="4229" xr:uid="{7432022C-1957-4D76-AEE5-626600B03438}"/>
    <cellStyle name="Output 17 2" xfId="12276" xr:uid="{69C28029-F835-44DF-B0B3-6069BE1B73FC}"/>
    <cellStyle name="Output 18" xfId="6398" xr:uid="{A85BF355-1DD0-4A53-B711-64E0B36D666A}"/>
    <cellStyle name="Output 18 2" xfId="12869" xr:uid="{EFEB330E-7E03-4AE2-811A-92E9131A4E9E}"/>
    <cellStyle name="Output 19" xfId="6442" xr:uid="{8FC001BE-8E44-4B7B-9419-7BD545B588CC}"/>
    <cellStyle name="Output 19 2" xfId="12913" xr:uid="{1D848341-FBED-4392-B343-0C0477B7E271}"/>
    <cellStyle name="Output 2" xfId="2494" xr:uid="{00000000-0005-0000-0000-0000BF090000}"/>
    <cellStyle name="Output 2 10" xfId="7282" xr:uid="{D49F9CB8-B674-4263-9138-153D38B82767}"/>
    <cellStyle name="Output 2 10 2" xfId="13753" xr:uid="{3E848667-CE91-4308-8818-8A6DD7C5480C}"/>
    <cellStyle name="Output 2 11" xfId="7045" xr:uid="{EF3894F1-C699-4E19-9071-9E38DA08FDFC}"/>
    <cellStyle name="Output 2 11 2" xfId="13516" xr:uid="{A34C641C-53F7-400D-B3D3-2474922E1D72}"/>
    <cellStyle name="Output 2 12" xfId="7763" xr:uid="{BCC41CC6-4160-463F-9F68-458093DAD912}"/>
    <cellStyle name="Output 2 12 2" xfId="14234" xr:uid="{DC68435A-B834-43B9-8E01-C293A33C4402}"/>
    <cellStyle name="Output 2 13" xfId="7581" xr:uid="{268F9297-E5BE-4A39-A0E9-013C82D120D1}"/>
    <cellStyle name="Output 2 13 2" xfId="14052" xr:uid="{8A5B9DED-9D8D-42FC-BF21-EF3769ADFAF8}"/>
    <cellStyle name="Output 2 14" xfId="7998" xr:uid="{75DB23F2-83F7-43C5-B1F9-CAA092FD1C3A}"/>
    <cellStyle name="Output 2 14 2" xfId="14469" xr:uid="{2085E281-D262-4BE3-AE1D-1D1AA01E9E79}"/>
    <cellStyle name="Output 2 15" xfId="8070" xr:uid="{A32507D0-6FEC-46C3-94D0-AE33C706DA78}"/>
    <cellStyle name="Output 2 15 2" xfId="14541" xr:uid="{1CAC0409-01CB-48E2-93B1-2D8FD798C30F}"/>
    <cellStyle name="Output 2 16" xfId="8688" xr:uid="{BAA4E70B-447D-4F27-A541-0D849650C71B}"/>
    <cellStyle name="Output 2 16 2" xfId="15159" xr:uid="{FCFF3E03-D676-4529-9ED8-A5FDF52A59A1}"/>
    <cellStyle name="Output 2 17" xfId="8867" xr:uid="{F4606C2E-A69F-4FDF-BD9A-3215C75EB227}"/>
    <cellStyle name="Output 2 17 2" xfId="15338" xr:uid="{44D3C294-0FE7-476E-9507-369C5554EF63}"/>
    <cellStyle name="Output 2 18" xfId="9044" xr:uid="{C7865AC9-2637-49C0-89D8-4BC6180B161B}"/>
    <cellStyle name="Output 2 18 2" xfId="15515" xr:uid="{CBBF6E51-436E-4EFF-993C-9D05BBB6894E}"/>
    <cellStyle name="Output 2 19" xfId="9206" xr:uid="{96BB3006-0EE1-4BAF-A953-33887962C34A}"/>
    <cellStyle name="Output 2 19 2" xfId="15677" xr:uid="{F627517B-374C-40B6-A7E1-39A79B48BF8D}"/>
    <cellStyle name="Output 2 2" xfId="2495" xr:uid="{00000000-0005-0000-0000-0000C0090000}"/>
    <cellStyle name="Output 2 2 10" xfId="7764" xr:uid="{7D25F197-1DBC-4C4D-BC5F-53A199436737}"/>
    <cellStyle name="Output 2 2 10 2" xfId="14235" xr:uid="{3C9F87B5-45D2-46F4-A0E9-6C5976DAE2B0}"/>
    <cellStyle name="Output 2 2 11" xfId="7806" xr:uid="{D60999DB-42A5-465B-9695-A46065826B54}"/>
    <cellStyle name="Output 2 2 11 2" xfId="14277" xr:uid="{62CBC7B6-2174-401A-A93E-971F35BA432A}"/>
    <cellStyle name="Output 2 2 12" xfId="7999" xr:uid="{5775A780-82D0-43C7-8349-ACDDA65F6C66}"/>
    <cellStyle name="Output 2 2 12 2" xfId="14470" xr:uid="{146D02C0-5DD8-43E7-AA46-BFDE99A94E8E}"/>
    <cellStyle name="Output 2 2 13" xfId="8069" xr:uid="{201303FB-9F07-4DAA-80AF-75F0F9F33BCA}"/>
    <cellStyle name="Output 2 2 13 2" xfId="14540" xr:uid="{F6A57175-B766-44F5-AB3D-9F448F8DEDB4}"/>
    <cellStyle name="Output 2 2 14" xfId="8689" xr:uid="{A8517C6B-8793-4BF6-B1F2-431B5D219434}"/>
    <cellStyle name="Output 2 2 14 2" xfId="15160" xr:uid="{FDDBBE6B-A9D5-4082-BF0C-B3808489BB93}"/>
    <cellStyle name="Output 2 2 15" xfId="8868" xr:uid="{8D8BECC3-FD5C-44FA-80DD-E258DBCD5605}"/>
    <cellStyle name="Output 2 2 15 2" xfId="15339" xr:uid="{E77CBBE6-D96D-472A-A4C6-D9285E888A7D}"/>
    <cellStyle name="Output 2 2 16" xfId="9045" xr:uid="{752F44FC-5710-49DC-B825-EC60C3CA88B0}"/>
    <cellStyle name="Output 2 2 16 2" xfId="15516" xr:uid="{2B4B11BD-251F-40C8-8758-0A6C89DCFDB2}"/>
    <cellStyle name="Output 2 2 17" xfId="9207" xr:uid="{367D98CD-48E3-4A43-912B-F0C068439554}"/>
    <cellStyle name="Output 2 2 17 2" xfId="15678" xr:uid="{56F34837-F5E0-4861-B522-C2961AD1D919}"/>
    <cellStyle name="Output 2 2 18" xfId="9842" xr:uid="{BA1C69A0-89D9-476F-88B6-F154C5931525}"/>
    <cellStyle name="Output 2 2 19" xfId="10374" xr:uid="{839B5E4C-0E67-4D5C-B541-AED16ED14581}"/>
    <cellStyle name="Output 2 2 2" xfId="2496" xr:uid="{00000000-0005-0000-0000-0000C1090000}"/>
    <cellStyle name="Output 2 2 2 2" xfId="5840" xr:uid="{D0DEE714-2D7A-4C81-A631-79BB42E9D7D4}"/>
    <cellStyle name="Output 2 2 2 2 2" xfId="12293" xr:uid="{74E8ECDC-1436-499A-A9A4-7B0121DD3D26}"/>
    <cellStyle name="Output 2 2 2 3" xfId="10375" xr:uid="{8A0AA00A-7B83-4E63-A3B6-49735AFADAEE}"/>
    <cellStyle name="Output 2 2 2 4" xfId="11180" xr:uid="{F3D473C6-4A4E-4511-A0B6-DC3CA9EDACBD}"/>
    <cellStyle name="Output 2 2 2 5" xfId="4911" xr:uid="{3EF0359F-F7B6-46A5-BB30-D3CF5B7A6D97}"/>
    <cellStyle name="Output 2 2 20" xfId="9916" xr:uid="{AE7BD9D5-8D01-465C-BA02-D14E05733A13}"/>
    <cellStyle name="Output 2 2 21" xfId="10604" xr:uid="{172971DD-8B1F-49A5-A689-172D99A87F94}"/>
    <cellStyle name="Output 2 2 22" xfId="10787" xr:uid="{63DF96D5-B779-4BE7-9E8A-47034AFB1E17}"/>
    <cellStyle name="Output 2 2 23" xfId="10904" xr:uid="{29115DF0-CB88-4710-97C1-C0068275BC58}"/>
    <cellStyle name="Output 2 2 24" xfId="15929" xr:uid="{0C417180-6340-4F05-88BD-630EF7076633}"/>
    <cellStyle name="Output 2 2 25" xfId="16540" xr:uid="{0695E3D7-4335-400F-93A1-14B0453BB10D}"/>
    <cellStyle name="Output 2 2 26" xfId="16353" xr:uid="{0A164183-3D41-44BB-B5D2-40849BEA079D}"/>
    <cellStyle name="Output 2 2 27" xfId="16808" xr:uid="{92B96778-CD4E-44F3-BFDC-DA6A66D7BCA1}"/>
    <cellStyle name="Output 2 2 28" xfId="16985" xr:uid="{69E82001-E7BD-4F64-AAD3-CC4EE9F6ACC6}"/>
    <cellStyle name="Output 2 2 29" xfId="17147" xr:uid="{5350DC5D-DC6C-45FD-827D-9AD7D6BFEC63}"/>
    <cellStyle name="Output 2 2 3" xfId="4398" xr:uid="{8E916D41-89B3-4C40-B4E5-6AA57510AB49}"/>
    <cellStyle name="Output 2 2 3 2" xfId="12292" xr:uid="{F7E913CB-E649-4A46-8E5B-167ACD4994EC}"/>
    <cellStyle name="Output 2 2 4" xfId="6340" xr:uid="{73D26504-6733-4F0B-92DB-6B0167DFAF9A}"/>
    <cellStyle name="Output 2 2 4 2" xfId="12811" xr:uid="{C2209140-ED88-4533-859B-A9E9A9A4A4E7}"/>
    <cellStyle name="Output 2 2 5" xfId="6383" xr:uid="{214C5780-B602-4588-80D9-013E9095973F}"/>
    <cellStyle name="Output 2 2 5 2" xfId="12854" xr:uid="{35953418-E464-4D5D-82EB-1AF23D82859E}"/>
    <cellStyle name="Output 2 2 6" xfId="6577" xr:uid="{A5B4AAD1-D6ED-4F68-B0D7-C9EEA1EDBA8F}"/>
    <cellStyle name="Output 2 2 6 2" xfId="13048" xr:uid="{9AFCFF93-A294-4982-9D07-2DCF48B2C1A6}"/>
    <cellStyle name="Output 2 2 7" xfId="6639" xr:uid="{C4850770-1506-4FAC-AA86-D9C279327EBB}"/>
    <cellStyle name="Output 2 2 7 2" xfId="13110" xr:uid="{BEB6B5EA-A58D-4064-84E5-3DDEE2CE6A35}"/>
    <cellStyle name="Output 2 2 8" xfId="7283" xr:uid="{8CDDF354-1483-44FF-9005-5203C270FFB1}"/>
    <cellStyle name="Output 2 2 8 2" xfId="13754" xr:uid="{B64C7B59-E3E0-478F-BD19-AF0150896475}"/>
    <cellStyle name="Output 2 2 9" xfId="7323" xr:uid="{02511C0A-D6B8-4EC8-84E5-581702A2D815}"/>
    <cellStyle name="Output 2 2 9 2" xfId="13794" xr:uid="{67696050-09ED-43A3-B931-4739A6CD6C43}"/>
    <cellStyle name="Output 2 20" xfId="9841" xr:uid="{D8CED39E-91E3-442D-A0C8-66A00A7FB72B}"/>
    <cellStyle name="Output 2 21" xfId="10373" xr:uid="{F179C5B2-6447-40DD-AF89-054025A79EEA}"/>
    <cellStyle name="Output 2 22" xfId="9915" xr:uid="{C2FBBCC3-C8CA-426E-8C6C-48D0E5F53F3B}"/>
    <cellStyle name="Output 2 23" xfId="10603" xr:uid="{50D8124A-06CE-48BF-9A9A-103EC424726D}"/>
    <cellStyle name="Output 2 24" xfId="10786" xr:uid="{C72E4577-F248-418A-BF9A-0C8E89D43A9D}"/>
    <cellStyle name="Output 2 25" xfId="10903" xr:uid="{CD9698A6-4112-41A9-9127-3971337E9A41}"/>
    <cellStyle name="Output 2 26" xfId="15928" xr:uid="{E2410E34-D7D2-4D5C-942D-A05FC7CF488E}"/>
    <cellStyle name="Output 2 27" xfId="16539" xr:uid="{C285CEAC-4F72-4C12-A33F-49827D78801E}"/>
    <cellStyle name="Output 2 28" xfId="16352" xr:uid="{F977C96A-6E70-4ACC-B312-ADA014FEBE45}"/>
    <cellStyle name="Output 2 29" xfId="16807" xr:uid="{940D8164-B07F-4B7D-9596-AF5DE102FC6A}"/>
    <cellStyle name="Output 2 3" xfId="2497" xr:uid="{00000000-0005-0000-0000-0000C2090000}"/>
    <cellStyle name="Output 2 3 10" xfId="7765" xr:uid="{4A156A85-564F-4FDC-B704-56511838CD29}"/>
    <cellStyle name="Output 2 3 10 2" xfId="14236" xr:uid="{1A17E0DD-3AA4-47B0-9086-D52EC78AFDD2}"/>
    <cellStyle name="Output 2 3 11" xfId="7582" xr:uid="{F2EBA7A8-C60A-438F-943D-A78D9EA29D52}"/>
    <cellStyle name="Output 2 3 11 2" xfId="14053" xr:uid="{9EA6E844-096E-40CE-AA68-DF5D717BBBC6}"/>
    <cellStyle name="Output 2 3 12" xfId="8000" xr:uid="{8B66BB39-DC7C-428D-A0C7-7D8FC28F5D03}"/>
    <cellStyle name="Output 2 3 12 2" xfId="14471" xr:uid="{D759F61F-5B9A-4227-B66E-CE774DF3A5C8}"/>
    <cellStyle name="Output 2 3 13" xfId="8068" xr:uid="{22DF36DC-078F-45A0-A332-5B3C573BFB94}"/>
    <cellStyle name="Output 2 3 13 2" xfId="14539" xr:uid="{3A85F91B-4ECF-4C5C-BE30-BDE7FD33A961}"/>
    <cellStyle name="Output 2 3 14" xfId="8690" xr:uid="{937311A7-3161-4B5C-8E8A-3912C133CDFA}"/>
    <cellStyle name="Output 2 3 14 2" xfId="15161" xr:uid="{BD2BB01B-D877-4FFC-9CBF-738FBBD43F21}"/>
    <cellStyle name="Output 2 3 15" xfId="8869" xr:uid="{83B06E2C-43BB-4F39-95EF-4B236D12FDD2}"/>
    <cellStyle name="Output 2 3 15 2" xfId="15340" xr:uid="{9468080D-E513-4246-A9F6-D2BDB7106EA6}"/>
    <cellStyle name="Output 2 3 16" xfId="9046" xr:uid="{C19639C4-B161-4180-8F8D-595CD1EFD834}"/>
    <cellStyle name="Output 2 3 16 2" xfId="15517" xr:uid="{2631B109-C04B-402F-A9CE-E3D568BF5DA9}"/>
    <cellStyle name="Output 2 3 17" xfId="9208" xr:uid="{268570E8-D5A1-411D-8C89-8508D3BB2AC1}"/>
    <cellStyle name="Output 2 3 17 2" xfId="15679" xr:uid="{7A2661D7-A305-46BA-A4CC-1CC38A8113E8}"/>
    <cellStyle name="Output 2 3 18" xfId="9843" xr:uid="{B2ACDA08-56D2-4EEA-9934-8C59B2EECD07}"/>
    <cellStyle name="Output 2 3 19" xfId="10376" xr:uid="{2B7F98DD-3A59-44FE-9FEF-CA79C73A3A96}"/>
    <cellStyle name="Output 2 3 2" xfId="2498" xr:uid="{00000000-0005-0000-0000-0000C3090000}"/>
    <cellStyle name="Output 2 3 2 2" xfId="5841" xr:uid="{E1038D29-E04F-4ACD-9228-9CFAC92214B6}"/>
    <cellStyle name="Output 2 3 2 2 2" xfId="12295" xr:uid="{4D583542-6EBD-4FB6-AB82-E724DFB6D7F8}"/>
    <cellStyle name="Output 2 3 2 3" xfId="10377" xr:uid="{868BF8B7-16C7-463C-A8FE-159FE4B6BC4C}"/>
    <cellStyle name="Output 2 3 2 4" xfId="11181" xr:uid="{8FF4C089-8CF2-45DC-9BA6-00EBA8C05C4C}"/>
    <cellStyle name="Output 2 3 2 5" xfId="4912" xr:uid="{8D7C2057-567E-410F-8995-7AA3779F0AE1}"/>
    <cellStyle name="Output 2 3 20" xfId="9917" xr:uid="{4F52282C-D129-4563-9D90-0BB1C4EB6946}"/>
    <cellStyle name="Output 2 3 21" xfId="10605" xr:uid="{884C404E-F3DD-4B05-A047-B9D0E9DB389B}"/>
    <cellStyle name="Output 2 3 22" xfId="10788" xr:uid="{229C3CEA-8570-4A1E-9BA9-4858E73C767A}"/>
    <cellStyle name="Output 2 3 23" xfId="10905" xr:uid="{01EB8B10-316C-4A5B-A8CD-7D27C61ED443}"/>
    <cellStyle name="Output 2 3 24" xfId="15930" xr:uid="{F1A9FF70-88CA-4D96-87AE-57795FB2333E}"/>
    <cellStyle name="Output 2 3 25" xfId="16541" xr:uid="{F2C3680D-2907-4040-AC1D-E565E75FB173}"/>
    <cellStyle name="Output 2 3 26" xfId="16596" xr:uid="{0A6F403F-B876-4790-BDEE-BAB74EE0D141}"/>
    <cellStyle name="Output 2 3 27" xfId="16809" xr:uid="{5FCBF8F3-9D22-4A76-9587-8BCF4F4DD842}"/>
    <cellStyle name="Output 2 3 28" xfId="16986" xr:uid="{4E1C7CB6-7A6B-4BA3-8A4D-D865507E7D8F}"/>
    <cellStyle name="Output 2 3 29" xfId="17148" xr:uid="{8A1A07A4-A9B2-4CC8-834B-2FE8DEAB997E}"/>
    <cellStyle name="Output 2 3 3" xfId="4399" xr:uid="{53E4EDD4-E603-47F4-94FD-BB2A22534BE7}"/>
    <cellStyle name="Output 2 3 3 2" xfId="12294" xr:uid="{DE7EA333-FA6C-4042-80AA-31958C0ACDE5}"/>
    <cellStyle name="Output 2 3 4" xfId="6341" xr:uid="{50352B38-B381-42AC-BF1E-0465C4D55329}"/>
    <cellStyle name="Output 2 3 4 2" xfId="12812" xr:uid="{63FA042B-4929-4009-9D46-00BE6B31DBE6}"/>
    <cellStyle name="Output 2 3 5" xfId="6155" xr:uid="{E6971365-FA73-496B-B4DC-1BD8FB5C1E4D}"/>
    <cellStyle name="Output 2 3 5 2" xfId="12626" xr:uid="{4CE5B2CF-872B-42E7-B36D-5F47D28F1539}"/>
    <cellStyle name="Output 2 3 6" xfId="6578" xr:uid="{24CA2378-EE9E-499F-9164-F09022B5155A}"/>
    <cellStyle name="Output 2 3 6 2" xfId="13049" xr:uid="{1765DEAA-A7AD-4DDC-928A-F9EFD23B192F}"/>
    <cellStyle name="Output 2 3 7" xfId="6638" xr:uid="{9D76008D-1BAD-48A3-B998-CD723479178E}"/>
    <cellStyle name="Output 2 3 7 2" xfId="13109" xr:uid="{8948580D-6E06-4BC3-8AB8-1774DF2DA55F}"/>
    <cellStyle name="Output 2 3 8" xfId="7284" xr:uid="{F9F7C91B-0FE3-4B96-B276-7EC55CB91D7E}"/>
    <cellStyle name="Output 2 3 8 2" xfId="13755" xr:uid="{EE6E1B9D-0478-4F81-BF36-21C226972C4B}"/>
    <cellStyle name="Output 2 3 9" xfId="7046" xr:uid="{2DF68936-D2BA-43F9-90C5-24EA219E655A}"/>
    <cellStyle name="Output 2 3 9 2" xfId="13517" xr:uid="{8B7B0534-E32E-4745-AD0D-DEA172684062}"/>
    <cellStyle name="Output 2 30" xfId="16984" xr:uid="{EB2805F7-8681-4618-B5A0-40F08D904F2E}"/>
    <cellStyle name="Output 2 31" xfId="17146" xr:uid="{2FA785E8-A442-47F0-ADB3-859621481283}"/>
    <cellStyle name="Output 2 4" xfId="2499" xr:uid="{00000000-0005-0000-0000-0000C4090000}"/>
    <cellStyle name="Output 2 4 2" xfId="5842" xr:uid="{B88AD18B-2DE6-432D-863B-8786EAFC2D40}"/>
    <cellStyle name="Output 2 4 2 2" xfId="12296" xr:uid="{45CDEBED-12BC-474D-BA18-D555B63D04F7}"/>
    <cellStyle name="Output 2 4 3" xfId="10378" xr:uid="{B5C34791-FB81-4F33-80C9-E61B5EBE846F}"/>
    <cellStyle name="Output 2 4 4" xfId="11182" xr:uid="{D2481553-6E45-495D-AA53-8856763AE019}"/>
    <cellStyle name="Output 2 4 5" xfId="4913" xr:uid="{63C2478C-DEDF-447E-A885-32899067FA3C}"/>
    <cellStyle name="Output 2 5" xfId="4397" xr:uid="{B9731D09-FF30-4FEC-99BC-4EB05A45DEC7}"/>
    <cellStyle name="Output 2 5 2" xfId="12291" xr:uid="{C41FC194-0018-495B-9FAD-C68A44E0842A}"/>
    <cellStyle name="Output 2 6" xfId="6339" xr:uid="{668B14A0-07F6-49CD-B6B7-D974A5EDC0C8}"/>
    <cellStyle name="Output 2 6 2" xfId="12810" xr:uid="{5A8FF23B-4595-4D65-9900-96132C185179}"/>
    <cellStyle name="Output 2 7" xfId="6154" xr:uid="{71CB60BA-DC7C-4A78-A578-20B6D969038C}"/>
    <cellStyle name="Output 2 7 2" xfId="12625" xr:uid="{CAC52A74-22CB-4184-8B6B-A5B7B29E6CBD}"/>
    <cellStyle name="Output 2 8" xfId="6576" xr:uid="{EB026D6E-3ED5-46E4-9175-F7FA34F8C5AA}"/>
    <cellStyle name="Output 2 8 2" xfId="13047" xr:uid="{A8879370-53BC-45ED-8B4F-3419EA8E0B0C}"/>
    <cellStyle name="Output 2 9" xfId="6640" xr:uid="{FA1F242C-FB0E-4AA5-8C6D-6D6DE18D2ED0}"/>
    <cellStyle name="Output 2 9 2" xfId="13111" xr:uid="{F7EE3AA9-4E20-4D63-B8B8-6E6A4C034D82}"/>
    <cellStyle name="Output 20" xfId="6372" xr:uid="{27178C7D-E972-4603-BA04-07A39BDED2CA}"/>
    <cellStyle name="Output 20 2" xfId="12843" xr:uid="{632770EE-FB5E-47C7-96D8-1C40FA95F1BC}"/>
    <cellStyle name="Output 21" xfId="7160" xr:uid="{3456C9C7-88AE-4BEE-99B7-096622E9E49D}"/>
    <cellStyle name="Output 21 2" xfId="13631" xr:uid="{3138A266-6FDA-47A2-B10D-4E1FB3AAAEC0}"/>
    <cellStyle name="Output 22" xfId="7179" xr:uid="{CE1A0642-BC6F-4911-AEBA-01F0144E1B83}"/>
    <cellStyle name="Output 22 2" xfId="13650" xr:uid="{FE43FE9F-8CEB-4F71-86D5-C56B23FDFCC8}"/>
    <cellStyle name="Output 23" xfId="7335" xr:uid="{0F2B221F-FB2B-4E2E-9640-AF0EC800746B}"/>
    <cellStyle name="Output 23 2" xfId="13806" xr:uid="{0A24BF43-4DCA-4FCF-8770-D2B914C7EB83}"/>
    <cellStyle name="Output 24" xfId="7821" xr:uid="{B2D9E0CE-6A1B-46C6-900B-B46D0AE7D8B3}"/>
    <cellStyle name="Output 24 2" xfId="14292" xr:uid="{841E538E-CB10-46E5-AE95-48EABE4DCB16}"/>
    <cellStyle name="Output 25" xfId="7864" xr:uid="{378752F8-87E4-48B5-B800-96CAB0CF5017}"/>
    <cellStyle name="Output 25 2" xfId="14335" xr:uid="{F05ED31A-02EC-46D2-AA42-224315957505}"/>
    <cellStyle name="Output 26" xfId="7813" xr:uid="{008D14BA-1203-4D81-A1BA-A707D92B536D}"/>
    <cellStyle name="Output 26 2" xfId="14284" xr:uid="{01AE5898-A3CD-4E21-869A-F7C861AF6847}"/>
    <cellStyle name="Output 27" xfId="8504" xr:uid="{93ACEAE3-4C3C-48B2-B66E-5D281E05EB61}"/>
    <cellStyle name="Output 27 2" xfId="14975" xr:uid="{18D732F4-C516-40E1-96C8-EF5AB9E88A40}"/>
    <cellStyle name="Output 28" xfId="8532" xr:uid="{A4224924-9C6B-4377-8A31-ECC68CE412CE}"/>
    <cellStyle name="Output 28 2" xfId="15003" xr:uid="{35B89DF9-21AE-4818-8D26-55EB99F1C7A8}"/>
    <cellStyle name="Output 29" xfId="8713" xr:uid="{5F2AA07A-9BC3-467F-BB8F-0B3F19779769}"/>
    <cellStyle name="Output 29 2" xfId="15184" xr:uid="{21B0C1B0-1506-4D33-B70E-6DF57EE37A4D}"/>
    <cellStyle name="Output 3" xfId="2500" xr:uid="{00000000-0005-0000-0000-0000C5090000}"/>
    <cellStyle name="Output 3 10" xfId="7766" xr:uid="{2BF6E528-D27D-412F-AFB1-795FD46A731C}"/>
    <cellStyle name="Output 3 10 2" xfId="14237" xr:uid="{A874031C-3FBE-4DDA-8620-4CC80B722C07}"/>
    <cellStyle name="Output 3 11" xfId="7583" xr:uid="{480F56B7-FCE3-48FF-ABEE-BDCCE6E5D062}"/>
    <cellStyle name="Output 3 11 2" xfId="14054" xr:uid="{8809FCE5-4BE6-4C4F-A107-868FAC20DA5D}"/>
    <cellStyle name="Output 3 12" xfId="8001" xr:uid="{FB592CB0-D241-4C8C-8ABE-A9E3B4DD343B}"/>
    <cellStyle name="Output 3 12 2" xfId="14472" xr:uid="{C550C506-B69D-4153-8AA8-1949759099AF}"/>
    <cellStyle name="Output 3 13" xfId="8067" xr:uid="{728B40BC-D0D3-42D5-B165-A732EFB45C56}"/>
    <cellStyle name="Output 3 13 2" xfId="14538" xr:uid="{9F7F49C3-157E-440A-8931-FA96FE05E4D9}"/>
    <cellStyle name="Output 3 14" xfId="8691" xr:uid="{AB026C4A-744D-47B9-8F00-193F3AEBB7C1}"/>
    <cellStyle name="Output 3 14 2" xfId="15162" xr:uid="{F07D97D9-2B9F-4638-80C0-ED212D3DF1AD}"/>
    <cellStyle name="Output 3 15" xfId="8870" xr:uid="{D5A84B8A-929F-407C-ADA3-191E7F3CA168}"/>
    <cellStyle name="Output 3 15 2" xfId="15341" xr:uid="{8DD8AB50-FBBB-45AC-8C0F-AD9626B1A4BA}"/>
    <cellStyle name="Output 3 16" xfId="9047" xr:uid="{E3510129-0572-4BEF-8277-C80DCFBA41BB}"/>
    <cellStyle name="Output 3 16 2" xfId="15518" xr:uid="{5D809A95-5A99-4524-BF99-933083E55372}"/>
    <cellStyle name="Output 3 17" xfId="9209" xr:uid="{D7F93E8D-4F78-4904-8A76-4ABF6B943926}"/>
    <cellStyle name="Output 3 17 2" xfId="15680" xr:uid="{5B14F12C-5A39-4BB9-A113-A28624CAA8C8}"/>
    <cellStyle name="Output 3 18" xfId="9844" xr:uid="{0506131A-651D-48DA-AD2D-6382F1420B29}"/>
    <cellStyle name="Output 3 19" xfId="10379" xr:uid="{A65DF784-58C0-4543-9AE0-AC2B28A4C731}"/>
    <cellStyle name="Output 3 2" xfId="2501" xr:uid="{00000000-0005-0000-0000-0000C6090000}"/>
    <cellStyle name="Output 3 2 2" xfId="5843" xr:uid="{0436DA90-7F04-4472-B4B4-F188389C751A}"/>
    <cellStyle name="Output 3 2 2 2" xfId="12298" xr:uid="{51A4A94E-B6CA-47B0-8FE5-930518446A38}"/>
    <cellStyle name="Output 3 2 3" xfId="10380" xr:uid="{166A5778-8226-4351-88A0-2E0EA895BBD5}"/>
    <cellStyle name="Output 3 2 4" xfId="11183" xr:uid="{324B5748-6FAE-499A-8D04-766A71C460E3}"/>
    <cellStyle name="Output 3 2 5" xfId="4914" xr:uid="{0C7195EA-B844-4D85-8382-D55EEF8346F2}"/>
    <cellStyle name="Output 3 20" xfId="9918" xr:uid="{899C425B-4BAA-4E4D-93C6-A70770A2F58D}"/>
    <cellStyle name="Output 3 21" xfId="10606" xr:uid="{208A68D2-28FE-400A-8826-B65609796629}"/>
    <cellStyle name="Output 3 22" xfId="10789" xr:uid="{69FC6CC5-C036-4E03-93D2-EEF45356C40F}"/>
    <cellStyle name="Output 3 23" xfId="10906" xr:uid="{CDE77D93-579F-4EB4-A06D-87FA0E023A6C}"/>
    <cellStyle name="Output 3 24" xfId="15931" xr:uid="{C8A37ACC-AA55-4AC4-9E50-DF53581D0A46}"/>
    <cellStyle name="Output 3 25" xfId="16542" xr:uid="{0E471D3B-A5F3-4691-9B21-B4D8C9DB6E56}"/>
    <cellStyle name="Output 3 26" xfId="16354" xr:uid="{38FA3BCB-D010-4270-82AF-66AC2890A8E1}"/>
    <cellStyle name="Output 3 27" xfId="16810" xr:uid="{803E71F3-0F76-4FE2-8CFB-FA05D122C4B1}"/>
    <cellStyle name="Output 3 28" xfId="16987" xr:uid="{120B49E5-76FD-46AC-BCAF-E3FC7AD397B3}"/>
    <cellStyle name="Output 3 29" xfId="17149" xr:uid="{30B1D60C-6666-4F08-80DD-948056681CE5}"/>
    <cellStyle name="Output 3 3" xfId="4400" xr:uid="{F5B1E7BA-D1F9-40A6-AFF3-B3A2AF73E8BE}"/>
    <cellStyle name="Output 3 3 2" xfId="12297" xr:uid="{76BDCF31-ADB9-4F7D-B96C-E160FA5A3FE8}"/>
    <cellStyle name="Output 3 4" xfId="6342" xr:uid="{1AA3D994-971A-40EF-8EF6-582C8EA92126}"/>
    <cellStyle name="Output 3 4 2" xfId="12813" xr:uid="{D445AB76-3A92-4A05-A2F7-9B24A409E799}"/>
    <cellStyle name="Output 3 5" xfId="6156" xr:uid="{2319F6CA-E3FB-4DDF-A6DE-218F1AD2579E}"/>
    <cellStyle name="Output 3 5 2" xfId="12627" xr:uid="{B65A3C47-C102-44DA-9D5B-AC1CB1D6A6E7}"/>
    <cellStyle name="Output 3 6" xfId="6579" xr:uid="{A30C7AB2-E032-493A-8F55-5805EB1EE4A8}"/>
    <cellStyle name="Output 3 6 2" xfId="13050" xr:uid="{71F5E00E-F198-42BA-BEEA-B89D489CF2E3}"/>
    <cellStyle name="Output 3 7" xfId="6637" xr:uid="{A6BD764E-FAE8-4E63-AEA3-E4CCC51706ED}"/>
    <cellStyle name="Output 3 7 2" xfId="13108" xr:uid="{9576DF61-1C40-45E0-AD66-09B23BD5A9E8}"/>
    <cellStyle name="Output 3 8" xfId="7285" xr:uid="{8BE48231-32CA-4B0A-991E-C56BD9873B05}"/>
    <cellStyle name="Output 3 8 2" xfId="13756" xr:uid="{2B353C92-9C36-4168-A01A-A9A5A411897F}"/>
    <cellStyle name="Output 3 9" xfId="7047" xr:uid="{35E89FDF-4CA7-4B6B-B634-DF17854D8DF5}"/>
    <cellStyle name="Output 3 9 2" xfId="13518" xr:uid="{95D09AA8-F380-4760-A83F-FDE087DC3937}"/>
    <cellStyle name="Output 30" xfId="8891" xr:uid="{5A1ADE7B-D28A-44B7-9295-5E0D841A2044}"/>
    <cellStyle name="Output 30 2" xfId="15362" xr:uid="{D2BC0613-FE48-498C-862D-91DE926A0546}"/>
    <cellStyle name="Output 31" xfId="9055" xr:uid="{B072C504-569D-467E-A6C4-D396FA07B5AA}"/>
    <cellStyle name="Output 31 2" xfId="15526" xr:uid="{E985782D-64DB-454F-8B2C-752EA8E5BBD1}"/>
    <cellStyle name="Output 32" xfId="9940" xr:uid="{F4EDB08A-EEF8-455B-9ACD-6FE24FD9F37E}"/>
    <cellStyle name="Output 33" xfId="10358" xr:uid="{35B97952-85C8-4EC0-8848-7C53006D369B}"/>
    <cellStyle name="Output 34" xfId="10422" xr:uid="{03D9D83C-5A6C-44A2-8478-F579A93C00FF}"/>
    <cellStyle name="Output 35" xfId="9969" xr:uid="{8F2F7ABC-5326-4706-9107-D65D25C16FFB}"/>
    <cellStyle name="Output 36" xfId="10628" xr:uid="{12CF83A0-5707-409E-88AB-B4DFA1DA3380}"/>
    <cellStyle name="Output 37" xfId="9438" xr:uid="{4049A1B5-603D-4E6B-9B09-4027BA742B16}"/>
    <cellStyle name="Output 38" xfId="15724" xr:uid="{77804661-E475-45E6-9A98-F316401D6496}"/>
    <cellStyle name="Output 39" xfId="16001" xr:uid="{248FFEAB-E2A0-4534-85E5-B4DF2CEB14F4}"/>
    <cellStyle name="Output 4" xfId="2502" xr:uid="{00000000-0005-0000-0000-0000C7090000}"/>
    <cellStyle name="Output 4 10" xfId="7767" xr:uid="{89E41FB9-9E57-44D4-B10D-26B7249B8CC8}"/>
    <cellStyle name="Output 4 10 2" xfId="14238" xr:uid="{7BA46FFE-7E14-4A97-A4B0-E9C48158166D}"/>
    <cellStyle name="Output 4 11" xfId="7584" xr:uid="{0A64B8D9-4868-4CD0-A46F-36D09A9AD657}"/>
    <cellStyle name="Output 4 11 2" xfId="14055" xr:uid="{41CC5635-5075-438D-948B-BAC7C87F1335}"/>
    <cellStyle name="Output 4 12" xfId="8002" xr:uid="{4614C36C-DD3D-4586-AED2-CF30C5F656D5}"/>
    <cellStyle name="Output 4 12 2" xfId="14473" xr:uid="{050D749E-0ED5-49B5-B1FE-B66D317D4307}"/>
    <cellStyle name="Output 4 13" xfId="8066" xr:uid="{00DDBBBA-DDCE-4EF7-A5AF-2888BBF348C1}"/>
    <cellStyle name="Output 4 13 2" xfId="14537" xr:uid="{BC5DC581-5F11-4F82-A502-4A02A6A66817}"/>
    <cellStyle name="Output 4 14" xfId="8692" xr:uid="{F8E8D727-8936-43FA-B193-6725A98FF7CB}"/>
    <cellStyle name="Output 4 14 2" xfId="15163" xr:uid="{EA0765FB-6286-497F-9AB3-4FAF199E9010}"/>
    <cellStyle name="Output 4 15" xfId="8871" xr:uid="{3E5F55FB-2C94-458A-B18C-ED31ABBFA993}"/>
    <cellStyle name="Output 4 15 2" xfId="15342" xr:uid="{BBE49D38-BDDE-44B5-8AAC-D3BCD8F9144C}"/>
    <cellStyle name="Output 4 16" xfId="9048" xr:uid="{B4E17C0F-1C0E-4B4A-AF66-8A3557C36719}"/>
    <cellStyle name="Output 4 16 2" xfId="15519" xr:uid="{8011A7B6-A19A-4B11-AEA1-38641746A4EC}"/>
    <cellStyle name="Output 4 17" xfId="9210" xr:uid="{B3DB699A-9AF9-4C7E-8738-F57493636007}"/>
    <cellStyle name="Output 4 17 2" xfId="15681" xr:uid="{9A98271C-8E9D-4E59-8D62-47D8320F655F}"/>
    <cellStyle name="Output 4 18" xfId="9845" xr:uid="{EBD88378-9C7E-4828-B055-B9D4FEFC10DF}"/>
    <cellStyle name="Output 4 19" xfId="10381" xr:uid="{57154E48-4823-4A7A-AB6D-3CA49DFFF1B6}"/>
    <cellStyle name="Output 4 2" xfId="2503" xr:uid="{00000000-0005-0000-0000-0000C8090000}"/>
    <cellStyle name="Output 4 2 2" xfId="5844" xr:uid="{A872E511-661D-4C58-A0A5-85622A019E05}"/>
    <cellStyle name="Output 4 2 2 2" xfId="12300" xr:uid="{EF3BE403-3EEE-459F-951D-8348E34A2987}"/>
    <cellStyle name="Output 4 2 3" xfId="10382" xr:uid="{807D8245-0BA6-45DA-8EFD-47BE992EC5EA}"/>
    <cellStyle name="Output 4 2 4" xfId="11184" xr:uid="{AD7F7D5C-6DAB-4166-ABCC-8603C2717910}"/>
    <cellStyle name="Output 4 2 5" xfId="4915" xr:uid="{0DB463AB-AD9D-49C3-B93E-65C8FA8F2642}"/>
    <cellStyle name="Output 4 20" xfId="9919" xr:uid="{A2935B31-FB45-4A04-B61E-09DB74318650}"/>
    <cellStyle name="Output 4 21" xfId="10607" xr:uid="{FFE2D2C9-A05E-4A6C-A9AE-712BDBCDFEF7}"/>
    <cellStyle name="Output 4 22" xfId="10790" xr:uid="{89F8E9E7-397B-4E5B-8630-CA107C0070CC}"/>
    <cellStyle name="Output 4 23" xfId="10907" xr:uid="{7956E995-0189-4E88-B194-CA8ED52EE888}"/>
    <cellStyle name="Output 4 24" xfId="15932" xr:uid="{A6F2521A-B09F-402D-9968-C5A6AE407544}"/>
    <cellStyle name="Output 4 25" xfId="16543" xr:uid="{BE5F6A1C-6D02-4504-9FAB-A68285C7CBA0}"/>
    <cellStyle name="Output 4 26" xfId="16355" xr:uid="{847698B5-542F-41AD-BCFD-E871F256562E}"/>
    <cellStyle name="Output 4 27" xfId="16811" xr:uid="{AFB48E27-AA81-47CF-ABF8-45F8DD08AF81}"/>
    <cellStyle name="Output 4 28" xfId="16988" xr:uid="{2BDAF828-5749-4852-BBC1-A4CD81648312}"/>
    <cellStyle name="Output 4 29" xfId="17150" xr:uid="{A8579D35-EDE2-482F-8FE5-3F5F10CB3EDF}"/>
    <cellStyle name="Output 4 3" xfId="4401" xr:uid="{01DE4D15-072A-4E20-ADBC-CC39F2DECC8A}"/>
    <cellStyle name="Output 4 3 2" xfId="12299" xr:uid="{E0D9B917-3FFA-4842-BDCC-1572B2285EAC}"/>
    <cellStyle name="Output 4 4" xfId="6343" xr:uid="{08D7C1F0-10C2-4043-92D0-4D8D78CBA02B}"/>
    <cellStyle name="Output 4 4 2" xfId="12814" xr:uid="{A063E79A-D97D-45FF-BBF2-FFC6BC33407F}"/>
    <cellStyle name="Output 4 5" xfId="6157" xr:uid="{0C61ACF4-5FF2-4342-8235-D00E1FD7EEFB}"/>
    <cellStyle name="Output 4 5 2" xfId="12628" xr:uid="{55962F1C-FF6B-49CE-B0FB-969C257DB054}"/>
    <cellStyle name="Output 4 6" xfId="6580" xr:uid="{421F2947-1E9C-45EB-8230-3F51B9B0AD1F}"/>
    <cellStyle name="Output 4 6 2" xfId="13051" xr:uid="{A273FE5C-098E-4A28-B682-AF3189F87EFF}"/>
    <cellStyle name="Output 4 7" xfId="6636" xr:uid="{D91A3D25-B67F-498F-854E-F870F4769677}"/>
    <cellStyle name="Output 4 7 2" xfId="13107" xr:uid="{DDF963F3-A386-45A7-882E-310EECB4F2E4}"/>
    <cellStyle name="Output 4 8" xfId="7286" xr:uid="{E008BCB9-B853-4C36-B643-7724DA7F9EC9}"/>
    <cellStyle name="Output 4 8 2" xfId="13757" xr:uid="{FC2A55B5-59B1-4567-82F0-7D015DDA0C43}"/>
    <cellStyle name="Output 4 9" xfId="7048" xr:uid="{5A282FC4-9753-4432-A863-406ACD61A677}"/>
    <cellStyle name="Output 4 9 2" xfId="13519" xr:uid="{99C0E14C-7A8F-449E-B4C8-CA5E49EE3ACD}"/>
    <cellStyle name="Output 40" xfId="16670" xr:uid="{E135077B-AE13-4BE4-8812-874935F642A7}"/>
    <cellStyle name="Output 41" xfId="16579" xr:uid="{AC0DB219-184D-4134-89CB-0F9709EC084C}"/>
    <cellStyle name="Output 42" xfId="16831" xr:uid="{3318C04E-319B-49BC-B157-0FAF93C669BD}"/>
    <cellStyle name="Output 43" xfId="16995" xr:uid="{EC35A652-B307-4F47-A466-25E0FD9F8FCD}"/>
    <cellStyle name="Output 5" xfId="2504" xr:uid="{00000000-0005-0000-0000-0000C9090000}"/>
    <cellStyle name="Output 5 10" xfId="7768" xr:uid="{ED82E839-2F03-4328-A7A2-62DC1548A9CD}"/>
    <cellStyle name="Output 5 10 2" xfId="14239" xr:uid="{8A688F36-D2B2-4156-A1C3-8A26FF2B485A}"/>
    <cellStyle name="Output 5 11" xfId="7585" xr:uid="{D9B7B941-4354-420B-B65B-C9F4F22BDE63}"/>
    <cellStyle name="Output 5 11 2" xfId="14056" xr:uid="{D6F374F8-4D59-470F-8F37-8E959AA0BE98}"/>
    <cellStyle name="Output 5 12" xfId="8003" xr:uid="{6BCF0DBA-B215-4CE0-B7D9-3D61D12FEF39}"/>
    <cellStyle name="Output 5 12 2" xfId="14474" xr:uid="{7F648549-64FC-4628-9322-F6287779CE85}"/>
    <cellStyle name="Output 5 13" xfId="8065" xr:uid="{4CB98D13-27E3-48A3-B9D9-1EE4032FD6CF}"/>
    <cellStyle name="Output 5 13 2" xfId="14536" xr:uid="{C308A156-C6CD-486B-A783-423DE52F06CE}"/>
    <cellStyle name="Output 5 14" xfId="8693" xr:uid="{0766CEAA-ECEE-43E8-B0DD-2B862DA7F6ED}"/>
    <cellStyle name="Output 5 14 2" xfId="15164" xr:uid="{276D7E41-CF55-4517-A48F-556A0ADC9498}"/>
    <cellStyle name="Output 5 15" xfId="8872" xr:uid="{66EB145F-E344-453D-9B2D-030FB57C7E20}"/>
    <cellStyle name="Output 5 15 2" xfId="15343" xr:uid="{F7EE01A5-11A1-446E-8626-E84F1367C398}"/>
    <cellStyle name="Output 5 16" xfId="9049" xr:uid="{C596146D-85DE-4751-9DBC-6FB8FF0BF69A}"/>
    <cellStyle name="Output 5 16 2" xfId="15520" xr:uid="{25999164-F347-4784-AD72-896D677F3C28}"/>
    <cellStyle name="Output 5 17" xfId="9211" xr:uid="{EE0D62BC-3444-4958-94FE-CB419ED36052}"/>
    <cellStyle name="Output 5 17 2" xfId="15682" xr:uid="{4340B55D-EAF1-49B1-A1D2-6DC736FBCBD6}"/>
    <cellStyle name="Output 5 18" xfId="9846" xr:uid="{59FBC738-A56B-4F86-83FD-DA2766247EE9}"/>
    <cellStyle name="Output 5 19" xfId="10383" xr:uid="{ABDEE8AC-75D0-460E-880E-DB0E325F5C25}"/>
    <cellStyle name="Output 5 2" xfId="2505" xr:uid="{00000000-0005-0000-0000-0000CA090000}"/>
    <cellStyle name="Output 5 2 2" xfId="5845" xr:uid="{647F59A3-30F2-489F-B3EC-D685221D5942}"/>
    <cellStyle name="Output 5 2 2 2" xfId="12302" xr:uid="{F211E9EF-39EA-43C0-897E-3A06590F2572}"/>
    <cellStyle name="Output 5 2 3" xfId="10384" xr:uid="{30B1B17D-3206-401B-A5AC-C21E0E0885DD}"/>
    <cellStyle name="Output 5 2 4" xfId="11185" xr:uid="{2CE0CD40-4F7C-4B2D-9310-CB78E1B81D8F}"/>
    <cellStyle name="Output 5 2 5" xfId="4916" xr:uid="{530C0BD2-C5FC-478F-AF1E-F97A649E4F78}"/>
    <cellStyle name="Output 5 20" xfId="9920" xr:uid="{D02CE45C-79E2-48A0-A9EB-A279332EE2ED}"/>
    <cellStyle name="Output 5 21" xfId="10608" xr:uid="{6BC0787D-5E17-47EC-B553-5BF255396A78}"/>
    <cellStyle name="Output 5 22" xfId="10791" xr:uid="{AD708116-E55E-4CB8-8189-26C4F1A2AD5C}"/>
    <cellStyle name="Output 5 23" xfId="10908" xr:uid="{5DA8633F-F5D6-47C0-9218-E68B00EEA6B3}"/>
    <cellStyle name="Output 5 24" xfId="15933" xr:uid="{772EDAFC-7E42-4716-BE9F-410AC8BC8837}"/>
    <cellStyle name="Output 5 25" xfId="16544" xr:uid="{4669C042-4658-476C-B796-55EF831947BC}"/>
    <cellStyle name="Output 5 26" xfId="16356" xr:uid="{BB5EE31A-2289-4E0C-A4D5-0F51E69A4D5E}"/>
    <cellStyle name="Output 5 27" xfId="16812" xr:uid="{2E4745A3-08A6-442E-8968-70FC2F5D9B27}"/>
    <cellStyle name="Output 5 28" xfId="16989" xr:uid="{F979FD33-8C4E-461E-A609-7652E141A3DE}"/>
    <cellStyle name="Output 5 29" xfId="17151" xr:uid="{BA60987E-A0B8-49A3-9C26-53EECFACD1A5}"/>
    <cellStyle name="Output 5 3" xfId="4402" xr:uid="{3DD6845D-041C-41FB-ADCA-276C60388B6B}"/>
    <cellStyle name="Output 5 3 2" xfId="12301" xr:uid="{7A0954A3-EE26-49C0-BAAE-B165850A0C97}"/>
    <cellStyle name="Output 5 4" xfId="6344" xr:uid="{A4D00586-CCBF-4448-B942-EE5C602161A8}"/>
    <cellStyle name="Output 5 4 2" xfId="12815" xr:uid="{3431646D-4CBE-4281-9231-748D7C90BB58}"/>
    <cellStyle name="Output 5 5" xfId="6158" xr:uid="{BEAC8739-618E-44B2-96BC-C24A302A284E}"/>
    <cellStyle name="Output 5 5 2" xfId="12629" xr:uid="{B58E848A-C9AB-4B36-B85C-FD3235EC2ED5}"/>
    <cellStyle name="Output 5 6" xfId="6581" xr:uid="{76B43215-0739-49C9-AE5B-CA6438024FA4}"/>
    <cellStyle name="Output 5 6 2" xfId="13052" xr:uid="{92AAF6F1-B5D0-4BC3-BAE6-25ECAB708C4F}"/>
    <cellStyle name="Output 5 7" xfId="6635" xr:uid="{233652CE-B760-44D3-86D4-143EABF73DBD}"/>
    <cellStyle name="Output 5 7 2" xfId="13106" xr:uid="{503AF164-E2BA-4EB2-BA72-62E88D8CF899}"/>
    <cellStyle name="Output 5 8" xfId="7287" xr:uid="{12EBD457-AC73-4180-A624-DCB83A29E58E}"/>
    <cellStyle name="Output 5 8 2" xfId="13758" xr:uid="{C247A71E-3425-454C-965A-0FB73A7CC07E}"/>
    <cellStyle name="Output 5 9" xfId="7049" xr:uid="{AF43AB39-A7EA-4FBD-938B-C54C3A036AAD}"/>
    <cellStyle name="Output 5 9 2" xfId="13520" xr:uid="{419CCC3B-2530-4DE0-BC5D-6B8793EDF274}"/>
    <cellStyle name="Output 6" xfId="2506" xr:uid="{00000000-0005-0000-0000-0000CB090000}"/>
    <cellStyle name="Output 6 10" xfId="7769" xr:uid="{43225B41-E45A-487A-A4DC-70EFB8A61169}"/>
    <cellStyle name="Output 6 10 2" xfId="14240" xr:uid="{5B0464C8-4D18-4D1A-8FBB-E78F451FCDE9}"/>
    <cellStyle name="Output 6 11" xfId="7586" xr:uid="{9AEA71A5-C8D9-4057-B69F-0025B9174D44}"/>
    <cellStyle name="Output 6 11 2" xfId="14057" xr:uid="{6DC90302-82B8-4C58-9850-9D1EE5CA88AF}"/>
    <cellStyle name="Output 6 12" xfId="8004" xr:uid="{9948CD0B-8170-4253-925E-53ECF7EC45A0}"/>
    <cellStyle name="Output 6 12 2" xfId="14475" xr:uid="{2F04FCE2-5DD5-4A58-8591-C373ADB42EC4}"/>
    <cellStyle name="Output 6 13" xfId="8064" xr:uid="{C12C3540-9B68-4007-8BBB-628F1053EF7D}"/>
    <cellStyle name="Output 6 13 2" xfId="14535" xr:uid="{29410968-D970-4CBB-BF90-89074E156EAD}"/>
    <cellStyle name="Output 6 14" xfId="8694" xr:uid="{3E97C523-8460-44BA-B0BF-E17CE3DA5DE2}"/>
    <cellStyle name="Output 6 14 2" xfId="15165" xr:uid="{0C769E50-A7F4-444D-8C53-D8254E2106CD}"/>
    <cellStyle name="Output 6 15" xfId="8873" xr:uid="{6B43EB42-EA90-49D0-BBA3-0AFAFCCC5F32}"/>
    <cellStyle name="Output 6 15 2" xfId="15344" xr:uid="{F21C88B1-E33E-4AB9-B38B-A76D7CCC1F18}"/>
    <cellStyle name="Output 6 16" xfId="9050" xr:uid="{91BC3C4C-C8DD-4E91-94C8-7DC85CEE33D6}"/>
    <cellStyle name="Output 6 16 2" xfId="15521" xr:uid="{CA9A5F2B-A92C-4B2A-AC73-1F90CFE44EA2}"/>
    <cellStyle name="Output 6 17" xfId="9212" xr:uid="{3A3912DD-F213-4569-ABC0-DD1CA83C51E7}"/>
    <cellStyle name="Output 6 17 2" xfId="15683" xr:uid="{55E5ADF0-BA75-4577-BF8F-79B489AC10C8}"/>
    <cellStyle name="Output 6 18" xfId="9847" xr:uid="{7C60C9C4-B1B7-4D8C-9C98-DECE60FBC114}"/>
    <cellStyle name="Output 6 19" xfId="10385" xr:uid="{7BD0DF98-F9C5-4B01-BD42-C652F76BAB34}"/>
    <cellStyle name="Output 6 2" xfId="2507" xr:uid="{00000000-0005-0000-0000-0000CC090000}"/>
    <cellStyle name="Output 6 2 2" xfId="5846" xr:uid="{0939F35A-31D1-4120-9965-6B678FE09FB8}"/>
    <cellStyle name="Output 6 2 2 2" xfId="12304" xr:uid="{6BA29623-75F3-4807-A68E-E51CD0EC4CBD}"/>
    <cellStyle name="Output 6 2 3" xfId="10386" xr:uid="{CF9188D2-0AD4-4C7D-9201-C4D3CE2C39DC}"/>
    <cellStyle name="Output 6 2 4" xfId="11186" xr:uid="{3AB9E60C-5A5D-43C4-A0AA-FAED8C48BA4F}"/>
    <cellStyle name="Output 6 2 5" xfId="4917" xr:uid="{BD48F8E7-F45E-4713-ABB8-71C6139ACC03}"/>
    <cellStyle name="Output 6 20" xfId="9921" xr:uid="{40056DF5-BD3E-48C7-98FB-9C075E057C1A}"/>
    <cellStyle name="Output 6 21" xfId="10609" xr:uid="{254FEAD6-68F6-429E-984B-34A66DE22FC7}"/>
    <cellStyle name="Output 6 22" xfId="10792" xr:uid="{BA2FC700-3E08-463D-8132-A27CDDB13CA5}"/>
    <cellStyle name="Output 6 23" xfId="10909" xr:uid="{EAD3172B-F702-48E0-8643-21AFB1FB8593}"/>
    <cellStyle name="Output 6 24" xfId="15934" xr:uid="{5DFE21A7-06EB-4D9A-9736-5E89D59C7905}"/>
    <cellStyle name="Output 6 25" xfId="16545" xr:uid="{40020A6E-ABAC-4748-A297-159F3149DAF1}"/>
    <cellStyle name="Output 6 26" xfId="16357" xr:uid="{04559D26-33A0-4B8C-82DE-49144D40FDD0}"/>
    <cellStyle name="Output 6 27" xfId="16813" xr:uid="{4AC7535B-2652-4AA7-881A-78E809708CFC}"/>
    <cellStyle name="Output 6 28" xfId="16990" xr:uid="{7E7538E4-65DB-4AC4-A666-CECF47EC9F06}"/>
    <cellStyle name="Output 6 29" xfId="17152" xr:uid="{C0F7B1ED-91D2-4800-9F55-55FB00262127}"/>
    <cellStyle name="Output 6 3" xfId="4403" xr:uid="{DA000A81-1EE8-418E-81BF-A0541FCA5553}"/>
    <cellStyle name="Output 6 3 2" xfId="12303" xr:uid="{DAAFA15D-3DAE-4260-9DEC-378AA263D1DB}"/>
    <cellStyle name="Output 6 4" xfId="6345" xr:uid="{5933C1A2-864F-4B82-9FF0-974D383D2A0F}"/>
    <cellStyle name="Output 6 4 2" xfId="12816" xr:uid="{2446F922-8142-4FE9-8D9B-704FE9BE4D45}"/>
    <cellStyle name="Output 6 5" xfId="6159" xr:uid="{5896AC0C-9213-4FD0-B24D-0F03EE0E1EDF}"/>
    <cellStyle name="Output 6 5 2" xfId="12630" xr:uid="{F8102235-FD61-4839-9C45-F04DF8C98768}"/>
    <cellStyle name="Output 6 6" xfId="6582" xr:uid="{81ED9EBC-8B87-4A85-BF75-7DC35301803A}"/>
    <cellStyle name="Output 6 6 2" xfId="13053" xr:uid="{795BA175-40DE-42D6-8FC2-7B62F8B9624C}"/>
    <cellStyle name="Output 6 7" xfId="6634" xr:uid="{7608490C-4F81-4C72-B691-8BAE09FFE94C}"/>
    <cellStyle name="Output 6 7 2" xfId="13105" xr:uid="{74649C59-2C17-416E-A6C3-88388C6064D8}"/>
    <cellStyle name="Output 6 8" xfId="7288" xr:uid="{D5EEB41D-E6E8-4C0E-A367-D5569C6DEE9E}"/>
    <cellStyle name="Output 6 8 2" xfId="13759" xr:uid="{8DA0ACE3-2C7A-4115-9CBE-11ADF9D02FE7}"/>
    <cellStyle name="Output 6 9" xfId="7050" xr:uid="{BCE264F3-7AA9-41B7-84AD-CA8CF87161D5}"/>
    <cellStyle name="Output 6 9 2" xfId="13521" xr:uid="{C6E44912-E862-49B8-B631-9C1A313E6842}"/>
    <cellStyle name="Output 7" xfId="2508" xr:uid="{00000000-0005-0000-0000-0000CD090000}"/>
    <cellStyle name="Output 7 10" xfId="7770" xr:uid="{69C8268E-594D-4D53-9C8C-C602FED64511}"/>
    <cellStyle name="Output 7 10 2" xfId="14241" xr:uid="{1EE45392-90B1-4779-83E8-7A3598E2C95B}"/>
    <cellStyle name="Output 7 11" xfId="7587" xr:uid="{10CA4CEF-BEF4-4A8A-B856-5C6FE967BC65}"/>
    <cellStyle name="Output 7 11 2" xfId="14058" xr:uid="{DF0B5D3A-C8AC-434F-A459-36614C62E9E5}"/>
    <cellStyle name="Output 7 12" xfId="8005" xr:uid="{F5C9E104-087B-4B05-AD3F-B4802B9B0F1D}"/>
    <cellStyle name="Output 7 12 2" xfId="14476" xr:uid="{33A41958-D449-4060-A19D-9F8B706404B8}"/>
    <cellStyle name="Output 7 13" xfId="8063" xr:uid="{8E2D83E6-04C9-4592-AD75-2AB87736E98D}"/>
    <cellStyle name="Output 7 13 2" xfId="14534" xr:uid="{F62861AB-7F16-41F8-AEC2-B389C3F80DEB}"/>
    <cellStyle name="Output 7 14" xfId="8695" xr:uid="{63A468F5-EF4A-4413-A6A2-3CADCAC88BCB}"/>
    <cellStyle name="Output 7 14 2" xfId="15166" xr:uid="{0F73414B-8A79-4F56-97E3-FB12E413506D}"/>
    <cellStyle name="Output 7 15" xfId="8874" xr:uid="{6F995026-C1BE-4FAC-A5BA-5E13EB39AC4F}"/>
    <cellStyle name="Output 7 15 2" xfId="15345" xr:uid="{56B8C10C-7089-4E17-ACE9-DA6EF690DFEB}"/>
    <cellStyle name="Output 7 16" xfId="9051" xr:uid="{54C47361-5438-4B4F-91A0-9B6AC90F9872}"/>
    <cellStyle name="Output 7 16 2" xfId="15522" xr:uid="{0842655F-FD64-46C1-9D5A-AFB6A2EB495D}"/>
    <cellStyle name="Output 7 17" xfId="9213" xr:uid="{76DAB513-B176-4C5B-9939-6AEB678D38B0}"/>
    <cellStyle name="Output 7 17 2" xfId="15684" xr:uid="{5B749458-C12B-453B-9984-2E47A66E327C}"/>
    <cellStyle name="Output 7 18" xfId="9848" xr:uid="{59823413-3C21-4077-9053-14B7D9BCDEB5}"/>
    <cellStyle name="Output 7 19" xfId="10387" xr:uid="{260D0993-0CDF-4A93-9647-9991592FD630}"/>
    <cellStyle name="Output 7 2" xfId="2509" xr:uid="{00000000-0005-0000-0000-0000CE090000}"/>
    <cellStyle name="Output 7 2 2" xfId="5847" xr:uid="{9792FBB0-FD56-47F8-927D-0AC82C3124AF}"/>
    <cellStyle name="Output 7 2 2 2" xfId="12306" xr:uid="{6C0B8F50-FD78-4116-AD35-4199B79E5748}"/>
    <cellStyle name="Output 7 2 3" xfId="10388" xr:uid="{23EDFB44-25C5-45D1-A3F5-C69261E79675}"/>
    <cellStyle name="Output 7 2 4" xfId="11187" xr:uid="{BEB022BD-0E39-4594-8B63-4DFBDDFF4238}"/>
    <cellStyle name="Output 7 2 5" xfId="4918" xr:uid="{5C6A091D-2F53-4F6A-B360-0B0B7B76E620}"/>
    <cellStyle name="Output 7 20" xfId="9922" xr:uid="{F9F8A224-E6C0-4300-9C92-E79180B7D995}"/>
    <cellStyle name="Output 7 21" xfId="10610" xr:uid="{3A38C49B-5FF2-466D-9725-10CC09D32C90}"/>
    <cellStyle name="Output 7 22" xfId="10793" xr:uid="{4612E7E6-B279-4796-89B6-35BA887D5D21}"/>
    <cellStyle name="Output 7 23" xfId="10910" xr:uid="{A466A82A-CBB5-404D-8832-8C8B68B79195}"/>
    <cellStyle name="Output 7 24" xfId="15935" xr:uid="{435F0D1E-0695-44F3-9814-45251BAECD89}"/>
    <cellStyle name="Output 7 25" xfId="16546" xr:uid="{A15C9F11-84C8-4C6B-9EFA-93FE01FD0BBF}"/>
    <cellStyle name="Output 7 26" xfId="16358" xr:uid="{D72728CA-4E75-42EA-911D-B986CFE78E5F}"/>
    <cellStyle name="Output 7 27" xfId="16814" xr:uid="{5AED41A8-3040-46E6-B39F-ED804DCE6474}"/>
    <cellStyle name="Output 7 28" xfId="16991" xr:uid="{2A0D9512-0819-4509-A513-A61FAD6DE3C8}"/>
    <cellStyle name="Output 7 29" xfId="17153" xr:uid="{92C9D0EB-9FA0-4B77-9793-C0CD8087A13F}"/>
    <cellStyle name="Output 7 3" xfId="4404" xr:uid="{06DB96D7-1354-4289-B1DC-E33A49809FB0}"/>
    <cellStyle name="Output 7 3 2" xfId="12305" xr:uid="{12A6CC7A-9EE2-4389-9E11-18931B87EB6D}"/>
    <cellStyle name="Output 7 4" xfId="6346" xr:uid="{FA210F3F-B186-4746-8829-C54EECDEB1B9}"/>
    <cellStyle name="Output 7 4 2" xfId="12817" xr:uid="{DA9BC2BC-BB7E-4E91-A249-6C3733B41E2B}"/>
    <cellStyle name="Output 7 5" xfId="6160" xr:uid="{B34F94A2-6D9F-4BE7-A8F3-68F56B7A417F}"/>
    <cellStyle name="Output 7 5 2" xfId="12631" xr:uid="{75B44AC7-406E-4302-963C-8CCFCFCBD24D}"/>
    <cellStyle name="Output 7 6" xfId="6583" xr:uid="{AFFF9EE8-FB1C-4169-9C9E-62986D1E57A7}"/>
    <cellStyle name="Output 7 6 2" xfId="13054" xr:uid="{8B8A1087-E4F2-42FA-86C7-FB60071E933C}"/>
    <cellStyle name="Output 7 7" xfId="6633" xr:uid="{BD38909A-C63A-414B-9964-E46C84D3684E}"/>
    <cellStyle name="Output 7 7 2" xfId="13104" xr:uid="{D2042DF5-554C-483C-85BC-C52821854668}"/>
    <cellStyle name="Output 7 8" xfId="7289" xr:uid="{6A2F8F46-A53D-4A08-83A9-5F251B2E77E3}"/>
    <cellStyle name="Output 7 8 2" xfId="13760" xr:uid="{7B87C3FD-BF3F-4B2F-97F1-3CD11C1C5070}"/>
    <cellStyle name="Output 7 9" xfId="7194" xr:uid="{5FD41E19-629B-4869-B6DD-68FB7A2FDF10}"/>
    <cellStyle name="Output 7 9 2" xfId="13665" xr:uid="{3AA46CE3-7139-48D0-A04B-B26DF2607DBA}"/>
    <cellStyle name="Output 8" xfId="2510" xr:uid="{00000000-0005-0000-0000-0000CF090000}"/>
    <cellStyle name="Output 8 10" xfId="7771" xr:uid="{046E8300-2673-4D93-991E-C4D576EA10C3}"/>
    <cellStyle name="Output 8 10 2" xfId="14242" xr:uid="{DD842D03-8ECD-4AC3-B6F3-79A6811F1EFD}"/>
    <cellStyle name="Output 8 11" xfId="7588" xr:uid="{78B8FABE-9198-4A4A-A55B-7C8D9799B0C1}"/>
    <cellStyle name="Output 8 11 2" xfId="14059" xr:uid="{DF6E0F3F-1642-4C55-85AE-3FBB4D340993}"/>
    <cellStyle name="Output 8 12" xfId="8006" xr:uid="{CF1F0CA4-B50B-4334-BEB5-76E3BABAB9F0}"/>
    <cellStyle name="Output 8 12 2" xfId="14477" xr:uid="{3C20383F-1455-4D4A-8E54-5CD40B366F25}"/>
    <cellStyle name="Output 8 13" xfId="8062" xr:uid="{77B010A3-6CA9-49F2-AF3E-2F5D73F9FE5A}"/>
    <cellStyle name="Output 8 13 2" xfId="14533" xr:uid="{F2968FC9-6647-4137-AA73-02B1D310A8BD}"/>
    <cellStyle name="Output 8 14" xfId="8696" xr:uid="{8D35B66C-CB1D-4904-AA90-5A5CCAF0257D}"/>
    <cellStyle name="Output 8 14 2" xfId="15167" xr:uid="{0D35EE37-6C8E-4423-B5F4-BC75EE21A9A3}"/>
    <cellStyle name="Output 8 15" xfId="8875" xr:uid="{E7F07151-A863-41E6-9EEA-FFD1A82F7FE4}"/>
    <cellStyle name="Output 8 15 2" xfId="15346" xr:uid="{A697086A-AED8-44A2-8C1E-692836D937F3}"/>
    <cellStyle name="Output 8 16" xfId="9052" xr:uid="{713BECFA-03FB-4E5A-A201-0C8BD61F6909}"/>
    <cellStyle name="Output 8 16 2" xfId="15523" xr:uid="{6490A6FC-E635-4B25-8BA4-38C9748D39DE}"/>
    <cellStyle name="Output 8 17" xfId="9214" xr:uid="{36812177-6382-4939-B6E1-291B684AC2CC}"/>
    <cellStyle name="Output 8 17 2" xfId="15685" xr:uid="{BCC06155-F423-4DDE-A8E7-51F2170CE391}"/>
    <cellStyle name="Output 8 18" xfId="9849" xr:uid="{22C2E964-DF43-44B9-A534-3FF4E94B9E6B}"/>
    <cellStyle name="Output 8 19" xfId="10389" xr:uid="{45B6F759-2BD8-4682-83F2-34F00287BB1F}"/>
    <cellStyle name="Output 8 2" xfId="2511" xr:uid="{00000000-0005-0000-0000-0000D0090000}"/>
    <cellStyle name="Output 8 2 2" xfId="5848" xr:uid="{2EF981D2-5A42-4007-BBC3-A537E1A10083}"/>
    <cellStyle name="Output 8 2 2 2" xfId="12308" xr:uid="{BDEAC415-775F-447E-A488-9F9DEF328703}"/>
    <cellStyle name="Output 8 2 3" xfId="10390" xr:uid="{A498E03B-A998-41E8-88D0-EC4B2525685B}"/>
    <cellStyle name="Output 8 2 4" xfId="11188" xr:uid="{676E3315-6916-4BE1-8126-F0076B4CA486}"/>
    <cellStyle name="Output 8 2 5" xfId="4919" xr:uid="{EBCE13A1-312C-48AC-8448-A8248FDEC886}"/>
    <cellStyle name="Output 8 20" xfId="9961" xr:uid="{360C60AD-C0EB-4AF7-9A47-539AA70C768B}"/>
    <cellStyle name="Output 8 21" xfId="10611" xr:uid="{E379518F-F1EA-46F7-9E4C-56C77AB564C1}"/>
    <cellStyle name="Output 8 22" xfId="10794" xr:uid="{DF59822B-202C-4690-AC1C-119AFB68C540}"/>
    <cellStyle name="Output 8 23" xfId="10911" xr:uid="{855D6E87-8E77-44D3-BCFC-DDC5E28D30B8}"/>
    <cellStyle name="Output 8 24" xfId="15936" xr:uid="{CB03826E-915D-43CF-ABF9-A584B6A455C7}"/>
    <cellStyle name="Output 8 25" xfId="16547" xr:uid="{E82CA19C-89E9-45C1-AC5E-8E28D03D7FF9}"/>
    <cellStyle name="Output 8 26" xfId="16359" xr:uid="{018967B3-77DD-4BFA-B6F9-CFA2D3F1A595}"/>
    <cellStyle name="Output 8 27" xfId="16815" xr:uid="{F47179EE-E884-46F8-8D9B-B5D36470EEC1}"/>
    <cellStyle name="Output 8 28" xfId="16992" xr:uid="{1105EB51-E6A7-4E63-97F7-F41E3DDCC981}"/>
    <cellStyle name="Output 8 29" xfId="17154" xr:uid="{1A99C858-8973-49D1-82F5-49ED65797F6A}"/>
    <cellStyle name="Output 8 3" xfId="4405" xr:uid="{F286BA11-8AA5-4006-9C76-911F82B59982}"/>
    <cellStyle name="Output 8 3 2" xfId="12307" xr:uid="{6B4BDC9F-7750-4037-914A-E392351EC1EA}"/>
    <cellStyle name="Output 8 4" xfId="6347" xr:uid="{DFEB5C68-1FE7-47C2-B1C6-D2C3E1E4CD78}"/>
    <cellStyle name="Output 8 4 2" xfId="12818" xr:uid="{157CC782-7F88-4907-A95A-4A893D0591E6}"/>
    <cellStyle name="Output 8 5" xfId="6161" xr:uid="{AD8C95AB-D5E3-4E09-B51C-B38EC55FF6CB}"/>
    <cellStyle name="Output 8 5 2" xfId="12632" xr:uid="{1E8C4541-E1F1-4B62-A39C-0FE8678AA5E0}"/>
    <cellStyle name="Output 8 6" xfId="6584" xr:uid="{92A8EE07-2166-44A7-99CE-C9AA86A9D1EF}"/>
    <cellStyle name="Output 8 6 2" xfId="13055" xr:uid="{2DC5A289-6C43-4190-8A50-2D9197605FD9}"/>
    <cellStyle name="Output 8 7" xfId="6632" xr:uid="{9DC57996-3DD8-4A43-BB58-83F9134EEF39}"/>
    <cellStyle name="Output 8 7 2" xfId="13103" xr:uid="{C05AEFE7-2D66-433F-B7BA-AADABFD64318}"/>
    <cellStyle name="Output 8 8" xfId="7290" xr:uid="{BD8942D2-FEA3-4107-904A-286AE038D069}"/>
    <cellStyle name="Output 8 8 2" xfId="13761" xr:uid="{4D7C9063-C1CA-46C7-815E-0F8CBA00B7C4}"/>
    <cellStyle name="Output 8 9" xfId="7051" xr:uid="{AEBC9DB7-B4FE-4D43-ACDD-E13874E0F68B}"/>
    <cellStyle name="Output 8 9 2" xfId="13522" xr:uid="{29B53295-850B-4CD4-B6F6-B3549FEF7005}"/>
    <cellStyle name="Output 9" xfId="2512" xr:uid="{00000000-0005-0000-0000-0000D1090000}"/>
    <cellStyle name="Output 9 10" xfId="7772" xr:uid="{E4AC168E-A58A-4C80-B468-C05363859BA9}"/>
    <cellStyle name="Output 9 10 2" xfId="14243" xr:uid="{84201780-0414-4C11-BEFB-6FF3482F3569}"/>
    <cellStyle name="Output 9 11" xfId="7589" xr:uid="{71DDDFB2-CD38-4885-9E99-2918D52A2E94}"/>
    <cellStyle name="Output 9 11 2" xfId="14060" xr:uid="{72D21FD8-7F2A-4F0D-BC45-D11A2C978426}"/>
    <cellStyle name="Output 9 12" xfId="8007" xr:uid="{19426F6D-AF4C-407B-B14D-DB8B748AF03B}"/>
    <cellStyle name="Output 9 12 2" xfId="14478" xr:uid="{D299A1FE-8163-401C-A589-27539014005C}"/>
    <cellStyle name="Output 9 13" xfId="8027" xr:uid="{3DC975F7-1F6F-4697-B2B3-DE7DFB476865}"/>
    <cellStyle name="Output 9 13 2" xfId="14498" xr:uid="{F7C44E07-D7CA-4AA5-A370-05C60C97800C}"/>
    <cellStyle name="Output 9 14" xfId="8697" xr:uid="{62A89CBD-A2DC-43B5-B18A-8933267E4793}"/>
    <cellStyle name="Output 9 14 2" xfId="15168" xr:uid="{90A29AC2-749E-4D58-A211-659D22F101D4}"/>
    <cellStyle name="Output 9 15" xfId="8876" xr:uid="{0CCF2415-6ACF-46D4-A12B-384A898AE785}"/>
    <cellStyle name="Output 9 15 2" xfId="15347" xr:uid="{36C7BFAF-ACAC-48F2-ADDC-8723BEBC8499}"/>
    <cellStyle name="Output 9 16" xfId="9053" xr:uid="{952B48F9-8235-467C-8F9A-2ABD5E79CEC7}"/>
    <cellStyle name="Output 9 16 2" xfId="15524" xr:uid="{CBDCC2A1-36B0-4CFC-9A6C-89CD28513F39}"/>
    <cellStyle name="Output 9 17" xfId="9215" xr:uid="{74AEDE7F-605C-4E18-BED7-138007E3F64E}"/>
    <cellStyle name="Output 9 17 2" xfId="15686" xr:uid="{0C22F385-A3B5-4BBB-8EB9-1ACB573D97EA}"/>
    <cellStyle name="Output 9 18" xfId="9850" xr:uid="{C3912A30-547B-428E-A66F-4D699C3986CC}"/>
    <cellStyle name="Output 9 19" xfId="10391" xr:uid="{FAF8568D-CB4C-43E2-830A-D71866B821A5}"/>
    <cellStyle name="Output 9 2" xfId="2513" xr:uid="{00000000-0005-0000-0000-0000D2090000}"/>
    <cellStyle name="Output 9 2 2" xfId="5849" xr:uid="{B17F0C32-5FF7-4B23-B537-E473B7DEBC5F}"/>
    <cellStyle name="Output 9 2 2 2" xfId="12310" xr:uid="{4B245948-E4E7-45AB-BA4E-E537E45077D6}"/>
    <cellStyle name="Output 9 2 3" xfId="10392" xr:uid="{59D29E65-20F2-40EB-BE38-FE4EBA08851F}"/>
    <cellStyle name="Output 9 2 4" xfId="11189" xr:uid="{3A641F2B-A106-47DC-96FC-A4CDBD1EF464}"/>
    <cellStyle name="Output 9 2 5" xfId="4920" xr:uid="{A31661CC-71E9-4423-9D9B-0FD77A10E424}"/>
    <cellStyle name="Output 9 20" xfId="9923" xr:uid="{13C3846E-3AD7-48CD-9842-E71CDC408A10}"/>
    <cellStyle name="Output 9 21" xfId="10612" xr:uid="{07ABEC1B-DE9B-458B-9F94-AE710FE81B75}"/>
    <cellStyle name="Output 9 22" xfId="10795" xr:uid="{3C7C3E5B-FF12-4DDC-A6BD-C7D55F27F049}"/>
    <cellStyle name="Output 9 23" xfId="10912" xr:uid="{F965C613-4433-44A4-86CC-A196F33771A0}"/>
    <cellStyle name="Output 9 24" xfId="15937" xr:uid="{4A4F17A0-67AC-462F-82B4-D6B94526D6A1}"/>
    <cellStyle name="Output 9 25" xfId="16548" xr:uid="{E860C007-969D-468E-A62A-9F50CD6E2A81}"/>
    <cellStyle name="Output 9 26" xfId="16360" xr:uid="{F18E74DA-336F-4938-871F-796E835691A1}"/>
    <cellStyle name="Output 9 27" xfId="16816" xr:uid="{C39E53B7-C11B-46F6-B3E6-23CA8BC1E1B9}"/>
    <cellStyle name="Output 9 28" xfId="16993" xr:uid="{FF6DF5F6-8508-40BF-88A5-0A0401442571}"/>
    <cellStyle name="Output 9 29" xfId="17155" xr:uid="{5D369482-4F21-424B-AFEA-CBA74790AAEC}"/>
    <cellStyle name="Output 9 3" xfId="4406" xr:uid="{69CA989E-BA3A-42EE-8F42-1E1F2B7F3366}"/>
    <cellStyle name="Output 9 3 2" xfId="12309" xr:uid="{77212A35-F2EE-4A28-8B64-8F84DE67736C}"/>
    <cellStyle name="Output 9 4" xfId="6348" xr:uid="{1D83B17C-BFB0-4C8A-9D7A-48748DE9A0B5}"/>
    <cellStyle name="Output 9 4 2" xfId="12819" xr:uid="{152D77BA-449D-4D26-BEA2-CCDE66463D2A}"/>
    <cellStyle name="Output 9 5" xfId="6162" xr:uid="{ED419C9C-3E12-41FE-8575-F00FD620FB75}"/>
    <cellStyle name="Output 9 5 2" xfId="12633" xr:uid="{89F6119A-0780-477B-BEC8-FD15AEF47AB6}"/>
    <cellStyle name="Output 9 6" xfId="6585" xr:uid="{DB257890-1686-4AA2-9B65-7FC3FCFF3DD8}"/>
    <cellStyle name="Output 9 6 2" xfId="13056" xr:uid="{E93EC8F5-327A-4A9C-873E-E0264D840737}"/>
    <cellStyle name="Output 9 7" xfId="6631" xr:uid="{9A0956B6-11A6-4C02-B9F6-0263FCB93221}"/>
    <cellStyle name="Output 9 7 2" xfId="13102" xr:uid="{6C228D38-4D32-4F9C-972E-ABF0E5E17DF4}"/>
    <cellStyle name="Output 9 8" xfId="7291" xr:uid="{442C1D1E-E719-485D-ACE2-F9DCD256DDC9}"/>
    <cellStyle name="Output 9 8 2" xfId="13762" xr:uid="{B6C59104-3486-4ED6-BBD1-B69AB4E27DDA}"/>
    <cellStyle name="Output 9 9" xfId="7052" xr:uid="{B5C6EBF4-AA7C-4708-ADF2-44FC5D6D50D6}"/>
    <cellStyle name="Output 9 9 2" xfId="13523" xr:uid="{C1855188-A0AA-484A-8120-73E5ECB143E7}"/>
    <cellStyle name="Percent" xfId="2675" builtinId="5"/>
    <cellStyle name="Percent [0]" xfId="2514" xr:uid="{00000000-0005-0000-0000-0000D4090000}"/>
    <cellStyle name="Percent [0] 2" xfId="2515" xr:uid="{00000000-0005-0000-0000-0000D5090000}"/>
    <cellStyle name="Percent [00]" xfId="2516" xr:uid="{00000000-0005-0000-0000-0000D6090000}"/>
    <cellStyle name="Percent [00] 2" xfId="2517" xr:uid="{00000000-0005-0000-0000-0000D7090000}"/>
    <cellStyle name="Percent [2]" xfId="2518" xr:uid="{00000000-0005-0000-0000-0000D8090000}"/>
    <cellStyle name="Percent [2] 2" xfId="2519" xr:uid="{00000000-0005-0000-0000-0000D9090000}"/>
    <cellStyle name="Percent 10" xfId="2520" xr:uid="{00000000-0005-0000-0000-0000DA090000}"/>
    <cellStyle name="Percent 11" xfId="2521" xr:uid="{00000000-0005-0000-0000-0000DB090000}"/>
    <cellStyle name="Percent 11 2" xfId="2671" xr:uid="{980A7276-0BE0-4DFA-8C62-A1C171653F21}"/>
    <cellStyle name="Percent 12" xfId="5850" xr:uid="{AF598D61-C7B2-4A05-B6CC-129089A5A8AA}"/>
    <cellStyle name="Percent 13" xfId="5875" xr:uid="{3FB54ECC-C3F3-4737-9B34-256EBE1F2803}"/>
    <cellStyle name="Percent 14" xfId="5675" xr:uid="{1B2541D8-CE32-4F05-89A5-0487D5B0C3F0}"/>
    <cellStyle name="Percent 15" xfId="10393" xr:uid="{8A8D2B9E-9A24-4073-B922-1012B602ABA9}"/>
    <cellStyle name="Percent 16" xfId="11212" xr:uid="{192C0A49-D472-4E78-AFDC-78418A091AEB}"/>
    <cellStyle name="Percent 17" xfId="15707" xr:uid="{E696C6DA-349D-4511-845C-90B11829EF9E}"/>
    <cellStyle name="Percent 18" xfId="15714" xr:uid="{65890ED1-6D8D-4AA6-8EBF-6A2455EC1AC7}"/>
    <cellStyle name="Percent 19" xfId="11190" xr:uid="{6C2ED04F-C779-462A-815A-F32A8194DDEE}"/>
    <cellStyle name="Percent 2" xfId="2522" xr:uid="{00000000-0005-0000-0000-0000DC090000}"/>
    <cellStyle name="Percent 2 2" xfId="2523" xr:uid="{00000000-0005-0000-0000-0000DD090000}"/>
    <cellStyle name="Percent 2 2 2" xfId="2524" xr:uid="{00000000-0005-0000-0000-0000DE090000}"/>
    <cellStyle name="Percent 2 2 2 2" xfId="2525" xr:uid="{00000000-0005-0000-0000-0000DF090000}"/>
    <cellStyle name="Percent 2 2 2 2 2" xfId="2526" xr:uid="{00000000-0005-0000-0000-0000E0090000}"/>
    <cellStyle name="Percent 2 2 2 2 2 2" xfId="2527" xr:uid="{00000000-0005-0000-0000-0000E1090000}"/>
    <cellStyle name="Percent 2 2 2 2 2 2 2" xfId="3357" xr:uid="{DD7486DE-E2C2-4A39-B9B8-D6378B0F9E3A}"/>
    <cellStyle name="Percent 2 2 2 2 2 3" xfId="2528" xr:uid="{00000000-0005-0000-0000-0000E2090000}"/>
    <cellStyle name="Percent 2 2 2 2 2 3 2" xfId="3358" xr:uid="{00259B44-6ADD-4D0E-BD9D-EE1B25027B7C}"/>
    <cellStyle name="Percent 2 2 2 2 2 4" xfId="2529" xr:uid="{00000000-0005-0000-0000-0000E3090000}"/>
    <cellStyle name="Percent 2 2 2 2 2 4 2" xfId="3359" xr:uid="{1DAAB991-791B-451E-8AF9-2A7072F9A302}"/>
    <cellStyle name="Percent 2 2 2 2 2 5" xfId="2530" xr:uid="{00000000-0005-0000-0000-0000E4090000}"/>
    <cellStyle name="Percent 2 2 2 2 2 5 2" xfId="3360" xr:uid="{13B07252-A48C-4E8E-9BC5-9F43CB367FC7}"/>
    <cellStyle name="Percent 2 2 2 2 2 6" xfId="3356" xr:uid="{57F717F2-70A9-48EA-996C-1FDE7F63B093}"/>
    <cellStyle name="Percent 2 2 2 2 3" xfId="2531" xr:uid="{00000000-0005-0000-0000-0000E5090000}"/>
    <cellStyle name="Percent 2 2 2 2 3 2" xfId="3361" xr:uid="{4F23627D-E730-40B2-9256-C1893F84E964}"/>
    <cellStyle name="Percent 2 2 2 2 4" xfId="2532" xr:uid="{00000000-0005-0000-0000-0000E6090000}"/>
    <cellStyle name="Percent 2 2 2 2 4 2" xfId="3362" xr:uid="{7D4F670E-A5F3-40C1-A089-2D965529FDB6}"/>
    <cellStyle name="Percent 2 2 2 2 5" xfId="2533" xr:uid="{00000000-0005-0000-0000-0000E7090000}"/>
    <cellStyle name="Percent 2 2 2 2 5 2" xfId="3363" xr:uid="{CF3D46E1-1664-4669-8DBA-944C713820E0}"/>
    <cellStyle name="Percent 2 2 2 2 6" xfId="3355" xr:uid="{33234A2F-8380-4FBE-A1B0-E0DA3FD196B7}"/>
    <cellStyle name="Percent 2 2 2 3" xfId="2534" xr:uid="{00000000-0005-0000-0000-0000E8090000}"/>
    <cellStyle name="Percent 2 2 2 3 2" xfId="3364" xr:uid="{F6ED7FAE-5254-4767-B1AF-29F0982267BA}"/>
    <cellStyle name="Percent 2 2 2 4" xfId="2535" xr:uid="{00000000-0005-0000-0000-0000E9090000}"/>
    <cellStyle name="Percent 2 2 2 4 2" xfId="3365" xr:uid="{025FB050-A47C-471B-9057-194CAF7204F0}"/>
    <cellStyle name="Percent 2 2 2 5" xfId="2536" xr:uid="{00000000-0005-0000-0000-0000EA090000}"/>
    <cellStyle name="Percent 2 2 2 5 2" xfId="3366" xr:uid="{BCD720D7-B99B-496E-B492-CC76A9AEEE70}"/>
    <cellStyle name="Percent 2 2 2 6" xfId="2537" xr:uid="{00000000-0005-0000-0000-0000EB090000}"/>
    <cellStyle name="Percent 2 2 2 6 2" xfId="3367" xr:uid="{160F3877-FFC2-47BE-AD19-CD46F5B20C80}"/>
    <cellStyle name="Percent 2 2 2 7" xfId="2538" xr:uid="{00000000-0005-0000-0000-0000EC090000}"/>
    <cellStyle name="Percent 2 2 2 7 2" xfId="3368" xr:uid="{5604B4FD-D7D6-4785-8B30-303A5568E711}"/>
    <cellStyle name="Percent 2 2 2 8" xfId="3354" xr:uid="{BDC82254-05A1-45B8-889D-EFF86F44891B}"/>
    <cellStyle name="Percent 2 2 3" xfId="2539" xr:uid="{00000000-0005-0000-0000-0000ED090000}"/>
    <cellStyle name="Percent 2 2 3 2" xfId="3369" xr:uid="{D6C2D333-DE03-4AD8-936F-8EBAF2D95470}"/>
    <cellStyle name="Percent 2 2 4" xfId="2540" xr:uid="{00000000-0005-0000-0000-0000EE090000}"/>
    <cellStyle name="Percent 2 2 4 2" xfId="3370" xr:uid="{439D4188-3BAE-4367-BEEB-446B8E57D6B7}"/>
    <cellStyle name="Percent 2 2 5" xfId="2541" xr:uid="{00000000-0005-0000-0000-0000EF090000}"/>
    <cellStyle name="Percent 2 2 5 2" xfId="3371" xr:uid="{D48371FA-8F4E-4A46-81CF-6839B3BFFB9B}"/>
    <cellStyle name="Percent 2 2 6" xfId="2542" xr:uid="{00000000-0005-0000-0000-0000F0090000}"/>
    <cellStyle name="Percent 2 3" xfId="2543" xr:uid="{00000000-0005-0000-0000-0000F1090000}"/>
    <cellStyle name="Percent 2 3 2" xfId="2544" xr:uid="{00000000-0005-0000-0000-0000F2090000}"/>
    <cellStyle name="Percent 2 3 2 2" xfId="2545" xr:uid="{00000000-0005-0000-0000-0000F3090000}"/>
    <cellStyle name="Percent 2 3 3" xfId="3372" xr:uid="{64E8287F-D1AE-4D25-972A-2F26578A16A3}"/>
    <cellStyle name="Percent 2 4" xfId="2546" xr:uid="{00000000-0005-0000-0000-0000F4090000}"/>
    <cellStyle name="Percent 2 4 2" xfId="3373" xr:uid="{EE9CC049-22CB-4AF6-AB8D-99C159BF05FE}"/>
    <cellStyle name="Percent 2 5" xfId="2547" xr:uid="{00000000-0005-0000-0000-0000F5090000}"/>
    <cellStyle name="Percent 2 5 2" xfId="3374" xr:uid="{6201348D-87C3-46E1-A64E-686A4208D4D0}"/>
    <cellStyle name="Percent 2 6" xfId="2548" xr:uid="{00000000-0005-0000-0000-0000F6090000}"/>
    <cellStyle name="Percent 2 6 2" xfId="3375" xr:uid="{C617A310-C6F5-4C9C-B18E-A49F46A8D29B}"/>
    <cellStyle name="Percent 2 7" xfId="2549" xr:uid="{00000000-0005-0000-0000-0000F7090000}"/>
    <cellStyle name="Percent 20" xfId="15713" xr:uid="{F09FE6E3-250A-4AC5-B71D-086411591F8F}"/>
    <cellStyle name="Percent 21" xfId="15708" xr:uid="{A65B88EB-121C-42ED-84E3-C80D6896D86C}"/>
    <cellStyle name="Percent 22" xfId="4946" xr:uid="{C001768A-8FE6-4325-9903-2044E260195B}"/>
    <cellStyle name="Percent 23" xfId="17175" xr:uid="{9F6BAA4B-A6E3-484E-A2B7-195D61C10C35}"/>
    <cellStyle name="Percent 24" xfId="17176" xr:uid="{791AED49-B989-4B81-A83B-AD49288721FC}"/>
    <cellStyle name="Percent 25" xfId="17177" xr:uid="{288833AC-5E1F-4F43-8D1A-2F21F7429B9D}"/>
    <cellStyle name="Percent 26" xfId="3846" xr:uid="{149A5D7E-8C24-451E-A4B4-9458C5F42C7F}"/>
    <cellStyle name="Percent 3" xfId="2550" xr:uid="{00000000-0005-0000-0000-0000F8090000}"/>
    <cellStyle name="Percent 3 2" xfId="2551" xr:uid="{00000000-0005-0000-0000-0000F9090000}"/>
    <cellStyle name="Percent 4" xfId="2552" xr:uid="{00000000-0005-0000-0000-0000FA090000}"/>
    <cellStyle name="Percent 4 2" xfId="2553" xr:uid="{00000000-0005-0000-0000-0000FB090000}"/>
    <cellStyle name="Percent 4 2 2" xfId="2554" xr:uid="{00000000-0005-0000-0000-0000FC090000}"/>
    <cellStyle name="Percent 5" xfId="2555" xr:uid="{00000000-0005-0000-0000-0000FD090000}"/>
    <cellStyle name="Percent 5 2" xfId="2556" xr:uid="{00000000-0005-0000-0000-0000FE090000}"/>
    <cellStyle name="Percent 5 2 2" xfId="2557" xr:uid="{00000000-0005-0000-0000-0000FF090000}"/>
    <cellStyle name="Percent 5 2 2 2" xfId="3378" xr:uid="{34A78789-1DEA-4AE6-B7BB-609ECE0F7C42}"/>
    <cellStyle name="Percent 5 2 3" xfId="2558" xr:uid="{00000000-0005-0000-0000-0000000A0000}"/>
    <cellStyle name="Percent 5 2 3 2" xfId="3379" xr:uid="{6B864B3D-F607-451F-BF07-960043CB4780}"/>
    <cellStyle name="Percent 5 2 4" xfId="2559" xr:uid="{00000000-0005-0000-0000-0000010A0000}"/>
    <cellStyle name="Percent 5 2 4 2" xfId="3380" xr:uid="{5BCD40C2-0186-48A1-A1DE-F6FB7C14C149}"/>
    <cellStyle name="Percent 5 2 5" xfId="2560" xr:uid="{00000000-0005-0000-0000-0000020A0000}"/>
    <cellStyle name="Percent 5 2 5 2" xfId="3381" xr:uid="{6629C552-C4FC-4AC1-A279-BB68B969038A}"/>
    <cellStyle name="Percent 5 2 6" xfId="2561" xr:uid="{00000000-0005-0000-0000-0000030A0000}"/>
    <cellStyle name="Percent 5 2 6 2" xfId="2562" xr:uid="{00000000-0005-0000-0000-0000040A0000}"/>
    <cellStyle name="Percent 5 2 7" xfId="3377" xr:uid="{7899507C-8EFE-4460-974F-3275793A3418}"/>
    <cellStyle name="Percent 5 3" xfId="2563" xr:uid="{00000000-0005-0000-0000-0000050A0000}"/>
    <cellStyle name="Percent 5 3 2" xfId="3382" xr:uid="{27B9418B-7B11-498C-BE81-BD848022CBB3}"/>
    <cellStyle name="Percent 5 4" xfId="2564" xr:uid="{00000000-0005-0000-0000-0000060A0000}"/>
    <cellStyle name="Percent 5 4 2" xfId="3383" xr:uid="{4172EAB5-259F-4B02-85CF-59DC3E2A750C}"/>
    <cellStyle name="Percent 5 5" xfId="2565" xr:uid="{00000000-0005-0000-0000-0000070A0000}"/>
    <cellStyle name="Percent 5 5 2" xfId="3384" xr:uid="{4BABFE33-1A53-4961-86CF-DB46740E1C4B}"/>
    <cellStyle name="Percent 5 6" xfId="3376" xr:uid="{F044D5E5-F63A-432E-904A-52D0C5953DFE}"/>
    <cellStyle name="Percent 6" xfId="2566" xr:uid="{00000000-0005-0000-0000-0000080A0000}"/>
    <cellStyle name="Percent 6 2" xfId="2567" xr:uid="{00000000-0005-0000-0000-0000090A0000}"/>
    <cellStyle name="Percent 7" xfId="2568" xr:uid="{00000000-0005-0000-0000-00000A0A0000}"/>
    <cellStyle name="Percent 7 2" xfId="2569" xr:uid="{00000000-0005-0000-0000-00000B0A0000}"/>
    <cellStyle name="Percent 7 2 2" xfId="2570" xr:uid="{00000000-0005-0000-0000-00000C0A0000}"/>
    <cellStyle name="Percent 7 3" xfId="2571" xr:uid="{00000000-0005-0000-0000-00000D0A0000}"/>
    <cellStyle name="Percent 8" xfId="2572" xr:uid="{00000000-0005-0000-0000-00000E0A0000}"/>
    <cellStyle name="Percent 8 2" xfId="3385" xr:uid="{90CDB688-06A2-4304-9803-D9734EDDDABE}"/>
    <cellStyle name="Percent 8 2 2" xfId="4226" xr:uid="{1897153A-BA8B-434C-919B-BAA5FA99FA4B}"/>
    <cellStyle name="Percent 8 3" xfId="5851" xr:uid="{F9958ACA-A118-4E0D-8A01-37300E397ED8}"/>
    <cellStyle name="Percent 8 4" xfId="4921" xr:uid="{513607F2-EACF-4E0F-AB83-71624E11DFAB}"/>
    <cellStyle name="Percent 8 5" xfId="3839" xr:uid="{E9A71621-4B97-4E14-80F7-CB8C1BEE37EC}"/>
    <cellStyle name="Percent 9" xfId="2573" xr:uid="{00000000-0005-0000-0000-00000F0A0000}"/>
    <cellStyle name="Percent 9 2" xfId="2574" xr:uid="{00000000-0005-0000-0000-0000100A0000}"/>
    <cellStyle name="PrePop Currency (0)" xfId="2575" xr:uid="{00000000-0005-0000-0000-0000110A0000}"/>
    <cellStyle name="PrePop Currency (0) 2" xfId="2576" xr:uid="{00000000-0005-0000-0000-0000120A0000}"/>
    <cellStyle name="PrePop Currency (2)" xfId="2577" xr:uid="{00000000-0005-0000-0000-0000130A0000}"/>
    <cellStyle name="PrePop Currency (2) 2" xfId="2578" xr:uid="{00000000-0005-0000-0000-0000140A0000}"/>
    <cellStyle name="PrePop Units (0)" xfId="2579" xr:uid="{00000000-0005-0000-0000-0000150A0000}"/>
    <cellStyle name="PrePop Units (0) 2" xfId="2580" xr:uid="{00000000-0005-0000-0000-0000160A0000}"/>
    <cellStyle name="PrePop Units (1)" xfId="2581" xr:uid="{00000000-0005-0000-0000-0000170A0000}"/>
    <cellStyle name="PrePop Units (1) 2" xfId="2582" xr:uid="{00000000-0005-0000-0000-0000180A0000}"/>
    <cellStyle name="PrePop Units (2)" xfId="2583" xr:uid="{00000000-0005-0000-0000-0000190A0000}"/>
    <cellStyle name="PrePop Units (2) 2" xfId="2584" xr:uid="{00000000-0005-0000-0000-00001A0A0000}"/>
    <cellStyle name="Reset range style to defaults" xfId="2585" xr:uid="{00000000-0005-0000-0000-00001B0A0000}"/>
    <cellStyle name="RevList" xfId="2586" xr:uid="{00000000-0005-0000-0000-00001C0A0000}"/>
    <cellStyle name="sbt2" xfId="2587" xr:uid="{00000000-0005-0000-0000-00001D0A0000}"/>
    <cellStyle name="sbt2 10" xfId="7053" xr:uid="{A51E97DC-8613-49F3-9FC9-B1D48A598518}"/>
    <cellStyle name="sbt2 10 2" xfId="13524" xr:uid="{FE4040C4-AB0C-4D8C-9255-178A90F71FE5}"/>
    <cellStyle name="sbt2 11" xfId="7801" xr:uid="{378AD8A9-10DF-49AB-9C79-DAFD14F96C7F}"/>
    <cellStyle name="sbt2 11 2" xfId="14272" xr:uid="{06352DFA-9959-4B51-B7B8-57584CE2F754}"/>
    <cellStyle name="sbt2 12" xfId="7776" xr:uid="{72A46F48-4740-4E30-95BC-ED53C770EDFC}"/>
    <cellStyle name="sbt2 12 2" xfId="14247" xr:uid="{8A1B106D-0AB0-42F1-8310-8B538F2A3838}"/>
    <cellStyle name="sbt2 13" xfId="7592" xr:uid="{45461A2E-8BC2-426F-844B-86691EA93EC2}"/>
    <cellStyle name="sbt2 13 2" xfId="14063" xr:uid="{2E42C5A0-EFC2-4C8A-9440-9CAC289A1454}"/>
    <cellStyle name="sbt2 14" xfId="8008" xr:uid="{4A124A91-ECEF-4BBA-9CAC-F7E43B02C85E}"/>
    <cellStyle name="sbt2 14 2" xfId="14479" xr:uid="{7B418BC8-35AB-42C3-B121-657086539551}"/>
    <cellStyle name="sbt2 15" xfId="8503" xr:uid="{DBDFFDE6-746D-4E9E-BAA2-A8E969BAC772}"/>
    <cellStyle name="sbt2 15 2" xfId="14974" xr:uid="{AF786284-3E72-4E49-ABBC-9EAEFD94266B}"/>
    <cellStyle name="sbt2 16" xfId="8534" xr:uid="{143B33A8-E0C4-4318-823F-619BD0B5CCAD}"/>
    <cellStyle name="sbt2 16 2" xfId="15005" xr:uid="{D548E4F8-7A83-4561-A74F-A09166197303}"/>
    <cellStyle name="sbt2 17" xfId="8715" xr:uid="{BD65D0A5-12FE-4863-B9E1-2296FBAB2978}"/>
    <cellStyle name="sbt2 17 2" xfId="15186" xr:uid="{E5E85172-9985-4CFF-AAE2-F6B6E67FADA1}"/>
    <cellStyle name="sbt2 18" xfId="8893" xr:uid="{4EF5C953-6CC3-4197-B302-6D1AF5E28125}"/>
    <cellStyle name="sbt2 18 2" xfId="15364" xr:uid="{48FE217B-E6C4-4380-97D7-09C7FAF4147D}"/>
    <cellStyle name="sbt2 19" xfId="9057" xr:uid="{A54B5448-0DB9-46CD-8DDD-C25051169CFA}"/>
    <cellStyle name="sbt2 19 2" xfId="15528" xr:uid="{C2689998-A0B6-409F-BE0F-0625095FE3C3}"/>
    <cellStyle name="sbt2 2" xfId="2588" xr:uid="{00000000-0005-0000-0000-00001E0A0000}"/>
    <cellStyle name="sbt2 2 2" xfId="5853" xr:uid="{4F05F50E-5C0A-40CC-925F-3FD5A0B7CB20}"/>
    <cellStyle name="sbt2 2 3" xfId="10424" xr:uid="{F195FF08-5CC8-45A3-A70F-19A5093F5041}"/>
    <cellStyle name="sbt2 20" xfId="9216" xr:uid="{78C3A9EA-9E6F-43C2-9048-71450BB752AC}"/>
    <cellStyle name="sbt2 20 2" xfId="15687" xr:uid="{4719CB0B-4136-498B-9685-78B34CE188DE}"/>
    <cellStyle name="sbt2 21" xfId="9938" xr:uid="{659E4F91-F53F-4BEE-B22F-4CA3BDCD5213}"/>
    <cellStyle name="sbt2 22" xfId="9864" xr:uid="{F3BEF9D6-C09B-489D-8B59-BDC9221EE412}"/>
    <cellStyle name="sbt2 23" xfId="9971" xr:uid="{80566A39-E969-4DFA-95AC-3CC4120FDA0C}"/>
    <cellStyle name="sbt2 24" xfId="10630" xr:uid="{06F8C961-43B5-4CA8-9A2B-4AC4E335CD4A}"/>
    <cellStyle name="sbt2 25" xfId="10800" xr:uid="{FE51F887-13E4-4952-8AF2-C9A2E72B86FA}"/>
    <cellStyle name="sbt2 26" xfId="10913" xr:uid="{7875D3AE-EE5C-4557-A1A2-8484E26A450C}"/>
    <cellStyle name="sbt2 27" xfId="15957" xr:uid="{2B3C52E3-477F-4F6A-B7B7-29279F19AB25}"/>
    <cellStyle name="sbt2 28" xfId="15720" xr:uid="{BC796895-6B46-4BAB-B03A-B650CE71707D}"/>
    <cellStyle name="sbt2 29" xfId="16586" xr:uid="{FEBADCC5-4109-4BB8-A967-6456992D43B6}"/>
    <cellStyle name="sbt2 3" xfId="3386" xr:uid="{C388C377-9D31-4001-8867-7FA674D891F0}"/>
    <cellStyle name="sbt2 3 2" xfId="11610" xr:uid="{B63B88AF-26A9-437C-B553-95A3726B0436}"/>
    <cellStyle name="sbt2 3 3" xfId="15710" xr:uid="{EDC656A7-6719-42FA-AA51-83F10D39A009}"/>
    <cellStyle name="sbt2 3 4" xfId="5343" xr:uid="{ED88F2C5-E63F-41C1-BD3D-13525C9AD818}"/>
    <cellStyle name="sbt2 3 5" xfId="4227" xr:uid="{1790E0A1-493B-4248-AB57-9511669B6402}"/>
    <cellStyle name="sbt2 30" xfId="16557" xr:uid="{164B20B8-391A-46D4-80C3-634C8E8D73F9}"/>
    <cellStyle name="sbt2 31" xfId="16373" xr:uid="{105FB384-0370-437A-A9E8-0FE08B1CEB82}"/>
    <cellStyle name="sbt2 32" xfId="16833" xr:uid="{F7AE5C96-BE1F-4BA3-B036-EFB6A9ED74C9}"/>
    <cellStyle name="sbt2 33" xfId="16997" xr:uid="{9830A61A-EB8D-464C-803B-A89ED6595F1C}"/>
    <cellStyle name="sbt2 34" xfId="17156" xr:uid="{1522AD4E-99F6-4C6C-BD80-8A7152B1BC7C}"/>
    <cellStyle name="sbt2 4" xfId="4407" xr:uid="{7F2B9BCE-3DDE-46C8-B2C0-FBF8AB7661D4}"/>
    <cellStyle name="sbt2 4 2" xfId="5852" xr:uid="{AFB2939A-E091-408F-BFD8-0204451764EE}"/>
    <cellStyle name="sbt2 5" xfId="6352" xr:uid="{434FEAA6-2E13-4A9A-878F-2A9EC61A8E55}"/>
    <cellStyle name="sbt2 5 2" xfId="12823" xr:uid="{07C74F6D-8DD6-4425-84EB-EC86D78ED41F}"/>
    <cellStyle name="sbt2 6" xfId="6165" xr:uid="{75C507F3-021D-409F-95D7-6DD9952358BA}"/>
    <cellStyle name="sbt2 6 2" xfId="12636" xr:uid="{BDD69A56-7FB5-4449-81A1-62F4874C680A}"/>
    <cellStyle name="sbt2 7" xfId="6586" xr:uid="{D2CE701C-B143-4972-A15B-89361E787E28}"/>
    <cellStyle name="sbt2 7 2" xfId="13057" xr:uid="{0C20734E-AB36-4C62-A4F1-41A3238D0125}"/>
    <cellStyle name="sbt2 8" xfId="7198" xr:uid="{40C53226-F6E3-45B9-BEA1-78140B51A53E}"/>
    <cellStyle name="sbt2 8 2" xfId="13669" xr:uid="{142152AF-9DAB-4A47-885A-6FDD27019D4C}"/>
    <cellStyle name="sbt2 9" xfId="7294" xr:uid="{5F65DEFD-0400-4F45-80FC-013B422F48AF}"/>
    <cellStyle name="sbt2 9 2" xfId="13765" xr:uid="{3042D164-D49F-40A3-84E6-C54AA6159489}"/>
    <cellStyle name="subt1" xfId="2589" xr:uid="{00000000-0005-0000-0000-00001F0A0000}"/>
    <cellStyle name="subt1 2" xfId="2590" xr:uid="{00000000-0005-0000-0000-0000200A0000}"/>
    <cellStyle name="subt1 2 2" xfId="5855" xr:uid="{2A7E5D5A-981E-4B81-949F-0247F07B9930}"/>
    <cellStyle name="subt1 2 3" xfId="4923" xr:uid="{082AF5BC-0B62-411E-AE82-D85F32FDC677}"/>
    <cellStyle name="subt1 2 4" xfId="3841" xr:uid="{B47382B2-A25F-433B-B41E-329230A3F095}"/>
    <cellStyle name="subt1 3" xfId="3387" xr:uid="{465694C6-D059-4306-8695-F4759D8BF803}"/>
    <cellStyle name="subt1 3 2" xfId="11611" xr:uid="{74B1D8BF-C7F3-4DE9-BD38-40BCEC3B9194}"/>
    <cellStyle name="subt1 3 3" xfId="4228" xr:uid="{8E74C59E-9DF1-42DA-8463-A688D1647ACC}"/>
    <cellStyle name="subt1 4" xfId="5854" xr:uid="{C3815E2F-8E7E-4D89-873C-AE90334B78DA}"/>
    <cellStyle name="subt1 5" xfId="4922" xr:uid="{7B897239-0753-4486-B90C-9C6D9E0343D3}"/>
    <cellStyle name="subt1 6" xfId="3840" xr:uid="{47498520-A1D9-44F4-A520-CA0F7719ACF5}"/>
    <cellStyle name="Subtotal" xfId="2591" xr:uid="{00000000-0005-0000-0000-0000210A0000}"/>
    <cellStyle name="Text Indent A" xfId="2592" xr:uid="{00000000-0005-0000-0000-0000220A0000}"/>
    <cellStyle name="Text Indent B" xfId="2593" xr:uid="{00000000-0005-0000-0000-0000230A0000}"/>
    <cellStyle name="Text Indent B 2" xfId="2594" xr:uid="{00000000-0005-0000-0000-0000240A0000}"/>
    <cellStyle name="Text Indent C" xfId="2595" xr:uid="{00000000-0005-0000-0000-0000250A0000}"/>
    <cellStyle name="Text Indent C 2" xfId="2596" xr:uid="{00000000-0005-0000-0000-0000260A0000}"/>
    <cellStyle name="TIGA" xfId="2597" xr:uid="{00000000-0005-0000-0000-0000270A0000}"/>
    <cellStyle name="Title" xfId="2598" builtinId="15" customBuiltin="1"/>
    <cellStyle name="Title 10" xfId="2599" xr:uid="{00000000-0005-0000-0000-0000290A0000}"/>
    <cellStyle name="Title 11" xfId="2600" xr:uid="{00000000-0005-0000-0000-00002A0A0000}"/>
    <cellStyle name="Title 12" xfId="2601" xr:uid="{00000000-0005-0000-0000-00002B0A0000}"/>
    <cellStyle name="Title 13" xfId="2602" xr:uid="{00000000-0005-0000-0000-00002C0A0000}"/>
    <cellStyle name="Title 14" xfId="2603" xr:uid="{00000000-0005-0000-0000-00002D0A0000}"/>
    <cellStyle name="Title 15" xfId="2604" xr:uid="{00000000-0005-0000-0000-00002E0A0000}"/>
    <cellStyle name="Title 16" xfId="2605" xr:uid="{00000000-0005-0000-0000-00002F0A0000}"/>
    <cellStyle name="Title 2" xfId="2606" xr:uid="{00000000-0005-0000-0000-0000300A0000}"/>
    <cellStyle name="Title 2 2" xfId="2607" xr:uid="{00000000-0005-0000-0000-0000310A0000}"/>
    <cellStyle name="Title 2 3" xfId="2608" xr:uid="{00000000-0005-0000-0000-0000320A0000}"/>
    <cellStyle name="Title 3" xfId="2609" xr:uid="{00000000-0005-0000-0000-0000330A0000}"/>
    <cellStyle name="Title 4" xfId="2610" xr:uid="{00000000-0005-0000-0000-0000340A0000}"/>
    <cellStyle name="Title 5" xfId="2611" xr:uid="{00000000-0005-0000-0000-0000350A0000}"/>
    <cellStyle name="Title 6" xfId="2612" xr:uid="{00000000-0005-0000-0000-0000360A0000}"/>
    <cellStyle name="Title 7" xfId="2613" xr:uid="{00000000-0005-0000-0000-0000370A0000}"/>
    <cellStyle name="Title 8" xfId="2614" xr:uid="{00000000-0005-0000-0000-0000380A0000}"/>
    <cellStyle name="Title 9" xfId="2615" xr:uid="{00000000-0005-0000-0000-0000390A0000}"/>
    <cellStyle name="Total" xfId="2616" builtinId="25" customBuiltin="1"/>
    <cellStyle name="Total 10" xfId="2617" xr:uid="{00000000-0005-0000-0000-00003B0A0000}"/>
    <cellStyle name="Total 10 10" xfId="7780" xr:uid="{64BE07AD-605F-44E8-B702-F72A4D1D5A81}"/>
    <cellStyle name="Total 10 10 2" xfId="14251" xr:uid="{3CBB9A39-CBEB-4BC6-9A96-FAC1F2547693}"/>
    <cellStyle name="Total 10 11" xfId="7807" xr:uid="{3C37DC88-D03E-46AF-B964-DC169A3C0585}"/>
    <cellStyle name="Total 10 11 2" xfId="14278" xr:uid="{D0ACBCE8-B38A-478C-A7B7-E1760491D902}"/>
    <cellStyle name="Total 10 12" xfId="8010" xr:uid="{7B6600EB-CF48-49DC-8C91-27F7983EFA9D}"/>
    <cellStyle name="Total 10 12 2" xfId="14481" xr:uid="{86DAA305-1E8C-49CA-B4B6-BCD3617310BF}"/>
    <cellStyle name="Total 10 13" xfId="8539" xr:uid="{425D1E78-0B4F-4233-A116-CF2AD8236DED}"/>
    <cellStyle name="Total 10 13 2" xfId="15010" xr:uid="{BC524C4C-DC96-4CE3-8208-1657BF05CAC5}"/>
    <cellStyle name="Total 10 14" xfId="8719" xr:uid="{3BC4B354-8893-4371-A08B-341CEBB3B651}"/>
    <cellStyle name="Total 10 14 2" xfId="15190" xr:uid="{7D2842A2-6023-4326-AB96-E79B014DFC06}"/>
    <cellStyle name="Total 10 15" xfId="8896" xr:uid="{827E9092-A681-40B0-ABA5-5BB689648A3C}"/>
    <cellStyle name="Total 10 15 2" xfId="15367" xr:uid="{2026EC25-2376-464A-A43D-79D796539D1D}"/>
    <cellStyle name="Total 10 16" xfId="9060" xr:uid="{35D61F42-7819-4ED6-AC57-4B3512B09A63}"/>
    <cellStyle name="Total 10 16 2" xfId="15531" xr:uid="{175A002C-133B-4B4C-A941-987179A82A17}"/>
    <cellStyle name="Total 10 17" xfId="9218" xr:uid="{8E9AAA53-6436-49AF-B1C8-0F7D6A481127}"/>
    <cellStyle name="Total 10 17 2" xfId="15689" xr:uid="{5772160D-E093-402B-8405-738910FC26ED}"/>
    <cellStyle name="Total 10 18" xfId="9264" xr:uid="{09844F23-631A-432D-8A28-5733188E19B8}"/>
    <cellStyle name="Total 10 19" xfId="10430" xr:uid="{A23F09C7-1FA5-48C6-90C5-9AC8A763AB3B}"/>
    <cellStyle name="Total 10 2" xfId="2618" xr:uid="{00000000-0005-0000-0000-00003C0A0000}"/>
    <cellStyle name="Total 10 2 2" xfId="5856" xr:uid="{6FB92BB0-E1C6-4362-A36F-AA8044B3FE40}"/>
    <cellStyle name="Total 10 2 2 2" xfId="12313" xr:uid="{D40F2042-86DD-4748-A326-9CEB2B1D3DB5}"/>
    <cellStyle name="Total 10 2 3" xfId="10431" xr:uid="{216ED98F-DBC2-4F4E-9919-F4D19302C835}"/>
    <cellStyle name="Total 10 2 4" xfId="11191" xr:uid="{DC43E748-599A-4194-89E5-E0737EDFA93B}"/>
    <cellStyle name="Total 10 2 5" xfId="4924" xr:uid="{7BD0B152-B8BA-4422-AC91-0026D9EC3C3E}"/>
    <cellStyle name="Total 10 20" xfId="9975" xr:uid="{AD22CEED-E16F-4225-8BE3-2D4D8D2515FA}"/>
    <cellStyle name="Total 10 21" xfId="10634" xr:uid="{D465BF22-7EEC-462E-BC9E-50A86218FDA9}"/>
    <cellStyle name="Total 10 22" xfId="10803" xr:uid="{5AD2A9C0-640F-4315-8A62-C2A9F31D857A}"/>
    <cellStyle name="Total 10 23" xfId="10914" xr:uid="{FD7A9752-85B4-485A-9499-4A439423A6F2}"/>
    <cellStyle name="Total 10 24" xfId="15939" xr:uid="{3B5B5CB8-EAA9-4646-A853-C096649100F5}"/>
    <cellStyle name="Total 10 25" xfId="16562" xr:uid="{5ED8A936-BE91-4397-BEBA-1620CDA39DA8}"/>
    <cellStyle name="Total 10 26" xfId="16376" xr:uid="{AF2E31A3-4E53-46D7-BE3C-99C0ED7B30A4}"/>
    <cellStyle name="Total 10 27" xfId="16836" xr:uid="{6CE8F5C8-7E6A-4946-BAEF-00C526E58A80}"/>
    <cellStyle name="Total 10 28" xfId="17000" xr:uid="{A03FD313-6DBD-488F-B376-257BA587D97B}"/>
    <cellStyle name="Total 10 29" xfId="17157" xr:uid="{7E8079F8-1993-4A2D-A16A-3E7E2FED7330}"/>
    <cellStyle name="Total 10 3" xfId="4408" xr:uid="{1565C9A9-014F-419D-8B79-D0DA68B81E3A}"/>
    <cellStyle name="Total 10 3 2" xfId="12312" xr:uid="{7CA85735-0772-41CF-AB61-2CD87664690D}"/>
    <cellStyle name="Total 10 4" xfId="5897" xr:uid="{6F2986E8-EF05-4B1D-A3A5-EC513769D411}"/>
    <cellStyle name="Total 10 4 2" xfId="12368" xr:uid="{48872BE0-5598-4A1A-ABDA-111951AE770E}"/>
    <cellStyle name="Total 10 5" xfId="6384" xr:uid="{5F1D1852-C1F6-4668-B7DE-06B4D780E583}"/>
    <cellStyle name="Total 10 5 2" xfId="12855" xr:uid="{01C31520-521F-41D5-8A68-9D666AA5B54C}"/>
    <cellStyle name="Total 10 6" xfId="6587" xr:uid="{3FCB1F46-BE97-40E0-9202-4A25C38901CF}"/>
    <cellStyle name="Total 10 6 2" xfId="13058" xr:uid="{CB6E8221-72AD-453E-B0A6-83F3AF2F22B6}"/>
    <cellStyle name="Total 10 7" xfId="7204" xr:uid="{67C7B8BD-F80B-4BBC-94DC-1DC09CDA559C}"/>
    <cellStyle name="Total 10 7 2" xfId="13675" xr:uid="{AD420FD0-DCA9-4DD8-AF0E-2FF9BB545D74}"/>
    <cellStyle name="Total 10 8" xfId="7188" xr:uid="{D3E7A229-1B6B-4344-96DA-C7E99F580CA9}"/>
    <cellStyle name="Total 10 8 2" xfId="13659" xr:uid="{77FA3845-68F3-4B10-9024-D968966F2280}"/>
    <cellStyle name="Total 10 9" xfId="7324" xr:uid="{9DC920E0-19B6-4193-B479-9FBD4EF47A72}"/>
    <cellStyle name="Total 10 9 2" xfId="13795" xr:uid="{A966489A-CA59-4693-9EFE-9623046A2BC0}"/>
    <cellStyle name="Total 11" xfId="2619" xr:uid="{00000000-0005-0000-0000-00003D0A0000}"/>
    <cellStyle name="Total 11 10" xfId="7364" xr:uid="{6FB0B9E4-8EF8-4526-8CB0-C61EF1FFEC94}"/>
    <cellStyle name="Total 11 10 2" xfId="13835" xr:uid="{950F90ED-7D15-47E0-BF40-E2B59A396ED3}"/>
    <cellStyle name="Total 11 11" xfId="7594" xr:uid="{9BF3793D-D9B4-46DC-8B87-BA3471557CD8}"/>
    <cellStyle name="Total 11 11 2" xfId="14065" xr:uid="{FB8567DC-B871-4D82-A545-C20175B114CC}"/>
    <cellStyle name="Total 11 12" xfId="8011" xr:uid="{5CBF3C3D-894F-4934-A926-79AEE6263F79}"/>
    <cellStyle name="Total 11 12 2" xfId="14482" xr:uid="{F01BFAA4-50EC-4D40-A274-7E8FE905CB14}"/>
    <cellStyle name="Total 11 13" xfId="8540" xr:uid="{7F2DA607-C691-4976-B875-E04E14BF6337}"/>
    <cellStyle name="Total 11 13 2" xfId="15011" xr:uid="{1A15C8F8-69E7-4957-8618-C2F625208952}"/>
    <cellStyle name="Total 11 14" xfId="8720" xr:uid="{A51B70FF-E054-4ACD-9D74-79DA131012C4}"/>
    <cellStyle name="Total 11 14 2" xfId="15191" xr:uid="{35D402A6-0DE5-49D7-9076-49D52454765D}"/>
    <cellStyle name="Total 11 15" xfId="8897" xr:uid="{91E4C62C-A9D4-4B67-AB54-B78416B755B0}"/>
    <cellStyle name="Total 11 15 2" xfId="15368" xr:uid="{B10B8B13-B25C-4831-A9B4-9E56C1249065}"/>
    <cellStyle name="Total 11 16" xfId="9061" xr:uid="{99242C11-1CCE-4B08-B3A6-C7B886B4B46E}"/>
    <cellStyle name="Total 11 16 2" xfId="15532" xr:uid="{12F43D50-2006-4D65-87EF-55E28D52B353}"/>
    <cellStyle name="Total 11 17" xfId="9219" xr:uid="{D6C5AAD9-AF47-4DD3-B80F-E06A6FB52512}"/>
    <cellStyle name="Total 11 17 2" xfId="15690" xr:uid="{BCFC03C6-BE87-41E0-9622-6EDE6A1CC152}"/>
    <cellStyle name="Total 11 18" xfId="9868" xr:uid="{0559ACDE-BFA1-476F-9D1E-5031510E2C79}"/>
    <cellStyle name="Total 11 19" xfId="10432" xr:uid="{E0B1429B-11AE-4A68-9FA5-FB9FE95D1944}"/>
    <cellStyle name="Total 11 2" xfId="2620" xr:uid="{00000000-0005-0000-0000-00003E0A0000}"/>
    <cellStyle name="Total 11 2 2" xfId="5857" xr:uid="{D801F04A-D839-4B50-BF41-F20E9F089FE1}"/>
    <cellStyle name="Total 11 2 2 2" xfId="12315" xr:uid="{DD0126B2-D7DF-46C4-B812-D78E92CD1A0E}"/>
    <cellStyle name="Total 11 2 3" xfId="10433" xr:uid="{F84FC18A-1B40-4107-AB8C-C0DCE2197FC8}"/>
    <cellStyle name="Total 11 2 4" xfId="11192" xr:uid="{062E3D0C-07DD-4EEB-840E-4B5DB8911A00}"/>
    <cellStyle name="Total 11 2 5" xfId="4925" xr:uid="{425EC412-3EA9-4972-BFF2-16485DE77AC5}"/>
    <cellStyle name="Total 11 20" xfId="9976" xr:uid="{84276EA5-8E50-436D-8B44-6910FD516587}"/>
    <cellStyle name="Total 11 21" xfId="10635" xr:uid="{F2F31707-AC57-4094-B48D-41CFE1DC40B0}"/>
    <cellStyle name="Total 11 22" xfId="10804" xr:uid="{09A1BFA3-4779-4907-938E-C4A58BAA77C9}"/>
    <cellStyle name="Total 11 23" xfId="10944" xr:uid="{AE50B7DA-E4D5-45D8-8822-9BE202313D83}"/>
    <cellStyle name="Total 11 24" xfId="15940" xr:uid="{E771A4BA-1E81-46E2-9A43-46A27572E4CE}"/>
    <cellStyle name="Total 11 25" xfId="16563" xr:uid="{77188C29-023B-4612-A15D-C96F10E70791}"/>
    <cellStyle name="Total 11 26" xfId="16598" xr:uid="{ABC3876B-0503-47BE-B7C8-FCC1D0DE4987}"/>
    <cellStyle name="Total 11 27" xfId="16837" xr:uid="{B2CDDCF8-8281-4EEF-BF02-61194E88C87F}"/>
    <cellStyle name="Total 11 28" xfId="17001" xr:uid="{FB5DB94B-05A3-45B0-A1F9-C3D6F9F5B430}"/>
    <cellStyle name="Total 11 29" xfId="17158" xr:uid="{D2B2A4B9-1F97-4009-BAF9-C291C425C274}"/>
    <cellStyle name="Total 11 3" xfId="4409" xr:uid="{943406CB-4194-46FC-AE18-30D3C1A87C14}"/>
    <cellStyle name="Total 11 3 2" xfId="12314" xr:uid="{1157A395-44A9-4152-A9DA-7AD80C2F5591}"/>
    <cellStyle name="Total 11 4" xfId="6356" xr:uid="{0578F731-B8A8-44F5-8B5C-ADD45A4F9820}"/>
    <cellStyle name="Total 11 4 2" xfId="12827" xr:uid="{225F0047-F241-48D8-845E-F4D5CFBD6D94}"/>
    <cellStyle name="Total 11 5" xfId="6168" xr:uid="{F45C2F60-F4A1-405B-A245-48ECBCE79DDD}"/>
    <cellStyle name="Total 11 5 2" xfId="12639" xr:uid="{2D9CFCF8-34AD-4CC8-9159-E38918FB7DBD}"/>
    <cellStyle name="Total 11 6" xfId="6588" xr:uid="{8C2E2098-3656-462C-8CDA-79A57E171AB9}"/>
    <cellStyle name="Total 11 6 2" xfId="13059" xr:uid="{A762BDAD-B73E-4E89-85F6-0384000D5DAF}"/>
    <cellStyle name="Total 11 7" xfId="7205" xr:uid="{0742E238-1FA0-43D4-9CBB-F88087D2E014}"/>
    <cellStyle name="Total 11 7 2" xfId="13676" xr:uid="{B786074F-3FEC-4B28-B1F1-7D3DB0184CED}"/>
    <cellStyle name="Total 11 8" xfId="7298" xr:uid="{0CE0AD3C-D482-4062-A6E5-C5F2C707329D}"/>
    <cellStyle name="Total 11 8 2" xfId="13769" xr:uid="{8E15EB80-F306-46F3-93C3-AA292AA0EA6C}"/>
    <cellStyle name="Total 11 9" xfId="7054" xr:uid="{5705CAF4-1317-48FB-BE64-2F9298A44F73}"/>
    <cellStyle name="Total 11 9 2" xfId="13525" xr:uid="{E91A9470-F124-456F-AC5F-A9C253C4C47C}"/>
    <cellStyle name="Total 12" xfId="2621" xr:uid="{00000000-0005-0000-0000-00003F0A0000}"/>
    <cellStyle name="Total 12 10" xfId="7811" xr:uid="{9243F448-C32C-4EE6-96C8-9442F7E724A5}"/>
    <cellStyle name="Total 12 10 2" xfId="14282" xr:uid="{DFDA6188-6E03-4ED1-8BDD-B952B79D50FF}"/>
    <cellStyle name="Total 12 11" xfId="7796" xr:uid="{E6B74EC4-F64A-4CAA-80D9-886221A21960}"/>
    <cellStyle name="Total 12 11 2" xfId="14267" xr:uid="{A6E124D6-2B63-43C1-B306-7A15DD8D7450}"/>
    <cellStyle name="Total 12 12" xfId="8012" xr:uid="{61EB6DD6-7200-4DA0-B4D3-46E69530C0FB}"/>
    <cellStyle name="Total 12 12 2" xfId="14483" xr:uid="{AA5FC365-5D06-4DE9-A408-4CFCCCFA771F}"/>
    <cellStyle name="Total 12 13" xfId="8541" xr:uid="{E7436E27-EDDC-4E45-8625-7EA1A3845999}"/>
    <cellStyle name="Total 12 13 2" xfId="15012" xr:uid="{AA7E07BE-B103-4ADC-908E-AE1455556933}"/>
    <cellStyle name="Total 12 14" xfId="8721" xr:uid="{BF29405A-5765-4071-9E0A-DEBFBAF5950D}"/>
    <cellStyle name="Total 12 14 2" xfId="15192" xr:uid="{A4B26B23-70F2-4204-B742-E6A382696018}"/>
    <cellStyle name="Total 12 15" xfId="8898" xr:uid="{B2A75A3C-F547-49FF-B7A4-5B11E0756D00}"/>
    <cellStyle name="Total 12 15 2" xfId="15369" xr:uid="{3E3E8477-07EE-4C2F-89C7-062E9F1ABB69}"/>
    <cellStyle name="Total 12 16" xfId="9062" xr:uid="{64B7C94A-5C8B-4BD9-BD9B-28E3695D40A1}"/>
    <cellStyle name="Total 12 16 2" xfId="15533" xr:uid="{C25EA3EB-B654-4F04-BA5B-7BEFE47E9B3E}"/>
    <cellStyle name="Total 12 17" xfId="9220" xr:uid="{455B5954-E90D-4666-9D07-7EC418F063A3}"/>
    <cellStyle name="Total 12 17 2" xfId="15691" xr:uid="{B5AA6DE8-95E5-42C5-A2F8-20D692F5BCA4}"/>
    <cellStyle name="Total 12 18" xfId="9901" xr:uid="{DF41D507-ED50-4040-B7F1-C343CD07FF1F}"/>
    <cellStyle name="Total 12 19" xfId="10434" xr:uid="{4F952C10-CA8E-438E-A292-2FB0AF950FFE}"/>
    <cellStyle name="Total 12 2" xfId="2622" xr:uid="{00000000-0005-0000-0000-0000400A0000}"/>
    <cellStyle name="Total 12 2 2" xfId="5858" xr:uid="{55495DFF-7384-4A82-AF16-D64D9003C436}"/>
    <cellStyle name="Total 12 2 2 2" xfId="12317" xr:uid="{65B7119F-6D06-4B90-BC80-2F9421A05638}"/>
    <cellStyle name="Total 12 2 3" xfId="10435" xr:uid="{5AC4BE9A-0AF2-4F11-B22E-4339DD1E500A}"/>
    <cellStyle name="Total 12 2 4" xfId="11193" xr:uid="{C02C2624-632D-4AD2-9B9B-DD21884DB0A7}"/>
    <cellStyle name="Total 12 2 5" xfId="4926" xr:uid="{F4E355DA-D345-4B63-B0F1-291B4DE27886}"/>
    <cellStyle name="Total 12 20" xfId="9977" xr:uid="{566B9252-7F8B-4155-95C0-DEFD504C2268}"/>
    <cellStyle name="Total 12 21" xfId="10636" xr:uid="{88966403-99C3-4BFA-94A1-9CC772E9CF80}"/>
    <cellStyle name="Total 12 22" xfId="10805" xr:uid="{0A1D0DBE-493C-4985-8493-C7487DCAF545}"/>
    <cellStyle name="Total 12 23" xfId="10915" xr:uid="{C80C44E4-E995-41CA-9BDF-13FD2775B93F}"/>
    <cellStyle name="Total 12 24" xfId="15941" xr:uid="{D7C9CA81-E8EA-47A5-9875-782B8AC0E719}"/>
    <cellStyle name="Total 12 25" xfId="15990" xr:uid="{35BA75F9-C6A0-4DAD-9D34-05388D3ACFA1}"/>
    <cellStyle name="Total 12 26" xfId="16580" xr:uid="{D7D38EBE-391C-4235-9487-CA86A3100595}"/>
    <cellStyle name="Total 12 27" xfId="16838" xr:uid="{71B5D496-8C02-4731-85CF-7F7333F1B5B0}"/>
    <cellStyle name="Total 12 28" xfId="17002" xr:uid="{E51084D8-C778-47E1-AD6A-F95A47CAF625}"/>
    <cellStyle name="Total 12 29" xfId="17159" xr:uid="{30C6011B-81F6-4480-9103-52CB2E480E2E}"/>
    <cellStyle name="Total 12 3" xfId="4410" xr:uid="{F62E87C0-4765-4EC3-9068-A70147ACD6AB}"/>
    <cellStyle name="Total 12 3 2" xfId="12316" xr:uid="{B6A0C614-812F-4BC0-B93A-61F18E1C20A0}"/>
    <cellStyle name="Total 12 4" xfId="6388" xr:uid="{DB17E786-E345-4698-82B6-FC59BB75CC1D}"/>
    <cellStyle name="Total 12 4 2" xfId="12859" xr:uid="{000D2F94-1214-4F33-8A12-03521822121D}"/>
    <cellStyle name="Total 12 5" xfId="6373" xr:uid="{E394D10B-6785-469C-824B-FE96F17C5E47}"/>
    <cellStyle name="Total 12 5 2" xfId="12844" xr:uid="{C2E301F7-78DC-4F4A-8367-D8C7520F778D}"/>
    <cellStyle name="Total 12 6" xfId="6589" xr:uid="{8615694B-247C-4C22-923A-A48647BB0BFF}"/>
    <cellStyle name="Total 12 6 2" xfId="13060" xr:uid="{E64F9E2A-4E26-4DF7-832E-93304500974D}"/>
    <cellStyle name="Total 12 7" xfId="7206" xr:uid="{C19C4314-D19D-4810-B0B8-7D8C5121FAF2}"/>
    <cellStyle name="Total 12 7 2" xfId="13677" xr:uid="{69A48499-788E-4DE9-9A69-A8FA5909E977}"/>
    <cellStyle name="Total 12 8" xfId="7328" xr:uid="{683CA8E3-DAC3-4675-BF6B-5D2AF409EFCA}"/>
    <cellStyle name="Total 12 8 2" xfId="13799" xr:uid="{703BAEE2-423C-47A5-B2EF-F7F152E28118}"/>
    <cellStyle name="Total 12 9" xfId="7314" xr:uid="{B53144C3-3587-457B-BF8D-3F3F6374948C}"/>
    <cellStyle name="Total 12 9 2" xfId="13785" xr:uid="{10798FB5-B6C5-45A1-945D-46A66045BDB3}"/>
    <cellStyle name="Total 13" xfId="2623" xr:uid="{00000000-0005-0000-0000-0000410A0000}"/>
    <cellStyle name="Total 13 10" xfId="7781" xr:uid="{222D0353-6954-4BD3-9EAF-7E26F23EF1BD}"/>
    <cellStyle name="Total 13 10 2" xfId="14252" xr:uid="{6D27D54E-04B4-4EF6-AD72-CC6867E9E8D3}"/>
    <cellStyle name="Total 13 11" xfId="7595" xr:uid="{ADBB6F96-ECF9-4B0E-BF93-913FEA1D0C00}"/>
    <cellStyle name="Total 13 11 2" xfId="14066" xr:uid="{E12A0AA5-FAA0-477B-9279-FDF29FBCEED1}"/>
    <cellStyle name="Total 13 12" xfId="8013" xr:uid="{F6A7EBE0-93AE-4A41-BA58-EB8AE8E43E95}"/>
    <cellStyle name="Total 13 12 2" xfId="14484" xr:uid="{BF342291-FCC2-47BC-A575-1B3437909B2D}"/>
    <cellStyle name="Total 13 13" xfId="8542" xr:uid="{659E12BD-5A39-4FEB-8BFA-959FBB4D3C56}"/>
    <cellStyle name="Total 13 13 2" xfId="15013" xr:uid="{11031AB3-9C53-4461-AC1D-6A7F2234AEEF}"/>
    <cellStyle name="Total 13 14" xfId="8722" xr:uid="{52142B10-D576-41E8-A31A-0E917A8A8CFC}"/>
    <cellStyle name="Total 13 14 2" xfId="15193" xr:uid="{A371EF4A-AB14-4428-A523-C45F1F848367}"/>
    <cellStyle name="Total 13 15" xfId="8899" xr:uid="{85399354-72A5-408D-89CB-5FB0C7C96673}"/>
    <cellStyle name="Total 13 15 2" xfId="15370" xr:uid="{AF16F36E-3309-484D-8C52-E8DAB4F3C5F4}"/>
    <cellStyle name="Total 13 16" xfId="9063" xr:uid="{B4E62337-9332-4188-9B34-60D4BDD49ACF}"/>
    <cellStyle name="Total 13 16 2" xfId="15534" xr:uid="{F06FED95-4F41-4EDE-9307-E69BDADAD6C6}"/>
    <cellStyle name="Total 13 17" xfId="9221" xr:uid="{E0C093CB-DE7D-48B7-819C-7D70D6F9CC81}"/>
    <cellStyle name="Total 13 17 2" xfId="15692" xr:uid="{DC379D3B-25A5-4B41-B401-154AAE3AF43E}"/>
    <cellStyle name="Total 13 18" xfId="9869" xr:uid="{901BB29F-E7BB-4098-B009-B37EFD3A1056}"/>
    <cellStyle name="Total 13 19" xfId="10436" xr:uid="{4057EC45-1144-4AC7-B049-26AB0DB93522}"/>
    <cellStyle name="Total 13 2" xfId="2624" xr:uid="{00000000-0005-0000-0000-0000420A0000}"/>
    <cellStyle name="Total 13 2 2" xfId="5859" xr:uid="{37ABE65A-9BDF-430C-9001-14A8A003C00E}"/>
    <cellStyle name="Total 13 2 2 2" xfId="12319" xr:uid="{7B82D611-AF7D-4599-9D7B-02007F9053BD}"/>
    <cellStyle name="Total 13 2 3" xfId="10437" xr:uid="{0C7B2510-8BED-4B70-8D89-271B9C067BAA}"/>
    <cellStyle name="Total 13 2 4" xfId="11194" xr:uid="{C1642508-BCA2-45EB-AC42-D0DD1EE22918}"/>
    <cellStyle name="Total 13 2 5" xfId="4927" xr:uid="{D1B87683-19CE-466A-8A3C-60A53DBC2034}"/>
    <cellStyle name="Total 13 20" xfId="9978" xr:uid="{B529CB6B-59E2-42B3-A067-C643A1F698D1}"/>
    <cellStyle name="Total 13 21" xfId="10637" xr:uid="{7E92D98E-FA06-42F2-8436-A8525675AF1C}"/>
    <cellStyle name="Total 13 22" xfId="10806" xr:uid="{5C76C4B8-5EF5-4F5C-89F7-D940A6C22D80}"/>
    <cellStyle name="Total 13 23" xfId="10916" xr:uid="{4F2E177C-7316-4D74-8F49-D028697E7DC9}"/>
    <cellStyle name="Total 13 24" xfId="15942" xr:uid="{385AEE9B-4144-4944-9081-8200ED7A857A}"/>
    <cellStyle name="Total 13 25" xfId="16613" xr:uid="{27D59139-CE0C-4A4B-9D71-54736F00D925}"/>
    <cellStyle name="Total 13 26" xfId="16377" xr:uid="{B757D50A-4653-4BF0-AB79-4FDB0E60E1AD}"/>
    <cellStyle name="Total 13 27" xfId="16839" xr:uid="{6286CE5D-9F39-424B-A8CA-F18374A9BFA4}"/>
    <cellStyle name="Total 13 28" xfId="17003" xr:uid="{0C72C33A-80F5-460A-8B98-9845BD828C29}"/>
    <cellStyle name="Total 13 29" xfId="17160" xr:uid="{2AD4C35F-D54B-40F6-9BD8-615DF0A5DA21}"/>
    <cellStyle name="Total 13 3" xfId="4411" xr:uid="{4DC0BC7D-89A7-4997-AD4D-ADCF0E3138A1}"/>
    <cellStyle name="Total 13 3 2" xfId="12318" xr:uid="{07FE6BD6-8BA6-48BB-B3EB-5530924C84B6}"/>
    <cellStyle name="Total 13 4" xfId="6357" xr:uid="{01CC5323-7F41-40E1-A973-3169372E0B95}"/>
    <cellStyle name="Total 13 4 2" xfId="12828" xr:uid="{94DCF1F1-A840-457D-8A3D-8939B8E93894}"/>
    <cellStyle name="Total 13 5" xfId="6169" xr:uid="{C9979DD2-B845-448E-810A-F5547F87C300}"/>
    <cellStyle name="Total 13 5 2" xfId="12640" xr:uid="{610EC943-196B-4542-ADD6-BF3B98901553}"/>
    <cellStyle name="Total 13 6" xfId="6590" xr:uid="{1DD52182-6206-46E9-A35B-94A460EB7CB8}"/>
    <cellStyle name="Total 13 6 2" xfId="13061" xr:uid="{2778742C-12CA-47E0-85A8-73D06F97B466}"/>
    <cellStyle name="Total 13 7" xfId="7207" xr:uid="{96DC94F6-EB26-436A-ABE1-085D86209E29}"/>
    <cellStyle name="Total 13 7 2" xfId="13678" xr:uid="{142D3AA6-4D6B-4950-9460-A80D6030456B}"/>
    <cellStyle name="Total 13 8" xfId="7299" xr:uid="{7C4224A5-4784-45E1-8C6C-EFB91A3F6B0F}"/>
    <cellStyle name="Total 13 8 2" xfId="13770" xr:uid="{00AA01DD-0496-4DA9-B07C-EAA9AD0A18FE}"/>
    <cellStyle name="Total 13 9" xfId="7055" xr:uid="{2697B850-DDA0-49D4-B166-5D0DAB4C5BC1}"/>
    <cellStyle name="Total 13 9 2" xfId="13526" xr:uid="{4BDF8740-EC2A-43C7-AB7C-67FAF0BB6995}"/>
    <cellStyle name="Total 14" xfId="2625" xr:uid="{00000000-0005-0000-0000-0000430A0000}"/>
    <cellStyle name="Total 14 10" xfId="7782" xr:uid="{8233DB74-584A-45AC-A5ED-4845AB1C28E9}"/>
    <cellStyle name="Total 14 10 2" xfId="14253" xr:uid="{D70EAAD3-FF7A-44F4-89A0-B3DDCF2FB8CA}"/>
    <cellStyle name="Total 14 11" xfId="7596" xr:uid="{69FB8200-E9B0-404F-A24D-7BC231EF5CC2}"/>
    <cellStyle name="Total 14 11 2" xfId="14067" xr:uid="{F0A3D093-365B-4432-95BB-517F111654CB}"/>
    <cellStyle name="Total 14 12" xfId="8014" xr:uid="{B96CEDF5-ADF5-4D67-A40A-BA338ACDD6D1}"/>
    <cellStyle name="Total 14 12 2" xfId="14485" xr:uid="{596234B7-68B9-46BC-8359-A7A8C86D450B}"/>
    <cellStyle name="Total 14 13" xfId="8543" xr:uid="{8564A09E-383B-42AB-820B-3AB7CDDD781F}"/>
    <cellStyle name="Total 14 13 2" xfId="15014" xr:uid="{9337BD30-B9B7-4FE7-9777-F64E8601223D}"/>
    <cellStyle name="Total 14 14" xfId="8723" xr:uid="{81755361-D20F-4651-9763-D35C51DFDEC9}"/>
    <cellStyle name="Total 14 14 2" xfId="15194" xr:uid="{0E49651C-0722-433B-8255-CA1102C12C3F}"/>
    <cellStyle name="Total 14 15" xfId="8900" xr:uid="{7141CF47-21F7-41EA-AA02-2F403D996908}"/>
    <cellStyle name="Total 14 15 2" xfId="15371" xr:uid="{CBF0516A-3FD5-4947-B31A-5B2DEB2D5650}"/>
    <cellStyle name="Total 14 16" xfId="9064" xr:uid="{9528BC2C-CE85-44C7-A963-CFD3DDC5C322}"/>
    <cellStyle name="Total 14 16 2" xfId="15535" xr:uid="{EA4707F9-1235-4BC0-8045-95621D4258FE}"/>
    <cellStyle name="Total 14 17" xfId="9222" xr:uid="{18464765-FB1E-401D-8E7E-D0BED33769D4}"/>
    <cellStyle name="Total 14 17 2" xfId="15693" xr:uid="{0A5F0A96-D2C7-4F5E-B3F4-B543510AB299}"/>
    <cellStyle name="Total 14 18" xfId="9870" xr:uid="{F845C087-2DCB-4FC3-B635-AE5AB22197D1}"/>
    <cellStyle name="Total 14 19" xfId="10438" xr:uid="{1ACB2A4A-C389-4AE4-A259-9363D0D20171}"/>
    <cellStyle name="Total 14 2" xfId="2626" xr:uid="{00000000-0005-0000-0000-0000440A0000}"/>
    <cellStyle name="Total 14 2 2" xfId="5860" xr:uid="{F140EE54-19FD-4CBB-9DDA-FBD3EFC9C13D}"/>
    <cellStyle name="Total 14 2 2 2" xfId="12321" xr:uid="{275470CA-A56E-4B14-809C-D2208B9A2C80}"/>
    <cellStyle name="Total 14 2 3" xfId="10439" xr:uid="{4CE5BCB6-1D2C-4C5F-9ABD-C3B3DF477EA7}"/>
    <cellStyle name="Total 14 2 4" xfId="11195" xr:uid="{04AF96BA-5B71-4A34-99D3-0456E8F01F9A}"/>
    <cellStyle name="Total 14 2 5" xfId="4928" xr:uid="{E290E0EE-9E26-4F93-8956-5B7E91406276}"/>
    <cellStyle name="Total 14 20" xfId="9979" xr:uid="{F975C7B7-3667-4392-8B74-0C0B8B85C2C0}"/>
    <cellStyle name="Total 14 21" xfId="10638" xr:uid="{CA601733-83C9-4BDD-A719-53EA998D87C4}"/>
    <cellStyle name="Total 14 22" xfId="10807" xr:uid="{D74BAEA9-AE7C-4550-9131-8BD84D0EA343}"/>
    <cellStyle name="Total 14 23" xfId="10917" xr:uid="{CD80FC3C-0583-4CA9-8B4E-05AE7A134AFD}"/>
    <cellStyle name="Total 14 24" xfId="15943" xr:uid="{A12308BA-C1F9-475C-A97F-03196845BA26}"/>
    <cellStyle name="Total 14 25" xfId="16564" xr:uid="{8A3FB01B-2670-4AF1-8BE0-546717214E39}"/>
    <cellStyle name="Total 14 26" xfId="16378" xr:uid="{BAAED36F-E577-4170-AB72-D74FD243FF02}"/>
    <cellStyle name="Total 14 27" xfId="16840" xr:uid="{274471FE-0399-4D7E-A39A-E20F74765425}"/>
    <cellStyle name="Total 14 28" xfId="17004" xr:uid="{C6815864-6253-4FD4-941E-987A4B9C79D3}"/>
    <cellStyle name="Total 14 29" xfId="17161" xr:uid="{2D4304B5-448B-4B32-8B52-0332CBE09A95}"/>
    <cellStyle name="Total 14 3" xfId="4412" xr:uid="{A1854203-05C6-4E4A-AE00-6676CE25C546}"/>
    <cellStyle name="Total 14 3 2" xfId="12320" xr:uid="{40D8EA9A-FC07-4786-AC3E-F0477EB0FC1F}"/>
    <cellStyle name="Total 14 4" xfId="6358" xr:uid="{733FEC67-981C-4C8A-8C93-9908513058B4}"/>
    <cellStyle name="Total 14 4 2" xfId="12829" xr:uid="{CCD85A9D-88E1-4AB0-B79D-D7840340E76B}"/>
    <cellStyle name="Total 14 5" xfId="6170" xr:uid="{E8E66C1F-6D67-4EC7-968C-FF508CD3FE85}"/>
    <cellStyle name="Total 14 5 2" xfId="12641" xr:uid="{14383FD9-AE75-4D74-A967-2A5FC02FB86A}"/>
    <cellStyle name="Total 14 6" xfId="6591" xr:uid="{BBEDCAD3-BD5F-4288-8B94-A3830ED535FE}"/>
    <cellStyle name="Total 14 6 2" xfId="13062" xr:uid="{EE6EE09A-4F75-4C7E-A209-CA4F13D02E34}"/>
    <cellStyle name="Total 14 7" xfId="7208" xr:uid="{694005E3-2302-428B-866F-FB3963D7AD22}"/>
    <cellStyle name="Total 14 7 2" xfId="13679" xr:uid="{B7298131-80AC-4F90-9B8F-B6660B3080DA}"/>
    <cellStyle name="Total 14 8" xfId="7300" xr:uid="{7FBBDA29-E01D-4FDF-A185-81D0AEA8BBED}"/>
    <cellStyle name="Total 14 8 2" xfId="13771" xr:uid="{CFD0F202-15C6-4E93-BF2F-054C3A3C9234}"/>
    <cellStyle name="Total 14 9" xfId="7056" xr:uid="{6DBA4FAB-6B59-4549-8791-6AB2254D472F}"/>
    <cellStyle name="Total 14 9 2" xfId="13527" xr:uid="{1B952B63-028B-4AD1-8936-BAFC5CA7634B}"/>
    <cellStyle name="Total 15" xfId="2627" xr:uid="{00000000-0005-0000-0000-0000450A0000}"/>
    <cellStyle name="Total 15 10" xfId="7783" xr:uid="{B864CD61-BDB7-4AA7-9791-B6D961993A1A}"/>
    <cellStyle name="Total 15 10 2" xfId="14254" xr:uid="{9A9E9E42-4F44-4BE6-A629-74E7C8EB51E7}"/>
    <cellStyle name="Total 15 11" xfId="7597" xr:uid="{A35BEB92-42A4-4447-914A-CCA25E8ADC30}"/>
    <cellStyle name="Total 15 11 2" xfId="14068" xr:uid="{68E2C1BD-D300-4F7E-B54E-0688A3A7641C}"/>
    <cellStyle name="Total 15 12" xfId="8015" xr:uid="{7EB489E6-3AF5-43BB-9326-5B72CD948DF4}"/>
    <cellStyle name="Total 15 12 2" xfId="14486" xr:uid="{37238CCB-1038-45E7-A0D8-1037463A8FCB}"/>
    <cellStyle name="Total 15 13" xfId="8544" xr:uid="{089B6B0C-2C68-484B-818F-ED57C6A42BE7}"/>
    <cellStyle name="Total 15 13 2" xfId="15015" xr:uid="{306334FB-6AD6-4986-AE86-42CA6C623696}"/>
    <cellStyle name="Total 15 14" xfId="8724" xr:uid="{629ABFE4-9934-48D5-9F27-2610355C5130}"/>
    <cellStyle name="Total 15 14 2" xfId="15195" xr:uid="{E5DE0AAB-077F-4E2C-8757-580D1A449FA5}"/>
    <cellStyle name="Total 15 15" xfId="8901" xr:uid="{B0D5C90D-62DC-42F8-A48D-1AE0EE90B75C}"/>
    <cellStyle name="Total 15 15 2" xfId="15372" xr:uid="{FFEC63F2-2878-42C1-A4B5-28FB973DDE60}"/>
    <cellStyle name="Total 15 16" xfId="9065" xr:uid="{1EEA7F58-7DA6-4BDA-B2A4-DFE4743E5292}"/>
    <cellStyle name="Total 15 16 2" xfId="15536" xr:uid="{16D817BD-C8AE-4DD1-997B-E2E882A334CF}"/>
    <cellStyle name="Total 15 17" xfId="9223" xr:uid="{C7BC3D28-BD51-4909-B4DC-6871D7CBDD5B}"/>
    <cellStyle name="Total 15 17 2" xfId="15694" xr:uid="{CC8E0B66-E51A-4B6C-9D4E-A83879A79362}"/>
    <cellStyle name="Total 15 18" xfId="9871" xr:uid="{0FDCA6D4-59FB-4C0D-BCCA-82B436651A69}"/>
    <cellStyle name="Total 15 19" xfId="10440" xr:uid="{09F0B53D-DB77-43AD-A102-F3CB4C3428BA}"/>
    <cellStyle name="Total 15 2" xfId="2628" xr:uid="{00000000-0005-0000-0000-0000460A0000}"/>
    <cellStyle name="Total 15 2 2" xfId="5861" xr:uid="{E4AAEF30-5099-417D-BEFC-C39A5DFB82D2}"/>
    <cellStyle name="Total 15 2 2 2" xfId="12323" xr:uid="{C3C3E8AE-592B-4254-BD8F-53D1C294CAE8}"/>
    <cellStyle name="Total 15 2 3" xfId="10441" xr:uid="{A715FA0E-50EF-42E8-97B2-DA33385BE1FA}"/>
    <cellStyle name="Total 15 2 4" xfId="11196" xr:uid="{F8949085-3B6D-413D-87C1-A5F1E27D47C0}"/>
    <cellStyle name="Total 15 2 5" xfId="4929" xr:uid="{5102F9BB-7F37-4BF7-AF63-E9ACDFFF7C88}"/>
    <cellStyle name="Total 15 20" xfId="9980" xr:uid="{463F30A9-4645-4BFF-9134-4B94353F12CB}"/>
    <cellStyle name="Total 15 21" xfId="10639" xr:uid="{BAA26F7D-F89A-4870-A54B-FDC7F0719138}"/>
    <cellStyle name="Total 15 22" xfId="10808" xr:uid="{6F8214C4-CC3C-4CAC-9A15-7098D2294816}"/>
    <cellStyle name="Total 15 23" xfId="10918" xr:uid="{C833CC52-E766-480B-97B8-45107FC15C87}"/>
    <cellStyle name="Total 15 24" xfId="15944" xr:uid="{B0F8FB67-6CD0-40CF-BF6C-23F04417C4D0}"/>
    <cellStyle name="Total 15 25" xfId="16565" xr:uid="{39B1E45C-F392-4EDF-AA2C-932B831290DB}"/>
    <cellStyle name="Total 15 26" xfId="16379" xr:uid="{EE1FE6D1-0A75-4B19-91AE-DEB5EC91355B}"/>
    <cellStyle name="Total 15 27" xfId="16841" xr:uid="{3133B0D0-9D60-4ADD-B29D-A51A2C268BCB}"/>
    <cellStyle name="Total 15 28" xfId="17005" xr:uid="{7E58B916-C70F-4C35-9E26-D0E6A3A7DA37}"/>
    <cellStyle name="Total 15 29" xfId="17162" xr:uid="{89444CC1-98FD-454E-B44C-DE97B23216D9}"/>
    <cellStyle name="Total 15 3" xfId="4413" xr:uid="{9123AC8E-D38D-48F4-AF1B-FE2B7A42DE4B}"/>
    <cellStyle name="Total 15 3 2" xfId="12322" xr:uid="{FE8265F2-6E3B-4087-A2D7-44C2305A0BD2}"/>
    <cellStyle name="Total 15 4" xfId="6359" xr:uid="{4E7A8786-312A-4641-9620-71F57A400D6B}"/>
    <cellStyle name="Total 15 4 2" xfId="12830" xr:uid="{0DB4109F-A5E8-4A28-ABC9-C50EE117AB0D}"/>
    <cellStyle name="Total 15 5" xfId="6171" xr:uid="{11502DF7-CF4B-4F60-956A-7BAC65C78062}"/>
    <cellStyle name="Total 15 5 2" xfId="12642" xr:uid="{34DC33F7-EB94-404B-8643-2BAE5CFA282C}"/>
    <cellStyle name="Total 15 6" xfId="6592" xr:uid="{3F860011-E5EA-48AD-B8EE-64A812E44B3D}"/>
    <cellStyle name="Total 15 6 2" xfId="13063" xr:uid="{B5652987-E4E4-4A3E-9CBD-FBC1B687E997}"/>
    <cellStyle name="Total 15 7" xfId="7209" xr:uid="{A9131CBD-B0A1-442E-BD63-2C8DFD383046}"/>
    <cellStyle name="Total 15 7 2" xfId="13680" xr:uid="{F1F15803-7F10-4E85-9730-3074A9554971}"/>
    <cellStyle name="Total 15 8" xfId="7301" xr:uid="{2E6DEAD4-96F7-4F58-9A40-56E7A5B80D50}"/>
    <cellStyle name="Total 15 8 2" xfId="13772" xr:uid="{EAB9FEF5-A923-4AEC-82E9-C2DD4356547C}"/>
    <cellStyle name="Total 15 9" xfId="7057" xr:uid="{94985170-96E4-4E10-9A4A-7152103C4C5A}"/>
    <cellStyle name="Total 15 9 2" xfId="13528" xr:uid="{FD07A9EB-83A0-4E03-9F98-F5F834541129}"/>
    <cellStyle name="Total 16" xfId="2629" xr:uid="{00000000-0005-0000-0000-0000470A0000}"/>
    <cellStyle name="Total 16 10" xfId="7784" xr:uid="{5ED2FB31-C49D-4F72-BF14-F4FB8D09D9AC}"/>
    <cellStyle name="Total 16 10 2" xfId="14255" xr:uid="{3B363013-9049-483F-A6F9-284B4BC05E23}"/>
    <cellStyle name="Total 16 11" xfId="7598" xr:uid="{4D9BD5DB-C7D3-4028-B816-21AC9B3F7174}"/>
    <cellStyle name="Total 16 11 2" xfId="14069" xr:uid="{E806429B-2937-4042-820B-A5CA89228BB4}"/>
    <cellStyle name="Total 16 12" xfId="8016" xr:uid="{A89619D6-E080-452F-ABDF-463735EF773D}"/>
    <cellStyle name="Total 16 12 2" xfId="14487" xr:uid="{DE834736-C9E6-4058-B08C-3DE4BB8FFF30}"/>
    <cellStyle name="Total 16 13" xfId="8545" xr:uid="{1DB31C23-894F-4872-BAFD-EC2128D6938F}"/>
    <cellStyle name="Total 16 13 2" xfId="15016" xr:uid="{BC255E38-BC1A-487D-8A15-3E25B54D9E67}"/>
    <cellStyle name="Total 16 14" xfId="8725" xr:uid="{8A50B544-BF81-4EB2-8C0E-F64828D8D41D}"/>
    <cellStyle name="Total 16 14 2" xfId="15196" xr:uid="{14561D96-B5CD-4CCB-8BC2-4714DAECB8A7}"/>
    <cellStyle name="Total 16 15" xfId="8902" xr:uid="{1F9C9614-0F7B-4A57-816C-A1C8D4AD43BC}"/>
    <cellStyle name="Total 16 15 2" xfId="15373" xr:uid="{481FDDDF-DCD9-437B-B1F0-AA09B3823569}"/>
    <cellStyle name="Total 16 16" xfId="9066" xr:uid="{7B24CE5B-2AED-4775-B9C6-FD8B03A038A7}"/>
    <cellStyle name="Total 16 16 2" xfId="15537" xr:uid="{20FF2455-F3B9-4FAB-B835-D08A0C778B48}"/>
    <cellStyle name="Total 16 17" xfId="9224" xr:uid="{0AF77635-2ACE-48B9-B83B-219D719DFFE6}"/>
    <cellStyle name="Total 16 17 2" xfId="15695" xr:uid="{EF8296C7-CAA0-4695-9D22-CAB95EEE5F33}"/>
    <cellStyle name="Total 16 18" xfId="9872" xr:uid="{A2A254B5-DB7B-4EAF-BAC3-F53D66D09954}"/>
    <cellStyle name="Total 16 19" xfId="10442" xr:uid="{E07E695F-DEB0-41B2-9D95-1FB39CEFFB6F}"/>
    <cellStyle name="Total 16 2" xfId="2630" xr:uid="{00000000-0005-0000-0000-0000480A0000}"/>
    <cellStyle name="Total 16 2 2" xfId="5862" xr:uid="{84C6E502-F10E-476C-8381-879C117DD0A6}"/>
    <cellStyle name="Total 16 2 2 2" xfId="12325" xr:uid="{F6AF0276-6F43-4A36-8137-50A4745C330D}"/>
    <cellStyle name="Total 16 2 3" xfId="10443" xr:uid="{57E858E0-C7CB-48BF-8078-D79ED7E3131D}"/>
    <cellStyle name="Total 16 2 4" xfId="11197" xr:uid="{A31B2C77-C446-46A7-B0B4-F9F0BB6F9C08}"/>
    <cellStyle name="Total 16 2 5" xfId="4930" xr:uid="{B6084C66-2CF6-4E13-87BB-10E64FF843A0}"/>
    <cellStyle name="Total 16 20" xfId="9981" xr:uid="{C6B69902-9DC9-4112-8394-470CB17BF6DC}"/>
    <cellStyle name="Total 16 21" xfId="10640" xr:uid="{5B188ACC-C0EF-48A8-B203-AAAD7109641E}"/>
    <cellStyle name="Total 16 22" xfId="10809" xr:uid="{B19A79BE-B3EF-495B-AC3A-569EC80D670E}"/>
    <cellStyle name="Total 16 23" xfId="10919" xr:uid="{CFBD86B7-C744-4DB6-88B9-C574E643ED30}"/>
    <cellStyle name="Total 16 24" xfId="15945" xr:uid="{E3362D50-FB88-4F24-A60C-94BDA8678372}"/>
    <cellStyle name="Total 16 25" xfId="16566" xr:uid="{03F2CDEB-CE49-4D40-BEA4-E7DE9FFFB377}"/>
    <cellStyle name="Total 16 26" xfId="16380" xr:uid="{84E0177E-CB15-48F4-8751-6A3D16923D41}"/>
    <cellStyle name="Total 16 27" xfId="16842" xr:uid="{B4356B43-8667-4CB0-A0D3-A8B86FA113F1}"/>
    <cellStyle name="Total 16 28" xfId="17006" xr:uid="{89A67149-C796-4583-9A57-DE6392FD04FE}"/>
    <cellStyle name="Total 16 29" xfId="17163" xr:uid="{D44841D3-7123-4664-A24B-FD0FA57C24CC}"/>
    <cellStyle name="Total 16 3" xfId="4414" xr:uid="{D070DD09-76C5-4568-90BC-6DFED9A1E133}"/>
    <cellStyle name="Total 16 3 2" xfId="12324" xr:uid="{B747934E-E6F1-4A94-BE0B-472DD8324DC0}"/>
    <cellStyle name="Total 16 4" xfId="6360" xr:uid="{C8B6B9B4-A328-4BB5-B16C-2D5B0A1B4EFB}"/>
    <cellStyle name="Total 16 4 2" xfId="12831" xr:uid="{5EEF0B2E-4BE3-4F95-BE7E-4E5AAE0C60A3}"/>
    <cellStyle name="Total 16 5" xfId="6172" xr:uid="{475149BD-3C63-4313-BB0F-D67F70B71BBA}"/>
    <cellStyle name="Total 16 5 2" xfId="12643" xr:uid="{61869C1A-AFFC-449C-9AD2-F621C831F65A}"/>
    <cellStyle name="Total 16 6" xfId="6593" xr:uid="{DD594195-2F3C-4291-950C-6083EAD9BDF5}"/>
    <cellStyle name="Total 16 6 2" xfId="13064" xr:uid="{614B6A5A-5EBB-44DD-AF92-56F3E8D20582}"/>
    <cellStyle name="Total 16 7" xfId="7210" xr:uid="{A89C88B1-B8E2-4C02-93DC-1CA427E86456}"/>
    <cellStyle name="Total 16 7 2" xfId="13681" xr:uid="{4B5E8EB1-E8C8-4FFD-B642-B70EC0CAE674}"/>
    <cellStyle name="Total 16 8" xfId="7302" xr:uid="{25A68F6E-54A5-493A-BC16-BE5EA11A42C2}"/>
    <cellStyle name="Total 16 8 2" xfId="13773" xr:uid="{B7895B14-4388-429B-A607-90E291186F4B}"/>
    <cellStyle name="Total 16 9" xfId="7058" xr:uid="{D274D4F6-649F-45EF-8775-33809FEDB35F}"/>
    <cellStyle name="Total 16 9 2" xfId="13529" xr:uid="{40B51E30-8C4C-4A6A-A87B-A688EEE987BD}"/>
    <cellStyle name="Total 17" xfId="3854" xr:uid="{5E020169-5FBE-4282-AF5F-451BBB84E2F9}"/>
    <cellStyle name="Total 17 2" xfId="12311" xr:uid="{B5CB17DC-374C-4A2B-B39F-CB726C2CB71B}"/>
    <cellStyle name="Total 18" xfId="6380" xr:uid="{14798B1F-0A95-4047-B654-47E63E9EF7CA}"/>
    <cellStyle name="Total 18 2" xfId="12851" xr:uid="{FCB72FA5-C9BE-4BB9-BEAB-A8DFB1B34EE4}"/>
    <cellStyle name="Total 19" xfId="6351" xr:uid="{0BD0C24F-1551-4C8B-AE9B-D19E99ED75EE}"/>
    <cellStyle name="Total 19 2" xfId="12822" xr:uid="{6FBF4BCA-42B0-4DCD-AA80-97B2A3CAC1CD}"/>
    <cellStyle name="Total 2" xfId="2631" xr:uid="{00000000-0005-0000-0000-0000490A0000}"/>
    <cellStyle name="Total 2 10" xfId="7303" xr:uid="{B5AB611B-7E53-4D57-A4AB-7ADAEF6CF35B}"/>
    <cellStyle name="Total 2 10 2" xfId="13774" xr:uid="{ACAAD397-A2E3-4789-B71C-079334CB555F}"/>
    <cellStyle name="Total 2 11" xfId="7059" xr:uid="{DD909414-4316-4BBC-B346-F478C3789D4D}"/>
    <cellStyle name="Total 2 11 2" xfId="13530" xr:uid="{E12FF9E9-A690-472B-9EBC-B20CD3DBBB73}"/>
    <cellStyle name="Total 2 12" xfId="7785" xr:uid="{2D543D5E-2C55-45A9-8882-32CD8434C8C8}"/>
    <cellStyle name="Total 2 12 2" xfId="14256" xr:uid="{9F74EA5E-B953-422D-BFA5-82771C14D0F5}"/>
    <cellStyle name="Total 2 13" xfId="7599" xr:uid="{875B7E89-268A-44E8-A2FD-B781F35D768F}"/>
    <cellStyle name="Total 2 13 2" xfId="14070" xr:uid="{D0CB6592-4C3B-496C-B32B-C8A45F2A503F}"/>
    <cellStyle name="Total 2 14" xfId="8017" xr:uid="{331C6332-624C-4863-99B6-0BFF9A73442F}"/>
    <cellStyle name="Total 2 14 2" xfId="14488" xr:uid="{B27DE5B6-4222-4016-8364-7FDBB5DF9B0E}"/>
    <cellStyle name="Total 2 15" xfId="8546" xr:uid="{C057FA04-A550-4A68-B4B1-1959EEF91120}"/>
    <cellStyle name="Total 2 15 2" xfId="15017" xr:uid="{4FD505BB-FE2E-4582-8421-B4AD5C3D24E5}"/>
    <cellStyle name="Total 2 16" xfId="8726" xr:uid="{51C25573-0C1B-427D-B867-62ECEA9752E6}"/>
    <cellStyle name="Total 2 16 2" xfId="15197" xr:uid="{7CBE8CD5-B473-438B-9B1C-55F6036963BB}"/>
    <cellStyle name="Total 2 17" xfId="8903" xr:uid="{83D67580-9670-409F-A1C9-D28F7F8DDA9E}"/>
    <cellStyle name="Total 2 17 2" xfId="15374" xr:uid="{9959CA7A-4034-48DD-8925-6E810B0B27EC}"/>
    <cellStyle name="Total 2 18" xfId="9067" xr:uid="{05871410-9710-4737-9DB0-592548B8CE4E}"/>
    <cellStyle name="Total 2 18 2" xfId="15538" xr:uid="{273DBE13-F5DD-497D-A5E9-DD4B59BCAADB}"/>
    <cellStyle name="Total 2 19" xfId="9225" xr:uid="{153427E8-8665-45EA-8E24-661A875D07DB}"/>
    <cellStyle name="Total 2 19 2" xfId="15696" xr:uid="{63928B89-8E4C-432C-A5BD-B6D4B34CAB59}"/>
    <cellStyle name="Total 2 2" xfId="2632" xr:uid="{00000000-0005-0000-0000-00004A0A0000}"/>
    <cellStyle name="Total 2 2 10" xfId="7786" xr:uid="{A6E0BB2A-B077-45B3-9A30-467C9EB3DE79}"/>
    <cellStyle name="Total 2 2 10 2" xfId="14257" xr:uid="{B58CC0B7-51A6-402A-90DA-84A9D91D4047}"/>
    <cellStyle name="Total 2 2 11" xfId="7600" xr:uid="{1398881A-4BDE-40EE-AC01-E46EB01301EF}"/>
    <cellStyle name="Total 2 2 11 2" xfId="14071" xr:uid="{6E36176E-2D3B-4E5C-B37A-FD15F963822E}"/>
    <cellStyle name="Total 2 2 12" xfId="8018" xr:uid="{4B992B2A-130D-4C0B-ACE4-7E821A0B91D9}"/>
    <cellStyle name="Total 2 2 12 2" xfId="14489" xr:uid="{99F74426-D2E3-469B-B202-05C5DC261A96}"/>
    <cellStyle name="Total 2 2 13" xfId="8547" xr:uid="{06A80300-0669-4994-8476-6F8544A7B4D5}"/>
    <cellStyle name="Total 2 2 13 2" xfId="15018" xr:uid="{B4A6A01C-0675-4CC2-B82B-65B0856DAD5B}"/>
    <cellStyle name="Total 2 2 14" xfId="8727" xr:uid="{5DB8BD14-8821-4805-A842-4B979F9CB00F}"/>
    <cellStyle name="Total 2 2 14 2" xfId="15198" xr:uid="{B3B2CDFE-505C-461A-BDB6-48E3CE8DEF0A}"/>
    <cellStyle name="Total 2 2 15" xfId="8904" xr:uid="{C188997B-C01C-4135-AFF9-C8D2CF8CCD79}"/>
    <cellStyle name="Total 2 2 15 2" xfId="15375" xr:uid="{1F20116B-AFFC-4475-801C-292815750FF8}"/>
    <cellStyle name="Total 2 2 16" xfId="9068" xr:uid="{F9FC0C12-8BFA-4E56-9293-A76519887836}"/>
    <cellStyle name="Total 2 2 16 2" xfId="15539" xr:uid="{F21B3BE6-3EA3-47EF-AE9C-1A4415643502}"/>
    <cellStyle name="Total 2 2 17" xfId="9226" xr:uid="{3A993088-B5EA-420E-936A-F9BEC625EE90}"/>
    <cellStyle name="Total 2 2 17 2" xfId="15697" xr:uid="{C894665E-6CF6-483D-A5B0-0238DB0B1E49}"/>
    <cellStyle name="Total 2 2 18" xfId="9874" xr:uid="{B2D6A3EF-ED97-4238-A215-6AE162579C9D}"/>
    <cellStyle name="Total 2 2 19" xfId="10445" xr:uid="{1C978EDD-4174-470D-9225-10B58EBD65C1}"/>
    <cellStyle name="Total 2 2 2" xfId="2633" xr:uid="{00000000-0005-0000-0000-00004B0A0000}"/>
    <cellStyle name="Total 2 2 2 2" xfId="5863" xr:uid="{CCDE5725-15F5-4AF2-8422-452D39FD82CB}"/>
    <cellStyle name="Total 2 2 2 2 2" xfId="12328" xr:uid="{271D6FD6-B780-4E6A-9E04-C8138A8A7F1E}"/>
    <cellStyle name="Total 2 2 2 3" xfId="10446" xr:uid="{AB474694-C33E-4021-908E-4630DFBA047E}"/>
    <cellStyle name="Total 2 2 2 4" xfId="11198" xr:uid="{D1557F54-7B06-4365-A41E-70E1F3BC6156}"/>
    <cellStyle name="Total 2 2 2 5" xfId="4931" xr:uid="{6A7E0630-17A1-438F-946F-E52AF671D501}"/>
    <cellStyle name="Total 2 2 20" xfId="9983" xr:uid="{848BDFA8-32E6-4983-9375-E2E967F8C413}"/>
    <cellStyle name="Total 2 2 21" xfId="10642" xr:uid="{27F93AF5-1AD6-4478-8E47-3C1BD4B683D2}"/>
    <cellStyle name="Total 2 2 22" xfId="10811" xr:uid="{454616A4-DFEB-4362-83FB-2004E5FFDA54}"/>
    <cellStyle name="Total 2 2 23" xfId="10921" xr:uid="{BF725E4B-041B-438F-9436-E504338ACD01}"/>
    <cellStyle name="Total 2 2 24" xfId="15947" xr:uid="{E4499E10-313F-4543-B2A6-F3C2413D45F2}"/>
    <cellStyle name="Total 2 2 25" xfId="16568" xr:uid="{08C99257-EF32-44B1-87AB-11BDB06ECB8E}"/>
    <cellStyle name="Total 2 2 26" xfId="16382" xr:uid="{571ADF40-5318-4021-8620-17121DF41293}"/>
    <cellStyle name="Total 2 2 27" xfId="16844" xr:uid="{DA78CA30-BE0E-4488-84F6-E260D7FD5077}"/>
    <cellStyle name="Total 2 2 28" xfId="17008" xr:uid="{8B105DDA-D94C-41F0-96FA-23CB38558FD6}"/>
    <cellStyle name="Total 2 2 29" xfId="17165" xr:uid="{0C0260EE-55B2-4B2A-871C-32F58ED3F26D}"/>
    <cellStyle name="Total 2 2 3" xfId="4416" xr:uid="{1268A62E-C87A-4487-924C-EB6FDC1E22E5}"/>
    <cellStyle name="Total 2 2 3 2" xfId="12327" xr:uid="{B0C376EA-33EF-4257-B70D-F176CFDC7DA3}"/>
    <cellStyle name="Total 2 2 4" xfId="6362" xr:uid="{99249174-D49D-4ECD-BC10-6C2459F8F358}"/>
    <cellStyle name="Total 2 2 4 2" xfId="12833" xr:uid="{6F9D13A5-2F2E-4DD1-AD52-D0B65CE91F75}"/>
    <cellStyle name="Total 2 2 5" xfId="6174" xr:uid="{616924C6-BDFE-48F4-8608-B400B1C69DEA}"/>
    <cellStyle name="Total 2 2 5 2" xfId="12645" xr:uid="{28B4E2B6-1C60-427E-9169-29D1D867D992}"/>
    <cellStyle name="Total 2 2 6" xfId="6595" xr:uid="{F640452C-A008-4AA1-8556-478A5542128F}"/>
    <cellStyle name="Total 2 2 6 2" xfId="13066" xr:uid="{6AB7F2CD-50D7-4E5C-9F51-8F4364192601}"/>
    <cellStyle name="Total 2 2 7" xfId="7212" xr:uid="{B5C172CF-6782-46E9-B57A-33429AC390F8}"/>
    <cellStyle name="Total 2 2 7 2" xfId="13683" xr:uid="{2D572ABF-3A5D-4BEE-805E-7AF0ABD1F034}"/>
    <cellStyle name="Total 2 2 8" xfId="7304" xr:uid="{48146F87-54A3-4FA7-BBBC-087AA8627BB5}"/>
    <cellStyle name="Total 2 2 8 2" xfId="13775" xr:uid="{D3B073F9-36A2-4A7A-8D89-AAFE47E55E7E}"/>
    <cellStyle name="Total 2 2 9" xfId="7060" xr:uid="{DBF98DBA-9E11-48C3-8B55-00BB081A37B5}"/>
    <cellStyle name="Total 2 2 9 2" xfId="13531" xr:uid="{99A34A7E-4244-481F-A55E-8B5345B9E359}"/>
    <cellStyle name="Total 2 20" xfId="9873" xr:uid="{5EDC2A38-5A19-4F2A-BBBD-BE421B1B8B71}"/>
    <cellStyle name="Total 2 21" xfId="10444" xr:uid="{25105BDE-EF14-443F-8770-D558D4DC6A9D}"/>
    <cellStyle name="Total 2 22" xfId="9982" xr:uid="{7AB03B90-2625-4AF8-8045-4D0C2AE3AD9A}"/>
    <cellStyle name="Total 2 23" xfId="10641" xr:uid="{954C18FD-B593-425F-8992-F83492D8065E}"/>
    <cellStyle name="Total 2 24" xfId="10810" xr:uid="{472CD90C-DB8E-4561-A150-BDC1BEC92BEB}"/>
    <cellStyle name="Total 2 25" xfId="10920" xr:uid="{0E0A3CD2-4198-4C37-B031-C5D4909021F5}"/>
    <cellStyle name="Total 2 26" xfId="15946" xr:uid="{7F51AB1E-B7EE-4228-865E-681A2A05F295}"/>
    <cellStyle name="Total 2 27" xfId="16567" xr:uid="{10C804DB-AC76-4E7C-856E-056BF143BD3F}"/>
    <cellStyle name="Total 2 28" xfId="16381" xr:uid="{FB72A3B8-AD31-4A64-9F46-656C8F33BEF0}"/>
    <cellStyle name="Total 2 29" xfId="16843" xr:uid="{9D372BB3-7EDB-44C3-B3E1-0D23A1461F62}"/>
    <cellStyle name="Total 2 3" xfId="2634" xr:uid="{00000000-0005-0000-0000-00004C0A0000}"/>
    <cellStyle name="Total 2 3 10" xfId="7787" xr:uid="{35DA12FA-BF31-4101-BFDC-AB66FDFD82A8}"/>
    <cellStyle name="Total 2 3 10 2" xfId="14258" xr:uid="{E9C0161D-B557-41DA-A7C5-68224BF2D66F}"/>
    <cellStyle name="Total 2 3 11" xfId="7601" xr:uid="{7C91F7C4-76DE-46A5-B85B-B8264CBDD0F0}"/>
    <cellStyle name="Total 2 3 11 2" xfId="14072" xr:uid="{15995C2B-933F-42D0-943E-7E19EA7074FC}"/>
    <cellStyle name="Total 2 3 12" xfId="8019" xr:uid="{C4EAE2F2-E0F0-41C3-BC37-7A6FC7D80C45}"/>
    <cellStyle name="Total 2 3 12 2" xfId="14490" xr:uid="{4CA91E4A-CBEB-483C-8D2A-96809B5CFB22}"/>
    <cellStyle name="Total 2 3 13" xfId="8548" xr:uid="{15496208-A66D-4923-859A-FEBF3C025893}"/>
    <cellStyle name="Total 2 3 13 2" xfId="15019" xr:uid="{00208A28-F0DA-4931-B48E-91A6C2E22D1D}"/>
    <cellStyle name="Total 2 3 14" xfId="8728" xr:uid="{614D39B6-D81D-425A-90F4-5140F002CD8C}"/>
    <cellStyle name="Total 2 3 14 2" xfId="15199" xr:uid="{A7FB0CBD-62BF-43DE-A0DB-E23AE27C5B6F}"/>
    <cellStyle name="Total 2 3 15" xfId="8905" xr:uid="{45A25B1B-5A8B-4DDF-93F1-8DFD857C94AA}"/>
    <cellStyle name="Total 2 3 15 2" xfId="15376" xr:uid="{3AE9E786-0808-4817-8AA5-F4183DD1DFF8}"/>
    <cellStyle name="Total 2 3 16" xfId="9069" xr:uid="{D18F46FE-3B37-4597-9EE4-323D96B0BFB4}"/>
    <cellStyle name="Total 2 3 16 2" xfId="15540" xr:uid="{264D5D5B-3569-4145-8FF8-31CA0A7D4616}"/>
    <cellStyle name="Total 2 3 17" xfId="9227" xr:uid="{153EB2C2-925A-4AE6-8E1B-7354743425A6}"/>
    <cellStyle name="Total 2 3 17 2" xfId="15698" xr:uid="{BA1BBF5E-9B38-41CF-8E37-BC3F3E3C6143}"/>
    <cellStyle name="Total 2 3 18" xfId="9875" xr:uid="{BFBCA5C1-F646-4EC1-95BE-3B6348B4F09B}"/>
    <cellStyle name="Total 2 3 19" xfId="10447" xr:uid="{6FE72092-EE1D-443B-B95E-0B64D21B2119}"/>
    <cellStyle name="Total 2 3 2" xfId="2635" xr:uid="{00000000-0005-0000-0000-00004D0A0000}"/>
    <cellStyle name="Total 2 3 2 2" xfId="5864" xr:uid="{BA2F8887-2265-46B6-8601-7FB9CBD805C8}"/>
    <cellStyle name="Total 2 3 2 2 2" xfId="12330" xr:uid="{18AAF669-2CA6-40E5-A403-33E97616356E}"/>
    <cellStyle name="Total 2 3 2 3" xfId="10448" xr:uid="{AF546040-36EC-48B9-8C8D-F25744A6FB48}"/>
    <cellStyle name="Total 2 3 2 4" xfId="11199" xr:uid="{69969A88-9BDE-4225-B53F-3CAEC067776E}"/>
    <cellStyle name="Total 2 3 2 5" xfId="4932" xr:uid="{C7796A48-9DCE-4C1E-91C1-FAE259EEB826}"/>
    <cellStyle name="Total 2 3 20" xfId="9984" xr:uid="{3AB62D4F-9EAA-43EC-AB09-33DE9FDC5275}"/>
    <cellStyle name="Total 2 3 21" xfId="10643" xr:uid="{5B4F2848-3CC5-42C1-8AC4-EF588DAB7708}"/>
    <cellStyle name="Total 2 3 22" xfId="10812" xr:uid="{FEDDEFAD-51C1-492A-8EE5-BB099AED2017}"/>
    <cellStyle name="Total 2 3 23" xfId="10922" xr:uid="{422A458E-259F-4587-BC1F-217881494336}"/>
    <cellStyle name="Total 2 3 24" xfId="15948" xr:uid="{E0F98854-0B25-4D27-B67B-B1D18DE58300}"/>
    <cellStyle name="Total 2 3 25" xfId="16569" xr:uid="{6E2E3C86-A4FC-494B-8504-1DD8A6F68E00}"/>
    <cellStyle name="Total 2 3 26" xfId="16383" xr:uid="{D3A7DD21-4207-4BF6-8FD4-265C092B60C6}"/>
    <cellStyle name="Total 2 3 27" xfId="16845" xr:uid="{3B8DDCA4-5682-4F02-A0A4-52683F876709}"/>
    <cellStyle name="Total 2 3 28" xfId="17009" xr:uid="{A70B9C80-1120-4AEC-AD3C-AEB9651430AF}"/>
    <cellStyle name="Total 2 3 29" xfId="17166" xr:uid="{9CD6BD9F-47D1-451F-A4AD-C9953D56F338}"/>
    <cellStyle name="Total 2 3 3" xfId="4417" xr:uid="{5EDFD4D1-64F8-4492-9F4E-98AF061F3277}"/>
    <cellStyle name="Total 2 3 3 2" xfId="12329" xr:uid="{5532824C-6E73-4BC1-B70A-20118C987146}"/>
    <cellStyle name="Total 2 3 4" xfId="6363" xr:uid="{CC10720C-2700-443B-981A-790D815E51EE}"/>
    <cellStyle name="Total 2 3 4 2" xfId="12834" xr:uid="{58D96D03-423F-49DA-B309-E62840DEC3E9}"/>
    <cellStyle name="Total 2 3 5" xfId="6175" xr:uid="{26817A88-CE60-4C85-8818-9185261A7A97}"/>
    <cellStyle name="Total 2 3 5 2" xfId="12646" xr:uid="{414A2DAB-2D8A-420F-A8C9-387CED2BD0E2}"/>
    <cellStyle name="Total 2 3 6" xfId="6596" xr:uid="{D7C6E7B5-9983-4261-A021-CABF4CF2E9B9}"/>
    <cellStyle name="Total 2 3 6 2" xfId="13067" xr:uid="{25233546-ED1B-4069-A508-A861FA5EA57E}"/>
    <cellStyle name="Total 2 3 7" xfId="7213" xr:uid="{CDECDDE3-3B8C-44CD-8868-FDBD6A70F973}"/>
    <cellStyle name="Total 2 3 7 2" xfId="13684" xr:uid="{A278C7D7-D633-4290-BAB4-DA69C0617F14}"/>
    <cellStyle name="Total 2 3 8" xfId="7305" xr:uid="{7DEB5EB3-5B88-4719-943C-22EB6538D651}"/>
    <cellStyle name="Total 2 3 8 2" xfId="13776" xr:uid="{D807EEA5-B55A-4476-BACC-F33C6BEEBEA4}"/>
    <cellStyle name="Total 2 3 9" xfId="7061" xr:uid="{F01A346E-251F-432E-9931-A0C03E4C8376}"/>
    <cellStyle name="Total 2 3 9 2" xfId="13532" xr:uid="{1D38CF2B-2593-4833-AD8E-CBF77DBE62D7}"/>
    <cellStyle name="Total 2 30" xfId="17007" xr:uid="{4517AB53-616D-44BD-AEEC-C0A4BD45E49C}"/>
    <cellStyle name="Total 2 31" xfId="17164" xr:uid="{871A4A81-2BCA-4F4C-A1FD-AC354E14785A}"/>
    <cellStyle name="Total 2 4" xfId="2636" xr:uid="{00000000-0005-0000-0000-00004E0A0000}"/>
    <cellStyle name="Total 2 4 2" xfId="5865" xr:uid="{487F8AE9-DEEA-4754-881B-6D7F4DB50E68}"/>
    <cellStyle name="Total 2 4 2 2" xfId="12331" xr:uid="{02E5B5AB-004B-45DD-BF15-BF40A789E75C}"/>
    <cellStyle name="Total 2 4 3" xfId="10449" xr:uid="{B4E8672A-A92D-4D41-AA72-01A8880FE2BA}"/>
    <cellStyle name="Total 2 4 4" xfId="11200" xr:uid="{5293318D-470B-4417-9EA4-033396253680}"/>
    <cellStyle name="Total 2 4 5" xfId="4933" xr:uid="{F9EA177E-5329-4FA9-BB51-F321D5507BF6}"/>
    <cellStyle name="Total 2 5" xfId="4415" xr:uid="{70FF87F1-4408-40F6-85D0-19B2B2C6FE80}"/>
    <cellStyle name="Total 2 5 2" xfId="12326" xr:uid="{C5DE5E20-C30B-44EF-B493-7F8797FAA530}"/>
    <cellStyle name="Total 2 6" xfId="6361" xr:uid="{EF042E06-4464-4507-A118-3CABDC9DF42D}"/>
    <cellStyle name="Total 2 6 2" xfId="12832" xr:uid="{EE55053F-14D6-4483-9E9A-5D4C6B0D307C}"/>
    <cellStyle name="Total 2 7" xfId="6173" xr:uid="{10209ACB-A0B9-4715-A655-37EFA04FD7CD}"/>
    <cellStyle name="Total 2 7 2" xfId="12644" xr:uid="{FCD72C0B-AC07-4FA2-A8C0-548063A82AC7}"/>
    <cellStyle name="Total 2 8" xfId="6594" xr:uid="{0B41B58F-7849-413F-982C-8C3BA49FA9C3}"/>
    <cellStyle name="Total 2 8 2" xfId="13065" xr:uid="{AF2545F5-7984-41B7-9EA2-166816A0D22D}"/>
    <cellStyle name="Total 2 9" xfId="7211" xr:uid="{F42E8853-EC61-470D-AB1E-3EFFB1B68D0A}"/>
    <cellStyle name="Total 2 9 2" xfId="13682" xr:uid="{FC9E57B8-D475-48B5-869D-C1D93A5C3B5E}"/>
    <cellStyle name="Total 20" xfId="6163" xr:uid="{B0BF1719-DAC0-412A-BACA-E139E39D8AC1}"/>
    <cellStyle name="Total 20 2" xfId="12634" xr:uid="{0619F927-CC59-4F86-8BDD-77119FB30A7A}"/>
    <cellStyle name="Total 21" xfId="6623" xr:uid="{85DE413C-164C-4DAB-8C53-29EDE91A3E0C}"/>
    <cellStyle name="Total 21 2" xfId="13094" xr:uid="{5C6720C4-5510-4647-AD9E-3BF9677FAAC5}"/>
    <cellStyle name="Total 22" xfId="7321" xr:uid="{E756633A-A6BF-459D-B0F3-DC404A6653CE}"/>
    <cellStyle name="Total 22 2" xfId="13792" xr:uid="{E2616304-D1F1-4F95-886E-7C2C64CF3805}"/>
    <cellStyle name="Total 23" xfId="7293" xr:uid="{EAC5A596-B35A-4D47-9326-8A1FDACEE902}"/>
    <cellStyle name="Total 23 2" xfId="13764" xr:uid="{CEB381E3-DB0D-442C-A47A-E162BF02EE46}"/>
    <cellStyle name="Total 24" xfId="7804" xr:uid="{A4291083-0EBC-4F74-83D1-5186E87F3937}"/>
    <cellStyle name="Total 24 2" xfId="14275" xr:uid="{C8B5EC2F-EF35-4985-B2C9-43E25B912598}"/>
    <cellStyle name="Total 25" xfId="7775" xr:uid="{B7EDF027-D33F-43BA-885A-38B156A7BED7}"/>
    <cellStyle name="Total 25 2" xfId="14246" xr:uid="{0027F829-BB53-4F45-94F2-1758FDE934CD}"/>
    <cellStyle name="Total 26" xfId="7590" xr:uid="{37412AC2-81DC-4F4A-866F-1FE823469032}"/>
    <cellStyle name="Total 26 2" xfId="14061" xr:uid="{95076F57-EE76-436D-BF35-3036161C5D81}"/>
    <cellStyle name="Total 27" xfId="8050" xr:uid="{39D996CD-92D1-4559-A65C-5F73C189FD12}"/>
    <cellStyle name="Total 27 2" xfId="14521" xr:uid="{E6CDE261-8C9B-483F-99A9-E96AE7C96617}"/>
    <cellStyle name="Total 28" xfId="8531" xr:uid="{ADF0B904-3EFF-4960-BE85-430F68FADF12}"/>
    <cellStyle name="Total 28 2" xfId="15002" xr:uid="{7AF9EACD-23DD-44E7-A3EC-D5B522717784}"/>
    <cellStyle name="Total 29" xfId="8712" xr:uid="{8FD0F0BC-9B3E-4CC2-B5DE-4E73F4D2B2C3}"/>
    <cellStyle name="Total 29 2" xfId="15183" xr:uid="{46E4CCE8-85C9-4D3B-9583-B9BDA66BE852}"/>
    <cellStyle name="Total 3" xfId="2637" xr:uid="{00000000-0005-0000-0000-00004F0A0000}"/>
    <cellStyle name="Total 3 10" xfId="7788" xr:uid="{A96FFE74-229A-4C0D-94AA-82605C933EF1}"/>
    <cellStyle name="Total 3 10 2" xfId="14259" xr:uid="{348E18D1-6768-4EDC-B769-11F022D79558}"/>
    <cellStyle name="Total 3 11" xfId="7602" xr:uid="{79DBDF7B-172E-41F9-ACB6-214D6976C3BD}"/>
    <cellStyle name="Total 3 11 2" xfId="14073" xr:uid="{F8587A01-E55F-43C1-9B96-C3B0B07FFB94}"/>
    <cellStyle name="Total 3 12" xfId="8020" xr:uid="{36948AEE-C177-429D-BDDF-8F6AC3D5F3E9}"/>
    <cellStyle name="Total 3 12 2" xfId="14491" xr:uid="{CDA7DA98-357A-4644-9E5F-3606505D69B1}"/>
    <cellStyle name="Total 3 13" xfId="8549" xr:uid="{17537239-C16D-4374-BBD0-A4596463AF83}"/>
    <cellStyle name="Total 3 13 2" xfId="15020" xr:uid="{8020A7C6-A0C8-4C0E-AA69-95FBA7910155}"/>
    <cellStyle name="Total 3 14" xfId="8729" xr:uid="{8C1FD1C2-2C97-4751-8116-F335AE9CCFC7}"/>
    <cellStyle name="Total 3 14 2" xfId="15200" xr:uid="{A3990B3A-055C-46DE-8E47-9292940F529B}"/>
    <cellStyle name="Total 3 15" xfId="8906" xr:uid="{25198E83-2984-49B7-9C45-DE7C5B63CF50}"/>
    <cellStyle name="Total 3 15 2" xfId="15377" xr:uid="{510A0465-8984-422C-98FD-76ABE3F15361}"/>
    <cellStyle name="Total 3 16" xfId="9070" xr:uid="{AF50A5CA-59C8-4F03-9A07-6F814E93CA10}"/>
    <cellStyle name="Total 3 16 2" xfId="15541" xr:uid="{C2056229-0B08-4B3A-A5D9-D7330F9CD451}"/>
    <cellStyle name="Total 3 17" xfId="9228" xr:uid="{557F8739-8F45-4F8D-92F3-BD15B35CC817}"/>
    <cellStyle name="Total 3 17 2" xfId="15699" xr:uid="{1DF53515-AC9A-4875-903F-6A0AECF88D34}"/>
    <cellStyle name="Total 3 18" xfId="9876" xr:uid="{08D5E058-9078-4B4D-B736-79A496998762}"/>
    <cellStyle name="Total 3 19" xfId="10450" xr:uid="{C70D46B2-52F6-4293-B3A3-0FF6636D6C29}"/>
    <cellStyle name="Total 3 2" xfId="2638" xr:uid="{00000000-0005-0000-0000-0000500A0000}"/>
    <cellStyle name="Total 3 2 2" xfId="5866" xr:uid="{A7DFD3A3-F2AE-4338-B08B-C1E87BAB70FD}"/>
    <cellStyle name="Total 3 2 2 2" xfId="12333" xr:uid="{699CF63D-FAE5-466F-AA1B-1BEDA2B32E86}"/>
    <cellStyle name="Total 3 2 3" xfId="10451" xr:uid="{DA797404-1887-4D28-9387-155C112E0CF0}"/>
    <cellStyle name="Total 3 2 4" xfId="11201" xr:uid="{B1965EA6-B709-4A51-BF3D-655E412814AC}"/>
    <cellStyle name="Total 3 2 5" xfId="4934" xr:uid="{E3CA1F91-C9A1-4545-B0ED-FD8DD3B9BAB1}"/>
    <cellStyle name="Total 3 20" xfId="9985" xr:uid="{A6FBF2FE-5B7A-484C-B312-E378288AA9D7}"/>
    <cellStyle name="Total 3 21" xfId="10644" xr:uid="{433A1684-3F3C-4513-91D7-12AAE84C17D6}"/>
    <cellStyle name="Total 3 22" xfId="10813" xr:uid="{FA7F2429-F191-4DBD-8656-03B3145758B9}"/>
    <cellStyle name="Total 3 23" xfId="10923" xr:uid="{CE2EF635-AC68-45D6-9C51-433D3A95E9A9}"/>
    <cellStyle name="Total 3 24" xfId="15949" xr:uid="{8E6EAB0B-AB74-4BE3-91B7-5EDEE2AD9582}"/>
    <cellStyle name="Total 3 25" xfId="16570" xr:uid="{81EFEB86-3C67-4BA8-A875-3919F57FEC1C}"/>
    <cellStyle name="Total 3 26" xfId="16384" xr:uid="{4FA7E6EF-A56A-45BE-B3DA-CAA4DBD745E8}"/>
    <cellStyle name="Total 3 27" xfId="16846" xr:uid="{6CFAF15D-F758-4C0A-90F2-654A17635536}"/>
    <cellStyle name="Total 3 28" xfId="17010" xr:uid="{1C723A4F-0982-4A1A-A29E-65379855974A}"/>
    <cellStyle name="Total 3 29" xfId="17167" xr:uid="{F96CB951-94C1-4B3E-A1EF-1F61E4CD7861}"/>
    <cellStyle name="Total 3 3" xfId="4418" xr:uid="{9F8C8DA7-F861-40C7-9E60-53EDB535A405}"/>
    <cellStyle name="Total 3 3 2" xfId="12332" xr:uid="{0118F559-6E64-4C08-AE89-7DFF2FE71045}"/>
    <cellStyle name="Total 3 4" xfId="6364" xr:uid="{649754D0-9D43-479D-8621-F78D0457C758}"/>
    <cellStyle name="Total 3 4 2" xfId="12835" xr:uid="{F359B0C3-1316-41B3-9C5C-1BDB1D724ABB}"/>
    <cellStyle name="Total 3 5" xfId="6176" xr:uid="{DF70B4B4-1B97-44D5-B7E5-FF9D0D2A7C9A}"/>
    <cellStyle name="Total 3 5 2" xfId="12647" xr:uid="{5D30B46A-AEF7-46FA-8196-078CF63EE68D}"/>
    <cellStyle name="Total 3 6" xfId="6597" xr:uid="{C714B24D-5941-4130-9BD2-ADEA293DB4F3}"/>
    <cellStyle name="Total 3 6 2" xfId="13068" xr:uid="{9DF30429-CE15-47F8-93BB-2D9AB312E313}"/>
    <cellStyle name="Total 3 7" xfId="7214" xr:uid="{01449183-F17F-489D-8D22-2872285141B8}"/>
    <cellStyle name="Total 3 7 2" xfId="13685" xr:uid="{E86B99BD-E514-4645-B27E-0532B13093D9}"/>
    <cellStyle name="Total 3 8" xfId="7306" xr:uid="{7E494C09-64CB-41FB-BA4F-15B53CCE6A3E}"/>
    <cellStyle name="Total 3 8 2" xfId="13777" xr:uid="{1AB3CCC6-55EC-465E-B9B8-9B0E9A854088}"/>
    <cellStyle name="Total 3 9" xfId="7062" xr:uid="{885EC8DF-06B1-4E20-B911-F40811437A6A}"/>
    <cellStyle name="Total 3 9 2" xfId="13533" xr:uid="{A20FDD66-2A98-497B-9309-64183CE2F73F}"/>
    <cellStyle name="Total 30" xfId="8890" xr:uid="{B88EE969-84A6-4C8B-98DA-714CCB11E215}"/>
    <cellStyle name="Total 30 2" xfId="15361" xr:uid="{01F13AAB-5788-4699-BA96-29BBF96A8DE5}"/>
    <cellStyle name="Total 31" xfId="9054" xr:uid="{FF581636-8E34-456C-A38E-86FC4405A047}"/>
    <cellStyle name="Total 31 2" xfId="15525" xr:uid="{6611F94C-BB62-4D6D-B2B6-FD33AC132406}"/>
    <cellStyle name="Total 32" xfId="9895" xr:uid="{AB714EDB-D2C4-458E-9CBE-B5382E527F4C}"/>
    <cellStyle name="Total 33" xfId="10429" xr:uid="{FC8FAA2B-C34F-43A3-910E-2971B9106873}"/>
    <cellStyle name="Total 34" xfId="10421" xr:uid="{C4C6C7A4-CB93-48B4-B3B7-E4FAC795B4C5}"/>
    <cellStyle name="Total 35" xfId="9968" xr:uid="{8209AA08-C33F-4543-8F19-0F2AF101CD84}"/>
    <cellStyle name="Total 36" xfId="10627" xr:uid="{E69F6E9A-CAE6-4C02-A390-C72350D4A8AF}"/>
    <cellStyle name="Total 37" xfId="10931" xr:uid="{D415708B-D23D-4926-8C9C-900BCB54E021}"/>
    <cellStyle name="Total 38" xfId="15725" xr:uid="{C2D7093D-072A-4014-B2EE-3E3C4BC4C0C1}"/>
    <cellStyle name="Total 39" xfId="16590" xr:uid="{B96DBF52-9AB8-4AFA-A2AC-2362FB7CCAEE}"/>
    <cellStyle name="Total 4" xfId="2639" xr:uid="{00000000-0005-0000-0000-0000510A0000}"/>
    <cellStyle name="Total 4 10" xfId="7789" xr:uid="{9148ABE9-A74F-4549-8A54-D600B471DA53}"/>
    <cellStyle name="Total 4 10 2" xfId="14260" xr:uid="{CC283E54-2C15-46AF-A667-7A9C7F05E510}"/>
    <cellStyle name="Total 4 11" xfId="7603" xr:uid="{F5EB3620-2847-412F-AB31-FC6F924B1621}"/>
    <cellStyle name="Total 4 11 2" xfId="14074" xr:uid="{6FFC4E3B-B5B6-487A-99E5-D0AF7888DFA3}"/>
    <cellStyle name="Total 4 12" xfId="8021" xr:uid="{8E7008B9-D7B2-4285-8257-287296BA5D34}"/>
    <cellStyle name="Total 4 12 2" xfId="14492" xr:uid="{CB932790-A140-4FE3-858B-E6FFC2C37C3B}"/>
    <cellStyle name="Total 4 13" xfId="8550" xr:uid="{657C2485-1911-47BB-B933-6D7238A45CBD}"/>
    <cellStyle name="Total 4 13 2" xfId="15021" xr:uid="{3A9C8425-2412-486A-8A35-2255D2E27D80}"/>
    <cellStyle name="Total 4 14" xfId="8730" xr:uid="{7BB37D8A-19F3-4DD3-8D4A-304A34FAB49D}"/>
    <cellStyle name="Total 4 14 2" xfId="15201" xr:uid="{24E13791-5AE1-4CC3-8297-80E505C788E9}"/>
    <cellStyle name="Total 4 15" xfId="8907" xr:uid="{B6E74B48-CAA7-4E9B-8755-68FF2A396D60}"/>
    <cellStyle name="Total 4 15 2" xfId="15378" xr:uid="{6EA2404E-8F3E-4CA7-BB3B-E1CB46FCE9AC}"/>
    <cellStyle name="Total 4 16" xfId="9071" xr:uid="{200FFC1B-26D5-47E7-9803-5B6AB5136684}"/>
    <cellStyle name="Total 4 16 2" xfId="15542" xr:uid="{EB237A9C-B19E-4CDE-A65E-E5BC28A986A7}"/>
    <cellStyle name="Total 4 17" xfId="9229" xr:uid="{608455F5-C5CA-4F42-A927-BD43CE695E36}"/>
    <cellStyle name="Total 4 17 2" xfId="15700" xr:uid="{468F51C5-8A58-4B07-B627-4BA3290F19B6}"/>
    <cellStyle name="Total 4 18" xfId="9877" xr:uid="{6EE8E97E-6CC1-4E6A-98E5-74F577123777}"/>
    <cellStyle name="Total 4 19" xfId="10452" xr:uid="{5AE4CABE-6F1D-467B-A622-CFACAA235F95}"/>
    <cellStyle name="Total 4 2" xfId="2640" xr:uid="{00000000-0005-0000-0000-0000520A0000}"/>
    <cellStyle name="Total 4 2 2" xfId="5867" xr:uid="{3FF60F1F-B05B-44C6-A5F5-3F3893CD42F4}"/>
    <cellStyle name="Total 4 2 2 2" xfId="12335" xr:uid="{3C41E377-A937-4709-8A21-DA1788CDC79C}"/>
    <cellStyle name="Total 4 2 3" xfId="10453" xr:uid="{4CAF495F-F261-487D-AD1B-D590ECEA5C2C}"/>
    <cellStyle name="Total 4 2 4" xfId="11202" xr:uid="{5C801990-CC3B-4485-AA1D-A068F4F96FC1}"/>
    <cellStyle name="Total 4 2 5" xfId="4935" xr:uid="{BEE96C4B-CA59-477E-B25F-15DD0FB94333}"/>
    <cellStyle name="Total 4 20" xfId="9986" xr:uid="{C5C664C4-EC19-47C9-BF8F-6B203512D4AC}"/>
    <cellStyle name="Total 4 21" xfId="10645" xr:uid="{78C99670-B271-4B00-A152-EA7C96793FF6}"/>
    <cellStyle name="Total 4 22" xfId="10814" xr:uid="{9F3259BF-2CD7-4C51-8D6A-A4839143FDF6}"/>
    <cellStyle name="Total 4 23" xfId="10924" xr:uid="{CD7C2BFB-643B-4392-904B-12FAA049BE57}"/>
    <cellStyle name="Total 4 24" xfId="15950" xr:uid="{7EFE01D4-450F-48F9-A208-96E133E82DA4}"/>
    <cellStyle name="Total 4 25" xfId="16571" xr:uid="{8FC7898F-13D4-4A76-9EA3-A2F51BBB0729}"/>
    <cellStyle name="Total 4 26" xfId="16385" xr:uid="{A88A4768-CDB5-497B-897A-C3C8FEEBC663}"/>
    <cellStyle name="Total 4 27" xfId="16847" xr:uid="{7EDE6DBB-089E-445A-B11D-32E9C18E01B6}"/>
    <cellStyle name="Total 4 28" xfId="17011" xr:uid="{774EF9FF-22B5-4712-92A0-499809A4CB98}"/>
    <cellStyle name="Total 4 29" xfId="17168" xr:uid="{4C4D6E8A-B8E5-4A19-BFDF-41ED4E898573}"/>
    <cellStyle name="Total 4 3" xfId="4419" xr:uid="{87E866AB-453A-400E-AB18-2E40C9D033EF}"/>
    <cellStyle name="Total 4 3 2" xfId="12334" xr:uid="{2B594993-C9BB-40C4-9C0D-CCB386ABDE66}"/>
    <cellStyle name="Total 4 4" xfId="6365" xr:uid="{256BE5AC-4374-4EE4-A744-C71C3569BAD6}"/>
    <cellStyle name="Total 4 4 2" xfId="12836" xr:uid="{E353F4A8-FA30-4683-B124-B7F8549D128A}"/>
    <cellStyle name="Total 4 5" xfId="6177" xr:uid="{BA618259-B9FE-450F-A973-C88744C404B3}"/>
    <cellStyle name="Total 4 5 2" xfId="12648" xr:uid="{38CB2E16-762E-4964-9D0D-5DDA80C69B7E}"/>
    <cellStyle name="Total 4 6" xfId="6598" xr:uid="{6EE36A4B-DBED-4AA8-93E0-971B14CF12AE}"/>
    <cellStyle name="Total 4 6 2" xfId="13069" xr:uid="{98C5FC07-D972-45B9-BE04-96BFBF483980}"/>
    <cellStyle name="Total 4 7" xfId="7215" xr:uid="{DFB1CD16-3748-4A44-8EF1-E67F76DE92E5}"/>
    <cellStyle name="Total 4 7 2" xfId="13686" xr:uid="{B4247276-2916-44FF-BCCE-0C771FD0125D}"/>
    <cellStyle name="Total 4 8" xfId="7307" xr:uid="{365F00F4-2AC1-4711-9623-D0D40C984239}"/>
    <cellStyle name="Total 4 8 2" xfId="13778" xr:uid="{DC854BA2-00F8-4AF2-A767-8954C336F60F}"/>
    <cellStyle name="Total 4 9" xfId="7063" xr:uid="{88A66DF3-C700-4EBF-AF19-B51200CD298A}"/>
    <cellStyle name="Total 4 9 2" xfId="13534" xr:uid="{13A14688-E761-4D56-B1ED-BBFC624BD579}"/>
    <cellStyle name="Total 40" xfId="16554" xr:uid="{08217911-BE26-4935-BD71-257B0E28B946}"/>
    <cellStyle name="Total 41" xfId="15981" xr:uid="{B2A422C5-908B-4FB1-BE93-36BE3D8E0737}"/>
    <cellStyle name="Total 42" xfId="16830" xr:uid="{467F7D9E-3A36-4E7D-9748-2C014B48095E}"/>
    <cellStyle name="Total 43" xfId="16994" xr:uid="{9EE743C8-D2BB-4323-852B-C94441E28744}"/>
    <cellStyle name="Total 5" xfId="2641" xr:uid="{00000000-0005-0000-0000-0000530A0000}"/>
    <cellStyle name="Total 5 10" xfId="7790" xr:uid="{AC79B34C-F4DC-4942-AAA6-07422A33C9E3}"/>
    <cellStyle name="Total 5 10 2" xfId="14261" xr:uid="{E265824A-021B-41FB-8F0D-5684ADF03B6E}"/>
    <cellStyle name="Total 5 11" xfId="7604" xr:uid="{90F25284-336D-4F98-8980-886313A9A56B}"/>
    <cellStyle name="Total 5 11 2" xfId="14075" xr:uid="{147F78F0-664D-4CCA-A759-C123CDDA8181}"/>
    <cellStyle name="Total 5 12" xfId="8022" xr:uid="{AA1DD2BC-B2B2-4D61-8D1C-18C26D553093}"/>
    <cellStyle name="Total 5 12 2" xfId="14493" xr:uid="{56B117D0-4739-49AA-8678-84E981EA7E93}"/>
    <cellStyle name="Total 5 13" xfId="8551" xr:uid="{3E647071-1EDA-4FF1-9156-AAF67F469BC6}"/>
    <cellStyle name="Total 5 13 2" xfId="15022" xr:uid="{050D42D1-6AFB-4671-B6DD-F41C619E874F}"/>
    <cellStyle name="Total 5 14" xfId="8731" xr:uid="{87C66E38-F3A5-4DE3-BEBA-8D64FF66D8EE}"/>
    <cellStyle name="Total 5 14 2" xfId="15202" xr:uid="{64F1AD58-8032-4E0E-A475-BC54F906F027}"/>
    <cellStyle name="Total 5 15" xfId="8908" xr:uid="{34123462-EEC9-45A0-AF4B-88B69CD77278}"/>
    <cellStyle name="Total 5 15 2" xfId="15379" xr:uid="{2BF22DAC-A21F-404E-94CE-4F9D3B337251}"/>
    <cellStyle name="Total 5 16" xfId="9072" xr:uid="{68CDD0F6-DE4F-42F5-9557-F0DC017A32A2}"/>
    <cellStyle name="Total 5 16 2" xfId="15543" xr:uid="{418B55A2-4442-4E78-9DFF-942DE348B9CF}"/>
    <cellStyle name="Total 5 17" xfId="9230" xr:uid="{D14B05A9-5157-4245-A91B-DF1FE3D25E69}"/>
    <cellStyle name="Total 5 17 2" xfId="15701" xr:uid="{3B3B780E-B23B-49D7-B65B-4CE61592CB9B}"/>
    <cellStyle name="Total 5 18" xfId="9878" xr:uid="{154EBA53-C754-4595-A842-2963F480580C}"/>
    <cellStyle name="Total 5 19" xfId="10454" xr:uid="{D835F7BC-A3D6-4F3A-98B4-E502A24E6AB0}"/>
    <cellStyle name="Total 5 2" xfId="2642" xr:uid="{00000000-0005-0000-0000-0000540A0000}"/>
    <cellStyle name="Total 5 2 2" xfId="5868" xr:uid="{5DC2B49F-8DC4-44BB-81D3-CAFE2F5B7A4C}"/>
    <cellStyle name="Total 5 2 2 2" xfId="12337" xr:uid="{9FC2A98E-348F-452D-A140-A38DEFF1E5B2}"/>
    <cellStyle name="Total 5 2 3" xfId="10455" xr:uid="{6D2F7D00-D313-4344-AA25-8221D179540F}"/>
    <cellStyle name="Total 5 2 4" xfId="11203" xr:uid="{F47C1822-01F5-489E-9092-B53A3409B0A4}"/>
    <cellStyle name="Total 5 2 5" xfId="4936" xr:uid="{8D5619C5-2102-473E-A1B0-DF82AE22AFDF}"/>
    <cellStyle name="Total 5 20" xfId="9987" xr:uid="{58D71DA7-BAF3-4C43-A030-3C6AF99E8F32}"/>
    <cellStyle name="Total 5 21" xfId="10646" xr:uid="{1E800813-05C3-4C7E-88AA-65932FBF63A7}"/>
    <cellStyle name="Total 5 22" xfId="10815" xr:uid="{3DF95F5D-F1C8-472A-A7DC-B654CE4C3AF6}"/>
    <cellStyle name="Total 5 23" xfId="10925" xr:uid="{41D9E429-0320-4B46-B70C-E431964E6106}"/>
    <cellStyle name="Total 5 24" xfId="15951" xr:uid="{C10949CD-AD56-46E0-915F-4104CA4835B2}"/>
    <cellStyle name="Total 5 25" xfId="16572" xr:uid="{1F5A8D22-7CF2-4DFE-A55A-B135C282F593}"/>
    <cellStyle name="Total 5 26" xfId="16386" xr:uid="{8B004AB8-4D41-4270-821B-5D857EAD9729}"/>
    <cellStyle name="Total 5 27" xfId="16848" xr:uid="{4447670E-2041-45A9-ACCA-361659C7CED0}"/>
    <cellStyle name="Total 5 28" xfId="17012" xr:uid="{E5294DB3-E632-4C40-8FF9-7B2343FADCA5}"/>
    <cellStyle name="Total 5 29" xfId="17169" xr:uid="{7C67F3F5-B48B-4789-A485-1DCB3E83DA21}"/>
    <cellStyle name="Total 5 3" xfId="4420" xr:uid="{B3FA5B89-BC88-4CC2-B5F8-024BE0D080CE}"/>
    <cellStyle name="Total 5 3 2" xfId="12336" xr:uid="{009D6AEE-ABC5-48C1-9C4B-DA98111EA8EE}"/>
    <cellStyle name="Total 5 4" xfId="6366" xr:uid="{FAB4EFB4-E384-4AEC-9A51-5ADB56DC5482}"/>
    <cellStyle name="Total 5 4 2" xfId="12837" xr:uid="{06EFC1EC-6AFF-42BB-A29E-E08C92E5B8E0}"/>
    <cellStyle name="Total 5 5" xfId="6178" xr:uid="{D222162F-7148-483E-AEE0-CB58BF0E1DE8}"/>
    <cellStyle name="Total 5 5 2" xfId="12649" xr:uid="{E3659D31-E7BD-4763-817C-C6C64C9B9DDD}"/>
    <cellStyle name="Total 5 6" xfId="6599" xr:uid="{37E7274D-2228-4825-9928-04987EDD4EE9}"/>
    <cellStyle name="Total 5 6 2" xfId="13070" xr:uid="{86B1237E-3DAC-46B4-8BB7-81DE0E25C713}"/>
    <cellStyle name="Total 5 7" xfId="7216" xr:uid="{E1477C95-F3AE-4598-A134-F0B41B2AE4CD}"/>
    <cellStyle name="Total 5 7 2" xfId="13687" xr:uid="{FFD46F2A-6CA8-44B3-940D-43612B0DA0BB}"/>
    <cellStyle name="Total 5 8" xfId="7308" xr:uid="{7E572190-E97E-40AD-94DD-7328653E0C33}"/>
    <cellStyle name="Total 5 8 2" xfId="13779" xr:uid="{92EC700A-21A1-40CB-AE92-C4C26666CD4B}"/>
    <cellStyle name="Total 5 9" xfId="7064" xr:uid="{2BF2E429-F5AD-4D98-9F8A-B6E721F02779}"/>
    <cellStyle name="Total 5 9 2" xfId="13535" xr:uid="{477E7E31-9802-4903-BBE0-EE8D20CCE1AA}"/>
    <cellStyle name="Total 6" xfId="2643" xr:uid="{00000000-0005-0000-0000-0000550A0000}"/>
    <cellStyle name="Total 6 10" xfId="7791" xr:uid="{80416664-B0A0-4A87-AB02-2F4C741720C4}"/>
    <cellStyle name="Total 6 10 2" xfId="14262" xr:uid="{D537772C-1BDC-4B00-9B8E-E8E5F8204AA1}"/>
    <cellStyle name="Total 6 11" xfId="7605" xr:uid="{15444F53-B6D6-4254-B313-613C6B58EA26}"/>
    <cellStyle name="Total 6 11 2" xfId="14076" xr:uid="{1601E783-DB31-4C23-905D-DF4F53E5701D}"/>
    <cellStyle name="Total 6 12" xfId="8023" xr:uid="{53E6CC70-94D1-46A0-8F24-1B431499D0F3}"/>
    <cellStyle name="Total 6 12 2" xfId="14494" xr:uid="{B472910D-346E-4C4C-8CAE-677691A8E98E}"/>
    <cellStyle name="Total 6 13" xfId="8552" xr:uid="{398B8A48-E6E8-4822-833D-6BBF3C932F4C}"/>
    <cellStyle name="Total 6 13 2" xfId="15023" xr:uid="{8AAB2452-A655-4506-9F8B-1BB4E6261A72}"/>
    <cellStyle name="Total 6 14" xfId="8732" xr:uid="{3E113573-BE97-49D2-A707-E31B30B5081E}"/>
    <cellStyle name="Total 6 14 2" xfId="15203" xr:uid="{E98CE3DB-1A1C-44A0-AAAF-3F069A7C2998}"/>
    <cellStyle name="Total 6 15" xfId="8909" xr:uid="{3C4C6BA4-BA45-403B-BC1F-D9A1D57E2B84}"/>
    <cellStyle name="Total 6 15 2" xfId="15380" xr:uid="{B4732E00-2DAE-4160-8F24-14B5382D5B35}"/>
    <cellStyle name="Total 6 16" xfId="9073" xr:uid="{30D02CE8-4ED1-4B4D-8483-3136A7B3BCC2}"/>
    <cellStyle name="Total 6 16 2" xfId="15544" xr:uid="{B45E0862-688C-47E3-92E0-A2CAD381AC11}"/>
    <cellStyle name="Total 6 17" xfId="9231" xr:uid="{1B52A25D-7F69-4336-A365-729FCF68E6E1}"/>
    <cellStyle name="Total 6 17 2" xfId="15702" xr:uid="{6BA2BD7C-99D0-4AEB-9FC7-C1336E2296E1}"/>
    <cellStyle name="Total 6 18" xfId="9879" xr:uid="{255FEFEF-4DA2-4849-8598-9FD5DD9888D5}"/>
    <cellStyle name="Total 6 19" xfId="10456" xr:uid="{484F589E-3D32-4C24-B49B-F9A9AF113CA9}"/>
    <cellStyle name="Total 6 2" xfId="2644" xr:uid="{00000000-0005-0000-0000-0000560A0000}"/>
    <cellStyle name="Total 6 2 2" xfId="5869" xr:uid="{9122C20C-54F3-4A2C-8F29-5FE82C05BC46}"/>
    <cellStyle name="Total 6 2 2 2" xfId="12339" xr:uid="{5C2469EF-3A44-4ED4-8E07-19901E7DD1DE}"/>
    <cellStyle name="Total 6 2 3" xfId="10457" xr:uid="{DBB4A194-737C-4BB0-B684-EE2725DEA9BE}"/>
    <cellStyle name="Total 6 2 4" xfId="11204" xr:uid="{1EF771D9-0913-4278-AC96-88BBE4ECB140}"/>
    <cellStyle name="Total 6 2 5" xfId="4937" xr:uid="{9DE43F90-83D3-42D1-842E-4A09972CC6EF}"/>
    <cellStyle name="Total 6 20" xfId="9988" xr:uid="{5AAE307C-2AB3-4B88-90A2-D140AD98DD3E}"/>
    <cellStyle name="Total 6 21" xfId="10647" xr:uid="{1ED0A1A6-9535-4D1F-8C56-E340BA694BCF}"/>
    <cellStyle name="Total 6 22" xfId="10816" xr:uid="{1C15E9B0-D244-4E9F-83AC-8C97EFA6955D}"/>
    <cellStyle name="Total 6 23" xfId="10926" xr:uid="{C986D4A3-289B-4032-B684-D1809C90C9A1}"/>
    <cellStyle name="Total 6 24" xfId="15952" xr:uid="{3152708D-743A-4F4F-AAF6-32ADE7061B62}"/>
    <cellStyle name="Total 6 25" xfId="16573" xr:uid="{DE8E8B86-88C7-4D47-B1D6-802F67744105}"/>
    <cellStyle name="Total 6 26" xfId="16387" xr:uid="{C24A6019-A3F5-4FBB-9D82-3733DE8AF858}"/>
    <cellStyle name="Total 6 27" xfId="16849" xr:uid="{D8EA53C8-6790-480F-936B-4571FB502069}"/>
    <cellStyle name="Total 6 28" xfId="17013" xr:uid="{10E30461-AFEF-4463-8FC3-C74534C60642}"/>
    <cellStyle name="Total 6 29" xfId="17170" xr:uid="{4C6F62C3-3F15-4439-93B2-F687A5A3CA09}"/>
    <cellStyle name="Total 6 3" xfId="4421" xr:uid="{0B751787-690A-4A3A-8AE3-C4A46806C366}"/>
    <cellStyle name="Total 6 3 2" xfId="12338" xr:uid="{E3BF3602-AE34-4676-BDCD-97FF5E9EB16F}"/>
    <cellStyle name="Total 6 4" xfId="6367" xr:uid="{43FFA37B-4F44-4AF3-97EC-E9504CDD88D2}"/>
    <cellStyle name="Total 6 4 2" xfId="12838" xr:uid="{9DB8FEE8-6B12-4207-B8D4-E4B6DB577E75}"/>
    <cellStyle name="Total 6 5" xfId="6179" xr:uid="{6372F32E-945F-4ED2-A2FF-F1C2A3B903A6}"/>
    <cellStyle name="Total 6 5 2" xfId="12650" xr:uid="{9ADA0ADD-8F48-4E28-9C55-EC75B9B99782}"/>
    <cellStyle name="Total 6 6" xfId="6600" xr:uid="{65928E34-00D1-4F1C-A170-3397C828231C}"/>
    <cellStyle name="Total 6 6 2" xfId="13071" xr:uid="{9B4573C3-1259-4CA0-BB0B-03E3B6B015B3}"/>
    <cellStyle name="Total 6 7" xfId="7217" xr:uid="{6CCA13CA-3978-42D1-A835-DA905706F0D6}"/>
    <cellStyle name="Total 6 7 2" xfId="13688" xr:uid="{0C0AAB5E-6A9B-4E51-963F-6BAA49693E2F}"/>
    <cellStyle name="Total 6 8" xfId="7309" xr:uid="{3C045982-2CF6-441E-99E5-35ECE559CDD2}"/>
    <cellStyle name="Total 6 8 2" xfId="13780" xr:uid="{C0773C8F-E0A2-4CB8-A664-027B188F560B}"/>
    <cellStyle name="Total 6 9" xfId="7168" xr:uid="{716E1BC5-5DD9-4777-B17D-5D60EC0387A0}"/>
    <cellStyle name="Total 6 9 2" xfId="13639" xr:uid="{60E3B8AD-8D0A-428B-A2E9-C94A131CCAFF}"/>
    <cellStyle name="Total 7" xfId="2645" xr:uid="{00000000-0005-0000-0000-0000570A0000}"/>
    <cellStyle name="Total 7 10" xfId="7792" xr:uid="{C70F7453-79BD-4B67-9AA3-C904272BDA40}"/>
    <cellStyle name="Total 7 10 2" xfId="14263" xr:uid="{01BD107D-5B36-4552-9943-9F2EDBA3178B}"/>
    <cellStyle name="Total 7 11" xfId="7606" xr:uid="{FB6EB6FF-3692-4C5C-B725-D793C136187F}"/>
    <cellStyle name="Total 7 11 2" xfId="14077" xr:uid="{53680E1A-823A-48EE-80CC-2D1E9A063E5C}"/>
    <cellStyle name="Total 7 12" xfId="8024" xr:uid="{7BC7EBB9-B17D-42C5-83D9-D5D71D7BAE55}"/>
    <cellStyle name="Total 7 12 2" xfId="14495" xr:uid="{B95FDAC1-CF89-41B4-BE0E-7C2BCDD98FCF}"/>
    <cellStyle name="Total 7 13" xfId="8553" xr:uid="{4E98FC3C-E047-4444-B121-8767C8E605CD}"/>
    <cellStyle name="Total 7 13 2" xfId="15024" xr:uid="{AAD3466D-D051-45E5-80DA-F8D2246498B9}"/>
    <cellStyle name="Total 7 14" xfId="8733" xr:uid="{B5E22F79-4844-4E87-AD9A-3199675B6BBE}"/>
    <cellStyle name="Total 7 14 2" xfId="15204" xr:uid="{8D00FA58-B337-4147-A655-CDB13D8EAD8D}"/>
    <cellStyle name="Total 7 15" xfId="8910" xr:uid="{0938518C-1D80-41BF-9AA9-798C887250F7}"/>
    <cellStyle name="Total 7 15 2" xfId="15381" xr:uid="{07143AC2-9E1D-472A-9681-6ABF13EAB083}"/>
    <cellStyle name="Total 7 16" xfId="9074" xr:uid="{DCA615AE-067E-45B5-8BE5-087C71839C7F}"/>
    <cellStyle name="Total 7 16 2" xfId="15545" xr:uid="{11DCFAD2-26D3-4CAD-9405-1581EAAFA0FE}"/>
    <cellStyle name="Total 7 17" xfId="9232" xr:uid="{D51996B3-1642-447E-8D88-42FE555B4C4A}"/>
    <cellStyle name="Total 7 17 2" xfId="15703" xr:uid="{9C6E8A9A-7F30-477D-B0EA-558CBB9E46AC}"/>
    <cellStyle name="Total 7 18" xfId="9880" xr:uid="{E89DD137-7E43-410E-A7B6-711FF030A22C}"/>
    <cellStyle name="Total 7 19" xfId="10458" xr:uid="{3CDF4758-19D8-4490-86C3-78287189E7B7}"/>
    <cellStyle name="Total 7 2" xfId="2646" xr:uid="{00000000-0005-0000-0000-0000580A0000}"/>
    <cellStyle name="Total 7 2 2" xfId="5870" xr:uid="{4E0F7D6D-E89B-4969-8CE3-F0454DAF672D}"/>
    <cellStyle name="Total 7 2 2 2" xfId="12341" xr:uid="{B8242A72-D1E0-4F6C-8C31-74E49B0741C4}"/>
    <cellStyle name="Total 7 2 3" xfId="10459" xr:uid="{5BEF851E-81FB-4DBF-976B-8444A958F682}"/>
    <cellStyle name="Total 7 2 4" xfId="11205" xr:uid="{DBE49320-7060-4D24-80D7-10D36DD2F230}"/>
    <cellStyle name="Total 7 2 5" xfId="4938" xr:uid="{9D4F00F6-0E5F-4004-88A4-CB7FDBE48305}"/>
    <cellStyle name="Total 7 20" xfId="9989" xr:uid="{CD3F6C0F-D04C-42C7-9CE4-BBD9BA5488CA}"/>
    <cellStyle name="Total 7 21" xfId="10648" xr:uid="{A76B484C-E581-47CD-A2BF-BF6E826E0110}"/>
    <cellStyle name="Total 7 22" xfId="10817" xr:uid="{D6D75F22-4D59-4D54-9284-740C5FCD92ED}"/>
    <cellStyle name="Total 7 23" xfId="10927" xr:uid="{CDFF707B-3BBD-4366-9768-5ABB64AD3C21}"/>
    <cellStyle name="Total 7 24" xfId="15953" xr:uid="{3877021E-CBCF-4EAF-B655-04C26AF6DE27}"/>
    <cellStyle name="Total 7 25" xfId="16574" xr:uid="{BAC985B9-36D2-4C27-B169-AB252E4DC81B}"/>
    <cellStyle name="Total 7 26" xfId="16388" xr:uid="{CFFF98AF-3E18-4CEA-AFDE-AE8E1187F580}"/>
    <cellStyle name="Total 7 27" xfId="16850" xr:uid="{21DEB614-BAD9-42DB-A30B-035C7CE02A5C}"/>
    <cellStyle name="Total 7 28" xfId="17014" xr:uid="{39B9A669-A135-423D-8FBA-6D929B01D115}"/>
    <cellStyle name="Total 7 29" xfId="17171" xr:uid="{C9ED7B70-310C-457F-849E-8778702D65BF}"/>
    <cellStyle name="Total 7 3" xfId="4422" xr:uid="{AC3EB89D-9EA7-45BF-8589-02CC1EE7BDCB}"/>
    <cellStyle name="Total 7 3 2" xfId="12340" xr:uid="{B70EF060-2120-488F-AC16-2641421A4FE6}"/>
    <cellStyle name="Total 7 4" xfId="6368" xr:uid="{961C4A53-14E1-4610-A99D-5BFDD34907AF}"/>
    <cellStyle name="Total 7 4 2" xfId="12839" xr:uid="{D9B91614-6A87-4E92-975A-E155E19DAD6A}"/>
    <cellStyle name="Total 7 5" xfId="6180" xr:uid="{CC416E22-F2DA-4156-91B8-8313A969AA48}"/>
    <cellStyle name="Total 7 5 2" xfId="12651" xr:uid="{4B5ADD41-3FBC-418A-B55D-C68816FFFFF2}"/>
    <cellStyle name="Total 7 6" xfId="6601" xr:uid="{3C25DF5E-494E-476C-BE99-7487C944D962}"/>
    <cellStyle name="Total 7 6 2" xfId="13072" xr:uid="{D6751F71-1264-4D5C-8806-AC4EB60D0962}"/>
    <cellStyle name="Total 7 7" xfId="7218" xr:uid="{F91A5944-24B4-428D-A9D2-92C3B5287118}"/>
    <cellStyle name="Total 7 7 2" xfId="13689" xr:uid="{2ADD600B-1F4C-4249-836F-0979AA4CEA38}"/>
    <cellStyle name="Total 7 8" xfId="7310" xr:uid="{7AF4BCDD-91D0-40C3-BA4D-BE105DB1F40E}"/>
    <cellStyle name="Total 7 8 2" xfId="13781" xr:uid="{CA2EBA03-07AB-4E4A-AD17-B2BD4AE44CD3}"/>
    <cellStyle name="Total 7 9" xfId="7065" xr:uid="{B4B4D644-823C-4E62-9D04-4016FCA89A86}"/>
    <cellStyle name="Total 7 9 2" xfId="13536" xr:uid="{543709D0-8A9C-4435-BA4D-2F1931B9CC3B}"/>
    <cellStyle name="Total 8" xfId="2647" xr:uid="{00000000-0005-0000-0000-0000590A0000}"/>
    <cellStyle name="Total 8 10" xfId="7793" xr:uid="{F496239A-4D46-4494-B02A-867AF75E0E0F}"/>
    <cellStyle name="Total 8 10 2" xfId="14264" xr:uid="{594D1979-4223-4BF9-8D6E-A083EE2243C4}"/>
    <cellStyle name="Total 8 11" xfId="7607" xr:uid="{A81A58CB-913E-4BA7-9EB0-FFAE03E1AD07}"/>
    <cellStyle name="Total 8 11 2" xfId="14078" xr:uid="{ECD1C853-41E7-4268-850D-DDF5A32196BE}"/>
    <cellStyle name="Total 8 12" xfId="8025" xr:uid="{48509FEC-9A30-4113-BF61-DFD9EE17D34D}"/>
    <cellStyle name="Total 8 12 2" xfId="14496" xr:uid="{2BDD7FBB-DF72-4BD7-9E87-CAE7D2D4467A}"/>
    <cellStyle name="Total 8 13" xfId="8554" xr:uid="{5BA77651-1E97-48C9-87F6-A38E2CE370B5}"/>
    <cellStyle name="Total 8 13 2" xfId="15025" xr:uid="{C08E7C45-2055-4CDA-8D73-3514001345A4}"/>
    <cellStyle name="Total 8 14" xfId="8734" xr:uid="{861E61CB-3AD4-4229-819D-FBD95D177536}"/>
    <cellStyle name="Total 8 14 2" xfId="15205" xr:uid="{9AECDBA9-B14F-47F8-B3B2-858F7606FD94}"/>
    <cellStyle name="Total 8 15" xfId="8911" xr:uid="{F35E0C71-F90C-4834-8C3D-3E23B599D2BD}"/>
    <cellStyle name="Total 8 15 2" xfId="15382" xr:uid="{40B83D14-480F-4D04-885E-1A38D77AFB93}"/>
    <cellStyle name="Total 8 16" xfId="9075" xr:uid="{582D197C-6FC4-479F-B9B7-681D0AC9BAAE}"/>
    <cellStyle name="Total 8 16 2" xfId="15546" xr:uid="{9F863140-31E0-44DF-AFD7-5E9DDA3EAA6A}"/>
    <cellStyle name="Total 8 17" xfId="9233" xr:uid="{BD066DFB-67E3-4977-8D30-7E79B703D1FB}"/>
    <cellStyle name="Total 8 17 2" xfId="15704" xr:uid="{D00FAB1C-C34C-4C69-A2AD-FFA9B7F5FDC7}"/>
    <cellStyle name="Total 8 18" xfId="9881" xr:uid="{DDDE4AAB-D172-44FF-B00F-0AD04DB68E54}"/>
    <cellStyle name="Total 8 19" xfId="10460" xr:uid="{B75FE661-0144-486F-AB51-37597D54DBF4}"/>
    <cellStyle name="Total 8 2" xfId="2648" xr:uid="{00000000-0005-0000-0000-00005A0A0000}"/>
    <cellStyle name="Total 8 2 2" xfId="5871" xr:uid="{A5E0C464-92D5-40E4-8DED-1F620A11B3F8}"/>
    <cellStyle name="Total 8 2 2 2" xfId="12343" xr:uid="{54C50420-CAAD-4FB9-ABE6-8F8459C3AF62}"/>
    <cellStyle name="Total 8 2 3" xfId="10461" xr:uid="{B6C6107F-9DCB-45C7-888C-02C25FE32641}"/>
    <cellStyle name="Total 8 2 4" xfId="11206" xr:uid="{A7900756-2E52-4793-A942-EF9163BBA6DB}"/>
    <cellStyle name="Total 8 2 5" xfId="4939" xr:uid="{B34EA6E6-3B53-4D58-9616-04542EDD9581}"/>
    <cellStyle name="Total 8 20" xfId="9990" xr:uid="{43241FAC-4882-419E-A372-444F73234E0E}"/>
    <cellStyle name="Total 8 21" xfId="10649" xr:uid="{6F68F55B-FDAA-4395-87DE-D493895023EA}"/>
    <cellStyle name="Total 8 22" xfId="10818" xr:uid="{9EE55035-E93A-4D14-BD9C-C99A643CEA7D}"/>
    <cellStyle name="Total 8 23" xfId="10928" xr:uid="{A35A88C0-DEFF-49DA-8F9A-8CA18663D9CF}"/>
    <cellStyle name="Total 8 24" xfId="15954" xr:uid="{D1D91A63-C14B-43FD-B4D7-C9E6A702391A}"/>
    <cellStyle name="Total 8 25" xfId="16575" xr:uid="{E5AB4795-7085-4797-97DE-02AEEDCBFCC7}"/>
    <cellStyle name="Total 8 26" xfId="16389" xr:uid="{88197140-CEB0-4014-B03F-06C12BBE08FC}"/>
    <cellStyle name="Total 8 27" xfId="16851" xr:uid="{7B68AC91-6F17-4770-B3F5-2F83C276FEA4}"/>
    <cellStyle name="Total 8 28" xfId="17015" xr:uid="{531B7604-418C-49A2-8360-86BD0EDFAB6C}"/>
    <cellStyle name="Total 8 29" xfId="17172" xr:uid="{FB7E9E8D-7D92-4545-98E4-723D9F90F2E8}"/>
    <cellStyle name="Total 8 3" xfId="4423" xr:uid="{4AC2656A-B5FE-4620-A86A-52D80A3ADDE8}"/>
    <cellStyle name="Total 8 3 2" xfId="12342" xr:uid="{3F8E4E90-C02C-4253-B205-B26A5CB03761}"/>
    <cellStyle name="Total 8 4" xfId="6369" xr:uid="{6049D97F-DE38-40F1-8680-B05C3031D97D}"/>
    <cellStyle name="Total 8 4 2" xfId="12840" xr:uid="{627DEB3D-7C27-425E-93B4-6D0BED160598}"/>
    <cellStyle name="Total 8 5" xfId="6181" xr:uid="{D89CB4B2-80CD-4A44-A27F-1E6DE2ABB2DE}"/>
    <cellStyle name="Total 8 5 2" xfId="12652" xr:uid="{7DA8532C-CA5B-4F23-8835-6FDC0F098F17}"/>
    <cellStyle name="Total 8 6" xfId="6602" xr:uid="{6DDB9E1E-67D2-4361-BB76-FC364703F600}"/>
    <cellStyle name="Total 8 6 2" xfId="13073" xr:uid="{1717994A-8F42-4699-B544-149066307794}"/>
    <cellStyle name="Total 8 7" xfId="7219" xr:uid="{8A636052-A6A5-40D8-8FB9-4DB903E4A370}"/>
    <cellStyle name="Total 8 7 2" xfId="13690" xr:uid="{DEAD2AD2-6E6B-4BC2-A6E4-DDC9E73626C2}"/>
    <cellStyle name="Total 8 8" xfId="7311" xr:uid="{4269A14A-7365-46F7-826B-E6727009F3BE}"/>
    <cellStyle name="Total 8 8 2" xfId="13782" xr:uid="{8F6260EC-05E9-4F41-9F81-16A713680F55}"/>
    <cellStyle name="Total 8 9" xfId="7066" xr:uid="{7F434CCF-DAEF-41B6-B4CF-65B22C7B9228}"/>
    <cellStyle name="Total 8 9 2" xfId="13537" xr:uid="{41A3F15B-55FC-41E5-9ED2-25F3F5724635}"/>
    <cellStyle name="Total 9" xfId="2649" xr:uid="{00000000-0005-0000-0000-00005B0A0000}"/>
    <cellStyle name="Total 9 10" xfId="7794" xr:uid="{F916A5EB-C81F-42CE-BB46-94616E734F7A}"/>
    <cellStyle name="Total 9 10 2" xfId="14265" xr:uid="{2933C30F-D5DB-4D77-AD22-BAA4C4A1FC43}"/>
    <cellStyle name="Total 9 11" xfId="7797" xr:uid="{81044007-2EA5-4C37-85A5-3E6F0DCF4564}"/>
    <cellStyle name="Total 9 11 2" xfId="14268" xr:uid="{6758F0C1-121D-41CF-8C21-14D643CCEF71}"/>
    <cellStyle name="Total 9 12" xfId="8026" xr:uid="{4953D002-6066-4708-8A50-D161351EB1F2}"/>
    <cellStyle name="Total 9 12 2" xfId="14497" xr:uid="{A7AE09E3-3286-49A8-8551-C158487BBAC5}"/>
    <cellStyle name="Total 9 13" xfId="8555" xr:uid="{BDB8D5D6-2817-4AD3-88C6-48D36B0B9430}"/>
    <cellStyle name="Total 9 13 2" xfId="15026" xr:uid="{86A55ECE-7AB5-48D0-94BD-BC629B4A55A7}"/>
    <cellStyle name="Total 9 14" xfId="8735" xr:uid="{85A77AEB-8C86-408D-BC6C-A75133B8CFA2}"/>
    <cellStyle name="Total 9 14 2" xfId="15206" xr:uid="{EEAB0D99-5C27-400B-A0DD-4760E168AE21}"/>
    <cellStyle name="Total 9 15" xfId="8912" xr:uid="{61ADAC72-D8C6-45B8-93FF-143BE52F3749}"/>
    <cellStyle name="Total 9 15 2" xfId="15383" xr:uid="{9C4D5DD1-90E7-404F-B3AF-1E24A4AE4AD9}"/>
    <cellStyle name="Total 9 16" xfId="9076" xr:uid="{15ACAFCF-41D5-49EE-8138-9C0973C335A7}"/>
    <cellStyle name="Total 9 16 2" xfId="15547" xr:uid="{28CE4E50-EC72-40B6-B270-3D3636246722}"/>
    <cellStyle name="Total 9 17" xfId="9234" xr:uid="{8EFFD4EE-8135-4D06-906E-37C11F680CB6}"/>
    <cellStyle name="Total 9 17 2" xfId="15705" xr:uid="{F26B7B80-4110-4479-B694-E6EAF6E13272}"/>
    <cellStyle name="Total 9 18" xfId="9882" xr:uid="{95506390-21C3-45B6-B827-D38A771746BD}"/>
    <cellStyle name="Total 9 19" xfId="10462" xr:uid="{2A80B5E8-8A51-4D8D-92DE-9BD7F970B4AB}"/>
    <cellStyle name="Total 9 2" xfId="2650" xr:uid="{00000000-0005-0000-0000-00005C0A0000}"/>
    <cellStyle name="Total 9 2 2" xfId="5872" xr:uid="{FD6C52FF-E2CD-4BC6-9C61-33C3E4373D00}"/>
    <cellStyle name="Total 9 2 2 2" xfId="12345" xr:uid="{885FC7E2-AF34-470A-AAB0-90794F6955E5}"/>
    <cellStyle name="Total 9 2 3" xfId="10463" xr:uid="{E67C7204-1E96-4FFE-BF27-CDDACF841F6D}"/>
    <cellStyle name="Total 9 2 4" xfId="11207" xr:uid="{164B98F2-27A4-4B1B-AB9D-CECF734A0ADA}"/>
    <cellStyle name="Total 9 2 5" xfId="4940" xr:uid="{4E631E6A-28DD-41C6-9E8A-961BF124E77C}"/>
    <cellStyle name="Total 9 20" xfId="9991" xr:uid="{2FC73ADF-885D-4D46-B4F7-C4944BD564D9}"/>
    <cellStyle name="Total 9 21" xfId="10650" xr:uid="{60F113F1-F940-46EB-BDEB-8135287F1C12}"/>
    <cellStyle name="Total 9 22" xfId="10819" xr:uid="{0B77A28D-BE67-46E5-B615-89F738064CD8}"/>
    <cellStyle name="Total 9 23" xfId="10929" xr:uid="{4EAC1FDF-1AD6-4622-B379-DECDA8E81592}"/>
    <cellStyle name="Total 9 24" xfId="15955" xr:uid="{104C8934-9CE5-4ED4-A400-98B34004C0BA}"/>
    <cellStyle name="Total 9 25" xfId="16576" xr:uid="{19CBFB6B-F52E-4E93-B2DF-33B3856F2DD2}"/>
    <cellStyle name="Total 9 26" xfId="16581" xr:uid="{8A936199-6740-4055-A0B1-FFCAA15773A0}"/>
    <cellStyle name="Total 9 27" xfId="16852" xr:uid="{4B3792DD-96C7-4D07-A7AE-AA4B45179CC0}"/>
    <cellStyle name="Total 9 28" xfId="17016" xr:uid="{C27765F9-FB1D-443D-BD02-B83F33A62DDB}"/>
    <cellStyle name="Total 9 29" xfId="17173" xr:uid="{5B19FE5B-62DF-497A-9E9A-DFB1C2ABDAD5}"/>
    <cellStyle name="Total 9 3" xfId="4424" xr:uid="{FB36CD03-ABBF-4794-8732-E549ACDCDB3B}"/>
    <cellStyle name="Total 9 3 2" xfId="12344" xr:uid="{A2540ECD-88D6-454E-96F2-8B4F4A9774FF}"/>
    <cellStyle name="Total 9 4" xfId="6370" xr:uid="{28BABEA1-0BD8-4238-B939-BD8B82E7DF85}"/>
    <cellStyle name="Total 9 4 2" xfId="12841" xr:uid="{C046C11F-70BD-4A79-BC64-388D3E381727}"/>
    <cellStyle name="Total 9 5" xfId="6374" xr:uid="{3C7C1E67-1802-4629-A591-3489B7B8D496}"/>
    <cellStyle name="Total 9 5 2" xfId="12845" xr:uid="{C9AF41BD-98C9-4499-BDFD-3276E7AD5206}"/>
    <cellStyle name="Total 9 6" xfId="6603" xr:uid="{0A0B90CB-5C7C-4BF7-A8EF-9AC0814A3DF0}"/>
    <cellStyle name="Total 9 6 2" xfId="13074" xr:uid="{815E8B68-594A-4155-A39B-C88E1C893C1C}"/>
    <cellStyle name="Total 9 7" xfId="7220" xr:uid="{D88849AA-1BAA-4D7A-83CE-DB9825AB97A4}"/>
    <cellStyle name="Total 9 7 2" xfId="13691" xr:uid="{8F784B16-7C6A-40CA-B91D-72ABAA25083A}"/>
    <cellStyle name="Total 9 8" xfId="7312" xr:uid="{ECB301F7-A328-477E-9C12-62EDC9852F8B}"/>
    <cellStyle name="Total 9 8 2" xfId="13783" xr:uid="{2C3054A2-5880-4B7A-A8D7-815A5BD6963B}"/>
    <cellStyle name="Total 9 9" xfId="7315" xr:uid="{C2D183F7-5DD7-419A-BCF7-519ECE50F749}"/>
    <cellStyle name="Total 9 9 2" xfId="13786" xr:uid="{5653C1C7-0F63-4520-9382-9EDC3D150976}"/>
    <cellStyle name="Warning Text" xfId="2651" builtinId="11" customBuiltin="1"/>
    <cellStyle name="Warning Text 10" xfId="2652" xr:uid="{00000000-0005-0000-0000-00005E0A0000}"/>
    <cellStyle name="Warning Text 11" xfId="2653" xr:uid="{00000000-0005-0000-0000-00005F0A0000}"/>
    <cellStyle name="Warning Text 12" xfId="2654" xr:uid="{00000000-0005-0000-0000-0000600A0000}"/>
    <cellStyle name="Warning Text 13" xfId="2655" xr:uid="{00000000-0005-0000-0000-0000610A0000}"/>
    <cellStyle name="Warning Text 14" xfId="2656" xr:uid="{00000000-0005-0000-0000-0000620A0000}"/>
    <cellStyle name="Warning Text 15" xfId="2657" xr:uid="{00000000-0005-0000-0000-0000630A0000}"/>
    <cellStyle name="Warning Text 16" xfId="2658" xr:uid="{00000000-0005-0000-0000-0000640A0000}"/>
    <cellStyle name="Warning Text 2" xfId="2659" xr:uid="{00000000-0005-0000-0000-0000650A0000}"/>
    <cellStyle name="Warning Text 2 2" xfId="2660" xr:uid="{00000000-0005-0000-0000-0000660A0000}"/>
    <cellStyle name="Warning Text 2 3" xfId="2661" xr:uid="{00000000-0005-0000-0000-0000670A0000}"/>
    <cellStyle name="Warning Text 3" xfId="2662" xr:uid="{00000000-0005-0000-0000-0000680A0000}"/>
    <cellStyle name="Warning Text 4" xfId="2663" xr:uid="{00000000-0005-0000-0000-0000690A0000}"/>
    <cellStyle name="Warning Text 5" xfId="2664" xr:uid="{00000000-0005-0000-0000-00006A0A0000}"/>
    <cellStyle name="Warning Text 6" xfId="2665" xr:uid="{00000000-0005-0000-0000-00006B0A0000}"/>
    <cellStyle name="Warning Text 7" xfId="2666" xr:uid="{00000000-0005-0000-0000-00006C0A0000}"/>
    <cellStyle name="Warning Text 8" xfId="2667" xr:uid="{00000000-0005-0000-0000-00006D0A0000}"/>
    <cellStyle name="Warning Text 9" xfId="2668" xr:uid="{00000000-0005-0000-0000-00006E0A0000}"/>
  </cellStyles>
  <dxfs count="51"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theme="5" tint="0.59996337778862885"/>
        </patternFill>
      </fill>
    </dxf>
    <dxf>
      <fill>
        <patternFill>
          <fgColor theme="5" tint="0.59996337778862885"/>
        </patternFill>
      </fill>
    </dxf>
    <dxf>
      <font>
        <strike val="0"/>
        <color rgb="FFFF0000"/>
      </font>
      <fill>
        <patternFill>
          <bgColor theme="5" tint="0.79998168889431442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</dxfs>
  <tableStyles count="0" defaultTableStyle="TableStyleMedium9" defaultPivotStyle="PivotStyleLight16"/>
  <colors>
    <mruColors>
      <color rgb="FFFF6699"/>
      <color rgb="FFFF0066"/>
      <color rgb="FFCCFF66"/>
      <color rgb="FFFFFF99"/>
      <color rgb="FF33CCFF"/>
      <color rgb="FFFFCC99"/>
      <color rgb="FFFFFFCC"/>
      <color rgb="FFCCFF99"/>
      <color rgb="FFCCFFCC"/>
      <color rgb="FFCC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externalLink" Target="externalLinks/externalLink13.xml"/><Relationship Id="rId21" Type="http://schemas.openxmlformats.org/officeDocument/2006/relationships/externalLink" Target="externalLinks/externalLink8.xml"/><Relationship Id="rId42" Type="http://schemas.openxmlformats.org/officeDocument/2006/relationships/externalLink" Target="externalLinks/externalLink29.xml"/><Relationship Id="rId47" Type="http://schemas.openxmlformats.org/officeDocument/2006/relationships/externalLink" Target="externalLinks/externalLink34.xml"/><Relationship Id="rId63" Type="http://schemas.openxmlformats.org/officeDocument/2006/relationships/externalLink" Target="externalLinks/externalLink50.xml"/><Relationship Id="rId68" Type="http://schemas.openxmlformats.org/officeDocument/2006/relationships/externalLink" Target="externalLinks/externalLink55.xml"/><Relationship Id="rId84" Type="http://schemas.openxmlformats.org/officeDocument/2006/relationships/externalLink" Target="externalLinks/externalLink71.xml"/><Relationship Id="rId89" Type="http://schemas.openxmlformats.org/officeDocument/2006/relationships/externalLink" Target="externalLinks/externalLink76.xml"/><Relationship Id="rId16" Type="http://schemas.openxmlformats.org/officeDocument/2006/relationships/externalLink" Target="externalLinks/externalLink3.xml"/><Relationship Id="rId107" Type="http://schemas.openxmlformats.org/officeDocument/2006/relationships/theme" Target="theme/theme1.xml"/><Relationship Id="rId11" Type="http://schemas.openxmlformats.org/officeDocument/2006/relationships/worksheet" Target="worksheets/sheet11.xml"/><Relationship Id="rId32" Type="http://schemas.openxmlformats.org/officeDocument/2006/relationships/externalLink" Target="externalLinks/externalLink19.xml"/><Relationship Id="rId37" Type="http://schemas.openxmlformats.org/officeDocument/2006/relationships/externalLink" Target="externalLinks/externalLink24.xml"/><Relationship Id="rId53" Type="http://schemas.openxmlformats.org/officeDocument/2006/relationships/externalLink" Target="externalLinks/externalLink40.xml"/><Relationship Id="rId58" Type="http://schemas.openxmlformats.org/officeDocument/2006/relationships/externalLink" Target="externalLinks/externalLink45.xml"/><Relationship Id="rId74" Type="http://schemas.openxmlformats.org/officeDocument/2006/relationships/externalLink" Target="externalLinks/externalLink61.xml"/><Relationship Id="rId79" Type="http://schemas.openxmlformats.org/officeDocument/2006/relationships/externalLink" Target="externalLinks/externalLink66.xml"/><Relationship Id="rId102" Type="http://schemas.openxmlformats.org/officeDocument/2006/relationships/externalLink" Target="externalLinks/externalLink89.xml"/><Relationship Id="rId5" Type="http://schemas.openxmlformats.org/officeDocument/2006/relationships/worksheet" Target="worksheets/sheet5.xml"/><Relationship Id="rId90" Type="http://schemas.openxmlformats.org/officeDocument/2006/relationships/externalLink" Target="externalLinks/externalLink77.xml"/><Relationship Id="rId95" Type="http://schemas.openxmlformats.org/officeDocument/2006/relationships/externalLink" Target="externalLinks/externalLink82.xml"/><Relationship Id="rId22" Type="http://schemas.openxmlformats.org/officeDocument/2006/relationships/externalLink" Target="externalLinks/externalLink9.xml"/><Relationship Id="rId27" Type="http://schemas.openxmlformats.org/officeDocument/2006/relationships/externalLink" Target="externalLinks/externalLink14.xml"/><Relationship Id="rId43" Type="http://schemas.openxmlformats.org/officeDocument/2006/relationships/externalLink" Target="externalLinks/externalLink30.xml"/><Relationship Id="rId48" Type="http://schemas.openxmlformats.org/officeDocument/2006/relationships/externalLink" Target="externalLinks/externalLink35.xml"/><Relationship Id="rId64" Type="http://schemas.openxmlformats.org/officeDocument/2006/relationships/externalLink" Target="externalLinks/externalLink51.xml"/><Relationship Id="rId69" Type="http://schemas.openxmlformats.org/officeDocument/2006/relationships/externalLink" Target="externalLinks/externalLink56.xml"/><Relationship Id="rId80" Type="http://schemas.openxmlformats.org/officeDocument/2006/relationships/externalLink" Target="externalLinks/externalLink67.xml"/><Relationship Id="rId85" Type="http://schemas.openxmlformats.org/officeDocument/2006/relationships/externalLink" Target="externalLinks/externalLink72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4.xml"/><Relationship Id="rId33" Type="http://schemas.openxmlformats.org/officeDocument/2006/relationships/externalLink" Target="externalLinks/externalLink20.xml"/><Relationship Id="rId38" Type="http://schemas.openxmlformats.org/officeDocument/2006/relationships/externalLink" Target="externalLinks/externalLink25.xml"/><Relationship Id="rId59" Type="http://schemas.openxmlformats.org/officeDocument/2006/relationships/externalLink" Target="externalLinks/externalLink46.xml"/><Relationship Id="rId103" Type="http://schemas.openxmlformats.org/officeDocument/2006/relationships/externalLink" Target="externalLinks/externalLink90.xml"/><Relationship Id="rId108" Type="http://schemas.openxmlformats.org/officeDocument/2006/relationships/styles" Target="styles.xml"/><Relationship Id="rId54" Type="http://schemas.openxmlformats.org/officeDocument/2006/relationships/externalLink" Target="externalLinks/externalLink41.xml"/><Relationship Id="rId70" Type="http://schemas.openxmlformats.org/officeDocument/2006/relationships/externalLink" Target="externalLinks/externalLink57.xml"/><Relationship Id="rId75" Type="http://schemas.openxmlformats.org/officeDocument/2006/relationships/externalLink" Target="externalLinks/externalLink62.xml"/><Relationship Id="rId91" Type="http://schemas.openxmlformats.org/officeDocument/2006/relationships/externalLink" Target="externalLinks/externalLink78.xml"/><Relationship Id="rId96" Type="http://schemas.openxmlformats.org/officeDocument/2006/relationships/externalLink" Target="externalLinks/externalLink8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externalLink" Target="externalLinks/externalLink2.xml"/><Relationship Id="rId23" Type="http://schemas.openxmlformats.org/officeDocument/2006/relationships/externalLink" Target="externalLinks/externalLink10.xml"/><Relationship Id="rId28" Type="http://schemas.openxmlformats.org/officeDocument/2006/relationships/externalLink" Target="externalLinks/externalLink15.xml"/><Relationship Id="rId36" Type="http://schemas.openxmlformats.org/officeDocument/2006/relationships/externalLink" Target="externalLinks/externalLink23.xml"/><Relationship Id="rId49" Type="http://schemas.openxmlformats.org/officeDocument/2006/relationships/externalLink" Target="externalLinks/externalLink36.xml"/><Relationship Id="rId57" Type="http://schemas.openxmlformats.org/officeDocument/2006/relationships/externalLink" Target="externalLinks/externalLink44.xml"/><Relationship Id="rId106" Type="http://schemas.openxmlformats.org/officeDocument/2006/relationships/externalLink" Target="externalLinks/externalLink93.xml"/><Relationship Id="rId10" Type="http://schemas.openxmlformats.org/officeDocument/2006/relationships/worksheet" Target="worksheets/sheet10.xml"/><Relationship Id="rId31" Type="http://schemas.openxmlformats.org/officeDocument/2006/relationships/externalLink" Target="externalLinks/externalLink18.xml"/><Relationship Id="rId44" Type="http://schemas.openxmlformats.org/officeDocument/2006/relationships/externalLink" Target="externalLinks/externalLink31.xml"/><Relationship Id="rId52" Type="http://schemas.openxmlformats.org/officeDocument/2006/relationships/externalLink" Target="externalLinks/externalLink39.xml"/><Relationship Id="rId60" Type="http://schemas.openxmlformats.org/officeDocument/2006/relationships/externalLink" Target="externalLinks/externalLink47.xml"/><Relationship Id="rId65" Type="http://schemas.openxmlformats.org/officeDocument/2006/relationships/externalLink" Target="externalLinks/externalLink52.xml"/><Relationship Id="rId73" Type="http://schemas.openxmlformats.org/officeDocument/2006/relationships/externalLink" Target="externalLinks/externalLink60.xml"/><Relationship Id="rId78" Type="http://schemas.openxmlformats.org/officeDocument/2006/relationships/externalLink" Target="externalLinks/externalLink65.xml"/><Relationship Id="rId81" Type="http://schemas.openxmlformats.org/officeDocument/2006/relationships/externalLink" Target="externalLinks/externalLink68.xml"/><Relationship Id="rId86" Type="http://schemas.openxmlformats.org/officeDocument/2006/relationships/externalLink" Target="externalLinks/externalLink73.xml"/><Relationship Id="rId94" Type="http://schemas.openxmlformats.org/officeDocument/2006/relationships/externalLink" Target="externalLinks/externalLink81.xml"/><Relationship Id="rId99" Type="http://schemas.openxmlformats.org/officeDocument/2006/relationships/externalLink" Target="externalLinks/externalLink86.xml"/><Relationship Id="rId101" Type="http://schemas.openxmlformats.org/officeDocument/2006/relationships/externalLink" Target="externalLinks/externalLink88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5.xml"/><Relationship Id="rId39" Type="http://schemas.openxmlformats.org/officeDocument/2006/relationships/externalLink" Target="externalLinks/externalLink26.xml"/><Relationship Id="rId109" Type="http://schemas.openxmlformats.org/officeDocument/2006/relationships/sharedStrings" Target="sharedStrings.xml"/><Relationship Id="rId34" Type="http://schemas.openxmlformats.org/officeDocument/2006/relationships/externalLink" Target="externalLinks/externalLink21.xml"/><Relationship Id="rId50" Type="http://schemas.openxmlformats.org/officeDocument/2006/relationships/externalLink" Target="externalLinks/externalLink37.xml"/><Relationship Id="rId55" Type="http://schemas.openxmlformats.org/officeDocument/2006/relationships/externalLink" Target="externalLinks/externalLink42.xml"/><Relationship Id="rId76" Type="http://schemas.openxmlformats.org/officeDocument/2006/relationships/externalLink" Target="externalLinks/externalLink63.xml"/><Relationship Id="rId97" Type="http://schemas.openxmlformats.org/officeDocument/2006/relationships/externalLink" Target="externalLinks/externalLink84.xml"/><Relationship Id="rId104" Type="http://schemas.openxmlformats.org/officeDocument/2006/relationships/externalLink" Target="externalLinks/externalLink91.xml"/><Relationship Id="rId7" Type="http://schemas.openxmlformats.org/officeDocument/2006/relationships/worksheet" Target="worksheets/sheet7.xml"/><Relationship Id="rId71" Type="http://schemas.openxmlformats.org/officeDocument/2006/relationships/externalLink" Target="externalLinks/externalLink58.xml"/><Relationship Id="rId92" Type="http://schemas.openxmlformats.org/officeDocument/2006/relationships/externalLink" Target="externalLinks/externalLink79.xml"/><Relationship Id="rId2" Type="http://schemas.openxmlformats.org/officeDocument/2006/relationships/worksheet" Target="worksheets/sheet2.xml"/><Relationship Id="rId29" Type="http://schemas.openxmlformats.org/officeDocument/2006/relationships/externalLink" Target="externalLinks/externalLink16.xml"/><Relationship Id="rId24" Type="http://schemas.openxmlformats.org/officeDocument/2006/relationships/externalLink" Target="externalLinks/externalLink11.xml"/><Relationship Id="rId40" Type="http://schemas.openxmlformats.org/officeDocument/2006/relationships/externalLink" Target="externalLinks/externalLink27.xml"/><Relationship Id="rId45" Type="http://schemas.openxmlformats.org/officeDocument/2006/relationships/externalLink" Target="externalLinks/externalLink32.xml"/><Relationship Id="rId66" Type="http://schemas.openxmlformats.org/officeDocument/2006/relationships/externalLink" Target="externalLinks/externalLink53.xml"/><Relationship Id="rId87" Type="http://schemas.openxmlformats.org/officeDocument/2006/relationships/externalLink" Target="externalLinks/externalLink74.xml"/><Relationship Id="rId110" Type="http://schemas.openxmlformats.org/officeDocument/2006/relationships/calcChain" Target="calcChain.xml"/><Relationship Id="rId61" Type="http://schemas.openxmlformats.org/officeDocument/2006/relationships/externalLink" Target="externalLinks/externalLink48.xml"/><Relationship Id="rId82" Type="http://schemas.openxmlformats.org/officeDocument/2006/relationships/externalLink" Target="externalLinks/externalLink69.xml"/><Relationship Id="rId19" Type="http://schemas.openxmlformats.org/officeDocument/2006/relationships/externalLink" Target="externalLinks/externalLink6.xml"/><Relationship Id="rId14" Type="http://schemas.openxmlformats.org/officeDocument/2006/relationships/externalLink" Target="externalLinks/externalLink1.xml"/><Relationship Id="rId30" Type="http://schemas.openxmlformats.org/officeDocument/2006/relationships/externalLink" Target="externalLinks/externalLink17.xml"/><Relationship Id="rId35" Type="http://schemas.openxmlformats.org/officeDocument/2006/relationships/externalLink" Target="externalLinks/externalLink22.xml"/><Relationship Id="rId56" Type="http://schemas.openxmlformats.org/officeDocument/2006/relationships/externalLink" Target="externalLinks/externalLink43.xml"/><Relationship Id="rId77" Type="http://schemas.openxmlformats.org/officeDocument/2006/relationships/externalLink" Target="externalLinks/externalLink64.xml"/><Relationship Id="rId100" Type="http://schemas.openxmlformats.org/officeDocument/2006/relationships/externalLink" Target="externalLinks/externalLink87.xml"/><Relationship Id="rId105" Type="http://schemas.openxmlformats.org/officeDocument/2006/relationships/externalLink" Target="externalLinks/externalLink92.xml"/><Relationship Id="rId8" Type="http://schemas.openxmlformats.org/officeDocument/2006/relationships/worksheet" Target="worksheets/sheet8.xml"/><Relationship Id="rId51" Type="http://schemas.openxmlformats.org/officeDocument/2006/relationships/externalLink" Target="externalLinks/externalLink38.xml"/><Relationship Id="rId72" Type="http://schemas.openxmlformats.org/officeDocument/2006/relationships/externalLink" Target="externalLinks/externalLink59.xml"/><Relationship Id="rId93" Type="http://schemas.openxmlformats.org/officeDocument/2006/relationships/externalLink" Target="externalLinks/externalLink80.xml"/><Relationship Id="rId98" Type="http://schemas.openxmlformats.org/officeDocument/2006/relationships/externalLink" Target="externalLinks/externalLink85.xml"/><Relationship Id="rId3" Type="http://schemas.openxmlformats.org/officeDocument/2006/relationships/worksheet" Target="worksheets/sheet3.xml"/><Relationship Id="rId25" Type="http://schemas.openxmlformats.org/officeDocument/2006/relationships/externalLink" Target="externalLinks/externalLink12.xml"/><Relationship Id="rId46" Type="http://schemas.openxmlformats.org/officeDocument/2006/relationships/externalLink" Target="externalLinks/externalLink33.xml"/><Relationship Id="rId67" Type="http://schemas.openxmlformats.org/officeDocument/2006/relationships/externalLink" Target="externalLinks/externalLink54.xml"/><Relationship Id="rId20" Type="http://schemas.openxmlformats.org/officeDocument/2006/relationships/externalLink" Target="externalLinks/externalLink7.xml"/><Relationship Id="rId41" Type="http://schemas.openxmlformats.org/officeDocument/2006/relationships/externalLink" Target="externalLinks/externalLink28.xml"/><Relationship Id="rId62" Type="http://schemas.openxmlformats.org/officeDocument/2006/relationships/externalLink" Target="externalLinks/externalLink49.xml"/><Relationship Id="rId83" Type="http://schemas.openxmlformats.org/officeDocument/2006/relationships/externalLink" Target="externalLinks/externalLink70.xml"/><Relationship Id="rId88" Type="http://schemas.openxmlformats.org/officeDocument/2006/relationships/externalLink" Target="externalLinks/externalLink75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KKO!$K$20:$L$20</c:f>
              <c:numCache>
                <c:formatCode>0%</c:formatCode>
                <c:ptCount val="2"/>
                <c:pt idx="0">
                  <c:v>0.65999999999999992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47-492E-897C-D6FD8D0FEB67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KKO!$K$21:$L$21</c:f>
              <c:numCache>
                <c:formatCode>0%</c:formatCode>
                <c:ptCount val="2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547-492E-897C-D6FD8D0FEB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KKO!$D$20</c:f>
              <c:numCache>
                <c:formatCode>0%</c:formatCode>
                <c:ptCount val="1"/>
                <c:pt idx="0">
                  <c:v>0.96094178803921293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9F-4190-AAEE-97D1256B2E61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KKO!$D$21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99F-4190-AAEE-97D1256B2E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image" Target="../media/image2.jpe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emf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image" Target="../media/image5.emf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jpeg"/><Relationship Id="rId2" Type="http://schemas.openxmlformats.org/officeDocument/2006/relationships/image" Target="../media/image9.jpeg"/><Relationship Id="rId1" Type="http://schemas.openxmlformats.org/officeDocument/2006/relationships/image" Target="../media/image8.jpeg"/><Relationship Id="rId5" Type="http://schemas.openxmlformats.org/officeDocument/2006/relationships/image" Target="../media/image12.jpeg"/><Relationship Id="rId4" Type="http://schemas.openxmlformats.org/officeDocument/2006/relationships/image" Target="../media/image11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png"/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jpe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jpe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4.emf"/><Relationship Id="rId13" Type="http://schemas.openxmlformats.org/officeDocument/2006/relationships/image" Target="../media/image29.emf"/><Relationship Id="rId3" Type="http://schemas.openxmlformats.org/officeDocument/2006/relationships/image" Target="../media/image19.emf"/><Relationship Id="rId7" Type="http://schemas.openxmlformats.org/officeDocument/2006/relationships/image" Target="../media/image23.emf"/><Relationship Id="rId12" Type="http://schemas.openxmlformats.org/officeDocument/2006/relationships/image" Target="../media/image28.emf"/><Relationship Id="rId2" Type="http://schemas.openxmlformats.org/officeDocument/2006/relationships/image" Target="../media/image18.emf"/><Relationship Id="rId1" Type="http://schemas.openxmlformats.org/officeDocument/2006/relationships/image" Target="../media/image17.emf"/><Relationship Id="rId6" Type="http://schemas.openxmlformats.org/officeDocument/2006/relationships/image" Target="../media/image22.emf"/><Relationship Id="rId11" Type="http://schemas.openxmlformats.org/officeDocument/2006/relationships/image" Target="../media/image27.emf"/><Relationship Id="rId5" Type="http://schemas.openxmlformats.org/officeDocument/2006/relationships/image" Target="../media/image21.emf"/><Relationship Id="rId10" Type="http://schemas.openxmlformats.org/officeDocument/2006/relationships/image" Target="../media/image26.emf"/><Relationship Id="rId4" Type="http://schemas.openxmlformats.org/officeDocument/2006/relationships/image" Target="../media/image20.emf"/><Relationship Id="rId9" Type="http://schemas.openxmlformats.org/officeDocument/2006/relationships/image" Target="../media/image25.emf"/><Relationship Id="rId14" Type="http://schemas.openxmlformats.org/officeDocument/2006/relationships/image" Target="../media/image30.emf"/></Relationships>
</file>

<file path=xl/drawings/_rels/vmlDrawing4.vml.rels><?xml version="1.0" encoding="UTF-8" standalone="yes"?>
<Relationships xmlns="http://schemas.openxmlformats.org/package/2006/relationships"><Relationship Id="rId2" Type="http://schemas.openxmlformats.org/officeDocument/2006/relationships/image" Target="../media/image7.emf"/><Relationship Id="rId1" Type="http://schemas.openxmlformats.org/officeDocument/2006/relationships/image" Target="../media/image6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323850</xdr:colOff>
      <xdr:row>0</xdr:row>
      <xdr:rowOff>0</xdr:rowOff>
    </xdr:from>
    <xdr:to>
      <xdr:col>2</xdr:col>
      <xdr:colOff>9525</xdr:colOff>
      <xdr:row>2</xdr:row>
      <xdr:rowOff>85725</xdr:rowOff>
    </xdr:to>
    <xdr:pic>
      <xdr:nvPicPr>
        <xdr:cNvPr id="22651" name="Picture 2">
          <a:extLst>
            <a:ext uri="{FF2B5EF4-FFF2-40B4-BE49-F238E27FC236}">
              <a16:creationId xmlns:a16="http://schemas.microsoft.com/office/drawing/2014/main" id="{AC23AF94-D3E0-4A97-BBFC-98DFC2063E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323850" y="0"/>
          <a:ext cx="38100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238125</xdr:colOff>
      <xdr:row>0</xdr:row>
      <xdr:rowOff>0</xdr:rowOff>
    </xdr:from>
    <xdr:to>
      <xdr:col>2</xdr:col>
      <xdr:colOff>28575</xdr:colOff>
      <xdr:row>3</xdr:row>
      <xdr:rowOff>19050</xdr:rowOff>
    </xdr:to>
    <xdr:pic>
      <xdr:nvPicPr>
        <xdr:cNvPr id="16517" name="Picture 2">
          <a:extLst>
            <a:ext uri="{FF2B5EF4-FFF2-40B4-BE49-F238E27FC236}">
              <a16:creationId xmlns:a16="http://schemas.microsoft.com/office/drawing/2014/main" id="{8B265F74-71C0-4BE3-B0B5-92CBF1F488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38125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247650</xdr:colOff>
      <xdr:row>0</xdr:row>
      <xdr:rowOff>9525</xdr:rowOff>
    </xdr:from>
    <xdr:to>
      <xdr:col>2</xdr:col>
      <xdr:colOff>38100</xdr:colOff>
      <xdr:row>3</xdr:row>
      <xdr:rowOff>28575</xdr:rowOff>
    </xdr:to>
    <xdr:pic>
      <xdr:nvPicPr>
        <xdr:cNvPr id="11397" name="Picture 2">
          <a:extLst>
            <a:ext uri="{FF2B5EF4-FFF2-40B4-BE49-F238E27FC236}">
              <a16:creationId xmlns:a16="http://schemas.microsoft.com/office/drawing/2014/main" id="{CAC044CB-5FBE-4F85-A096-C273D010EF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47650" y="9525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85536</xdr:colOff>
      <xdr:row>4</xdr:row>
      <xdr:rowOff>21981</xdr:rowOff>
    </xdr:from>
    <xdr:to>
      <xdr:col>4</xdr:col>
      <xdr:colOff>760537</xdr:colOff>
      <xdr:row>4</xdr:row>
      <xdr:rowOff>698989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4C20843F-593A-445D-889D-59D07F760B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18074" y="2681654"/>
          <a:ext cx="675001" cy="677008"/>
        </a:xfrm>
        <a:prstGeom prst="rect">
          <a:avLst/>
        </a:prstGeom>
      </xdr:spPr>
    </xdr:pic>
    <xdr:clientData/>
  </xdr:twoCellAnchor>
  <xdr:twoCellAnchor editAs="oneCell">
    <xdr:from>
      <xdr:col>4</xdr:col>
      <xdr:colOff>43962</xdr:colOff>
      <xdr:row>3</xdr:row>
      <xdr:rowOff>0</xdr:rowOff>
    </xdr:from>
    <xdr:to>
      <xdr:col>4</xdr:col>
      <xdr:colOff>805962</xdr:colOff>
      <xdr:row>3</xdr:row>
      <xdr:rowOff>674078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CCD9774C-E943-4B47-B03F-34364C71C1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76500" y="1934308"/>
          <a:ext cx="762000" cy="67407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1526723</xdr:colOff>
      <xdr:row>23</xdr:row>
      <xdr:rowOff>969818</xdr:rowOff>
    </xdr:from>
    <xdr:to>
      <xdr:col>10</xdr:col>
      <xdr:colOff>176893</xdr:colOff>
      <xdr:row>23</xdr:row>
      <xdr:rowOff>2411186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EAF14740-FD32-41D9-AF33-D7FCF9EEEFA5}"/>
            </a:ext>
          </a:extLst>
        </xdr:cNvPr>
        <xdr:cNvSpPr/>
      </xdr:nvSpPr>
      <xdr:spPr>
        <a:xfrm>
          <a:off x="6826087" y="9230591"/>
          <a:ext cx="1161306" cy="1441368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1319890</xdr:colOff>
      <xdr:row>20</xdr:row>
      <xdr:rowOff>258536</xdr:rowOff>
    </xdr:from>
    <xdr:to>
      <xdr:col>12</xdr:col>
      <xdr:colOff>190500</xdr:colOff>
      <xdr:row>23</xdr:row>
      <xdr:rowOff>2478727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B4C2B922-F5C8-4DBB-B5AB-29222B4EA4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1374321</xdr:colOff>
      <xdr:row>23</xdr:row>
      <xdr:rowOff>870857</xdr:rowOff>
    </xdr:from>
    <xdr:to>
      <xdr:col>3</xdr:col>
      <xdr:colOff>95250</xdr:colOff>
      <xdr:row>23</xdr:row>
      <xdr:rowOff>2313214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56E57281-597F-4431-BBDD-2443F1AF88D0}"/>
            </a:ext>
          </a:extLst>
        </xdr:cNvPr>
        <xdr:cNvSpPr/>
      </xdr:nvSpPr>
      <xdr:spPr>
        <a:xfrm>
          <a:off x="1660071" y="9130393"/>
          <a:ext cx="1183822" cy="1442357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1182588</xdr:colOff>
      <xdr:row>20</xdr:row>
      <xdr:rowOff>256063</xdr:rowOff>
    </xdr:from>
    <xdr:to>
      <xdr:col>3</xdr:col>
      <xdr:colOff>403269</xdr:colOff>
      <xdr:row>23</xdr:row>
      <xdr:rowOff>2476254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76CB67-4AB5-4C42-AC8C-AABFAE8B4D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217714</xdr:colOff>
      <xdr:row>23</xdr:row>
      <xdr:rowOff>40821</xdr:rowOff>
    </xdr:from>
    <xdr:to>
      <xdr:col>4</xdr:col>
      <xdr:colOff>435429</xdr:colOff>
      <xdr:row>23</xdr:row>
      <xdr:rowOff>1034143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6A4A4C8-A7A5-4487-BB39-F57DB3DD5C38}"/>
            </a:ext>
          </a:extLst>
        </xdr:cNvPr>
        <xdr:cNvSpPr/>
      </xdr:nvSpPr>
      <xdr:spPr>
        <a:xfrm>
          <a:off x="503464" y="8300357"/>
          <a:ext cx="3687536" cy="993322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653143</xdr:colOff>
          <xdr:row>22</xdr:row>
          <xdr:rowOff>108857</xdr:rowOff>
        </xdr:from>
        <xdr:to>
          <xdr:col>3</xdr:col>
          <xdr:colOff>884464</xdr:colOff>
          <xdr:row>25</xdr:row>
          <xdr:rowOff>2476</xdr:rowOff>
        </xdr:to>
        <xdr:pic>
          <xdr:nvPicPr>
            <xdr:cNvPr id="10" name="Picture 9">
              <a:extLst>
                <a:ext uri="{FF2B5EF4-FFF2-40B4-BE49-F238E27FC236}">
                  <a16:creationId xmlns:a16="http://schemas.microsoft.com/office/drawing/2014/main" id="{508975ED-7129-4C91-BFE5-0BDA4C0E54B7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9_1" spid="_x0000_s121050"/>
                </a:ext>
              </a:extLst>
            </xdr:cNvPicPr>
          </xdr:nvPicPr>
          <xdr:blipFill>
            <a:blip xmlns:r="http://schemas.openxmlformats.org/officeDocument/2006/relationships" r:embed="rId3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938893" y="8164286"/>
              <a:ext cx="2694214" cy="2832762"/>
            </a:xfrm>
            <a:prstGeom prst="rect">
              <a:avLst/>
            </a:prstGeom>
          </xdr:spPr>
        </xdr:pic>
        <xdr:clientData/>
      </xdr:twoCellAnchor>
    </mc:Choice>
    <mc:Fallback/>
  </mc:AlternateContent>
  <xdr:twoCellAnchor>
    <xdr:from>
      <xdr:col>8</xdr:col>
      <xdr:colOff>288471</xdr:colOff>
      <xdr:row>23</xdr:row>
      <xdr:rowOff>43542</xdr:rowOff>
    </xdr:from>
    <xdr:to>
      <xdr:col>11</xdr:col>
      <xdr:colOff>615043</xdr:colOff>
      <xdr:row>23</xdr:row>
      <xdr:rowOff>1050471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6809D3A4-B9E1-485E-916D-7236EF1BC016}"/>
            </a:ext>
          </a:extLst>
        </xdr:cNvPr>
        <xdr:cNvSpPr/>
      </xdr:nvSpPr>
      <xdr:spPr>
        <a:xfrm>
          <a:off x="5581650" y="8303078"/>
          <a:ext cx="3687536" cy="1006929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810243</xdr:colOff>
          <xdr:row>22</xdr:row>
          <xdr:rowOff>111331</xdr:rowOff>
        </xdr:from>
        <xdr:to>
          <xdr:col>11</xdr:col>
          <xdr:colOff>30925</xdr:colOff>
          <xdr:row>24</xdr:row>
          <xdr:rowOff>176893</xdr:rowOff>
        </xdr:to>
        <xdr:pic>
          <xdr:nvPicPr>
            <xdr:cNvPr id="11" name="Picture 10">
              <a:extLst>
                <a:ext uri="{FF2B5EF4-FFF2-40B4-BE49-F238E27FC236}">
                  <a16:creationId xmlns:a16="http://schemas.microsoft.com/office/drawing/2014/main" id="{44232040-B445-4D23-BED0-E2A30E2CA8DF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10_1" spid="_x0000_s121051"/>
                </a:ext>
              </a:extLst>
            </xdr:cNvPicPr>
          </xdr:nvPicPr>
          <xdr:blipFill>
            <a:blip xmlns:r="http://schemas.openxmlformats.org/officeDocument/2006/relationships" r:embed="rId4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6103422" y="8166760"/>
              <a:ext cx="2581646" cy="2814205"/>
            </a:xfrm>
            <a:prstGeom prst="rect">
              <a:avLst/>
            </a:prstGeom>
          </xdr:spPr>
        </xdr:pic>
        <xdr:clientData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451005</xdr:colOff>
      <xdr:row>34</xdr:row>
      <xdr:rowOff>162252</xdr:rowOff>
    </xdr:from>
    <xdr:to>
      <xdr:col>22</xdr:col>
      <xdr:colOff>86591</xdr:colOff>
      <xdr:row>94</xdr:row>
      <xdr:rowOff>82680</xdr:rowOff>
    </xdr:to>
    <xdr:pic>
      <xdr:nvPicPr>
        <xdr:cNvPr id="2" name="Picture 12">
          <a:extLst>
            <a:ext uri="{FF2B5EF4-FFF2-40B4-BE49-F238E27FC236}">
              <a16:creationId xmlns:a16="http://schemas.microsoft.com/office/drawing/2014/main" id="{C7999A28-87FC-4B4C-95A4-0CBE546D0E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47005" y="7782252"/>
          <a:ext cx="6493586" cy="11350428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24</xdr:col>
      <xdr:colOff>52203</xdr:colOff>
      <xdr:row>33</xdr:row>
      <xdr:rowOff>69273</xdr:rowOff>
    </xdr:from>
    <xdr:to>
      <xdr:col>36</xdr:col>
      <xdr:colOff>295646</xdr:colOff>
      <xdr:row>66</xdr:row>
      <xdr:rowOff>14844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E49352F-E317-4E24-9416-DFC7D92168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1664" b="20958"/>
        <a:stretch>
          <a:fillRect/>
        </a:stretch>
      </xdr:blipFill>
      <xdr:spPr bwMode="auto">
        <a:xfrm>
          <a:off x="14149203" y="7498773"/>
          <a:ext cx="7101443" cy="6232071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73025</xdr:colOff>
      <xdr:row>27</xdr:row>
      <xdr:rowOff>26642</xdr:rowOff>
    </xdr:from>
    <xdr:to>
      <xdr:col>11</xdr:col>
      <xdr:colOff>438205</xdr:colOff>
      <xdr:row>79</xdr:row>
      <xdr:rowOff>179042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24FF3F5-6CCC-4591-BA4F-36D46A7B27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025" y="5532092"/>
          <a:ext cx="6384980" cy="100584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23</xdr:col>
      <xdr:colOff>201721</xdr:colOff>
      <xdr:row>75</xdr:row>
      <xdr:rowOff>28140</xdr:rowOff>
    </xdr:from>
    <xdr:to>
      <xdr:col>34</xdr:col>
      <xdr:colOff>177894</xdr:colOff>
      <xdr:row>99</xdr:row>
      <xdr:rowOff>176213</xdr:rowOff>
    </xdr:to>
    <xdr:grpSp>
      <xdr:nvGrpSpPr>
        <xdr:cNvPr id="5" name="Group 4">
          <a:extLst>
            <a:ext uri="{FF2B5EF4-FFF2-40B4-BE49-F238E27FC236}">
              <a16:creationId xmlns:a16="http://schemas.microsoft.com/office/drawing/2014/main" id="{297092E3-D8E5-40B1-A164-C05DD6900001}"/>
            </a:ext>
          </a:extLst>
        </xdr:cNvPr>
        <xdr:cNvGrpSpPr/>
      </xdr:nvGrpSpPr>
      <xdr:grpSpPr>
        <a:xfrm>
          <a:off x="13536721" y="14677590"/>
          <a:ext cx="6681773" cy="4720073"/>
          <a:chOff x="12235692" y="1684192"/>
          <a:chExt cx="8982112" cy="6195274"/>
        </a:xfrm>
      </xdr:grpSpPr>
      <xdr:pic>
        <xdr:nvPicPr>
          <xdr:cNvPr id="6" name="Picture 5">
            <a:extLst>
              <a:ext uri="{FF2B5EF4-FFF2-40B4-BE49-F238E27FC236}">
                <a16:creationId xmlns:a16="http://schemas.microsoft.com/office/drawing/2014/main" id="{0DDDFAD9-7DFC-C864-6CF0-26954C7F2213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897" b="22003"/>
          <a:stretch/>
        </xdr:blipFill>
        <xdr:spPr>
          <a:xfrm>
            <a:off x="16782443" y="1690997"/>
            <a:ext cx="4435361" cy="6188469"/>
          </a:xfrm>
          <a:prstGeom prst="rect">
            <a:avLst/>
          </a:prstGeom>
          <a:ln w="19050">
            <a:noFill/>
          </a:ln>
        </xdr:spPr>
      </xdr:pic>
      <xdr:pic>
        <xdr:nvPicPr>
          <xdr:cNvPr id="7" name="Picture 6">
            <a:extLst>
              <a:ext uri="{FF2B5EF4-FFF2-40B4-BE49-F238E27FC236}">
                <a16:creationId xmlns:a16="http://schemas.microsoft.com/office/drawing/2014/main" id="{8FC9904B-6BEF-5053-4B3C-DBA39945FE56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633" b="21415"/>
          <a:stretch/>
        </xdr:blipFill>
        <xdr:spPr>
          <a:xfrm>
            <a:off x="12235692" y="1684192"/>
            <a:ext cx="4470861" cy="6182592"/>
          </a:xfrm>
          <a:prstGeom prst="rect">
            <a:avLst/>
          </a:prstGeom>
          <a:ln w="19050">
            <a:noFill/>
          </a:ln>
        </xdr:spPr>
      </xdr:pic>
    </xdr:grp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19</xdr:col>
      <xdr:colOff>134471</xdr:colOff>
      <xdr:row>37</xdr:row>
      <xdr:rowOff>67236</xdr:rowOff>
    </xdr:from>
    <xdr:to>
      <xdr:col>19</xdr:col>
      <xdr:colOff>429708</xdr:colOff>
      <xdr:row>39</xdr:row>
      <xdr:rowOff>92051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56A526D-E3C1-4091-BFF2-93DB4E4D73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063383" y="8875060"/>
          <a:ext cx="295237" cy="517873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757997</xdr:colOff>
      <xdr:row>10</xdr:row>
      <xdr:rowOff>11206</xdr:rowOff>
    </xdr:from>
    <xdr:to>
      <xdr:col>19</xdr:col>
      <xdr:colOff>360189</xdr:colOff>
      <xdr:row>15</xdr:row>
      <xdr:rowOff>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7489B8C8-0DB3-49CF-B6AC-8599D1BA5AB5}"/>
            </a:ext>
          </a:extLst>
        </xdr:cNvPr>
        <xdr:cNvSpPr/>
      </xdr:nvSpPr>
      <xdr:spPr>
        <a:xfrm>
          <a:off x="13307185" y="1916206"/>
          <a:ext cx="3817004" cy="2155731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400"/>
            <a:t>Note !!</a:t>
          </a:r>
          <a:br>
            <a:rPr lang="en-US" sz="1400"/>
          </a:br>
          <a:r>
            <a:rPr lang="en-US" sz="1400"/>
            <a:t>1. Saat Pengisian Uraian di mohon memasukan  nama material sesuai dengan nama material  di harga</a:t>
          </a:r>
          <a:r>
            <a:rPr lang="en-US" sz="1400" baseline="0"/>
            <a:t> satuan</a:t>
          </a:r>
        </a:p>
        <a:p>
          <a:pPr algn="l"/>
          <a:r>
            <a:rPr lang="en-US" sz="1400" baseline="0"/>
            <a:t>2. Mohon di cek kembali saat pengisian  volume  material</a:t>
          </a:r>
        </a:p>
        <a:p>
          <a:pPr algn="l"/>
          <a:r>
            <a:rPr lang="en-US" sz="1400" baseline="0"/>
            <a:t>3. Untuk program Sarana Penunjang Fungsi  tidak perlu SLO. </a:t>
          </a:r>
          <a:endParaRPr lang="en-US" sz="1400"/>
        </a:p>
      </xdr:txBody>
    </xdr:sp>
    <xdr:clientData/>
  </xdr:twoCellAnchor>
  <xdr:twoCellAnchor editAs="oneCell">
    <xdr:from>
      <xdr:col>0</xdr:col>
      <xdr:colOff>419100</xdr:colOff>
      <xdr:row>0</xdr:row>
      <xdr:rowOff>0</xdr:rowOff>
    </xdr:from>
    <xdr:to>
      <xdr:col>2</xdr:col>
      <xdr:colOff>9525</xdr:colOff>
      <xdr:row>3</xdr:row>
      <xdr:rowOff>19050</xdr:rowOff>
    </xdr:to>
    <xdr:pic>
      <xdr:nvPicPr>
        <xdr:cNvPr id="27905" name="Picture 3">
          <a:extLst>
            <a:ext uri="{FF2B5EF4-FFF2-40B4-BE49-F238E27FC236}">
              <a16:creationId xmlns:a16="http://schemas.microsoft.com/office/drawing/2014/main" id="{CB633F83-882B-43D6-A63D-3335BABBD4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419100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235324</xdr:colOff>
      <xdr:row>95</xdr:row>
      <xdr:rowOff>44824</xdr:rowOff>
    </xdr:from>
    <xdr:to>
      <xdr:col>10</xdr:col>
      <xdr:colOff>530561</xdr:colOff>
      <xdr:row>97</xdr:row>
      <xdr:rowOff>181697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19E5A44-95A4-4664-9A07-291FC74F2A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250706" y="18288000"/>
          <a:ext cx="295237" cy="517873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19</xdr:col>
      <xdr:colOff>212756</xdr:colOff>
      <xdr:row>1</xdr:row>
      <xdr:rowOff>31506</xdr:rowOff>
    </xdr:from>
    <xdr:to>
      <xdr:col>21</xdr:col>
      <xdr:colOff>278130</xdr:colOff>
      <xdr:row>6</xdr:row>
      <xdr:rowOff>67112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1B8C8E68-4E1C-451B-9088-EF81CFB4FFF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duotone>
            <a:prstClr val="black"/>
            <a:schemeClr val="accent1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490" t="7529" r="22666" b="8470"/>
        <a:stretch/>
      </xdr:blipFill>
      <xdr:spPr>
        <a:xfrm>
          <a:off x="6997487" y="192698"/>
          <a:ext cx="827374" cy="812260"/>
        </a:xfrm>
        <a:prstGeom prst="rect">
          <a:avLst/>
        </a:prstGeom>
      </xdr:spPr>
    </xdr:pic>
    <xdr:clientData/>
  </xdr:twoCellAnchor>
  <xdr:twoCellAnchor>
    <xdr:from>
      <xdr:col>26</xdr:col>
      <xdr:colOff>93498</xdr:colOff>
      <xdr:row>5</xdr:row>
      <xdr:rowOff>31607</xdr:rowOff>
    </xdr:from>
    <xdr:to>
      <xdr:col>29</xdr:col>
      <xdr:colOff>378135</xdr:colOff>
      <xdr:row>17</xdr:row>
      <xdr:rowOff>4634</xdr:rowOff>
    </xdr:to>
    <xdr:grpSp>
      <xdr:nvGrpSpPr>
        <xdr:cNvPr id="113" name="Group 112">
          <a:extLst>
            <a:ext uri="{FF2B5EF4-FFF2-40B4-BE49-F238E27FC236}">
              <a16:creationId xmlns:a16="http://schemas.microsoft.com/office/drawing/2014/main" id="{5FF559FE-3B3D-4610-A5A3-0E9CD31F922E}"/>
            </a:ext>
          </a:extLst>
        </xdr:cNvPr>
        <xdr:cNvGrpSpPr/>
      </xdr:nvGrpSpPr>
      <xdr:grpSpPr>
        <a:xfrm>
          <a:off x="9585653" y="813314"/>
          <a:ext cx="1486758" cy="1799199"/>
          <a:chOff x="9713886" y="808452"/>
          <a:chExt cx="1342558" cy="1766630"/>
        </a:xfrm>
      </xdr:grpSpPr>
      <xdr:grpSp>
        <xdr:nvGrpSpPr>
          <xdr:cNvPr id="114" name="Group 13">
            <a:extLst>
              <a:ext uri="{FF2B5EF4-FFF2-40B4-BE49-F238E27FC236}">
                <a16:creationId xmlns:a16="http://schemas.microsoft.com/office/drawing/2014/main" id="{1392328E-D318-4532-8ADC-433EF7A9262F}"/>
              </a:ext>
            </a:extLst>
          </xdr:cNvPr>
          <xdr:cNvGrpSpPr/>
        </xdr:nvGrpSpPr>
        <xdr:grpSpPr>
          <a:xfrm>
            <a:off x="9956795" y="808452"/>
            <a:ext cx="83991" cy="75955"/>
            <a:chOff x="9937028" y="802652"/>
            <a:chExt cx="83991" cy="77961"/>
          </a:xfrm>
        </xdr:grpSpPr>
        <xdr:sp macro="" textlink="">
          <xdr:nvSpPr>
            <xdr:cNvPr id="173" name="Oval 1">
              <a:extLst>
                <a:ext uri="{FF2B5EF4-FFF2-40B4-BE49-F238E27FC236}">
                  <a16:creationId xmlns:a16="http://schemas.microsoft.com/office/drawing/2014/main" id="{269859A5-6170-4CB2-9871-7B3C9107A9D7}"/>
                </a:ext>
              </a:extLst>
            </xdr:cNvPr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 macro="">
          <xdr:nvCxnSpPr>
            <xdr:cNvPr id="174" name="Straight Connector 3">
              <a:extLst>
                <a:ext uri="{FF2B5EF4-FFF2-40B4-BE49-F238E27FC236}">
                  <a16:creationId xmlns:a16="http://schemas.microsoft.com/office/drawing/2014/main" id="{247FF49D-1040-448A-ACC9-DD32A8C6CA54}"/>
                </a:ext>
              </a:extLst>
            </xdr:cNvPr>
            <xdr:cNvCxnSpPr>
              <a:stCxn id="130" idx="1"/>
              <a:endCxn id="130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75" name="Straight Connector 7">
              <a:extLst>
                <a:ext uri="{FF2B5EF4-FFF2-40B4-BE49-F238E27FC236}">
                  <a16:creationId xmlns:a16="http://schemas.microsoft.com/office/drawing/2014/main" id="{4BBBAC34-1568-47B8-8DAD-3C47DAEC150C}"/>
                </a:ext>
              </a:extLst>
            </xdr:cNvPr>
            <xdr:cNvCxnSpPr>
              <a:stCxn id="130" idx="3"/>
              <a:endCxn id="130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115" name="Oval 114">
            <a:extLst>
              <a:ext uri="{FF2B5EF4-FFF2-40B4-BE49-F238E27FC236}">
                <a16:creationId xmlns:a16="http://schemas.microsoft.com/office/drawing/2014/main" id="{B158E6CE-7D6E-475C-A8A3-CB8AD5EF5174}"/>
              </a:ext>
            </a:extLst>
          </xdr:cNvPr>
          <xdr:cNvSpPr/>
        </xdr:nvSpPr>
        <xdr:spPr>
          <a:xfrm>
            <a:off x="9961829" y="958486"/>
            <a:ext cx="83991" cy="75955"/>
          </a:xfrm>
          <a:prstGeom prst="ellips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116" name="Group 115">
            <a:extLst>
              <a:ext uri="{FF2B5EF4-FFF2-40B4-BE49-F238E27FC236}">
                <a16:creationId xmlns:a16="http://schemas.microsoft.com/office/drawing/2014/main" id="{A84884A8-2261-49E7-A1F9-3BDB539181E5}"/>
              </a:ext>
            </a:extLst>
          </xdr:cNvPr>
          <xdr:cNvGrpSpPr/>
        </xdr:nvGrpSpPr>
        <xdr:grpSpPr>
          <a:xfrm>
            <a:off x="10700106" y="811255"/>
            <a:ext cx="83991" cy="75955"/>
            <a:chOff x="9937028" y="802652"/>
            <a:chExt cx="83991" cy="77961"/>
          </a:xfrm>
        </xdr:grpSpPr>
        <xdr:sp macro="" textlink="">
          <xdr:nvSpPr>
            <xdr:cNvPr id="170" name="Oval 169">
              <a:extLst>
                <a:ext uri="{FF2B5EF4-FFF2-40B4-BE49-F238E27FC236}">
                  <a16:creationId xmlns:a16="http://schemas.microsoft.com/office/drawing/2014/main" id="{0A78F262-AF33-4609-A17B-1645843ED538}"/>
                </a:ext>
              </a:extLst>
            </xdr:cNvPr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 macro="">
          <xdr:nvCxnSpPr>
            <xdr:cNvPr id="171" name="Straight Connector 170">
              <a:extLst>
                <a:ext uri="{FF2B5EF4-FFF2-40B4-BE49-F238E27FC236}">
                  <a16:creationId xmlns:a16="http://schemas.microsoft.com/office/drawing/2014/main" id="{366BDAE4-ADC6-4D13-BE9E-17813018AB6C}"/>
                </a:ext>
              </a:extLst>
            </xdr:cNvPr>
            <xdr:cNvCxnSpPr>
              <a:stCxn id="170" idx="1"/>
              <a:endCxn id="170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72" name="Straight Connector 171">
              <a:extLst>
                <a:ext uri="{FF2B5EF4-FFF2-40B4-BE49-F238E27FC236}">
                  <a16:creationId xmlns:a16="http://schemas.microsoft.com/office/drawing/2014/main" id="{DF1A2C17-CF99-4CD1-B551-0CB6D9A1BF97}"/>
                </a:ext>
              </a:extLst>
            </xdr:cNvPr>
            <xdr:cNvCxnSpPr>
              <a:stCxn id="170" idx="3"/>
              <a:endCxn id="170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117" name="Oval 116">
            <a:extLst>
              <a:ext uri="{FF2B5EF4-FFF2-40B4-BE49-F238E27FC236}">
                <a16:creationId xmlns:a16="http://schemas.microsoft.com/office/drawing/2014/main" id="{9005D581-0DA5-4BF0-BC90-4313B674FA30}"/>
              </a:ext>
            </a:extLst>
          </xdr:cNvPr>
          <xdr:cNvSpPr/>
        </xdr:nvSpPr>
        <xdr:spPr>
          <a:xfrm>
            <a:off x="10700107" y="958754"/>
            <a:ext cx="79355" cy="80589"/>
          </a:xfrm>
          <a:prstGeom prst="ellips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18" name="Straight Connector 117">
            <a:extLst>
              <a:ext uri="{FF2B5EF4-FFF2-40B4-BE49-F238E27FC236}">
                <a16:creationId xmlns:a16="http://schemas.microsoft.com/office/drawing/2014/main" id="{A3AAC857-67F5-4F72-A95D-F426DEFE24B7}"/>
              </a:ext>
            </a:extLst>
          </xdr:cNvPr>
          <xdr:cNvCxnSpPr/>
        </xdr:nvCxnSpPr>
        <xdr:spPr>
          <a:xfrm>
            <a:off x="9713886" y="115562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9" name="Straight Connector 118">
            <a:extLst>
              <a:ext uri="{FF2B5EF4-FFF2-40B4-BE49-F238E27FC236}">
                <a16:creationId xmlns:a16="http://schemas.microsoft.com/office/drawing/2014/main" id="{99116364-31E1-47A9-8007-33087B507E97}"/>
              </a:ext>
            </a:extLst>
          </xdr:cNvPr>
          <xdr:cNvCxnSpPr/>
        </xdr:nvCxnSpPr>
        <xdr:spPr>
          <a:xfrm>
            <a:off x="10476532" y="115939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0" name="Straight Connector 119">
            <a:extLst>
              <a:ext uri="{FF2B5EF4-FFF2-40B4-BE49-F238E27FC236}">
                <a16:creationId xmlns:a16="http://schemas.microsoft.com/office/drawing/2014/main" id="{A764E3E9-AED5-4516-9F99-2149BDE48E13}"/>
              </a:ext>
            </a:extLst>
          </xdr:cNvPr>
          <xdr:cNvCxnSpPr/>
        </xdr:nvCxnSpPr>
        <xdr:spPr>
          <a:xfrm>
            <a:off x="9714532" y="1302091"/>
            <a:ext cx="568271" cy="1"/>
          </a:xfrm>
          <a:prstGeom prst="line">
            <a:avLst/>
          </a:prstGeom>
          <a:ln w="12700">
            <a:solidFill>
              <a:srgbClr val="FF0000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1" name="Straight Connector 120">
            <a:extLst>
              <a:ext uri="{FF2B5EF4-FFF2-40B4-BE49-F238E27FC236}">
                <a16:creationId xmlns:a16="http://schemas.microsoft.com/office/drawing/2014/main" id="{8BF9FEB3-0543-43CA-B015-23C21558A386}"/>
              </a:ext>
            </a:extLst>
          </xdr:cNvPr>
          <xdr:cNvCxnSpPr/>
        </xdr:nvCxnSpPr>
        <xdr:spPr>
          <a:xfrm>
            <a:off x="10477178" y="1305866"/>
            <a:ext cx="568271" cy="1"/>
          </a:xfrm>
          <a:prstGeom prst="line">
            <a:avLst/>
          </a:prstGeom>
          <a:ln w="12700">
            <a:solidFill>
              <a:schemeClr val="tx1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2" name="Straight Connector 121">
            <a:extLst>
              <a:ext uri="{FF2B5EF4-FFF2-40B4-BE49-F238E27FC236}">
                <a16:creationId xmlns:a16="http://schemas.microsoft.com/office/drawing/2014/main" id="{D6923920-B644-4A6B-9D9F-778793139930}"/>
              </a:ext>
            </a:extLst>
          </xdr:cNvPr>
          <xdr:cNvCxnSpPr/>
        </xdr:nvCxnSpPr>
        <xdr:spPr>
          <a:xfrm>
            <a:off x="9717115" y="145989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3" name="Straight Connector 122">
            <a:extLst>
              <a:ext uri="{FF2B5EF4-FFF2-40B4-BE49-F238E27FC236}">
                <a16:creationId xmlns:a16="http://schemas.microsoft.com/office/drawing/2014/main" id="{CF214C96-8BA6-44A7-8382-12C474E303F7}"/>
              </a:ext>
            </a:extLst>
          </xdr:cNvPr>
          <xdr:cNvCxnSpPr/>
        </xdr:nvCxnSpPr>
        <xdr:spPr>
          <a:xfrm>
            <a:off x="10479761" y="146366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4" name="Straight Connector 123">
            <a:extLst>
              <a:ext uri="{FF2B5EF4-FFF2-40B4-BE49-F238E27FC236}">
                <a16:creationId xmlns:a16="http://schemas.microsoft.com/office/drawing/2014/main" id="{C0992ED2-4DCA-4503-B31C-14A990E33A3B}"/>
              </a:ext>
            </a:extLst>
          </xdr:cNvPr>
          <xdr:cNvCxnSpPr/>
        </xdr:nvCxnSpPr>
        <xdr:spPr>
          <a:xfrm>
            <a:off x="9713886" y="1605734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5" name="Straight Connector 124">
            <a:extLst>
              <a:ext uri="{FF2B5EF4-FFF2-40B4-BE49-F238E27FC236}">
                <a16:creationId xmlns:a16="http://schemas.microsoft.com/office/drawing/2014/main" id="{5CCBC0A3-78A7-46D9-BC7F-95A7C71AF88A}"/>
              </a:ext>
            </a:extLst>
          </xdr:cNvPr>
          <xdr:cNvCxnSpPr/>
        </xdr:nvCxnSpPr>
        <xdr:spPr>
          <a:xfrm>
            <a:off x="10476532" y="1609509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6" name="Straight Connector 125">
            <a:extLst>
              <a:ext uri="{FF2B5EF4-FFF2-40B4-BE49-F238E27FC236}">
                <a16:creationId xmlns:a16="http://schemas.microsoft.com/office/drawing/2014/main" id="{C8C63844-A0A6-47FE-A060-9A4A29098BF5}"/>
              </a:ext>
            </a:extLst>
          </xdr:cNvPr>
          <xdr:cNvCxnSpPr/>
        </xdr:nvCxnSpPr>
        <xdr:spPr>
          <a:xfrm rot="5400000" flipH="1" flipV="1">
            <a:off x="9939307" y="143449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7" name="Straight Connector 126">
            <a:extLst>
              <a:ext uri="{FF2B5EF4-FFF2-40B4-BE49-F238E27FC236}">
                <a16:creationId xmlns:a16="http://schemas.microsoft.com/office/drawing/2014/main" id="{973C8FDD-A47C-42AF-BC2A-AB24C1C7742B}"/>
              </a:ext>
            </a:extLst>
          </xdr:cNvPr>
          <xdr:cNvCxnSpPr/>
        </xdr:nvCxnSpPr>
        <xdr:spPr>
          <a:xfrm rot="5400000" flipH="1" flipV="1">
            <a:off x="9969005" y="143511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8" name="Straight Connector 127">
            <a:extLst>
              <a:ext uri="{FF2B5EF4-FFF2-40B4-BE49-F238E27FC236}">
                <a16:creationId xmlns:a16="http://schemas.microsoft.com/office/drawing/2014/main" id="{68D86C06-4AE3-4FC4-A39E-45DC433A1ED8}"/>
              </a:ext>
            </a:extLst>
          </xdr:cNvPr>
          <xdr:cNvCxnSpPr/>
        </xdr:nvCxnSpPr>
        <xdr:spPr>
          <a:xfrm rot="5400000" flipH="1" flipV="1">
            <a:off x="9998710" y="1435739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9" name="Straight Connector 128">
            <a:extLst>
              <a:ext uri="{FF2B5EF4-FFF2-40B4-BE49-F238E27FC236}">
                <a16:creationId xmlns:a16="http://schemas.microsoft.com/office/drawing/2014/main" id="{A7878A09-21E7-455F-A3C4-61689FA4673E}"/>
              </a:ext>
            </a:extLst>
          </xdr:cNvPr>
          <xdr:cNvCxnSpPr/>
        </xdr:nvCxnSpPr>
        <xdr:spPr>
          <a:xfrm rot="5400000" flipH="1" flipV="1">
            <a:off x="10689037" y="144141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0" name="Straight Connector 50">
            <a:extLst>
              <a:ext uri="{FF2B5EF4-FFF2-40B4-BE49-F238E27FC236}">
                <a16:creationId xmlns:a16="http://schemas.microsoft.com/office/drawing/2014/main" id="{760AEF30-F7BC-48FE-9C3B-95D00212EC99}"/>
              </a:ext>
            </a:extLst>
          </xdr:cNvPr>
          <xdr:cNvCxnSpPr/>
        </xdr:nvCxnSpPr>
        <xdr:spPr>
          <a:xfrm rot="5400000" flipH="1" flipV="1">
            <a:off x="10718735" y="1442031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1" name="Straight Connector 130">
            <a:extLst>
              <a:ext uri="{FF2B5EF4-FFF2-40B4-BE49-F238E27FC236}">
                <a16:creationId xmlns:a16="http://schemas.microsoft.com/office/drawing/2014/main" id="{5C7319C9-365B-4DD3-9D82-AF8069DCCE37}"/>
              </a:ext>
            </a:extLst>
          </xdr:cNvPr>
          <xdr:cNvCxnSpPr/>
        </xdr:nvCxnSpPr>
        <xdr:spPr>
          <a:xfrm rot="5400000" flipH="1" flipV="1">
            <a:off x="10748440" y="144266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2" name="Straight Connector 52">
            <a:extLst>
              <a:ext uri="{FF2B5EF4-FFF2-40B4-BE49-F238E27FC236}">
                <a16:creationId xmlns:a16="http://schemas.microsoft.com/office/drawing/2014/main" id="{36B651F3-9247-4184-8DCF-6C7AAA0EC193}"/>
              </a:ext>
            </a:extLst>
          </xdr:cNvPr>
          <xdr:cNvCxnSpPr/>
        </xdr:nvCxnSpPr>
        <xdr:spPr>
          <a:xfrm rot="5400000" flipH="1" flipV="1">
            <a:off x="9910541" y="158112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3" name="Straight Connector 132">
            <a:extLst>
              <a:ext uri="{FF2B5EF4-FFF2-40B4-BE49-F238E27FC236}">
                <a16:creationId xmlns:a16="http://schemas.microsoft.com/office/drawing/2014/main" id="{083F9C7D-E257-432D-9D78-0072AE17CC1C}"/>
              </a:ext>
            </a:extLst>
          </xdr:cNvPr>
          <xdr:cNvCxnSpPr/>
        </xdr:nvCxnSpPr>
        <xdr:spPr>
          <a:xfrm rot="5400000" flipH="1" flipV="1">
            <a:off x="9940239" y="1581741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4" name="Straight Connector 133">
            <a:extLst>
              <a:ext uri="{FF2B5EF4-FFF2-40B4-BE49-F238E27FC236}">
                <a16:creationId xmlns:a16="http://schemas.microsoft.com/office/drawing/2014/main" id="{4EB9E04B-3114-40D1-86A1-827EA8166C45}"/>
              </a:ext>
            </a:extLst>
          </xdr:cNvPr>
          <xdr:cNvCxnSpPr/>
        </xdr:nvCxnSpPr>
        <xdr:spPr>
          <a:xfrm rot="5400000" flipH="1" flipV="1">
            <a:off x="9969944" y="158237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5" name="Straight Connector 134">
            <a:extLst>
              <a:ext uri="{FF2B5EF4-FFF2-40B4-BE49-F238E27FC236}">
                <a16:creationId xmlns:a16="http://schemas.microsoft.com/office/drawing/2014/main" id="{2BF73412-5848-4F7C-9B4F-B6A44CC0CDA4}"/>
              </a:ext>
            </a:extLst>
          </xdr:cNvPr>
          <xdr:cNvCxnSpPr/>
        </xdr:nvCxnSpPr>
        <xdr:spPr>
          <a:xfrm rot="5400000" flipH="1" flipV="1">
            <a:off x="10000473" y="1583926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6" name="Straight Connector 135">
            <a:extLst>
              <a:ext uri="{FF2B5EF4-FFF2-40B4-BE49-F238E27FC236}">
                <a16:creationId xmlns:a16="http://schemas.microsoft.com/office/drawing/2014/main" id="{A3AA218A-F535-4906-B9E5-8A3E41A47C53}"/>
              </a:ext>
            </a:extLst>
          </xdr:cNvPr>
          <xdr:cNvCxnSpPr/>
        </xdr:nvCxnSpPr>
        <xdr:spPr>
          <a:xfrm rot="5400000" flipH="1" flipV="1">
            <a:off x="10647357" y="158489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7" name="Straight Connector 136">
            <a:extLst>
              <a:ext uri="{FF2B5EF4-FFF2-40B4-BE49-F238E27FC236}">
                <a16:creationId xmlns:a16="http://schemas.microsoft.com/office/drawing/2014/main" id="{6FA7DF33-277A-4D4B-A4F7-97E5911C47A2}"/>
              </a:ext>
            </a:extLst>
          </xdr:cNvPr>
          <xdr:cNvCxnSpPr/>
        </xdr:nvCxnSpPr>
        <xdr:spPr>
          <a:xfrm rot="5400000" flipH="1" flipV="1">
            <a:off x="10677055" y="1585516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8" name="Straight Connector 137">
            <a:extLst>
              <a:ext uri="{FF2B5EF4-FFF2-40B4-BE49-F238E27FC236}">
                <a16:creationId xmlns:a16="http://schemas.microsoft.com/office/drawing/2014/main" id="{C25A1855-F0F8-4780-A139-84C57532FFD6}"/>
              </a:ext>
            </a:extLst>
          </xdr:cNvPr>
          <xdr:cNvCxnSpPr/>
        </xdr:nvCxnSpPr>
        <xdr:spPr>
          <a:xfrm rot="5400000" flipH="1" flipV="1">
            <a:off x="10706760" y="158614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9" name="Straight Connector 138">
            <a:extLst>
              <a:ext uri="{FF2B5EF4-FFF2-40B4-BE49-F238E27FC236}">
                <a16:creationId xmlns:a16="http://schemas.microsoft.com/office/drawing/2014/main" id="{8EF6B3E0-33A6-42AB-9BEC-D87C6BFD53C5}"/>
              </a:ext>
            </a:extLst>
          </xdr:cNvPr>
          <xdr:cNvCxnSpPr/>
        </xdr:nvCxnSpPr>
        <xdr:spPr>
          <a:xfrm rot="5400000" flipH="1" flipV="1">
            <a:off x="10737289" y="158770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40" name="Isosceles Triangle 139">
            <a:extLst>
              <a:ext uri="{FF2B5EF4-FFF2-40B4-BE49-F238E27FC236}">
                <a16:creationId xmlns:a16="http://schemas.microsoft.com/office/drawing/2014/main" id="{ED624AF2-8B1D-4B8A-AD03-E3C72C81E82E}"/>
              </a:ext>
            </a:extLst>
          </xdr:cNvPr>
          <xdr:cNvSpPr/>
        </xdr:nvSpPr>
        <xdr:spPr>
          <a:xfrm>
            <a:off x="9957962" y="1726626"/>
            <a:ext cx="77932" cy="61416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41" name="Isosceles Triangle 140">
            <a:extLst>
              <a:ext uri="{FF2B5EF4-FFF2-40B4-BE49-F238E27FC236}">
                <a16:creationId xmlns:a16="http://schemas.microsoft.com/office/drawing/2014/main" id="{C0954A0D-BF14-4774-903E-2766D7A6D8F1}"/>
              </a:ext>
            </a:extLst>
          </xdr:cNvPr>
          <xdr:cNvSpPr/>
        </xdr:nvSpPr>
        <xdr:spPr>
          <a:xfrm>
            <a:off x="10716498" y="1735906"/>
            <a:ext cx="77932" cy="6141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142" name="Group 73">
            <a:extLst>
              <a:ext uri="{FF2B5EF4-FFF2-40B4-BE49-F238E27FC236}">
                <a16:creationId xmlns:a16="http://schemas.microsoft.com/office/drawing/2014/main" id="{ECEF9B85-1182-4529-BCC1-3CD78C37A224}"/>
              </a:ext>
            </a:extLst>
          </xdr:cNvPr>
          <xdr:cNvGrpSpPr/>
        </xdr:nvGrpSpPr>
        <xdr:grpSpPr>
          <a:xfrm>
            <a:off x="9882187" y="2015383"/>
            <a:ext cx="197304" cy="119334"/>
            <a:chOff x="9837964" y="2071666"/>
            <a:chExt cx="197304" cy="122485"/>
          </a:xfrm>
        </xdr:grpSpPr>
        <xdr:sp macro="" textlink="">
          <xdr:nvSpPr>
            <xdr:cNvPr id="168" name="TextBox 167">
              <a:extLst>
                <a:ext uri="{FF2B5EF4-FFF2-40B4-BE49-F238E27FC236}">
                  <a16:creationId xmlns:a16="http://schemas.microsoft.com/office/drawing/2014/main" id="{5392FA46-72A2-4BEA-B9FF-814FF42F434A}"/>
                </a:ext>
              </a:extLst>
            </xdr:cNvPr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>
                  <a:solidFill>
                    <a:srgbClr val="FF0000"/>
                  </a:solidFill>
                </a:rPr>
                <a:t>s</a:t>
              </a:r>
            </a:p>
          </xdr:txBody>
        </xdr:sp>
        <xdr:cxnSp macro="">
          <xdr:nvCxnSpPr>
            <xdr:cNvPr id="169" name="Straight Connector 168">
              <a:extLst>
                <a:ext uri="{FF2B5EF4-FFF2-40B4-BE49-F238E27FC236}">
                  <a16:creationId xmlns:a16="http://schemas.microsoft.com/office/drawing/2014/main" id="{48E21424-2F35-4E2A-90BB-B8B4F22ED4B0}"/>
                </a:ext>
              </a:extLst>
            </xdr:cNvPr>
            <xdr:cNvCxnSpPr/>
          </xdr:nvCxnSpPr>
          <xdr:spPr>
            <a:xfrm rot="5400000" flipH="1" flipV="1">
              <a:off x="9880176" y="2110803"/>
              <a:ext cx="122463" cy="44223"/>
            </a:xfrm>
            <a:prstGeom prst="line">
              <a:avLst/>
            </a:prstGeom>
            <a:ln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143" name="Group 74">
            <a:extLst>
              <a:ext uri="{FF2B5EF4-FFF2-40B4-BE49-F238E27FC236}">
                <a16:creationId xmlns:a16="http://schemas.microsoft.com/office/drawing/2014/main" id="{3D89EDD0-0AF6-4928-9922-8D625732C3E1}"/>
              </a:ext>
            </a:extLst>
          </xdr:cNvPr>
          <xdr:cNvGrpSpPr/>
        </xdr:nvGrpSpPr>
        <xdr:grpSpPr>
          <a:xfrm>
            <a:off x="10657114" y="2015970"/>
            <a:ext cx="197304" cy="119316"/>
            <a:chOff x="9837964" y="2071684"/>
            <a:chExt cx="197304" cy="122467"/>
          </a:xfrm>
        </xdr:grpSpPr>
        <xdr:sp macro="" textlink="">
          <xdr:nvSpPr>
            <xdr:cNvPr id="166" name="TextBox 165">
              <a:extLst>
                <a:ext uri="{FF2B5EF4-FFF2-40B4-BE49-F238E27FC236}">
                  <a16:creationId xmlns:a16="http://schemas.microsoft.com/office/drawing/2014/main" id="{F26CBC04-F2A6-49C7-AAC2-2C201820CD08}"/>
                </a:ext>
              </a:extLst>
            </xdr:cNvPr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/>
                <a:t>s</a:t>
              </a:r>
            </a:p>
          </xdr:txBody>
        </xdr:sp>
        <xdr:cxnSp macro="">
          <xdr:nvCxnSpPr>
            <xdr:cNvPr id="167" name="Straight Connector 166">
              <a:extLst>
                <a:ext uri="{FF2B5EF4-FFF2-40B4-BE49-F238E27FC236}">
                  <a16:creationId xmlns:a16="http://schemas.microsoft.com/office/drawing/2014/main" id="{F885CE72-59C7-4122-B5F9-FAFD49752576}"/>
                </a:ext>
              </a:extLst>
            </xdr:cNvPr>
            <xdr:cNvCxnSpPr/>
          </xdr:nvCxnSpPr>
          <xdr:spPr>
            <a:xfrm rot="5400000" flipH="1" flipV="1">
              <a:off x="9884506" y="2110804"/>
              <a:ext cx="122463" cy="44223"/>
            </a:xfrm>
            <a:prstGeom prst="line">
              <a:avLst/>
            </a:prstGeom>
            <a:ln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144" name="Group 89">
            <a:extLst>
              <a:ext uri="{FF2B5EF4-FFF2-40B4-BE49-F238E27FC236}">
                <a16:creationId xmlns:a16="http://schemas.microsoft.com/office/drawing/2014/main" id="{E38AAC79-9736-4405-8181-8C704ACF3647}"/>
              </a:ext>
            </a:extLst>
          </xdr:cNvPr>
          <xdr:cNvGrpSpPr/>
        </xdr:nvGrpSpPr>
        <xdr:grpSpPr>
          <a:xfrm>
            <a:off x="9820014" y="2182086"/>
            <a:ext cx="316053" cy="83056"/>
            <a:chOff x="9821479" y="2199918"/>
            <a:chExt cx="316053" cy="85250"/>
          </a:xfrm>
        </xdr:grpSpPr>
        <xdr:cxnSp macro="">
          <xdr:nvCxnSpPr>
            <xdr:cNvPr id="162" name="Straight Connector 161">
              <a:extLst>
                <a:ext uri="{FF2B5EF4-FFF2-40B4-BE49-F238E27FC236}">
                  <a16:creationId xmlns:a16="http://schemas.microsoft.com/office/drawing/2014/main" id="{678DC464-D584-4FD0-B9F1-449D95EADF64}"/>
                </a:ext>
              </a:extLst>
            </xdr:cNvPr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63" name="Straight Connector 79">
              <a:extLst>
                <a:ext uri="{FF2B5EF4-FFF2-40B4-BE49-F238E27FC236}">
                  <a16:creationId xmlns:a16="http://schemas.microsoft.com/office/drawing/2014/main" id="{EAA75029-01B0-4C59-AEC4-ABC347B1126B}"/>
                </a:ext>
              </a:extLst>
            </xdr:cNvPr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64" name="Straight Connector 80">
              <a:extLst>
                <a:ext uri="{FF2B5EF4-FFF2-40B4-BE49-F238E27FC236}">
                  <a16:creationId xmlns:a16="http://schemas.microsoft.com/office/drawing/2014/main" id="{1A0C0B8F-B7B2-430B-82D5-2899A347CB7A}"/>
                </a:ext>
              </a:extLst>
            </xdr:cNvPr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65" name="Straight Connector 88">
              <a:extLst>
                <a:ext uri="{FF2B5EF4-FFF2-40B4-BE49-F238E27FC236}">
                  <a16:creationId xmlns:a16="http://schemas.microsoft.com/office/drawing/2014/main" id="{A54E7F36-574B-442E-8EE3-32820BEF9CAD}"/>
                </a:ext>
              </a:extLst>
            </xdr:cNvPr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145" name="Group 90">
            <a:extLst>
              <a:ext uri="{FF2B5EF4-FFF2-40B4-BE49-F238E27FC236}">
                <a16:creationId xmlns:a16="http://schemas.microsoft.com/office/drawing/2014/main" id="{C6954AD4-E21C-437C-A664-B4E6DD4AE39D}"/>
              </a:ext>
            </a:extLst>
          </xdr:cNvPr>
          <xdr:cNvGrpSpPr/>
        </xdr:nvGrpSpPr>
        <xdr:grpSpPr>
          <a:xfrm>
            <a:off x="10590806" y="2182086"/>
            <a:ext cx="316053" cy="83056"/>
            <a:chOff x="9821479" y="2199918"/>
            <a:chExt cx="316053" cy="85250"/>
          </a:xfrm>
        </xdr:grpSpPr>
        <xdr:cxnSp macro="">
          <xdr:nvCxnSpPr>
            <xdr:cNvPr id="158" name="Straight Connector 157">
              <a:extLst>
                <a:ext uri="{FF2B5EF4-FFF2-40B4-BE49-F238E27FC236}">
                  <a16:creationId xmlns:a16="http://schemas.microsoft.com/office/drawing/2014/main" id="{CC85C210-94CA-46BD-8F05-3089EE162BEF}"/>
                </a:ext>
              </a:extLst>
            </xdr:cNvPr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59" name="Straight Connector 158">
              <a:extLst>
                <a:ext uri="{FF2B5EF4-FFF2-40B4-BE49-F238E27FC236}">
                  <a16:creationId xmlns:a16="http://schemas.microsoft.com/office/drawing/2014/main" id="{15BA98C1-E28B-4F3F-9D09-1739B9EC3887}"/>
                </a:ext>
              </a:extLst>
            </xdr:cNvPr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60" name="Straight Connector 159">
              <a:extLst>
                <a:ext uri="{FF2B5EF4-FFF2-40B4-BE49-F238E27FC236}">
                  <a16:creationId xmlns:a16="http://schemas.microsoft.com/office/drawing/2014/main" id="{F08D1A48-9F90-4865-BC46-D63E24A931A7}"/>
                </a:ext>
              </a:extLst>
            </xdr:cNvPr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61" name="Straight Connector 160">
              <a:extLst>
                <a:ext uri="{FF2B5EF4-FFF2-40B4-BE49-F238E27FC236}">
                  <a16:creationId xmlns:a16="http://schemas.microsoft.com/office/drawing/2014/main" id="{901CED83-7B6E-40F3-B216-D244C8BC32B8}"/>
                </a:ext>
              </a:extLst>
            </xdr:cNvPr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cxnSp macro="">
        <xdr:nvCxnSpPr>
          <xdr:cNvPr id="146" name="Straight Connector 145">
            <a:extLst>
              <a:ext uri="{FF2B5EF4-FFF2-40B4-BE49-F238E27FC236}">
                <a16:creationId xmlns:a16="http://schemas.microsoft.com/office/drawing/2014/main" id="{6D5DF06E-962C-45C8-A2F1-B3727829BAA5}"/>
              </a:ext>
            </a:extLst>
          </xdr:cNvPr>
          <xdr:cNvCxnSpPr/>
        </xdr:nvCxnSpPr>
        <xdr:spPr>
          <a:xfrm>
            <a:off x="9725527" y="2374276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7" name="Straight Connector 146">
            <a:extLst>
              <a:ext uri="{FF2B5EF4-FFF2-40B4-BE49-F238E27FC236}">
                <a16:creationId xmlns:a16="http://schemas.microsoft.com/office/drawing/2014/main" id="{56F9C520-8256-488B-9E0A-794A0100C174}"/>
              </a:ext>
            </a:extLst>
          </xdr:cNvPr>
          <xdr:cNvCxnSpPr/>
        </xdr:nvCxnSpPr>
        <xdr:spPr>
          <a:xfrm>
            <a:off x="10488173" y="2378050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8" name="Straight Arrow Connector 147">
            <a:extLst>
              <a:ext uri="{FF2B5EF4-FFF2-40B4-BE49-F238E27FC236}">
                <a16:creationId xmlns:a16="http://schemas.microsoft.com/office/drawing/2014/main" id="{3EEBEA39-A573-4DC1-A500-6898E2865958}"/>
              </a:ext>
            </a:extLst>
          </xdr:cNvPr>
          <xdr:cNvCxnSpPr/>
        </xdr:nvCxnSpPr>
        <xdr:spPr>
          <a:xfrm flipV="1">
            <a:off x="9898674" y="2488869"/>
            <a:ext cx="190499" cy="86213"/>
          </a:xfrm>
          <a:prstGeom prst="straightConnector1">
            <a:avLst/>
          </a:prstGeom>
          <a:ln w="1270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9" name="Straight Arrow Connector 148">
            <a:extLst>
              <a:ext uri="{FF2B5EF4-FFF2-40B4-BE49-F238E27FC236}">
                <a16:creationId xmlns:a16="http://schemas.microsoft.com/office/drawing/2014/main" id="{BC42C95F-41BB-4EF2-98B7-F04E401197AC}"/>
              </a:ext>
            </a:extLst>
          </xdr:cNvPr>
          <xdr:cNvCxnSpPr/>
        </xdr:nvCxnSpPr>
        <xdr:spPr>
          <a:xfrm flipV="1">
            <a:off x="10622574" y="2487432"/>
            <a:ext cx="190499" cy="86213"/>
          </a:xfrm>
          <a:prstGeom prst="straightConnector1">
            <a:avLst/>
          </a:prstGeom>
          <a:ln w="127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150" name="Group 155">
            <a:extLst>
              <a:ext uri="{FF2B5EF4-FFF2-40B4-BE49-F238E27FC236}">
                <a16:creationId xmlns:a16="http://schemas.microsoft.com/office/drawing/2014/main" id="{9EBE2CD0-BAB4-4E3F-BFF3-073F4FF5D050}"/>
              </a:ext>
            </a:extLst>
          </xdr:cNvPr>
          <xdr:cNvGrpSpPr/>
        </xdr:nvGrpSpPr>
        <xdr:grpSpPr>
          <a:xfrm>
            <a:off x="9933529" y="1881396"/>
            <a:ext cx="120949" cy="61416"/>
            <a:chOff x="9933529" y="1884698"/>
            <a:chExt cx="120949" cy="61119"/>
          </a:xfrm>
        </xdr:grpSpPr>
        <xdr:sp macro="" textlink="">
          <xdr:nvSpPr>
            <xdr:cNvPr id="155" name="Isosceles Triangle 154">
              <a:extLst>
                <a:ext uri="{FF2B5EF4-FFF2-40B4-BE49-F238E27FC236}">
                  <a16:creationId xmlns:a16="http://schemas.microsoft.com/office/drawing/2014/main" id="{2935D8E0-9E4A-4200-94AB-02EC84BE3D1E}"/>
                </a:ext>
              </a:extLst>
            </xdr:cNvPr>
            <xdr:cNvSpPr/>
          </xdr:nvSpPr>
          <xdr:spPr>
            <a:xfrm>
              <a:off x="9982835" y="1887211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156" name="Isosceles Triangle 155">
              <a:extLst>
                <a:ext uri="{FF2B5EF4-FFF2-40B4-BE49-F238E27FC236}">
                  <a16:creationId xmlns:a16="http://schemas.microsoft.com/office/drawing/2014/main" id="{6FAEB21E-D744-4DA5-B7BE-5860994C996E}"/>
                </a:ext>
              </a:extLst>
            </xdr:cNvPr>
            <xdr:cNvSpPr/>
          </xdr:nvSpPr>
          <xdr:spPr>
            <a:xfrm>
              <a:off x="9933529" y="1891134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157" name="Isosceles Triangle 156">
              <a:extLst>
                <a:ext uri="{FF2B5EF4-FFF2-40B4-BE49-F238E27FC236}">
                  <a16:creationId xmlns:a16="http://schemas.microsoft.com/office/drawing/2014/main" id="{3F72246E-1384-44BD-AC7F-7DF6E50A2FB6}"/>
                </a:ext>
              </a:extLst>
            </xdr:cNvPr>
            <xdr:cNvSpPr/>
          </xdr:nvSpPr>
          <xdr:spPr>
            <a:xfrm>
              <a:off x="9953699" y="1884698"/>
              <a:ext cx="77932" cy="611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  <xdr:grpSp>
        <xdr:nvGrpSpPr>
          <xdr:cNvPr id="151" name="Group 134">
            <a:extLst>
              <a:ext uri="{FF2B5EF4-FFF2-40B4-BE49-F238E27FC236}">
                <a16:creationId xmlns:a16="http://schemas.microsoft.com/office/drawing/2014/main" id="{DF280F17-7D47-4921-B209-EB41FDBD2F89}"/>
              </a:ext>
            </a:extLst>
          </xdr:cNvPr>
          <xdr:cNvGrpSpPr/>
        </xdr:nvGrpSpPr>
        <xdr:grpSpPr>
          <a:xfrm>
            <a:off x="10690412" y="1882091"/>
            <a:ext cx="120949" cy="61416"/>
            <a:chOff x="10690412" y="1882091"/>
            <a:chExt cx="120949" cy="61416"/>
          </a:xfrm>
        </xdr:grpSpPr>
        <xdr:sp macro="" textlink="">
          <xdr:nvSpPr>
            <xdr:cNvPr id="152" name="Isosceles Triangle 151">
              <a:extLst>
                <a:ext uri="{FF2B5EF4-FFF2-40B4-BE49-F238E27FC236}">
                  <a16:creationId xmlns:a16="http://schemas.microsoft.com/office/drawing/2014/main" id="{79405B2A-C30D-42D6-976B-26C3E834A44A}"/>
                </a:ext>
              </a:extLst>
            </xdr:cNvPr>
            <xdr:cNvSpPr/>
          </xdr:nvSpPr>
          <xdr:spPr>
            <a:xfrm>
              <a:off x="10739718" y="1884616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153" name="Isosceles Triangle 152">
              <a:extLst>
                <a:ext uri="{FF2B5EF4-FFF2-40B4-BE49-F238E27FC236}">
                  <a16:creationId xmlns:a16="http://schemas.microsoft.com/office/drawing/2014/main" id="{289464FB-DD80-4E56-B222-6D1105CAB307}"/>
                </a:ext>
              </a:extLst>
            </xdr:cNvPr>
            <xdr:cNvSpPr/>
          </xdr:nvSpPr>
          <xdr:spPr>
            <a:xfrm>
              <a:off x="10690412" y="1888558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154" name="Isosceles Triangle 153">
              <a:extLst>
                <a:ext uri="{FF2B5EF4-FFF2-40B4-BE49-F238E27FC236}">
                  <a16:creationId xmlns:a16="http://schemas.microsoft.com/office/drawing/2014/main" id="{E89B48DE-A4DC-4B12-A573-24A30FDAC707}"/>
                </a:ext>
              </a:extLst>
            </xdr:cNvPr>
            <xdr:cNvSpPr/>
          </xdr:nvSpPr>
          <xdr:spPr>
            <a:xfrm>
              <a:off x="10710582" y="1882091"/>
              <a:ext cx="77932" cy="61416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bg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</xdr:grpSp>
    <xdr:clientData/>
  </xdr:twoCellAnchor>
  <xdr:twoCellAnchor>
    <xdr:from>
      <xdr:col>4</xdr:col>
      <xdr:colOff>54173</xdr:colOff>
      <xdr:row>28</xdr:row>
      <xdr:rowOff>13327</xdr:rowOff>
    </xdr:from>
    <xdr:to>
      <xdr:col>20</xdr:col>
      <xdr:colOff>271823</xdr:colOff>
      <xdr:row>29</xdr:row>
      <xdr:rowOff>16097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328A9F3E-BF1B-718F-9D98-87395CDA3389}"/>
            </a:ext>
          </a:extLst>
        </xdr:cNvPr>
        <xdr:cNvSpPr/>
      </xdr:nvSpPr>
      <xdr:spPr>
        <a:xfrm>
          <a:off x="1124914" y="4283155"/>
          <a:ext cx="6313650" cy="153856"/>
        </a:xfrm>
        <a:prstGeom prst="rect">
          <a:avLst/>
        </a:prstGeom>
        <a:solidFill>
          <a:schemeClr val="bg1">
            <a:lumMod val="50000"/>
          </a:schemeClr>
        </a:solidFill>
        <a:ln w="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2400" b="1"/>
        </a:p>
      </xdr:txBody>
    </xdr:sp>
    <xdr:clientData/>
  </xdr:twoCellAnchor>
  <xdr:twoCellAnchor>
    <xdr:from>
      <xdr:col>5</xdr:col>
      <xdr:colOff>48234</xdr:colOff>
      <xdr:row>29</xdr:row>
      <xdr:rowOff>93716</xdr:rowOff>
    </xdr:from>
    <xdr:to>
      <xdr:col>5</xdr:col>
      <xdr:colOff>164403</xdr:colOff>
      <xdr:row>30</xdr:row>
      <xdr:rowOff>61808</xdr:rowOff>
    </xdr:to>
    <xdr:grpSp>
      <xdr:nvGrpSpPr>
        <xdr:cNvPr id="12" name="Group 682">
          <a:extLst>
            <a:ext uri="{FF2B5EF4-FFF2-40B4-BE49-F238E27FC236}">
              <a16:creationId xmlns:a16="http://schemas.microsoft.com/office/drawing/2014/main" id="{8D40F73C-62EA-4740-D004-6E1D32FFA4B5}"/>
            </a:ext>
          </a:extLst>
        </xdr:cNvPr>
        <xdr:cNvGrpSpPr>
          <a:grpSpLocks/>
        </xdr:cNvGrpSpPr>
      </xdr:nvGrpSpPr>
      <xdr:grpSpPr bwMode="auto">
        <a:xfrm>
          <a:off x="1499975" y="4514630"/>
          <a:ext cx="116169" cy="112609"/>
          <a:chOff x="3494882" y="6020720"/>
          <a:chExt cx="153760" cy="144236"/>
        </a:xfrm>
        <a:solidFill>
          <a:schemeClr val="bg1"/>
        </a:solidFill>
      </xdr:grpSpPr>
      <xdr:sp macro="" textlink="">
        <xdr:nvSpPr>
          <xdr:cNvPr id="235" name="Oval 234">
            <a:extLst>
              <a:ext uri="{FF2B5EF4-FFF2-40B4-BE49-F238E27FC236}">
                <a16:creationId xmlns:a16="http://schemas.microsoft.com/office/drawing/2014/main" id="{E2F700B0-18EE-C101-365C-D06E6CC48A05}"/>
              </a:ext>
            </a:extLst>
          </xdr:cNvPr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236" name="Straight Connector 235">
            <a:extLst>
              <a:ext uri="{FF2B5EF4-FFF2-40B4-BE49-F238E27FC236}">
                <a16:creationId xmlns:a16="http://schemas.microsoft.com/office/drawing/2014/main" id="{BACE512E-0DE0-92B4-F9FD-4BCE372389BB}"/>
              </a:ext>
            </a:extLst>
          </xdr:cNvPr>
          <xdr:cNvCxnSpPr>
            <a:stCxn id="235" idx="1"/>
            <a:endCxn id="235" idx="5"/>
          </xdr:cNvCxnSpPr>
        </xdr:nvCxnSpPr>
        <xdr:spPr>
          <a:xfrm rot="16200000" flipH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37" name="Straight Connector 236">
            <a:extLst>
              <a:ext uri="{FF2B5EF4-FFF2-40B4-BE49-F238E27FC236}">
                <a16:creationId xmlns:a16="http://schemas.microsoft.com/office/drawing/2014/main" id="{61C3DD0F-6C94-A97E-2DEB-CB4B66ED65FB}"/>
              </a:ext>
            </a:extLst>
          </xdr:cNvPr>
          <xdr:cNvCxnSpPr>
            <a:stCxn id="235" idx="3"/>
            <a:endCxn id="235" idx="7"/>
          </xdr:cNvCxnSpPr>
        </xdr:nvCxnSpPr>
        <xdr:spPr>
          <a:xfrm rot="5400000" flipH="1" flipV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7</xdr:col>
      <xdr:colOff>66432</xdr:colOff>
      <xdr:row>29</xdr:row>
      <xdr:rowOff>105605</xdr:rowOff>
    </xdr:from>
    <xdr:to>
      <xdr:col>7</xdr:col>
      <xdr:colOff>182601</xdr:colOff>
      <xdr:row>30</xdr:row>
      <xdr:rowOff>73697</xdr:rowOff>
    </xdr:to>
    <xdr:grpSp>
      <xdr:nvGrpSpPr>
        <xdr:cNvPr id="28" name="Group 682">
          <a:extLst>
            <a:ext uri="{FF2B5EF4-FFF2-40B4-BE49-F238E27FC236}">
              <a16:creationId xmlns:a16="http://schemas.microsoft.com/office/drawing/2014/main" id="{EF4EA461-265F-D9EC-667E-8CF49D4981DA}"/>
            </a:ext>
          </a:extLst>
        </xdr:cNvPr>
        <xdr:cNvGrpSpPr>
          <a:grpSpLocks/>
        </xdr:cNvGrpSpPr>
      </xdr:nvGrpSpPr>
      <xdr:grpSpPr bwMode="auto">
        <a:xfrm>
          <a:off x="2280173" y="4526519"/>
          <a:ext cx="116169" cy="112609"/>
          <a:chOff x="3494882" y="6020720"/>
          <a:chExt cx="153760" cy="144236"/>
        </a:xfrm>
        <a:solidFill>
          <a:schemeClr val="bg1"/>
        </a:solidFill>
      </xdr:grpSpPr>
      <xdr:sp macro="" textlink="">
        <xdr:nvSpPr>
          <xdr:cNvPr id="221" name="Oval 220">
            <a:extLst>
              <a:ext uri="{FF2B5EF4-FFF2-40B4-BE49-F238E27FC236}">
                <a16:creationId xmlns:a16="http://schemas.microsoft.com/office/drawing/2014/main" id="{DF2B8456-20EE-6FBB-F955-EE0BFFD0BB6C}"/>
              </a:ext>
            </a:extLst>
          </xdr:cNvPr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222" name="Straight Connector 221">
            <a:extLst>
              <a:ext uri="{FF2B5EF4-FFF2-40B4-BE49-F238E27FC236}">
                <a16:creationId xmlns:a16="http://schemas.microsoft.com/office/drawing/2014/main" id="{F9DF5A39-7BA3-5806-C1A1-A12CFB89CA25}"/>
              </a:ext>
            </a:extLst>
          </xdr:cNvPr>
          <xdr:cNvCxnSpPr>
            <a:stCxn id="221" idx="1"/>
            <a:endCxn id="221" idx="5"/>
          </xdr:cNvCxnSpPr>
        </xdr:nvCxnSpPr>
        <xdr:spPr>
          <a:xfrm rot="16200000" flipH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23" name="Straight Connector 222">
            <a:extLst>
              <a:ext uri="{FF2B5EF4-FFF2-40B4-BE49-F238E27FC236}">
                <a16:creationId xmlns:a16="http://schemas.microsoft.com/office/drawing/2014/main" id="{2AB5CB58-76EE-CF90-F599-75A8854B316E}"/>
              </a:ext>
            </a:extLst>
          </xdr:cNvPr>
          <xdr:cNvCxnSpPr>
            <a:stCxn id="221" idx="3"/>
            <a:endCxn id="221" idx="7"/>
          </xdr:cNvCxnSpPr>
        </xdr:nvCxnSpPr>
        <xdr:spPr>
          <a:xfrm rot="5400000" flipH="1" flipV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136287</xdr:colOff>
      <xdr:row>29</xdr:row>
      <xdr:rowOff>107963</xdr:rowOff>
    </xdr:from>
    <xdr:to>
      <xdr:col>9</xdr:col>
      <xdr:colOff>252456</xdr:colOff>
      <xdr:row>30</xdr:row>
      <xdr:rowOff>76055</xdr:rowOff>
    </xdr:to>
    <xdr:grpSp>
      <xdr:nvGrpSpPr>
        <xdr:cNvPr id="35" name="Group 682">
          <a:extLst>
            <a:ext uri="{FF2B5EF4-FFF2-40B4-BE49-F238E27FC236}">
              <a16:creationId xmlns:a16="http://schemas.microsoft.com/office/drawing/2014/main" id="{CB13C64E-0779-09C3-F990-3BEFEAEECFC8}"/>
            </a:ext>
          </a:extLst>
        </xdr:cNvPr>
        <xdr:cNvGrpSpPr>
          <a:grpSpLocks/>
        </xdr:cNvGrpSpPr>
      </xdr:nvGrpSpPr>
      <xdr:grpSpPr bwMode="auto">
        <a:xfrm>
          <a:off x="3112028" y="4528877"/>
          <a:ext cx="116169" cy="112609"/>
          <a:chOff x="3494882" y="6020720"/>
          <a:chExt cx="153760" cy="144236"/>
        </a:xfrm>
        <a:solidFill>
          <a:schemeClr val="bg1"/>
        </a:solidFill>
      </xdr:grpSpPr>
      <xdr:sp macro="" textlink="">
        <xdr:nvSpPr>
          <xdr:cNvPr id="215" name="Oval 214">
            <a:extLst>
              <a:ext uri="{FF2B5EF4-FFF2-40B4-BE49-F238E27FC236}">
                <a16:creationId xmlns:a16="http://schemas.microsoft.com/office/drawing/2014/main" id="{DB437624-1297-DAEE-95AB-DB731DCFD907}"/>
              </a:ext>
            </a:extLst>
          </xdr:cNvPr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216" name="Straight Connector 215">
            <a:extLst>
              <a:ext uri="{FF2B5EF4-FFF2-40B4-BE49-F238E27FC236}">
                <a16:creationId xmlns:a16="http://schemas.microsoft.com/office/drawing/2014/main" id="{0309F8A8-AF8A-62D5-A494-2F270AEBD75A}"/>
              </a:ext>
            </a:extLst>
          </xdr:cNvPr>
          <xdr:cNvCxnSpPr>
            <a:stCxn id="215" idx="1"/>
            <a:endCxn id="215" idx="5"/>
          </xdr:cNvCxnSpPr>
        </xdr:nvCxnSpPr>
        <xdr:spPr>
          <a:xfrm rot="16200000" flipH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17" name="Straight Connector 216">
            <a:extLst>
              <a:ext uri="{FF2B5EF4-FFF2-40B4-BE49-F238E27FC236}">
                <a16:creationId xmlns:a16="http://schemas.microsoft.com/office/drawing/2014/main" id="{0DF2F23C-9DC7-0D2B-70A9-DBBBC494833C}"/>
              </a:ext>
            </a:extLst>
          </xdr:cNvPr>
          <xdr:cNvCxnSpPr>
            <a:stCxn id="215" idx="3"/>
            <a:endCxn id="215" idx="7"/>
          </xdr:cNvCxnSpPr>
        </xdr:nvCxnSpPr>
        <xdr:spPr>
          <a:xfrm rot="5400000" flipH="1" flipV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76084</xdr:colOff>
      <xdr:row>29</xdr:row>
      <xdr:rowOff>115543</xdr:rowOff>
    </xdr:from>
    <xdr:to>
      <xdr:col>11</xdr:col>
      <xdr:colOff>192253</xdr:colOff>
      <xdr:row>30</xdr:row>
      <xdr:rowOff>83635</xdr:rowOff>
    </xdr:to>
    <xdr:grpSp>
      <xdr:nvGrpSpPr>
        <xdr:cNvPr id="38" name="Group 682">
          <a:extLst>
            <a:ext uri="{FF2B5EF4-FFF2-40B4-BE49-F238E27FC236}">
              <a16:creationId xmlns:a16="http://schemas.microsoft.com/office/drawing/2014/main" id="{5372D231-44FA-A468-009C-D261E9EE0FA5}"/>
            </a:ext>
          </a:extLst>
        </xdr:cNvPr>
        <xdr:cNvGrpSpPr>
          <a:grpSpLocks/>
        </xdr:cNvGrpSpPr>
      </xdr:nvGrpSpPr>
      <xdr:grpSpPr bwMode="auto">
        <a:xfrm>
          <a:off x="3813825" y="4536457"/>
          <a:ext cx="116169" cy="112609"/>
          <a:chOff x="3494882" y="6020720"/>
          <a:chExt cx="153760" cy="144236"/>
        </a:xfrm>
        <a:solidFill>
          <a:schemeClr val="bg1"/>
        </a:solidFill>
      </xdr:grpSpPr>
      <xdr:sp macro="" textlink="">
        <xdr:nvSpPr>
          <xdr:cNvPr id="209" name="Oval 208">
            <a:extLst>
              <a:ext uri="{FF2B5EF4-FFF2-40B4-BE49-F238E27FC236}">
                <a16:creationId xmlns:a16="http://schemas.microsoft.com/office/drawing/2014/main" id="{04B6848E-D7C1-82E5-A0CD-AB624EFFE011}"/>
              </a:ext>
            </a:extLst>
          </xdr:cNvPr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210" name="Straight Connector 209">
            <a:extLst>
              <a:ext uri="{FF2B5EF4-FFF2-40B4-BE49-F238E27FC236}">
                <a16:creationId xmlns:a16="http://schemas.microsoft.com/office/drawing/2014/main" id="{014EDBD9-D396-63E2-06D8-0B3DA2A27AA9}"/>
              </a:ext>
            </a:extLst>
          </xdr:cNvPr>
          <xdr:cNvCxnSpPr>
            <a:stCxn id="209" idx="1"/>
            <a:endCxn id="209" idx="5"/>
          </xdr:cNvCxnSpPr>
        </xdr:nvCxnSpPr>
        <xdr:spPr>
          <a:xfrm rot="16200000" flipH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11" name="Straight Connector 210">
            <a:extLst>
              <a:ext uri="{FF2B5EF4-FFF2-40B4-BE49-F238E27FC236}">
                <a16:creationId xmlns:a16="http://schemas.microsoft.com/office/drawing/2014/main" id="{7509FD8A-ACAE-4DB7-5F32-1FF14AECB34C}"/>
              </a:ext>
            </a:extLst>
          </xdr:cNvPr>
          <xdr:cNvCxnSpPr>
            <a:stCxn id="209" idx="3"/>
            <a:endCxn id="209" idx="7"/>
          </xdr:cNvCxnSpPr>
        </xdr:nvCxnSpPr>
        <xdr:spPr>
          <a:xfrm rot="5400000" flipH="1" flipV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30597</xdr:colOff>
      <xdr:row>29</xdr:row>
      <xdr:rowOff>117901</xdr:rowOff>
    </xdr:from>
    <xdr:to>
      <xdr:col>13</xdr:col>
      <xdr:colOff>146766</xdr:colOff>
      <xdr:row>30</xdr:row>
      <xdr:rowOff>85993</xdr:rowOff>
    </xdr:to>
    <xdr:grpSp>
      <xdr:nvGrpSpPr>
        <xdr:cNvPr id="43" name="Group 682">
          <a:extLst>
            <a:ext uri="{FF2B5EF4-FFF2-40B4-BE49-F238E27FC236}">
              <a16:creationId xmlns:a16="http://schemas.microsoft.com/office/drawing/2014/main" id="{5874E845-9A80-ED70-FE4B-3FD8A945AE49}"/>
            </a:ext>
          </a:extLst>
        </xdr:cNvPr>
        <xdr:cNvGrpSpPr>
          <a:grpSpLocks/>
        </xdr:cNvGrpSpPr>
      </xdr:nvGrpSpPr>
      <xdr:grpSpPr bwMode="auto">
        <a:xfrm>
          <a:off x="4530338" y="4538815"/>
          <a:ext cx="116169" cy="112609"/>
          <a:chOff x="3494882" y="6020720"/>
          <a:chExt cx="153760" cy="144236"/>
        </a:xfrm>
        <a:solidFill>
          <a:schemeClr val="bg1"/>
        </a:solidFill>
      </xdr:grpSpPr>
      <xdr:sp macro="" textlink="">
        <xdr:nvSpPr>
          <xdr:cNvPr id="203" name="Oval 202">
            <a:extLst>
              <a:ext uri="{FF2B5EF4-FFF2-40B4-BE49-F238E27FC236}">
                <a16:creationId xmlns:a16="http://schemas.microsoft.com/office/drawing/2014/main" id="{0151984F-DF5C-F31D-A11C-D2DC9C7994C6}"/>
              </a:ext>
            </a:extLst>
          </xdr:cNvPr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204" name="Straight Connector 203">
            <a:extLst>
              <a:ext uri="{FF2B5EF4-FFF2-40B4-BE49-F238E27FC236}">
                <a16:creationId xmlns:a16="http://schemas.microsoft.com/office/drawing/2014/main" id="{B02E148C-DA53-69F3-028A-A67ACEDE2F24}"/>
              </a:ext>
            </a:extLst>
          </xdr:cNvPr>
          <xdr:cNvCxnSpPr>
            <a:stCxn id="203" idx="1"/>
            <a:endCxn id="203" idx="5"/>
          </xdr:cNvCxnSpPr>
        </xdr:nvCxnSpPr>
        <xdr:spPr>
          <a:xfrm rot="16200000" flipH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05" name="Straight Connector 204">
            <a:extLst>
              <a:ext uri="{FF2B5EF4-FFF2-40B4-BE49-F238E27FC236}">
                <a16:creationId xmlns:a16="http://schemas.microsoft.com/office/drawing/2014/main" id="{04435CEC-2B27-E8A2-8696-16BB735AC323}"/>
              </a:ext>
            </a:extLst>
          </xdr:cNvPr>
          <xdr:cNvCxnSpPr>
            <a:stCxn id="203" idx="3"/>
            <a:endCxn id="203" idx="7"/>
          </xdr:cNvCxnSpPr>
        </xdr:nvCxnSpPr>
        <xdr:spPr>
          <a:xfrm rot="5400000" flipH="1" flipV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15</xdr:col>
      <xdr:colOff>46591</xdr:colOff>
      <xdr:row>29</xdr:row>
      <xdr:rowOff>126828</xdr:rowOff>
    </xdr:from>
    <xdr:to>
      <xdr:col>15</xdr:col>
      <xdr:colOff>162760</xdr:colOff>
      <xdr:row>30</xdr:row>
      <xdr:rowOff>94920</xdr:rowOff>
    </xdr:to>
    <xdr:grpSp>
      <xdr:nvGrpSpPr>
        <xdr:cNvPr id="50" name="Group 682">
          <a:extLst>
            <a:ext uri="{FF2B5EF4-FFF2-40B4-BE49-F238E27FC236}">
              <a16:creationId xmlns:a16="http://schemas.microsoft.com/office/drawing/2014/main" id="{EF95C5AA-DD55-B4AB-BDCA-2007C7EA18B0}"/>
            </a:ext>
          </a:extLst>
        </xdr:cNvPr>
        <xdr:cNvGrpSpPr>
          <a:grpSpLocks/>
        </xdr:cNvGrpSpPr>
      </xdr:nvGrpSpPr>
      <xdr:grpSpPr bwMode="auto">
        <a:xfrm>
          <a:off x="5308332" y="4547742"/>
          <a:ext cx="116169" cy="112609"/>
          <a:chOff x="3494882" y="6020720"/>
          <a:chExt cx="153760" cy="144236"/>
        </a:xfrm>
        <a:solidFill>
          <a:schemeClr val="bg1"/>
        </a:solidFill>
      </xdr:grpSpPr>
      <xdr:sp macro="" textlink="">
        <xdr:nvSpPr>
          <xdr:cNvPr id="197" name="Oval 196">
            <a:extLst>
              <a:ext uri="{FF2B5EF4-FFF2-40B4-BE49-F238E27FC236}">
                <a16:creationId xmlns:a16="http://schemas.microsoft.com/office/drawing/2014/main" id="{FC556282-0CF7-A0C3-CC23-14EA27395D06}"/>
              </a:ext>
            </a:extLst>
          </xdr:cNvPr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98" name="Straight Connector 197">
            <a:extLst>
              <a:ext uri="{FF2B5EF4-FFF2-40B4-BE49-F238E27FC236}">
                <a16:creationId xmlns:a16="http://schemas.microsoft.com/office/drawing/2014/main" id="{5ACFAFC2-5785-DEC1-BC22-8D405EE03D8D}"/>
              </a:ext>
            </a:extLst>
          </xdr:cNvPr>
          <xdr:cNvCxnSpPr>
            <a:stCxn id="197" idx="1"/>
            <a:endCxn id="197" idx="5"/>
          </xdr:cNvCxnSpPr>
        </xdr:nvCxnSpPr>
        <xdr:spPr>
          <a:xfrm rot="16200000" flipH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9" name="Straight Connector 198">
            <a:extLst>
              <a:ext uri="{FF2B5EF4-FFF2-40B4-BE49-F238E27FC236}">
                <a16:creationId xmlns:a16="http://schemas.microsoft.com/office/drawing/2014/main" id="{9C3E5B52-CD7D-33FC-EDD3-B7C904035121}"/>
              </a:ext>
            </a:extLst>
          </xdr:cNvPr>
          <xdr:cNvCxnSpPr>
            <a:stCxn id="197" idx="3"/>
            <a:endCxn id="197" idx="7"/>
          </xdr:cNvCxnSpPr>
        </xdr:nvCxnSpPr>
        <xdr:spPr>
          <a:xfrm rot="5400000" flipH="1" flipV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249800</xdr:colOff>
      <xdr:row>30</xdr:row>
      <xdr:rowOff>12073</xdr:rowOff>
    </xdr:from>
    <xdr:to>
      <xdr:col>20</xdr:col>
      <xdr:colOff>326354</xdr:colOff>
      <xdr:row>30</xdr:row>
      <xdr:rowOff>23542</xdr:rowOff>
    </xdr:to>
    <xdr:cxnSp macro="">
      <xdr:nvCxnSpPr>
        <xdr:cNvPr id="53" name="Straight Connector 52">
          <a:extLst>
            <a:ext uri="{FF2B5EF4-FFF2-40B4-BE49-F238E27FC236}">
              <a16:creationId xmlns:a16="http://schemas.microsoft.com/office/drawing/2014/main" id="{056DF890-43EA-6A00-2462-D303AEACC369}"/>
            </a:ext>
          </a:extLst>
        </xdr:cNvPr>
        <xdr:cNvCxnSpPr>
          <a:stCxn id="243" idx="2"/>
        </xdr:cNvCxnSpPr>
      </xdr:nvCxnSpPr>
      <xdr:spPr>
        <a:xfrm flipH="1" flipV="1">
          <a:off x="1320541" y="4577504"/>
          <a:ext cx="6172554" cy="11469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292673</xdr:colOff>
      <xdr:row>29</xdr:row>
      <xdr:rowOff>108901</xdr:rowOff>
    </xdr:from>
    <xdr:to>
      <xdr:col>20</xdr:col>
      <xdr:colOff>51870</xdr:colOff>
      <xdr:row>30</xdr:row>
      <xdr:rowOff>63912</xdr:rowOff>
    </xdr:to>
    <xdr:grpSp>
      <xdr:nvGrpSpPr>
        <xdr:cNvPr id="78" name="Group 18">
          <a:extLst>
            <a:ext uri="{FF2B5EF4-FFF2-40B4-BE49-F238E27FC236}">
              <a16:creationId xmlns:a16="http://schemas.microsoft.com/office/drawing/2014/main" id="{E52B5B00-1345-4892-97BE-7C7101396C7B}"/>
            </a:ext>
          </a:extLst>
        </xdr:cNvPr>
        <xdr:cNvGrpSpPr>
          <a:grpSpLocks/>
        </xdr:cNvGrpSpPr>
      </xdr:nvGrpSpPr>
      <xdr:grpSpPr bwMode="auto">
        <a:xfrm>
          <a:off x="7078414" y="4529815"/>
          <a:ext cx="140197" cy="99528"/>
          <a:chOff x="12269933" y="1884219"/>
          <a:chExt cx="148768" cy="97327"/>
        </a:xfrm>
      </xdr:grpSpPr>
      <xdr:cxnSp macro="">
        <xdr:nvCxnSpPr>
          <xdr:cNvPr id="191" name="Straight Connector 190">
            <a:extLst>
              <a:ext uri="{FF2B5EF4-FFF2-40B4-BE49-F238E27FC236}">
                <a16:creationId xmlns:a16="http://schemas.microsoft.com/office/drawing/2014/main" id="{92FC5431-F0EB-A318-DAFA-3D484496DCA2}"/>
              </a:ext>
            </a:extLst>
          </xdr:cNvPr>
          <xdr:cNvCxnSpPr/>
        </xdr:nvCxnSpPr>
        <xdr:spPr>
          <a:xfrm rot="5400000" flipH="1" flipV="1">
            <a:off x="12253813" y="1900340"/>
            <a:ext cx="97327" cy="6508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2" name="Straight Connector 191">
            <a:extLst>
              <a:ext uri="{FF2B5EF4-FFF2-40B4-BE49-F238E27FC236}">
                <a16:creationId xmlns:a16="http://schemas.microsoft.com/office/drawing/2014/main" id="{C545D671-00DE-A8D8-21B6-21EEE1D14BD3}"/>
              </a:ext>
            </a:extLst>
          </xdr:cNvPr>
          <xdr:cNvCxnSpPr/>
        </xdr:nvCxnSpPr>
        <xdr:spPr>
          <a:xfrm rot="5400000" flipH="1" flipV="1">
            <a:off x="12291005" y="1900340"/>
            <a:ext cx="97327" cy="6508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3" name="Straight Connector 192">
            <a:extLst>
              <a:ext uri="{FF2B5EF4-FFF2-40B4-BE49-F238E27FC236}">
                <a16:creationId xmlns:a16="http://schemas.microsoft.com/office/drawing/2014/main" id="{CBF016CB-3004-9523-FF09-08BDEA76725F}"/>
              </a:ext>
            </a:extLst>
          </xdr:cNvPr>
          <xdr:cNvCxnSpPr/>
        </xdr:nvCxnSpPr>
        <xdr:spPr>
          <a:xfrm rot="5400000" flipH="1" flipV="1">
            <a:off x="12337495" y="1900340"/>
            <a:ext cx="97327" cy="6508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18</xdr:col>
      <xdr:colOff>119703</xdr:colOff>
      <xdr:row>29</xdr:row>
      <xdr:rowOff>119969</xdr:rowOff>
    </xdr:from>
    <xdr:to>
      <xdr:col>18</xdr:col>
      <xdr:colOff>259900</xdr:colOff>
      <xdr:row>30</xdr:row>
      <xdr:rowOff>74980</xdr:rowOff>
    </xdr:to>
    <xdr:grpSp>
      <xdr:nvGrpSpPr>
        <xdr:cNvPr id="79" name="Group 18">
          <a:extLst>
            <a:ext uri="{FF2B5EF4-FFF2-40B4-BE49-F238E27FC236}">
              <a16:creationId xmlns:a16="http://schemas.microsoft.com/office/drawing/2014/main" id="{7EDBC0C9-FEAF-9D60-024F-CDDB942C09F6}"/>
            </a:ext>
          </a:extLst>
        </xdr:cNvPr>
        <xdr:cNvGrpSpPr>
          <a:grpSpLocks/>
        </xdr:cNvGrpSpPr>
      </xdr:nvGrpSpPr>
      <xdr:grpSpPr bwMode="auto">
        <a:xfrm>
          <a:off x="6524444" y="4540883"/>
          <a:ext cx="140197" cy="99528"/>
          <a:chOff x="12269933" y="1884219"/>
          <a:chExt cx="148768" cy="97327"/>
        </a:xfrm>
      </xdr:grpSpPr>
      <xdr:cxnSp macro="">
        <xdr:nvCxnSpPr>
          <xdr:cNvPr id="188" name="Straight Connector 187">
            <a:extLst>
              <a:ext uri="{FF2B5EF4-FFF2-40B4-BE49-F238E27FC236}">
                <a16:creationId xmlns:a16="http://schemas.microsoft.com/office/drawing/2014/main" id="{DC218095-8F65-A8A5-6C7C-906F8EB381AF}"/>
              </a:ext>
            </a:extLst>
          </xdr:cNvPr>
          <xdr:cNvCxnSpPr/>
        </xdr:nvCxnSpPr>
        <xdr:spPr>
          <a:xfrm rot="5400000" flipH="1" flipV="1">
            <a:off x="12253813" y="1900340"/>
            <a:ext cx="97327" cy="6508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9" name="Straight Connector 188">
            <a:extLst>
              <a:ext uri="{FF2B5EF4-FFF2-40B4-BE49-F238E27FC236}">
                <a16:creationId xmlns:a16="http://schemas.microsoft.com/office/drawing/2014/main" id="{980927DC-CCD8-5DAA-B397-8FA7F6AE8E7A}"/>
              </a:ext>
            </a:extLst>
          </xdr:cNvPr>
          <xdr:cNvCxnSpPr/>
        </xdr:nvCxnSpPr>
        <xdr:spPr>
          <a:xfrm rot="5400000" flipH="1" flipV="1">
            <a:off x="12291005" y="1900340"/>
            <a:ext cx="97327" cy="6508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0" name="Straight Connector 189">
            <a:extLst>
              <a:ext uri="{FF2B5EF4-FFF2-40B4-BE49-F238E27FC236}">
                <a16:creationId xmlns:a16="http://schemas.microsoft.com/office/drawing/2014/main" id="{45F68917-E67B-2B9F-E258-6434909076A4}"/>
              </a:ext>
            </a:extLst>
          </xdr:cNvPr>
          <xdr:cNvCxnSpPr/>
        </xdr:nvCxnSpPr>
        <xdr:spPr>
          <a:xfrm rot="5400000" flipH="1" flipV="1">
            <a:off x="12337495" y="1900340"/>
            <a:ext cx="97327" cy="6508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16</xdr:col>
      <xdr:colOff>68889</xdr:colOff>
      <xdr:row>29</xdr:row>
      <xdr:rowOff>124108</xdr:rowOff>
    </xdr:from>
    <xdr:to>
      <xdr:col>16</xdr:col>
      <xdr:colOff>209086</xdr:colOff>
      <xdr:row>30</xdr:row>
      <xdr:rowOff>79119</xdr:rowOff>
    </xdr:to>
    <xdr:grpSp>
      <xdr:nvGrpSpPr>
        <xdr:cNvPr id="80" name="Group 18">
          <a:extLst>
            <a:ext uri="{FF2B5EF4-FFF2-40B4-BE49-F238E27FC236}">
              <a16:creationId xmlns:a16="http://schemas.microsoft.com/office/drawing/2014/main" id="{96F312CB-DD4E-6BB8-FC87-9FA070688B8A}"/>
            </a:ext>
          </a:extLst>
        </xdr:cNvPr>
        <xdr:cNvGrpSpPr>
          <a:grpSpLocks/>
        </xdr:cNvGrpSpPr>
      </xdr:nvGrpSpPr>
      <xdr:grpSpPr bwMode="auto">
        <a:xfrm>
          <a:off x="5711630" y="4545022"/>
          <a:ext cx="140197" cy="99528"/>
          <a:chOff x="12269933" y="1884219"/>
          <a:chExt cx="148768" cy="97327"/>
        </a:xfrm>
      </xdr:grpSpPr>
      <xdr:cxnSp macro="">
        <xdr:nvCxnSpPr>
          <xdr:cNvPr id="185" name="Straight Connector 184">
            <a:extLst>
              <a:ext uri="{FF2B5EF4-FFF2-40B4-BE49-F238E27FC236}">
                <a16:creationId xmlns:a16="http://schemas.microsoft.com/office/drawing/2014/main" id="{EF274853-570E-F3A2-50A1-B9B9D60C26ED}"/>
              </a:ext>
            </a:extLst>
          </xdr:cNvPr>
          <xdr:cNvCxnSpPr/>
        </xdr:nvCxnSpPr>
        <xdr:spPr>
          <a:xfrm rot="5400000" flipH="1" flipV="1">
            <a:off x="12253813" y="1900340"/>
            <a:ext cx="97327" cy="6508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6" name="Straight Connector 185">
            <a:extLst>
              <a:ext uri="{FF2B5EF4-FFF2-40B4-BE49-F238E27FC236}">
                <a16:creationId xmlns:a16="http://schemas.microsoft.com/office/drawing/2014/main" id="{81E70595-B43C-566D-3EE2-CAEB7E7E53DC}"/>
              </a:ext>
            </a:extLst>
          </xdr:cNvPr>
          <xdr:cNvCxnSpPr/>
        </xdr:nvCxnSpPr>
        <xdr:spPr>
          <a:xfrm rot="5400000" flipH="1" flipV="1">
            <a:off x="12291005" y="1900340"/>
            <a:ext cx="97327" cy="6508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7" name="Straight Connector 186">
            <a:extLst>
              <a:ext uri="{FF2B5EF4-FFF2-40B4-BE49-F238E27FC236}">
                <a16:creationId xmlns:a16="http://schemas.microsoft.com/office/drawing/2014/main" id="{6A60ECC7-4E64-E090-9D67-D12C1A346E96}"/>
              </a:ext>
            </a:extLst>
          </xdr:cNvPr>
          <xdr:cNvCxnSpPr/>
        </xdr:nvCxnSpPr>
        <xdr:spPr>
          <a:xfrm rot="5400000" flipH="1" flipV="1">
            <a:off x="12337495" y="1900340"/>
            <a:ext cx="97327" cy="6508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14</xdr:col>
      <xdr:colOff>46004</xdr:colOff>
      <xdr:row>29</xdr:row>
      <xdr:rowOff>119969</xdr:rowOff>
    </xdr:from>
    <xdr:to>
      <xdr:col>14</xdr:col>
      <xdr:colOff>186201</xdr:colOff>
      <xdr:row>30</xdr:row>
      <xdr:rowOff>74980</xdr:rowOff>
    </xdr:to>
    <xdr:grpSp>
      <xdr:nvGrpSpPr>
        <xdr:cNvPr id="83" name="Group 18">
          <a:extLst>
            <a:ext uri="{FF2B5EF4-FFF2-40B4-BE49-F238E27FC236}">
              <a16:creationId xmlns:a16="http://schemas.microsoft.com/office/drawing/2014/main" id="{D0235448-7533-679F-4AB3-5D5915BD8172}"/>
            </a:ext>
          </a:extLst>
        </xdr:cNvPr>
        <xdr:cNvGrpSpPr>
          <a:grpSpLocks/>
        </xdr:cNvGrpSpPr>
      </xdr:nvGrpSpPr>
      <xdr:grpSpPr bwMode="auto">
        <a:xfrm>
          <a:off x="4926745" y="4540883"/>
          <a:ext cx="140197" cy="99528"/>
          <a:chOff x="12269933" y="1884219"/>
          <a:chExt cx="148768" cy="97327"/>
        </a:xfrm>
      </xdr:grpSpPr>
      <xdr:cxnSp macro="">
        <xdr:nvCxnSpPr>
          <xdr:cNvPr id="112" name="Straight Connector 111">
            <a:extLst>
              <a:ext uri="{FF2B5EF4-FFF2-40B4-BE49-F238E27FC236}">
                <a16:creationId xmlns:a16="http://schemas.microsoft.com/office/drawing/2014/main" id="{649DB338-2C4A-F1DA-A930-2AB7BE3CC975}"/>
              </a:ext>
            </a:extLst>
          </xdr:cNvPr>
          <xdr:cNvCxnSpPr/>
        </xdr:nvCxnSpPr>
        <xdr:spPr>
          <a:xfrm rot="5400000" flipH="1" flipV="1">
            <a:off x="12253813" y="1900340"/>
            <a:ext cx="97327" cy="6508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7" name="Straight Connector 176">
            <a:extLst>
              <a:ext uri="{FF2B5EF4-FFF2-40B4-BE49-F238E27FC236}">
                <a16:creationId xmlns:a16="http://schemas.microsoft.com/office/drawing/2014/main" id="{B99E8F34-535D-73FA-C54B-B4B84D43B9B3}"/>
              </a:ext>
            </a:extLst>
          </xdr:cNvPr>
          <xdr:cNvCxnSpPr/>
        </xdr:nvCxnSpPr>
        <xdr:spPr>
          <a:xfrm rot="5400000" flipH="1" flipV="1">
            <a:off x="12291005" y="1900340"/>
            <a:ext cx="97327" cy="6508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8" name="Straight Connector 177">
            <a:extLst>
              <a:ext uri="{FF2B5EF4-FFF2-40B4-BE49-F238E27FC236}">
                <a16:creationId xmlns:a16="http://schemas.microsoft.com/office/drawing/2014/main" id="{9BF77CC0-8024-6B78-EECA-37231E38B731}"/>
              </a:ext>
            </a:extLst>
          </xdr:cNvPr>
          <xdr:cNvCxnSpPr/>
        </xdr:nvCxnSpPr>
        <xdr:spPr>
          <a:xfrm rot="5400000" flipH="1" flipV="1">
            <a:off x="12337495" y="1900340"/>
            <a:ext cx="97327" cy="6508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27471</xdr:colOff>
      <xdr:row>29</xdr:row>
      <xdr:rowOff>101973</xdr:rowOff>
    </xdr:from>
    <xdr:to>
      <xdr:col>12</xdr:col>
      <xdr:colOff>167668</xdr:colOff>
      <xdr:row>30</xdr:row>
      <xdr:rowOff>56984</xdr:rowOff>
    </xdr:to>
    <xdr:grpSp>
      <xdr:nvGrpSpPr>
        <xdr:cNvPr id="84" name="Group 18">
          <a:extLst>
            <a:ext uri="{FF2B5EF4-FFF2-40B4-BE49-F238E27FC236}">
              <a16:creationId xmlns:a16="http://schemas.microsoft.com/office/drawing/2014/main" id="{65DF0480-D818-724B-9F55-8A7EEEB3B851}"/>
            </a:ext>
          </a:extLst>
        </xdr:cNvPr>
        <xdr:cNvGrpSpPr>
          <a:grpSpLocks/>
        </xdr:cNvGrpSpPr>
      </xdr:nvGrpSpPr>
      <xdr:grpSpPr bwMode="auto">
        <a:xfrm>
          <a:off x="4146212" y="4522887"/>
          <a:ext cx="140197" cy="99528"/>
          <a:chOff x="12269933" y="1884219"/>
          <a:chExt cx="148768" cy="97327"/>
        </a:xfrm>
      </xdr:grpSpPr>
      <xdr:cxnSp macro="">
        <xdr:nvCxnSpPr>
          <xdr:cNvPr id="109" name="Straight Connector 108">
            <a:extLst>
              <a:ext uri="{FF2B5EF4-FFF2-40B4-BE49-F238E27FC236}">
                <a16:creationId xmlns:a16="http://schemas.microsoft.com/office/drawing/2014/main" id="{7F8105A5-6E77-26DA-E391-A01AA6AC68D7}"/>
              </a:ext>
            </a:extLst>
          </xdr:cNvPr>
          <xdr:cNvCxnSpPr/>
        </xdr:nvCxnSpPr>
        <xdr:spPr>
          <a:xfrm rot="5400000" flipH="1" flipV="1">
            <a:off x="12253813" y="1900340"/>
            <a:ext cx="97327" cy="6508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0" name="Straight Connector 109">
            <a:extLst>
              <a:ext uri="{FF2B5EF4-FFF2-40B4-BE49-F238E27FC236}">
                <a16:creationId xmlns:a16="http://schemas.microsoft.com/office/drawing/2014/main" id="{F0684CAA-F6DA-9229-4641-D35451C356FB}"/>
              </a:ext>
            </a:extLst>
          </xdr:cNvPr>
          <xdr:cNvCxnSpPr/>
        </xdr:nvCxnSpPr>
        <xdr:spPr>
          <a:xfrm rot="5400000" flipH="1" flipV="1">
            <a:off x="12291005" y="1900340"/>
            <a:ext cx="97327" cy="6508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1" name="Straight Connector 110">
            <a:extLst>
              <a:ext uri="{FF2B5EF4-FFF2-40B4-BE49-F238E27FC236}">
                <a16:creationId xmlns:a16="http://schemas.microsoft.com/office/drawing/2014/main" id="{7A52AE2E-2A29-18C7-27E5-44511233DA29}"/>
              </a:ext>
            </a:extLst>
          </xdr:cNvPr>
          <xdr:cNvCxnSpPr/>
        </xdr:nvCxnSpPr>
        <xdr:spPr>
          <a:xfrm rot="5400000" flipH="1" flipV="1">
            <a:off x="12337495" y="1900340"/>
            <a:ext cx="97327" cy="6508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145493</xdr:colOff>
      <xdr:row>29</xdr:row>
      <xdr:rowOff>113041</xdr:rowOff>
    </xdr:from>
    <xdr:to>
      <xdr:col>10</xdr:col>
      <xdr:colOff>285690</xdr:colOff>
      <xdr:row>30</xdr:row>
      <xdr:rowOff>68052</xdr:rowOff>
    </xdr:to>
    <xdr:grpSp>
      <xdr:nvGrpSpPr>
        <xdr:cNvPr id="85" name="Group 18">
          <a:extLst>
            <a:ext uri="{FF2B5EF4-FFF2-40B4-BE49-F238E27FC236}">
              <a16:creationId xmlns:a16="http://schemas.microsoft.com/office/drawing/2014/main" id="{C54E5AC1-D7C6-0176-8F47-9993BF194E2B}"/>
            </a:ext>
          </a:extLst>
        </xdr:cNvPr>
        <xdr:cNvGrpSpPr>
          <a:grpSpLocks/>
        </xdr:cNvGrpSpPr>
      </xdr:nvGrpSpPr>
      <xdr:grpSpPr bwMode="auto">
        <a:xfrm>
          <a:off x="3502234" y="4533955"/>
          <a:ext cx="140197" cy="99528"/>
          <a:chOff x="12269933" y="1884219"/>
          <a:chExt cx="148768" cy="97327"/>
        </a:xfrm>
      </xdr:grpSpPr>
      <xdr:cxnSp macro="">
        <xdr:nvCxnSpPr>
          <xdr:cNvPr id="106" name="Straight Connector 105">
            <a:extLst>
              <a:ext uri="{FF2B5EF4-FFF2-40B4-BE49-F238E27FC236}">
                <a16:creationId xmlns:a16="http://schemas.microsoft.com/office/drawing/2014/main" id="{0A55F445-7AA9-0900-C30E-CEA6A65A0786}"/>
              </a:ext>
            </a:extLst>
          </xdr:cNvPr>
          <xdr:cNvCxnSpPr/>
        </xdr:nvCxnSpPr>
        <xdr:spPr>
          <a:xfrm rot="5400000" flipH="1" flipV="1">
            <a:off x="12253813" y="1900340"/>
            <a:ext cx="97327" cy="6508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7" name="Straight Connector 106">
            <a:extLst>
              <a:ext uri="{FF2B5EF4-FFF2-40B4-BE49-F238E27FC236}">
                <a16:creationId xmlns:a16="http://schemas.microsoft.com/office/drawing/2014/main" id="{3E61F36C-7413-62F7-2472-7249DECC9873}"/>
              </a:ext>
            </a:extLst>
          </xdr:cNvPr>
          <xdr:cNvCxnSpPr/>
        </xdr:nvCxnSpPr>
        <xdr:spPr>
          <a:xfrm rot="5400000" flipH="1" flipV="1">
            <a:off x="12291005" y="1900340"/>
            <a:ext cx="97327" cy="6508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8" name="Straight Connector 107">
            <a:extLst>
              <a:ext uri="{FF2B5EF4-FFF2-40B4-BE49-F238E27FC236}">
                <a16:creationId xmlns:a16="http://schemas.microsoft.com/office/drawing/2014/main" id="{9E03EDCF-ED60-85FF-4157-F77CCFCEC537}"/>
              </a:ext>
            </a:extLst>
          </xdr:cNvPr>
          <xdr:cNvCxnSpPr/>
        </xdr:nvCxnSpPr>
        <xdr:spPr>
          <a:xfrm rot="5400000" flipH="1" flipV="1">
            <a:off x="12337495" y="1900340"/>
            <a:ext cx="97327" cy="6508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8</xdr:col>
      <xdr:colOff>46040</xdr:colOff>
      <xdr:row>29</xdr:row>
      <xdr:rowOff>97114</xdr:rowOff>
    </xdr:from>
    <xdr:to>
      <xdr:col>8</xdr:col>
      <xdr:colOff>186237</xdr:colOff>
      <xdr:row>30</xdr:row>
      <xdr:rowOff>50483</xdr:rowOff>
    </xdr:to>
    <xdr:grpSp>
      <xdr:nvGrpSpPr>
        <xdr:cNvPr id="86" name="Group 18">
          <a:extLst>
            <a:ext uri="{FF2B5EF4-FFF2-40B4-BE49-F238E27FC236}">
              <a16:creationId xmlns:a16="http://schemas.microsoft.com/office/drawing/2014/main" id="{15E7D4F1-6399-E7AD-F9CF-67729BB041BB}"/>
            </a:ext>
          </a:extLst>
        </xdr:cNvPr>
        <xdr:cNvGrpSpPr>
          <a:grpSpLocks/>
        </xdr:cNvGrpSpPr>
      </xdr:nvGrpSpPr>
      <xdr:grpSpPr bwMode="auto">
        <a:xfrm>
          <a:off x="2640781" y="4518028"/>
          <a:ext cx="140197" cy="97886"/>
          <a:chOff x="12269933" y="1884219"/>
          <a:chExt cx="148768" cy="97327"/>
        </a:xfrm>
      </xdr:grpSpPr>
      <xdr:cxnSp macro="">
        <xdr:nvCxnSpPr>
          <xdr:cNvPr id="103" name="Straight Connector 102">
            <a:extLst>
              <a:ext uri="{FF2B5EF4-FFF2-40B4-BE49-F238E27FC236}">
                <a16:creationId xmlns:a16="http://schemas.microsoft.com/office/drawing/2014/main" id="{5CEECB91-7871-372E-9ED0-CE1D2C0808F4}"/>
              </a:ext>
            </a:extLst>
          </xdr:cNvPr>
          <xdr:cNvCxnSpPr/>
        </xdr:nvCxnSpPr>
        <xdr:spPr>
          <a:xfrm rot="5400000" flipH="1" flipV="1">
            <a:off x="12253813" y="1900340"/>
            <a:ext cx="97327" cy="6508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4" name="Straight Connector 103">
            <a:extLst>
              <a:ext uri="{FF2B5EF4-FFF2-40B4-BE49-F238E27FC236}">
                <a16:creationId xmlns:a16="http://schemas.microsoft.com/office/drawing/2014/main" id="{0DD596FA-91CB-4E70-7F9D-E930D1A6C184}"/>
              </a:ext>
            </a:extLst>
          </xdr:cNvPr>
          <xdr:cNvCxnSpPr/>
        </xdr:nvCxnSpPr>
        <xdr:spPr>
          <a:xfrm rot="5400000" flipH="1" flipV="1">
            <a:off x="12291005" y="1900340"/>
            <a:ext cx="97327" cy="6508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5" name="Straight Connector 104">
            <a:extLst>
              <a:ext uri="{FF2B5EF4-FFF2-40B4-BE49-F238E27FC236}">
                <a16:creationId xmlns:a16="http://schemas.microsoft.com/office/drawing/2014/main" id="{DCF6E885-C8EE-9E13-BC18-DF393C4DE88C}"/>
              </a:ext>
            </a:extLst>
          </xdr:cNvPr>
          <xdr:cNvCxnSpPr/>
        </xdr:nvCxnSpPr>
        <xdr:spPr>
          <a:xfrm rot="5400000" flipH="1" flipV="1">
            <a:off x="12337495" y="1900340"/>
            <a:ext cx="97327" cy="6508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6</xdr:col>
      <xdr:colOff>71400</xdr:colOff>
      <xdr:row>29</xdr:row>
      <xdr:rowOff>72258</xdr:rowOff>
    </xdr:from>
    <xdr:to>
      <xdr:col>6</xdr:col>
      <xdr:colOff>229914</xdr:colOff>
      <xdr:row>30</xdr:row>
      <xdr:rowOff>78760</xdr:rowOff>
    </xdr:to>
    <xdr:grpSp>
      <xdr:nvGrpSpPr>
        <xdr:cNvPr id="87" name="Group 18">
          <a:extLst>
            <a:ext uri="{FF2B5EF4-FFF2-40B4-BE49-F238E27FC236}">
              <a16:creationId xmlns:a16="http://schemas.microsoft.com/office/drawing/2014/main" id="{11DF58BB-E5B2-7A02-F3ED-CE3733A22897}"/>
            </a:ext>
          </a:extLst>
        </xdr:cNvPr>
        <xdr:cNvGrpSpPr>
          <a:grpSpLocks/>
        </xdr:cNvGrpSpPr>
      </xdr:nvGrpSpPr>
      <xdr:grpSpPr bwMode="auto">
        <a:xfrm>
          <a:off x="1904141" y="4493172"/>
          <a:ext cx="158514" cy="151019"/>
          <a:chOff x="12269933" y="1884219"/>
          <a:chExt cx="148768" cy="97327"/>
        </a:xfrm>
      </xdr:grpSpPr>
      <xdr:cxnSp macro="">
        <xdr:nvCxnSpPr>
          <xdr:cNvPr id="100" name="Straight Connector 99">
            <a:extLst>
              <a:ext uri="{FF2B5EF4-FFF2-40B4-BE49-F238E27FC236}">
                <a16:creationId xmlns:a16="http://schemas.microsoft.com/office/drawing/2014/main" id="{1A046C48-8CD6-10D5-0541-97B66D6DE0F0}"/>
              </a:ext>
            </a:extLst>
          </xdr:cNvPr>
          <xdr:cNvCxnSpPr/>
        </xdr:nvCxnSpPr>
        <xdr:spPr>
          <a:xfrm rot="5400000" flipH="1" flipV="1">
            <a:off x="12253813" y="1900340"/>
            <a:ext cx="97327" cy="6508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1" name="Straight Connector 100">
            <a:extLst>
              <a:ext uri="{FF2B5EF4-FFF2-40B4-BE49-F238E27FC236}">
                <a16:creationId xmlns:a16="http://schemas.microsoft.com/office/drawing/2014/main" id="{0D6210E7-07AE-D6C1-2D07-DD77EC664C01}"/>
              </a:ext>
            </a:extLst>
          </xdr:cNvPr>
          <xdr:cNvCxnSpPr/>
        </xdr:nvCxnSpPr>
        <xdr:spPr>
          <a:xfrm rot="5400000" flipH="1" flipV="1">
            <a:off x="12291005" y="1900340"/>
            <a:ext cx="97327" cy="6508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2" name="Straight Connector 101">
            <a:extLst>
              <a:ext uri="{FF2B5EF4-FFF2-40B4-BE49-F238E27FC236}">
                <a16:creationId xmlns:a16="http://schemas.microsoft.com/office/drawing/2014/main" id="{01086653-E203-C30B-2033-C09B6AACD175}"/>
              </a:ext>
            </a:extLst>
          </xdr:cNvPr>
          <xdr:cNvCxnSpPr/>
        </xdr:nvCxnSpPr>
        <xdr:spPr>
          <a:xfrm rot="5400000" flipH="1" flipV="1">
            <a:off x="12337495" y="1900340"/>
            <a:ext cx="97327" cy="6508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17541</xdr:colOff>
      <xdr:row>19</xdr:row>
      <xdr:rowOff>98864</xdr:rowOff>
    </xdr:from>
    <xdr:to>
      <xdr:col>4</xdr:col>
      <xdr:colOff>172107</xdr:colOff>
      <xdr:row>27</xdr:row>
      <xdr:rowOff>30998</xdr:rowOff>
    </xdr:to>
    <xdr:sp macro="" textlink="">
      <xdr:nvSpPr>
        <xdr:cNvPr id="93" name="TextBox 92">
          <a:extLst>
            <a:ext uri="{FF2B5EF4-FFF2-40B4-BE49-F238E27FC236}">
              <a16:creationId xmlns:a16="http://schemas.microsoft.com/office/drawing/2014/main" id="{FCF50539-ACED-0A72-823A-501ACB10A4B6}"/>
            </a:ext>
          </a:extLst>
        </xdr:cNvPr>
        <xdr:cNvSpPr txBox="1"/>
      </xdr:nvSpPr>
      <xdr:spPr>
        <a:xfrm>
          <a:off x="707282" y="3008916"/>
          <a:ext cx="535566" cy="1140823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r>
            <a:rPr lang="en-US" sz="500" b="1" u="none">
              <a:solidFill>
                <a:srgbClr val="FF0000"/>
              </a:solidFill>
            </a:rPr>
            <a:t>BAGUS PAMBUDI</a:t>
          </a:r>
        </a:p>
      </xdr:txBody>
    </xdr:sp>
    <xdr:clientData/>
  </xdr:twoCellAnchor>
  <xdr:twoCellAnchor>
    <xdr:from>
      <xdr:col>20</xdr:col>
      <xdr:colOff>326354</xdr:colOff>
      <xdr:row>29</xdr:row>
      <xdr:rowOff>114423</xdr:rowOff>
    </xdr:from>
    <xdr:to>
      <xdr:col>21</xdr:col>
      <xdr:colOff>61523</xdr:colOff>
      <xdr:row>30</xdr:row>
      <xdr:rowOff>77177</xdr:rowOff>
    </xdr:to>
    <xdr:grpSp>
      <xdr:nvGrpSpPr>
        <xdr:cNvPr id="242" name="Group 682">
          <a:extLst>
            <a:ext uri="{FF2B5EF4-FFF2-40B4-BE49-F238E27FC236}">
              <a16:creationId xmlns:a16="http://schemas.microsoft.com/office/drawing/2014/main" id="{4BB152CD-FAE2-4B33-9714-E70C8904923B}"/>
            </a:ext>
          </a:extLst>
        </xdr:cNvPr>
        <xdr:cNvGrpSpPr>
          <a:grpSpLocks/>
        </xdr:cNvGrpSpPr>
      </xdr:nvGrpSpPr>
      <xdr:grpSpPr bwMode="auto">
        <a:xfrm>
          <a:off x="7493095" y="4535337"/>
          <a:ext cx="116169" cy="107271"/>
          <a:chOff x="3494882" y="6020720"/>
          <a:chExt cx="153760" cy="144236"/>
        </a:xfrm>
        <a:solidFill>
          <a:schemeClr val="bg1"/>
        </a:solidFill>
      </xdr:grpSpPr>
      <xdr:sp macro="" textlink="">
        <xdr:nvSpPr>
          <xdr:cNvPr id="243" name="Oval 242">
            <a:extLst>
              <a:ext uri="{FF2B5EF4-FFF2-40B4-BE49-F238E27FC236}">
                <a16:creationId xmlns:a16="http://schemas.microsoft.com/office/drawing/2014/main" id="{B9513B1B-D244-02C5-2DE4-52E70B9B42F2}"/>
              </a:ext>
            </a:extLst>
          </xdr:cNvPr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244" name="Straight Connector 243">
            <a:extLst>
              <a:ext uri="{FF2B5EF4-FFF2-40B4-BE49-F238E27FC236}">
                <a16:creationId xmlns:a16="http://schemas.microsoft.com/office/drawing/2014/main" id="{5FA289B9-6095-F186-CC91-FBA638A43E44}"/>
              </a:ext>
            </a:extLst>
          </xdr:cNvPr>
          <xdr:cNvCxnSpPr>
            <a:stCxn id="243" idx="1"/>
            <a:endCxn id="243" idx="5"/>
          </xdr:cNvCxnSpPr>
        </xdr:nvCxnSpPr>
        <xdr:spPr>
          <a:xfrm rot="16200000" flipH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45" name="Straight Connector 244">
            <a:extLst>
              <a:ext uri="{FF2B5EF4-FFF2-40B4-BE49-F238E27FC236}">
                <a16:creationId xmlns:a16="http://schemas.microsoft.com/office/drawing/2014/main" id="{79BE7467-F83C-A0F9-8F8A-ED58D8A02D7A}"/>
              </a:ext>
            </a:extLst>
          </xdr:cNvPr>
          <xdr:cNvCxnSpPr>
            <a:stCxn id="243" idx="3"/>
            <a:endCxn id="243" idx="7"/>
          </xdr:cNvCxnSpPr>
        </xdr:nvCxnSpPr>
        <xdr:spPr>
          <a:xfrm rot="5400000" flipH="1" flipV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6</xdr:col>
      <xdr:colOff>331322</xdr:colOff>
      <xdr:row>30</xdr:row>
      <xdr:rowOff>109003</xdr:rowOff>
    </xdr:from>
    <xdr:to>
      <xdr:col>8</xdr:col>
      <xdr:colOff>9854</xdr:colOff>
      <xdr:row>32</xdr:row>
      <xdr:rowOff>79237</xdr:rowOff>
    </xdr:to>
    <xdr:sp macro="" textlink="">
      <xdr:nvSpPr>
        <xdr:cNvPr id="336" name="TextBox 335">
          <a:extLst>
            <a:ext uri="{FF2B5EF4-FFF2-40B4-BE49-F238E27FC236}">
              <a16:creationId xmlns:a16="http://schemas.microsoft.com/office/drawing/2014/main" id="{E465064B-28FF-4204-B0C4-8F565D309134}"/>
            </a:ext>
          </a:extLst>
        </xdr:cNvPr>
        <xdr:cNvSpPr txBox="1"/>
      </xdr:nvSpPr>
      <xdr:spPr>
        <a:xfrm>
          <a:off x="2164063" y="4674434"/>
          <a:ext cx="440532" cy="272406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r>
            <a:rPr lang="en-US" sz="500" b="1" u="none">
              <a:solidFill>
                <a:srgbClr val="FF0000"/>
              </a:solidFill>
            </a:rPr>
            <a:t>1</a:t>
          </a:r>
          <a:r>
            <a:rPr lang="en-US" sz="500" b="1" u="none" baseline="0">
              <a:solidFill>
                <a:srgbClr val="FF0000"/>
              </a:solidFill>
            </a:rPr>
            <a:t> C9-200</a:t>
          </a:r>
        </a:p>
        <a:p>
          <a:pPr algn="ctr"/>
          <a:r>
            <a:rPr lang="en-US" sz="500" b="1" u="none" baseline="0">
              <a:solidFill>
                <a:srgbClr val="FF0000"/>
              </a:solidFill>
            </a:rPr>
            <a:t>1 CJ5-T</a:t>
          </a:r>
          <a:endParaRPr lang="en-US" sz="500" b="1" u="none">
            <a:solidFill>
              <a:srgbClr val="FF0000"/>
            </a:solidFill>
          </a:endParaRPr>
        </a:p>
      </xdr:txBody>
    </xdr:sp>
    <xdr:clientData/>
  </xdr:twoCellAnchor>
  <xdr:twoCellAnchor>
    <xdr:from>
      <xdr:col>8</xdr:col>
      <xdr:colOff>374431</xdr:colOff>
      <xdr:row>30</xdr:row>
      <xdr:rowOff>138153</xdr:rowOff>
    </xdr:from>
    <xdr:to>
      <xdr:col>10</xdr:col>
      <xdr:colOff>52963</xdr:colOff>
      <xdr:row>32</xdr:row>
      <xdr:rowOff>108387</xdr:rowOff>
    </xdr:to>
    <xdr:sp macro="" textlink="">
      <xdr:nvSpPr>
        <xdr:cNvPr id="337" name="TextBox 336">
          <a:extLst>
            <a:ext uri="{FF2B5EF4-FFF2-40B4-BE49-F238E27FC236}">
              <a16:creationId xmlns:a16="http://schemas.microsoft.com/office/drawing/2014/main" id="{FDE078F8-FB92-42C2-923D-9C044C66B583}"/>
            </a:ext>
          </a:extLst>
        </xdr:cNvPr>
        <xdr:cNvSpPr txBox="1"/>
      </xdr:nvSpPr>
      <xdr:spPr>
        <a:xfrm>
          <a:off x="2969172" y="4703584"/>
          <a:ext cx="440532" cy="272406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r>
            <a:rPr lang="en-US" sz="500" b="1" u="none">
              <a:solidFill>
                <a:srgbClr val="FF0000"/>
              </a:solidFill>
            </a:rPr>
            <a:t>1</a:t>
          </a:r>
          <a:r>
            <a:rPr lang="en-US" sz="500" b="1" u="none" baseline="0">
              <a:solidFill>
                <a:srgbClr val="FF0000"/>
              </a:solidFill>
            </a:rPr>
            <a:t> C9-200</a:t>
          </a:r>
        </a:p>
        <a:p>
          <a:pPr algn="ctr"/>
          <a:r>
            <a:rPr lang="en-US" sz="500" b="1" u="none" baseline="0">
              <a:solidFill>
                <a:srgbClr val="FF0000"/>
              </a:solidFill>
            </a:rPr>
            <a:t>1 CJ5-T</a:t>
          </a:r>
          <a:endParaRPr lang="en-US" sz="500" b="1" u="none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294167</xdr:colOff>
      <xdr:row>30</xdr:row>
      <xdr:rowOff>136306</xdr:rowOff>
    </xdr:from>
    <xdr:to>
      <xdr:col>13</xdr:col>
      <xdr:colOff>353699</xdr:colOff>
      <xdr:row>32</xdr:row>
      <xdr:rowOff>106540</xdr:rowOff>
    </xdr:to>
    <xdr:sp macro="" textlink="">
      <xdr:nvSpPr>
        <xdr:cNvPr id="339" name="TextBox 338">
          <a:extLst>
            <a:ext uri="{FF2B5EF4-FFF2-40B4-BE49-F238E27FC236}">
              <a16:creationId xmlns:a16="http://schemas.microsoft.com/office/drawing/2014/main" id="{815A9522-71F1-47E6-B1BE-FA2A6EF840CE}"/>
            </a:ext>
          </a:extLst>
        </xdr:cNvPr>
        <xdr:cNvSpPr txBox="1"/>
      </xdr:nvSpPr>
      <xdr:spPr>
        <a:xfrm>
          <a:off x="4412908" y="4701737"/>
          <a:ext cx="440532" cy="272406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r>
            <a:rPr lang="en-US" sz="500" b="1" u="none">
              <a:solidFill>
                <a:srgbClr val="FF0000"/>
              </a:solidFill>
            </a:rPr>
            <a:t>1</a:t>
          </a:r>
          <a:r>
            <a:rPr lang="en-US" sz="500" b="1" u="none" baseline="0">
              <a:solidFill>
                <a:srgbClr val="FF0000"/>
              </a:solidFill>
            </a:rPr>
            <a:t> C9-200</a:t>
          </a:r>
        </a:p>
        <a:p>
          <a:pPr algn="ctr"/>
          <a:r>
            <a:rPr lang="en-US" sz="500" b="1" u="none" baseline="0">
              <a:solidFill>
                <a:srgbClr val="FF0000"/>
              </a:solidFill>
            </a:rPr>
            <a:t>1 CJ5-T</a:t>
          </a:r>
          <a:endParaRPr lang="en-US" sz="500" b="1" u="none">
            <a:solidFill>
              <a:srgbClr val="FF0000"/>
            </a:solidFill>
          </a:endParaRPr>
        </a:p>
      </xdr:txBody>
    </xdr:sp>
    <xdr:clientData/>
  </xdr:twoCellAnchor>
  <xdr:twoCellAnchor>
    <xdr:from>
      <xdr:col>14</xdr:col>
      <xdr:colOff>320853</xdr:colOff>
      <xdr:row>30</xdr:row>
      <xdr:rowOff>148828</xdr:rowOff>
    </xdr:from>
    <xdr:to>
      <xdr:col>15</xdr:col>
      <xdr:colOff>380385</xdr:colOff>
      <xdr:row>32</xdr:row>
      <xdr:rowOff>119062</xdr:rowOff>
    </xdr:to>
    <xdr:sp macro="" textlink="">
      <xdr:nvSpPr>
        <xdr:cNvPr id="341" name="TextBox 340">
          <a:extLst>
            <a:ext uri="{FF2B5EF4-FFF2-40B4-BE49-F238E27FC236}">
              <a16:creationId xmlns:a16="http://schemas.microsoft.com/office/drawing/2014/main" id="{E58B09BB-F969-4DD9-AA61-0588F09DF7FD}"/>
            </a:ext>
          </a:extLst>
        </xdr:cNvPr>
        <xdr:cNvSpPr txBox="1"/>
      </xdr:nvSpPr>
      <xdr:spPr>
        <a:xfrm>
          <a:off x="5201594" y="4714259"/>
          <a:ext cx="440532" cy="272406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r>
            <a:rPr lang="en-US" sz="500" b="1" u="none">
              <a:solidFill>
                <a:srgbClr val="FF0000"/>
              </a:solidFill>
            </a:rPr>
            <a:t>1</a:t>
          </a:r>
          <a:r>
            <a:rPr lang="en-US" sz="500" b="1" u="none" baseline="0">
              <a:solidFill>
                <a:srgbClr val="FF0000"/>
              </a:solidFill>
            </a:rPr>
            <a:t> C9-200</a:t>
          </a:r>
        </a:p>
        <a:p>
          <a:pPr algn="ctr"/>
          <a:r>
            <a:rPr lang="en-US" sz="500" b="1" u="none" baseline="0">
              <a:solidFill>
                <a:srgbClr val="FF0000"/>
              </a:solidFill>
            </a:rPr>
            <a:t>1 CJ5-T</a:t>
          </a:r>
          <a:endParaRPr lang="en-US" sz="500" b="1" u="none">
            <a:solidFill>
              <a:srgbClr val="FF0000"/>
            </a:solidFill>
          </a:endParaRPr>
        </a:p>
      </xdr:txBody>
    </xdr:sp>
    <xdr:clientData/>
  </xdr:twoCellAnchor>
  <xdr:twoCellAnchor>
    <xdr:from>
      <xdr:col>18</xdr:col>
      <xdr:colOff>241204</xdr:colOff>
      <xdr:row>31</xdr:row>
      <xdr:rowOff>12523</xdr:rowOff>
    </xdr:from>
    <xdr:to>
      <xdr:col>19</xdr:col>
      <xdr:colOff>300736</xdr:colOff>
      <xdr:row>32</xdr:row>
      <xdr:rowOff>137538</xdr:rowOff>
    </xdr:to>
    <xdr:sp macro="" textlink="">
      <xdr:nvSpPr>
        <xdr:cNvPr id="343" name="TextBox 342">
          <a:extLst>
            <a:ext uri="{FF2B5EF4-FFF2-40B4-BE49-F238E27FC236}">
              <a16:creationId xmlns:a16="http://schemas.microsoft.com/office/drawing/2014/main" id="{9809A67D-C697-420E-A4C3-950B05992A05}"/>
            </a:ext>
          </a:extLst>
        </xdr:cNvPr>
        <xdr:cNvSpPr txBox="1"/>
      </xdr:nvSpPr>
      <xdr:spPr>
        <a:xfrm>
          <a:off x="6645945" y="4729040"/>
          <a:ext cx="440532" cy="276101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r>
            <a:rPr lang="en-US" sz="500" b="1" u="none">
              <a:solidFill>
                <a:srgbClr val="FF0000"/>
              </a:solidFill>
            </a:rPr>
            <a:t>1</a:t>
          </a:r>
          <a:r>
            <a:rPr lang="en-US" sz="500" b="1" u="none" baseline="0">
              <a:solidFill>
                <a:srgbClr val="FF0000"/>
              </a:solidFill>
            </a:rPr>
            <a:t> C9-200</a:t>
          </a:r>
        </a:p>
        <a:p>
          <a:pPr algn="ctr"/>
          <a:r>
            <a:rPr lang="en-US" sz="500" b="1" u="none" baseline="0">
              <a:solidFill>
                <a:srgbClr val="FF0000"/>
              </a:solidFill>
            </a:rPr>
            <a:t>1 CJ5-T</a:t>
          </a:r>
          <a:endParaRPr lang="en-US" sz="500" b="1" u="none">
            <a:solidFill>
              <a:srgbClr val="FF0000"/>
            </a:solidFill>
          </a:endParaRPr>
        </a:p>
      </xdr:txBody>
    </xdr:sp>
    <xdr:clientData/>
  </xdr:twoCellAnchor>
  <xdr:twoCellAnchor>
    <xdr:from>
      <xdr:col>20</xdr:col>
      <xdr:colOff>63430</xdr:colOff>
      <xdr:row>31</xdr:row>
      <xdr:rowOff>24018</xdr:rowOff>
    </xdr:from>
    <xdr:to>
      <xdr:col>21</xdr:col>
      <xdr:colOff>182493</xdr:colOff>
      <xdr:row>34</xdr:row>
      <xdr:rowOff>6569</xdr:rowOff>
    </xdr:to>
    <xdr:sp macro="" textlink="">
      <xdr:nvSpPr>
        <xdr:cNvPr id="349" name="TextBox 348">
          <a:extLst>
            <a:ext uri="{FF2B5EF4-FFF2-40B4-BE49-F238E27FC236}">
              <a16:creationId xmlns:a16="http://schemas.microsoft.com/office/drawing/2014/main" id="{05936502-F58F-4471-B73F-733D32F24BB3}"/>
            </a:ext>
          </a:extLst>
        </xdr:cNvPr>
        <xdr:cNvSpPr txBox="1"/>
      </xdr:nvSpPr>
      <xdr:spPr>
        <a:xfrm>
          <a:off x="7230171" y="4740535"/>
          <a:ext cx="500063" cy="43581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500" b="1" u="none">
              <a:solidFill>
                <a:schemeClr val="tx1"/>
              </a:solidFill>
            </a:rPr>
            <a:t>1</a:t>
          </a:r>
          <a:r>
            <a:rPr lang="en-US" sz="500" b="1" u="none" baseline="0">
              <a:solidFill>
                <a:schemeClr val="tx1"/>
              </a:solidFill>
            </a:rPr>
            <a:t> C12-200</a:t>
          </a:r>
        </a:p>
        <a:p>
          <a:pPr algn="ctr"/>
          <a:r>
            <a:rPr lang="en-US" sz="500" b="1" u="none" baseline="0">
              <a:solidFill>
                <a:schemeClr val="tx1"/>
              </a:solidFill>
            </a:rPr>
            <a:t>2 CG-105</a:t>
          </a:r>
        </a:p>
        <a:p>
          <a:pPr algn="ctr"/>
          <a:r>
            <a:rPr lang="en-US" sz="500" b="1" u="none" baseline="0">
              <a:solidFill>
                <a:schemeClr val="tx1"/>
              </a:solidFill>
            </a:rPr>
            <a:t>1 CJ6-T</a:t>
          </a:r>
        </a:p>
        <a:p>
          <a:pPr algn="ctr"/>
          <a:r>
            <a:rPr lang="en-US" sz="500" b="1" u="none" baseline="0">
              <a:solidFill>
                <a:srgbClr val="FF0000"/>
              </a:solidFill>
            </a:rPr>
            <a:t>1 CJ6-T</a:t>
          </a:r>
        </a:p>
      </xdr:txBody>
    </xdr:sp>
    <xdr:clientData/>
  </xdr:twoCellAnchor>
  <xdr:twoCellAnchor>
    <xdr:from>
      <xdr:col>4</xdr:col>
      <xdr:colOff>229914</xdr:colOff>
      <xdr:row>30</xdr:row>
      <xdr:rowOff>5504</xdr:rowOff>
    </xdr:from>
    <xdr:to>
      <xdr:col>5</xdr:col>
      <xdr:colOff>48234</xdr:colOff>
      <xdr:row>30</xdr:row>
      <xdr:rowOff>13138</xdr:rowOff>
    </xdr:to>
    <xdr:cxnSp macro="">
      <xdr:nvCxnSpPr>
        <xdr:cNvPr id="351" name="Straight Arrow Connector 350">
          <a:extLst>
            <a:ext uri="{FF2B5EF4-FFF2-40B4-BE49-F238E27FC236}">
              <a16:creationId xmlns:a16="http://schemas.microsoft.com/office/drawing/2014/main" id="{805F484A-6DF3-4DDA-B9F1-D19ACFEE6EB2}"/>
            </a:ext>
          </a:extLst>
        </xdr:cNvPr>
        <xdr:cNvCxnSpPr>
          <a:stCxn id="235" idx="2"/>
        </xdr:cNvCxnSpPr>
      </xdr:nvCxnSpPr>
      <xdr:spPr>
        <a:xfrm flipH="1">
          <a:off x="1300655" y="4570935"/>
          <a:ext cx="199320" cy="7634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6569</xdr:colOff>
      <xdr:row>29</xdr:row>
      <xdr:rowOff>118242</xdr:rowOff>
    </xdr:from>
    <xdr:to>
      <xdr:col>17</xdr:col>
      <xdr:colOff>122738</xdr:colOff>
      <xdr:row>30</xdr:row>
      <xdr:rowOff>86334</xdr:rowOff>
    </xdr:to>
    <xdr:grpSp>
      <xdr:nvGrpSpPr>
        <xdr:cNvPr id="9" name="Group 682">
          <a:extLst>
            <a:ext uri="{FF2B5EF4-FFF2-40B4-BE49-F238E27FC236}">
              <a16:creationId xmlns:a16="http://schemas.microsoft.com/office/drawing/2014/main" id="{80E7C1E6-8E8F-40D8-8D3A-57C567397AE4}"/>
            </a:ext>
          </a:extLst>
        </xdr:cNvPr>
        <xdr:cNvGrpSpPr>
          <a:grpSpLocks/>
        </xdr:cNvGrpSpPr>
      </xdr:nvGrpSpPr>
      <xdr:grpSpPr bwMode="auto">
        <a:xfrm>
          <a:off x="6030310" y="4539156"/>
          <a:ext cx="116169" cy="112609"/>
          <a:chOff x="3494882" y="6020720"/>
          <a:chExt cx="153760" cy="144236"/>
        </a:xfrm>
        <a:solidFill>
          <a:schemeClr val="bg1"/>
        </a:solidFill>
      </xdr:grpSpPr>
      <xdr:sp macro="" textlink="">
        <xdr:nvSpPr>
          <xdr:cNvPr id="10" name="Oval 9">
            <a:extLst>
              <a:ext uri="{FF2B5EF4-FFF2-40B4-BE49-F238E27FC236}">
                <a16:creationId xmlns:a16="http://schemas.microsoft.com/office/drawing/2014/main" id="{33A053AA-21F8-480C-9A6C-2CD3538D77ED}"/>
              </a:ext>
            </a:extLst>
          </xdr:cNvPr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1" name="Straight Connector 10">
            <a:extLst>
              <a:ext uri="{FF2B5EF4-FFF2-40B4-BE49-F238E27FC236}">
                <a16:creationId xmlns:a16="http://schemas.microsoft.com/office/drawing/2014/main" id="{CACECEEA-0E56-03C3-90C2-3B4F940B8E2F}"/>
              </a:ext>
            </a:extLst>
          </xdr:cNvPr>
          <xdr:cNvCxnSpPr>
            <a:stCxn id="10" idx="1"/>
            <a:endCxn id="10" idx="5"/>
          </xdr:cNvCxnSpPr>
        </xdr:nvCxnSpPr>
        <xdr:spPr>
          <a:xfrm rot="16200000" flipH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" name="Straight Connector 12">
            <a:extLst>
              <a:ext uri="{FF2B5EF4-FFF2-40B4-BE49-F238E27FC236}">
                <a16:creationId xmlns:a16="http://schemas.microsoft.com/office/drawing/2014/main" id="{26FF00FF-E67A-B8D1-DB2F-3729D971B55A}"/>
              </a:ext>
            </a:extLst>
          </xdr:cNvPr>
          <xdr:cNvCxnSpPr>
            <a:stCxn id="10" idx="3"/>
            <a:endCxn id="10" idx="7"/>
          </xdr:cNvCxnSpPr>
        </xdr:nvCxnSpPr>
        <xdr:spPr>
          <a:xfrm rot="5400000" flipH="1" flipV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19</xdr:col>
      <xdr:colOff>13138</xdr:colOff>
      <xdr:row>29</xdr:row>
      <xdr:rowOff>124810</xdr:rowOff>
    </xdr:from>
    <xdr:to>
      <xdr:col>19</xdr:col>
      <xdr:colOff>129307</xdr:colOff>
      <xdr:row>30</xdr:row>
      <xdr:rowOff>92902</xdr:rowOff>
    </xdr:to>
    <xdr:grpSp>
      <xdr:nvGrpSpPr>
        <xdr:cNvPr id="16" name="Group 682">
          <a:extLst>
            <a:ext uri="{FF2B5EF4-FFF2-40B4-BE49-F238E27FC236}">
              <a16:creationId xmlns:a16="http://schemas.microsoft.com/office/drawing/2014/main" id="{0333834E-B7C0-45D6-A724-5CC17544AFA2}"/>
            </a:ext>
          </a:extLst>
        </xdr:cNvPr>
        <xdr:cNvGrpSpPr>
          <a:grpSpLocks/>
        </xdr:cNvGrpSpPr>
      </xdr:nvGrpSpPr>
      <xdr:grpSpPr bwMode="auto">
        <a:xfrm>
          <a:off x="6798879" y="4545724"/>
          <a:ext cx="116169" cy="112609"/>
          <a:chOff x="3494882" y="6020720"/>
          <a:chExt cx="153760" cy="144236"/>
        </a:xfrm>
        <a:solidFill>
          <a:schemeClr val="bg1"/>
        </a:solidFill>
      </xdr:grpSpPr>
      <xdr:sp macro="" textlink="">
        <xdr:nvSpPr>
          <xdr:cNvPr id="18" name="Oval 17">
            <a:extLst>
              <a:ext uri="{FF2B5EF4-FFF2-40B4-BE49-F238E27FC236}">
                <a16:creationId xmlns:a16="http://schemas.microsoft.com/office/drawing/2014/main" id="{833124BB-5384-2249-F25B-F3992F085CA1}"/>
              </a:ext>
            </a:extLst>
          </xdr:cNvPr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9" name="Straight Connector 18">
            <a:extLst>
              <a:ext uri="{FF2B5EF4-FFF2-40B4-BE49-F238E27FC236}">
                <a16:creationId xmlns:a16="http://schemas.microsoft.com/office/drawing/2014/main" id="{AAC5AC2D-6493-EB26-EABB-FD4AABB22CC6}"/>
              </a:ext>
            </a:extLst>
          </xdr:cNvPr>
          <xdr:cNvCxnSpPr>
            <a:stCxn id="18" idx="1"/>
            <a:endCxn id="18" idx="5"/>
          </xdr:cNvCxnSpPr>
        </xdr:nvCxnSpPr>
        <xdr:spPr>
          <a:xfrm rot="16200000" flipH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0" name="Straight Connector 19">
            <a:extLst>
              <a:ext uri="{FF2B5EF4-FFF2-40B4-BE49-F238E27FC236}">
                <a16:creationId xmlns:a16="http://schemas.microsoft.com/office/drawing/2014/main" id="{873ACCD3-357A-D77D-388E-F9A2B4EC82DE}"/>
              </a:ext>
            </a:extLst>
          </xdr:cNvPr>
          <xdr:cNvCxnSpPr>
            <a:stCxn id="18" idx="3"/>
            <a:endCxn id="18" idx="7"/>
          </xdr:cNvCxnSpPr>
        </xdr:nvCxnSpPr>
        <xdr:spPr>
          <a:xfrm rot="5400000" flipH="1" flipV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262759</xdr:colOff>
      <xdr:row>30</xdr:row>
      <xdr:rowOff>111672</xdr:rowOff>
    </xdr:from>
    <xdr:to>
      <xdr:col>5</xdr:col>
      <xdr:colOff>367863</xdr:colOff>
      <xdr:row>34</xdr:row>
      <xdr:rowOff>45982</xdr:rowOff>
    </xdr:to>
    <xdr:sp macro="" textlink="">
      <xdr:nvSpPr>
        <xdr:cNvPr id="23" name="TextBox 22">
          <a:extLst>
            <a:ext uri="{FF2B5EF4-FFF2-40B4-BE49-F238E27FC236}">
              <a16:creationId xmlns:a16="http://schemas.microsoft.com/office/drawing/2014/main" id="{C0958CF7-F360-42AB-9AAB-5133074E74F7}"/>
            </a:ext>
          </a:extLst>
        </xdr:cNvPr>
        <xdr:cNvSpPr txBox="1"/>
      </xdr:nvSpPr>
      <xdr:spPr>
        <a:xfrm>
          <a:off x="1333500" y="4677103"/>
          <a:ext cx="486104" cy="538655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500" b="1" u="none">
              <a:solidFill>
                <a:srgbClr val="FF0000"/>
              </a:solidFill>
            </a:rPr>
            <a:t>1</a:t>
          </a:r>
          <a:r>
            <a:rPr lang="en-US" sz="500" b="1" u="none" baseline="0">
              <a:solidFill>
                <a:srgbClr val="FF0000"/>
              </a:solidFill>
            </a:rPr>
            <a:t> C9-200</a:t>
          </a:r>
        </a:p>
        <a:p>
          <a:pPr algn="ctr"/>
          <a:r>
            <a:rPr lang="en-US" sz="500" b="1" u="none" baseline="0">
              <a:solidFill>
                <a:srgbClr val="FF0000"/>
              </a:solidFill>
            </a:rPr>
            <a:t>1 CJ6-T</a:t>
          </a:r>
        </a:p>
        <a:p>
          <a:pPr algn="ctr"/>
          <a:r>
            <a:rPr lang="en-US" sz="500" b="1" u="none" baseline="0">
              <a:solidFill>
                <a:srgbClr val="FF0000"/>
              </a:solidFill>
            </a:rPr>
            <a:t>1 MJ6-T</a:t>
          </a:r>
        </a:p>
        <a:p>
          <a:pPr algn="ctr"/>
          <a:r>
            <a:rPr lang="en-US" sz="500" b="1" u="none" baseline="0">
              <a:solidFill>
                <a:srgbClr val="FF0000"/>
              </a:solidFill>
            </a:rPr>
            <a:t>1 CE1-3</a:t>
          </a:r>
        </a:p>
        <a:p>
          <a:pPr algn="ctr"/>
          <a:r>
            <a:rPr lang="en-US" sz="500" b="1" u="none" baseline="0">
              <a:solidFill>
                <a:srgbClr val="FF0000"/>
              </a:solidFill>
            </a:rPr>
            <a:t>1 F1-3</a:t>
          </a:r>
        </a:p>
        <a:p>
          <a:pPr algn="ctr"/>
          <a:r>
            <a:rPr lang="en-US" sz="500" b="1" u="none" baseline="0">
              <a:solidFill>
                <a:srgbClr val="FF0000"/>
              </a:solidFill>
            </a:rPr>
            <a:t>1 CM2-12A</a:t>
          </a:r>
          <a:endParaRPr lang="en-US" sz="500" b="1" u="none">
            <a:solidFill>
              <a:srgbClr val="FF0000"/>
            </a:solidFill>
          </a:endParaRPr>
        </a:p>
      </xdr:txBody>
    </xdr:sp>
    <xdr:clientData/>
  </xdr:twoCellAnchor>
  <xdr:twoCellAnchor>
    <xdr:from>
      <xdr:col>10</xdr:col>
      <xdr:colOff>289034</xdr:colOff>
      <xdr:row>31</xdr:row>
      <xdr:rowOff>19707</xdr:rowOff>
    </xdr:from>
    <xdr:to>
      <xdr:col>11</xdr:col>
      <xdr:colOff>348566</xdr:colOff>
      <xdr:row>32</xdr:row>
      <xdr:rowOff>141027</xdr:rowOff>
    </xdr:to>
    <xdr:sp macro="" textlink="">
      <xdr:nvSpPr>
        <xdr:cNvPr id="24" name="TextBox 23">
          <a:extLst>
            <a:ext uri="{FF2B5EF4-FFF2-40B4-BE49-F238E27FC236}">
              <a16:creationId xmlns:a16="http://schemas.microsoft.com/office/drawing/2014/main" id="{874AB0C3-7804-4441-BC56-04BA53D312EF}"/>
            </a:ext>
          </a:extLst>
        </xdr:cNvPr>
        <xdr:cNvSpPr txBox="1"/>
      </xdr:nvSpPr>
      <xdr:spPr>
        <a:xfrm>
          <a:off x="3645775" y="4736224"/>
          <a:ext cx="440532" cy="272406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r>
            <a:rPr lang="en-US" sz="500" b="1" u="none">
              <a:solidFill>
                <a:srgbClr val="FF0000"/>
              </a:solidFill>
            </a:rPr>
            <a:t>1</a:t>
          </a:r>
          <a:r>
            <a:rPr lang="en-US" sz="500" b="1" u="none" baseline="0">
              <a:solidFill>
                <a:srgbClr val="FF0000"/>
              </a:solidFill>
            </a:rPr>
            <a:t> C9-200</a:t>
          </a:r>
        </a:p>
        <a:p>
          <a:pPr algn="ctr"/>
          <a:r>
            <a:rPr lang="en-US" sz="500" b="1" u="none" baseline="0">
              <a:solidFill>
                <a:srgbClr val="FF0000"/>
              </a:solidFill>
            </a:rPr>
            <a:t>1 CJ5-T</a:t>
          </a:r>
          <a:endParaRPr lang="en-US" sz="500" b="1" u="none">
            <a:solidFill>
              <a:srgbClr val="FF0000"/>
            </a:solidFill>
          </a:endParaRPr>
        </a:p>
      </xdr:txBody>
    </xdr:sp>
    <xdr:clientData/>
  </xdr:twoCellAnchor>
  <xdr:twoCellAnchor>
    <xdr:from>
      <xdr:col>16</xdr:col>
      <xdr:colOff>256189</xdr:colOff>
      <xdr:row>31</xdr:row>
      <xdr:rowOff>0</xdr:rowOff>
    </xdr:from>
    <xdr:to>
      <xdr:col>17</xdr:col>
      <xdr:colOff>315721</xdr:colOff>
      <xdr:row>32</xdr:row>
      <xdr:rowOff>125015</xdr:rowOff>
    </xdr:to>
    <xdr:sp macro="" textlink="">
      <xdr:nvSpPr>
        <xdr:cNvPr id="25" name="TextBox 24">
          <a:extLst>
            <a:ext uri="{FF2B5EF4-FFF2-40B4-BE49-F238E27FC236}">
              <a16:creationId xmlns:a16="http://schemas.microsoft.com/office/drawing/2014/main" id="{9337DB73-AAC8-4A0D-A0EF-016C15B0E366}"/>
            </a:ext>
          </a:extLst>
        </xdr:cNvPr>
        <xdr:cNvSpPr txBox="1"/>
      </xdr:nvSpPr>
      <xdr:spPr>
        <a:xfrm>
          <a:off x="5898930" y="4716517"/>
          <a:ext cx="440532" cy="276101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r>
            <a:rPr lang="en-US" sz="500" b="1" u="none">
              <a:solidFill>
                <a:srgbClr val="FF0000"/>
              </a:solidFill>
            </a:rPr>
            <a:t>1</a:t>
          </a:r>
          <a:r>
            <a:rPr lang="en-US" sz="500" b="1" u="none" baseline="0">
              <a:solidFill>
                <a:srgbClr val="FF0000"/>
              </a:solidFill>
            </a:rPr>
            <a:t> C9-200</a:t>
          </a:r>
        </a:p>
        <a:p>
          <a:pPr algn="ctr"/>
          <a:r>
            <a:rPr lang="en-US" sz="500" b="1" u="none" baseline="0">
              <a:solidFill>
                <a:srgbClr val="FF0000"/>
              </a:solidFill>
            </a:rPr>
            <a:t>1 CJ5-T</a:t>
          </a:r>
          <a:endParaRPr lang="en-US" sz="500" b="1" u="none">
            <a:solidFill>
              <a:srgbClr val="FF0000"/>
            </a:solidFill>
          </a:endParaRPr>
        </a:p>
      </xdr:txBody>
    </xdr:sp>
    <xdr:clientData/>
  </xdr:twoCellAnchor>
  <xdr:twoCellAnchor>
    <xdr:from>
      <xdr:col>27</xdr:col>
      <xdr:colOff>118241</xdr:colOff>
      <xdr:row>50</xdr:row>
      <xdr:rowOff>243052</xdr:rowOff>
    </xdr:from>
    <xdr:to>
      <xdr:col>27</xdr:col>
      <xdr:colOff>194441</xdr:colOff>
      <xdr:row>52</xdr:row>
      <xdr:rowOff>81637</xdr:rowOff>
    </xdr:to>
    <xdr:sp macro="" textlink="">
      <xdr:nvSpPr>
        <xdr:cNvPr id="176" name="Freeform: Shape 175">
          <a:extLst>
            <a:ext uri="{FF2B5EF4-FFF2-40B4-BE49-F238E27FC236}">
              <a16:creationId xmlns:a16="http://schemas.microsoft.com/office/drawing/2014/main" id="{89470100-70EC-41DC-BA92-2846539BFCDC}"/>
            </a:ext>
          </a:extLst>
        </xdr:cNvPr>
        <xdr:cNvSpPr/>
      </xdr:nvSpPr>
      <xdr:spPr>
        <a:xfrm>
          <a:off x="10050517" y="7869621"/>
          <a:ext cx="76200" cy="239292"/>
        </a:xfrm>
        <a:custGeom>
          <a:avLst/>
          <a:gdLst>
            <a:gd name="connsiteX0" fmla="*/ 0 w 104775"/>
            <a:gd name="connsiteY0" fmla="*/ 0 h 123825"/>
            <a:gd name="connsiteX1" fmla="*/ 47625 w 104775"/>
            <a:gd name="connsiteY1" fmla="*/ 104775 h 123825"/>
            <a:gd name="connsiteX2" fmla="*/ 19050 w 104775"/>
            <a:gd name="connsiteY2" fmla="*/ 123825 h 123825"/>
            <a:gd name="connsiteX3" fmla="*/ 9525 w 104775"/>
            <a:gd name="connsiteY3" fmla="*/ 95250 h 123825"/>
            <a:gd name="connsiteX4" fmla="*/ 76200 w 104775"/>
            <a:gd name="connsiteY4" fmla="*/ 38100 h 123825"/>
            <a:gd name="connsiteX5" fmla="*/ 104775 w 104775"/>
            <a:gd name="connsiteY5" fmla="*/ 123825 h 123825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</a:cxnLst>
          <a:rect l="l" t="t" r="r" b="b"/>
          <a:pathLst>
            <a:path w="104775" h="123825">
              <a:moveTo>
                <a:pt x="0" y="0"/>
              </a:moveTo>
              <a:cubicBezTo>
                <a:pt x="12779" y="21298"/>
                <a:pt x="51060" y="77294"/>
                <a:pt x="47625" y="104775"/>
              </a:cubicBezTo>
              <a:cubicBezTo>
                <a:pt x="46205" y="116134"/>
                <a:pt x="28575" y="117475"/>
                <a:pt x="19050" y="123825"/>
              </a:cubicBezTo>
              <a:cubicBezTo>
                <a:pt x="15875" y="114300"/>
                <a:pt x="7874" y="105154"/>
                <a:pt x="9525" y="95250"/>
              </a:cubicBezTo>
              <a:cubicBezTo>
                <a:pt x="14412" y="65931"/>
                <a:pt x="58272" y="48857"/>
                <a:pt x="76200" y="38100"/>
              </a:cubicBezTo>
              <a:cubicBezTo>
                <a:pt x="96339" y="118656"/>
                <a:pt x="76737" y="95787"/>
                <a:pt x="104775" y="123825"/>
              </a:cubicBezTo>
            </a:path>
          </a:pathLst>
        </a:cu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27</xdr:col>
      <xdr:colOff>275896</xdr:colOff>
      <xdr:row>51</xdr:row>
      <xdr:rowOff>144517</xdr:rowOff>
    </xdr:from>
    <xdr:to>
      <xdr:col>27</xdr:col>
      <xdr:colOff>333046</xdr:colOff>
      <xdr:row>53</xdr:row>
      <xdr:rowOff>9593</xdr:rowOff>
    </xdr:to>
    <xdr:sp macro="" textlink="">
      <xdr:nvSpPr>
        <xdr:cNvPr id="179" name="Freeform: Shape 178">
          <a:extLst>
            <a:ext uri="{FF2B5EF4-FFF2-40B4-BE49-F238E27FC236}">
              <a16:creationId xmlns:a16="http://schemas.microsoft.com/office/drawing/2014/main" id="{360C5AB0-578A-4221-A048-9E881729054B}"/>
            </a:ext>
          </a:extLst>
        </xdr:cNvPr>
        <xdr:cNvSpPr/>
      </xdr:nvSpPr>
      <xdr:spPr>
        <a:xfrm>
          <a:off x="10208172" y="8020707"/>
          <a:ext cx="57150" cy="167248"/>
        </a:xfrm>
        <a:custGeom>
          <a:avLst/>
          <a:gdLst>
            <a:gd name="connsiteX0" fmla="*/ 57150 w 219075"/>
            <a:gd name="connsiteY0" fmla="*/ 485775 h 485775"/>
            <a:gd name="connsiteX1" fmla="*/ 47625 w 219075"/>
            <a:gd name="connsiteY1" fmla="*/ 95250 h 485775"/>
            <a:gd name="connsiteX2" fmla="*/ 9525 w 219075"/>
            <a:gd name="connsiteY2" fmla="*/ 0 h 485775"/>
            <a:gd name="connsiteX3" fmla="*/ 0 w 219075"/>
            <a:gd name="connsiteY3" fmla="*/ 66675 h 485775"/>
            <a:gd name="connsiteX4" fmla="*/ 9525 w 219075"/>
            <a:gd name="connsiteY4" fmla="*/ 104775 h 485775"/>
            <a:gd name="connsiteX5" fmla="*/ 38100 w 219075"/>
            <a:gd name="connsiteY5" fmla="*/ 161925 h 485775"/>
            <a:gd name="connsiteX6" fmla="*/ 85725 w 219075"/>
            <a:gd name="connsiteY6" fmla="*/ 257175 h 485775"/>
            <a:gd name="connsiteX7" fmla="*/ 152400 w 219075"/>
            <a:gd name="connsiteY7" fmla="*/ 209550 h 485775"/>
            <a:gd name="connsiteX8" fmla="*/ 219075 w 219075"/>
            <a:gd name="connsiteY8" fmla="*/ 247650 h 485775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</a:cxnLst>
          <a:rect l="l" t="t" r="r" b="b"/>
          <a:pathLst>
            <a:path w="219075" h="485775">
              <a:moveTo>
                <a:pt x="57150" y="485775"/>
              </a:moveTo>
              <a:cubicBezTo>
                <a:pt x="70872" y="60383"/>
                <a:pt x="84951" y="319206"/>
                <a:pt x="47625" y="95250"/>
              </a:cubicBezTo>
              <a:cubicBezTo>
                <a:pt x="32576" y="4955"/>
                <a:pt x="61234" y="34473"/>
                <a:pt x="9525" y="0"/>
              </a:cubicBezTo>
              <a:cubicBezTo>
                <a:pt x="6350" y="22225"/>
                <a:pt x="0" y="44224"/>
                <a:pt x="0" y="66675"/>
              </a:cubicBezTo>
              <a:cubicBezTo>
                <a:pt x="0" y="79766"/>
                <a:pt x="5929" y="92188"/>
                <a:pt x="9525" y="104775"/>
              </a:cubicBezTo>
              <a:cubicBezTo>
                <a:pt x="19384" y="139281"/>
                <a:pt x="17228" y="130616"/>
                <a:pt x="38100" y="161925"/>
              </a:cubicBezTo>
              <a:cubicBezTo>
                <a:pt x="39584" y="172310"/>
                <a:pt x="36938" y="266045"/>
                <a:pt x="85725" y="257175"/>
              </a:cubicBezTo>
              <a:cubicBezTo>
                <a:pt x="112597" y="252289"/>
                <a:pt x="130175" y="225425"/>
                <a:pt x="152400" y="209550"/>
              </a:cubicBezTo>
              <a:lnTo>
                <a:pt x="219075" y="247650"/>
              </a:lnTo>
            </a:path>
          </a:pathLst>
        </a:cu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26</xdr:col>
      <xdr:colOff>270796</xdr:colOff>
      <xdr:row>59</xdr:row>
      <xdr:rowOff>67544</xdr:rowOff>
    </xdr:from>
    <xdr:to>
      <xdr:col>31</xdr:col>
      <xdr:colOff>44090</xdr:colOff>
      <xdr:row>65</xdr:row>
      <xdr:rowOff>141583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FA4EEDD-1A9C-4CFA-8B1C-7A0119D970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9704477">
          <a:off x="14679523" y="9228862"/>
          <a:ext cx="1505112" cy="1009221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103910</xdr:colOff>
      <xdr:row>24</xdr:row>
      <xdr:rowOff>138545</xdr:rowOff>
    </xdr:from>
    <xdr:to>
      <xdr:col>10</xdr:col>
      <xdr:colOff>294410</xdr:colOff>
      <xdr:row>28</xdr:row>
      <xdr:rowOff>34636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596923A6-A089-4004-8EBE-FE19DF037741}"/>
            </a:ext>
          </a:extLst>
        </xdr:cNvPr>
        <xdr:cNvSpPr/>
      </xdr:nvSpPr>
      <xdr:spPr>
        <a:xfrm>
          <a:off x="4745183" y="4035136"/>
          <a:ext cx="796636" cy="51954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 b="1">
              <a:solidFill>
                <a:srgbClr val="FFFF00"/>
              </a:solidFill>
            </a:rPr>
            <a:t>SMP 1</a:t>
          </a:r>
        </a:p>
      </xdr:txBody>
    </xdr:sp>
    <xdr:clientData/>
  </xdr:twoCellAnchor>
  <xdr:twoCellAnchor editAs="oneCell">
    <xdr:from>
      <xdr:col>1</xdr:col>
      <xdr:colOff>225136</xdr:colOff>
      <xdr:row>8</xdr:row>
      <xdr:rowOff>17318</xdr:rowOff>
    </xdr:from>
    <xdr:to>
      <xdr:col>22</xdr:col>
      <xdr:colOff>207818</xdr:colOff>
      <xdr:row>52</xdr:row>
      <xdr:rowOff>28274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7795BE0-E455-E0D5-98BF-C1EFF8A261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46363" y="1420091"/>
          <a:ext cx="12347864" cy="6868956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33338</xdr:colOff>
      <xdr:row>1</xdr:row>
      <xdr:rowOff>119063</xdr:rowOff>
    </xdr:from>
    <xdr:to>
      <xdr:col>1</xdr:col>
      <xdr:colOff>576263</xdr:colOff>
      <xdr:row>1</xdr:row>
      <xdr:rowOff>490538</xdr:rowOff>
    </xdr:to>
    <xdr:pic>
      <xdr:nvPicPr>
        <xdr:cNvPr id="119809" name="Picture 1">
          <a:extLst>
            <a:ext uri="{FF2B5EF4-FFF2-40B4-BE49-F238E27FC236}">
              <a16:creationId xmlns:a16="http://schemas.microsoft.com/office/drawing/2014/main" id="{8BB86571-7ED8-4CAA-B7C3-76079F09CC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2938" y="7286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33338</xdr:colOff>
      <xdr:row>4</xdr:row>
      <xdr:rowOff>119063</xdr:rowOff>
    </xdr:from>
    <xdr:to>
      <xdr:col>3</xdr:col>
      <xdr:colOff>576263</xdr:colOff>
      <xdr:row>4</xdr:row>
      <xdr:rowOff>490538</xdr:rowOff>
    </xdr:to>
    <xdr:pic>
      <xdr:nvPicPr>
        <xdr:cNvPr id="119810" name="Picture 2">
          <a:extLst>
            <a:ext uri="{FF2B5EF4-FFF2-40B4-BE49-F238E27FC236}">
              <a16:creationId xmlns:a16="http://schemas.microsoft.com/office/drawing/2014/main" id="{B4C06481-C185-4107-A325-6E2E662655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62138" y="21097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142875</xdr:colOff>
      <xdr:row>7</xdr:row>
      <xdr:rowOff>119063</xdr:rowOff>
    </xdr:from>
    <xdr:to>
      <xdr:col>5</xdr:col>
      <xdr:colOff>685800</xdr:colOff>
      <xdr:row>7</xdr:row>
      <xdr:rowOff>490538</xdr:rowOff>
    </xdr:to>
    <xdr:pic>
      <xdr:nvPicPr>
        <xdr:cNvPr id="119811" name="Picture 3">
          <a:extLst>
            <a:ext uri="{FF2B5EF4-FFF2-40B4-BE49-F238E27FC236}">
              <a16:creationId xmlns:a16="http://schemas.microsoft.com/office/drawing/2014/main" id="{91D912B8-DC8A-437A-A514-75577E749F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90875" y="349091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142875</xdr:colOff>
      <xdr:row>9</xdr:row>
      <xdr:rowOff>119063</xdr:rowOff>
    </xdr:from>
    <xdr:to>
      <xdr:col>7</xdr:col>
      <xdr:colOff>685800</xdr:colOff>
      <xdr:row>9</xdr:row>
      <xdr:rowOff>490538</xdr:rowOff>
    </xdr:to>
    <xdr:pic>
      <xdr:nvPicPr>
        <xdr:cNvPr id="119812" name="Picture 4">
          <a:extLst>
            <a:ext uri="{FF2B5EF4-FFF2-40B4-BE49-F238E27FC236}">
              <a16:creationId xmlns:a16="http://schemas.microsoft.com/office/drawing/2014/main" id="{AE9B2921-66EB-400E-8752-688AECD6A0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29150" y="426243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142875</xdr:colOff>
      <xdr:row>12</xdr:row>
      <xdr:rowOff>119063</xdr:rowOff>
    </xdr:from>
    <xdr:to>
      <xdr:col>9</xdr:col>
      <xdr:colOff>685800</xdr:colOff>
      <xdr:row>12</xdr:row>
      <xdr:rowOff>490538</xdr:rowOff>
    </xdr:to>
    <xdr:pic>
      <xdr:nvPicPr>
        <xdr:cNvPr id="119813" name="Picture 5">
          <a:extLst>
            <a:ext uri="{FF2B5EF4-FFF2-40B4-BE49-F238E27FC236}">
              <a16:creationId xmlns:a16="http://schemas.microsoft.com/office/drawing/2014/main" id="{E1DCE2C7-84EA-4972-AFFC-2996D83EF3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67425" y="56435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128588</xdr:colOff>
      <xdr:row>13</xdr:row>
      <xdr:rowOff>85725</xdr:rowOff>
    </xdr:from>
    <xdr:to>
      <xdr:col>9</xdr:col>
      <xdr:colOff>700088</xdr:colOff>
      <xdr:row>13</xdr:row>
      <xdr:rowOff>523875</xdr:rowOff>
    </xdr:to>
    <xdr:pic>
      <xdr:nvPicPr>
        <xdr:cNvPr id="119814" name="Picture 6">
          <a:extLst>
            <a:ext uri="{FF2B5EF4-FFF2-40B4-BE49-F238E27FC236}">
              <a16:creationId xmlns:a16="http://schemas.microsoft.com/office/drawing/2014/main" id="{9545A6E6-04C4-46FC-B860-28AD8B7A6D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53138" y="6219825"/>
          <a:ext cx="571500" cy="438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142875</xdr:colOff>
      <xdr:row>15</xdr:row>
      <xdr:rowOff>119063</xdr:rowOff>
    </xdr:from>
    <xdr:to>
      <xdr:col>11</xdr:col>
      <xdr:colOff>685800</xdr:colOff>
      <xdr:row>15</xdr:row>
      <xdr:rowOff>490538</xdr:rowOff>
    </xdr:to>
    <xdr:pic>
      <xdr:nvPicPr>
        <xdr:cNvPr id="119815" name="Picture 7">
          <a:extLst>
            <a:ext uri="{FF2B5EF4-FFF2-40B4-BE49-F238E27FC236}">
              <a16:creationId xmlns:a16="http://schemas.microsoft.com/office/drawing/2014/main" id="{53E671AF-3B70-4B80-ACB5-1D38B09E9B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05700" y="70246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147638</xdr:colOff>
      <xdr:row>18</xdr:row>
      <xdr:rowOff>57150</xdr:rowOff>
    </xdr:from>
    <xdr:to>
      <xdr:col>13</xdr:col>
      <xdr:colOff>681038</xdr:colOff>
      <xdr:row>18</xdr:row>
      <xdr:rowOff>552450</xdr:rowOff>
    </xdr:to>
    <xdr:pic>
      <xdr:nvPicPr>
        <xdr:cNvPr id="117761" name="Picture 1">
          <a:extLst>
            <a:ext uri="{FF2B5EF4-FFF2-40B4-BE49-F238E27FC236}">
              <a16:creationId xmlns:a16="http://schemas.microsoft.com/office/drawing/2014/main" id="{21AC4EED-4A99-407B-9282-2962FCC904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48738" y="8343900"/>
          <a:ext cx="53340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209550</xdr:colOff>
      <xdr:row>19</xdr:row>
      <xdr:rowOff>133350</xdr:rowOff>
    </xdr:from>
    <xdr:to>
      <xdr:col>13</xdr:col>
      <xdr:colOff>619125</xdr:colOff>
      <xdr:row>19</xdr:row>
      <xdr:rowOff>476250</xdr:rowOff>
    </xdr:to>
    <xdr:pic>
      <xdr:nvPicPr>
        <xdr:cNvPr id="117762" name="Picture 2">
          <a:extLst>
            <a:ext uri="{FF2B5EF4-FFF2-40B4-BE49-F238E27FC236}">
              <a16:creationId xmlns:a16="http://schemas.microsoft.com/office/drawing/2014/main" id="{BCC987DF-9CCD-4E98-8503-D17AE74BF0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10650" y="9029700"/>
          <a:ext cx="409575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9525</xdr:colOff>
      <xdr:row>22</xdr:row>
      <xdr:rowOff>14288</xdr:rowOff>
    </xdr:from>
    <xdr:to>
      <xdr:col>15</xdr:col>
      <xdr:colOff>819150</xdr:colOff>
      <xdr:row>22</xdr:row>
      <xdr:rowOff>595313</xdr:rowOff>
    </xdr:to>
    <xdr:pic>
      <xdr:nvPicPr>
        <xdr:cNvPr id="117763" name="Picture 3">
          <a:extLst>
            <a:ext uri="{FF2B5EF4-FFF2-40B4-BE49-F238E27FC236}">
              <a16:creationId xmlns:a16="http://schemas.microsoft.com/office/drawing/2014/main" id="{0F174FF5-CBD8-4FD5-8CFB-96138017D7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48900" y="10291763"/>
          <a:ext cx="809625" cy="58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33338</xdr:colOff>
      <xdr:row>24</xdr:row>
      <xdr:rowOff>23813</xdr:rowOff>
    </xdr:from>
    <xdr:to>
      <xdr:col>17</xdr:col>
      <xdr:colOff>795338</xdr:colOff>
      <xdr:row>24</xdr:row>
      <xdr:rowOff>700088</xdr:rowOff>
    </xdr:to>
    <xdr:pic>
      <xdr:nvPicPr>
        <xdr:cNvPr id="117764" name="Picture 4">
          <a:extLst>
            <a:ext uri="{FF2B5EF4-FFF2-40B4-BE49-F238E27FC236}">
              <a16:creationId xmlns:a16="http://schemas.microsoft.com/office/drawing/2014/main" id="{DC64D6B7-FF6C-4AC9-8325-88260BC6B8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10988" y="1107281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76200</xdr:colOff>
      <xdr:row>25</xdr:row>
      <xdr:rowOff>23813</xdr:rowOff>
    </xdr:from>
    <xdr:to>
      <xdr:col>17</xdr:col>
      <xdr:colOff>752475</xdr:colOff>
      <xdr:row>25</xdr:row>
      <xdr:rowOff>700088</xdr:rowOff>
    </xdr:to>
    <xdr:pic>
      <xdr:nvPicPr>
        <xdr:cNvPr id="117765" name="Picture 5">
          <a:extLst>
            <a:ext uri="{FF2B5EF4-FFF2-40B4-BE49-F238E27FC236}">
              <a16:creationId xmlns:a16="http://schemas.microsoft.com/office/drawing/2014/main" id="{3D85BA42-8621-49E9-808D-2114C082E8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53850" y="1179671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33338</xdr:colOff>
      <xdr:row>27</xdr:row>
      <xdr:rowOff>23813</xdr:rowOff>
    </xdr:from>
    <xdr:to>
      <xdr:col>19</xdr:col>
      <xdr:colOff>795338</xdr:colOff>
      <xdr:row>27</xdr:row>
      <xdr:rowOff>700088</xdr:rowOff>
    </xdr:to>
    <xdr:pic>
      <xdr:nvPicPr>
        <xdr:cNvPr id="117766" name="Picture 6">
          <a:extLst>
            <a:ext uri="{FF2B5EF4-FFF2-40B4-BE49-F238E27FC236}">
              <a16:creationId xmlns:a16="http://schemas.microsoft.com/office/drawing/2014/main" id="{513D0DAF-D056-489B-B2D1-D002376E75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49263" y="12682538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76200</xdr:colOff>
      <xdr:row>28</xdr:row>
      <xdr:rowOff>23813</xdr:rowOff>
    </xdr:from>
    <xdr:to>
      <xdr:col>19</xdr:col>
      <xdr:colOff>752475</xdr:colOff>
      <xdr:row>28</xdr:row>
      <xdr:rowOff>700088</xdr:rowOff>
    </xdr:to>
    <xdr:pic>
      <xdr:nvPicPr>
        <xdr:cNvPr id="117767" name="Picture 7">
          <a:extLst>
            <a:ext uri="{FF2B5EF4-FFF2-40B4-BE49-F238E27FC236}">
              <a16:creationId xmlns:a16="http://schemas.microsoft.com/office/drawing/2014/main" id="{00E7FECA-8F72-4D31-A4C0-2DDD425B11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92125" y="13406438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33338</xdr:colOff>
      <xdr:row>30</xdr:row>
      <xdr:rowOff>23813</xdr:rowOff>
    </xdr:from>
    <xdr:to>
      <xdr:col>21</xdr:col>
      <xdr:colOff>795338</xdr:colOff>
      <xdr:row>30</xdr:row>
      <xdr:rowOff>700088</xdr:rowOff>
    </xdr:to>
    <xdr:pic>
      <xdr:nvPicPr>
        <xdr:cNvPr id="117768" name="Picture 8">
          <a:extLst>
            <a:ext uri="{FF2B5EF4-FFF2-40B4-BE49-F238E27FC236}">
              <a16:creationId xmlns:a16="http://schemas.microsoft.com/office/drawing/2014/main" id="{58FD68A2-4E18-48D7-9CCA-E83049E19F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87538" y="1429226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76200</xdr:colOff>
      <xdr:row>31</xdr:row>
      <xdr:rowOff>23813</xdr:rowOff>
    </xdr:from>
    <xdr:to>
      <xdr:col>21</xdr:col>
      <xdr:colOff>752475</xdr:colOff>
      <xdr:row>31</xdr:row>
      <xdr:rowOff>700088</xdr:rowOff>
    </xdr:to>
    <xdr:pic>
      <xdr:nvPicPr>
        <xdr:cNvPr id="117769" name="Picture 9">
          <a:extLst>
            <a:ext uri="{FF2B5EF4-FFF2-40B4-BE49-F238E27FC236}">
              <a16:creationId xmlns:a16="http://schemas.microsoft.com/office/drawing/2014/main" id="{49E19254-0682-49BC-83F2-78B6E88475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30400" y="1501616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erencanaan\2006\My%20Documents\1Djt\My%20Documents\RUPTL10TH\My%20Documents\RAKORCAB2001\Nur\daftarisian\Book1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ontrak%20Yantek%202015-2019\Users\Har\AppData\Local\Temp\Temp2_RAB%20YANTEK%20SALATIGA.zip\F\Documents%20and%20Settings\Wartana\Local%20Settings\Temporary%20Internet%20Files\OLK2\LM-TRIW.III\LM-TRIW3\losses\LOSGABbali20031%20de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microsoft.com/office/2006/relationships/xlExternalLinkPath/xlPathMissing" Target="GRAFIK%20GANGGUAN%20PENYULANG%20%202001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RAPAT%20POKJA%20AO\SEMARANG%2017-18%20FEBRUARI%202009\BK-DHU-04\BEBAN-88-89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microsoft.com/office/2006/relationships/xlExternalLinkPath/xlStartup" Target="lambaro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Applications\Microsoft%20Office%202011\Office\Startup\Excel\lambaro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priska.jr\Downloads\LKAI%202011-2012\2012\AI%202012%20Rapat%20Pusat%20260911\My%20Document%20Rusdi\SUBSIDI%20LISTRIK\SUBSIDI%202007\ESTIMASI%20SUBSIDI%202007%20DEPKEU%2017%20MEI%2006-OK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jokohadiwidayat\Documents\POPSD\REKAP%20DATA%20PRK%202014\Lk200312-02-03-04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C\Users\jokohadiwidayat\Documents\POPSD\REKAP%20DATA%20PRK%202014\Lk200312-02-03-04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C\Users\jokohadiwidayat\Documents\POPSD\REKAP%20DATA%20PRK%202014\RAPAT%20POKJA%20AO\SEMARANG%2017-18%20FEBRUARI%202009\BK-DHU-04\BEBAN-88-89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C\Users\jokohadiwidayat\Documents\POPSD\REKAP%20DATA%20PRK%202014\RAPAT%20POKJA%20AO\SEMARANG%2017-18%20FEBRUARI%202009\BK-DHU-04\BEBAN-88-89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1.%20WORKING%20AREA\laporan%20FGTM\oktober%202016\Users\asus\Documents\Documents%20and%20Settings\lilik\Local%20Settings\Temporary%20Internet%20Files\OLK4E\Documents%20and%20Settings\tania%20savana.OPDIST-CAD3CA88\My%20Documents\OPDIST%20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4E236F8E\OPDIST%20" TargetMode="External"/></Relationships>
</file>

<file path=xl/externalLinks/_rels/externalLink14.xml.rels><?xml version="1.0" encoding="UTF-8" standalone="yes"?>
<Relationships xmlns="http://schemas.openxmlformats.org/package/2006/relationships"><Relationship Id="rId2" Type="http://schemas.microsoft.com/office/2019/04/relationships/externalLinkLongPath" Target="file:///D:\Data%20KANTOR\Kantor%202021\PBPD\1.%20WORKING%20AREA\laporan%20FGTM\oktober%202016\Users\asus\Documents\Documents%20and%20Settings\lilik\Local%20Settings\Temporary%20Internet%20Files\OLK4E\Documents%20and%20Settings\tania%20savana.OPDIST-CAD3CA88\My%20Documents\OPDIST%20?4E236F8E" TargetMode="External"/><Relationship Id="rId1" Type="http://schemas.openxmlformats.org/officeDocument/2006/relationships/externalLinkPath" Target="file:///\\4E236F8E\OPDIST%20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sigep\My%20Documents\Irwan\Documents%20and%20Settings\User\My%20Documents\Copy%20of%20PRK%20AI%202008\Data%20Feeder\Trip%202007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Papa\Data%20Laporan\Survey%20PB\Usulan%20SKK\Master%20SKK\Mat-Upah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LITA\Gudang\coba2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User\AppData\Local\Temp\Rar$DI21.625\SMGTGH\Flashdisk%2008%2010%2010\Saidi%20Saifi%202009\01%20Januari\01.Januari%2009\Copy%20of%20PMT%20TRIP\januari\Data%20Dasar%20PMT%20TripJan%2009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6BD13C28\RAB%20standarisasi%20strutur%20data%20aset%20jardis%20PLN%20DJBB%202013.04.10%20Fina.xlsx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User\AppData\Local\Temp\Rar$DI21.625\SMGTGH\Flashdisk%2008%2010%2010\Saidi%20Saifi%202009\01%20Januari\01.Januari%2009\Copy%20of%20PMT%20TRIP\Trip%202009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USER\Documents\SINUNG\ACCENTURE\DELIVERABLE\DELIVERABLE%20BEST%20PRACTICE%20OM%20BY%20ACCENTURE\SERVICE%20MODEL\HP_Service%20Cost%20Model-v1.0.xlsm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\i\Data%20G\BA\BA%202003\My%20Documents\hard%20disk%20dudi\My%20Documents\khehui\My%20Documents\Dat-excl\MasterSPPK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Data%20Dwi\Monitoring%20SKK%202011\Rapat%20tgl%2020%20sept\Users\Raya\AppData\Local\Microsoft\Windows\Temporary%20Internet%20Files\Content.Outlook\UBD185SH\RKAP%202004\RKAP%20AI%202004\INVESTASI\Sat\RKAP%202002\6%20Sept%202001\APBN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Documents%20and%20Settings\Budyanto\My%20Documents\Form%20Distribusi%202006\LKAI2006W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ontrak%20Yantek%202015-2019\Users\Har\Downloads\Documents%20and%20Settings\uno.harsoyo\Local%20Settings\Temporary%20Internet%20Files\Content.Outlook\9GR4E4IT\F\TM1-HASIL\TM1\PLN%20Budget%20Reports%20V1.2\Reports\RKAP%20Laba_%20Rugi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r\Downloads\Documents%20and%20Settings\uno.harsoyo\Local%20Settings\Temporary%20Internet%20Files\Content.Outlook\9GR4E4IT\F\TM1-HASIL\TM1\PLN%20Budget%20Reports%20V1.2\Reports\RKAP%20Laba_%20Rugi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microsoft.com/office/2006/relationships/xlExternalLinkPath/xlPathMissing" Target="RKAP%202007%20Bandung%20(23-26%20Jan%2007)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2009\kinerja%20PMT%20trip\Form_Kinerja_Penyu4_dian2008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0E469288\recon_SUTM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-JO~1\AppData\Local\Temp\Rar$DI00.429\Kontrak%20Yantek%202015-2019\Users\Har\AppData\Local\Temp\Temp2_RAB%20YANTEK%20SALATIGA.zip\Arifien-bay\KPUBnov2003\WINDOWS\TEMP\RESK165UB2001-rev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3.%20DATA%20AREA%20DEMAK\4.%20SPK\2.%20LELANG%202017%20-%20133\1.%20RAB%20JUN%20-%20JUL%202017\1.%20TEGOWANU\2.%20SUDAH%20DIPERIKSA\8\NEW%20BERKAS%20PB%20PD%20rev%201.2.xlsx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hotman\DisJaya\CC\FIN%20ANALISIS-DISJAYA-CALL%20CENTRE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Invstasi\Lap%20inv%202007\A-Presentasi2004\2005formnewrev2\2005newformrev2\RKAP2005%20UNIT\TM1\RKAP%20Investasi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Clients\PLN\Backups\Backup%20PLN%20Budget%2015th%20July%2004\Reports\RKAP%20Laba_%20Rugi1V1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A\RENKOR\NOVA\RKAP%202005%20WLPG%20VERSI%20WILAYAH\Wil%20Lampung%20adjstd\PLN%20Budget%20Reports%20V1.2\Reports\RKAP%20Laba_%20Rugi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RKAP\Copy%20of%20PRK%20AI%202008\Data%20Feeder\Trip%202007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RKAP\Copy%20of%20PRK%20AI%202008\Data%20Feeder\Trip%202007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r\AppData\Local\Temp\Temp2_RAB%20YANTEK%20SALATIGA.zip\F\Documents%20and%20Settings\Wartana\Local%20Settings\Temporary%20Internet%20Files\OLK2\LM-TRIW.III\LM-TRIW3\buku%202002\Data%20Dari%20Luar\LH%20APRIL%202000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rkon4\D\ReCLOSE\Susut\Susut%202005\Deviasi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3553C40E\Agustus%20%202006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sidoarjo%20endtoend\PLTD%20Halmahera%20Power%20(US$).xlsm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sigep\My%20Documents\Irwan\Documents%20and%20Settings\User\My%20Documents\Copy%20of%20PRK%20AI%202008\Data%20Feeder\Trip%202007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1.132.30\shared\Documents%20and%20Settings\Armand_Widjaja\Local%20Settings\Temporary%20Internet%20Files\OLK6F\PLN%20staffing%20v18-v31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microsoft.com/office/2006/relationships/xlExternalLinkPath/xlPathMissing" Target="PMT%20TRIP%20%20MARET%202008A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Kantor%202023\PB-PD\3.%20KKP%20PB-PD%20TR%20Kolektif\05.%20Perum%20BALEWARNA-27022023.XLSX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PLN-JO~1\AppData\Local\Temp\Rar$DI00.429\Kontrak%20Yantek%202015-2019\Users\Har\AppData\Local\Temp\Temp2_RAB%20YANTEK%20SALATIGA.zip\usulan%20ALAT%20KERJA%20dan%20APD%20MELENGKAPI%202014-1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aporan%20Beban%20Keypoint.xlsx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ata%20KANTOR\Kantor%202021\PBPD\LOGSHEET%20PERPIKETAN\LOGSHEET%202019\4.%20APRIL%202019\09.%20Laporan%20Beban%20Keypoint.xlsx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aporan%20Beban%20Keypoint.xlsx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microsoft.com/office/2006/relationships/xlExternalLinkPath/xlPathMissing" Target="harga%20matrial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microsoft.com/office/2006/relationships/xlExternalLinkPath/xlPathMissing" Target="GANGGUAN%20PMT%20TRIP%20update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microsoft.com/office/2006/relationships/xlExternalLinkPath/xlPathMissing" Target="Neraca%20Energi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microsoft.com/office/2006/relationships/xlExternalLinkPath/xlPathMissing" Target="DLKAI%2005%20CMOD%20(PAGU-3)%20KINERJA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ontrak%20Yantek%202015-2019\Documents%20and%20Settings\nugroho.dh\Local%20Settings\Temporary%20Internet%20Files\Content.Outlook\NU8SB6AU\RAB%20Salatiga%20PLOPDTL\RAB%20YANTEK%20SALATIGA%202015%20Penawaran.xlsx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PLN-JO~1\AppData\Local\Temp\Rar$DI00.429\Kontrak%20Yantek%202015-2019\RAB%20RKAP\JBB\NEGO%20BANDUNG\NEGO%20PEMELIHARAAN%20BANDUNG.xlsx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microsoft.com/office/2006/relationships/xlExternalLinkPath/xlPathMissing" Target="LKF%20Utr%20III%202009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nani.nurfaqsanah\AppData\Roaming\Microsoft\Excel\Monitoring%20PPFA%20Operasi.xlsx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sidoarjo%20endtoend\Jatim%20LKAI2008%20RKAP2009%2018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stio\ranyza\My%20Documents\Hastiyo\Floppy\Keuangan_PLTU%20TJK_Draftfinal_2609_Revisi_610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microsoft.com/office/2006/relationships/xlExternalLinkPath/xlPathMissing" Target="Laporan%20Teknik%202010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A\Sat\RKAP%202002\6%20Sept%202001\APBN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erah\C\penetapan%20rkap%202005\rkap%202005%20sah\rkap%202005%20sah\0Master%20TM1%201.31%20OK\RKAP%20Aplikasi\Data%20Diterima\Data%20TM1%20RKAP%202005\Jabar\RKAP%20Laba_%20Rugi-DJBB-2005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microsoft.com/office/2006/relationships/xlExternalLinkPath/xlPathMissing" Target="12RB09_SE217_KDS_2011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sidoarjo%20endtoend\Copy%20of%20eMap%20Budget%20Plan%20-%20Aceh.xlsx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\Downloads\Users\PLN-JO~1\AppData\Local\Temp\Rar$DI00.429\Kontrak%20Yantek%202015-2019\Users\Har\AppData\Local\Temp\Temp2_RAB%20YANTEK%20SALATIGA.zip\Arifien-bay\KPUBnov2003\WINDOWS\TEMP\2001\PROG-RKAP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PROG-RKAP.xls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\Desktop\KENDAL\Copy%20of%20Form%20RAB%20Perkuatan%20HSS%202016%20untuk%20PRK%202017.xlsx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My%20Documents\fuad\2007\lkai\Lkai-P1\Jatim%20LKAI2007%20%2016062006%200.32%20(Prioritas%201)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harini%20a%20bah\My%20Documents\Karyadi\Feasibility%20Study\spotec\Final%20FS%20%20PT%20Spotec\Proyeksi%20Keuangan%20Spotec%20ajs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Aero\Downloads\11%20GGN%20PENYULANG%20APD.xlsx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Gudang\Maret%202005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Hendika\AppData\Roaming\Microsoft\Excel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-JO~1\AppData\Local\Temp\Rar$DI00.429\Kontrak%20Yantek%202015-2019\Users\user\AppData\Local\Temp\wz2f40\DKI%20JAYA%20kntr\PENAWRN%20%20HP%20YANTEK%20%20MENTENGKIRM%20210414\Analisa%20Sewa%20Mobil%20FormulaBPK270214%20Menteng.xlsx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BP-RAB\tawar%20Oke%20Kertasari\Penawaran%20Kertasari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Papa\Data%20Laporan\Survey%20PB\Usulan%20SKK\Master%20SKK\Mat-Upah.xls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atb\Application%20Data\Microsoft\Excel\!!!!backup\PANITIA%20PD%20PB%202011\!BAYAR%202012\RAB%20DARI%20USER\RAB%20NODIN%20182.xlsx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-JO~1\AppData\Local\Temp\Rar$DI00.429\Kontrak%20Yantek%202015-2019\Users\Har\AppData\Local\Temp\Temp2_RAB%20YANTEK%20SALATIGA.zip\Arifien-bay\KPUBnov2003\RKAP%20FINAL%202003\Duponk%20Final%20sucofin%20April%202003.xls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mail.telkom.net/WINDOWS/TEMP/123%20Nazar/Proyek%20Final/GlobalFon/Kirim%20Softcopy/Project%20MAM@%20(65-35).xls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data\LITA\BORONG%20BORONG\Juni\4%20juni%202005.XLS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INDRA%202009\UPAH%20JARINGAN\60%20%20upah%2019%20DES%20%20widodo%20KANT%20%202009.xls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WAHYU%20H\proyek%202012\GOLO\tagihan\RAB%20DARI%20USER.xlsx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microsoft.com/office/2006/relationships/xlExternalLinkPath/xlPathMissing" Target="per%20Feeder.xls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erja\2015\Anggaran%202015\Usulan%202016\~~~FORM\Tabel%20Wilayah-cabang.xls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ogsheet%20Gangguan.xlsx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ata%20KANTOR\Kantor%202021\PBPD\LOGSHEET%20PERPIKETAN\LOGSHEET%202019\4.%20APRIL%202019\09.%20Logsheet%20Gangguan.xlsx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ogsheet%20Gangguan.xlsx" TargetMode="External"/></Relationships>
</file>

<file path=xl/externalLinks/_rels/externalLink8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GURUH\MONITORING\HAR\PFK\BP-RAB\tawar%20Oke%20Kertasari\Penawaran%20Kertasari.xls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3\My%20Documents\Data%20G\BA\BA%202003\My%20Documents\hard%20disk%20dudi\My%20Documents\khehui\My%20Documents\Dat-excl\MasterSPPK.xls" TargetMode="External"/></Relationships>
</file>

<file path=xl/externalLinks/_rels/externalLink9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WINNT\Profiles\wkongsamut\Temporary%20Internet%20Files\Content.IE5\CDERGTUV\Danfoss%20Submission%20form%202004%20(1).xls" TargetMode="External"/></Relationships>
</file>

<file path=xl/externalLinks/_rels/externalLink91.xml.rels><?xml version="1.0" encoding="UTF-8" standalone="yes"?>
<Relationships xmlns="http://schemas.openxmlformats.org/package/2006/relationships"><Relationship Id="rId1" Type="http://schemas.microsoft.com/office/2006/relationships/xlExternalLinkPath/xlLibrary" Target="terbilang.xla" TargetMode="External"/></Relationships>
</file>

<file path=xl/externalLinks/_rels/externalLink9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sus\Downloads\BLANKO%20PRK%20UPDATE%202024.xlsx" TargetMode="External"/></Relationships>
</file>

<file path=xl/externalLinks/_rels/externalLink9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1.%20KERJA%20KUY\1.%20SAR%20&amp;%20PP%20UP3%20DEMAK\PERMOHONAN%20PELANGGAN\PERMOHONAN%20TM\23.%20PT%20GLORY\KKF%20PT%20GLOR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Sheet4"/>
      <sheetName val="Sheet5"/>
      <sheetName val="Sheet6"/>
      <sheetName val="Sheet7"/>
      <sheetName val="JENIS PENYEBAB GGN (2012-2013)"/>
      <sheetName val="M"/>
      <sheetName val="HARGA SATUAN"/>
      <sheetName val="PkRp"/>
      <sheetName val="prod03"/>
      <sheetName val="C"/>
      <sheetName val="TARGET-RKAP"/>
      <sheetName val="lb-lkao"/>
      <sheetName val="SAP"/>
      <sheetName val="Kamus"/>
      <sheetName val="BiLuOp(14)"/>
      <sheetName val="BiPinjamin(15)"/>
      <sheetName val="BPeg-F(12D1)"/>
      <sheetName val="IkhtisarBiop(12.0)"/>
      <sheetName val="JualGTarif(11A)"/>
      <sheetName val="LabaRugi Fungsi2004(21B)"/>
      <sheetName val="LabaRugi Lainnya 2005(20)"/>
      <sheetName val="LabaRugi Unsur2004(21A)"/>
      <sheetName val="PendaLuOp(13)"/>
      <sheetName val="PendOpLain(11B)"/>
      <sheetName val="ProduksiTL(12B2)"/>
      <sheetName val="SewaPemb(12A2)"/>
      <sheetName val="NRCPTK01"/>
      <sheetName val="NO. PRK"/>
      <sheetName val="JENIS_PENYEBAB_GGN_(2012-2013)"/>
      <sheetName val="JENIS_PENYEBAB_GGN_(2012-2013)1"/>
      <sheetName val="JENIS_PENYEBAB_GGN_(2012-2013)2"/>
      <sheetName val="ACUAN"/>
      <sheetName val="CEMPAKA"/>
      <sheetName val="Summary"/>
      <sheetName val="DATA"/>
      <sheetName val="Produksi"/>
      <sheetName val="Asumsi"/>
      <sheetName val="BBMJenis(12B1)"/>
      <sheetName val="Bipeg-U(12D2)"/>
      <sheetName val="BiPinjaman(15)"/>
      <sheetName val="KMS-DIS5"/>
      <sheetName val="E7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HarJabor(12C2)"/>
      <sheetName val="R-SM-KIN"/>
      <sheetName val="CAL"/>
      <sheetName val="LabaRugi"/>
      <sheetName val="LabaRugi Fungsi th (t-1)(21B)"/>
      <sheetName val="LabaRugi Lainnya(20)"/>
      <sheetName val="LabaRugi Unsur th(t-1)(21A)"/>
      <sheetName val="LOGRESUME"/>
      <sheetName val="PembelianTL(12A1)"/>
      <sheetName val="LIST"/>
      <sheetName val="L_23"/>
      <sheetName val="grafi kesiapan versi p3b dan pe"/>
      <sheetName val="W1"/>
      <sheetName val="Book1"/>
      <sheetName val="SISTEM SUMBAGSEL"/>
      <sheetName val="self_ases_tw3 2012"/>
      <sheetName val="Rekap-Proses"/>
      <sheetName val="Entry KPI"/>
      <sheetName val="UP"/>
      <sheetName val="eval-jual"/>
      <sheetName val="2008_rev1"/>
      <sheetName val="SK62"/>
      <sheetName val="JULI"/>
      <sheetName val="APO"/>
      <sheetName val="GD"/>
      <sheetName val="R_SM_KIN"/>
      <sheetName val="RKA 2010"/>
      <sheetName val="MPP"/>
      <sheetName val="PERIODIK"/>
      <sheetName val="Bidang Niaga"/>
      <sheetName val="Bidang Niaga Eproc"/>
      <sheetName val="ttings\Administrator\Desktop\DA"/>
      <sheetName val=""/>
      <sheetName val="Genset Mobil 200 KVA"/>
      <sheetName val="JS KENDARAAN"/>
      <sheetName val="SUPPORT UTM FIREWALL"/>
      <sheetName val="CELL 20 KV OUT GOING"/>
      <sheetName val="CUBICLE TRAFO"/>
      <sheetName val="CUBICLE PT-LA"/>
      <sheetName val="CT 400-800"/>
      <sheetName val="KAABEL XLPE"/>
      <sheetName val="PRICE RUNGKUT"/>
      <sheetName val="MODEM GPRS"/>
      <sheetName val="APAR"/>
      <sheetName val="BATTERY &amp; RECTIFER 110 VDC"/>
      <sheetName val="DETECTOR INTRUDER"/>
      <sheetName val="RELAY OCR,DGR,UFR"/>
      <sheetName val="CELL 20 KV COUPLER"/>
      <sheetName val="CUBICLE PT-LA 24 KV"/>
      <sheetName val="PMT 20 KV"/>
      <sheetName val="UPS 10 KVA"/>
      <sheetName val="BANYUWANGI"/>
      <sheetName val="RPBL"/>
      <sheetName val="A"/>
      <sheetName val="B"/>
      <sheetName val="L20Keu"/>
      <sheetName val="2008-rev1"/>
      <sheetName val="Uraian"/>
      <sheetName val="W-NAD"/>
      <sheetName val="LK2004"/>
      <sheetName val="rkap2008"/>
      <sheetName val="Rekap rutin psb"/>
      <sheetName val="Resume"/>
      <sheetName val="Harga BBM Indonesia"/>
      <sheetName val="UshDeb00"/>
      <sheetName val="NerSubsis"/>
      <sheetName val="Layout-UNIT1"/>
      <sheetName val="Rekap Kinerja"/>
      <sheetName val="Usia"/>
      <sheetName val="pddk"/>
      <sheetName val="GABUNGAN"/>
      <sheetName val="tabel JHT"/>
      <sheetName val="Book1.xls"/>
      <sheetName val="Database"/>
      <sheetName val="SBS-ok"/>
      <sheetName val="THN-6"/>
      <sheetName val="GAB"/>
      <sheetName val="WIL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By Non BPP-06"/>
      <sheetName val="LRAnak"/>
      <sheetName val="KWHJUAL"/>
      <sheetName val="Indk"/>
      <sheetName val="Debcap"/>
      <sheetName val="asumsi-org"/>
      <sheetName val="ttings_Administrator_Desktop_DA"/>
      <sheetName val="SUSUt 9%"/>
      <sheetName val="chitimc"/>
      <sheetName val="dongia (2)"/>
      <sheetName val="giathanh1"/>
      <sheetName val="LKVL-CK-HT-GD1"/>
      <sheetName val="Cover1"/>
      <sheetName val="mu"/>
      <sheetName val="DAF-1"/>
      <sheetName val="Pt"/>
      <sheetName val="RAB"/>
      <sheetName val="CashFlow"/>
      <sheetName val="FAK"/>
      <sheetName val="8LT 12"/>
      <sheetName val="ca"/>
      <sheetName val="Assumptions"/>
      <sheetName val="dataKIT"/>
      <sheetName val="dataPHT"/>
      <sheetName val="dataIBT"/>
      <sheetName val="dataTRF"/>
      <sheetName val="dataPDH_Pasok"/>
      <sheetName val="INLAND FACTOR DISTANCE"/>
      <sheetName val="LABA RUGI"/>
      <sheetName val="Inv_MALUKU"/>
      <sheetName val="REFERENSI"/>
      <sheetName val="TRNS-C1"/>
      <sheetName val="sept"/>
      <sheetName val="Harga"/>
      <sheetName val="GGN SUTM-SKTM"/>
      <sheetName val="GGN PER UNIT"/>
      <sheetName val="INPUT"/>
      <sheetName val="SAIFI"/>
      <sheetName val="JTM"/>
      <sheetName val="Construction Period Costs"/>
      <sheetName val="Plant Characteristics"/>
      <sheetName val="SAIDI"/>
      <sheetName val="JSiar"/>
      <sheetName val="LEMPATETI"/>
      <sheetName val="KARANG"/>
      <sheetName val="WAYHALIM"/>
      <sheetName val="TEBET"/>
      <sheetName val="KALIANDA"/>
      <sheetName val="NATAR"/>
      <sheetName val="SIDOMULYO"/>
      <sheetName val="SUTAMI"/>
      <sheetName val="cab"/>
      <sheetName val="Rekap Gab"/>
      <sheetName val="Catatan"/>
      <sheetName val="Currency Rate"/>
      <sheetName val="Parameter"/>
      <sheetName val="RESUM-MON"/>
      <sheetName val="DATA VENDOR DAN DIREKSI PLN"/>
      <sheetName val="[Book1.xls]ttings_Administrat_2"/>
      <sheetName val="CiMaPlbStd"/>
      <sheetName val="Penjualan"/>
      <sheetName val="ProdSendiri"/>
      <sheetName val="PS&amp;Susut TL"/>
      <sheetName val="SewaBeli"/>
      <sheetName val="Transfer"/>
      <sheetName val="Alat"/>
      <sheetName val="Basic"/>
      <sheetName val="000000"/>
      <sheetName val="HARGA_SATUAN"/>
      <sheetName val="HARGA_SATUAN3"/>
      <sheetName val="[Book1.xls][Book1.xls][Book1.x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/>
      <sheetData sheetId="60"/>
      <sheetData sheetId="61"/>
      <sheetData sheetId="62"/>
      <sheetData sheetId="63"/>
      <sheetData sheetId="64"/>
      <sheetData sheetId="65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/>
      <sheetData sheetId="75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SBALI"/>
      <sheetName val="LSWIL03"/>
      <sheetName val="BALI03"/>
      <sheetName val="prod03"/>
      <sheetName val="JUAL03"/>
      <sheetName val="kitluR-upj"/>
      <sheetName val="kitlur"/>
      <sheetName val="Sheet3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硸硸湡敧"/>
      <sheetName val="graf2"/>
      <sheetName val="PENYEBAB GANGGUAN"/>
      <sheetName val="WIL"/>
      <sheetName val="GAB"/>
      <sheetName val="MAT"/>
      <sheetName val="JS"/>
      <sheetName val="DExp.Lmb"/>
      <sheetName val="PkRp"/>
      <sheetName val="PUNCAK-89"/>
      <sheetName val="INISIATIF STRATEGIS"/>
      <sheetName val="GRAFIK GANGGUAN PENYULANG  2001"/>
      <sheetName val="Section Gangguan"/>
      <sheetName val="LAMP"/>
      <sheetName val="GInc.Lmb"/>
      <sheetName val="Setting"/>
      <sheetName val="GJantho"/>
      <sheetName val="prod03"/>
      <sheetName val="x"/>
      <sheetName val="FORM-B"/>
      <sheetName val="aruskas"/>
      <sheetName val="bakup1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CMK"/>
      <sheetName val="GrafikProd"/>
      <sheetName val="REFERENSI"/>
      <sheetName val="H MAT"/>
      <sheetName val="HARGA SATUAN"/>
      <sheetName val="ca"/>
      <sheetName val="NO. PRK"/>
      <sheetName val="AHS - Personel"/>
      <sheetName val="AHS - Non Personel"/>
      <sheetName val="KEBIJAKAN PB-PD"/>
      <sheetName val="WAN"/>
      <sheetName val="TRNS-C1"/>
      <sheetName val="chemcal"/>
      <sheetName val="CashFlow"/>
      <sheetName val="E7"/>
      <sheetName val="REKAP"/>
      <sheetName val="Dasar Pemadaman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Parameter"/>
      <sheetName val="DivVII"/>
      <sheetName val="DFTR GARDIST"/>
      <sheetName val="ANALISA"/>
      <sheetName val="NRCPTK01"/>
      <sheetName val="Sheet1"/>
      <sheetName val="Cover"/>
      <sheetName val="Sheet3"/>
      <sheetName val="MENU"/>
      <sheetName val="Hal-1"/>
      <sheetName val="INPBA"/>
      <sheetName val="THN-7"/>
      <sheetName val="C"/>
      <sheetName val="M"/>
      <sheetName val="Analisa Struktur Data"/>
      <sheetName val="SAA"/>
      <sheetName val="MAIN"/>
      <sheetName val="DAFGED"/>
      <sheetName val="Kpg"/>
      <sheetName val="Usulan"/>
      <sheetName val="TRANS"/>
      <sheetName val="FAS"/>
      <sheetName val="見積伺"/>
      <sheetName val="RINCIAN HARGA MATERIAL"/>
      <sheetName val="AHS-JTR"/>
      <sheetName val="Uraian"/>
      <sheetName val="rkap2008"/>
      <sheetName val="Penjualan"/>
      <sheetName val="ProdSendiri"/>
      <sheetName val="PS&amp;Susut TL"/>
      <sheetName val="SewaBeli"/>
      <sheetName val="Transfer"/>
      <sheetName val="Listing"/>
      <sheetName val="Koordinat"/>
      <sheetName val="AHSP"/>
      <sheetName val="HB"/>
      <sheetName val="HSA"/>
      <sheetName val="C.10"/>
      <sheetName val="C.12"/>
      <sheetName val="C.14"/>
      <sheetName val="C.16"/>
      <sheetName val="C.19"/>
      <sheetName val="C.21"/>
      <sheetName val="C.23"/>
      <sheetName val="C.25"/>
      <sheetName val="C.7"/>
      <sheetName val="C.9"/>
      <sheetName val="Sheet8"/>
    </sheetNames>
    <sheetDataSet>
      <sheetData sheetId="0">
        <row r="8">
          <cell r="D8" t="str">
            <v>JAN99</v>
          </cell>
        </row>
      </sheetData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BAN-88"/>
      <sheetName val="PUNCAK-89"/>
      <sheetName val="NRCPTK01"/>
      <sheetName val="L_23"/>
      <sheetName val="PkRp"/>
      <sheetName val="PROGRAM"/>
      <sheetName val="graf2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RA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OKTOBER 2017"/>
      <sheetName val="NO. PRK"/>
      <sheetName val="lambaro"/>
      <sheetName val="Rekap"/>
      <sheetName val="INISIATIF STRATEGIS"/>
      <sheetName val="GInc_Lmb"/>
      <sheetName val="DInc_Lmb"/>
      <sheetName val="GExp_Lmb"/>
      <sheetName val="DExp_Lmb"/>
      <sheetName val="FORMULA_HSS_2016"/>
      <sheetName val="APP_TM"/>
      <sheetName val="PROGRAM"/>
      <sheetName val="LOKASI"/>
      <sheetName val="DB"/>
      <sheetName val="TDL"/>
      <sheetName val="prod03"/>
      <sheetName val="C"/>
      <sheetName val="HARGA SATUAN"/>
      <sheetName val="PkRp"/>
      <sheetName val="graf2"/>
      <sheetName val="PUNCAK-89"/>
      <sheetName val="Rekap PMG."/>
      <sheetName val="JS_x0000__x0000_ꣀߗ_x000f_[lambaro.xls]BP_x0000_⿁_x0000__x0000__x000f_["/>
      <sheetName val="JS_x005f_x0000__x005f_x0000_ꣀߗ_x005f_x000f_[lamba"/>
      <sheetName val="x"/>
      <sheetName val="Bank Data"/>
      <sheetName val="NRCPTK01"/>
      <sheetName val="NORMALISASI"/>
      <sheetName val="JS_x005f_x0000__x005f_x0000_ꣀߗ_x005f_x000f__lamba"/>
      <sheetName val="DATA BAS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INISIATIF STRATEGIS"/>
      <sheetName val="RAB"/>
      <sheetName val="OKTOBER 2017"/>
      <sheetName val="NO. PRK"/>
      <sheetName val="lambaro"/>
      <sheetName val="Bank Data"/>
      <sheetName val="PROGRAM"/>
      <sheetName val="PkRp"/>
      <sheetName val="NRCPTK01"/>
      <sheetName val="GInc_Lmb"/>
      <sheetName val="DInc_Lmb"/>
      <sheetName val="GExp_Lmb"/>
      <sheetName val="DExp_Lmb"/>
      <sheetName val="FORMULA_HSS_2016"/>
      <sheetName val="APP_TM"/>
      <sheetName val="Rekap"/>
      <sheetName val="DB"/>
      <sheetName val="LOKASI"/>
      <sheetName val="TDL"/>
      <sheetName val="prod03"/>
      <sheetName val="HARGA SATUAN"/>
      <sheetName val="graf2"/>
      <sheetName val="PUNCAK-89"/>
      <sheetName val="C"/>
      <sheetName val="Rekap PMG."/>
      <sheetName val="JS_x0000__x0000_ꣀߗ_x000f_[lambaro.xls]BP_x0000_⿁_x0000__x0000__x000f_[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"/>
      <sheetName val="C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M"/>
      <sheetName val="By Non BPP-06"/>
      <sheetName val="LRAnak"/>
      <sheetName val="KWHJUAL"/>
      <sheetName val="Indk"/>
      <sheetName val="Debcap"/>
      <sheetName val="asumsi-org"/>
      <sheetName val="DExp.Lmb"/>
      <sheetName val="Sheet3"/>
      <sheetName val="TRNS-C1"/>
      <sheetName val="PERHITUNGAN"/>
      <sheetName val="GABUNGAN"/>
      <sheetName val="A"/>
      <sheetName val="HARGA SATUAN"/>
      <sheetName val="ca"/>
      <sheetName val="BRUT0-1"/>
      <sheetName val="GrafikProd"/>
      <sheetName val="Rtn-09"/>
      <sheetName val="Rek-1"/>
      <sheetName val="PRK-09"/>
      <sheetName val="NRCPTK01"/>
      <sheetName val="UshDeb00"/>
      <sheetName val="Asumsi"/>
      <sheetName val="grafi kesiapan versi p3b dan pe"/>
      <sheetName val="2008_rev1"/>
      <sheetName val="BBMJenis(12B1)"/>
      <sheetName val="BiLuOp(14)"/>
      <sheetName val="Bipeg-U(12D2)"/>
      <sheetName val="BiPinjaman(15)"/>
      <sheetName val="BPeg-F(12D1)"/>
      <sheetName val="KMS-DIS5"/>
      <sheetName val="Rekap rutin psb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R-SM-KIN"/>
      <sheetName val="R_SM_KIN"/>
      <sheetName val="IkhtisarBiop(12.0)"/>
      <sheetName val="RKA 2010"/>
      <sheetName val="JualGTarif(11A)"/>
      <sheetName val="LabaRugi Fungsi th (t-1)(21B)"/>
      <sheetName val="LabaRugi Lainnya(20)"/>
      <sheetName val="LabaRugi Unsur th(t-1)(21A)"/>
      <sheetName val="LOGRESUME"/>
      <sheetName val="ESTIMASI SUBSIDI 2007 DEPKEU 17"/>
      <sheetName val="Usia"/>
      <sheetName val="pddk"/>
      <sheetName val="PembelianTL(12A1)"/>
      <sheetName val="PendaLuOp(13)"/>
      <sheetName val="PendOpLain(11B)"/>
      <sheetName val="ProduksiTL(12B2)"/>
      <sheetName val="M-PEG"/>
      <sheetName val="SewaPemb(12A2)"/>
      <sheetName val="2008"/>
      <sheetName val="tabel-JHT"/>
      <sheetName val="tabel JHT"/>
      <sheetName val="01 A"/>
      <sheetName val="Submission Form"/>
      <sheetName val="Produksi"/>
      <sheetName val="Target Produksi"/>
      <sheetName val="REKAP PROD"/>
      <sheetName val="Lap"/>
      <sheetName val="KINERJA"/>
      <sheetName val="realisasi Prod"/>
      <sheetName val="PkRp"/>
      <sheetName val="Location"/>
      <sheetName val="PERIODIK"/>
      <sheetName val="W-NAD"/>
      <sheetName val="Sudah Berjalan"/>
      <sheetName val="Wil-2"/>
      <sheetName val="TRANS"/>
      <sheetName val="L-PENGUS-24.00"/>
      <sheetName val="AGENDA MEETING "/>
      <sheetName val="trenprod2001"/>
      <sheetName val="Kin1TH"/>
      <sheetName val="Res142001"/>
      <sheetName val="Kin3BLN"/>
      <sheetName val="Kin1BLN"/>
      <sheetName val="Kin2TH"/>
      <sheetName val="Kin2BLN"/>
      <sheetName val="W1"/>
      <sheetName val="CAL"/>
      <sheetName val="LabaRugi"/>
      <sheetName val="Sheet1"/>
      <sheetName val="JENIS PDP"/>
      <sheetName val="Uraian"/>
      <sheetName val="LK2004"/>
      <sheetName val="Resume"/>
      <sheetName val="Harga BBM Indonesia"/>
      <sheetName val="NerSubsis"/>
      <sheetName val="rkap2008"/>
      <sheetName val="List"/>
      <sheetName val="Catatan"/>
      <sheetName val="se006t"/>
      <sheetName val="VENDOR"/>
      <sheetName val="Form-B-R1"/>
      <sheetName val="chitimc"/>
      <sheetName val="dongia (2)"/>
      <sheetName val="giathanh1"/>
      <sheetName val="LKVL-CK-HT-GD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iv2"/>
      <sheetName val="Rekapitulasi"/>
      <sheetName val="Kamus"/>
      <sheetName val="LABA RUGI"/>
      <sheetName val="Instalasi"/>
      <sheetName val="L_23"/>
      <sheetName val="R_ccode"/>
      <sheetName val="StU"/>
      <sheetName val="Master"/>
      <sheetName val="SCRAP"/>
      <sheetName val="ATTB-AKTV"/>
      <sheetName val="ACUAN"/>
      <sheetName val="Database"/>
      <sheetName val="THN-7"/>
      <sheetName val="THN-6"/>
      <sheetName val="WP RAYON MADIUN KOTA"/>
      <sheetName val="Basket 5"/>
      <sheetName val="Bahan"/>
      <sheetName val="UPAH"/>
      <sheetName val="SUSUt 9%"/>
      <sheetName val="Sheet6"/>
      <sheetName val="Asumsi_"/>
      <sheetName val="Harga_BBM"/>
      <sheetName val="Rekap_Sublis"/>
      <sheetName val="Rekap_BPP"/>
      <sheetName val="By_Non_BPP-06"/>
      <sheetName val="Rekap 2002 mod"/>
      <sheetName val="PMT"/>
      <sheetName val="FAS"/>
      <sheetName val="UPAH DAN BAHAN"/>
      <sheetName val="Galian 1"/>
      <sheetName val="Perm. Test"/>
      <sheetName val="WAN"/>
      <sheetName val="BAG-2"/>
      <sheetName val="DATA-BASE SUTT"/>
      <sheetName val="SATPAM"/>
      <sheetName val="KETERANGAN"/>
      <sheetName val="DENPASAR"/>
      <sheetName val="data-1"/>
      <sheetName val="BBM"/>
      <sheetName val="Taksonomi Risiko"/>
      <sheetName val="CATALOG"/>
      <sheetName val="GAB"/>
      <sheetName val="Dasar Pemadaman"/>
      <sheetName val="Akun"/>
      <sheetName val="TOP"/>
      <sheetName val="XREF"/>
      <sheetName val="prod03"/>
      <sheetName val="htg bank"/>
      <sheetName val="Salinan Dari Impress"/>
      <sheetName val="BBkr"/>
      <sheetName val="kCal"/>
      <sheetName val="REFERENSI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uts"/>
      <sheetName val="FORM REN RUTIN KIT"/>
      <sheetName val="aplikasi"/>
      <sheetName val="Ref"/>
      <sheetName val="summary-1"/>
      <sheetName val="Bln3_4"/>
      <sheetName val="Penjualan"/>
      <sheetName val="ProdSendiri"/>
      <sheetName val="PS&amp;Susut TL"/>
      <sheetName val="SewaBeli"/>
      <sheetName val="Transfer"/>
      <sheetName val="Listing"/>
      <sheetName val="DataReferensi"/>
      <sheetName val="AkumAT"/>
      <sheetName val="Periode"/>
      <sheetName val="Menu"/>
      <sheetName val="P-SA"/>
      <sheetName val="Twr (15)"/>
      <sheetName val="sept"/>
      <sheetName val="CMK"/>
      <sheetName val="FJ per BLN"/>
      <sheetName val="TID1_Old"/>
      <sheetName val="FORM A1_A2  Tangerang"/>
      <sheetName val="ESTIMASI_SUBSIDI_2007_DEPKEU_17"/>
      <sheetName val="Calc_Inst"/>
      <sheetName val="Equity"/>
      <sheetName val="BOQ"/>
      <sheetName val="Basic"/>
      <sheetName val="Alat"/>
      <sheetName val="STRUKTUR"/>
      <sheetName val="CiMaPlbStd"/>
      <sheetName val="hal 14b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-R"/>
      <sheetName val="DAF- PEG"/>
      <sheetName val="Peralatan"/>
      <sheetName val="Basic Price"/>
      <sheetName val="NP-7"/>
      <sheetName val="HSLAIN-LAIN"/>
      <sheetName val="61005"/>
      <sheetName val="61007"/>
      <sheetName val="MAP"/>
      <sheetName val="H.Dasar"/>
      <sheetName val="CashFlow"/>
      <sheetName val="REKAP"/>
      <sheetName val="Beltra  (7)"/>
      <sheetName val="Inv_MALUKU"/>
      <sheetName val="PARAMET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>
        <row r="3">
          <cell r="F3">
            <v>1997</v>
          </cell>
          <cell r="G3">
            <v>1998</v>
          </cell>
          <cell r="H3">
            <v>1999</v>
          </cell>
          <cell r="I3">
            <v>2000</v>
          </cell>
          <cell r="J3">
            <v>2001</v>
          </cell>
          <cell r="K3">
            <v>2002</v>
          </cell>
          <cell r="L3">
            <v>2003</v>
          </cell>
          <cell r="M3">
            <v>2004</v>
          </cell>
          <cell r="N3">
            <v>2005</v>
          </cell>
          <cell r="V3">
            <v>0</v>
          </cell>
          <cell r="W3">
            <v>0</v>
          </cell>
          <cell r="X3" t="e">
            <v>#REF!</v>
          </cell>
          <cell r="Y3" t="e">
            <v>#REF!</v>
          </cell>
          <cell r="Z3" t="e">
            <v>#REF!</v>
          </cell>
          <cell r="AA3" t="e">
            <v>#REF!</v>
          </cell>
          <cell r="AB3" t="e">
            <v>#REF!</v>
          </cell>
          <cell r="AC3" t="e">
            <v>#REF!</v>
          </cell>
          <cell r="AD3" t="e">
            <v>#REF!</v>
          </cell>
          <cell r="AL3" t="e">
            <v>#REF!</v>
          </cell>
          <cell r="AM3" t="e">
            <v>#REF!</v>
          </cell>
          <cell r="AN3" t="e">
            <v>#REF!</v>
          </cell>
          <cell r="AO3" t="e">
            <v>#REF!</v>
          </cell>
          <cell r="AP3" t="e">
            <v>#REF!</v>
          </cell>
          <cell r="AQ3" t="e">
            <v>#REF!</v>
          </cell>
          <cell r="AR3" t="e">
            <v>#REF!</v>
          </cell>
          <cell r="AS3" t="e">
            <v>#REF!</v>
          </cell>
          <cell r="AT3" t="e">
            <v>#REF!</v>
          </cell>
        </row>
        <row r="5">
          <cell r="F5">
            <v>1621.373253</v>
          </cell>
          <cell r="G5">
            <v>1749.61048669</v>
          </cell>
          <cell r="H5">
            <v>2163.9659999999999</v>
          </cell>
          <cell r="I5">
            <v>2689.9989999999998</v>
          </cell>
          <cell r="J5">
            <v>4470.1688299999996</v>
          </cell>
          <cell r="K5">
            <v>9081.7746199999983</v>
          </cell>
          <cell r="L5">
            <v>14841.591936119999</v>
          </cell>
          <cell r="M5">
            <v>13829.510993346001</v>
          </cell>
          <cell r="N5">
            <v>27862.944825465998</v>
          </cell>
          <cell r="V5" t="e">
            <v>#REF!</v>
          </cell>
          <cell r="W5" t="e">
            <v>#REF!</v>
          </cell>
          <cell r="X5" t="e">
            <v>#REF!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</row>
        <row r="6">
          <cell r="F6">
            <v>623.81799599999999</v>
          </cell>
          <cell r="G6">
            <v>796.31061119999993</v>
          </cell>
          <cell r="H6">
            <v>1770.49</v>
          </cell>
          <cell r="I6">
            <v>2020.136</v>
          </cell>
          <cell r="J6">
            <v>2798.1249870000001</v>
          </cell>
          <cell r="K6">
            <v>3088.502</v>
          </cell>
          <cell r="L6">
            <v>3499.984888</v>
          </cell>
          <cell r="M6">
            <v>3583.683</v>
          </cell>
          <cell r="N6">
            <v>4337.67066978</v>
          </cell>
          <cell r="V6" t="e">
            <v>#REF!</v>
          </cell>
          <cell r="W6" t="e">
            <v>#REF!</v>
          </cell>
          <cell r="X6" t="e">
            <v>#REF!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</row>
        <row r="7">
          <cell r="F7">
            <v>1851.6610048238483</v>
          </cell>
          <cell r="G7">
            <v>5865.5384139999996</v>
          </cell>
          <cell r="H7">
            <v>5026.7420000000002</v>
          </cell>
          <cell r="I7">
            <v>4985.8379999999997</v>
          </cell>
          <cell r="J7">
            <v>5801.6897900000004</v>
          </cell>
          <cell r="K7">
            <v>4533.183</v>
          </cell>
          <cell r="L7">
            <v>3911.4524900000001</v>
          </cell>
          <cell r="M7">
            <v>3557.3870000000002</v>
          </cell>
          <cell r="N7">
            <v>3779.9339483160002</v>
          </cell>
          <cell r="V7" t="e">
            <v>#REF!</v>
          </cell>
          <cell r="W7" t="e">
            <v>#REF!</v>
          </cell>
          <cell r="X7" t="e">
            <v>#REF!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</row>
        <row r="8">
          <cell r="F8">
            <v>241.98332500000001</v>
          </cell>
          <cell r="G8">
            <v>965.277939363271</v>
          </cell>
          <cell r="H8">
            <v>698.39</v>
          </cell>
          <cell r="I8">
            <v>648.62900000000002</v>
          </cell>
          <cell r="J8">
            <v>884.31144200000006</v>
          </cell>
          <cell r="K8">
            <v>959.08100000000002</v>
          </cell>
          <cell r="L8">
            <v>1061.6760320000001</v>
          </cell>
          <cell r="M8">
            <v>1035.557</v>
          </cell>
          <cell r="N8">
            <v>1302.235525824</v>
          </cell>
          <cell r="V8" t="e">
            <v>#REF!</v>
          </cell>
          <cell r="W8" t="e">
            <v>#REF!</v>
          </cell>
          <cell r="X8" t="e">
            <v>#REF!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</row>
        <row r="11">
          <cell r="F11">
            <v>2250.7089358696021</v>
          </cell>
          <cell r="G11">
            <v>3074.1489999999999</v>
          </cell>
          <cell r="H11">
            <v>3224.331494</v>
          </cell>
          <cell r="I11">
            <v>3229.5920000000001</v>
          </cell>
          <cell r="J11">
            <v>3404</v>
          </cell>
          <cell r="K11">
            <v>15626.763000000001</v>
          </cell>
          <cell r="L11">
            <v>12745.047489459001</v>
          </cell>
          <cell r="M11">
            <v>9547.5546579999991</v>
          </cell>
          <cell r="N11">
            <v>9722.3153036889998</v>
          </cell>
          <cell r="V11">
            <v>0</v>
          </cell>
          <cell r="W11">
            <v>2006</v>
          </cell>
          <cell r="X11" t="e">
            <v>#REF!</v>
          </cell>
          <cell r="Y11" t="e">
            <v>#REF!</v>
          </cell>
          <cell r="Z11" t="e">
            <v>#REF!</v>
          </cell>
          <cell r="AA11" t="e">
            <v>#REF!</v>
          </cell>
          <cell r="AB11" t="e">
            <v>#REF!</v>
          </cell>
          <cell r="AC11" t="e">
            <v>#REF!</v>
          </cell>
          <cell r="AD11" t="e">
            <v>#REF!</v>
          </cell>
          <cell r="AL11" t="e">
            <v>#REF!</v>
          </cell>
          <cell r="AM11" t="e">
            <v>#REF!</v>
          </cell>
          <cell r="AN11" t="e">
            <v>#REF!</v>
          </cell>
          <cell r="AO11" t="e">
            <v>#REF!</v>
          </cell>
          <cell r="AP11" t="e">
            <v>#REF!</v>
          </cell>
          <cell r="AQ11" t="e">
            <v>#REF!</v>
          </cell>
          <cell r="AR11" t="e">
            <v>#REF!</v>
          </cell>
          <cell r="AS11" t="e">
            <v>#REF!</v>
          </cell>
          <cell r="AT11" t="e">
            <v>#REF!</v>
          </cell>
        </row>
        <row r="12">
          <cell r="F12">
            <v>2535.0300950000001</v>
          </cell>
          <cell r="G12">
            <v>2439.6970000000001</v>
          </cell>
          <cell r="H12">
            <v>3503.8323729999997</v>
          </cell>
          <cell r="I12">
            <v>4215.029759</v>
          </cell>
          <cell r="J12">
            <v>5810.8356029999995</v>
          </cell>
          <cell r="K12">
            <v>7592.7240000000002</v>
          </cell>
          <cell r="L12">
            <v>13525.783679401</v>
          </cell>
          <cell r="M12">
            <v>13701.349160999998</v>
          </cell>
          <cell r="N12">
            <v>15347.668895265</v>
          </cell>
          <cell r="V12">
            <v>0</v>
          </cell>
          <cell r="W12">
            <v>4007</v>
          </cell>
          <cell r="X12" t="e">
            <v>#REF!</v>
          </cell>
          <cell r="Y12" t="e">
            <v>#REF!</v>
          </cell>
          <cell r="Z12" t="e">
            <v>#REF!</v>
          </cell>
          <cell r="AA12" t="e">
            <v>#REF!</v>
          </cell>
          <cell r="AB12" t="e">
            <v>#REF!</v>
          </cell>
          <cell r="AC12" t="e">
            <v>#REF!</v>
          </cell>
          <cell r="AD12" t="e">
            <v>#REF!</v>
          </cell>
          <cell r="AL12" t="e">
            <v>#REF!</v>
          </cell>
          <cell r="AM12" t="e">
            <v>#REF!</v>
          </cell>
          <cell r="AN12" t="e">
            <v>#REF!</v>
          </cell>
          <cell r="AO12" t="e">
            <v>#REF!</v>
          </cell>
          <cell r="AP12" t="e">
            <v>#REF!</v>
          </cell>
          <cell r="AQ12" t="e">
            <v>#REF!</v>
          </cell>
          <cell r="AR12" t="e">
            <v>#REF!</v>
          </cell>
          <cell r="AS12" t="e">
            <v>#REF!</v>
          </cell>
          <cell r="AT12" t="e">
            <v>#REF!</v>
          </cell>
        </row>
        <row r="13">
          <cell r="F13">
            <v>4338.8355788238487</v>
          </cell>
          <cell r="G13">
            <v>9408.9660000000003</v>
          </cell>
          <cell r="H13">
            <v>9691.8130000000001</v>
          </cell>
          <cell r="I13">
            <v>10375.826999999999</v>
          </cell>
          <cell r="J13">
            <v>14007.295049</v>
          </cell>
          <cell r="K13">
            <v>17957.261999999999</v>
          </cell>
          <cell r="L13">
            <v>21477.867201000001</v>
          </cell>
          <cell r="M13">
            <v>24491.052475</v>
          </cell>
          <cell r="N13">
            <v>37355.450093312</v>
          </cell>
          <cell r="V13">
            <v>0</v>
          </cell>
          <cell r="W13">
            <v>0</v>
          </cell>
          <cell r="X13" t="e">
            <v>#REF!</v>
          </cell>
          <cell r="Y13" t="e">
            <v>#REF!</v>
          </cell>
          <cell r="Z13" t="e">
            <v>#REF!</v>
          </cell>
          <cell r="AA13" t="e">
            <v>#REF!</v>
          </cell>
          <cell r="AB13" t="e">
            <v>#REF!</v>
          </cell>
          <cell r="AC13" t="e">
            <v>#REF!</v>
          </cell>
          <cell r="AD13" t="e">
            <v>#REF!</v>
          </cell>
          <cell r="AL13" t="e">
            <v>#REF!</v>
          </cell>
          <cell r="AM13" t="e">
            <v>#REF!</v>
          </cell>
          <cell r="AN13" t="e">
            <v>#REF!</v>
          </cell>
          <cell r="AO13" t="e">
            <v>#REF!</v>
          </cell>
          <cell r="AP13" t="e">
            <v>#REF!</v>
          </cell>
          <cell r="AQ13" t="e">
            <v>#REF!</v>
          </cell>
          <cell r="AR13" t="e">
            <v>#REF!</v>
          </cell>
          <cell r="AS13" t="e">
            <v>#REF!</v>
          </cell>
          <cell r="AT13" t="e">
            <v>#REF!</v>
          </cell>
        </row>
        <row r="14">
          <cell r="F14">
            <v>325.16199999999998</v>
          </cell>
          <cell r="G14">
            <v>1885.9630000000002</v>
          </cell>
          <cell r="H14">
            <v>5082.7030000000004</v>
          </cell>
          <cell r="I14">
            <v>9395.3649999999998</v>
          </cell>
          <cell r="J14">
            <v>8717.1405369999993</v>
          </cell>
          <cell r="K14">
            <v>11168.841317</v>
          </cell>
          <cell r="L14">
            <v>10837.795807893999</v>
          </cell>
          <cell r="M14">
            <v>11970.810670000001</v>
          </cell>
          <cell r="N14">
            <v>13598.16650118</v>
          </cell>
          <cell r="V14">
            <v>0</v>
          </cell>
          <cell r="W14" t="str">
            <v>Bunga pajak revaluasi</v>
          </cell>
          <cell r="X14" t="e">
            <v>#REF!</v>
          </cell>
          <cell r="Y14" t="e">
            <v>#REF!</v>
          </cell>
          <cell r="Z14" t="e">
            <v>#REF!</v>
          </cell>
          <cell r="AA14" t="e">
            <v>#REF!</v>
          </cell>
          <cell r="AB14" t="e">
            <v>#REF!</v>
          </cell>
          <cell r="AC14" t="e">
            <v>#REF!</v>
          </cell>
          <cell r="AD14" t="e">
            <v>#REF!</v>
          </cell>
          <cell r="AL14" t="e">
            <v>#REF!</v>
          </cell>
          <cell r="AM14" t="e">
            <v>#REF!</v>
          </cell>
          <cell r="AN14" t="e">
            <v>#REF!</v>
          </cell>
          <cell r="AO14" t="e">
            <v>#REF!</v>
          </cell>
          <cell r="AP14" t="e">
            <v>#REF!</v>
          </cell>
          <cell r="AQ14" t="e">
            <v>#REF!</v>
          </cell>
          <cell r="AR14" t="e">
            <v>#REF!</v>
          </cell>
          <cell r="AS14" t="e">
            <v>#REF!</v>
          </cell>
          <cell r="AT14" t="e">
            <v>#REF!</v>
          </cell>
        </row>
        <row r="17"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V17">
            <v>0</v>
          </cell>
          <cell r="W17">
            <v>0</v>
          </cell>
          <cell r="X17" t="e">
            <v>#REF!</v>
          </cell>
          <cell r="Y17" t="e">
            <v>#REF!</v>
          </cell>
          <cell r="Z17" t="e">
            <v>#REF!</v>
          </cell>
          <cell r="AA17" t="e">
            <v>#REF!</v>
          </cell>
          <cell r="AB17" t="e">
            <v>#REF!</v>
          </cell>
          <cell r="AC17" t="e">
            <v>#REF!</v>
          </cell>
          <cell r="AD17" t="e">
            <v>#REF!</v>
          </cell>
          <cell r="AL17" t="e">
            <v>#REF!</v>
          </cell>
          <cell r="AM17" t="e">
            <v>#REF!</v>
          </cell>
          <cell r="AN17" t="e">
            <v>#REF!</v>
          </cell>
          <cell r="AO17" t="e">
            <v>#REF!</v>
          </cell>
          <cell r="AP17" t="e">
            <v>#REF!</v>
          </cell>
          <cell r="AQ17" t="e">
            <v>#REF!</v>
          </cell>
          <cell r="AR17" t="e">
            <v>#REF!</v>
          </cell>
          <cell r="AS17" t="e">
            <v>#REF!</v>
          </cell>
          <cell r="AT17" t="e">
            <v>#REF!</v>
          </cell>
        </row>
        <row r="18">
          <cell r="F18">
            <v>1665.5129999999999</v>
          </cell>
          <cell r="G18">
            <v>2855.1119680000002</v>
          </cell>
          <cell r="H18">
            <v>1965.2539999999999</v>
          </cell>
          <cell r="I18">
            <v>1731.982</v>
          </cell>
          <cell r="J18">
            <v>1080.097</v>
          </cell>
          <cell r="K18">
            <v>1347.008</v>
          </cell>
          <cell r="L18">
            <v>970.48199999999997</v>
          </cell>
          <cell r="M18">
            <v>2017.3400000000001</v>
          </cell>
          <cell r="N18">
            <v>1425</v>
          </cell>
          <cell r="V18">
            <v>0</v>
          </cell>
          <cell r="W18">
            <v>0</v>
          </cell>
          <cell r="X18" t="e">
            <v>#REF!</v>
          </cell>
          <cell r="Y18" t="e">
            <v>#REF!</v>
          </cell>
          <cell r="Z18" t="e">
            <v>#REF!</v>
          </cell>
          <cell r="AA18" t="e">
            <v>#REF!</v>
          </cell>
          <cell r="AB18" t="e">
            <v>#REF!</v>
          </cell>
          <cell r="AC18" t="e">
            <v>#REF!</v>
          </cell>
          <cell r="AD18" t="e">
            <v>#REF!</v>
          </cell>
          <cell r="AL18" t="e">
            <v>#REF!</v>
          </cell>
          <cell r="AM18" t="e">
            <v>#REF!</v>
          </cell>
          <cell r="AN18" t="e">
            <v>#REF!</v>
          </cell>
          <cell r="AO18" t="e">
            <v>#REF!</v>
          </cell>
          <cell r="AP18" t="e">
            <v>#REF!</v>
          </cell>
          <cell r="AQ18" t="e">
            <v>#REF!</v>
          </cell>
          <cell r="AR18" t="e">
            <v>#REF!</v>
          </cell>
          <cell r="AS18" t="e">
            <v>#REF!</v>
          </cell>
          <cell r="AT18" t="e">
            <v>#REF!</v>
          </cell>
        </row>
        <row r="19">
          <cell r="F19">
            <v>4743.9478183075298</v>
          </cell>
          <cell r="G19">
            <v>7496.09</v>
          </cell>
          <cell r="H19">
            <v>2905.0049903704912</v>
          </cell>
          <cell r="I19">
            <v>1669.0057679999979</v>
          </cell>
          <cell r="J19">
            <v>357.38</v>
          </cell>
          <cell r="K19">
            <v>298.89800000000002</v>
          </cell>
          <cell r="L19">
            <v>701.49675300000001</v>
          </cell>
          <cell r="M19">
            <v>4187.4505666750156</v>
          </cell>
          <cell r="N19">
            <v>4991.5213593369863</v>
          </cell>
          <cell r="V19">
            <v>0</v>
          </cell>
          <cell r="W19">
            <v>0</v>
          </cell>
          <cell r="X19" t="e">
            <v>#REF!</v>
          </cell>
          <cell r="Y19" t="e">
            <v>#REF!</v>
          </cell>
          <cell r="Z19" t="e">
            <v>#REF!</v>
          </cell>
          <cell r="AA19" t="e">
            <v>#REF!</v>
          </cell>
          <cell r="AB19" t="e">
            <v>#REF!</v>
          </cell>
          <cell r="AC19" t="e">
            <v>#REF!</v>
          </cell>
          <cell r="AD19" t="e">
            <v>#REF!</v>
          </cell>
          <cell r="AL19" t="e">
            <v>#REF!</v>
          </cell>
          <cell r="AM19" t="e">
            <v>#REF!</v>
          </cell>
          <cell r="AN19" t="e">
            <v>#REF!</v>
          </cell>
          <cell r="AO19" t="e">
            <v>#REF!</v>
          </cell>
          <cell r="AP19" t="e">
            <v>#REF!</v>
          </cell>
          <cell r="AQ19" t="e">
            <v>#REF!</v>
          </cell>
          <cell r="AR19" t="e">
            <v>#REF!</v>
          </cell>
          <cell r="AS19" t="e">
            <v>#REF!</v>
          </cell>
          <cell r="AT19" t="e">
            <v>#REF!</v>
          </cell>
        </row>
        <row r="20">
          <cell r="F20">
            <v>4295.1447816924701</v>
          </cell>
          <cell r="G20">
            <v>1863.7849952257334</v>
          </cell>
          <cell r="H20">
            <v>1647.4319404086091</v>
          </cell>
          <cell r="I20">
            <v>1232.2012320000022</v>
          </cell>
          <cell r="J20">
            <v>2159.5861580000042</v>
          </cell>
          <cell r="K20">
            <v>2469.5963084543973</v>
          </cell>
          <cell r="L20">
            <v>5685.0557054393366</v>
          </cell>
          <cell r="M20">
            <v>10754.693853324985</v>
          </cell>
          <cell r="N20">
            <v>8771.2956406630146</v>
          </cell>
          <cell r="V20">
            <v>0</v>
          </cell>
          <cell r="W20">
            <v>0</v>
          </cell>
          <cell r="X20" t="e">
            <v>#REF!</v>
          </cell>
          <cell r="Y20" t="e">
            <v>#REF!</v>
          </cell>
          <cell r="Z20" t="e">
            <v>#REF!</v>
          </cell>
          <cell r="AA20" t="e">
            <v>#REF!</v>
          </cell>
          <cell r="AB20" t="e">
            <v>#REF!</v>
          </cell>
          <cell r="AC20" t="e">
            <v>#REF!</v>
          </cell>
          <cell r="AD20" t="e">
            <v>#REF!</v>
          </cell>
          <cell r="AL20" t="e">
            <v>#REF!</v>
          </cell>
          <cell r="AM20" t="e">
            <v>#REF!</v>
          </cell>
          <cell r="AN20" t="e">
            <v>#REF!</v>
          </cell>
          <cell r="AO20" t="e">
            <v>#REF!</v>
          </cell>
          <cell r="AP20" t="e">
            <v>#REF!</v>
          </cell>
          <cell r="AQ20" t="e">
            <v>#REF!</v>
          </cell>
          <cell r="AR20" t="e">
            <v>#REF!</v>
          </cell>
          <cell r="AS20" t="e">
            <v>#REF!</v>
          </cell>
          <cell r="AT20" t="e">
            <v>#REF!</v>
          </cell>
        </row>
        <row r="23">
          <cell r="F23">
            <v>11126.104431800635</v>
          </cell>
          <cell r="G23">
            <v>14035.984774480003</v>
          </cell>
          <cell r="H23">
            <v>15997.499572128003</v>
          </cell>
          <cell r="I23">
            <v>22556.778999999999</v>
          </cell>
          <cell r="J23">
            <v>35359.957516000002</v>
          </cell>
          <cell r="K23">
            <v>44183.353999999999</v>
          </cell>
          <cell r="L23">
            <v>54430.777801407996</v>
          </cell>
          <cell r="M23">
            <v>62273.061744999999</v>
          </cell>
          <cell r="N23">
            <v>76543.32426870201</v>
          </cell>
          <cell r="V23" t="e">
            <v>#NAME?</v>
          </cell>
          <cell r="W23" t="e">
            <v>#NAME?</v>
          </cell>
          <cell r="X23" t="e">
            <v>#NAME?</v>
          </cell>
          <cell r="Y23" t="e">
            <v>#NAME?</v>
          </cell>
          <cell r="Z23" t="e">
            <v>#NAME?</v>
          </cell>
          <cell r="AA23" t="e">
            <v>#NAME?</v>
          </cell>
          <cell r="AB23" t="e">
            <v>#NAME?</v>
          </cell>
          <cell r="AC23" t="e">
            <v>#NAME?</v>
          </cell>
          <cell r="AD23" t="e">
            <v>#NAME?</v>
          </cell>
          <cell r="AL23" t="e">
            <v>#REF!</v>
          </cell>
          <cell r="AM23" t="e">
            <v>#REF!</v>
          </cell>
          <cell r="AN23" t="e">
            <v>#REF!</v>
          </cell>
          <cell r="AO23" t="e">
            <v>#REF!</v>
          </cell>
          <cell r="AP23" t="e">
            <v>#REF!</v>
          </cell>
          <cell r="AQ23" t="e">
            <v>#REF!</v>
          </cell>
          <cell r="AR23" t="e">
            <v>#REF!</v>
          </cell>
          <cell r="AS23" t="e">
            <v>#REF!</v>
          </cell>
          <cell r="AT23" t="e">
            <v>#REF!</v>
          </cell>
        </row>
        <row r="24">
          <cell r="F24">
            <v>9449.7366096934511</v>
          </cell>
          <cell r="G24">
            <v>16808.775000000001</v>
          </cell>
          <cell r="H24">
            <v>21502.679866999999</v>
          </cell>
          <cell r="I24">
            <v>27215.813758999997</v>
          </cell>
          <cell r="J24">
            <v>31939.271189000003</v>
          </cell>
          <cell r="K24">
            <v>52345.590317000002</v>
          </cell>
          <cell r="L24">
            <v>58586.494177754001</v>
          </cell>
          <cell r="M24">
            <v>59710.766964000002</v>
          </cell>
          <cell r="N24">
            <v>76023.600793446007</v>
          </cell>
          <cell r="V24">
            <v>0</v>
          </cell>
          <cell r="W24" t="str">
            <v>Jumlah</v>
          </cell>
          <cell r="X24" t="e">
            <v>#REF!</v>
          </cell>
          <cell r="Y24" t="e">
            <v>#REF!</v>
          </cell>
          <cell r="Z24" t="e">
            <v>#REF!</v>
          </cell>
          <cell r="AA24" t="e">
            <v>#REF!</v>
          </cell>
          <cell r="AB24" t="e">
            <v>#REF!</v>
          </cell>
          <cell r="AC24" t="e">
            <v>#REF!</v>
          </cell>
          <cell r="AD24" t="e">
            <v>#REF!</v>
          </cell>
          <cell r="AL24" t="e">
            <v>#REF!</v>
          </cell>
          <cell r="AM24" t="e">
            <v>#REF!</v>
          </cell>
          <cell r="AN24" t="e">
            <v>#REF!</v>
          </cell>
          <cell r="AO24" t="e">
            <v>#REF!</v>
          </cell>
          <cell r="AP24" t="e">
            <v>#REF!</v>
          </cell>
          <cell r="AQ24" t="e">
            <v>#REF!</v>
          </cell>
          <cell r="AR24" t="e">
            <v>#REF!</v>
          </cell>
          <cell r="AS24" t="e">
            <v>#REF!</v>
          </cell>
          <cell r="AT24" t="e">
            <v>#REF!</v>
          </cell>
        </row>
        <row r="27">
          <cell r="F27" t="e">
            <v>#REF!</v>
          </cell>
          <cell r="G27" t="e">
            <v>#REF!</v>
          </cell>
          <cell r="H27">
            <v>-9.2683068618401414</v>
          </cell>
          <cell r="I27">
            <v>-0.91549556327960491</v>
          </cell>
          <cell r="J27">
            <v>3.7973081637382595</v>
          </cell>
          <cell r="K27">
            <v>-5.8121362029247186</v>
          </cell>
          <cell r="L27">
            <v>-3.0753395239041117</v>
          </cell>
          <cell r="M27">
            <v>-0.34677500928398225</v>
          </cell>
          <cell r="N27">
            <v>-1.2466221229384471</v>
          </cell>
          <cell r="V27">
            <v>0</v>
          </cell>
          <cell r="W27">
            <v>0</v>
          </cell>
          <cell r="X27" t="e">
            <v>#REF!</v>
          </cell>
          <cell r="Y27" t="e">
            <v>#REF!</v>
          </cell>
          <cell r="Z27" t="e">
            <v>#REF!</v>
          </cell>
          <cell r="AA27" t="e">
            <v>#REF!</v>
          </cell>
          <cell r="AB27" t="e">
            <v>#REF!</v>
          </cell>
          <cell r="AC27" t="e">
            <v>#REF!</v>
          </cell>
          <cell r="AD27" t="e">
            <v>#REF!</v>
          </cell>
          <cell r="AL27" t="e">
            <v>#REF!</v>
          </cell>
          <cell r="AM27" t="e">
            <v>#REF!</v>
          </cell>
          <cell r="AN27" t="e">
            <v>#REF!</v>
          </cell>
          <cell r="AO27" t="e">
            <v>#REF!</v>
          </cell>
          <cell r="AP27" t="e">
            <v>#REF!</v>
          </cell>
          <cell r="AQ27" t="e">
            <v>#REF!</v>
          </cell>
          <cell r="AR27" t="e">
            <v>#REF!</v>
          </cell>
          <cell r="AS27" t="e">
            <v>#REF!</v>
          </cell>
          <cell r="AT27" t="e">
            <v>#REF!</v>
          </cell>
        </row>
        <row r="28">
          <cell r="F28">
            <v>40.288181842214591</v>
          </cell>
          <cell r="G28">
            <v>18.99440492357186</v>
          </cell>
          <cell r="H28">
            <v>20.600420381522607</v>
          </cell>
          <cell r="I28">
            <v>25.0661330418666</v>
          </cell>
          <cell r="J28">
            <v>52.479930652587555</v>
          </cell>
          <cell r="K28">
            <v>49.164286606973683</v>
          </cell>
          <cell r="L28">
            <v>59.985784530167955</v>
          </cell>
          <cell r="M28">
            <v>81.6722612015094</v>
          </cell>
          <cell r="N28">
            <v>81.854108306640711</v>
          </cell>
          <cell r="V28">
            <v>0</v>
          </cell>
          <cell r="W28">
            <v>0</v>
          </cell>
          <cell r="X28" t="e">
            <v>#REF!</v>
          </cell>
          <cell r="Y28" t="e">
            <v>#REF!</v>
          </cell>
          <cell r="Z28" t="e">
            <v>#REF!</v>
          </cell>
          <cell r="AA28" t="e">
            <v>#REF!</v>
          </cell>
          <cell r="AB28" t="e">
            <v>#REF!</v>
          </cell>
          <cell r="AC28" t="e">
            <v>#REF!</v>
          </cell>
          <cell r="AD28" t="e">
            <v>#REF!</v>
          </cell>
          <cell r="AL28" t="e">
            <v>#REF!</v>
          </cell>
          <cell r="AM28" t="e">
            <v>#REF!</v>
          </cell>
          <cell r="AN28" t="e">
            <v>#REF!</v>
          </cell>
          <cell r="AO28" t="e">
            <v>#REF!</v>
          </cell>
          <cell r="AP28" t="e">
            <v>#REF!</v>
          </cell>
          <cell r="AQ28" t="e">
            <v>#REF!</v>
          </cell>
          <cell r="AR28" t="e">
            <v>#REF!</v>
          </cell>
          <cell r="AS28" t="e">
            <v>#REF!</v>
          </cell>
          <cell r="AT28" t="e">
            <v>#REF!</v>
          </cell>
        </row>
        <row r="29">
          <cell r="F29">
            <v>45.265555560409886</v>
          </cell>
          <cell r="G29">
            <v>64.589765815063316</v>
          </cell>
          <cell r="H29">
            <v>78.464231406741163</v>
          </cell>
          <cell r="I29">
            <v>71.976214402918075</v>
          </cell>
          <cell r="J29">
            <v>71.591222205668913</v>
          </cell>
          <cell r="K29">
            <v>26.856252154953076</v>
          </cell>
          <cell r="L29">
            <v>29.598984635550096</v>
          </cell>
          <cell r="M29">
            <v>30.359957236154411</v>
          </cell>
          <cell r="N29">
            <v>34.065524958079443</v>
          </cell>
          <cell r="V29">
            <v>0</v>
          </cell>
          <cell r="W29">
            <v>0</v>
          </cell>
          <cell r="X29" t="e">
            <v>#REF!</v>
          </cell>
          <cell r="Y29" t="e">
            <v>#REF!</v>
          </cell>
          <cell r="Z29" t="e">
            <v>#REF!</v>
          </cell>
          <cell r="AA29" t="e">
            <v>#REF!</v>
          </cell>
          <cell r="AB29" t="e">
            <v>#REF!</v>
          </cell>
          <cell r="AC29" t="e">
            <v>#REF!</v>
          </cell>
          <cell r="AD29" t="e">
            <v>#REF!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THN-7"/>
      <sheetName val="THN-6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Da AN BRAT TWR"/>
      <sheetName val="Twr (15)"/>
      <sheetName val="Instalasi"/>
      <sheetName val="ACUAN"/>
      <sheetName val="GABLUARJAWA1 (2)"/>
      <sheetName val="Form-B-R1"/>
      <sheetName val="WAN"/>
      <sheetName val="INLAND FACTOR DISTANCE"/>
      <sheetName val="tabel-JHT"/>
      <sheetName val="Uraian"/>
      <sheetName val="Catatan"/>
      <sheetName val="L_23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ANALISA"/>
      <sheetName val="AN-MAJOR"/>
      <sheetName val="DivVI"/>
      <sheetName val="bahan"/>
      <sheetName val="Pareto_SKR#2"/>
      <sheetName val="Pareto_SKR#3"/>
      <sheetName val="Kuantitas &amp; Harga"/>
      <sheetName val="D-2"/>
      <sheetName val="Sheet3"/>
      <sheetName val="Sheet6"/>
      <sheetName val="Jenis Pelatihan"/>
      <sheetName val="prod03"/>
      <sheetName val="Sheet5"/>
      <sheetName val="scada 2001"/>
      <sheetName val="A"/>
      <sheetName val="KUMULATIP"/>
      <sheetName val="F-1"/>
      <sheetName val="MENU"/>
      <sheetName val="PARAMETER"/>
      <sheetName val="analis"/>
      <sheetName val="DGGKIT+ Derating"/>
      <sheetName val="WORKPLAN GROWS R KARANGNUNGGAL"/>
      <sheetName val="KMS-DIS5"/>
      <sheetName val="TRANS"/>
      <sheetName val="PTG"/>
      <sheetName val="Daftar"/>
      <sheetName val="MST"/>
      <sheetName val="B"/>
      <sheetName val="FLI - Sec.1"/>
      <sheetName val="Transfer"/>
      <sheetName val="SewaBeli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Sheet1"/>
      <sheetName val="REK-PEG"/>
      <sheetName val="CMK"/>
      <sheetName val="JTM"/>
      <sheetName val="TUL III-09"/>
      <sheetName val="REFERENSI"/>
      <sheetName val="Sch-5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Currency Rate"/>
      <sheetName val="SEX"/>
      <sheetName val="LISDES"/>
      <sheetName val="PRK"/>
      <sheetName val="Hg.Sat"/>
      <sheetName val="ATRIBUT"/>
      <sheetName val="JSO"/>
      <sheetName val="APBN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WO"/>
      <sheetName val="DKM Jasa"/>
      <sheetName val="RAB Jasa"/>
      <sheetName val="DKM Konsumabel"/>
      <sheetName val="RAB Mat Konsumabel"/>
      <sheetName val="RAB Mat Utama"/>
      <sheetName val="DKM Mat. Utama"/>
      <sheetName val="Analisa Material Utama"/>
      <sheetName val="HPE Jasa"/>
      <sheetName val="Tentative "/>
      <sheetName val="SPEK TEKNIS (2)"/>
      <sheetName val="KWH"/>
      <sheetName val="Material"/>
      <sheetName val="Section 2 MastlisteRev02"/>
      <sheetName val="TAP"/>
      <sheetName val="Overview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/>
      <sheetData sheetId="476"/>
      <sheetData sheetId="477"/>
      <sheetData sheetId="478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MULATIP"/>
      <sheetName val="Kuantitas &amp; Harga"/>
      <sheetName val="D-2"/>
      <sheetName val="Sheet3"/>
      <sheetName val="Sheet6"/>
      <sheetName val="scada 2001"/>
      <sheetName val="Jenis Pelatihan"/>
      <sheetName val="prod03"/>
      <sheetName val="Sheet5"/>
      <sheetName val="A"/>
      <sheetName val="WORKPLAN GROWS R KARANGNUNGGAL"/>
      <sheetName val="MENU"/>
      <sheetName val="PARAMETER"/>
      <sheetName val="analis"/>
      <sheetName val="DGGKIT+ Derating"/>
      <sheetName val="TRANS"/>
      <sheetName val="KMS-DIS5"/>
      <sheetName val="F-1"/>
      <sheetName val="PTG"/>
      <sheetName val="Daftar"/>
      <sheetName val="MST"/>
      <sheetName val="FLI - Sec.1"/>
      <sheetName val="B"/>
      <sheetName val="Transfer"/>
      <sheetName val="SewaBeli"/>
      <sheetName val="Sheet1"/>
      <sheetName val="REK-PEG"/>
      <sheetName val="REFERENSI"/>
      <sheetName val="Sch-5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CMK"/>
      <sheetName val="JTM"/>
      <sheetName val="TUL III-09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NO"/>
      <sheetName val="MEM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  <sheetName val="DExp.Lmb"/>
      <sheetName val="Kamus"/>
      <sheetName val="JAN09"/>
      <sheetName val="Uraian"/>
      <sheetName val="ca"/>
      <sheetName val="HARGA SATUAN"/>
      <sheetName val="UshDeb00"/>
      <sheetName val="MEMO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</sheetNames>
    <sheetDataSet>
      <sheetData sheetId="0"/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硸硸湡敧"/>
      <sheetName val="graf2"/>
      <sheetName val="PUNCAK-89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PUNCAK-89"/>
      <sheetName val="MENU"/>
      <sheetName val="PARAMETER"/>
      <sheetName val="DeVIASI"/>
      <sheetName val="KoMposisi"/>
      <sheetName val="RA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graf2"/>
      <sheetName val="JAN07"/>
      <sheetName val="UshDeb00"/>
      <sheetName val="JAN09"/>
      <sheetName val="Assumptions (2)"/>
      <sheetName val="PMT"/>
      <sheetName val="REKAP TRAFO"/>
      <sheetName val="NRCPTK01"/>
      <sheetName val="Smg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L_23"/>
      <sheetName val="Rekap PMG."/>
      <sheetName val="L-R"/>
      <sheetName val="PkRp"/>
      <sheetName val="Mat-Upah"/>
      <sheetName val="Asumsi"/>
      <sheetName val="L20Keu"/>
      <sheetName val="W-NAD"/>
      <sheetName val="UPDATE 25 JANUARI 2007"/>
      <sheetName val="DeVIASI"/>
      <sheetName val="KoMposisi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>
        <row r="9">
          <cell r="A9">
            <v>1</v>
          </cell>
        </row>
      </sheetData>
      <sheetData sheetId="4">
        <row r="9">
          <cell r="A9">
            <v>1</v>
          </cell>
        </row>
      </sheetData>
      <sheetData sheetId="5">
        <row r="9">
          <cell r="A9">
            <v>1</v>
          </cell>
        </row>
      </sheetData>
      <sheetData sheetId="6" refreshError="1"/>
      <sheetData sheetId="7" refreshError="1">
        <row r="9">
          <cell r="A9">
            <v>1</v>
          </cell>
          <cell r="B9" t="str">
            <v>S-1/220VA</v>
          </cell>
          <cell r="G9">
            <v>81.730373873580078</v>
          </cell>
          <cell r="H9">
            <v>60000</v>
          </cell>
        </row>
        <row r="10">
          <cell r="A10">
            <v>2</v>
          </cell>
          <cell r="B10" t="str">
            <v>S-2/450VA</v>
          </cell>
          <cell r="G10">
            <v>-5420.1364206727958</v>
          </cell>
          <cell r="H10">
            <v>300</v>
          </cell>
        </row>
        <row r="11">
          <cell r="A11">
            <v>3</v>
          </cell>
          <cell r="B11" t="str">
            <v>S-2/900VA</v>
          </cell>
          <cell r="G11">
            <v>-3617.3765487410437</v>
          </cell>
          <cell r="H11">
            <v>300</v>
          </cell>
        </row>
        <row r="12">
          <cell r="A12">
            <v>4</v>
          </cell>
          <cell r="B12" t="str">
            <v>S-2/1300VA</v>
          </cell>
          <cell r="G12">
            <v>-2706.3479306388044</v>
          </cell>
          <cell r="H12">
            <v>300</v>
          </cell>
        </row>
        <row r="13">
          <cell r="A13">
            <v>5</v>
          </cell>
          <cell r="B13" t="str">
            <v>S-2/2200VA</v>
          </cell>
          <cell r="G13">
            <v>-2222.1623238111342</v>
          </cell>
          <cell r="H13">
            <v>300</v>
          </cell>
        </row>
        <row r="14">
          <cell r="A14">
            <v>6</v>
          </cell>
          <cell r="B14" t="str">
            <v>S-2/&gt; 2200VA s/d 200kVA</v>
          </cell>
          <cell r="G14">
            <v>-972.59438216826709</v>
          </cell>
          <cell r="H14">
            <v>350</v>
          </cell>
        </row>
        <row r="15">
          <cell r="A15">
            <v>7</v>
          </cell>
          <cell r="B15" t="str">
            <v>S-3/&gt; 200kVA</v>
          </cell>
          <cell r="G15">
            <v>-193.65713786370239</v>
          </cell>
          <cell r="H15">
            <v>250</v>
          </cell>
        </row>
        <row r="16">
          <cell r="A16">
            <v>8</v>
          </cell>
          <cell r="B16" t="str">
            <v>S-3/&gt; 200kVA (kom)</v>
          </cell>
          <cell r="G16">
            <v>-1351.779904073735</v>
          </cell>
          <cell r="H16">
            <v>250</v>
          </cell>
        </row>
        <row r="17">
          <cell r="A17">
            <v>9</v>
          </cell>
          <cell r="B17" t="str">
            <v>R-1/450VA</v>
          </cell>
          <cell r="G17">
            <v>-4579.4020658207464</v>
          </cell>
          <cell r="H17">
            <v>300</v>
          </cell>
        </row>
        <row r="18">
          <cell r="A18">
            <v>10</v>
          </cell>
          <cell r="B18" t="str">
            <v>R-1/900VA</v>
          </cell>
          <cell r="G18">
            <v>-2339.220423404121</v>
          </cell>
          <cell r="H18">
            <v>300</v>
          </cell>
        </row>
        <row r="19">
          <cell r="A19">
            <v>11</v>
          </cell>
          <cell r="B19" t="str">
            <v>R-1/1300VA</v>
          </cell>
          <cell r="G19">
            <v>-1595.6356419282504</v>
          </cell>
          <cell r="H19">
            <v>300</v>
          </cell>
        </row>
        <row r="20">
          <cell r="A20">
            <v>12</v>
          </cell>
          <cell r="B20" t="str">
            <v>R-1/2200VA</v>
          </cell>
          <cell r="G20">
            <v>-1444.3991304666774</v>
          </cell>
          <cell r="H20">
            <v>300</v>
          </cell>
        </row>
        <row r="21">
          <cell r="A21">
            <v>13</v>
          </cell>
          <cell r="B21" t="str">
            <v>R-2/&gt; 2200VA s/d 6600VA</v>
          </cell>
          <cell r="G21">
            <v>-267.78637825252872</v>
          </cell>
          <cell r="H21">
            <v>350</v>
          </cell>
        </row>
        <row r="22">
          <cell r="A22">
            <v>14</v>
          </cell>
          <cell r="B22" t="str">
            <v>R-3/&gt; 6600VA</v>
          </cell>
          <cell r="G22">
            <v>682.98142097424011</v>
          </cell>
          <cell r="H22">
            <v>350</v>
          </cell>
        </row>
        <row r="23">
          <cell r="A23">
            <v>15</v>
          </cell>
          <cell r="B23" t="str">
            <v>B-1/450VA</v>
          </cell>
          <cell r="G23">
            <v>-2010.1517775510806</v>
          </cell>
          <cell r="H23">
            <v>300</v>
          </cell>
        </row>
        <row r="24">
          <cell r="A24">
            <v>16</v>
          </cell>
          <cell r="B24" t="str">
            <v>B-1/900VA</v>
          </cell>
          <cell r="G24">
            <v>-1229.5098062388315</v>
          </cell>
          <cell r="H24">
            <v>300</v>
          </cell>
        </row>
        <row r="25">
          <cell r="A25">
            <v>17</v>
          </cell>
          <cell r="B25" t="str">
            <v>B-1/1300VA</v>
          </cell>
          <cell r="G25">
            <v>-868.55457340691714</v>
          </cell>
          <cell r="H25">
            <v>300</v>
          </cell>
        </row>
        <row r="26">
          <cell r="A26">
            <v>18</v>
          </cell>
          <cell r="B26" t="str">
            <v>B-1/2200VA</v>
          </cell>
          <cell r="G26">
            <v>-561.783120077126</v>
          </cell>
          <cell r="H26">
            <v>300</v>
          </cell>
        </row>
        <row r="27">
          <cell r="A27">
            <v>19</v>
          </cell>
          <cell r="B27" t="str">
            <v>B-2/&gt; 2200VA s/d 200kVA</v>
          </cell>
          <cell r="G27">
            <v>24.036750835009393</v>
          </cell>
          <cell r="H27">
            <v>350</v>
          </cell>
        </row>
        <row r="28">
          <cell r="A28">
            <v>20</v>
          </cell>
          <cell r="B28" t="str">
            <v>B-3/&gt; 200kVA</v>
          </cell>
          <cell r="G28">
            <v>-610.15539769090265</v>
          </cell>
          <cell r="H28">
            <v>250</v>
          </cell>
        </row>
        <row r="29">
          <cell r="A29">
            <v>21</v>
          </cell>
          <cell r="B29" t="str">
            <v>I-1/450VA</v>
          </cell>
          <cell r="G29">
            <v>-4305.7141218117176</v>
          </cell>
          <cell r="H29">
            <v>300</v>
          </cell>
        </row>
        <row r="30">
          <cell r="A30">
            <v>22</v>
          </cell>
          <cell r="B30" t="str">
            <v>I-1/900VA</v>
          </cell>
          <cell r="G30">
            <v>-2309.0080171066352</v>
          </cell>
          <cell r="H30">
            <v>300</v>
          </cell>
        </row>
        <row r="31">
          <cell r="A31">
            <v>23</v>
          </cell>
          <cell r="B31" t="str">
            <v>I-1/1300VA</v>
          </cell>
          <cell r="G31">
            <v>-794.2910953202138</v>
          </cell>
          <cell r="H31">
            <v>300</v>
          </cell>
        </row>
        <row r="32">
          <cell r="A32">
            <v>24</v>
          </cell>
          <cell r="B32" t="str">
            <v>I-1/2200VA</v>
          </cell>
          <cell r="G32">
            <v>-216.26844105300202</v>
          </cell>
          <cell r="H32">
            <v>300</v>
          </cell>
        </row>
        <row r="33">
          <cell r="A33">
            <v>25</v>
          </cell>
          <cell r="B33" t="str">
            <v>I-1/&gt; 2200VA s/d 13.9kVA</v>
          </cell>
          <cell r="G33">
            <v>290.64046153228054</v>
          </cell>
          <cell r="H33">
            <v>350</v>
          </cell>
        </row>
        <row r="34">
          <cell r="A34">
            <v>26</v>
          </cell>
          <cell r="B34" t="str">
            <v>I-2/&gt; 14kVA s/d 200kVA</v>
          </cell>
          <cell r="G34">
            <v>-1242.05624034059</v>
          </cell>
          <cell r="H34">
            <v>350</v>
          </cell>
        </row>
        <row r="35">
          <cell r="A35">
            <v>27</v>
          </cell>
          <cell r="B35" t="str">
            <v>I-3/&gt; 200kVA</v>
          </cell>
          <cell r="G35">
            <v>-1181.3997280212291</v>
          </cell>
          <cell r="H35">
            <v>250</v>
          </cell>
        </row>
        <row r="36">
          <cell r="A36">
            <v>28</v>
          </cell>
          <cell r="B36" t="str">
            <v>I-4/&gt; 30MVA</v>
          </cell>
          <cell r="G36">
            <v>-2581.858425006139</v>
          </cell>
          <cell r="H36">
            <v>200</v>
          </cell>
        </row>
        <row r="37">
          <cell r="A37">
            <v>29</v>
          </cell>
          <cell r="B37" t="str">
            <v>P-1/450VA</v>
          </cell>
          <cell r="G37">
            <v>-1120.6835212810754</v>
          </cell>
          <cell r="H37">
            <v>300</v>
          </cell>
        </row>
        <row r="38">
          <cell r="A38">
            <v>30</v>
          </cell>
          <cell r="B38" t="str">
            <v>P-1/900VA</v>
          </cell>
          <cell r="G38">
            <v>-284.81830953807429</v>
          </cell>
          <cell r="H38">
            <v>300</v>
          </cell>
        </row>
        <row r="39">
          <cell r="A39">
            <v>31</v>
          </cell>
          <cell r="B39" t="str">
            <v>P-1/1300VA</v>
          </cell>
          <cell r="G39">
            <v>-341.17041088464845</v>
          </cell>
          <cell r="H39">
            <v>300</v>
          </cell>
        </row>
        <row r="40">
          <cell r="A40">
            <v>32</v>
          </cell>
          <cell r="B40" t="str">
            <v>P-1/2200VA</v>
          </cell>
          <cell r="G40">
            <v>-256.67453817879266</v>
          </cell>
          <cell r="H40">
            <v>300</v>
          </cell>
        </row>
        <row r="41">
          <cell r="A41">
            <v>33</v>
          </cell>
          <cell r="B41" t="str">
            <v>P-1/&gt; 2200VA s/d 200kVA</v>
          </cell>
          <cell r="G41">
            <v>-74.236495671888662</v>
          </cell>
          <cell r="H41">
            <v>350</v>
          </cell>
        </row>
        <row r="42">
          <cell r="A42">
            <v>34</v>
          </cell>
          <cell r="B42" t="str">
            <v>P-2/&gt; 200kVA</v>
          </cell>
          <cell r="G42">
            <v>-701.67106380462474</v>
          </cell>
          <cell r="H42">
            <v>250</v>
          </cell>
        </row>
        <row r="43">
          <cell r="A43">
            <v>35</v>
          </cell>
          <cell r="B43" t="str">
            <v>P-3</v>
          </cell>
          <cell r="G43">
            <v>-1140.724346149934</v>
          </cell>
          <cell r="H43">
            <v>250</v>
          </cell>
        </row>
        <row r="44">
          <cell r="A44">
            <v>36</v>
          </cell>
          <cell r="B44" t="str">
            <v>M/PS;M/TS</v>
          </cell>
          <cell r="G44" t="str">
            <v/>
          </cell>
        </row>
        <row r="45">
          <cell r="A45">
            <v>37</v>
          </cell>
        </row>
        <row r="46">
          <cell r="A46">
            <v>38</v>
          </cell>
        </row>
        <row r="47">
          <cell r="A47">
            <v>39</v>
          </cell>
        </row>
        <row r="100">
          <cell r="A100">
            <v>1</v>
          </cell>
          <cell r="B100" t="str">
            <v>Pelanggan Tunggal</v>
          </cell>
        </row>
        <row r="101">
          <cell r="A101">
            <v>2</v>
          </cell>
          <cell r="B101" t="str">
            <v>Pelanggan Kolektif</v>
          </cell>
        </row>
      </sheetData>
      <sheetData sheetId="8" refreshError="1"/>
      <sheetData sheetId="9">
        <row r="9">
          <cell r="B9" t="str">
            <v>Perkiraan HSS 2016 = harga pasar 2015 * (100% + sasaran inflasi 2016)</v>
          </cell>
        </row>
      </sheetData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>
        <row r="9">
          <cell r="A9">
            <v>1</v>
          </cell>
        </row>
      </sheetData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/>
      <sheetData sheetId="80" refreshError="1"/>
      <sheetData sheetId="81" refreshError="1"/>
      <sheetData sheetId="82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3"/>
      <sheetName val="BB PUSAT"/>
      <sheetName val="JURNAL"/>
      <sheetName val="DTstok"/>
      <sheetName val="JML STOK"/>
      <sheetName val="MEMO"/>
      <sheetName val="x"/>
      <sheetName val="UshDeb00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coba2"/>
    </sheetNames>
    <sheetDataSet>
      <sheetData sheetId="0"/>
      <sheetData sheetId="1"/>
      <sheetData sheetId="2"/>
      <sheetData sheetId="3"/>
      <sheetData sheetId="4"/>
      <sheetData sheetId="5">
        <row r="1">
          <cell r="A1" t="str">
            <v>1</v>
          </cell>
          <cell r="B1" t="str">
            <v>A</v>
          </cell>
        </row>
        <row r="2">
          <cell r="A2" t="str">
            <v>2</v>
          </cell>
          <cell r="B2" t="str">
            <v>B</v>
          </cell>
        </row>
        <row r="3">
          <cell r="A3" t="str">
            <v>3</v>
          </cell>
          <cell r="B3" t="str">
            <v>C</v>
          </cell>
        </row>
        <row r="4">
          <cell r="A4" t="str">
            <v>4</v>
          </cell>
          <cell r="B4" t="str">
            <v>D</v>
          </cell>
        </row>
        <row r="5">
          <cell r="A5" t="str">
            <v>5</v>
          </cell>
          <cell r="B5" t="str">
            <v>E</v>
          </cell>
        </row>
        <row r="6">
          <cell r="A6" t="str">
            <v>6</v>
          </cell>
          <cell r="B6" t="str">
            <v>F</v>
          </cell>
        </row>
        <row r="7">
          <cell r="A7" t="str">
            <v>7</v>
          </cell>
          <cell r="B7" t="str">
            <v>G</v>
          </cell>
        </row>
        <row r="8">
          <cell r="A8" t="str">
            <v>8</v>
          </cell>
          <cell r="B8" t="str">
            <v>H</v>
          </cell>
        </row>
        <row r="9">
          <cell r="A9" t="str">
            <v>9</v>
          </cell>
          <cell r="B9" t="str">
            <v>I</v>
          </cell>
        </row>
        <row r="10">
          <cell r="A10" t="str">
            <v>0</v>
          </cell>
          <cell r="B10" t="str">
            <v>J</v>
          </cell>
        </row>
        <row r="11">
          <cell r="A11">
            <v>1</v>
          </cell>
          <cell r="B11" t="str">
            <v>K</v>
          </cell>
        </row>
        <row r="12">
          <cell r="A12">
            <v>2</v>
          </cell>
          <cell r="B12" t="str">
            <v>L</v>
          </cell>
        </row>
        <row r="13">
          <cell r="A13">
            <v>3</v>
          </cell>
          <cell r="B13" t="str">
            <v>M</v>
          </cell>
        </row>
        <row r="14">
          <cell r="A14">
            <v>4</v>
          </cell>
          <cell r="B14" t="str">
            <v>N</v>
          </cell>
        </row>
        <row r="15">
          <cell r="A15">
            <v>5</v>
          </cell>
          <cell r="B15" t="str">
            <v>O</v>
          </cell>
        </row>
        <row r="16">
          <cell r="A16">
            <v>6</v>
          </cell>
          <cell r="B16" t="str">
            <v>P</v>
          </cell>
        </row>
        <row r="17">
          <cell r="A17">
            <v>7</v>
          </cell>
          <cell r="B17" t="str">
            <v>Q</v>
          </cell>
        </row>
        <row r="18">
          <cell r="A18">
            <v>8</v>
          </cell>
          <cell r="B18" t="str">
            <v>R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  <sheetName val="JAN09"/>
      <sheetName val="SMG"/>
      <sheetName val="Penyulang"/>
      <sheetName val="REKAP"/>
      <sheetName val="RAB AMANDEMEN "/>
      <sheetName val="Lampiran Pekerjaan JTM"/>
      <sheetName val="MENU UTAM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Mat"/>
      <sheetName val="Pro"/>
      <sheetName val="Uph"/>
      <sheetName val="Kons"/>
      <sheetName val="Tamb"/>
      <sheetName val="SR-APP"/>
      <sheetName val="Sort"/>
      <sheetName val="x"/>
      <sheetName val="JAN07"/>
      <sheetName val="graf2"/>
      <sheetName val="PL-2"/>
      <sheetName val="PUNCAK-89"/>
      <sheetName val="SortSheet"/>
      <sheetName val="2013"/>
      <sheetName val="ASUMSI"/>
      <sheetName val="MEMO"/>
      <sheetName val="DTU"/>
      <sheetName val="Breakdown Target"/>
      <sheetName val="DeVIASI"/>
      <sheetName val="KoMposisi"/>
      <sheetName val="W-NAD"/>
      <sheetName val="Kamus"/>
      <sheetName val="REAL-LR"/>
      <sheetName val="Data Dasar PMT TripJan 09"/>
      <sheetName val="Assumptions (2)"/>
      <sheetName val="JTM"/>
      <sheetName val="L20Keu"/>
      <sheetName val="rkap2008"/>
      <sheetName val="UshDeb00"/>
      <sheetName val="Resume"/>
      <sheetName val="Sheet5"/>
      <sheetName val="aruskas"/>
    </sheetNames>
    <sheetDataSet>
      <sheetData sheetId="0">
        <row r="17">
          <cell r="T17">
            <v>0</v>
          </cell>
        </row>
      </sheetData>
      <sheetData sheetId="1">
        <row r="17">
          <cell r="T17">
            <v>0</v>
          </cell>
        </row>
      </sheetData>
      <sheetData sheetId="2"/>
      <sheetData sheetId="3"/>
      <sheetData sheetId="4"/>
      <sheetData sheetId="5" refreshError="1"/>
      <sheetData sheetId="6" refreshError="1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kap"/>
      <sheetName val="MP"/>
      <sheetName val="Survey per Area"/>
      <sheetName val="Survey"/>
      <sheetName val="Analisa Struktur Data"/>
      <sheetName val="Migrasi"/>
      <sheetName val="Helpdesk"/>
      <sheetName val="AHS - Personel"/>
      <sheetName val="AHS - Non Personel"/>
      <sheetName val="x"/>
      <sheetName val="JAN09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>
        <row r="8">
          <cell r="F8">
            <v>27500000</v>
          </cell>
        </row>
        <row r="9">
          <cell r="F9">
            <v>10000000</v>
          </cell>
        </row>
        <row r="10">
          <cell r="G10">
            <v>1062500.0000000002</v>
          </cell>
        </row>
        <row r="11">
          <cell r="F11">
            <v>20000000</v>
          </cell>
          <cell r="G11">
            <v>1000000</v>
          </cell>
        </row>
        <row r="14">
          <cell r="G14">
            <v>500000</v>
          </cell>
        </row>
        <row r="15">
          <cell r="F15">
            <v>11250000</v>
          </cell>
          <cell r="G15">
            <v>562500</v>
          </cell>
        </row>
        <row r="17">
          <cell r="G17">
            <v>169070.00000000006</v>
          </cell>
        </row>
        <row r="18">
          <cell r="G18">
            <v>275000</v>
          </cell>
        </row>
        <row r="19">
          <cell r="G19">
            <v>169070.00000000006</v>
          </cell>
        </row>
        <row r="21">
          <cell r="G21">
            <v>169070.00000000006</v>
          </cell>
        </row>
      </sheetData>
      <sheetData sheetId="8">
        <row r="7">
          <cell r="D7">
            <v>1000000</v>
          </cell>
        </row>
        <row r="8">
          <cell r="D8">
            <v>8000000</v>
          </cell>
        </row>
        <row r="10">
          <cell r="D10">
            <v>1100000</v>
          </cell>
        </row>
        <row r="11">
          <cell r="D11">
            <v>55000.000000000007</v>
          </cell>
        </row>
        <row r="12">
          <cell r="D12">
            <v>800000</v>
          </cell>
        </row>
        <row r="15">
          <cell r="D15">
            <v>75000</v>
          </cell>
        </row>
        <row r="20">
          <cell r="D20">
            <v>2500000</v>
          </cell>
        </row>
        <row r="21">
          <cell r="D21">
            <v>75000</v>
          </cell>
        </row>
        <row r="22">
          <cell r="D22">
            <v>500000</v>
          </cell>
        </row>
      </sheetData>
      <sheetData sheetId="9" refreshError="1"/>
      <sheetData sheetId="10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9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UNCAK-89"/>
      <sheetName val="Kontrak vs Realisasi Gas"/>
      <sheetName val="PkRp"/>
      <sheetName val="x"/>
      <sheetName val="MEMO"/>
      <sheetName val="UshDeb00"/>
      <sheetName val="Catatan"/>
      <sheetName val="Kamus"/>
      <sheetName val="Beli"/>
      <sheetName val="Sewa"/>
      <sheetName val="Uraian"/>
      <sheetName val="BBkr"/>
      <sheetName val="NerSubsis"/>
      <sheetName val="Jual"/>
      <sheetName val="List"/>
      <sheetName val="Prod2"/>
      <sheetName val="RKAP"/>
      <sheetName val="kCal"/>
      <sheetName val="AHS - Personel"/>
      <sheetName val="AHS - Non Personel"/>
      <sheetName val="Analisa Struktur Data"/>
      <sheetName val="Neraca seAPJ"/>
      <sheetName val="graf2"/>
      <sheetName val="Smg"/>
      <sheetName val="Jasa"/>
      <sheetName val="Mat"/>
      <sheetName val="Breakdown Target"/>
      <sheetName val="Resume"/>
      <sheetName val="JANUARI"/>
      <sheetName val="FGTM FEBRUARI"/>
      <sheetName val="MARET"/>
      <sheetName val="Bipeg-U(12D2)"/>
      <sheetName val="Trip 2009"/>
      <sheetName val="8LT 12"/>
      <sheetName val="REFERENSI"/>
      <sheetName val="Sheet3"/>
      <sheetName val="Analisa"/>
      <sheetName val="|PRIVATE|Datasheets"/>
      <sheetName val="|PRIVATE|Template"/>
      <sheetName val="General Parameter"/>
      <sheetName val="W-NAD"/>
      <sheetName val="DATA-BASE SUTT"/>
      <sheetName val="master rab"/>
      <sheetName val="L20Keu"/>
      <sheetName val="Rekapitulasi"/>
      <sheetName val="Data Base Konstruksi"/>
      <sheetName val="Data"/>
      <sheetName val="E3. ANALISA HS HAR TEK SUTM"/>
      <sheetName val="E6. ANALISA HS HAR"/>
      <sheetName val="RAB"/>
      <sheetName val="Area_Data"/>
      <sheetName val="Working Page"/>
      <sheetName val="Regional Overhead Allocation_WJ"/>
      <sheetName val="Service Mapping"/>
      <sheetName val="Central Overhead Allocation"/>
      <sheetName val="Survey"/>
      <sheetName val="ProdSendiri"/>
      <sheetName val="Penjualan"/>
      <sheetName val="PS&amp;Susut TL"/>
      <sheetName val="SewaBeli"/>
      <sheetName val="Transfer"/>
      <sheetName val="Listing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s"/>
      <sheetName val="Inspection LV - RoW Lines"/>
      <sheetName val="Inspection MV - Construction"/>
      <sheetName val="Survey and updating data asset"/>
      <sheetName val="Survey"/>
      <sheetName val="Maintenance LV - OH Lines"/>
      <sheetName val="Maintenance MV - Construction"/>
      <sheetName val="Switch Gear 20kV Maintenance"/>
      <sheetName val="Meter Reading"/>
      <sheetName val="Emergency Services - LV"/>
      <sheetName val="Area_Data"/>
      <sheetName val="Service Mapping"/>
      <sheetName val="Central Overhead Allocation"/>
      <sheetName val="Regional Overhead Allocation_WJ"/>
      <sheetName val="Regional Overhead Allocation_EJ"/>
      <sheetName val="Regional Overhead Allocation_JK"/>
      <sheetName val="Regional Overhead Allocation_WS"/>
      <sheetName val="Regional Overhead Allocation_Ac"/>
      <sheetName val="Regional Overhead Allocation_CJ"/>
      <sheetName val="General Data"/>
      <sheetName val="Salary"/>
      <sheetName val="Rental Calculations"/>
      <sheetName val="Direct Equipment"/>
      <sheetName val="Reliability Services"/>
      <sheetName val="Working Page"/>
      <sheetName val="Dashboard"/>
      <sheetName val="Navigation Page"/>
      <sheetName val="MEMO"/>
      <sheetName val="AHS - Personel"/>
      <sheetName val="AHS - Non Personel"/>
      <sheetName val="Analisa Struktur Data"/>
      <sheetName val="JAN09"/>
    </sheetNames>
    <sheetDataSet>
      <sheetData sheetId="0"/>
      <sheetData sheetId="1"/>
      <sheetData sheetId="2"/>
      <sheetData sheetId="3"/>
      <sheetData sheetId="4">
        <row r="2">
          <cell r="J2">
            <v>420</v>
          </cell>
        </row>
      </sheetData>
      <sheetData sheetId="5"/>
      <sheetData sheetId="6"/>
      <sheetData sheetId="7"/>
      <sheetData sheetId="8"/>
      <sheetData sheetId="9"/>
      <sheetData sheetId="10"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</sheetData>
      <sheetData sheetId="11">
        <row r="6">
          <cell r="C6">
            <v>0</v>
          </cell>
          <cell r="D6" t="str">
            <v>North_Surabaya</v>
          </cell>
          <cell r="E6" t="str">
            <v>South_Surabaya</v>
          </cell>
          <cell r="F6" t="str">
            <v>West_Surabaya</v>
          </cell>
          <cell r="G6" t="str">
            <v>Gresik</v>
          </cell>
          <cell r="H6" t="str">
            <v>APD_East_Java</v>
          </cell>
          <cell r="I6" t="str">
            <v>Salatiga</v>
          </cell>
          <cell r="J6" t="str">
            <v>Menteng</v>
          </cell>
          <cell r="K6" t="str">
            <v>APD_Disjaya</v>
          </cell>
          <cell r="L6" t="str">
            <v>Padang</v>
          </cell>
          <cell r="M6" t="str">
            <v>Bandung</v>
          </cell>
          <cell r="N6" t="str">
            <v>Majalaya</v>
          </cell>
          <cell r="O6" t="str">
            <v>Garut</v>
          </cell>
          <cell r="P6" t="str">
            <v>Bogor</v>
          </cell>
          <cell r="Q6" t="str">
            <v>Purwakarta</v>
          </cell>
          <cell r="R6" t="str">
            <v>Sukabumi</v>
          </cell>
          <cell r="S6" t="str">
            <v>Karawang</v>
          </cell>
          <cell r="T6" t="str">
            <v>North_Banten</v>
          </cell>
          <cell r="U6" t="str">
            <v>Depok</v>
          </cell>
          <cell r="V6" t="str">
            <v>Cimahi</v>
          </cell>
          <cell r="W6" t="str">
            <v>Cianjur</v>
          </cell>
          <cell r="X6" t="str">
            <v>APD_West_Java</v>
          </cell>
          <cell r="Y6" t="str">
            <v>Aceh</v>
          </cell>
        </row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  <row r="30">
          <cell r="C30" t="str">
            <v>New Connection Single Phase - Indirect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1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</row>
        <row r="31">
          <cell r="C31" t="str">
            <v>New Connection Three Phase - Direct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1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</row>
        <row r="32">
          <cell r="C32" t="str">
            <v>New Connection Three Phase - Indirect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</row>
        <row r="33">
          <cell r="C33" t="str">
            <v>Meter Reading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1</v>
          </cell>
          <cell r="N33">
            <v>0</v>
          </cell>
          <cell r="O33">
            <v>0</v>
          </cell>
          <cell r="P33">
            <v>0</v>
          </cell>
          <cell r="Q33">
            <v>1</v>
          </cell>
          <cell r="R33">
            <v>1</v>
          </cell>
          <cell r="S33">
            <v>0</v>
          </cell>
          <cell r="T33">
            <v>1</v>
          </cell>
          <cell r="U33">
            <v>0</v>
          </cell>
          <cell r="V33">
            <v>1</v>
          </cell>
          <cell r="W33">
            <v>1</v>
          </cell>
          <cell r="X33">
            <v>0</v>
          </cell>
          <cell r="Y33">
            <v>0</v>
          </cell>
        </row>
        <row r="34">
          <cell r="C34" t="str">
            <v>Disconnection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1</v>
          </cell>
          <cell r="N34">
            <v>0</v>
          </cell>
          <cell r="O34">
            <v>0</v>
          </cell>
          <cell r="P34">
            <v>0</v>
          </cell>
          <cell r="Q34">
            <v>1</v>
          </cell>
          <cell r="R34">
            <v>1</v>
          </cell>
          <cell r="S34">
            <v>0</v>
          </cell>
          <cell r="T34">
            <v>1</v>
          </cell>
          <cell r="U34">
            <v>0</v>
          </cell>
          <cell r="V34">
            <v>1</v>
          </cell>
          <cell r="W34">
            <v>1</v>
          </cell>
          <cell r="X34">
            <v>0</v>
          </cell>
          <cell r="Y34">
            <v>0</v>
          </cell>
        </row>
        <row r="35">
          <cell r="C35" t="str">
            <v>Updating Customer Data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1</v>
          </cell>
          <cell r="N35">
            <v>0</v>
          </cell>
          <cell r="O35">
            <v>0</v>
          </cell>
          <cell r="P35">
            <v>0</v>
          </cell>
          <cell r="Q35">
            <v>1</v>
          </cell>
          <cell r="R35">
            <v>1</v>
          </cell>
          <cell r="S35">
            <v>0</v>
          </cell>
          <cell r="T35">
            <v>1</v>
          </cell>
          <cell r="U35">
            <v>0</v>
          </cell>
          <cell r="V35">
            <v>1</v>
          </cell>
          <cell r="W35">
            <v>1</v>
          </cell>
          <cell r="X35">
            <v>0</v>
          </cell>
          <cell r="Y35">
            <v>0</v>
          </cell>
        </row>
        <row r="36">
          <cell r="C36" t="str">
            <v>Main Substation Operations (MV Side)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1</v>
          </cell>
          <cell r="I36">
            <v>0</v>
          </cell>
          <cell r="J36">
            <v>0</v>
          </cell>
          <cell r="K36">
            <v>1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1</v>
          </cell>
          <cell r="Y36">
            <v>0</v>
          </cell>
        </row>
        <row r="37">
          <cell r="C37" t="str">
            <v>Emergency Services - MV</v>
          </cell>
          <cell r="D37">
            <v>1</v>
          </cell>
          <cell r="E37">
            <v>1</v>
          </cell>
          <cell r="F37">
            <v>1</v>
          </cell>
          <cell r="G37">
            <v>1</v>
          </cell>
          <cell r="H37">
            <v>0</v>
          </cell>
          <cell r="I37">
            <v>1</v>
          </cell>
          <cell r="J37">
            <v>1</v>
          </cell>
          <cell r="K37">
            <v>0</v>
          </cell>
          <cell r="L37">
            <v>1</v>
          </cell>
          <cell r="M37">
            <v>1</v>
          </cell>
          <cell r="N37">
            <v>1</v>
          </cell>
          <cell r="O37">
            <v>1</v>
          </cell>
          <cell r="P37">
            <v>1</v>
          </cell>
          <cell r="Q37">
            <v>1</v>
          </cell>
          <cell r="R37">
            <v>1</v>
          </cell>
          <cell r="S37">
            <v>1</v>
          </cell>
          <cell r="T37">
            <v>1</v>
          </cell>
          <cell r="U37">
            <v>1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</row>
        <row r="38">
          <cell r="C38" t="str">
            <v>Emergency Services - LV</v>
          </cell>
          <cell r="D38">
            <v>1</v>
          </cell>
          <cell r="E38">
            <v>1</v>
          </cell>
          <cell r="F38">
            <v>1</v>
          </cell>
          <cell r="G38">
            <v>1</v>
          </cell>
          <cell r="H38">
            <v>0</v>
          </cell>
          <cell r="I38">
            <v>1</v>
          </cell>
          <cell r="J38">
            <v>1</v>
          </cell>
          <cell r="K38">
            <v>0</v>
          </cell>
          <cell r="L38">
            <v>1</v>
          </cell>
          <cell r="M38">
            <v>1</v>
          </cell>
          <cell r="N38">
            <v>1</v>
          </cell>
          <cell r="O38">
            <v>1</v>
          </cell>
          <cell r="P38">
            <v>1</v>
          </cell>
          <cell r="Q38">
            <v>1</v>
          </cell>
          <cell r="R38">
            <v>1</v>
          </cell>
          <cell r="S38">
            <v>1</v>
          </cell>
          <cell r="T38">
            <v>1</v>
          </cell>
          <cell r="U38">
            <v>1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</row>
        <row r="39">
          <cell r="C39" t="str">
            <v>Front Liner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</row>
        <row r="46">
          <cell r="C46">
            <v>0</v>
          </cell>
          <cell r="D46" t="str">
            <v>North_Surabaya</v>
          </cell>
          <cell r="E46" t="str">
            <v>South_Surabaya</v>
          </cell>
          <cell r="F46" t="str">
            <v>West_Surabaya</v>
          </cell>
          <cell r="G46" t="str">
            <v>Gresik</v>
          </cell>
          <cell r="H46" t="str">
            <v>APD_East_Java</v>
          </cell>
          <cell r="I46" t="str">
            <v>Salatiga</v>
          </cell>
          <cell r="J46" t="str">
            <v>Menteng</v>
          </cell>
          <cell r="K46" t="str">
            <v>APD_Disjaya</v>
          </cell>
          <cell r="L46" t="str">
            <v>Padang</v>
          </cell>
          <cell r="M46" t="str">
            <v>Bandung</v>
          </cell>
          <cell r="N46" t="str">
            <v>Majalaya</v>
          </cell>
          <cell r="O46" t="str">
            <v>Garut</v>
          </cell>
          <cell r="P46" t="str">
            <v>Bogor</v>
          </cell>
          <cell r="Q46" t="str">
            <v>Purwakarta</v>
          </cell>
          <cell r="R46" t="str">
            <v>Sukabumi</v>
          </cell>
          <cell r="S46" t="str">
            <v>Karawang</v>
          </cell>
          <cell r="T46" t="str">
            <v>North_Banten</v>
          </cell>
          <cell r="U46" t="str">
            <v>Depok</v>
          </cell>
          <cell r="V46" t="str">
            <v>Cimahi</v>
          </cell>
          <cell r="W46" t="str">
            <v>Cianjur</v>
          </cell>
          <cell r="X46" t="str">
            <v>APD_West_Java</v>
          </cell>
          <cell r="Y46" t="str">
            <v>Aceh</v>
          </cell>
        </row>
        <row r="47">
          <cell r="C47" t="str">
            <v>Inspection LV - RoW Lines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6956345.9581504241</v>
          </cell>
          <cell r="J47">
            <v>0</v>
          </cell>
          <cell r="K47">
            <v>0</v>
          </cell>
          <cell r="L47">
            <v>8140702.7016882766</v>
          </cell>
          <cell r="M47">
            <v>50116.681587821397</v>
          </cell>
          <cell r="N47">
            <v>14431557.166676087</v>
          </cell>
          <cell r="O47">
            <v>8462928.9535550345</v>
          </cell>
          <cell r="P47">
            <v>61200316.92028822</v>
          </cell>
          <cell r="Q47">
            <v>6415787.6054562069</v>
          </cell>
          <cell r="R47">
            <v>18698042.836841457</v>
          </cell>
          <cell r="S47">
            <v>23726333.099031404</v>
          </cell>
          <cell r="T47">
            <v>25687198.42376852</v>
          </cell>
          <cell r="U47">
            <v>35420291.791834943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C48" t="str">
            <v>Inspection LV - Measuring Peak Load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78407290.71419549</v>
          </cell>
          <cell r="J48">
            <v>22841217.899332456</v>
          </cell>
          <cell r="K48">
            <v>0</v>
          </cell>
          <cell r="L48">
            <v>38667250.198165491</v>
          </cell>
          <cell r="M48">
            <v>69325.991160164151</v>
          </cell>
          <cell r="N48">
            <v>8323433.4277961515</v>
          </cell>
          <cell r="O48">
            <v>14270631.471928317</v>
          </cell>
          <cell r="P48">
            <v>48857478.219599396</v>
          </cell>
          <cell r="Q48">
            <v>5176033.0950563625</v>
          </cell>
          <cell r="R48">
            <v>29089979.544952031</v>
          </cell>
          <cell r="S48">
            <v>29586987.386499852</v>
          </cell>
          <cell r="T48">
            <v>43613893.130386464</v>
          </cell>
          <cell r="U48">
            <v>24861511.895503227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</row>
        <row r="49">
          <cell r="C49" t="str">
            <v>Inspection LV - Construction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6956345.9581504241</v>
          </cell>
          <cell r="J49">
            <v>14667235.619340703</v>
          </cell>
          <cell r="K49">
            <v>0</v>
          </cell>
          <cell r="L49">
            <v>8140702.7016882766</v>
          </cell>
          <cell r="M49">
            <v>50116.681587821397</v>
          </cell>
          <cell r="N49">
            <v>14431557.166676087</v>
          </cell>
          <cell r="O49">
            <v>8462928.9535550345</v>
          </cell>
          <cell r="P49">
            <v>61200316.92028822</v>
          </cell>
          <cell r="Q49">
            <v>6415787.6054562069</v>
          </cell>
          <cell r="R49">
            <v>18698042.836841457</v>
          </cell>
          <cell r="S49">
            <v>23726333.099031404</v>
          </cell>
          <cell r="T49">
            <v>25687198.42376852</v>
          </cell>
          <cell r="U49">
            <v>35420291.791834943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C50" t="str">
            <v>Inspection LV - Household Connection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10291059.706933726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C51" t="str">
            <v>Inspection MV - Substation/Transformers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68217792.745679691</v>
          </cell>
          <cell r="J51">
            <v>15084241.81262544</v>
          </cell>
          <cell r="K51">
            <v>0</v>
          </cell>
          <cell r="L51">
            <v>23933595.178441521</v>
          </cell>
          <cell r="M51">
            <v>249561.58755948799</v>
          </cell>
          <cell r="N51">
            <v>10407059.423020579</v>
          </cell>
          <cell r="O51">
            <v>17813180.719899479</v>
          </cell>
          <cell r="P51">
            <v>58633788.189072013</v>
          </cell>
          <cell r="Q51">
            <v>11984047.319793055</v>
          </cell>
          <cell r="R51">
            <v>34406353.168429367</v>
          </cell>
          <cell r="S51">
            <v>37025699.277615108</v>
          </cell>
          <cell r="T51">
            <v>49257060.438014597</v>
          </cell>
          <cell r="U51">
            <v>30416752.033001319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</row>
        <row r="52">
          <cell r="C52" t="str">
            <v>Inspection MV - RoW/Lines</v>
          </cell>
          <cell r="D52">
            <v>139877409.34106195</v>
          </cell>
          <cell r="E52">
            <v>116564507.78421828</v>
          </cell>
          <cell r="F52">
            <v>69938704.670530975</v>
          </cell>
          <cell r="G52">
            <v>81472673.088952795</v>
          </cell>
          <cell r="H52">
            <v>0</v>
          </cell>
          <cell r="I52">
            <v>8803385.4584451206</v>
          </cell>
          <cell r="J52">
            <v>0</v>
          </cell>
          <cell r="K52">
            <v>0</v>
          </cell>
          <cell r="L52">
            <v>10935495.441857966</v>
          </cell>
          <cell r="M52">
            <v>51282.185810793992</v>
          </cell>
          <cell r="N52">
            <v>10899423.5593933</v>
          </cell>
          <cell r="O52">
            <v>9077603.1768421531</v>
          </cell>
          <cell r="P52">
            <v>16023597.301715482</v>
          </cell>
          <cell r="Q52">
            <v>5879457.6264926698</v>
          </cell>
          <cell r="R52">
            <v>17940363.029332615</v>
          </cell>
          <cell r="S52">
            <v>17627508.22957468</v>
          </cell>
          <cell r="T52">
            <v>18627973.515389029</v>
          </cell>
          <cell r="U52">
            <v>3303696.1449256684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</row>
        <row r="53">
          <cell r="C53" t="str">
            <v>Business Volume in region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79008.651092824075</v>
          </cell>
          <cell r="N53">
            <v>7154622.2376169311</v>
          </cell>
          <cell r="O53">
            <v>3788230.1477560597</v>
          </cell>
          <cell r="P53">
            <v>8391983.2264824044</v>
          </cell>
          <cell r="Q53">
            <v>2943738.5616714759</v>
          </cell>
          <cell r="R53">
            <v>5130809.6574563319</v>
          </cell>
          <cell r="S53">
            <v>6438967.2260285988</v>
          </cell>
          <cell r="T53">
            <v>14419509.776195373</v>
          </cell>
          <cell r="U53">
            <v>6775304.7246709876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</row>
        <row r="54">
          <cell r="C54" t="str">
            <v>Business Volume</v>
          </cell>
          <cell r="D54">
            <v>69830704.670530975</v>
          </cell>
          <cell r="E54">
            <v>58192253.892109141</v>
          </cell>
          <cell r="F54">
            <v>34915352.335265487</v>
          </cell>
          <cell r="G54">
            <v>46483813.193687312</v>
          </cell>
          <cell r="H54">
            <v>0</v>
          </cell>
          <cell r="I54">
            <v>8803385.4584451206</v>
          </cell>
          <cell r="J54">
            <v>0</v>
          </cell>
          <cell r="K54">
            <v>0</v>
          </cell>
          <cell r="L54">
            <v>10935495.441857966</v>
          </cell>
          <cell r="M54">
            <v>51282.185810793992</v>
          </cell>
          <cell r="N54">
            <v>10899423.5593933</v>
          </cell>
          <cell r="O54">
            <v>9077603.1768421531</v>
          </cell>
          <cell r="P54">
            <v>16023597.301715482</v>
          </cell>
          <cell r="Q54">
            <v>5879457.6264926698</v>
          </cell>
          <cell r="R54">
            <v>17940363.029332615</v>
          </cell>
          <cell r="S54">
            <v>17627508.22957468</v>
          </cell>
          <cell r="T54">
            <v>18627973.515389029</v>
          </cell>
          <cell r="U54">
            <v>3303696.1449256684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</row>
        <row r="55">
          <cell r="C55" t="str">
            <v># Customers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59035891</v>
          </cell>
        </row>
        <row r="56">
          <cell r="C56" t="str">
            <v>Number of Customers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28776350.687725738</v>
          </cell>
          <cell r="J56">
            <v>0</v>
          </cell>
          <cell r="K56">
            <v>0</v>
          </cell>
          <cell r="L56">
            <v>3422477.9102442414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</row>
        <row r="57">
          <cell r="C57" t="str">
            <v># Open Contracts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28776350.687725738</v>
          </cell>
          <cell r="J57">
            <v>0</v>
          </cell>
          <cell r="K57">
            <v>0</v>
          </cell>
          <cell r="L57">
            <v>3422477.9102442414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</row>
        <row r="58">
          <cell r="C58" t="str">
            <v>Number of Open Contracts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23218441.427364856</v>
          </cell>
          <cell r="J58">
            <v>0</v>
          </cell>
          <cell r="K58">
            <v>0</v>
          </cell>
          <cell r="L58">
            <v>5775162.0064676423</v>
          </cell>
          <cell r="M58">
            <v>7036271.1567286123</v>
          </cell>
          <cell r="N58">
            <v>7410094.0974354856</v>
          </cell>
          <cell r="O58">
            <v>3478085.5830693645</v>
          </cell>
          <cell r="P58">
            <v>25273744.679282859</v>
          </cell>
          <cell r="Q58">
            <v>2772286.7570554097</v>
          </cell>
          <cell r="R58">
            <v>5740050.9150878778</v>
          </cell>
          <cell r="S58">
            <v>14420280.02032648</v>
          </cell>
          <cell r="T58">
            <v>10278912.254818559</v>
          </cell>
          <cell r="U58">
            <v>21306223.517527994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</row>
        <row r="59">
          <cell r="C59" t="str">
            <v># Flat Absorption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41963127.687368751</v>
          </cell>
          <cell r="J59">
            <v>140122000</v>
          </cell>
          <cell r="K59">
            <v>0</v>
          </cell>
          <cell r="L59">
            <v>19735067.981265049</v>
          </cell>
          <cell r="M59">
            <v>525382914.07399082</v>
          </cell>
          <cell r="N59">
            <v>41217845.311988994</v>
          </cell>
          <cell r="O59">
            <v>40791533.076999813</v>
          </cell>
          <cell r="P59">
            <v>123634129.10132462</v>
          </cell>
          <cell r="Q59">
            <v>25690593.749722105</v>
          </cell>
          <cell r="R59">
            <v>77730149.067525983</v>
          </cell>
          <cell r="S59">
            <v>74728491.262227803</v>
          </cell>
          <cell r="T59">
            <v>329481266.97280562</v>
          </cell>
          <cell r="U59">
            <v>61455079.342833832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</row>
        <row r="60">
          <cell r="C60" t="str">
            <v>Flat Absorption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110903861.61031935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</row>
        <row r="61">
          <cell r="C61" t="str">
            <v># Employees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24732709.634627469</v>
          </cell>
          <cell r="M61">
            <v>26498000</v>
          </cell>
          <cell r="N61">
            <v>1878375</v>
          </cell>
          <cell r="O61">
            <v>1538458.3333333333</v>
          </cell>
          <cell r="P61">
            <v>2287500</v>
          </cell>
          <cell r="Q61">
            <v>2120583.3333333335</v>
          </cell>
          <cell r="R61">
            <v>1770416.6666666667</v>
          </cell>
          <cell r="S61">
            <v>2480083.3333333335</v>
          </cell>
          <cell r="T61">
            <v>2260500</v>
          </cell>
          <cell r="U61">
            <v>2309208.3333333335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</row>
        <row r="62">
          <cell r="C62" t="str">
            <v>Number of employees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24732709.634627469</v>
          </cell>
          <cell r="M62">
            <v>26498000</v>
          </cell>
          <cell r="N62">
            <v>1878375</v>
          </cell>
          <cell r="O62">
            <v>1538458.3333333333</v>
          </cell>
          <cell r="P62">
            <v>2287500</v>
          </cell>
          <cell r="Q62">
            <v>2120583.3333333335</v>
          </cell>
          <cell r="R62">
            <v>1770416.6666666667</v>
          </cell>
          <cell r="S62">
            <v>2480083.3333333335</v>
          </cell>
          <cell r="T62">
            <v>2260500</v>
          </cell>
          <cell r="U62">
            <v>2309208.3333333335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</row>
        <row r="63">
          <cell r="C63" t="str">
            <v>Time Spent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116959327.77710739</v>
          </cell>
          <cell r="J63">
            <v>0</v>
          </cell>
          <cell r="K63">
            <v>0</v>
          </cell>
          <cell r="L63">
            <v>95536494.121943161</v>
          </cell>
          <cell r="M63">
            <v>13200853.876988053</v>
          </cell>
          <cell r="N63">
            <v>45989225.75952699</v>
          </cell>
          <cell r="O63">
            <v>42155808.476280704</v>
          </cell>
          <cell r="P63">
            <v>69296952.075793952</v>
          </cell>
          <cell r="Q63">
            <v>25224127.378374148</v>
          </cell>
          <cell r="R63">
            <v>80850293.349546671</v>
          </cell>
          <cell r="S63">
            <v>77230726.230312496</v>
          </cell>
          <cell r="T63">
            <v>74370284.327752531</v>
          </cell>
          <cell r="U63">
            <v>27788059.622415643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</row>
        <row r="64">
          <cell r="C64" t="str">
            <v>Time Spent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1</v>
          </cell>
          <cell r="Y64">
            <v>0</v>
          </cell>
        </row>
        <row r="65">
          <cell r="C65" t="str">
            <v>Manual override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1</v>
          </cell>
          <cell r="Y65">
            <v>0</v>
          </cell>
        </row>
        <row r="66">
          <cell r="C66" t="str">
            <v>Manual override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1</v>
          </cell>
          <cell r="Y66">
            <v>0</v>
          </cell>
        </row>
        <row r="67">
          <cell r="C67" t="str">
            <v>Switch Gear 20kV Maintenance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1</v>
          </cell>
          <cell r="Y67">
            <v>0</v>
          </cell>
        </row>
        <row r="68">
          <cell r="C68" t="str">
            <v>Battery 20kV Maintenance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1</v>
          </cell>
          <cell r="Y68">
            <v>0</v>
          </cell>
        </row>
        <row r="69">
          <cell r="C69" t="str">
            <v>New Connection Single Phase - Direct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48030303.036239661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</row>
        <row r="70">
          <cell r="C70" t="str">
            <v>New Connection Single Phase - Indirect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48030303.036239661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</row>
        <row r="71">
          <cell r="C71" t="str">
            <v>New Connection Three Phase - Direct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48030303.036239661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</row>
        <row r="72">
          <cell r="C72" t="str">
            <v>New Connection Three Phase - Indirect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</row>
        <row r="73">
          <cell r="C73" t="str">
            <v>Meter Reading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241978448.41248</v>
          </cell>
          <cell r="N73">
            <v>0</v>
          </cell>
          <cell r="O73">
            <v>0</v>
          </cell>
          <cell r="P73">
            <v>0</v>
          </cell>
          <cell r="Q73">
            <v>421473860.18666667</v>
          </cell>
          <cell r="R73">
            <v>355122910.60069335</v>
          </cell>
          <cell r="S73">
            <v>0</v>
          </cell>
          <cell r="T73">
            <v>461786348.85946661</v>
          </cell>
          <cell r="U73">
            <v>0</v>
          </cell>
          <cell r="V73">
            <v>375046887.37983996</v>
          </cell>
          <cell r="W73">
            <v>293890444.66666669</v>
          </cell>
          <cell r="X73">
            <v>0</v>
          </cell>
          <cell r="Y73">
            <v>0</v>
          </cell>
        </row>
        <row r="74">
          <cell r="C74" t="str">
            <v>Disconnection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725790187.19999993</v>
          </cell>
          <cell r="N74">
            <v>0</v>
          </cell>
          <cell r="O74">
            <v>0</v>
          </cell>
          <cell r="P74">
            <v>0</v>
          </cell>
          <cell r="Q74">
            <v>421473860.18666667</v>
          </cell>
          <cell r="R74">
            <v>355122910.60069335</v>
          </cell>
          <cell r="S74">
            <v>0</v>
          </cell>
          <cell r="T74">
            <v>461786348.85946661</v>
          </cell>
          <cell r="U74">
            <v>0</v>
          </cell>
          <cell r="V74">
            <v>375046887.37983996</v>
          </cell>
          <cell r="W74">
            <v>293890444.66666669</v>
          </cell>
          <cell r="X74">
            <v>0</v>
          </cell>
          <cell r="Y74">
            <v>0</v>
          </cell>
        </row>
        <row r="75">
          <cell r="C75" t="str">
            <v>Updating Customer Data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483811738.78751993</v>
          </cell>
          <cell r="N75">
            <v>0</v>
          </cell>
          <cell r="O75">
            <v>0</v>
          </cell>
          <cell r="P75">
            <v>0</v>
          </cell>
          <cell r="Q75">
            <v>421473860.18666667</v>
          </cell>
          <cell r="R75">
            <v>355122910.60069335</v>
          </cell>
          <cell r="S75">
            <v>0</v>
          </cell>
          <cell r="T75">
            <v>461786348.85946661</v>
          </cell>
          <cell r="U75">
            <v>0</v>
          </cell>
          <cell r="V75">
            <v>375046887.37983996</v>
          </cell>
          <cell r="W75">
            <v>293890444.66666669</v>
          </cell>
          <cell r="X75">
            <v>0</v>
          </cell>
          <cell r="Y75">
            <v>0</v>
          </cell>
        </row>
        <row r="76">
          <cell r="C76" t="str">
            <v>Main Substation Operations (MV Side)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1152385563.3299999</v>
          </cell>
          <cell r="I76">
            <v>0</v>
          </cell>
          <cell r="J76">
            <v>0</v>
          </cell>
          <cell r="K76">
            <v>1650718501.2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1</v>
          </cell>
          <cell r="Y76">
            <v>0</v>
          </cell>
        </row>
        <row r="77">
          <cell r="C77" t="str">
            <v>Emergency Services - MV</v>
          </cell>
          <cell r="D77">
            <v>748455690.68311501</v>
          </cell>
          <cell r="E77">
            <v>634376996.94423497</v>
          </cell>
          <cell r="F77">
            <v>365564086.54200751</v>
          </cell>
          <cell r="G77">
            <v>429941289.08425248</v>
          </cell>
          <cell r="H77">
            <v>0</v>
          </cell>
          <cell r="I77">
            <v>265946444.268769</v>
          </cell>
          <cell r="J77">
            <v>88510144</v>
          </cell>
          <cell r="K77">
            <v>0</v>
          </cell>
          <cell r="L77">
            <v>212054500</v>
          </cell>
          <cell r="M77">
            <v>223588008.25900033</v>
          </cell>
          <cell r="N77">
            <v>251510347.26760212</v>
          </cell>
          <cell r="O77">
            <v>454310493.66400802</v>
          </cell>
          <cell r="P77">
            <v>836467890.22256505</v>
          </cell>
          <cell r="Q77">
            <v>191417362.70850849</v>
          </cell>
          <cell r="R77">
            <v>831623395.01117003</v>
          </cell>
          <cell r="S77">
            <v>727270568.09033501</v>
          </cell>
          <cell r="T77">
            <v>791931219.85725999</v>
          </cell>
          <cell r="U77">
            <v>549686832.189255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</row>
        <row r="78">
          <cell r="C78" t="str">
            <v>Emergency Services - LV</v>
          </cell>
          <cell r="D78">
            <v>748455690.68311501</v>
          </cell>
          <cell r="E78">
            <v>634376996.94423497</v>
          </cell>
          <cell r="F78">
            <v>365564086.54200751</v>
          </cell>
          <cell r="G78">
            <v>429941289.08425248</v>
          </cell>
          <cell r="H78">
            <v>0</v>
          </cell>
          <cell r="I78">
            <v>265946444.268769</v>
          </cell>
          <cell r="J78">
            <v>343952700.57878584</v>
          </cell>
          <cell r="K78">
            <v>0</v>
          </cell>
          <cell r="L78">
            <v>212054500</v>
          </cell>
          <cell r="M78">
            <v>894352033.03600132</v>
          </cell>
          <cell r="N78">
            <v>1006041389.0704085</v>
          </cell>
          <cell r="O78">
            <v>454310493.66400802</v>
          </cell>
          <cell r="P78">
            <v>836467890.22256505</v>
          </cell>
          <cell r="Q78">
            <v>191417362.70850849</v>
          </cell>
          <cell r="R78">
            <v>831623395.01117003</v>
          </cell>
          <cell r="S78">
            <v>727270568.09033501</v>
          </cell>
          <cell r="T78">
            <v>791931219.85725999</v>
          </cell>
          <cell r="U78">
            <v>549686832.189255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</row>
        <row r="79">
          <cell r="C79" t="str">
            <v>Front Liner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</row>
        <row r="80">
          <cell r="C80">
            <v>0</v>
          </cell>
          <cell r="D80">
            <v>1706619495.3778229</v>
          </cell>
          <cell r="E80">
            <v>1443510755.5647974</v>
          </cell>
          <cell r="F80">
            <v>835982230.08981156</v>
          </cell>
          <cell r="G80">
            <v>987839064.45114505</v>
          </cell>
          <cell r="H80">
            <v>1152385563.3299999</v>
          </cell>
          <cell r="I80">
            <v>1104113001.9135494</v>
          </cell>
          <cell r="J80">
            <v>625177539.91008449</v>
          </cell>
          <cell r="K80">
            <v>1650718501.2</v>
          </cell>
          <cell r="L80">
            <v>813123202.47343814</v>
          </cell>
          <cell r="M80">
            <v>3168737148.7673187</v>
          </cell>
          <cell r="N80">
            <v>1432472728.0475345</v>
          </cell>
          <cell r="O80">
            <v>1069076437.7314109</v>
          </cell>
          <cell r="P80">
            <v>2166046684.380693</v>
          </cell>
          <cell r="Q80">
            <v>1749878789.969254</v>
          </cell>
          <cell r="R80">
            <v>3038380802.5930996</v>
          </cell>
          <cell r="S80">
            <v>1781640136.9075594</v>
          </cell>
          <cell r="T80">
            <v>3583793757.071208</v>
          </cell>
          <cell r="U80">
            <v>1354042988.0546508</v>
          </cell>
          <cell r="V80">
            <v>1125140662.1395199</v>
          </cell>
          <cell r="W80">
            <v>881671334</v>
          </cell>
          <cell r="X80">
            <v>6</v>
          </cell>
          <cell r="Y80">
            <v>59035891</v>
          </cell>
        </row>
        <row r="85">
          <cell r="C85">
            <v>0</v>
          </cell>
          <cell r="D85" t="str">
            <v>North_Surabaya</v>
          </cell>
          <cell r="E85" t="str">
            <v>South_Surabaya</v>
          </cell>
          <cell r="F85" t="str">
            <v>West_Surabaya</v>
          </cell>
          <cell r="G85" t="str">
            <v>Gresik</v>
          </cell>
          <cell r="H85" t="str">
            <v>APD_East_Java</v>
          </cell>
          <cell r="I85" t="str">
            <v>Salatiga</v>
          </cell>
          <cell r="J85" t="str">
            <v>Menteng</v>
          </cell>
          <cell r="K85" t="str">
            <v>APD_Disjaya</v>
          </cell>
          <cell r="L85" t="str">
            <v>Padang</v>
          </cell>
          <cell r="M85" t="str">
            <v>Bandung</v>
          </cell>
          <cell r="N85" t="str">
            <v>Majalaya</v>
          </cell>
          <cell r="O85" t="str">
            <v>Garut</v>
          </cell>
          <cell r="P85" t="str">
            <v>Bogor</v>
          </cell>
          <cell r="Q85" t="str">
            <v>Purwakarta</v>
          </cell>
          <cell r="R85" t="str">
            <v>Sukabumi</v>
          </cell>
          <cell r="S85" t="str">
            <v>Karawang</v>
          </cell>
          <cell r="T85" t="str">
            <v>North_Banten</v>
          </cell>
          <cell r="U85" t="str">
            <v>Depok</v>
          </cell>
          <cell r="V85" t="str">
            <v>Cimahi</v>
          </cell>
          <cell r="W85" t="str">
            <v>Cianjur</v>
          </cell>
          <cell r="X85" t="str">
            <v>APD_West_Java</v>
          </cell>
          <cell r="Y85" t="str">
            <v>Aceh</v>
          </cell>
        </row>
        <row r="86">
          <cell r="C86" t="str">
            <v>Inspection LV - RoW Lines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</row>
        <row r="87">
          <cell r="C87" t="str">
            <v>Inspection LV - Measuring Peak Load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</row>
        <row r="88">
          <cell r="C88" t="str">
            <v>Inspection LV - Construction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</row>
        <row r="89">
          <cell r="C89" t="str">
            <v>Inspection LV - Household Connection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</row>
        <row r="90">
          <cell r="C90" t="str">
            <v>Inspection MV - Substation/Transformers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</row>
        <row r="91">
          <cell r="C91" t="str">
            <v>Inspection MV - RoW/Lines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</row>
        <row r="92">
          <cell r="C92" t="str">
            <v>Inspection MV - Measuring Peak Load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</row>
        <row r="93">
          <cell r="C93" t="str">
            <v>Inspection MV - Construction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</row>
        <row r="94">
          <cell r="C94" t="str">
            <v>Survey and updating data asset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</row>
        <row r="95">
          <cell r="C95" t="str">
            <v>Maintenance LV - OH Lines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</row>
        <row r="96">
          <cell r="C96" t="str">
            <v>Maintenance LV - Construction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</row>
        <row r="97">
          <cell r="C97" t="str">
            <v>Maintenance LV - RoW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</row>
        <row r="98">
          <cell r="C98" t="str">
            <v>Maintenance MV - Indoor Substation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</row>
        <row r="99">
          <cell r="C99" t="str">
            <v>Maintenance MV - Outdoor Pole Mounted Substation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</row>
        <row r="100">
          <cell r="C100" t="str">
            <v>Maintenance MV - OH Lines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</row>
        <row r="101">
          <cell r="C101" t="str">
            <v>Maintenance MV - Construction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</row>
        <row r="102">
          <cell r="C102" t="str">
            <v>Maintenance MV - RoW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</row>
        <row r="103">
          <cell r="C103" t="str">
            <v>Cubicle Maintenance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</row>
        <row r="104">
          <cell r="C104" t="str">
            <v>MV Transformer Maintenance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</row>
        <row r="105">
          <cell r="C105" t="str">
            <v>Relay 20kV Maintenance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</row>
        <row r="106">
          <cell r="C106" t="str">
            <v>Switch Gear 20kV Maintenance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</row>
        <row r="107">
          <cell r="C107" t="str">
            <v>Battery 20kV Maintenance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</row>
        <row r="108">
          <cell r="C108" t="str">
            <v>New Connection Single Phase - Direct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</row>
        <row r="109">
          <cell r="C109" t="str">
            <v>New Connection Single Phase - Indirect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</row>
        <row r="110">
          <cell r="C110" t="str">
            <v>New Connection Three Phase - Direct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</row>
        <row r="111">
          <cell r="C111" t="str">
            <v>New Connection Three Phase - Indirect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</row>
        <row r="112">
          <cell r="C112" t="str">
            <v>Meter Reading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</row>
        <row r="113">
          <cell r="C113" t="str">
            <v>Disconnection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</row>
        <row r="114">
          <cell r="C114" t="str">
            <v>Updating Customer Data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</row>
        <row r="115">
          <cell r="C115" t="str">
            <v>Main Substation Operations (MV Side)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</row>
        <row r="116">
          <cell r="C116" t="str">
            <v>Emergency Services - MV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</row>
        <row r="117">
          <cell r="C117" t="str">
            <v>Emergency Services - LV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</row>
        <row r="118">
          <cell r="C118" t="str">
            <v>Front Liner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</row>
        <row r="119">
          <cell r="C119">
            <v>0</v>
          </cell>
          <cell r="D119">
            <v>309543</v>
          </cell>
          <cell r="E119">
            <v>486288</v>
          </cell>
          <cell r="F119">
            <v>205749</v>
          </cell>
          <cell r="G119">
            <v>253949</v>
          </cell>
          <cell r="H119">
            <v>0</v>
          </cell>
          <cell r="I119">
            <v>317964</v>
          </cell>
          <cell r="J119">
            <v>0</v>
          </cell>
          <cell r="K119">
            <v>0</v>
          </cell>
          <cell r="L119">
            <v>0</v>
          </cell>
          <cell r="M119">
            <v>664207</v>
          </cell>
          <cell r="N119">
            <v>551273</v>
          </cell>
          <cell r="O119">
            <v>473822</v>
          </cell>
          <cell r="P119">
            <v>917240</v>
          </cell>
          <cell r="Q119">
            <v>631478</v>
          </cell>
          <cell r="R119">
            <v>652073</v>
          </cell>
          <cell r="S119">
            <v>601591</v>
          </cell>
          <cell r="T119">
            <v>566656</v>
          </cell>
          <cell r="U119">
            <v>658115</v>
          </cell>
          <cell r="V119">
            <v>343797</v>
          </cell>
          <cell r="W119">
            <v>316652</v>
          </cell>
          <cell r="X119">
            <v>0</v>
          </cell>
          <cell r="Y119">
            <v>0</v>
          </cell>
        </row>
        <row r="125">
          <cell r="C125">
            <v>0</v>
          </cell>
          <cell r="D125" t="str">
            <v>North_Surabaya</v>
          </cell>
          <cell r="E125" t="str">
            <v>South_Surabaya</v>
          </cell>
          <cell r="F125" t="str">
            <v>West_Surabaya</v>
          </cell>
          <cell r="G125" t="str">
            <v>Gresik</v>
          </cell>
          <cell r="H125" t="str">
            <v>APD_East_Java</v>
          </cell>
          <cell r="I125" t="str">
            <v>Salatiga</v>
          </cell>
          <cell r="J125" t="str">
            <v>Menteng</v>
          </cell>
          <cell r="K125" t="str">
            <v>APD_Disjaya</v>
          </cell>
          <cell r="L125" t="str">
            <v>Padang</v>
          </cell>
          <cell r="M125" t="str">
            <v>Bandung</v>
          </cell>
          <cell r="N125" t="str">
            <v>Majalaya</v>
          </cell>
          <cell r="O125" t="str">
            <v>Garut</v>
          </cell>
          <cell r="P125" t="str">
            <v>Bogor</v>
          </cell>
          <cell r="Q125" t="str">
            <v>Purwakarta</v>
          </cell>
          <cell r="R125" t="str">
            <v>Sukabumi</v>
          </cell>
          <cell r="S125" t="str">
            <v>Karawang</v>
          </cell>
          <cell r="T125" t="str">
            <v>North_Banten</v>
          </cell>
          <cell r="U125" t="str">
            <v>Depok</v>
          </cell>
          <cell r="V125" t="str">
            <v>Cimahi</v>
          </cell>
          <cell r="W125" t="str">
            <v>Cianjur</v>
          </cell>
          <cell r="X125" t="str">
            <v>APD_West_Java</v>
          </cell>
          <cell r="Y125" t="str">
            <v>Aceh</v>
          </cell>
        </row>
        <row r="126">
          <cell r="C126" t="str">
            <v>Inspection LV - RoW Lines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</row>
        <row r="127">
          <cell r="C127" t="str">
            <v>Inspection LV - Measuring Peak Load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</row>
        <row r="128">
          <cell r="C128" t="str">
            <v>Inspection LV - Construction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</row>
        <row r="129">
          <cell r="C129" t="str">
            <v>Inspection LV - Household Connection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</row>
        <row r="130">
          <cell r="C130" t="str">
            <v>Inspection MV - Substation/Transformers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</row>
        <row r="131">
          <cell r="C131" t="str">
            <v>Inspection MV - RoW/Lines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C132" t="str">
            <v>Inspection MV - Measuring Peak Load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</row>
        <row r="133">
          <cell r="C133" t="str">
            <v>Inspection MV - Construction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</row>
        <row r="134">
          <cell r="C134" t="str">
            <v>Business Volume in region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C135" t="str">
            <v>Business Volume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C136" t="str">
            <v># Customers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</row>
        <row r="137">
          <cell r="C137" t="str">
            <v>Number of Customers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</row>
        <row r="138">
          <cell r="C138" t="str">
            <v># Open Contracts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</row>
        <row r="139">
          <cell r="C139" t="str">
            <v>Number of Open Contracts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</row>
        <row r="140">
          <cell r="C140" t="str">
            <v># Flat Absorption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</row>
        <row r="141">
          <cell r="C141" t="str">
            <v>Flat Absorption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</row>
        <row r="142">
          <cell r="C142" t="str">
            <v># Employees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</row>
        <row r="143">
          <cell r="C143" t="str">
            <v>Number of employees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</row>
        <row r="144">
          <cell r="C144" t="str">
            <v>Time Spent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</row>
        <row r="145">
          <cell r="C145" t="str">
            <v>Time Spent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</row>
        <row r="146">
          <cell r="C146" t="str">
            <v>Manual Override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</row>
        <row r="147">
          <cell r="C147" t="str">
            <v>Manual Override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</row>
        <row r="148">
          <cell r="C148" t="str">
            <v>New Connection Single Phase - Direct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</row>
        <row r="149">
          <cell r="C149" t="str">
            <v>New Connection Single Phase - Indirect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</row>
        <row r="150">
          <cell r="C150" t="str">
            <v>New Connection Three Phase - Direct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</row>
        <row r="151">
          <cell r="C151" t="str">
            <v>New Connection Three Phase - Indirect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</row>
        <row r="152">
          <cell r="C152" t="str">
            <v>Meter Reading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</row>
        <row r="153">
          <cell r="C153" t="str">
            <v>Disconnection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</row>
        <row r="154">
          <cell r="C154" t="str">
            <v>Updating Customer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</row>
        <row r="155">
          <cell r="C155" t="str">
            <v>Main Substation Operations (MV Side)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</row>
        <row r="156">
          <cell r="C156" t="str">
            <v>Emergency Services - MV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C157" t="str">
            <v>Emergency Services - LV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</row>
        <row r="158">
          <cell r="C158" t="str">
            <v>Front Liner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</row>
        <row r="159">
          <cell r="C159">
            <v>0</v>
          </cell>
          <cell r="D159">
            <v>286</v>
          </cell>
          <cell r="E159">
            <v>248</v>
          </cell>
          <cell r="F159">
            <v>162</v>
          </cell>
          <cell r="G159">
            <v>198</v>
          </cell>
          <cell r="H159">
            <v>264</v>
          </cell>
          <cell r="I159">
            <v>84</v>
          </cell>
          <cell r="J159">
            <v>39</v>
          </cell>
          <cell r="K159">
            <v>296</v>
          </cell>
          <cell r="L159">
            <v>109</v>
          </cell>
          <cell r="M159">
            <v>135</v>
          </cell>
          <cell r="N159">
            <v>184</v>
          </cell>
          <cell r="O159">
            <v>186</v>
          </cell>
          <cell r="P159">
            <v>219</v>
          </cell>
          <cell r="Q159">
            <v>65</v>
          </cell>
          <cell r="R159">
            <v>265</v>
          </cell>
          <cell r="S159">
            <v>205</v>
          </cell>
          <cell r="T159">
            <v>236</v>
          </cell>
          <cell r="U159">
            <v>141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</row>
      </sheetData>
      <sheetData sheetId="12">
        <row r="53">
          <cell r="C53" t="str">
            <v>Business Volume in region</v>
          </cell>
        </row>
        <row r="54">
          <cell r="C54" t="str">
            <v>Business Volume</v>
          </cell>
        </row>
        <row r="55">
          <cell r="C55" t="str">
            <v># Customers</v>
          </cell>
        </row>
        <row r="56">
          <cell r="C56" t="str">
            <v>Number of Customers</v>
          </cell>
        </row>
        <row r="57">
          <cell r="C57" t="str">
            <v># Open Contracts</v>
          </cell>
        </row>
        <row r="58">
          <cell r="C58" t="str">
            <v>Number of Open Contracts</v>
          </cell>
        </row>
        <row r="59">
          <cell r="C59" t="str">
            <v># Flat Absorption</v>
          </cell>
        </row>
        <row r="60">
          <cell r="C60" t="str">
            <v>Flat Absorption</v>
          </cell>
        </row>
        <row r="61">
          <cell r="C61" t="str">
            <v># Employees</v>
          </cell>
        </row>
        <row r="62">
          <cell r="C62" t="str">
            <v>Number of employees</v>
          </cell>
        </row>
        <row r="63">
          <cell r="C63" t="str">
            <v>Time Spent</v>
          </cell>
        </row>
        <row r="64">
          <cell r="C64" t="str">
            <v>Time Spent</v>
          </cell>
        </row>
        <row r="65">
          <cell r="C65" t="str">
            <v>Manual override</v>
          </cell>
        </row>
        <row r="66">
          <cell r="C66" t="str">
            <v>Manual override</v>
          </cell>
        </row>
        <row r="134">
          <cell r="C134" t="str">
            <v>Business Volume in region</v>
          </cell>
        </row>
        <row r="135">
          <cell r="C135" t="str">
            <v>Business Volume</v>
          </cell>
        </row>
        <row r="136">
          <cell r="C136" t="str">
            <v># Customers</v>
          </cell>
        </row>
        <row r="137">
          <cell r="C137" t="str">
            <v>Number of Customers</v>
          </cell>
        </row>
        <row r="138">
          <cell r="C138" t="str">
            <v># Open Contracts</v>
          </cell>
        </row>
        <row r="139">
          <cell r="C139" t="str">
            <v>Number of Open Contracts</v>
          </cell>
        </row>
        <row r="140">
          <cell r="C140" t="str">
            <v># Flat Absorption</v>
          </cell>
        </row>
        <row r="141">
          <cell r="C141" t="str">
            <v>Flat Absorption</v>
          </cell>
        </row>
        <row r="142">
          <cell r="C142" t="str">
            <v># Employees</v>
          </cell>
        </row>
        <row r="143">
          <cell r="C143" t="str">
            <v>Number of employees</v>
          </cell>
        </row>
        <row r="144">
          <cell r="C144" t="str">
            <v>Time Spent</v>
          </cell>
        </row>
        <row r="145">
          <cell r="C145" t="str">
            <v>Time Spent</v>
          </cell>
        </row>
        <row r="146">
          <cell r="C146" t="str">
            <v>Manual Override</v>
          </cell>
        </row>
        <row r="147">
          <cell r="C147" t="str">
            <v>Manual Override</v>
          </cell>
        </row>
        <row r="183">
          <cell r="C183" t="str">
            <v>Business Volume in region</v>
          </cell>
        </row>
        <row r="184">
          <cell r="C184" t="str">
            <v>Business Volume</v>
          </cell>
        </row>
        <row r="185">
          <cell r="C185" t="str">
            <v># Customers</v>
          </cell>
        </row>
        <row r="186">
          <cell r="C186" t="str">
            <v>Number of Customers</v>
          </cell>
        </row>
        <row r="187">
          <cell r="C187" t="str">
            <v># Open Contracts</v>
          </cell>
        </row>
        <row r="188">
          <cell r="C188" t="str">
            <v>Number of Open Contracts</v>
          </cell>
        </row>
        <row r="189">
          <cell r="C189" t="str">
            <v># Flat Absorption</v>
          </cell>
        </row>
        <row r="190">
          <cell r="C190" t="str">
            <v>Flat Absorption</v>
          </cell>
        </row>
        <row r="191">
          <cell r="C191" t="str">
            <v># Employees</v>
          </cell>
        </row>
        <row r="192">
          <cell r="C192" t="str">
            <v>Number of employees</v>
          </cell>
        </row>
        <row r="193">
          <cell r="C193" t="str">
            <v>Time Spent</v>
          </cell>
        </row>
        <row r="194">
          <cell r="C194" t="str">
            <v>Time Spent</v>
          </cell>
        </row>
        <row r="195">
          <cell r="C195" t="str">
            <v>Manual Override</v>
          </cell>
        </row>
        <row r="196">
          <cell r="C196" t="str">
            <v>Manual Override</v>
          </cell>
        </row>
        <row r="232">
          <cell r="C232" t="str">
            <v>Business Volume in region</v>
          </cell>
        </row>
        <row r="233">
          <cell r="C233" t="str">
            <v>Business Volume</v>
          </cell>
        </row>
        <row r="234">
          <cell r="C234" t="str">
            <v># Customers</v>
          </cell>
        </row>
        <row r="235">
          <cell r="C235" t="str">
            <v>Number of Customers</v>
          </cell>
        </row>
        <row r="236">
          <cell r="C236" t="str">
            <v># Open Contracts</v>
          </cell>
        </row>
        <row r="237">
          <cell r="C237" t="str">
            <v>Number of Open Contracts</v>
          </cell>
        </row>
        <row r="238">
          <cell r="C238" t="str">
            <v># Flat Absorption</v>
          </cell>
        </row>
        <row r="239">
          <cell r="C239" t="str">
            <v>Flat Absorption</v>
          </cell>
        </row>
        <row r="240">
          <cell r="C240" t="str">
            <v># Employees</v>
          </cell>
        </row>
        <row r="241">
          <cell r="C241" t="str">
            <v>Number of employees</v>
          </cell>
        </row>
        <row r="242">
          <cell r="C242" t="str">
            <v>Time Spent</v>
          </cell>
        </row>
        <row r="243">
          <cell r="C243" t="str">
            <v>Time Spent</v>
          </cell>
        </row>
        <row r="244">
          <cell r="C244" t="str">
            <v>Manual Override</v>
          </cell>
        </row>
        <row r="245">
          <cell r="C245" t="str">
            <v>Manual Override</v>
          </cell>
        </row>
        <row r="281">
          <cell r="C281" t="str">
            <v>Business Volume in region</v>
          </cell>
        </row>
        <row r="282">
          <cell r="C282" t="str">
            <v>Business Volume</v>
          </cell>
        </row>
        <row r="283">
          <cell r="C283" t="str">
            <v># Customers</v>
          </cell>
        </row>
        <row r="284">
          <cell r="C284" t="str">
            <v>Number of Customers</v>
          </cell>
        </row>
        <row r="285">
          <cell r="C285" t="str">
            <v># Open Contracts</v>
          </cell>
        </row>
        <row r="286">
          <cell r="C286" t="str">
            <v>Number of Open Contracts</v>
          </cell>
        </row>
        <row r="287">
          <cell r="C287" t="str">
            <v># Flat Absorption</v>
          </cell>
        </row>
        <row r="288">
          <cell r="C288" t="str">
            <v>Flat Absorption</v>
          </cell>
        </row>
        <row r="289">
          <cell r="C289" t="str">
            <v># Employees</v>
          </cell>
        </row>
        <row r="290">
          <cell r="C290" t="str">
            <v>Number of employees</v>
          </cell>
        </row>
        <row r="291">
          <cell r="C291" t="str">
            <v>Time Spent</v>
          </cell>
        </row>
        <row r="292">
          <cell r="C292" t="str">
            <v>Time Spent</v>
          </cell>
        </row>
        <row r="293">
          <cell r="C293" t="str">
            <v>Manual Override</v>
          </cell>
        </row>
        <row r="294">
          <cell r="C294" t="str">
            <v>Manual Override</v>
          </cell>
        </row>
        <row r="330">
          <cell r="C330" t="str">
            <v>Business Volume in region</v>
          </cell>
        </row>
        <row r="331">
          <cell r="C331" t="str">
            <v>Business Volume</v>
          </cell>
        </row>
        <row r="332">
          <cell r="C332" t="str">
            <v># Customers</v>
          </cell>
        </row>
        <row r="333">
          <cell r="C333" t="str">
            <v>Number of Customers</v>
          </cell>
        </row>
        <row r="334">
          <cell r="C334" t="str">
            <v># Open Contracts</v>
          </cell>
        </row>
        <row r="335">
          <cell r="C335" t="str">
            <v>Number of Open Contracts</v>
          </cell>
        </row>
        <row r="336">
          <cell r="C336" t="str">
            <v># Flat Absorption</v>
          </cell>
        </row>
        <row r="337">
          <cell r="C337" t="str">
            <v>Flat Absorption</v>
          </cell>
        </row>
        <row r="338">
          <cell r="C338" t="str">
            <v># Employees</v>
          </cell>
        </row>
        <row r="339">
          <cell r="C339" t="str">
            <v>Number of employees</v>
          </cell>
        </row>
        <row r="340">
          <cell r="C340" t="str">
            <v>Time Spent</v>
          </cell>
        </row>
        <row r="341">
          <cell r="C341" t="str">
            <v>Time Spent</v>
          </cell>
        </row>
        <row r="342">
          <cell r="C342" t="str">
            <v>Manual Override</v>
          </cell>
        </row>
        <row r="343">
          <cell r="C343" t="str">
            <v>Manual Override</v>
          </cell>
        </row>
        <row r="432">
          <cell r="C432">
            <v>0</v>
          </cell>
          <cell r="D432">
            <v>0</v>
          </cell>
          <cell r="E432" t="str">
            <v>Inspection LV - RoW Lines</v>
          </cell>
          <cell r="F432" t="str">
            <v>Inspection LV - Measuring Peak Load</v>
          </cell>
          <cell r="G432" t="str">
            <v>Inspection LV - Construction</v>
          </cell>
          <cell r="H432" t="str">
            <v>Inspection LV - Household Connection</v>
          </cell>
          <cell r="I432" t="str">
            <v>Inspection MV - Substation/Transformers</v>
          </cell>
          <cell r="J432" t="str">
            <v>Inspection MV - RoW/Lines</v>
          </cell>
          <cell r="K432" t="str">
            <v>Inspection MV - Measuring Peak Load</v>
          </cell>
          <cell r="L432" t="str">
            <v>Inspection MV - Construction</v>
          </cell>
          <cell r="M432" t="str">
            <v>Survey and updating data asset</v>
          </cell>
          <cell r="N432" t="str">
            <v>Maintenance LV - OH Lines</v>
          </cell>
          <cell r="O432" t="str">
            <v>Maintenance LV - Construction</v>
          </cell>
          <cell r="P432" t="str">
            <v>Maintenance LV - RoW</v>
          </cell>
          <cell r="Q432" t="str">
            <v>Maintenance MV - Indoor Substation</v>
          </cell>
          <cell r="R432" t="str">
            <v>Maintenance MV - Outdoor Pole Mounted Substation</v>
          </cell>
          <cell r="S432" t="str">
            <v>Maintenance MV - OH Lines</v>
          </cell>
          <cell r="T432" t="str">
            <v>Maintenance MV - Construction</v>
          </cell>
          <cell r="U432" t="str">
            <v>Maintenance MV - RoW</v>
          </cell>
          <cell r="V432" t="str">
            <v>Cubicle Maintenance</v>
          </cell>
          <cell r="W432" t="str">
            <v>MV Transformer Maintenance</v>
          </cell>
          <cell r="X432" t="str">
            <v>Relay 20kV Maintenance</v>
          </cell>
          <cell r="Y432" t="str">
            <v>Switch Gear 20kV Maintenance</v>
          </cell>
          <cell r="Z432" t="str">
            <v>Battery 20kV Maintenance</v>
          </cell>
          <cell r="AA432" t="str">
            <v>New Connection Single Phase - Direct</v>
          </cell>
          <cell r="AB432" t="str">
            <v>New Connection Single Phase - Indirect</v>
          </cell>
          <cell r="AC432" t="str">
            <v>New Connection Three Phase - Direct</v>
          </cell>
          <cell r="AD432" t="str">
            <v>New Connection Three Phase - Indirect</v>
          </cell>
          <cell r="AE432" t="str">
            <v>Meter Reading</v>
          </cell>
          <cell r="AF432" t="str">
            <v>Disconnection</v>
          </cell>
          <cell r="AG432" t="str">
            <v>Updating Customer Data</v>
          </cell>
          <cell r="AH432" t="str">
            <v>Main Substation Operations (MV Side)</v>
          </cell>
          <cell r="AI432" t="str">
            <v>Emergency Services - MV</v>
          </cell>
          <cell r="AJ432" t="str">
            <v>Emergency Services - LV</v>
          </cell>
          <cell r="AK432" t="str">
            <v>Front Liner</v>
          </cell>
          <cell r="AL432">
            <v>0</v>
          </cell>
        </row>
        <row r="433">
          <cell r="C433" t="str">
            <v>Padang</v>
          </cell>
          <cell r="D433">
            <v>197994333.46699837</v>
          </cell>
          <cell r="E433">
            <v>12374645.841687398</v>
          </cell>
          <cell r="F433">
            <v>12374645.841687398</v>
          </cell>
          <cell r="G433">
            <v>12374645.841687398</v>
          </cell>
          <cell r="H433">
            <v>12374645.841687398</v>
          </cell>
          <cell r="I433">
            <v>12374645.841687398</v>
          </cell>
          <cell r="J433">
            <v>12374645.841687398</v>
          </cell>
          <cell r="K433" t="str">
            <v/>
          </cell>
          <cell r="L433">
            <v>12374645.841687398</v>
          </cell>
          <cell r="M433" t="str">
            <v/>
          </cell>
          <cell r="N433">
            <v>12374645.841687398</v>
          </cell>
          <cell r="O433" t="str">
            <v/>
          </cell>
          <cell r="P433">
            <v>12374645.841687398</v>
          </cell>
          <cell r="Q433">
            <v>12374645.841687398</v>
          </cell>
          <cell r="R433">
            <v>12374645.841687398</v>
          </cell>
          <cell r="S433">
            <v>12374645.841687398</v>
          </cell>
          <cell r="T433">
            <v>12374645.841687398</v>
          </cell>
          <cell r="U433">
            <v>12374645.841687398</v>
          </cell>
          <cell r="V433" t="str">
            <v/>
          </cell>
          <cell r="W433" t="str">
            <v/>
          </cell>
          <cell r="X433" t="str">
            <v/>
          </cell>
          <cell r="Y433" t="str">
            <v/>
          </cell>
          <cell r="Z433" t="str">
            <v/>
          </cell>
          <cell r="AA433" t="str">
            <v/>
          </cell>
          <cell r="AB433" t="str">
            <v/>
          </cell>
          <cell r="AC433" t="str">
            <v/>
          </cell>
          <cell r="AD433" t="str">
            <v/>
          </cell>
          <cell r="AE433" t="str">
            <v/>
          </cell>
          <cell r="AF433" t="str">
            <v/>
          </cell>
          <cell r="AG433" t="str">
            <v/>
          </cell>
          <cell r="AH433" t="str">
            <v/>
          </cell>
          <cell r="AI433">
            <v>12374645.841687398</v>
          </cell>
          <cell r="AJ433">
            <v>12374645.841687398</v>
          </cell>
          <cell r="AK433" t="str">
            <v/>
          </cell>
          <cell r="AL433">
            <v>197994333.46699843</v>
          </cell>
        </row>
        <row r="434">
          <cell r="C434" t="str">
            <v>North_Surabaya</v>
          </cell>
          <cell r="D434">
            <v>288115680.54647666</v>
          </cell>
          <cell r="E434" t="str">
            <v/>
          </cell>
          <cell r="F434" t="str">
            <v/>
          </cell>
          <cell r="G434" t="str">
            <v/>
          </cell>
          <cell r="H434" t="str">
            <v/>
          </cell>
          <cell r="I434" t="str">
            <v/>
          </cell>
          <cell r="J434">
            <v>72028920.136619166</v>
          </cell>
          <cell r="K434" t="str">
            <v/>
          </cell>
          <cell r="L434">
            <v>72028920.136619166</v>
          </cell>
          <cell r="M434" t="str">
            <v/>
          </cell>
          <cell r="N434" t="str">
            <v/>
          </cell>
          <cell r="O434" t="str">
            <v/>
          </cell>
          <cell r="P434" t="str">
            <v/>
          </cell>
          <cell r="Q434" t="str">
            <v/>
          </cell>
          <cell r="R434" t="str">
            <v/>
          </cell>
          <cell r="S434" t="str">
            <v/>
          </cell>
          <cell r="T434" t="str">
            <v/>
          </cell>
          <cell r="U434" t="str">
            <v/>
          </cell>
          <cell r="V434" t="str">
            <v/>
          </cell>
          <cell r="W434" t="str">
            <v/>
          </cell>
          <cell r="X434" t="str">
            <v/>
          </cell>
          <cell r="Y434" t="str">
            <v/>
          </cell>
          <cell r="Z434" t="str">
            <v/>
          </cell>
          <cell r="AA434" t="str">
            <v/>
          </cell>
          <cell r="AB434" t="str">
            <v/>
          </cell>
          <cell r="AC434" t="str">
            <v/>
          </cell>
          <cell r="AD434" t="str">
            <v/>
          </cell>
          <cell r="AE434" t="str">
            <v/>
          </cell>
          <cell r="AF434" t="str">
            <v/>
          </cell>
          <cell r="AG434" t="str">
            <v/>
          </cell>
          <cell r="AH434" t="str">
            <v/>
          </cell>
          <cell r="AI434">
            <v>72028920.136619166</v>
          </cell>
          <cell r="AJ434">
            <v>72028920.136619166</v>
          </cell>
          <cell r="AK434" t="str">
            <v/>
          </cell>
          <cell r="AL434">
            <v>288115680.54647666</v>
          </cell>
        </row>
        <row r="435">
          <cell r="C435" t="str">
            <v>South_Surabaya</v>
          </cell>
          <cell r="D435">
            <v>246702881.48162118</v>
          </cell>
          <cell r="E435" t="str">
            <v/>
          </cell>
          <cell r="F435" t="str">
            <v/>
          </cell>
          <cell r="G435" t="str">
            <v/>
          </cell>
          <cell r="H435" t="str">
            <v/>
          </cell>
          <cell r="I435" t="str">
            <v/>
          </cell>
          <cell r="J435">
            <v>61675720.370405294</v>
          </cell>
          <cell r="K435" t="str">
            <v/>
          </cell>
          <cell r="L435">
            <v>61675720.370405294</v>
          </cell>
          <cell r="M435" t="str">
            <v/>
          </cell>
          <cell r="N435" t="str">
            <v/>
          </cell>
          <cell r="O435" t="str">
            <v/>
          </cell>
          <cell r="P435" t="str">
            <v/>
          </cell>
          <cell r="Q435" t="str">
            <v/>
          </cell>
          <cell r="R435" t="str">
            <v/>
          </cell>
          <cell r="S435" t="str">
            <v/>
          </cell>
          <cell r="T435" t="str">
            <v/>
          </cell>
          <cell r="U435" t="str">
            <v/>
          </cell>
          <cell r="V435" t="str">
            <v/>
          </cell>
          <cell r="W435" t="str">
            <v/>
          </cell>
          <cell r="X435" t="str">
            <v/>
          </cell>
          <cell r="Y435" t="str">
            <v/>
          </cell>
          <cell r="Z435" t="str">
            <v/>
          </cell>
          <cell r="AA435" t="str">
            <v/>
          </cell>
          <cell r="AB435" t="str">
            <v/>
          </cell>
          <cell r="AC435" t="str">
            <v/>
          </cell>
          <cell r="AD435" t="str">
            <v/>
          </cell>
          <cell r="AE435" t="str">
            <v/>
          </cell>
          <cell r="AF435" t="str">
            <v/>
          </cell>
          <cell r="AG435" t="str">
            <v/>
          </cell>
          <cell r="AH435" t="str">
            <v/>
          </cell>
          <cell r="AI435">
            <v>61675720.370405294</v>
          </cell>
          <cell r="AJ435">
            <v>61675720.370405294</v>
          </cell>
          <cell r="AK435" t="str">
            <v/>
          </cell>
          <cell r="AL435">
            <v>246702881.48162118</v>
          </cell>
        </row>
        <row r="436">
          <cell r="C436" t="str">
            <v>West_Surabaya</v>
          </cell>
          <cell r="D436">
            <v>151079084.37954581</v>
          </cell>
          <cell r="E436" t="str">
            <v/>
          </cell>
          <cell r="F436" t="str">
            <v/>
          </cell>
          <cell r="G436" t="str">
            <v/>
          </cell>
          <cell r="H436" t="str">
            <v/>
          </cell>
          <cell r="I436" t="str">
            <v/>
          </cell>
          <cell r="J436">
            <v>37769771.094886452</v>
          </cell>
          <cell r="K436" t="str">
            <v/>
          </cell>
          <cell r="L436">
            <v>37769771.094886452</v>
          </cell>
          <cell r="M436" t="str">
            <v/>
          </cell>
          <cell r="N436" t="str">
            <v/>
          </cell>
          <cell r="O436" t="str">
            <v/>
          </cell>
          <cell r="P436" t="str">
            <v/>
          </cell>
          <cell r="Q436" t="str">
            <v/>
          </cell>
          <cell r="R436" t="str">
            <v/>
          </cell>
          <cell r="S436" t="str">
            <v/>
          </cell>
          <cell r="T436" t="str">
            <v/>
          </cell>
          <cell r="U436" t="str">
            <v/>
          </cell>
          <cell r="V436" t="str">
            <v/>
          </cell>
          <cell r="W436" t="str">
            <v/>
          </cell>
          <cell r="X436" t="str">
            <v/>
          </cell>
          <cell r="Y436" t="str">
            <v/>
          </cell>
          <cell r="Z436" t="str">
            <v/>
          </cell>
          <cell r="AA436" t="str">
            <v/>
          </cell>
          <cell r="AB436" t="str">
            <v/>
          </cell>
          <cell r="AC436" t="str">
            <v/>
          </cell>
          <cell r="AD436" t="str">
            <v/>
          </cell>
          <cell r="AE436" t="str">
            <v/>
          </cell>
          <cell r="AF436" t="str">
            <v/>
          </cell>
          <cell r="AG436" t="str">
            <v/>
          </cell>
          <cell r="AH436" t="str">
            <v/>
          </cell>
          <cell r="AI436">
            <v>37769771.094886452</v>
          </cell>
          <cell r="AJ436">
            <v>37769771.094886452</v>
          </cell>
          <cell r="AK436" t="str">
            <v/>
          </cell>
          <cell r="AL436">
            <v>151079084.37954581</v>
          </cell>
        </row>
        <row r="437">
          <cell r="C437" t="str">
            <v>Gresik</v>
          </cell>
          <cell r="D437">
            <v>174981051.95576543</v>
          </cell>
          <cell r="E437" t="str">
            <v/>
          </cell>
          <cell r="F437" t="str">
            <v/>
          </cell>
          <cell r="G437" t="str">
            <v/>
          </cell>
          <cell r="H437" t="str">
            <v/>
          </cell>
          <cell r="I437" t="str">
            <v/>
          </cell>
          <cell r="J437">
            <v>43745262.988941357</v>
          </cell>
          <cell r="K437" t="str">
            <v/>
          </cell>
          <cell r="L437">
            <v>43745262.988941357</v>
          </cell>
          <cell r="M437" t="str">
            <v/>
          </cell>
          <cell r="N437" t="str">
            <v/>
          </cell>
          <cell r="O437" t="str">
            <v/>
          </cell>
          <cell r="P437" t="str">
            <v/>
          </cell>
          <cell r="Q437" t="str">
            <v/>
          </cell>
          <cell r="R437" t="str">
            <v/>
          </cell>
          <cell r="S437" t="str">
            <v/>
          </cell>
          <cell r="T437" t="str">
            <v/>
          </cell>
          <cell r="U437" t="str">
            <v/>
          </cell>
          <cell r="V437" t="str">
            <v/>
          </cell>
          <cell r="W437" t="str">
            <v/>
          </cell>
          <cell r="X437" t="str">
            <v/>
          </cell>
          <cell r="Y437" t="str">
            <v/>
          </cell>
          <cell r="Z437" t="str">
            <v/>
          </cell>
          <cell r="AA437" t="str">
            <v/>
          </cell>
          <cell r="AB437" t="str">
            <v/>
          </cell>
          <cell r="AC437" t="str">
            <v/>
          </cell>
          <cell r="AD437" t="str">
            <v/>
          </cell>
          <cell r="AE437" t="str">
            <v/>
          </cell>
          <cell r="AF437" t="str">
            <v/>
          </cell>
          <cell r="AG437" t="str">
            <v/>
          </cell>
          <cell r="AH437" t="str">
            <v/>
          </cell>
          <cell r="AI437">
            <v>43745262.988941357</v>
          </cell>
          <cell r="AJ437">
            <v>43745262.988941357</v>
          </cell>
          <cell r="AK437" t="str">
            <v/>
          </cell>
          <cell r="AL437">
            <v>174981051.95576543</v>
          </cell>
        </row>
        <row r="438">
          <cell r="C438" t="str">
            <v>APD_East_Java</v>
          </cell>
          <cell r="D438">
            <v>200880347.81244418</v>
          </cell>
          <cell r="E438" t="str">
            <v/>
          </cell>
          <cell r="F438" t="str">
            <v/>
          </cell>
          <cell r="G438" t="str">
            <v/>
          </cell>
          <cell r="H438" t="str">
            <v/>
          </cell>
          <cell r="I438" t="str">
            <v/>
          </cell>
          <cell r="J438" t="str">
            <v/>
          </cell>
          <cell r="K438" t="str">
            <v/>
          </cell>
          <cell r="L438" t="str">
            <v/>
          </cell>
          <cell r="M438" t="str">
            <v/>
          </cell>
          <cell r="N438" t="str">
            <v/>
          </cell>
          <cell r="O438" t="str">
            <v/>
          </cell>
          <cell r="P438" t="str">
            <v/>
          </cell>
          <cell r="Q438" t="str">
            <v/>
          </cell>
          <cell r="R438" t="str">
            <v/>
          </cell>
          <cell r="S438" t="str">
            <v/>
          </cell>
          <cell r="T438" t="str">
            <v/>
          </cell>
          <cell r="U438" t="str">
            <v/>
          </cell>
          <cell r="V438" t="str">
            <v/>
          </cell>
          <cell r="W438" t="str">
            <v/>
          </cell>
          <cell r="X438" t="str">
            <v/>
          </cell>
          <cell r="Y438" t="str">
            <v/>
          </cell>
          <cell r="Z438" t="str">
            <v/>
          </cell>
          <cell r="AA438" t="str">
            <v/>
          </cell>
          <cell r="AB438" t="str">
            <v/>
          </cell>
          <cell r="AC438" t="str">
            <v/>
          </cell>
          <cell r="AD438" t="str">
            <v/>
          </cell>
          <cell r="AE438" t="str">
            <v/>
          </cell>
          <cell r="AF438" t="str">
            <v/>
          </cell>
          <cell r="AG438" t="str">
            <v/>
          </cell>
          <cell r="AH438">
            <v>200880347.81244418</v>
          </cell>
          <cell r="AI438" t="str">
            <v/>
          </cell>
          <cell r="AJ438" t="str">
            <v/>
          </cell>
          <cell r="AK438" t="str">
            <v/>
          </cell>
          <cell r="AL438">
            <v>200880347.81244418</v>
          </cell>
        </row>
        <row r="439">
          <cell r="C439" t="str">
            <v>Majalaya</v>
          </cell>
          <cell r="D439">
            <v>240152860.34458998</v>
          </cell>
          <cell r="E439">
            <v>14126638.84379941</v>
          </cell>
          <cell r="F439">
            <v>14126638.84379941</v>
          </cell>
          <cell r="G439">
            <v>14126638.84379941</v>
          </cell>
          <cell r="H439">
            <v>14126638.84379941</v>
          </cell>
          <cell r="I439">
            <v>14126638.84379941</v>
          </cell>
          <cell r="J439">
            <v>14126638.84379941</v>
          </cell>
          <cell r="K439">
            <v>14126638.84379941</v>
          </cell>
          <cell r="L439">
            <v>14126638.84379941</v>
          </cell>
          <cell r="M439" t="str">
            <v/>
          </cell>
          <cell r="N439" t="str">
            <v/>
          </cell>
          <cell r="O439" t="str">
            <v/>
          </cell>
          <cell r="P439">
            <v>14126638.84379941</v>
          </cell>
          <cell r="Q439">
            <v>14126638.84379941</v>
          </cell>
          <cell r="R439">
            <v>14126638.84379941</v>
          </cell>
          <cell r="S439">
            <v>14126638.84379941</v>
          </cell>
          <cell r="T439">
            <v>14126638.84379941</v>
          </cell>
          <cell r="U439">
            <v>14126638.84379941</v>
          </cell>
          <cell r="V439" t="str">
            <v/>
          </cell>
          <cell r="W439" t="str">
            <v/>
          </cell>
          <cell r="X439" t="str">
            <v/>
          </cell>
          <cell r="Y439">
            <v>14126638.84379941</v>
          </cell>
          <cell r="Z439" t="str">
            <v/>
          </cell>
          <cell r="AA439" t="str">
            <v/>
          </cell>
          <cell r="AB439" t="str">
            <v/>
          </cell>
          <cell r="AC439" t="str">
            <v/>
          </cell>
          <cell r="AD439" t="str">
            <v/>
          </cell>
          <cell r="AE439" t="str">
            <v/>
          </cell>
          <cell r="AF439" t="str">
            <v/>
          </cell>
          <cell r="AG439" t="str">
            <v/>
          </cell>
          <cell r="AH439" t="str">
            <v/>
          </cell>
          <cell r="AI439">
            <v>14126638.84379941</v>
          </cell>
          <cell r="AJ439">
            <v>14126638.84379941</v>
          </cell>
          <cell r="AK439" t="str">
            <v/>
          </cell>
          <cell r="AL439">
            <v>240152860.34458998</v>
          </cell>
        </row>
        <row r="440">
          <cell r="C440" t="str">
            <v>Bandung</v>
          </cell>
          <cell r="D440">
            <v>513437471.22381556</v>
          </cell>
          <cell r="E440">
            <v>28524303.956878643</v>
          </cell>
          <cell r="F440">
            <v>28524303.956878643</v>
          </cell>
          <cell r="G440">
            <v>28524303.956878643</v>
          </cell>
          <cell r="H440">
            <v>28524303.956878643</v>
          </cell>
          <cell r="I440">
            <v>28524303.956878643</v>
          </cell>
          <cell r="J440">
            <v>28524303.956878643</v>
          </cell>
          <cell r="K440">
            <v>28524303.956878643</v>
          </cell>
          <cell r="L440">
            <v>28524303.956878643</v>
          </cell>
          <cell r="M440" t="str">
            <v/>
          </cell>
          <cell r="N440" t="str">
            <v/>
          </cell>
          <cell r="O440" t="str">
            <v/>
          </cell>
          <cell r="P440">
            <v>28524303.956878643</v>
          </cell>
          <cell r="Q440">
            <v>28524303.956878643</v>
          </cell>
          <cell r="R440">
            <v>28524303.956878643</v>
          </cell>
          <cell r="S440">
            <v>28524303.956878643</v>
          </cell>
          <cell r="T440" t="str">
            <v/>
          </cell>
          <cell r="U440">
            <v>28524303.956878643</v>
          </cell>
          <cell r="V440" t="str">
            <v/>
          </cell>
          <cell r="W440" t="str">
            <v/>
          </cell>
          <cell r="X440" t="str">
            <v/>
          </cell>
          <cell r="Y440" t="str">
            <v/>
          </cell>
          <cell r="Z440" t="str">
            <v/>
          </cell>
          <cell r="AA440" t="str">
            <v/>
          </cell>
          <cell r="AB440" t="str">
            <v/>
          </cell>
          <cell r="AC440" t="str">
            <v/>
          </cell>
          <cell r="AD440" t="str">
            <v/>
          </cell>
          <cell r="AE440">
            <v>28524303.956878643</v>
          </cell>
          <cell r="AF440">
            <v>28524303.956878643</v>
          </cell>
          <cell r="AG440">
            <v>28524303.956878643</v>
          </cell>
          <cell r="AH440" t="str">
            <v/>
          </cell>
          <cell r="AI440">
            <v>28524303.956878643</v>
          </cell>
          <cell r="AJ440">
            <v>28524303.956878643</v>
          </cell>
          <cell r="AK440" t="str">
            <v/>
          </cell>
          <cell r="AL440">
            <v>513437471.22381568</v>
          </cell>
        </row>
        <row r="441">
          <cell r="C441" t="str">
            <v>North_Banten</v>
          </cell>
          <cell r="D441">
            <v>578766566.45814443</v>
          </cell>
          <cell r="E441">
            <v>32153698.13656358</v>
          </cell>
          <cell r="F441">
            <v>32153698.13656358</v>
          </cell>
          <cell r="G441">
            <v>32153698.13656358</v>
          </cell>
          <cell r="H441">
            <v>32153698.13656358</v>
          </cell>
          <cell r="I441">
            <v>32153698.13656358</v>
          </cell>
          <cell r="J441">
            <v>32153698.13656358</v>
          </cell>
          <cell r="K441">
            <v>32153698.13656358</v>
          </cell>
          <cell r="L441">
            <v>32153698.13656358</v>
          </cell>
          <cell r="M441" t="str">
            <v/>
          </cell>
          <cell r="N441" t="str">
            <v/>
          </cell>
          <cell r="O441" t="str">
            <v/>
          </cell>
          <cell r="P441">
            <v>32153698.13656358</v>
          </cell>
          <cell r="Q441">
            <v>32153698.13656358</v>
          </cell>
          <cell r="R441">
            <v>32153698.13656358</v>
          </cell>
          <cell r="S441">
            <v>32153698.13656358</v>
          </cell>
          <cell r="T441" t="str">
            <v/>
          </cell>
          <cell r="U441">
            <v>32153698.13656358</v>
          </cell>
          <cell r="V441" t="str">
            <v/>
          </cell>
          <cell r="W441" t="str">
            <v/>
          </cell>
          <cell r="X441" t="str">
            <v/>
          </cell>
          <cell r="Y441" t="str">
            <v/>
          </cell>
          <cell r="Z441" t="str">
            <v/>
          </cell>
          <cell r="AA441" t="str">
            <v/>
          </cell>
          <cell r="AB441" t="str">
            <v/>
          </cell>
          <cell r="AC441" t="str">
            <v/>
          </cell>
          <cell r="AD441" t="str">
            <v/>
          </cell>
          <cell r="AE441">
            <v>32153698.13656358</v>
          </cell>
          <cell r="AF441">
            <v>32153698.13656358</v>
          </cell>
          <cell r="AG441">
            <v>32153698.13656358</v>
          </cell>
          <cell r="AH441" t="str">
            <v/>
          </cell>
          <cell r="AI441">
            <v>32153698.13656358</v>
          </cell>
          <cell r="AJ441">
            <v>32153698.13656358</v>
          </cell>
          <cell r="AK441" t="str">
            <v/>
          </cell>
          <cell r="AL441">
            <v>578766566.45814455</v>
          </cell>
        </row>
        <row r="442">
          <cell r="C442" t="str">
            <v>Bogor</v>
          </cell>
          <cell r="D442">
            <v>355615960.78900999</v>
          </cell>
          <cell r="E442">
            <v>23707730.719267331</v>
          </cell>
          <cell r="F442">
            <v>23707730.719267331</v>
          </cell>
          <cell r="G442">
            <v>23707730.719267331</v>
          </cell>
          <cell r="H442">
            <v>23707730.719267331</v>
          </cell>
          <cell r="I442">
            <v>23707730.719267331</v>
          </cell>
          <cell r="J442">
            <v>23707730.719267331</v>
          </cell>
          <cell r="K442">
            <v>23707730.719267331</v>
          </cell>
          <cell r="L442">
            <v>23707730.719267331</v>
          </cell>
          <cell r="M442" t="str">
            <v/>
          </cell>
          <cell r="N442" t="str">
            <v/>
          </cell>
          <cell r="O442" t="str">
            <v/>
          </cell>
          <cell r="P442">
            <v>23707730.719267331</v>
          </cell>
          <cell r="Q442">
            <v>23707730.719267331</v>
          </cell>
          <cell r="R442">
            <v>23707730.719267331</v>
          </cell>
          <cell r="S442">
            <v>23707730.719267331</v>
          </cell>
          <cell r="T442" t="str">
            <v/>
          </cell>
          <cell r="U442">
            <v>23707730.719267331</v>
          </cell>
          <cell r="V442" t="str">
            <v/>
          </cell>
          <cell r="W442" t="str">
            <v/>
          </cell>
          <cell r="X442" t="str">
            <v/>
          </cell>
          <cell r="Y442" t="str">
            <v/>
          </cell>
          <cell r="Z442" t="str">
            <v/>
          </cell>
          <cell r="AA442" t="str">
            <v/>
          </cell>
          <cell r="AB442" t="str">
            <v/>
          </cell>
          <cell r="AC442" t="str">
            <v/>
          </cell>
          <cell r="AD442" t="str">
            <v/>
          </cell>
          <cell r="AE442" t="str">
            <v/>
          </cell>
          <cell r="AF442" t="str">
            <v/>
          </cell>
          <cell r="AG442" t="str">
            <v/>
          </cell>
          <cell r="AH442" t="str">
            <v/>
          </cell>
          <cell r="AI442">
            <v>23707730.719267331</v>
          </cell>
          <cell r="AJ442">
            <v>23707730.719267331</v>
          </cell>
          <cell r="AK442" t="str">
            <v/>
          </cell>
          <cell r="AL442">
            <v>355615960.78900993</v>
          </cell>
        </row>
        <row r="443">
          <cell r="C443" t="str">
            <v>Depok</v>
          </cell>
          <cell r="D443">
            <v>227808173.2568776</v>
          </cell>
          <cell r="E443">
            <v>15187211.550458508</v>
          </cell>
          <cell r="F443">
            <v>15187211.550458508</v>
          </cell>
          <cell r="G443">
            <v>15187211.550458508</v>
          </cell>
          <cell r="H443">
            <v>15187211.550458508</v>
          </cell>
          <cell r="I443">
            <v>15187211.550458508</v>
          </cell>
          <cell r="J443">
            <v>15187211.550458508</v>
          </cell>
          <cell r="K443">
            <v>15187211.550458508</v>
          </cell>
          <cell r="L443">
            <v>15187211.550458508</v>
          </cell>
          <cell r="M443" t="str">
            <v/>
          </cell>
          <cell r="N443" t="str">
            <v/>
          </cell>
          <cell r="O443" t="str">
            <v/>
          </cell>
          <cell r="P443">
            <v>15187211.550458508</v>
          </cell>
          <cell r="Q443">
            <v>15187211.550458508</v>
          </cell>
          <cell r="R443">
            <v>15187211.550458508</v>
          </cell>
          <cell r="S443">
            <v>15187211.550458508</v>
          </cell>
          <cell r="T443" t="str">
            <v/>
          </cell>
          <cell r="U443">
            <v>15187211.550458508</v>
          </cell>
          <cell r="V443" t="str">
            <v/>
          </cell>
          <cell r="W443" t="str">
            <v/>
          </cell>
          <cell r="X443" t="str">
            <v/>
          </cell>
          <cell r="Y443" t="str">
            <v/>
          </cell>
          <cell r="Z443" t="str">
            <v/>
          </cell>
          <cell r="AA443" t="str">
            <v/>
          </cell>
          <cell r="AB443" t="str">
            <v/>
          </cell>
          <cell r="AC443" t="str">
            <v/>
          </cell>
          <cell r="AD443" t="str">
            <v/>
          </cell>
          <cell r="AE443" t="str">
            <v/>
          </cell>
          <cell r="AF443" t="str">
            <v/>
          </cell>
          <cell r="AG443" t="str">
            <v/>
          </cell>
          <cell r="AH443" t="str">
            <v/>
          </cell>
          <cell r="AI443">
            <v>15187211.550458508</v>
          </cell>
          <cell r="AJ443">
            <v>15187211.550458508</v>
          </cell>
          <cell r="AK443" t="str">
            <v/>
          </cell>
          <cell r="AL443">
            <v>227808173.25687769</v>
          </cell>
        </row>
        <row r="444">
          <cell r="C444" t="str">
            <v>Garut</v>
          </cell>
          <cell r="D444">
            <v>182954997.73284224</v>
          </cell>
          <cell r="E444">
            <v>12196999.848856149</v>
          </cell>
          <cell r="F444">
            <v>12196999.848856149</v>
          </cell>
          <cell r="G444">
            <v>12196999.848856149</v>
          </cell>
          <cell r="H444">
            <v>12196999.848856149</v>
          </cell>
          <cell r="I444">
            <v>12196999.848856149</v>
          </cell>
          <cell r="J444">
            <v>12196999.848856149</v>
          </cell>
          <cell r="K444">
            <v>12196999.848856149</v>
          </cell>
          <cell r="L444">
            <v>12196999.848856149</v>
          </cell>
          <cell r="M444" t="str">
            <v/>
          </cell>
          <cell r="N444" t="str">
            <v/>
          </cell>
          <cell r="O444" t="str">
            <v/>
          </cell>
          <cell r="P444">
            <v>12196999.848856149</v>
          </cell>
          <cell r="Q444">
            <v>12196999.848856149</v>
          </cell>
          <cell r="R444">
            <v>12196999.848856149</v>
          </cell>
          <cell r="S444">
            <v>12196999.848856149</v>
          </cell>
          <cell r="T444" t="str">
            <v/>
          </cell>
          <cell r="U444">
            <v>12196999.848856149</v>
          </cell>
          <cell r="V444" t="str">
            <v/>
          </cell>
          <cell r="W444" t="str">
            <v/>
          </cell>
          <cell r="X444" t="str">
            <v/>
          </cell>
          <cell r="Y444" t="str">
            <v/>
          </cell>
          <cell r="Z444" t="str">
            <v/>
          </cell>
          <cell r="AA444" t="str">
            <v/>
          </cell>
          <cell r="AB444" t="str">
            <v/>
          </cell>
          <cell r="AC444" t="str">
            <v/>
          </cell>
          <cell r="AD444" t="str">
            <v/>
          </cell>
          <cell r="AE444" t="str">
            <v/>
          </cell>
          <cell r="AF444" t="str">
            <v/>
          </cell>
          <cell r="AG444" t="str">
            <v/>
          </cell>
          <cell r="AH444" t="str">
            <v/>
          </cell>
          <cell r="AI444">
            <v>12196999.848856149</v>
          </cell>
          <cell r="AJ444">
            <v>12196999.848856149</v>
          </cell>
          <cell r="AK444" t="str">
            <v/>
          </cell>
          <cell r="AL444">
            <v>182954997.73284224</v>
          </cell>
        </row>
        <row r="445">
          <cell r="C445" t="str">
            <v>Karawang</v>
          </cell>
          <cell r="D445">
            <v>295111124.95181</v>
          </cell>
          <cell r="E445">
            <v>19674074.996787332</v>
          </cell>
          <cell r="F445">
            <v>19674074.996787332</v>
          </cell>
          <cell r="G445">
            <v>19674074.996787332</v>
          </cell>
          <cell r="H445">
            <v>19674074.996787332</v>
          </cell>
          <cell r="I445">
            <v>19674074.996787332</v>
          </cell>
          <cell r="J445">
            <v>19674074.996787332</v>
          </cell>
          <cell r="K445">
            <v>19674074.996787332</v>
          </cell>
          <cell r="L445">
            <v>19674074.996787332</v>
          </cell>
          <cell r="M445" t="str">
            <v/>
          </cell>
          <cell r="N445" t="str">
            <v/>
          </cell>
          <cell r="O445" t="str">
            <v/>
          </cell>
          <cell r="P445">
            <v>19674074.996787332</v>
          </cell>
          <cell r="Q445">
            <v>19674074.996787332</v>
          </cell>
          <cell r="R445">
            <v>19674074.996787332</v>
          </cell>
          <cell r="S445">
            <v>19674074.996787332</v>
          </cell>
          <cell r="T445" t="str">
            <v/>
          </cell>
          <cell r="U445">
            <v>19674074.996787332</v>
          </cell>
          <cell r="V445" t="str">
            <v/>
          </cell>
          <cell r="W445" t="str">
            <v/>
          </cell>
          <cell r="X445" t="str">
            <v/>
          </cell>
          <cell r="Y445" t="str">
            <v/>
          </cell>
          <cell r="Z445" t="str">
            <v/>
          </cell>
          <cell r="AA445" t="str">
            <v/>
          </cell>
          <cell r="AB445" t="str">
            <v/>
          </cell>
          <cell r="AC445" t="str">
            <v/>
          </cell>
          <cell r="AD445" t="str">
            <v/>
          </cell>
          <cell r="AE445" t="str">
            <v/>
          </cell>
          <cell r="AF445" t="str">
            <v/>
          </cell>
          <cell r="AG445" t="str">
            <v/>
          </cell>
          <cell r="AH445" t="str">
            <v/>
          </cell>
          <cell r="AI445">
            <v>19674074.996787332</v>
          </cell>
          <cell r="AJ445">
            <v>19674074.996787332</v>
          </cell>
          <cell r="AK445" t="str">
            <v/>
          </cell>
          <cell r="AL445">
            <v>295111124.95181</v>
          </cell>
        </row>
        <row r="446">
          <cell r="C446" t="str">
            <v>Purwakarta</v>
          </cell>
          <cell r="D446">
            <v>290111951.30322683</v>
          </cell>
          <cell r="E446">
            <v>16117330.627957046</v>
          </cell>
          <cell r="F446">
            <v>16117330.627957046</v>
          </cell>
          <cell r="G446">
            <v>16117330.627957046</v>
          </cell>
          <cell r="H446">
            <v>16117330.627957046</v>
          </cell>
          <cell r="I446">
            <v>16117330.627957046</v>
          </cell>
          <cell r="J446">
            <v>16117330.627957046</v>
          </cell>
          <cell r="K446">
            <v>16117330.627957046</v>
          </cell>
          <cell r="L446">
            <v>16117330.627957046</v>
          </cell>
          <cell r="M446" t="str">
            <v/>
          </cell>
          <cell r="N446" t="str">
            <v/>
          </cell>
          <cell r="O446" t="str">
            <v/>
          </cell>
          <cell r="P446">
            <v>16117330.627957046</v>
          </cell>
          <cell r="Q446">
            <v>16117330.627957046</v>
          </cell>
          <cell r="R446">
            <v>16117330.627957046</v>
          </cell>
          <cell r="S446">
            <v>16117330.627957046</v>
          </cell>
          <cell r="T446" t="str">
            <v/>
          </cell>
          <cell r="U446">
            <v>16117330.627957046</v>
          </cell>
          <cell r="V446" t="str">
            <v/>
          </cell>
          <cell r="W446" t="str">
            <v/>
          </cell>
          <cell r="X446" t="str">
            <v/>
          </cell>
          <cell r="Y446" t="str">
            <v/>
          </cell>
          <cell r="Z446" t="str">
            <v/>
          </cell>
          <cell r="AA446" t="str">
            <v/>
          </cell>
          <cell r="AB446" t="str">
            <v/>
          </cell>
          <cell r="AC446" t="str">
            <v/>
          </cell>
          <cell r="AD446" t="str">
            <v/>
          </cell>
          <cell r="AE446">
            <v>16117330.627957046</v>
          </cell>
          <cell r="AF446">
            <v>16117330.627957046</v>
          </cell>
          <cell r="AG446">
            <v>16117330.627957046</v>
          </cell>
          <cell r="AH446" t="str">
            <v/>
          </cell>
          <cell r="AI446">
            <v>16117330.627957046</v>
          </cell>
          <cell r="AJ446">
            <v>16117330.627957046</v>
          </cell>
          <cell r="AK446" t="str">
            <v/>
          </cell>
          <cell r="AL446">
            <v>290111951.30322683</v>
          </cell>
        </row>
        <row r="447">
          <cell r="C447" t="str">
            <v>Sukabumi</v>
          </cell>
          <cell r="D447">
            <v>492919638.27467823</v>
          </cell>
          <cell r="E447">
            <v>27384424.348593235</v>
          </cell>
          <cell r="F447">
            <v>27384424.348593235</v>
          </cell>
          <cell r="G447">
            <v>27384424.348593235</v>
          </cell>
          <cell r="H447">
            <v>27384424.348593235</v>
          </cell>
          <cell r="I447">
            <v>27384424.348593235</v>
          </cell>
          <cell r="J447">
            <v>27384424.348593235</v>
          </cell>
          <cell r="K447">
            <v>27384424.348593235</v>
          </cell>
          <cell r="L447">
            <v>27384424.348593235</v>
          </cell>
          <cell r="M447" t="str">
            <v/>
          </cell>
          <cell r="N447" t="str">
            <v/>
          </cell>
          <cell r="O447" t="str">
            <v/>
          </cell>
          <cell r="P447">
            <v>27384424.348593235</v>
          </cell>
          <cell r="Q447">
            <v>27384424.348593235</v>
          </cell>
          <cell r="R447">
            <v>27384424.348593235</v>
          </cell>
          <cell r="S447">
            <v>27384424.348593235</v>
          </cell>
          <cell r="T447" t="str">
            <v/>
          </cell>
          <cell r="U447">
            <v>27384424.348593235</v>
          </cell>
          <cell r="V447" t="str">
            <v/>
          </cell>
          <cell r="W447" t="str">
            <v/>
          </cell>
          <cell r="X447" t="str">
            <v/>
          </cell>
          <cell r="Y447" t="str">
            <v/>
          </cell>
          <cell r="Z447" t="str">
            <v/>
          </cell>
          <cell r="AA447" t="str">
            <v/>
          </cell>
          <cell r="AB447" t="str">
            <v/>
          </cell>
          <cell r="AC447" t="str">
            <v/>
          </cell>
          <cell r="AD447" t="str">
            <v/>
          </cell>
          <cell r="AE447">
            <v>27384424.348593235</v>
          </cell>
          <cell r="AF447">
            <v>27384424.348593235</v>
          </cell>
          <cell r="AG447">
            <v>27384424.348593235</v>
          </cell>
          <cell r="AH447" t="str">
            <v/>
          </cell>
          <cell r="AI447">
            <v>27384424.348593235</v>
          </cell>
          <cell r="AJ447">
            <v>27384424.348593235</v>
          </cell>
          <cell r="AK447" t="str">
            <v/>
          </cell>
          <cell r="AL447">
            <v>492919638.27467823</v>
          </cell>
        </row>
        <row r="448">
          <cell r="C448" t="str">
            <v>Cimahi</v>
          </cell>
          <cell r="D448">
            <v>191779396.57945582</v>
          </cell>
          <cell r="E448" t="str">
            <v/>
          </cell>
          <cell r="F448" t="str">
            <v/>
          </cell>
          <cell r="G448" t="str">
            <v/>
          </cell>
          <cell r="H448" t="str">
            <v/>
          </cell>
          <cell r="I448" t="str">
            <v/>
          </cell>
          <cell r="J448" t="str">
            <v/>
          </cell>
          <cell r="K448" t="str">
            <v/>
          </cell>
          <cell r="L448" t="str">
            <v/>
          </cell>
          <cell r="M448" t="str">
            <v/>
          </cell>
          <cell r="N448" t="str">
            <v/>
          </cell>
          <cell r="O448" t="str">
            <v/>
          </cell>
          <cell r="P448" t="str">
            <v/>
          </cell>
          <cell r="Q448" t="str">
            <v/>
          </cell>
          <cell r="R448" t="str">
            <v/>
          </cell>
          <cell r="S448" t="str">
            <v/>
          </cell>
          <cell r="T448" t="str">
            <v/>
          </cell>
          <cell r="U448" t="str">
            <v/>
          </cell>
          <cell r="V448" t="str">
            <v/>
          </cell>
          <cell r="W448" t="str">
            <v/>
          </cell>
          <cell r="X448" t="str">
            <v/>
          </cell>
          <cell r="Y448" t="str">
            <v/>
          </cell>
          <cell r="Z448" t="str">
            <v/>
          </cell>
          <cell r="AA448" t="str">
            <v/>
          </cell>
          <cell r="AB448" t="str">
            <v/>
          </cell>
          <cell r="AC448" t="str">
            <v/>
          </cell>
          <cell r="AD448" t="str">
            <v/>
          </cell>
          <cell r="AE448">
            <v>63926465.526485272</v>
          </cell>
          <cell r="AF448">
            <v>63926465.526485272</v>
          </cell>
          <cell r="AG448">
            <v>63926465.526485272</v>
          </cell>
          <cell r="AH448" t="str">
            <v/>
          </cell>
          <cell r="AI448" t="str">
            <v/>
          </cell>
          <cell r="AJ448" t="str">
            <v/>
          </cell>
          <cell r="AK448" t="str">
            <v/>
          </cell>
          <cell r="AL448">
            <v>191779396.57945582</v>
          </cell>
        </row>
        <row r="449">
          <cell r="C449" t="str">
            <v>Cianjur</v>
          </cell>
          <cell r="D449">
            <v>153457802.35243595</v>
          </cell>
          <cell r="E449" t="str">
            <v/>
          </cell>
          <cell r="F449" t="str">
            <v/>
          </cell>
          <cell r="G449" t="str">
            <v/>
          </cell>
          <cell r="H449" t="str">
            <v/>
          </cell>
          <cell r="I449" t="str">
            <v/>
          </cell>
          <cell r="J449" t="str">
            <v/>
          </cell>
          <cell r="K449" t="str">
            <v/>
          </cell>
          <cell r="L449" t="str">
            <v/>
          </cell>
          <cell r="M449" t="str">
            <v/>
          </cell>
          <cell r="N449" t="str">
            <v/>
          </cell>
          <cell r="O449" t="str">
            <v/>
          </cell>
          <cell r="P449" t="str">
            <v/>
          </cell>
          <cell r="Q449" t="str">
            <v/>
          </cell>
          <cell r="R449" t="str">
            <v/>
          </cell>
          <cell r="S449" t="str">
            <v/>
          </cell>
          <cell r="T449" t="str">
            <v/>
          </cell>
          <cell r="U449" t="str">
            <v/>
          </cell>
          <cell r="V449" t="str">
            <v/>
          </cell>
          <cell r="W449" t="str">
            <v/>
          </cell>
          <cell r="X449" t="str">
            <v/>
          </cell>
          <cell r="Y449" t="str">
            <v/>
          </cell>
          <cell r="Z449" t="str">
            <v/>
          </cell>
          <cell r="AA449" t="str">
            <v/>
          </cell>
          <cell r="AB449" t="str">
            <v/>
          </cell>
          <cell r="AC449" t="str">
            <v/>
          </cell>
          <cell r="AD449" t="str">
            <v/>
          </cell>
          <cell r="AE449">
            <v>51152600.784145318</v>
          </cell>
          <cell r="AF449">
            <v>51152600.784145318</v>
          </cell>
          <cell r="AG449">
            <v>51152600.784145318</v>
          </cell>
          <cell r="AH449" t="str">
            <v/>
          </cell>
          <cell r="AI449" t="str">
            <v/>
          </cell>
          <cell r="AJ449" t="str">
            <v/>
          </cell>
          <cell r="AK449" t="str">
            <v/>
          </cell>
          <cell r="AL449">
            <v>153457802.35243595</v>
          </cell>
        </row>
        <row r="450">
          <cell r="C450" t="str">
            <v>APD_West_Java</v>
          </cell>
          <cell r="D450">
            <v>14684466.378665792</v>
          </cell>
          <cell r="E450" t="str">
            <v/>
          </cell>
          <cell r="F450" t="str">
            <v/>
          </cell>
          <cell r="G450" t="str">
            <v/>
          </cell>
          <cell r="H450" t="str">
            <v/>
          </cell>
          <cell r="I450" t="str">
            <v/>
          </cell>
          <cell r="J450" t="str">
            <v/>
          </cell>
          <cell r="K450" t="str">
            <v/>
          </cell>
          <cell r="L450" t="str">
            <v/>
          </cell>
          <cell r="M450" t="str">
            <v/>
          </cell>
          <cell r="N450" t="str">
            <v/>
          </cell>
          <cell r="O450" t="str">
            <v/>
          </cell>
          <cell r="P450" t="str">
            <v/>
          </cell>
          <cell r="Q450" t="str">
            <v/>
          </cell>
          <cell r="R450" t="str">
            <v/>
          </cell>
          <cell r="S450" t="str">
            <v/>
          </cell>
          <cell r="T450" t="str">
            <v/>
          </cell>
          <cell r="U450" t="str">
            <v/>
          </cell>
          <cell r="V450">
            <v>2447411.0631109653</v>
          </cell>
          <cell r="W450">
            <v>2447411.0631109653</v>
          </cell>
          <cell r="X450">
            <v>2447411.0631109653</v>
          </cell>
          <cell r="Y450">
            <v>2447411.0631109653</v>
          </cell>
          <cell r="Z450">
            <v>2447411.0631109653</v>
          </cell>
          <cell r="AA450" t="str">
            <v/>
          </cell>
          <cell r="AB450" t="str">
            <v/>
          </cell>
          <cell r="AC450" t="str">
            <v/>
          </cell>
          <cell r="AD450" t="str">
            <v/>
          </cell>
          <cell r="AE450" t="str">
            <v/>
          </cell>
          <cell r="AF450" t="str">
            <v/>
          </cell>
          <cell r="AG450" t="str">
            <v/>
          </cell>
          <cell r="AH450">
            <v>2447411.0631109653</v>
          </cell>
          <cell r="AI450" t="str">
            <v/>
          </cell>
          <cell r="AJ450" t="str">
            <v/>
          </cell>
          <cell r="AK450" t="str">
            <v/>
          </cell>
          <cell r="AL450">
            <v>14684466.378665794</v>
          </cell>
        </row>
        <row r="451">
          <cell r="C451" t="str">
            <v>Salatiga</v>
          </cell>
          <cell r="D451">
            <v>245300300.24064338</v>
          </cell>
          <cell r="E451">
            <v>13627794.457813522</v>
          </cell>
          <cell r="F451">
            <v>13627794.457813522</v>
          </cell>
          <cell r="G451">
            <v>13627794.457813522</v>
          </cell>
          <cell r="H451">
            <v>13627794.457813522</v>
          </cell>
          <cell r="I451">
            <v>13627794.457813522</v>
          </cell>
          <cell r="J451">
            <v>13627794.457813522</v>
          </cell>
          <cell r="K451" t="str">
            <v/>
          </cell>
          <cell r="L451">
            <v>13627794.457813522</v>
          </cell>
          <cell r="M451" t="str">
            <v/>
          </cell>
          <cell r="N451">
            <v>13627794.457813522</v>
          </cell>
          <cell r="O451" t="str">
            <v/>
          </cell>
          <cell r="P451">
            <v>13627794.457813522</v>
          </cell>
          <cell r="Q451">
            <v>13627794.457813522</v>
          </cell>
          <cell r="R451">
            <v>13627794.457813522</v>
          </cell>
          <cell r="S451">
            <v>13627794.457813522</v>
          </cell>
          <cell r="T451" t="str">
            <v/>
          </cell>
          <cell r="U451">
            <v>13627794.457813522</v>
          </cell>
          <cell r="V451" t="str">
            <v/>
          </cell>
          <cell r="W451" t="str">
            <v/>
          </cell>
          <cell r="X451" t="str">
            <v/>
          </cell>
          <cell r="Y451" t="str">
            <v/>
          </cell>
          <cell r="Z451" t="str">
            <v/>
          </cell>
          <cell r="AA451">
            <v>13627794.457813522</v>
          </cell>
          <cell r="AB451">
            <v>13627794.457813522</v>
          </cell>
          <cell r="AC451">
            <v>13627794.457813522</v>
          </cell>
          <cell r="AD451" t="str">
            <v/>
          </cell>
          <cell r="AE451" t="str">
            <v/>
          </cell>
          <cell r="AF451" t="str">
            <v/>
          </cell>
          <cell r="AG451" t="str">
            <v/>
          </cell>
          <cell r="AH451" t="str">
            <v/>
          </cell>
          <cell r="AI451">
            <v>13627794.457813522</v>
          </cell>
          <cell r="AJ451">
            <v>13627794.457813522</v>
          </cell>
          <cell r="AK451" t="str">
            <v/>
          </cell>
          <cell r="AL451">
            <v>245300300.24064344</v>
          </cell>
        </row>
        <row r="452">
          <cell r="C452" t="str">
            <v>Menteng</v>
          </cell>
          <cell r="D452">
            <v>137188974.43452606</v>
          </cell>
          <cell r="E452">
            <v>15243219.381614007</v>
          </cell>
          <cell r="F452">
            <v>15243219.381614007</v>
          </cell>
          <cell r="G452">
            <v>15243219.381614007</v>
          </cell>
          <cell r="H452" t="str">
            <v/>
          </cell>
          <cell r="I452">
            <v>15243219.381614007</v>
          </cell>
          <cell r="J452" t="str">
            <v/>
          </cell>
          <cell r="K452" t="str">
            <v/>
          </cell>
          <cell r="L452" t="str">
            <v/>
          </cell>
          <cell r="M452" t="str">
            <v/>
          </cell>
          <cell r="N452" t="str">
            <v/>
          </cell>
          <cell r="O452" t="str">
            <v/>
          </cell>
          <cell r="P452" t="str">
            <v/>
          </cell>
          <cell r="Q452">
            <v>15243219.381614007</v>
          </cell>
          <cell r="R452">
            <v>15243219.381614007</v>
          </cell>
          <cell r="S452">
            <v>15243219.381614007</v>
          </cell>
          <cell r="T452" t="str">
            <v/>
          </cell>
          <cell r="U452" t="str">
            <v/>
          </cell>
          <cell r="V452" t="str">
            <v/>
          </cell>
          <cell r="W452" t="str">
            <v/>
          </cell>
          <cell r="X452" t="str">
            <v/>
          </cell>
          <cell r="Y452" t="str">
            <v/>
          </cell>
          <cell r="Z452" t="str">
            <v/>
          </cell>
          <cell r="AA452" t="str">
            <v/>
          </cell>
          <cell r="AB452" t="str">
            <v/>
          </cell>
          <cell r="AC452" t="str">
            <v/>
          </cell>
          <cell r="AD452" t="str">
            <v/>
          </cell>
          <cell r="AE452" t="str">
            <v/>
          </cell>
          <cell r="AF452" t="str">
            <v/>
          </cell>
          <cell r="AG452" t="str">
            <v/>
          </cell>
          <cell r="AH452" t="str">
            <v/>
          </cell>
          <cell r="AI452">
            <v>15243219.381614007</v>
          </cell>
          <cell r="AJ452">
            <v>15243219.381614007</v>
          </cell>
          <cell r="AK452" t="str">
            <v/>
          </cell>
          <cell r="AL452">
            <v>137188974.43452603</v>
          </cell>
        </row>
        <row r="453">
          <cell r="C453" t="str">
            <v>APD_Disjaya</v>
          </cell>
          <cell r="D453">
            <v>298607108.21776354</v>
          </cell>
          <cell r="E453" t="str">
            <v/>
          </cell>
          <cell r="F453" t="str">
            <v/>
          </cell>
          <cell r="G453" t="str">
            <v/>
          </cell>
          <cell r="H453" t="str">
            <v/>
          </cell>
          <cell r="I453" t="str">
            <v/>
          </cell>
          <cell r="J453" t="str">
            <v/>
          </cell>
          <cell r="K453" t="str">
            <v/>
          </cell>
          <cell r="L453" t="str">
            <v/>
          </cell>
          <cell r="M453" t="str">
            <v/>
          </cell>
          <cell r="N453" t="str">
            <v/>
          </cell>
          <cell r="O453" t="str">
            <v/>
          </cell>
          <cell r="P453" t="str">
            <v/>
          </cell>
          <cell r="Q453" t="str">
            <v/>
          </cell>
          <cell r="R453" t="str">
            <v/>
          </cell>
          <cell r="S453" t="str">
            <v/>
          </cell>
          <cell r="T453" t="str">
            <v/>
          </cell>
          <cell r="U453" t="str">
            <v/>
          </cell>
          <cell r="V453" t="str">
            <v/>
          </cell>
          <cell r="W453" t="str">
            <v/>
          </cell>
          <cell r="X453" t="str">
            <v/>
          </cell>
          <cell r="Y453" t="str">
            <v/>
          </cell>
          <cell r="Z453" t="str">
            <v/>
          </cell>
          <cell r="AA453" t="str">
            <v/>
          </cell>
          <cell r="AB453" t="str">
            <v/>
          </cell>
          <cell r="AC453" t="str">
            <v/>
          </cell>
          <cell r="AD453" t="str">
            <v/>
          </cell>
          <cell r="AE453" t="str">
            <v/>
          </cell>
          <cell r="AF453" t="str">
            <v/>
          </cell>
          <cell r="AG453" t="str">
            <v/>
          </cell>
          <cell r="AH453">
            <v>298607108.21776354</v>
          </cell>
          <cell r="AI453" t="str">
            <v/>
          </cell>
          <cell r="AJ453" t="str">
            <v/>
          </cell>
          <cell r="AK453" t="str">
            <v/>
          </cell>
          <cell r="AL453">
            <v>298607108.21776354</v>
          </cell>
        </row>
        <row r="454">
          <cell r="C454" t="str">
            <v>Aceh</v>
          </cell>
          <cell r="D454">
            <v>75402993.943663716</v>
          </cell>
          <cell r="E454" t="str">
            <v/>
          </cell>
          <cell r="F454" t="str">
            <v/>
          </cell>
          <cell r="G454" t="str">
            <v/>
          </cell>
          <cell r="H454" t="str">
            <v/>
          </cell>
          <cell r="I454" t="str">
            <v/>
          </cell>
          <cell r="J454" t="str">
            <v/>
          </cell>
          <cell r="K454" t="str">
            <v/>
          </cell>
          <cell r="L454" t="str">
            <v/>
          </cell>
          <cell r="M454">
            <v>75402993.943663716</v>
          </cell>
          <cell r="N454" t="str">
            <v/>
          </cell>
          <cell r="O454" t="str">
            <v/>
          </cell>
          <cell r="P454" t="str">
            <v/>
          </cell>
          <cell r="Q454" t="str">
            <v/>
          </cell>
          <cell r="R454" t="str">
            <v/>
          </cell>
          <cell r="S454" t="str">
            <v/>
          </cell>
          <cell r="T454" t="str">
            <v/>
          </cell>
          <cell r="U454" t="str">
            <v/>
          </cell>
          <cell r="V454" t="str">
            <v/>
          </cell>
          <cell r="W454" t="str">
            <v/>
          </cell>
          <cell r="X454" t="str">
            <v/>
          </cell>
          <cell r="Y454" t="str">
            <v/>
          </cell>
          <cell r="Z454" t="str">
            <v/>
          </cell>
          <cell r="AA454" t="str">
            <v/>
          </cell>
          <cell r="AB454" t="str">
            <v/>
          </cell>
          <cell r="AC454" t="str">
            <v/>
          </cell>
          <cell r="AD454" t="str">
            <v/>
          </cell>
          <cell r="AE454" t="str">
            <v/>
          </cell>
          <cell r="AF454" t="str">
            <v/>
          </cell>
          <cell r="AG454" t="str">
            <v/>
          </cell>
          <cell r="AH454" t="str">
            <v/>
          </cell>
          <cell r="AI454" t="str">
            <v/>
          </cell>
          <cell r="AJ454" t="str">
            <v/>
          </cell>
          <cell r="AK454" t="str">
            <v/>
          </cell>
          <cell r="AL454">
            <v>75402993.943663716</v>
          </cell>
        </row>
        <row r="455">
          <cell r="C455">
            <v>0</v>
          </cell>
          <cell r="D455">
            <v>5477650172.1813374</v>
          </cell>
          <cell r="E455">
            <v>0</v>
          </cell>
          <cell r="F455">
            <v>0</v>
          </cell>
          <cell r="G455">
            <v>0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0</v>
          </cell>
          <cell r="AJ455">
            <v>0</v>
          </cell>
          <cell r="AK455">
            <v>0</v>
          </cell>
          <cell r="AL455">
            <v>0</v>
          </cell>
        </row>
      </sheetData>
      <sheetData sheetId="13">
        <row r="381">
          <cell r="C381">
            <v>0</v>
          </cell>
          <cell r="D381">
            <v>0</v>
          </cell>
          <cell r="E381">
            <v>0</v>
          </cell>
          <cell r="F381" t="str">
            <v>Option A</v>
          </cell>
          <cell r="G381" t="str">
            <v>Option B</v>
          </cell>
          <cell r="H381" t="str">
            <v>Option C</v>
          </cell>
          <cell r="I381" t="str">
            <v>Majalaya</v>
          </cell>
          <cell r="J381" t="str">
            <v>Bandung</v>
          </cell>
          <cell r="K381" t="str">
            <v>North_Banten</v>
          </cell>
          <cell r="L381" t="str">
            <v>Bogor</v>
          </cell>
          <cell r="M381" t="str">
            <v>Depok</v>
          </cell>
          <cell r="N381" t="str">
            <v>Garut</v>
          </cell>
          <cell r="O381" t="str">
            <v>Karawang</v>
          </cell>
          <cell r="P381" t="str">
            <v>Purwakarta</v>
          </cell>
          <cell r="Q381" t="str">
            <v>Sukabumi</v>
          </cell>
          <cell r="R381" t="str">
            <v>Cimahi</v>
          </cell>
          <cell r="S381" t="str">
            <v>Cianjur</v>
          </cell>
          <cell r="T381" t="str">
            <v>APD_West_Java</v>
          </cell>
          <cell r="U381" t="str">
            <v>Total</v>
          </cell>
        </row>
        <row r="382">
          <cell r="C382" t="str">
            <v>Marketing fee</v>
          </cell>
          <cell r="D382" t="str">
            <v>Performance Guarantee fee</v>
          </cell>
          <cell r="E382">
            <v>0</v>
          </cell>
          <cell r="F382" t="str">
            <v>Flat Absorption</v>
          </cell>
          <cell r="G382" t="str">
            <v>Business Volume</v>
          </cell>
          <cell r="H382" t="str">
            <v>Number of Customers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 t="e">
            <v>#N/A</v>
          </cell>
          <cell r="S382" t="e">
            <v>#N/A</v>
          </cell>
          <cell r="T382" t="e">
            <v>#N/A</v>
          </cell>
          <cell r="U382">
            <v>0</v>
          </cell>
        </row>
        <row r="383">
          <cell r="C383" t="str">
            <v>Salary</v>
          </cell>
          <cell r="D383" t="str">
            <v>Salary of 1 Area Manager, 7 Coordinators</v>
          </cell>
          <cell r="E383">
            <v>0</v>
          </cell>
          <cell r="F383" t="str">
            <v>Business Volume</v>
          </cell>
          <cell r="G383" t="str">
            <v>Number of Customers</v>
          </cell>
          <cell r="H383" t="str">
            <v>Number of Customers</v>
          </cell>
          <cell r="I383">
            <v>39369830.568589672</v>
          </cell>
          <cell r="J383">
            <v>47234855.801595964</v>
          </cell>
          <cell r="K383">
            <v>33512021.941885445</v>
          </cell>
          <cell r="L383">
            <v>53891190.597764991</v>
          </cell>
          <cell r="M383">
            <v>44236184.121036999</v>
          </cell>
          <cell r="N383">
            <v>50905466.849541701</v>
          </cell>
          <cell r="O383">
            <v>58190314.064392187</v>
          </cell>
          <cell r="P383">
            <v>22456365.849312939</v>
          </cell>
          <cell r="Q383">
            <v>39585462.570040993</v>
          </cell>
          <cell r="R383" t="e">
            <v>#N/A</v>
          </cell>
          <cell r="S383" t="e">
            <v>#N/A</v>
          </cell>
          <cell r="T383" t="e">
            <v>#N/A</v>
          </cell>
          <cell r="U383">
            <v>389381692.36416095</v>
          </cell>
        </row>
        <row r="384">
          <cell r="C384" t="str">
            <v>Use of equipment</v>
          </cell>
          <cell r="D384" t="str">
            <v>Tools and equipment</v>
          </cell>
          <cell r="E384">
            <v>0</v>
          </cell>
          <cell r="F384" t="str">
            <v>Flat Absorption</v>
          </cell>
          <cell r="G384" t="str">
            <v>Business Volume</v>
          </cell>
          <cell r="H384" t="str">
            <v>Number of Customers</v>
          </cell>
          <cell r="I384">
            <v>300000</v>
          </cell>
          <cell r="J384">
            <v>300000</v>
          </cell>
          <cell r="K384">
            <v>300000</v>
          </cell>
          <cell r="L384">
            <v>300000</v>
          </cell>
          <cell r="M384">
            <v>300000</v>
          </cell>
          <cell r="N384">
            <v>300000</v>
          </cell>
          <cell r="O384">
            <v>300000</v>
          </cell>
          <cell r="P384">
            <v>300000</v>
          </cell>
          <cell r="Q384">
            <v>300000</v>
          </cell>
          <cell r="R384" t="e">
            <v>#N/A</v>
          </cell>
          <cell r="S384" t="e">
            <v>#N/A</v>
          </cell>
          <cell r="T384" t="e">
            <v>#N/A</v>
          </cell>
          <cell r="U384">
            <v>2700000</v>
          </cell>
        </row>
        <row r="385">
          <cell r="C385" t="str">
            <v>Insurance</v>
          </cell>
          <cell r="D385">
            <v>0</v>
          </cell>
          <cell r="E385">
            <v>0</v>
          </cell>
          <cell r="F385" t="str">
            <v>Business Volume</v>
          </cell>
          <cell r="G385" t="str">
            <v>Flat Absorption</v>
          </cell>
          <cell r="H385" t="str">
            <v>Number of Customers</v>
          </cell>
          <cell r="I385">
            <v>2668856.25054585</v>
          </cell>
          <cell r="J385">
            <v>2774816.1109722224</v>
          </cell>
          <cell r="K385">
            <v>2144705.6170729278</v>
          </cell>
          <cell r="L385">
            <v>3152877.708384023</v>
          </cell>
          <cell r="M385">
            <v>2803298.4541815235</v>
          </cell>
          <cell r="N385">
            <v>2933057.886579867</v>
          </cell>
          <cell r="O385">
            <v>3671645.2202115445</v>
          </cell>
          <cell r="P385">
            <v>1382559.9165325002</v>
          </cell>
          <cell r="Q385">
            <v>2330682.6548782061</v>
          </cell>
          <cell r="R385" t="e">
            <v>#N/A</v>
          </cell>
          <cell r="S385" t="e">
            <v>#N/A</v>
          </cell>
          <cell r="T385" t="e">
            <v>#N/A</v>
          </cell>
          <cell r="U385">
            <v>23862499.819358665</v>
          </cell>
        </row>
        <row r="386">
          <cell r="C386" t="str">
            <v>Non-training travel</v>
          </cell>
          <cell r="D386">
            <v>0</v>
          </cell>
          <cell r="E386">
            <v>0</v>
          </cell>
          <cell r="F386" t="str">
            <v>Flat Absorption</v>
          </cell>
          <cell r="G386" t="str">
            <v>Business Volume</v>
          </cell>
          <cell r="H386" t="str">
            <v>Number of Customers</v>
          </cell>
          <cell r="I386">
            <v>0</v>
          </cell>
          <cell r="J386">
            <v>0</v>
          </cell>
          <cell r="K386">
            <v>2700000</v>
          </cell>
          <cell r="L386">
            <v>2700000</v>
          </cell>
          <cell r="M386">
            <v>2700000</v>
          </cell>
          <cell r="N386">
            <v>2700000</v>
          </cell>
          <cell r="O386">
            <v>2700000</v>
          </cell>
          <cell r="P386">
            <v>0</v>
          </cell>
          <cell r="Q386">
            <v>2700000</v>
          </cell>
          <cell r="R386" t="e">
            <v>#N/A</v>
          </cell>
          <cell r="S386" t="e">
            <v>#N/A</v>
          </cell>
          <cell r="T386" t="e">
            <v>#N/A</v>
          </cell>
          <cell r="U386">
            <v>16200000</v>
          </cell>
        </row>
        <row r="387">
          <cell r="C387" t="str">
            <v>Training travel</v>
          </cell>
          <cell r="D387">
            <v>0</v>
          </cell>
          <cell r="E387">
            <v>0</v>
          </cell>
          <cell r="F387" t="str">
            <v>Flat Absorption</v>
          </cell>
          <cell r="G387" t="str">
            <v>Business Volume</v>
          </cell>
          <cell r="H387" t="str">
            <v>Number of Customers</v>
          </cell>
          <cell r="I387">
            <v>0</v>
          </cell>
          <cell r="J387">
            <v>0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 t="e">
            <v>#N/A</v>
          </cell>
          <cell r="S387" t="e">
            <v>#N/A</v>
          </cell>
          <cell r="T387" t="e">
            <v>#N/A</v>
          </cell>
          <cell r="U387">
            <v>0</v>
          </cell>
        </row>
        <row r="388">
          <cell r="C388" t="str">
            <v>Travel based on position</v>
          </cell>
          <cell r="D388">
            <v>0</v>
          </cell>
          <cell r="E388">
            <v>0</v>
          </cell>
          <cell r="F388" t="str">
            <v>Flat Absorption</v>
          </cell>
          <cell r="G388" t="str">
            <v>Business Volume</v>
          </cell>
          <cell r="H388" t="str">
            <v>Number of Customers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 t="e">
            <v>#N/A</v>
          </cell>
          <cell r="S388" t="e">
            <v>#N/A</v>
          </cell>
          <cell r="T388" t="e">
            <v>#N/A</v>
          </cell>
          <cell r="U388">
            <v>0</v>
          </cell>
        </row>
        <row r="389">
          <cell r="C389" t="str">
            <v>IT</v>
          </cell>
          <cell r="D389">
            <v>0</v>
          </cell>
          <cell r="E389">
            <v>0</v>
          </cell>
          <cell r="F389" t="str">
            <v>Business Volume</v>
          </cell>
          <cell r="G389" t="str">
            <v>Flat Absorption</v>
          </cell>
          <cell r="H389" t="str">
            <v>Number of Customers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 t="e">
            <v>#N/A</v>
          </cell>
          <cell r="S389" t="e">
            <v>#N/A</v>
          </cell>
          <cell r="T389" t="e">
            <v>#N/A</v>
          </cell>
          <cell r="U389">
            <v>0</v>
          </cell>
        </row>
        <row r="390">
          <cell r="C390" t="str">
            <v>Electricity, gas and water</v>
          </cell>
          <cell r="D390" t="str">
            <v>Electricity, water and phone</v>
          </cell>
          <cell r="E390">
            <v>0</v>
          </cell>
          <cell r="F390" t="str">
            <v>Business Volume</v>
          </cell>
          <cell r="G390" t="str">
            <v>Flat Absorption</v>
          </cell>
          <cell r="H390" t="str">
            <v>Number of Customers</v>
          </cell>
          <cell r="I390">
            <v>500000</v>
          </cell>
          <cell r="J390">
            <v>500000</v>
          </cell>
          <cell r="K390">
            <v>500000</v>
          </cell>
          <cell r="L390">
            <v>500000</v>
          </cell>
          <cell r="M390">
            <v>500000</v>
          </cell>
          <cell r="N390">
            <v>500000</v>
          </cell>
          <cell r="O390">
            <v>500000</v>
          </cell>
          <cell r="P390">
            <v>500000</v>
          </cell>
          <cell r="Q390">
            <v>500000</v>
          </cell>
          <cell r="R390" t="e">
            <v>#N/A</v>
          </cell>
          <cell r="S390" t="e">
            <v>#N/A</v>
          </cell>
          <cell r="T390" t="e">
            <v>#N/A</v>
          </cell>
          <cell r="U390">
            <v>4500000</v>
          </cell>
        </row>
        <row r="391">
          <cell r="C391" t="str">
            <v>Telecommunications</v>
          </cell>
          <cell r="D391">
            <v>0</v>
          </cell>
          <cell r="E391">
            <v>0</v>
          </cell>
          <cell r="F391" t="str">
            <v>Business Volume</v>
          </cell>
          <cell r="G391" t="str">
            <v>Flat Absorption</v>
          </cell>
          <cell r="H391" t="str">
            <v>Number of Customers</v>
          </cell>
          <cell r="I391">
            <v>300000</v>
          </cell>
          <cell r="J391">
            <v>300000</v>
          </cell>
          <cell r="K391">
            <v>300000</v>
          </cell>
          <cell r="L391">
            <v>300000</v>
          </cell>
          <cell r="M391">
            <v>300000</v>
          </cell>
          <cell r="N391">
            <v>300000</v>
          </cell>
          <cell r="O391">
            <v>300000</v>
          </cell>
          <cell r="P391">
            <v>300000</v>
          </cell>
          <cell r="Q391">
            <v>300000</v>
          </cell>
          <cell r="R391" t="e">
            <v>#N/A</v>
          </cell>
          <cell r="S391" t="e">
            <v>#N/A</v>
          </cell>
          <cell r="T391" t="e">
            <v>#N/A</v>
          </cell>
          <cell r="U391">
            <v>2700000</v>
          </cell>
        </row>
        <row r="392">
          <cell r="C392" t="str">
            <v>Bank fee</v>
          </cell>
          <cell r="D392">
            <v>0</v>
          </cell>
          <cell r="E392">
            <v>0</v>
          </cell>
          <cell r="F392" t="str">
            <v>Business Volume</v>
          </cell>
          <cell r="G392" t="str">
            <v>Flat Absorption</v>
          </cell>
          <cell r="H392" t="str">
            <v>Number of Customers</v>
          </cell>
          <cell r="I392">
            <v>25000</v>
          </cell>
          <cell r="J392">
            <v>25000</v>
          </cell>
          <cell r="K392">
            <v>25000</v>
          </cell>
          <cell r="L392">
            <v>25000</v>
          </cell>
          <cell r="M392">
            <v>25000</v>
          </cell>
          <cell r="N392">
            <v>25000</v>
          </cell>
          <cell r="O392">
            <v>25000</v>
          </cell>
          <cell r="P392">
            <v>25000</v>
          </cell>
          <cell r="Q392">
            <v>25000</v>
          </cell>
          <cell r="R392" t="e">
            <v>#N/A</v>
          </cell>
          <cell r="S392" t="e">
            <v>#N/A</v>
          </cell>
          <cell r="T392" t="e">
            <v>#N/A</v>
          </cell>
          <cell r="U392">
            <v>225000</v>
          </cell>
        </row>
        <row r="393">
          <cell r="C393" t="str">
            <v>Food and things to consume</v>
          </cell>
          <cell r="D393">
            <v>0</v>
          </cell>
          <cell r="E393">
            <v>0</v>
          </cell>
          <cell r="F393" t="str">
            <v>Business Volume</v>
          </cell>
          <cell r="G393" t="str">
            <v>Number of employees</v>
          </cell>
          <cell r="H393" t="str">
            <v>Flat Absorption</v>
          </cell>
          <cell r="I393">
            <v>500000</v>
          </cell>
          <cell r="J393">
            <v>500000</v>
          </cell>
          <cell r="K393">
            <v>500000</v>
          </cell>
          <cell r="L393">
            <v>500000</v>
          </cell>
          <cell r="M393">
            <v>500000</v>
          </cell>
          <cell r="N393">
            <v>500000</v>
          </cell>
          <cell r="O393">
            <v>500000</v>
          </cell>
          <cell r="P393">
            <v>500000</v>
          </cell>
          <cell r="Q393">
            <v>500000</v>
          </cell>
          <cell r="R393" t="e">
            <v>#N/A</v>
          </cell>
          <cell r="S393" t="e">
            <v>#N/A</v>
          </cell>
          <cell r="T393" t="e">
            <v>#N/A</v>
          </cell>
          <cell r="U393">
            <v>4500000</v>
          </cell>
        </row>
        <row r="394">
          <cell r="C394" t="str">
            <v>Building/ Land rent</v>
          </cell>
          <cell r="D394" t="str">
            <v>Cleanliness and maintenance of office</v>
          </cell>
          <cell r="E394">
            <v>0</v>
          </cell>
          <cell r="F394" t="str">
            <v>Business Volume</v>
          </cell>
          <cell r="G394" t="str">
            <v>Number of employees</v>
          </cell>
          <cell r="H394" t="str">
            <v>Flat Absorption</v>
          </cell>
          <cell r="I394">
            <v>2083333.3333333333</v>
          </cell>
          <cell r="J394">
            <v>2083333.3333333333</v>
          </cell>
          <cell r="K394">
            <v>2083333.3333333333</v>
          </cell>
          <cell r="L394">
            <v>2083333.3333333333</v>
          </cell>
          <cell r="M394">
            <v>2083333.3333333333</v>
          </cell>
          <cell r="N394">
            <v>2083333.3333333333</v>
          </cell>
          <cell r="O394">
            <v>2083333.3333333333</v>
          </cell>
          <cell r="P394">
            <v>2083333.3333333333</v>
          </cell>
          <cell r="Q394">
            <v>2083333.3333333333</v>
          </cell>
          <cell r="R394" t="e">
            <v>#N/A</v>
          </cell>
          <cell r="S394" t="e">
            <v>#N/A</v>
          </cell>
          <cell r="T394" t="e">
            <v>#N/A</v>
          </cell>
          <cell r="U394">
            <v>18750000</v>
          </cell>
        </row>
        <row r="395">
          <cell r="C395" t="str">
            <v>Renting Photocopy machine</v>
          </cell>
          <cell r="D395">
            <v>0</v>
          </cell>
          <cell r="E395">
            <v>0</v>
          </cell>
          <cell r="F395" t="str">
            <v>Business Volume</v>
          </cell>
          <cell r="G395" t="str">
            <v>Flat Absorption</v>
          </cell>
          <cell r="H395" t="str">
            <v>Number of employees</v>
          </cell>
          <cell r="I395">
            <v>1500000</v>
          </cell>
          <cell r="J395">
            <v>1500000</v>
          </cell>
          <cell r="K395">
            <v>1500000</v>
          </cell>
          <cell r="L395">
            <v>1500000</v>
          </cell>
          <cell r="M395">
            <v>1500000</v>
          </cell>
          <cell r="N395">
            <v>1500000</v>
          </cell>
          <cell r="O395">
            <v>1500000</v>
          </cell>
          <cell r="P395">
            <v>1500000</v>
          </cell>
          <cell r="Q395">
            <v>1500000</v>
          </cell>
          <cell r="R395" t="e">
            <v>#N/A</v>
          </cell>
          <cell r="S395" t="e">
            <v>#N/A</v>
          </cell>
          <cell r="T395" t="e">
            <v>#N/A</v>
          </cell>
          <cell r="U395">
            <v>13500000</v>
          </cell>
        </row>
        <row r="396">
          <cell r="C396" t="str">
            <v>Office equipment</v>
          </cell>
          <cell r="D396" t="str">
            <v>Office Stationaries</v>
          </cell>
          <cell r="E396">
            <v>0</v>
          </cell>
          <cell r="F396" t="str">
            <v>Business Volume</v>
          </cell>
          <cell r="G396" t="str">
            <v>Flat Absorption</v>
          </cell>
          <cell r="H396" t="str">
            <v>Number of employees</v>
          </cell>
          <cell r="I396">
            <v>150000</v>
          </cell>
          <cell r="J396">
            <v>150000</v>
          </cell>
          <cell r="K396">
            <v>150000</v>
          </cell>
          <cell r="L396">
            <v>150000</v>
          </cell>
          <cell r="M396">
            <v>150000</v>
          </cell>
          <cell r="N396">
            <v>150000</v>
          </cell>
          <cell r="O396">
            <v>150000</v>
          </cell>
          <cell r="P396">
            <v>150000</v>
          </cell>
          <cell r="Q396">
            <v>150000</v>
          </cell>
          <cell r="R396" t="e">
            <v>#N/A</v>
          </cell>
          <cell r="S396" t="e">
            <v>#N/A</v>
          </cell>
          <cell r="T396" t="e">
            <v>#N/A</v>
          </cell>
          <cell r="U396">
            <v>1350000</v>
          </cell>
        </row>
        <row r="397">
          <cell r="C397" t="str">
            <v>Printed matter</v>
          </cell>
          <cell r="D397">
            <v>0</v>
          </cell>
          <cell r="E397">
            <v>0</v>
          </cell>
          <cell r="F397" t="str">
            <v>Business Volume</v>
          </cell>
          <cell r="G397" t="str">
            <v>Number of Customers</v>
          </cell>
          <cell r="H397" t="str">
            <v>Flat Absorption</v>
          </cell>
          <cell r="I397">
            <v>200000</v>
          </cell>
          <cell r="J397">
            <v>200000</v>
          </cell>
          <cell r="K397">
            <v>200000</v>
          </cell>
          <cell r="L397">
            <v>200000</v>
          </cell>
          <cell r="M397">
            <v>200000</v>
          </cell>
          <cell r="N397">
            <v>200000</v>
          </cell>
          <cell r="O397">
            <v>200000</v>
          </cell>
          <cell r="P397">
            <v>200000</v>
          </cell>
          <cell r="Q397">
            <v>200000</v>
          </cell>
          <cell r="R397" t="e">
            <v>#N/A</v>
          </cell>
          <cell r="S397" t="e">
            <v>#N/A</v>
          </cell>
          <cell r="T397" t="e">
            <v>#N/A</v>
          </cell>
          <cell r="U397">
            <v>1800000</v>
          </cell>
        </row>
        <row r="398">
          <cell r="C398" t="str">
            <v>Tax/ Retribution</v>
          </cell>
          <cell r="D398">
            <v>0</v>
          </cell>
          <cell r="E398">
            <v>0</v>
          </cell>
          <cell r="F398" t="str">
            <v>Business Volume</v>
          </cell>
          <cell r="G398" t="str">
            <v>Number of employees</v>
          </cell>
          <cell r="H398" t="str">
            <v>Flat Absorption</v>
          </cell>
          <cell r="I398">
            <v>200000</v>
          </cell>
          <cell r="J398">
            <v>200000</v>
          </cell>
          <cell r="K398">
            <v>200000</v>
          </cell>
          <cell r="L398">
            <v>200000</v>
          </cell>
          <cell r="M398">
            <v>200000</v>
          </cell>
          <cell r="N398">
            <v>200000</v>
          </cell>
          <cell r="O398">
            <v>200000</v>
          </cell>
          <cell r="P398">
            <v>200000</v>
          </cell>
          <cell r="Q398">
            <v>200000</v>
          </cell>
          <cell r="R398" t="e">
            <v>#N/A</v>
          </cell>
          <cell r="S398" t="e">
            <v>#N/A</v>
          </cell>
          <cell r="T398" t="e">
            <v>#N/A</v>
          </cell>
          <cell r="U398">
            <v>1800000</v>
          </cell>
        </row>
        <row r="399">
          <cell r="C399" t="str">
            <v>Dues, subscription, and advertisement</v>
          </cell>
          <cell r="D399">
            <v>0</v>
          </cell>
          <cell r="E399">
            <v>0</v>
          </cell>
          <cell r="F399" t="str">
            <v>Business Volume</v>
          </cell>
          <cell r="G399" t="str">
            <v>Number of employees</v>
          </cell>
          <cell r="H399" t="str">
            <v>Flat Absorption</v>
          </cell>
          <cell r="I399">
            <v>100000</v>
          </cell>
          <cell r="J399">
            <v>100000</v>
          </cell>
          <cell r="K399">
            <v>100000</v>
          </cell>
          <cell r="L399">
            <v>100000</v>
          </cell>
          <cell r="M399">
            <v>100000</v>
          </cell>
          <cell r="N399">
            <v>100000</v>
          </cell>
          <cell r="O399">
            <v>100000</v>
          </cell>
          <cell r="P399">
            <v>100000</v>
          </cell>
          <cell r="Q399">
            <v>100000</v>
          </cell>
          <cell r="R399" t="e">
            <v>#N/A</v>
          </cell>
          <cell r="S399" t="e">
            <v>#N/A</v>
          </cell>
          <cell r="T399" t="e">
            <v>#N/A</v>
          </cell>
          <cell r="U399">
            <v>900000</v>
          </cell>
        </row>
        <row r="400">
          <cell r="C400" t="str">
            <v>Publishing</v>
          </cell>
          <cell r="D400">
            <v>0</v>
          </cell>
          <cell r="E400">
            <v>0</v>
          </cell>
          <cell r="F400" t="str">
            <v>Business Volume</v>
          </cell>
          <cell r="G400" t="str">
            <v>Flat Absorption</v>
          </cell>
          <cell r="H400" t="str">
            <v>Number of Customers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 t="e">
            <v>#N/A</v>
          </cell>
          <cell r="S400" t="e">
            <v>#N/A</v>
          </cell>
          <cell r="T400" t="e">
            <v>#N/A</v>
          </cell>
          <cell r="U400">
            <v>0</v>
          </cell>
        </row>
        <row r="401">
          <cell r="C401" t="str">
            <v>Safety fee</v>
          </cell>
          <cell r="D401">
            <v>0</v>
          </cell>
          <cell r="E401">
            <v>0</v>
          </cell>
          <cell r="F401" t="str">
            <v>Business Volume</v>
          </cell>
          <cell r="G401" t="str">
            <v>Number of employees</v>
          </cell>
          <cell r="H401" t="str">
            <v>Flat Absorption</v>
          </cell>
          <cell r="I401">
            <v>1800000</v>
          </cell>
          <cell r="J401">
            <v>2000000</v>
          </cell>
          <cell r="K401">
            <v>2450000</v>
          </cell>
          <cell r="L401">
            <v>2400000</v>
          </cell>
          <cell r="M401">
            <v>2400000</v>
          </cell>
          <cell r="N401">
            <v>1900000</v>
          </cell>
          <cell r="O401">
            <v>2400000</v>
          </cell>
          <cell r="P401">
            <v>2400000</v>
          </cell>
          <cell r="Q401">
            <v>1700000</v>
          </cell>
          <cell r="R401" t="e">
            <v>#N/A</v>
          </cell>
          <cell r="S401" t="e">
            <v>#N/A</v>
          </cell>
          <cell r="T401" t="e">
            <v>#N/A</v>
          </cell>
          <cell r="U401">
            <v>19450000</v>
          </cell>
        </row>
        <row r="402">
          <cell r="C402" t="str">
            <v>Amortization fee</v>
          </cell>
          <cell r="D402">
            <v>0</v>
          </cell>
          <cell r="E402">
            <v>0</v>
          </cell>
          <cell r="F402" t="str">
            <v>Business Volume</v>
          </cell>
          <cell r="G402" t="str">
            <v>Number of Customers</v>
          </cell>
          <cell r="H402" t="str">
            <v>Flat Absorption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</row>
        <row r="403">
          <cell r="C403" t="str">
            <v>Material elimination fee</v>
          </cell>
          <cell r="D403">
            <v>0</v>
          </cell>
          <cell r="E403">
            <v>0</v>
          </cell>
          <cell r="F403" t="str">
            <v>Business Volume</v>
          </cell>
          <cell r="G403" t="str">
            <v>Number of Customers</v>
          </cell>
          <cell r="H403" t="str">
            <v>Flat Absorption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</row>
        <row r="404">
          <cell r="C404" t="str">
            <v>Total</v>
          </cell>
          <cell r="D404">
            <v>0</v>
          </cell>
          <cell r="E404">
            <v>0</v>
          </cell>
          <cell r="F404">
            <v>0</v>
          </cell>
          <cell r="G404">
            <v>0</v>
          </cell>
          <cell r="H404">
            <v>0</v>
          </cell>
          <cell r="I404">
            <v>49697020.15246886</v>
          </cell>
          <cell r="J404">
            <v>57868005.245901525</v>
          </cell>
          <cell r="K404">
            <v>46665060.892291702</v>
          </cell>
          <cell r="L404">
            <v>68002401.639482349</v>
          </cell>
          <cell r="M404">
            <v>57997815.908551857</v>
          </cell>
          <cell r="N404">
            <v>64296858.069454901</v>
          </cell>
          <cell r="O404">
            <v>72820292.617937058</v>
          </cell>
          <cell r="P404">
            <v>32097259.099178772</v>
          </cell>
          <cell r="Q404">
            <v>52174478.558252536</v>
          </cell>
          <cell r="R404" t="e">
            <v>#N/A</v>
          </cell>
          <cell r="S404" t="e">
            <v>#N/A</v>
          </cell>
          <cell r="T404" t="e">
            <v>#N/A</v>
          </cell>
          <cell r="U404">
            <v>501619192.18351954</v>
          </cell>
        </row>
      </sheetData>
      <sheetData sheetId="14"/>
      <sheetData sheetId="15"/>
      <sheetData sheetId="16"/>
      <sheetData sheetId="17"/>
      <sheetData sheetId="18"/>
      <sheetData sheetId="19"/>
      <sheetData sheetId="20">
        <row r="7">
          <cell r="D7" t="str">
            <v>Regional Manager</v>
          </cell>
          <cell r="E7" t="str">
            <v>Ass Man region</v>
          </cell>
          <cell r="F7" t="str">
            <v>Assistant Manager - Commercial</v>
          </cell>
          <cell r="G7" t="str">
            <v>Assistant Manager - Technical</v>
          </cell>
          <cell r="H7" t="str">
            <v>Area Manager</v>
          </cell>
          <cell r="I7" t="str">
            <v>Division head</v>
          </cell>
          <cell r="J7" t="str">
            <v>Coordinator</v>
          </cell>
          <cell r="K7" t="str">
            <v>Group leader emergency</v>
          </cell>
          <cell r="L7" t="str">
            <v>Technician disruption (special rosters)</v>
          </cell>
          <cell r="M7" t="str">
            <v>Technician disruption</v>
          </cell>
          <cell r="N7" t="str">
            <v>Operator GH</v>
          </cell>
          <cell r="O7" t="str">
            <v>Technician maintenance</v>
          </cell>
          <cell r="P7" t="str">
            <v>Technician helper Maintenance</v>
          </cell>
          <cell r="Q7" t="str">
            <v>Head of Team PLTD</v>
          </cell>
          <cell r="R7" t="str">
            <v>Technical Operator PLTD</v>
          </cell>
          <cell r="S7" t="str">
            <v>Technical administation</v>
          </cell>
          <cell r="T7" t="str">
            <v>RoW personel</v>
          </cell>
          <cell r="U7" t="str">
            <v>Meter Reading Supervisor</v>
          </cell>
          <cell r="V7" t="str">
            <v>Meter Reading Coordinator</v>
          </cell>
          <cell r="W7" t="str">
            <v>Meter Reading Biller</v>
          </cell>
          <cell r="X7" t="str">
            <v>Meter Reading Administrator</v>
          </cell>
          <cell r="Y7" t="str">
            <v>Switchgear 20kV personnel</v>
          </cell>
        </row>
        <row r="8">
          <cell r="D8">
            <v>8</v>
          </cell>
          <cell r="E8">
            <v>4</v>
          </cell>
          <cell r="F8">
            <v>0</v>
          </cell>
          <cell r="G8">
            <v>0</v>
          </cell>
          <cell r="H8">
            <v>2.5</v>
          </cell>
          <cell r="I8">
            <v>2.2000000000000002</v>
          </cell>
          <cell r="J8">
            <v>1.8</v>
          </cell>
          <cell r="K8">
            <v>1.6</v>
          </cell>
          <cell r="L8">
            <v>1.5</v>
          </cell>
          <cell r="M8">
            <v>1.5</v>
          </cell>
          <cell r="N8">
            <v>0</v>
          </cell>
          <cell r="O8">
            <v>1.4</v>
          </cell>
          <cell r="P8">
            <v>1.3</v>
          </cell>
          <cell r="Q8">
            <v>1.6</v>
          </cell>
          <cell r="R8">
            <v>1.5</v>
          </cell>
          <cell r="S8">
            <v>1.2</v>
          </cell>
          <cell r="T8">
            <v>1.1000000000000001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D10">
            <v>5800000</v>
          </cell>
          <cell r="E10">
            <v>5400000</v>
          </cell>
          <cell r="F10">
            <v>5400000</v>
          </cell>
          <cell r="G10">
            <v>5400000</v>
          </cell>
          <cell r="H10">
            <v>3375000</v>
          </cell>
          <cell r="I10">
            <v>2970000.0000000005</v>
          </cell>
          <cell r="J10">
            <v>2430000</v>
          </cell>
          <cell r="K10">
            <v>1350000</v>
          </cell>
          <cell r="L10">
            <v>1350000</v>
          </cell>
          <cell r="M10">
            <v>1350000</v>
          </cell>
          <cell r="N10">
            <v>1350000</v>
          </cell>
          <cell r="O10">
            <v>1350000</v>
          </cell>
          <cell r="P10">
            <v>1350000</v>
          </cell>
          <cell r="Q10">
            <v>1350000</v>
          </cell>
          <cell r="R10">
            <v>1350000</v>
          </cell>
          <cell r="S10">
            <v>1350000</v>
          </cell>
          <cell r="T10">
            <v>1350000</v>
          </cell>
          <cell r="U10" t="str">
            <v>umk 2013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D11">
            <v>5000000</v>
          </cell>
          <cell r="E11">
            <v>3000000</v>
          </cell>
          <cell r="F11">
            <v>3000000</v>
          </cell>
          <cell r="G11">
            <v>3000000</v>
          </cell>
          <cell r="H11">
            <v>2000000</v>
          </cell>
          <cell r="I11">
            <v>1500000</v>
          </cell>
          <cell r="J11">
            <v>750000</v>
          </cell>
          <cell r="K11">
            <v>810000.00000000012</v>
          </cell>
          <cell r="L11">
            <v>675000</v>
          </cell>
          <cell r="M11">
            <v>675000</v>
          </cell>
          <cell r="N11">
            <v>675000</v>
          </cell>
          <cell r="O11">
            <v>539999.99999999988</v>
          </cell>
          <cell r="P11">
            <v>405000.00000000006</v>
          </cell>
          <cell r="Q11">
            <v>810000.00000000012</v>
          </cell>
          <cell r="R11">
            <v>675000</v>
          </cell>
          <cell r="S11">
            <v>269999.99999999994</v>
          </cell>
          <cell r="T11">
            <v>135000.00000000012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D12">
            <v>1100000</v>
          </cell>
          <cell r="E12">
            <v>1100000</v>
          </cell>
          <cell r="F12">
            <v>1100000</v>
          </cell>
          <cell r="G12">
            <v>1100000</v>
          </cell>
          <cell r="H12">
            <v>1100000</v>
          </cell>
          <cell r="I12">
            <v>1100000</v>
          </cell>
          <cell r="J12">
            <v>330000</v>
          </cell>
          <cell r="K12">
            <v>220000</v>
          </cell>
          <cell r="L12">
            <v>220000</v>
          </cell>
          <cell r="M12">
            <v>220000</v>
          </cell>
          <cell r="N12">
            <v>220000</v>
          </cell>
          <cell r="O12">
            <v>220000</v>
          </cell>
          <cell r="P12">
            <v>220000</v>
          </cell>
          <cell r="Q12">
            <v>220000</v>
          </cell>
          <cell r="R12">
            <v>220000</v>
          </cell>
          <cell r="S12">
            <v>220000</v>
          </cell>
          <cell r="T12">
            <v>176000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389306.35838150285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D15">
            <v>50000</v>
          </cell>
          <cell r="E15">
            <v>50000</v>
          </cell>
          <cell r="F15">
            <v>50000</v>
          </cell>
          <cell r="G15">
            <v>50000</v>
          </cell>
          <cell r="H15">
            <v>50000</v>
          </cell>
          <cell r="I15">
            <v>50000</v>
          </cell>
          <cell r="J15">
            <v>50000</v>
          </cell>
          <cell r="K15">
            <v>50000</v>
          </cell>
          <cell r="L15">
            <v>50000</v>
          </cell>
          <cell r="M15">
            <v>50000</v>
          </cell>
          <cell r="N15">
            <v>50000</v>
          </cell>
          <cell r="O15">
            <v>50000</v>
          </cell>
          <cell r="P15">
            <v>50000</v>
          </cell>
          <cell r="Q15">
            <v>50000</v>
          </cell>
          <cell r="R15">
            <v>50000</v>
          </cell>
          <cell r="S15">
            <v>50000</v>
          </cell>
          <cell r="T15">
            <v>50000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</row>
        <row r="16">
          <cell r="D16">
            <v>631620.00000000012</v>
          </cell>
          <cell r="E16">
            <v>588060</v>
          </cell>
          <cell r="F16">
            <v>588060</v>
          </cell>
          <cell r="G16">
            <v>588060</v>
          </cell>
          <cell r="H16">
            <v>367537.50000000006</v>
          </cell>
          <cell r="I16">
            <v>323433.00000000006</v>
          </cell>
          <cell r="J16">
            <v>264627</v>
          </cell>
          <cell r="K16">
            <v>147015</v>
          </cell>
          <cell r="L16">
            <v>147015</v>
          </cell>
          <cell r="M16">
            <v>147015</v>
          </cell>
          <cell r="N16">
            <v>147015</v>
          </cell>
          <cell r="O16">
            <v>147015</v>
          </cell>
          <cell r="P16">
            <v>147015</v>
          </cell>
          <cell r="Q16">
            <v>147015</v>
          </cell>
          <cell r="R16">
            <v>147015</v>
          </cell>
          <cell r="S16">
            <v>147015</v>
          </cell>
          <cell r="T16">
            <v>147015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D17">
            <v>900000</v>
          </cell>
          <cell r="E17">
            <v>700000</v>
          </cell>
          <cell r="F17">
            <v>700000</v>
          </cell>
          <cell r="G17">
            <v>700000</v>
          </cell>
          <cell r="H17">
            <v>447916.66666666669</v>
          </cell>
          <cell r="I17">
            <v>372500</v>
          </cell>
          <cell r="J17">
            <v>265000</v>
          </cell>
          <cell r="K17">
            <v>180000</v>
          </cell>
          <cell r="L17">
            <v>168750</v>
          </cell>
          <cell r="M17">
            <v>168750</v>
          </cell>
          <cell r="N17">
            <v>168750</v>
          </cell>
          <cell r="O17">
            <v>157500</v>
          </cell>
          <cell r="P17">
            <v>146250</v>
          </cell>
          <cell r="Q17">
            <v>180000</v>
          </cell>
          <cell r="R17">
            <v>168750</v>
          </cell>
          <cell r="S17">
            <v>135000</v>
          </cell>
          <cell r="T17">
            <v>123750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D18">
            <v>1111666.6666666667</v>
          </cell>
          <cell r="E18">
            <v>1035000</v>
          </cell>
          <cell r="F18">
            <v>1035000</v>
          </cell>
          <cell r="G18">
            <v>1035000</v>
          </cell>
          <cell r="H18">
            <v>646875</v>
          </cell>
          <cell r="I18">
            <v>569250.00000000012</v>
          </cell>
          <cell r="J18">
            <v>465749.99999999994</v>
          </cell>
          <cell r="K18">
            <v>258750</v>
          </cell>
          <cell r="L18">
            <v>258750</v>
          </cell>
          <cell r="M18">
            <v>258750</v>
          </cell>
          <cell r="N18">
            <v>258750</v>
          </cell>
          <cell r="O18">
            <v>258750</v>
          </cell>
          <cell r="P18">
            <v>258750</v>
          </cell>
          <cell r="Q18">
            <v>258750</v>
          </cell>
          <cell r="R18">
            <v>258750</v>
          </cell>
          <cell r="S18">
            <v>258750</v>
          </cell>
          <cell r="T18">
            <v>258750</v>
          </cell>
          <cell r="U18">
            <v>0</v>
          </cell>
          <cell r="V18">
            <v>0.19166666666666665</v>
          </cell>
          <cell r="W18">
            <v>0</v>
          </cell>
          <cell r="X18">
            <v>2.2999999999999998</v>
          </cell>
          <cell r="Y18">
            <v>0</v>
          </cell>
        </row>
        <row r="19">
          <cell r="D19">
            <v>290000</v>
          </cell>
          <cell r="E19">
            <v>270000</v>
          </cell>
          <cell r="F19">
            <v>270000</v>
          </cell>
          <cell r="G19">
            <v>270000</v>
          </cell>
          <cell r="H19">
            <v>168750</v>
          </cell>
          <cell r="I19">
            <v>148500.00000000003</v>
          </cell>
          <cell r="J19">
            <v>121500</v>
          </cell>
          <cell r="K19">
            <v>67500</v>
          </cell>
          <cell r="L19">
            <v>67500</v>
          </cell>
          <cell r="M19">
            <v>67500</v>
          </cell>
          <cell r="N19">
            <v>67500</v>
          </cell>
          <cell r="O19">
            <v>67500</v>
          </cell>
          <cell r="P19">
            <v>67500</v>
          </cell>
          <cell r="Q19">
            <v>67500</v>
          </cell>
          <cell r="R19">
            <v>67500</v>
          </cell>
          <cell r="S19">
            <v>67500</v>
          </cell>
          <cell r="T19">
            <v>67500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D20">
            <v>35052</v>
          </cell>
          <cell r="E20">
            <v>35052</v>
          </cell>
          <cell r="F20">
            <v>35052</v>
          </cell>
          <cell r="G20">
            <v>35052</v>
          </cell>
          <cell r="H20">
            <v>35052</v>
          </cell>
          <cell r="I20">
            <v>35052</v>
          </cell>
          <cell r="J20">
            <v>35052</v>
          </cell>
          <cell r="K20">
            <v>35052</v>
          </cell>
          <cell r="L20">
            <v>35052</v>
          </cell>
          <cell r="M20">
            <v>35052</v>
          </cell>
          <cell r="N20">
            <v>35052</v>
          </cell>
          <cell r="O20">
            <v>35052</v>
          </cell>
          <cell r="P20">
            <v>35052</v>
          </cell>
          <cell r="Q20">
            <v>35052</v>
          </cell>
          <cell r="R20">
            <v>35052</v>
          </cell>
          <cell r="S20">
            <v>35052</v>
          </cell>
          <cell r="T20">
            <v>35052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D21">
            <v>1800000</v>
          </cell>
          <cell r="E21">
            <v>1200000</v>
          </cell>
          <cell r="F21">
            <v>1200000</v>
          </cell>
          <cell r="G21">
            <v>1200000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1074000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D22">
            <v>2237750.7999999998</v>
          </cell>
          <cell r="E22">
            <v>1826716.8</v>
          </cell>
          <cell r="F22">
            <v>1826716.8</v>
          </cell>
          <cell r="G22">
            <v>1826716.8</v>
          </cell>
          <cell r="H22">
            <v>1228669.675</v>
          </cell>
          <cell r="I22">
            <v>1060310.25</v>
          </cell>
          <cell r="J22">
            <v>706789.35</v>
          </cell>
          <cell r="K22">
            <v>467747.55</v>
          </cell>
          <cell r="L22">
            <v>445810.05</v>
          </cell>
          <cell r="M22">
            <v>445810.05</v>
          </cell>
          <cell r="N22">
            <v>445810.05</v>
          </cell>
          <cell r="O22">
            <v>423872.55</v>
          </cell>
          <cell r="P22">
            <v>401935.05</v>
          </cell>
          <cell r="Q22">
            <v>467747.55</v>
          </cell>
          <cell r="R22">
            <v>445810.05</v>
          </cell>
          <cell r="S22">
            <v>379997.55</v>
          </cell>
          <cell r="T22">
            <v>351460.05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D24">
            <v>18956089.466666665</v>
          </cell>
          <cell r="E24">
            <v>15204828.800000001</v>
          </cell>
          <cell r="F24">
            <v>15204828.800000001</v>
          </cell>
          <cell r="G24">
            <v>15204828.800000001</v>
          </cell>
          <cell r="H24">
            <v>9419800.8416666668</v>
          </cell>
          <cell r="I24">
            <v>8129045.25</v>
          </cell>
          <cell r="J24">
            <v>5418718.3499999996</v>
          </cell>
          <cell r="K24">
            <v>3586064.55</v>
          </cell>
          <cell r="L24">
            <v>3807183.4083815026</v>
          </cell>
          <cell r="M24">
            <v>3417877.05</v>
          </cell>
          <cell r="N24">
            <v>3417877.05</v>
          </cell>
          <cell r="O24">
            <v>3249689.55</v>
          </cell>
          <cell r="P24">
            <v>3081502.05</v>
          </cell>
          <cell r="Q24">
            <v>4660064.55</v>
          </cell>
          <cell r="R24">
            <v>3417877.05</v>
          </cell>
          <cell r="S24">
            <v>2913314.55</v>
          </cell>
          <cell r="T24">
            <v>2694527.05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</row>
        <row r="25"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</row>
        <row r="26">
          <cell r="D26">
            <v>17850000</v>
          </cell>
          <cell r="E26">
            <v>15600000</v>
          </cell>
          <cell r="F26">
            <v>15600000</v>
          </cell>
          <cell r="G26">
            <v>15600000</v>
          </cell>
          <cell r="H26">
            <v>13350000</v>
          </cell>
          <cell r="I26">
            <v>9500000</v>
          </cell>
          <cell r="J26">
            <v>9000000</v>
          </cell>
          <cell r="K26">
            <v>8000000</v>
          </cell>
          <cell r="L26">
            <v>0</v>
          </cell>
          <cell r="M26">
            <v>7200000</v>
          </cell>
          <cell r="N26">
            <v>7200000</v>
          </cell>
          <cell r="O26">
            <v>7200000</v>
          </cell>
          <cell r="P26">
            <v>7200000</v>
          </cell>
          <cell r="Q26">
            <v>8000000</v>
          </cell>
          <cell r="R26">
            <v>7200000</v>
          </cell>
          <cell r="S26">
            <v>6900000</v>
          </cell>
          <cell r="T26">
            <v>2600000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</row>
        <row r="27"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</row>
        <row r="28">
          <cell r="D28">
            <v>16718338.666666666</v>
          </cell>
          <cell r="E28">
            <v>13378112</v>
          </cell>
          <cell r="F28">
            <v>13378112</v>
          </cell>
          <cell r="G28">
            <v>13378112</v>
          </cell>
          <cell r="H28">
            <v>8191131.166666667</v>
          </cell>
          <cell r="I28">
            <v>7068735</v>
          </cell>
          <cell r="J28">
            <v>4711929</v>
          </cell>
          <cell r="K28">
            <v>3118317</v>
          </cell>
          <cell r="L28">
            <v>3361373.3583815028</v>
          </cell>
          <cell r="M28">
            <v>2972067</v>
          </cell>
          <cell r="N28">
            <v>2972067</v>
          </cell>
          <cell r="O28">
            <v>2825817</v>
          </cell>
          <cell r="P28">
            <v>2679567</v>
          </cell>
          <cell r="Q28">
            <v>4192317</v>
          </cell>
          <cell r="R28">
            <v>2972067</v>
          </cell>
          <cell r="S28">
            <v>2533317</v>
          </cell>
          <cell r="T28">
            <v>2343067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3327877</v>
          </cell>
        </row>
        <row r="30">
          <cell r="M30">
            <v>0</v>
          </cell>
          <cell r="N30">
            <v>0</v>
          </cell>
        </row>
        <row r="31">
          <cell r="J31">
            <v>3159000</v>
          </cell>
          <cell r="K31">
            <v>2370875.7225433527</v>
          </cell>
        </row>
      </sheetData>
      <sheetData sheetId="21"/>
      <sheetData sheetId="22"/>
      <sheetData sheetId="23"/>
      <sheetData sheetId="24">
        <row r="8">
          <cell r="B8" t="str">
            <v>West Sumatera</v>
          </cell>
          <cell r="J8" t="str">
            <v>Number of Customers</v>
          </cell>
          <cell r="K8" t="str">
            <v>Plain-Densely Populated</v>
          </cell>
        </row>
        <row r="9">
          <cell r="B9" t="str">
            <v>Jakarta</v>
          </cell>
          <cell r="J9" t="str">
            <v>Number of Open Contracts</v>
          </cell>
          <cell r="K9" t="str">
            <v>Plain-Medium Populated</v>
          </cell>
        </row>
        <row r="10">
          <cell r="B10" t="str">
            <v>West Java</v>
          </cell>
          <cell r="J10" t="str">
            <v>Business Volume</v>
          </cell>
          <cell r="K10" t="str">
            <v>Plain-Sparsely Populated</v>
          </cell>
        </row>
        <row r="11">
          <cell r="B11" t="str">
            <v>Central Java</v>
          </cell>
          <cell r="J11" t="str">
            <v>Time Spent</v>
          </cell>
          <cell r="K11" t="str">
            <v>Tableland-Densely Populated</v>
          </cell>
        </row>
        <row r="12">
          <cell r="B12" t="str">
            <v>East Java</v>
          </cell>
          <cell r="J12" t="str">
            <v>Flat Absorption</v>
          </cell>
          <cell r="K12" t="str">
            <v>Tableland-Medium Populated</v>
          </cell>
        </row>
        <row r="13">
          <cell r="B13" t="str">
            <v>Aceh</v>
          </cell>
          <cell r="J13" t="str">
            <v>Number of employees</v>
          </cell>
          <cell r="K13" t="str">
            <v>Tableland-Sparsely Populated</v>
          </cell>
        </row>
        <row r="14">
          <cell r="J14" t="str">
            <v>Manual Override</v>
          </cell>
          <cell r="K14" t="str">
            <v>Hilly-Densely Populated</v>
          </cell>
        </row>
        <row r="15">
          <cell r="K15" t="str">
            <v>Hilly-Medium Populated</v>
          </cell>
        </row>
        <row r="16">
          <cell r="K16" t="str">
            <v>Hilly-Sparsely Populated</v>
          </cell>
        </row>
        <row r="47">
          <cell r="B47">
            <v>3</v>
          </cell>
        </row>
        <row r="53">
          <cell r="F53" t="str">
            <v>Inspection LV - RoW Lines</v>
          </cell>
          <cell r="G53" t="str">
            <v>Inspection LV - RoW Lines</v>
          </cell>
        </row>
        <row r="54">
          <cell r="F54" t="str">
            <v/>
          </cell>
          <cell r="G54" t="str">
            <v>Inspection MV - Construction</v>
          </cell>
        </row>
        <row r="55">
          <cell r="F55" t="str">
            <v/>
          </cell>
          <cell r="G55" t="str">
            <v>Maintenance LV - OH Lines</v>
          </cell>
        </row>
        <row r="56">
          <cell r="F56" t="str">
            <v/>
          </cell>
          <cell r="G56" t="str">
            <v>Maintenance MV - Construction</v>
          </cell>
        </row>
        <row r="57">
          <cell r="F57" t="str">
            <v/>
          </cell>
          <cell r="G57" t="str">
            <v>Emergency Services - LV</v>
          </cell>
        </row>
        <row r="58">
          <cell r="F58" t="str">
            <v/>
          </cell>
          <cell r="G58" t="str">
            <v/>
          </cell>
        </row>
        <row r="59">
          <cell r="F59" t="str">
            <v/>
          </cell>
          <cell r="G59" t="str">
            <v/>
          </cell>
        </row>
        <row r="60">
          <cell r="F60" t="str">
            <v>Inspection MV - Construction</v>
          </cell>
          <cell r="G60" t="str">
            <v/>
          </cell>
        </row>
        <row r="61">
          <cell r="F61" t="str">
            <v/>
          </cell>
          <cell r="G61" t="str">
            <v/>
          </cell>
        </row>
        <row r="62">
          <cell r="F62" t="str">
            <v>Maintenance LV - OH Lines</v>
          </cell>
          <cell r="G62" t="str">
            <v/>
          </cell>
        </row>
        <row r="63">
          <cell r="F63" t="str">
            <v/>
          </cell>
          <cell r="G63" t="str">
            <v/>
          </cell>
        </row>
        <row r="64">
          <cell r="F64" t="str">
            <v/>
          </cell>
          <cell r="G64" t="str">
            <v/>
          </cell>
        </row>
        <row r="65">
          <cell r="F65" t="str">
            <v/>
          </cell>
          <cell r="G65" t="str">
            <v/>
          </cell>
        </row>
        <row r="66">
          <cell r="F66" t="str">
            <v/>
          </cell>
          <cell r="G66" t="str">
            <v/>
          </cell>
        </row>
        <row r="67">
          <cell r="F67" t="str">
            <v/>
          </cell>
          <cell r="G67" t="str">
            <v/>
          </cell>
        </row>
        <row r="68">
          <cell r="F68" t="str">
            <v>Maintenance MV - Construction</v>
          </cell>
          <cell r="G68" t="str">
            <v/>
          </cell>
        </row>
        <row r="69">
          <cell r="F69" t="str">
            <v/>
          </cell>
          <cell r="G69" t="str">
            <v/>
          </cell>
        </row>
        <row r="70">
          <cell r="F70" t="str">
            <v/>
          </cell>
          <cell r="G70" t="str">
            <v/>
          </cell>
        </row>
        <row r="71">
          <cell r="F71" t="str">
            <v/>
          </cell>
          <cell r="G71" t="str">
            <v/>
          </cell>
        </row>
        <row r="72">
          <cell r="F72" t="str">
            <v/>
          </cell>
          <cell r="G72" t="str">
            <v/>
          </cell>
        </row>
        <row r="73">
          <cell r="F73" t="str">
            <v/>
          </cell>
          <cell r="G73" t="str">
            <v/>
          </cell>
        </row>
        <row r="74">
          <cell r="F74" t="str">
            <v/>
          </cell>
          <cell r="G74" t="str">
            <v/>
          </cell>
        </row>
        <row r="75">
          <cell r="F75" t="str">
            <v/>
          </cell>
          <cell r="G75" t="str">
            <v/>
          </cell>
        </row>
        <row r="76">
          <cell r="F76" t="str">
            <v/>
          </cell>
          <cell r="G76" t="str">
            <v/>
          </cell>
        </row>
        <row r="77">
          <cell r="F77" t="str">
            <v/>
          </cell>
        </row>
        <row r="78">
          <cell r="F78" t="str">
            <v/>
          </cell>
        </row>
        <row r="79">
          <cell r="F79" t="str">
            <v/>
          </cell>
        </row>
        <row r="80">
          <cell r="F80" t="str">
            <v/>
          </cell>
        </row>
        <row r="81">
          <cell r="F81" t="str">
            <v/>
          </cell>
        </row>
        <row r="82">
          <cell r="F82" t="str">
            <v/>
          </cell>
        </row>
        <row r="83">
          <cell r="F83" t="str">
            <v/>
          </cell>
        </row>
        <row r="84">
          <cell r="F84" t="str">
            <v>Emergency Services - LV</v>
          </cell>
        </row>
        <row r="85">
          <cell r="F85" t="str">
            <v/>
          </cell>
        </row>
        <row r="92">
          <cell r="C92">
            <v>0</v>
          </cell>
          <cell r="D92" t="str">
            <v>Inspection LV - RoW Lines</v>
          </cell>
          <cell r="E92" t="str">
            <v>Inspection LV - Measuring Peak Load</v>
          </cell>
          <cell r="F92" t="str">
            <v>Inspection LV - Construction</v>
          </cell>
          <cell r="G92" t="str">
            <v>Inspection LV - Household Connection</v>
          </cell>
          <cell r="H92" t="str">
            <v>Inspection MV - Substation/Transformers</v>
          </cell>
          <cell r="I92" t="str">
            <v>Inspection MV - RoW/Lines</v>
          </cell>
          <cell r="J92" t="str">
            <v>Inspection MV - Measuring Peak Load</v>
          </cell>
          <cell r="K92" t="str">
            <v>Inspection MV - Construction</v>
          </cell>
          <cell r="L92" t="str">
            <v>Survey and updating data asset</v>
          </cell>
          <cell r="M92" t="str">
            <v>Maintenance LV - OH Lines</v>
          </cell>
          <cell r="N92" t="str">
            <v>Maintenance LV - Construction</v>
          </cell>
          <cell r="O92" t="str">
            <v>Maintenance LV - RoW</v>
          </cell>
          <cell r="P92" t="str">
            <v>Maintenance MV - Indoor Substation</v>
          </cell>
          <cell r="Q92" t="str">
            <v>Maintenance MV - Outdoor Pole Mounted Substation</v>
          </cell>
          <cell r="R92" t="str">
            <v>Maintenance MV - OH Lines</v>
          </cell>
          <cell r="S92" t="str">
            <v>Maintenance MV - Construction</v>
          </cell>
          <cell r="T92" t="str">
            <v>Maintenance MV - RoW</v>
          </cell>
          <cell r="U92" t="str">
            <v>Cubicle Maintenance</v>
          </cell>
          <cell r="V92" t="str">
            <v>MV Transformer Maintenance</v>
          </cell>
          <cell r="W92" t="str">
            <v>Relay 20kV Maintenance</v>
          </cell>
          <cell r="X92" t="str">
            <v>Switch Gear 20kV Maintenance</v>
          </cell>
          <cell r="Y92" t="str">
            <v>Battery 20kV Maintenance</v>
          </cell>
          <cell r="Z92" t="str">
            <v>New Connection Single Phase - Direct</v>
          </cell>
          <cell r="AA92" t="str">
            <v>New Connection Single Phase - Indirect</v>
          </cell>
          <cell r="AB92" t="str">
            <v>New Connection Three Phase - Direct</v>
          </cell>
          <cell r="AC92" t="str">
            <v>New Connection Three Phase - Indirect</v>
          </cell>
          <cell r="AD92" t="str">
            <v>Meter Reading</v>
          </cell>
          <cell r="AE92" t="str">
            <v>Disconnection</v>
          </cell>
          <cell r="AF92" t="str">
            <v>Updating Customer Data</v>
          </cell>
          <cell r="AG92" t="str">
            <v>Main Substation Operations (MV Side)</v>
          </cell>
          <cell r="AH92" t="str">
            <v>Emergency Services - MV</v>
          </cell>
          <cell r="AI92" t="str">
            <v>Emergency Services - LV</v>
          </cell>
          <cell r="AJ92" t="str">
            <v>Front Liner</v>
          </cell>
          <cell r="AK92" t="str">
            <v>Total</v>
          </cell>
        </row>
        <row r="93">
          <cell r="C93" t="str">
            <v>Direct Labor</v>
          </cell>
          <cell r="D93">
            <v>944429554.95867777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363182817.33615232</v>
          </cell>
          <cell r="L93">
            <v>2451136109.1269851</v>
          </cell>
          <cell r="M93">
            <v>97605382.159090906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416539693.18181813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751075998.5454545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 t="str">
            <v/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3120471569.0173407</v>
          </cell>
          <cell r="AJ93">
            <v>0</v>
          </cell>
          <cell r="AK93">
            <v>4942229016.65308</v>
          </cell>
        </row>
        <row r="94">
          <cell r="C94" t="str">
            <v>Direct Material</v>
          </cell>
          <cell r="D94">
            <v>430039329.0863176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165372731.38360348</v>
          </cell>
          <cell r="L94">
            <v>805860456.06349134</v>
          </cell>
          <cell r="M94">
            <v>89459386.25600487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381775927.50544173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364472727.27272731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 t="str">
            <v/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1225217946.434896</v>
          </cell>
          <cell r="AJ94">
            <v>0</v>
          </cell>
          <cell r="AK94">
            <v>2291865320.6662636</v>
          </cell>
        </row>
        <row r="95">
          <cell r="C95" t="str">
            <v>Central O/H</v>
          </cell>
          <cell r="D95">
            <v>15187211.550458508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15187211.550458508</v>
          </cell>
          <cell r="L95" t="str">
            <v/>
          </cell>
          <cell r="M95">
            <v>15187211.550458508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 t="str">
            <v/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 t="str">
            <v/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 t="str">
            <v/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15187211.550458509</v>
          </cell>
          <cell r="AJ95">
            <v>0</v>
          </cell>
          <cell r="AK95">
            <v>60748846.201834038</v>
          </cell>
        </row>
        <row r="96">
          <cell r="C96" t="str">
            <v>Regional O/H</v>
          </cell>
          <cell r="D96">
            <v>3941210.2778897267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3941210.2778897267</v>
          </cell>
          <cell r="L96">
            <v>0</v>
          </cell>
          <cell r="M96">
            <v>3941210.2778897267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3941210.2778897267</v>
          </cell>
          <cell r="AJ96">
            <v>0</v>
          </cell>
          <cell r="AK96">
            <v>15764841.111558907</v>
          </cell>
        </row>
        <row r="97">
          <cell r="C97" t="str">
            <v>Area O/H</v>
          </cell>
          <cell r="D97">
            <v>19664196.524749365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4010253.8013874106</v>
          </cell>
          <cell r="L97">
            <v>67500000</v>
          </cell>
          <cell r="M97">
            <v>3525530.7188758282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1125530.7188758287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270322736.31607485</v>
          </cell>
          <cell r="AJ97">
            <v>0</v>
          </cell>
          <cell r="AK97">
            <v>298648248.07996327</v>
          </cell>
        </row>
        <row r="98">
          <cell r="C98" t="str">
            <v>Service Margin</v>
          </cell>
          <cell r="D98">
            <v>70663075.119904652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82754133.65242371</v>
          </cell>
          <cell r="L98">
            <v>166224828.25952384</v>
          </cell>
          <cell r="M98">
            <v>31457808.144347981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39972057.570306793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55777436.290909097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 t="str">
            <v/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695271101.03949904</v>
          </cell>
          <cell r="AJ98">
            <v>0</v>
          </cell>
          <cell r="AK98">
            <v>920118175.52648211</v>
          </cell>
        </row>
        <row r="99">
          <cell r="C99" t="str">
            <v>Tax</v>
          </cell>
          <cell r="D99">
            <v>148392457.75179979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63444835.800191522</v>
          </cell>
          <cell r="L99">
            <v>418886567.21399999</v>
          </cell>
          <cell r="M99">
            <v>24117652.910666786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83941320.897644252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117132616.2109091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 t="str">
            <v/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533041177.46361589</v>
          </cell>
          <cell r="AJ99">
            <v>0</v>
          </cell>
          <cell r="AK99">
            <v>852937444.82391822</v>
          </cell>
        </row>
        <row r="100">
          <cell r="C100" t="str">
            <v>Total Price</v>
          </cell>
          <cell r="D100">
            <v>1632317035.2697973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697893193.80210674</v>
          </cell>
          <cell r="L100">
            <v>3909607960.6640005</v>
          </cell>
          <cell r="M100">
            <v>265294182.01733461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923354529.87408686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1288458778.3199999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5863452952.0997734</v>
          </cell>
          <cell r="AJ100">
            <v>0</v>
          </cell>
          <cell r="AK100">
            <v>9382311893.0630989</v>
          </cell>
        </row>
        <row r="101">
          <cell r="C101" t="str">
            <v>Labor Utilization</v>
          </cell>
          <cell r="D101">
            <v>1.8153446033810073E-2</v>
          </cell>
          <cell r="E101" t="e">
            <v>#REF!</v>
          </cell>
          <cell r="F101" t="e">
            <v>#REF!</v>
          </cell>
          <cell r="G101" t="e">
            <v>#REF!</v>
          </cell>
          <cell r="H101" t="e">
            <v>#REF!</v>
          </cell>
          <cell r="I101" t="e">
            <v>#REF!</v>
          </cell>
          <cell r="J101" t="e">
            <v>#REF!</v>
          </cell>
          <cell r="K101">
            <v>1.7993079584775088E-2</v>
          </cell>
          <cell r="L101">
            <v>0</v>
          </cell>
          <cell r="M101">
            <v>-0.82698961937716264</v>
          </cell>
          <cell r="N101" t="e">
            <v>#REF!</v>
          </cell>
          <cell r="O101" t="e">
            <v>#REF!</v>
          </cell>
          <cell r="P101" t="e">
            <v>#REF!</v>
          </cell>
          <cell r="Q101" t="e">
            <v>#REF!</v>
          </cell>
          <cell r="R101" t="e">
            <v>#REF!</v>
          </cell>
          <cell r="S101">
            <v>0.14378378378378379</v>
          </cell>
          <cell r="T101" t="e">
            <v>#REF!</v>
          </cell>
          <cell r="U101" t="e">
            <v>#REF!</v>
          </cell>
          <cell r="V101" t="e">
            <v>#REF!</v>
          </cell>
          <cell r="W101" t="e">
            <v>#REF!</v>
          </cell>
          <cell r="X101">
            <v>-5.7692307692307696E-2</v>
          </cell>
          <cell r="Y101" t="e">
            <v>#REF!</v>
          </cell>
          <cell r="Z101" t="e">
            <v>#REF!</v>
          </cell>
          <cell r="AA101" t="e">
            <v>#REF!</v>
          </cell>
          <cell r="AB101" t="e">
            <v>#REF!</v>
          </cell>
          <cell r="AC101" t="e">
            <v>#REF!</v>
          </cell>
          <cell r="AD101" t="str">
            <v/>
          </cell>
          <cell r="AE101" t="e">
            <v>#REF!</v>
          </cell>
          <cell r="AF101" t="e">
            <v>#REF!</v>
          </cell>
          <cell r="AG101" t="e">
            <v>#REF!</v>
          </cell>
          <cell r="AH101" t="e">
            <v>#REF!</v>
          </cell>
          <cell r="AI101">
            <v>0</v>
          </cell>
          <cell r="AJ101" t="e">
            <v>#REF!</v>
          </cell>
          <cell r="AK101" t="e">
            <v>#REF!</v>
          </cell>
        </row>
        <row r="114">
          <cell r="C114" t="str">
            <v>Individual Service</v>
          </cell>
          <cell r="D114" t="str">
            <v>Direct Labor</v>
          </cell>
          <cell r="E114" t="str">
            <v>Direct Material</v>
          </cell>
          <cell r="F114" t="str">
            <v>Central O/H</v>
          </cell>
          <cell r="G114" t="str">
            <v>Regional O/H</v>
          </cell>
          <cell r="H114" t="str">
            <v>Area O/H</v>
          </cell>
          <cell r="I114" t="str">
            <v>Total O/H</v>
          </cell>
          <cell r="J114" t="str">
            <v>Total Cost</v>
          </cell>
          <cell r="K114" t="str">
            <v>Service Margin</v>
          </cell>
          <cell r="L114" t="str">
            <v>Tax</v>
          </cell>
          <cell r="M114" t="str">
            <v>Total Price</v>
          </cell>
          <cell r="N114" t="str">
            <v>Labor Utilization</v>
          </cell>
        </row>
        <row r="115">
          <cell r="C115" t="str">
            <v>Inspection LV - RoW Lines</v>
          </cell>
          <cell r="D115">
            <v>944429554.95867777</v>
          </cell>
          <cell r="E115">
            <v>430039329.0863176</v>
          </cell>
          <cell r="F115">
            <v>15187211.550458508</v>
          </cell>
          <cell r="G115">
            <v>3941210.2778897267</v>
          </cell>
          <cell r="H115">
            <v>19664196.524749365</v>
          </cell>
          <cell r="I115">
            <v>38792618.353097603</v>
          </cell>
          <cell r="J115">
            <v>1413261502.398093</v>
          </cell>
          <cell r="K115">
            <v>70663075.119904652</v>
          </cell>
          <cell r="L115">
            <v>148392457.75179979</v>
          </cell>
          <cell r="M115">
            <v>1632317035.2697973</v>
          </cell>
          <cell r="N115">
            <v>1.8153446033810073E-2</v>
          </cell>
        </row>
        <row r="116">
          <cell r="C116" t="str">
            <v>Inspection MV - Construction</v>
          </cell>
          <cell r="D116">
            <v>363182817.33615232</v>
          </cell>
          <cell r="E116">
            <v>165372731.38360348</v>
          </cell>
          <cell r="F116">
            <v>15187211.550458508</v>
          </cell>
          <cell r="G116">
            <v>3941210.2778897267</v>
          </cell>
          <cell r="H116">
            <v>4010253.8013874106</v>
          </cell>
          <cell r="I116">
            <v>23138675.629735645</v>
          </cell>
          <cell r="J116">
            <v>551694224.34949148</v>
          </cell>
          <cell r="K116">
            <v>82754133.65242371</v>
          </cell>
          <cell r="L116">
            <v>63444835.800191522</v>
          </cell>
          <cell r="M116">
            <v>697893193.80210674</v>
          </cell>
          <cell r="N116">
            <v>1.7993079584775088E-2</v>
          </cell>
        </row>
        <row r="117">
          <cell r="C117" t="str">
            <v>Maintenance LV - OH Lines</v>
          </cell>
          <cell r="D117">
            <v>97605382.159090906</v>
          </cell>
          <cell r="E117">
            <v>89459386.25600487</v>
          </cell>
          <cell r="F117">
            <v>15187211.550458508</v>
          </cell>
          <cell r="G117">
            <v>3941210.2778897267</v>
          </cell>
          <cell r="H117">
            <v>3525530.7188758282</v>
          </cell>
          <cell r="I117">
            <v>22653952.547224063</v>
          </cell>
          <cell r="J117">
            <v>209718720.96231985</v>
          </cell>
          <cell r="K117">
            <v>31457808.144347981</v>
          </cell>
          <cell r="L117">
            <v>24117652.910666786</v>
          </cell>
          <cell r="M117">
            <v>265294182.01733461</v>
          </cell>
          <cell r="N117">
            <v>-0.82698961937716264</v>
          </cell>
        </row>
        <row r="118">
          <cell r="C118" t="str">
            <v>Maintenance MV - Construction</v>
          </cell>
          <cell r="D118">
            <v>416539693.18181813</v>
          </cell>
          <cell r="E118">
            <v>381775927.50544173</v>
          </cell>
          <cell r="F118" t="str">
            <v/>
          </cell>
          <cell r="G118">
            <v>0</v>
          </cell>
          <cell r="H118">
            <v>1125530.7188758287</v>
          </cell>
          <cell r="I118">
            <v>1125530.7188758287</v>
          </cell>
          <cell r="J118">
            <v>799441151.40613568</v>
          </cell>
          <cell r="K118">
            <v>39972057.570306793</v>
          </cell>
          <cell r="L118">
            <v>83941320.897644252</v>
          </cell>
          <cell r="M118">
            <v>923354529.87408686</v>
          </cell>
          <cell r="N118">
            <v>0.14378378378378379</v>
          </cell>
        </row>
        <row r="119">
          <cell r="C119" t="str">
            <v>Emergency Services - LV</v>
          </cell>
          <cell r="D119">
            <v>3120471569.0173407</v>
          </cell>
          <cell r="E119">
            <v>1225217946.434896</v>
          </cell>
          <cell r="F119">
            <v>15187211.550458509</v>
          </cell>
          <cell r="G119">
            <v>3941210.2778897267</v>
          </cell>
          <cell r="H119">
            <v>270322736.31607485</v>
          </cell>
          <cell r="I119">
            <v>289451158.14442307</v>
          </cell>
          <cell r="J119">
            <v>4635140673.5966597</v>
          </cell>
          <cell r="K119">
            <v>695271101.03949904</v>
          </cell>
          <cell r="L119">
            <v>533041177.46361589</v>
          </cell>
          <cell r="M119">
            <v>5863452952.0997734</v>
          </cell>
          <cell r="N119">
            <v>0</v>
          </cell>
        </row>
        <row r="120">
          <cell r="C120" t="e">
            <v>#N/A</v>
          </cell>
          <cell r="D120" t="e">
            <v>#N/A</v>
          </cell>
          <cell r="E120" t="e">
            <v>#N/A</v>
          </cell>
          <cell r="F120" t="e">
            <v>#N/A</v>
          </cell>
          <cell r="G120" t="e">
            <v>#N/A</v>
          </cell>
          <cell r="H120" t="e">
            <v>#N/A</v>
          </cell>
          <cell r="I120" t="e">
            <v>#N/A</v>
          </cell>
          <cell r="J120" t="e">
            <v>#N/A</v>
          </cell>
          <cell r="K120" t="e">
            <v>#N/A</v>
          </cell>
          <cell r="L120" t="e">
            <v>#N/A</v>
          </cell>
          <cell r="M120" t="e">
            <v>#N/A</v>
          </cell>
          <cell r="N120" t="str">
            <v/>
          </cell>
        </row>
        <row r="121">
          <cell r="C121" t="e">
            <v>#N/A</v>
          </cell>
          <cell r="D121" t="e">
            <v>#N/A</v>
          </cell>
          <cell r="E121" t="e">
            <v>#N/A</v>
          </cell>
          <cell r="F121" t="e">
            <v>#N/A</v>
          </cell>
          <cell r="G121" t="e">
            <v>#N/A</v>
          </cell>
          <cell r="H121" t="e">
            <v>#N/A</v>
          </cell>
          <cell r="I121" t="e">
            <v>#N/A</v>
          </cell>
          <cell r="J121" t="e">
            <v>#N/A</v>
          </cell>
          <cell r="K121" t="e">
            <v>#N/A</v>
          </cell>
          <cell r="L121" t="e">
            <v>#N/A</v>
          </cell>
          <cell r="M121" t="e">
            <v>#N/A</v>
          </cell>
          <cell r="N121" t="e">
            <v>#N/A</v>
          </cell>
        </row>
        <row r="122">
          <cell r="C122" t="e">
            <v>#N/A</v>
          </cell>
          <cell r="D122" t="e">
            <v>#N/A</v>
          </cell>
          <cell r="E122" t="e">
            <v>#N/A</v>
          </cell>
          <cell r="F122" t="e">
            <v>#N/A</v>
          </cell>
          <cell r="G122" t="e">
            <v>#N/A</v>
          </cell>
          <cell r="H122" t="e">
            <v>#N/A</v>
          </cell>
          <cell r="I122" t="e">
            <v>#N/A</v>
          </cell>
          <cell r="J122" t="e">
            <v>#N/A</v>
          </cell>
          <cell r="K122" t="e">
            <v>#N/A</v>
          </cell>
          <cell r="L122" t="e">
            <v>#N/A</v>
          </cell>
          <cell r="M122" t="e">
            <v>#N/A</v>
          </cell>
          <cell r="N122" t="e">
            <v>#N/A</v>
          </cell>
        </row>
        <row r="123">
          <cell r="C123" t="e">
            <v>#N/A</v>
          </cell>
          <cell r="D123" t="e">
            <v>#N/A</v>
          </cell>
          <cell r="E123" t="e">
            <v>#N/A</v>
          </cell>
          <cell r="F123" t="e">
            <v>#N/A</v>
          </cell>
          <cell r="G123" t="e">
            <v>#N/A</v>
          </cell>
          <cell r="H123" t="e">
            <v>#N/A</v>
          </cell>
          <cell r="I123" t="e">
            <v>#N/A</v>
          </cell>
          <cell r="J123" t="e">
            <v>#N/A</v>
          </cell>
          <cell r="K123" t="e">
            <v>#N/A</v>
          </cell>
          <cell r="L123" t="e">
            <v>#N/A</v>
          </cell>
          <cell r="M123" t="e">
            <v>#N/A</v>
          </cell>
          <cell r="N123" t="e">
            <v>#N/A</v>
          </cell>
        </row>
        <row r="124">
          <cell r="C124" t="e">
            <v>#N/A</v>
          </cell>
          <cell r="D124" t="e">
            <v>#N/A</v>
          </cell>
          <cell r="E124" t="e">
            <v>#N/A</v>
          </cell>
          <cell r="F124" t="e">
            <v>#N/A</v>
          </cell>
          <cell r="G124" t="e">
            <v>#N/A</v>
          </cell>
          <cell r="H124" t="e">
            <v>#N/A</v>
          </cell>
          <cell r="I124" t="e">
            <v>#N/A</v>
          </cell>
          <cell r="J124" t="e">
            <v>#N/A</v>
          </cell>
          <cell r="K124" t="e">
            <v>#N/A</v>
          </cell>
          <cell r="L124" t="e">
            <v>#N/A</v>
          </cell>
          <cell r="M124" t="e">
            <v>#N/A</v>
          </cell>
          <cell r="N124" t="e">
            <v>#N/A</v>
          </cell>
        </row>
        <row r="125">
          <cell r="C125" t="e">
            <v>#N/A</v>
          </cell>
          <cell r="D125" t="e">
            <v>#N/A</v>
          </cell>
          <cell r="E125" t="e">
            <v>#N/A</v>
          </cell>
          <cell r="F125" t="e">
            <v>#N/A</v>
          </cell>
          <cell r="G125" t="e">
            <v>#N/A</v>
          </cell>
          <cell r="H125" t="e">
            <v>#N/A</v>
          </cell>
          <cell r="I125" t="e">
            <v>#N/A</v>
          </cell>
          <cell r="J125" t="e">
            <v>#N/A</v>
          </cell>
          <cell r="K125" t="e">
            <v>#N/A</v>
          </cell>
          <cell r="L125" t="e">
            <v>#N/A</v>
          </cell>
          <cell r="M125" t="e">
            <v>#N/A</v>
          </cell>
          <cell r="N125" t="e">
            <v>#N/A</v>
          </cell>
        </row>
        <row r="126">
          <cell r="C126" t="e">
            <v>#N/A</v>
          </cell>
          <cell r="D126" t="e">
            <v>#N/A</v>
          </cell>
          <cell r="E126" t="e">
            <v>#N/A</v>
          </cell>
          <cell r="F126" t="e">
            <v>#N/A</v>
          </cell>
          <cell r="G126" t="e">
            <v>#N/A</v>
          </cell>
          <cell r="H126" t="e">
            <v>#N/A</v>
          </cell>
          <cell r="I126" t="e">
            <v>#N/A</v>
          </cell>
          <cell r="J126" t="e">
            <v>#N/A</v>
          </cell>
          <cell r="K126" t="e">
            <v>#N/A</v>
          </cell>
          <cell r="L126" t="e">
            <v>#N/A</v>
          </cell>
          <cell r="M126" t="e">
            <v>#N/A</v>
          </cell>
          <cell r="N126" t="e">
            <v>#N/A</v>
          </cell>
        </row>
        <row r="127">
          <cell r="C127" t="e">
            <v>#N/A</v>
          </cell>
          <cell r="D127" t="e">
            <v>#N/A</v>
          </cell>
          <cell r="E127" t="e">
            <v>#N/A</v>
          </cell>
          <cell r="F127" t="e">
            <v>#N/A</v>
          </cell>
          <cell r="G127" t="e">
            <v>#N/A</v>
          </cell>
          <cell r="H127" t="e">
            <v>#N/A</v>
          </cell>
          <cell r="I127" t="e">
            <v>#N/A</v>
          </cell>
          <cell r="J127" t="e">
            <v>#N/A</v>
          </cell>
          <cell r="K127" t="e">
            <v>#N/A</v>
          </cell>
          <cell r="L127" t="e">
            <v>#N/A</v>
          </cell>
          <cell r="M127" t="e">
            <v>#N/A</v>
          </cell>
          <cell r="N127" t="e">
            <v>#N/A</v>
          </cell>
        </row>
        <row r="128">
          <cell r="C128" t="e">
            <v>#N/A</v>
          </cell>
          <cell r="D128" t="e">
            <v>#N/A</v>
          </cell>
          <cell r="E128" t="e">
            <v>#N/A</v>
          </cell>
          <cell r="F128" t="e">
            <v>#N/A</v>
          </cell>
          <cell r="G128" t="e">
            <v>#N/A</v>
          </cell>
          <cell r="H128" t="e">
            <v>#N/A</v>
          </cell>
          <cell r="I128" t="e">
            <v>#N/A</v>
          </cell>
          <cell r="J128" t="e">
            <v>#N/A</v>
          </cell>
          <cell r="K128" t="e">
            <v>#N/A</v>
          </cell>
          <cell r="L128" t="e">
            <v>#N/A</v>
          </cell>
          <cell r="M128" t="e">
            <v>#N/A</v>
          </cell>
          <cell r="N128" t="e">
            <v>#N/A</v>
          </cell>
        </row>
        <row r="129">
          <cell r="C129" t="e">
            <v>#N/A</v>
          </cell>
          <cell r="D129" t="e">
            <v>#N/A</v>
          </cell>
          <cell r="E129" t="e">
            <v>#N/A</v>
          </cell>
          <cell r="F129" t="e">
            <v>#N/A</v>
          </cell>
          <cell r="G129" t="e">
            <v>#N/A</v>
          </cell>
          <cell r="H129" t="e">
            <v>#N/A</v>
          </cell>
          <cell r="I129" t="e">
            <v>#N/A</v>
          </cell>
          <cell r="J129" t="e">
            <v>#N/A</v>
          </cell>
          <cell r="K129" t="e">
            <v>#N/A</v>
          </cell>
          <cell r="L129" t="e">
            <v>#N/A</v>
          </cell>
          <cell r="M129" t="e">
            <v>#N/A</v>
          </cell>
          <cell r="N129" t="e">
            <v>#N/A</v>
          </cell>
        </row>
        <row r="130">
          <cell r="C130" t="e">
            <v>#N/A</v>
          </cell>
          <cell r="D130" t="e">
            <v>#N/A</v>
          </cell>
          <cell r="E130" t="e">
            <v>#N/A</v>
          </cell>
          <cell r="F130" t="e">
            <v>#N/A</v>
          </cell>
          <cell r="G130" t="e">
            <v>#N/A</v>
          </cell>
          <cell r="H130" t="e">
            <v>#N/A</v>
          </cell>
          <cell r="I130" t="e">
            <v>#N/A</v>
          </cell>
          <cell r="J130" t="e">
            <v>#N/A</v>
          </cell>
          <cell r="K130" t="e">
            <v>#N/A</v>
          </cell>
          <cell r="L130" t="e">
            <v>#N/A</v>
          </cell>
          <cell r="M130" t="e">
            <v>#N/A</v>
          </cell>
          <cell r="N130" t="e">
            <v>#N/A</v>
          </cell>
        </row>
        <row r="131">
          <cell r="C131" t="e">
            <v>#N/A</v>
          </cell>
          <cell r="D131" t="e">
            <v>#N/A</v>
          </cell>
          <cell r="E131" t="e">
            <v>#N/A</v>
          </cell>
          <cell r="F131" t="e">
            <v>#N/A</v>
          </cell>
          <cell r="G131" t="e">
            <v>#N/A</v>
          </cell>
          <cell r="H131" t="e">
            <v>#N/A</v>
          </cell>
          <cell r="I131" t="e">
            <v>#N/A</v>
          </cell>
          <cell r="J131" t="e">
            <v>#N/A</v>
          </cell>
          <cell r="K131" t="e">
            <v>#N/A</v>
          </cell>
          <cell r="L131" t="e">
            <v>#N/A</v>
          </cell>
          <cell r="M131" t="e">
            <v>#N/A</v>
          </cell>
          <cell r="N131" t="e">
            <v>#N/A</v>
          </cell>
        </row>
        <row r="132">
          <cell r="C132" t="e">
            <v>#N/A</v>
          </cell>
          <cell r="D132" t="e">
            <v>#N/A</v>
          </cell>
          <cell r="E132" t="e">
            <v>#N/A</v>
          </cell>
          <cell r="F132" t="e">
            <v>#N/A</v>
          </cell>
          <cell r="G132" t="e">
            <v>#N/A</v>
          </cell>
          <cell r="H132" t="e">
            <v>#N/A</v>
          </cell>
          <cell r="I132" t="e">
            <v>#N/A</v>
          </cell>
          <cell r="J132" t="e">
            <v>#N/A</v>
          </cell>
          <cell r="K132" t="e">
            <v>#N/A</v>
          </cell>
          <cell r="L132" t="e">
            <v>#N/A</v>
          </cell>
          <cell r="M132" t="e">
            <v>#N/A</v>
          </cell>
          <cell r="N132" t="e">
            <v>#N/A</v>
          </cell>
        </row>
        <row r="133">
          <cell r="C133" t="e">
            <v>#N/A</v>
          </cell>
          <cell r="D133" t="e">
            <v>#N/A</v>
          </cell>
          <cell r="E133" t="e">
            <v>#N/A</v>
          </cell>
          <cell r="F133" t="e">
            <v>#N/A</v>
          </cell>
          <cell r="G133" t="e">
            <v>#N/A</v>
          </cell>
          <cell r="H133" t="e">
            <v>#N/A</v>
          </cell>
          <cell r="I133" t="e">
            <v>#N/A</v>
          </cell>
          <cell r="J133" t="e">
            <v>#N/A</v>
          </cell>
          <cell r="K133" t="e">
            <v>#N/A</v>
          </cell>
          <cell r="L133" t="e">
            <v>#N/A</v>
          </cell>
          <cell r="M133" t="e">
            <v>#N/A</v>
          </cell>
          <cell r="N133" t="e">
            <v>#N/A</v>
          </cell>
        </row>
        <row r="134">
          <cell r="C134" t="e">
            <v>#N/A</v>
          </cell>
          <cell r="D134" t="e">
            <v>#N/A</v>
          </cell>
          <cell r="E134" t="e">
            <v>#N/A</v>
          </cell>
          <cell r="F134" t="e">
            <v>#N/A</v>
          </cell>
          <cell r="G134" t="e">
            <v>#N/A</v>
          </cell>
          <cell r="H134" t="e">
            <v>#N/A</v>
          </cell>
          <cell r="I134" t="e">
            <v>#N/A</v>
          </cell>
          <cell r="J134" t="e">
            <v>#N/A</v>
          </cell>
          <cell r="K134" t="e">
            <v>#N/A</v>
          </cell>
          <cell r="L134" t="e">
            <v>#N/A</v>
          </cell>
          <cell r="M134" t="e">
            <v>#N/A</v>
          </cell>
          <cell r="N134" t="e">
            <v>#N/A</v>
          </cell>
        </row>
        <row r="135">
          <cell r="C135" t="e">
            <v>#N/A</v>
          </cell>
          <cell r="D135" t="e">
            <v>#N/A</v>
          </cell>
          <cell r="E135" t="e">
            <v>#N/A</v>
          </cell>
          <cell r="F135" t="e">
            <v>#N/A</v>
          </cell>
          <cell r="G135" t="e">
            <v>#N/A</v>
          </cell>
          <cell r="H135" t="e">
            <v>#N/A</v>
          </cell>
          <cell r="I135" t="e">
            <v>#N/A</v>
          </cell>
          <cell r="J135" t="e">
            <v>#N/A</v>
          </cell>
          <cell r="K135" t="e">
            <v>#N/A</v>
          </cell>
          <cell r="L135" t="e">
            <v>#N/A</v>
          </cell>
          <cell r="M135" t="e">
            <v>#N/A</v>
          </cell>
          <cell r="N135" t="e">
            <v>#N/A</v>
          </cell>
        </row>
        <row r="136">
          <cell r="C136" t="e">
            <v>#N/A</v>
          </cell>
          <cell r="D136" t="e">
            <v>#N/A</v>
          </cell>
          <cell r="E136" t="e">
            <v>#N/A</v>
          </cell>
          <cell r="F136" t="e">
            <v>#N/A</v>
          </cell>
          <cell r="G136" t="e">
            <v>#N/A</v>
          </cell>
          <cell r="H136" t="e">
            <v>#N/A</v>
          </cell>
          <cell r="I136" t="e">
            <v>#N/A</v>
          </cell>
          <cell r="J136" t="e">
            <v>#N/A</v>
          </cell>
          <cell r="K136" t="e">
            <v>#N/A</v>
          </cell>
          <cell r="L136" t="e">
            <v>#N/A</v>
          </cell>
          <cell r="M136" t="e">
            <v>#N/A</v>
          </cell>
          <cell r="N136" t="e">
            <v>#N/A</v>
          </cell>
        </row>
        <row r="137">
          <cell r="C137" t="e">
            <v>#N/A</v>
          </cell>
          <cell r="D137" t="e">
            <v>#N/A</v>
          </cell>
          <cell r="E137" t="e">
            <v>#N/A</v>
          </cell>
          <cell r="F137" t="e">
            <v>#N/A</v>
          </cell>
          <cell r="G137" t="e">
            <v>#N/A</v>
          </cell>
          <cell r="H137" t="e">
            <v>#N/A</v>
          </cell>
          <cell r="I137" t="e">
            <v>#N/A</v>
          </cell>
          <cell r="J137" t="e">
            <v>#N/A</v>
          </cell>
          <cell r="K137" t="e">
            <v>#N/A</v>
          </cell>
          <cell r="L137" t="e">
            <v>#N/A</v>
          </cell>
          <cell r="M137" t="e">
            <v>#N/A</v>
          </cell>
          <cell r="N137" t="e">
            <v>#N/A</v>
          </cell>
        </row>
        <row r="138">
          <cell r="C138" t="e">
            <v>#N/A</v>
          </cell>
          <cell r="D138" t="e">
            <v>#N/A</v>
          </cell>
          <cell r="E138" t="e">
            <v>#N/A</v>
          </cell>
          <cell r="F138" t="e">
            <v>#N/A</v>
          </cell>
          <cell r="G138" t="e">
            <v>#N/A</v>
          </cell>
          <cell r="H138" t="e">
            <v>#N/A</v>
          </cell>
          <cell r="I138" t="e">
            <v>#N/A</v>
          </cell>
          <cell r="J138" t="e">
            <v>#N/A</v>
          </cell>
          <cell r="K138" t="e">
            <v>#N/A</v>
          </cell>
          <cell r="L138" t="e">
            <v>#N/A</v>
          </cell>
          <cell r="M138" t="e">
            <v>#N/A</v>
          </cell>
          <cell r="N138" t="e">
            <v>#N/A</v>
          </cell>
        </row>
        <row r="139">
          <cell r="C139" t="e">
            <v>#N/A</v>
          </cell>
          <cell r="D139" t="e">
            <v>#N/A</v>
          </cell>
          <cell r="E139" t="e">
            <v>#N/A</v>
          </cell>
          <cell r="F139" t="e">
            <v>#N/A</v>
          </cell>
          <cell r="G139" t="e">
            <v>#N/A</v>
          </cell>
          <cell r="H139" t="e">
            <v>#N/A</v>
          </cell>
          <cell r="I139" t="e">
            <v>#N/A</v>
          </cell>
          <cell r="J139" t="e">
            <v>#N/A</v>
          </cell>
          <cell r="K139" t="e">
            <v>#N/A</v>
          </cell>
          <cell r="L139" t="e">
            <v>#N/A</v>
          </cell>
          <cell r="M139" t="e">
            <v>#N/A</v>
          </cell>
          <cell r="N139" t="e">
            <v>#N/A</v>
          </cell>
        </row>
        <row r="140">
          <cell r="C140" t="e">
            <v>#N/A</v>
          </cell>
          <cell r="D140" t="e">
            <v>#N/A</v>
          </cell>
          <cell r="E140" t="e">
            <v>#N/A</v>
          </cell>
          <cell r="F140" t="e">
            <v>#N/A</v>
          </cell>
          <cell r="G140" t="e">
            <v>#N/A</v>
          </cell>
          <cell r="H140" t="e">
            <v>#N/A</v>
          </cell>
          <cell r="I140" t="e">
            <v>#N/A</v>
          </cell>
          <cell r="J140" t="e">
            <v>#N/A</v>
          </cell>
          <cell r="K140" t="e">
            <v>#N/A</v>
          </cell>
          <cell r="L140" t="e">
            <v>#N/A</v>
          </cell>
          <cell r="M140" t="e">
            <v>#N/A</v>
          </cell>
          <cell r="N140" t="e">
            <v>#N/A</v>
          </cell>
        </row>
        <row r="141">
          <cell r="C141" t="e">
            <v>#N/A</v>
          </cell>
          <cell r="D141" t="e">
            <v>#N/A</v>
          </cell>
          <cell r="E141" t="e">
            <v>#N/A</v>
          </cell>
          <cell r="F141" t="e">
            <v>#N/A</v>
          </cell>
          <cell r="G141" t="e">
            <v>#N/A</v>
          </cell>
          <cell r="H141" t="e">
            <v>#N/A</v>
          </cell>
          <cell r="I141" t="e">
            <v>#N/A</v>
          </cell>
          <cell r="J141" t="e">
            <v>#N/A</v>
          </cell>
          <cell r="K141" t="e">
            <v>#N/A</v>
          </cell>
          <cell r="L141" t="e">
            <v>#N/A</v>
          </cell>
          <cell r="M141" t="e">
            <v>#N/A</v>
          </cell>
          <cell r="N141" t="e">
            <v>#N/A</v>
          </cell>
        </row>
        <row r="142">
          <cell r="C142" t="e">
            <v>#N/A</v>
          </cell>
          <cell r="D142" t="e">
            <v>#N/A</v>
          </cell>
          <cell r="E142" t="e">
            <v>#N/A</v>
          </cell>
          <cell r="F142" t="e">
            <v>#N/A</v>
          </cell>
          <cell r="G142" t="e">
            <v>#N/A</v>
          </cell>
          <cell r="H142" t="e">
            <v>#N/A</v>
          </cell>
          <cell r="I142" t="e">
            <v>#N/A</v>
          </cell>
          <cell r="J142" t="e">
            <v>#N/A</v>
          </cell>
          <cell r="K142" t="e">
            <v>#N/A</v>
          </cell>
          <cell r="L142" t="e">
            <v>#N/A</v>
          </cell>
          <cell r="M142" t="e">
            <v>#N/A</v>
          </cell>
          <cell r="N142" t="e">
            <v>#N/A</v>
          </cell>
        </row>
        <row r="143">
          <cell r="C143" t="e">
            <v>#N/A</v>
          </cell>
          <cell r="D143" t="e">
            <v>#N/A</v>
          </cell>
          <cell r="E143" t="e">
            <v>#N/A</v>
          </cell>
          <cell r="F143" t="e">
            <v>#N/A</v>
          </cell>
          <cell r="G143" t="e">
            <v>#N/A</v>
          </cell>
          <cell r="H143" t="e">
            <v>#N/A</v>
          </cell>
          <cell r="I143" t="e">
            <v>#N/A</v>
          </cell>
          <cell r="J143" t="e">
            <v>#N/A</v>
          </cell>
          <cell r="K143" t="e">
            <v>#N/A</v>
          </cell>
          <cell r="L143" t="e">
            <v>#N/A</v>
          </cell>
          <cell r="M143" t="e">
            <v>#N/A</v>
          </cell>
          <cell r="N143" t="e">
            <v>#N/A</v>
          </cell>
        </row>
        <row r="144">
          <cell r="C144" t="e">
            <v>#N/A</v>
          </cell>
          <cell r="D144" t="e">
            <v>#N/A</v>
          </cell>
          <cell r="E144" t="e">
            <v>#N/A</v>
          </cell>
          <cell r="F144" t="e">
            <v>#N/A</v>
          </cell>
          <cell r="G144" t="e">
            <v>#N/A</v>
          </cell>
          <cell r="H144" t="e">
            <v>#N/A</v>
          </cell>
          <cell r="I144" t="e">
            <v>#N/A</v>
          </cell>
          <cell r="J144" t="e">
            <v>#N/A</v>
          </cell>
          <cell r="K144" t="e">
            <v>#N/A</v>
          </cell>
          <cell r="L144" t="e">
            <v>#N/A</v>
          </cell>
          <cell r="M144" t="e">
            <v>#N/A</v>
          </cell>
          <cell r="N144" t="e">
            <v>#N/A</v>
          </cell>
        </row>
        <row r="145">
          <cell r="C145" t="e">
            <v>#N/A</v>
          </cell>
          <cell r="D145" t="e">
            <v>#N/A</v>
          </cell>
          <cell r="E145" t="e">
            <v>#N/A</v>
          </cell>
          <cell r="F145" t="e">
            <v>#N/A</v>
          </cell>
          <cell r="G145" t="e">
            <v>#N/A</v>
          </cell>
          <cell r="H145" t="e">
            <v>#N/A</v>
          </cell>
          <cell r="I145" t="e">
            <v>#N/A</v>
          </cell>
          <cell r="J145" t="e">
            <v>#N/A</v>
          </cell>
          <cell r="K145" t="e">
            <v>#N/A</v>
          </cell>
          <cell r="L145" t="e">
            <v>#N/A</v>
          </cell>
          <cell r="M145" t="e">
            <v>#N/A</v>
          </cell>
          <cell r="N145" t="e">
            <v>#N/A</v>
          </cell>
        </row>
        <row r="146">
          <cell r="C146" t="e">
            <v>#N/A</v>
          </cell>
          <cell r="D146" t="e">
            <v>#N/A</v>
          </cell>
          <cell r="E146" t="e">
            <v>#N/A</v>
          </cell>
          <cell r="F146" t="e">
            <v>#N/A</v>
          </cell>
          <cell r="G146" t="e">
            <v>#N/A</v>
          </cell>
          <cell r="H146" t="e">
            <v>#N/A</v>
          </cell>
          <cell r="I146" t="e">
            <v>#N/A</v>
          </cell>
          <cell r="J146" t="e">
            <v>#N/A</v>
          </cell>
          <cell r="K146" t="e">
            <v>#N/A</v>
          </cell>
          <cell r="L146" t="e">
            <v>#N/A</v>
          </cell>
          <cell r="M146" t="e">
            <v>#N/A</v>
          </cell>
          <cell r="N146" t="e">
            <v>#N/A</v>
          </cell>
        </row>
        <row r="147">
          <cell r="C147" t="e">
            <v>#N/A</v>
          </cell>
          <cell r="D147" t="e">
            <v>#N/A</v>
          </cell>
          <cell r="E147" t="e">
            <v>#N/A</v>
          </cell>
          <cell r="F147" t="e">
            <v>#N/A</v>
          </cell>
          <cell r="G147" t="e">
            <v>#N/A</v>
          </cell>
          <cell r="H147" t="e">
            <v>#N/A</v>
          </cell>
          <cell r="I147" t="e">
            <v>#N/A</v>
          </cell>
          <cell r="J147" t="e">
            <v>#N/A</v>
          </cell>
          <cell r="K147" t="e">
            <v>#N/A</v>
          </cell>
          <cell r="L147" t="e">
            <v>#N/A</v>
          </cell>
          <cell r="M147" t="e">
            <v>#N/A</v>
          </cell>
          <cell r="N147" t="e">
            <v>#N/A</v>
          </cell>
        </row>
        <row r="151">
          <cell r="G151">
            <v>1413261502.398093</v>
          </cell>
        </row>
      </sheetData>
      <sheetData sheetId="25"/>
      <sheetData sheetId="26"/>
      <sheetData sheetId="27" refreshError="1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W-NAD"/>
      <sheetName val="Indikator215"/>
      <sheetName val="FORM-B"/>
      <sheetName val="JAN09"/>
      <sheetName val="01 A"/>
      <sheetName val="MasterSPPK"/>
      <sheetName val="Sheet1"/>
      <sheetName val="Sheet3"/>
      <sheetName val="HRG BHN"/>
      <sheetName val="HPS"/>
      <sheetName val="TRANS"/>
      <sheetName val="FAS"/>
      <sheetName val="RAB"/>
      <sheetName val="Sheet2"/>
      <sheetName val="Asumsi"/>
      <sheetName val="Submission Form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Bln3_4"/>
      <sheetName val="rab 4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  <sheetName val="MATERIAL"/>
      <sheetName val="JTR&amp;SR'07"/>
      <sheetName val="PORTAL'07"/>
      <sheetName val="THN-6"/>
      <sheetName val="Uraian"/>
      <sheetName val="AHS - Personel"/>
      <sheetName val="AHS - Non Personel"/>
      <sheetName val="Analisa Struktur Data"/>
      <sheetName val="GRP"/>
      <sheetName val="GLVA"/>
      <sheetName val="GKWH"/>
      <sheetName val="RPBL"/>
      <sheetName val="M"/>
      <sheetName val="C"/>
      <sheetName val="RESUME"/>
      <sheetName val="BQ Gardu Induk"/>
      <sheetName val="BQ Training"/>
      <sheetName val="#REF"/>
      <sheetName val="Analisa"/>
      <sheetName val="x"/>
      <sheetName val="Roda 4"/>
      <sheetName val="rencana kontrak P2TL 2022 rev"/>
      <sheetName val="TK"/>
      <sheetName val="PENGAMANAN"/>
      <sheetName val="rabvalidasi"/>
      <sheetName val="HARGA SATUAN BARANG"/>
      <sheetName val="RAB TK "/>
      <sheetName val="Kamus"/>
      <sheetName val="Cover"/>
      <sheetName val="unit"/>
      <sheetName val="rkap2008"/>
      <sheetName val="List"/>
      <sheetName val="aruskas"/>
      <sheetName val="Penyulang Padam"/>
      <sheetName val="Sudah Berjalan"/>
      <sheetName val="Harga S Dasar"/>
      <sheetName val="UPAH"/>
      <sheetName val="Gorong-Gorong  Buis"/>
      <sheetName val="Perkerasan"/>
      <sheetName val="Harga"/>
      <sheetName val="L20Keu"/>
      <sheetName val="MENU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-B"/>
      <sheetName val="REKAP"/>
      <sheetName val="FORM_B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Resume"/>
      <sheetName val="Asumsi"/>
      <sheetName val="PMT"/>
      <sheetName val="L_23"/>
      <sheetName val="Harga BBM Indonesia"/>
      <sheetName val="Catalog"/>
      <sheetName val="Smg"/>
      <sheetName val="W-NAD"/>
      <sheetName val="Kontrol"/>
      <sheetName val="Sheet3"/>
      <sheetName val="TRANS"/>
      <sheetName val="Lamp_1"/>
      <sheetName val="Cover"/>
      <sheetName val="JAN09"/>
      <sheetName val="PUNCAK-89"/>
      <sheetName val="Usulan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FORM-B"/>
      <sheetName val="Amortization Table"/>
      <sheetName val="Table APJ"/>
      <sheetName val="01 A"/>
      <sheetName val="Petunjuk"/>
      <sheetName val="COVER BUKU"/>
      <sheetName val="REKAP"/>
      <sheetName val="FORM 1.2"/>
      <sheetName val="REKAP (150 M)"/>
      <sheetName val="FORM 1.2 GAB BABEL (150 M)"/>
      <sheetName val="Rin MDU 2012 Pagu AI 150 Milyar"/>
      <sheetName val="Rekap TJP 2011"/>
      <sheetName val="P0 P1 2011"/>
      <sheetName val="Rin MDU 2012 TJP"/>
      <sheetName val="LITBANG PENUGASAN"/>
      <sheetName val="LITBANG JASTEK"/>
      <sheetName val="JMK"/>
      <sheetName val="BASKET-1"/>
      <sheetName val="BASKET-2"/>
      <sheetName val="BASKET-3"/>
      <sheetName val="BASKET-4"/>
      <sheetName val="BASKET-5"/>
      <sheetName val="BASKET-6"/>
      <sheetName val="KONDISI DIST"/>
      <sheetName val="x"/>
      <sheetName val="scada 2001"/>
    </sheetNames>
    <sheetDataSet>
      <sheetData sheetId="0">
        <row r="1">
          <cell r="L1">
            <v>6</v>
          </cell>
        </row>
        <row r="2">
          <cell r="A2" t="str">
            <v>Nanggroe Aceh Darussalam</v>
          </cell>
          <cell r="D2" t="str">
            <v>Mutu Tegangan</v>
          </cell>
        </row>
        <row r="3">
          <cell r="A3" t="str">
            <v>Sumatera Utara</v>
          </cell>
          <cell r="D3" t="str">
            <v>SAIDI &amp; SAIFI</v>
          </cell>
        </row>
        <row r="4">
          <cell r="A4" t="str">
            <v>Riau</v>
          </cell>
          <cell r="D4" t="str">
            <v>Susut distribusi</v>
          </cell>
        </row>
        <row r="5">
          <cell r="A5" t="str">
            <v>Sumatera Barat</v>
          </cell>
          <cell r="D5" t="str">
            <v>Rehabilitasi Jaringan Distribusi</v>
          </cell>
        </row>
        <row r="6">
          <cell r="A6" t="str">
            <v>S2JB</v>
          </cell>
          <cell r="D6" t="str">
            <v>Perluasan</v>
          </cell>
        </row>
        <row r="7">
          <cell r="A7" t="str">
            <v>Lampung</v>
          </cell>
          <cell r="D7" t="str">
            <v>Peningkatan Sarana Pelayanan Distribusi</v>
          </cell>
        </row>
        <row r="8">
          <cell r="A8" t="str">
            <v>Bangka Belitung</v>
          </cell>
        </row>
        <row r="9">
          <cell r="A9" t="str">
            <v>Kalimantan Barat</v>
          </cell>
        </row>
        <row r="10">
          <cell r="A10" t="str">
            <v>Kalimantan Selatan &amp; Tengah</v>
          </cell>
        </row>
        <row r="11">
          <cell r="A11" t="str">
            <v>Kalimantan Timur</v>
          </cell>
        </row>
        <row r="12">
          <cell r="A12" t="str">
            <v>Sulawesi Utara, Tengah &amp; Gorontalo</v>
          </cell>
        </row>
        <row r="13">
          <cell r="A13" t="str">
            <v>Sulawesi Selatan &amp; Tenggara</v>
          </cell>
        </row>
        <row r="14">
          <cell r="A14" t="str">
            <v>Maluku &amp; Maluku Utara</v>
          </cell>
        </row>
        <row r="15">
          <cell r="A15" t="str">
            <v>Papua</v>
          </cell>
        </row>
        <row r="16">
          <cell r="A16" t="str">
            <v>Nusa Tenggara Timur</v>
          </cell>
        </row>
        <row r="17">
          <cell r="A17" t="str">
            <v>Nusa Tenggara Barat</v>
          </cell>
        </row>
        <row r="18">
          <cell r="A18" t="str">
            <v>Bali</v>
          </cell>
        </row>
        <row r="19">
          <cell r="A19" t="str">
            <v>Jawa Timur</v>
          </cell>
        </row>
        <row r="20">
          <cell r="A20" t="str">
            <v>Jawa Tengah &amp; Yogyakarta</v>
          </cell>
        </row>
        <row r="21">
          <cell r="A21" t="str">
            <v>Jawa Barat &amp;  Banten</v>
          </cell>
        </row>
        <row r="22">
          <cell r="A22" t="str">
            <v>Jaya &amp; Tangerang</v>
          </cell>
        </row>
        <row r="23">
          <cell r="A23" t="str">
            <v>Batam</v>
          </cell>
        </row>
        <row r="24">
          <cell r="A24" t="str">
            <v>Tarakan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FORM-B"/>
      <sheetName val="Kamus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</sheetData>
      <sheetData sheetId="7"/>
      <sheetData sheetId="8">
        <row r="1">
          <cell r="B1" t="str">
            <v>PT. PLN (PERSERO)</v>
          </cell>
        </row>
      </sheetData>
      <sheetData sheetId="9">
        <row r="1">
          <cell r="B1" t="str">
            <v>PT. PLN (PERSERO)</v>
          </cell>
        </row>
      </sheetData>
      <sheetData sheetId="10">
        <row r="1">
          <cell r="B1" t="str">
            <v>PT. PLN (PERSERO)</v>
          </cell>
        </row>
      </sheetData>
      <sheetData sheetId="11">
        <row r="1">
          <cell r="B1" t="str">
            <v>PT. PLN (PERSERO)</v>
          </cell>
        </row>
      </sheetData>
      <sheetData sheetId="12">
        <row r="1">
          <cell r="B1" t="str">
            <v>PT. PLN (PERSERO)</v>
          </cell>
        </row>
      </sheetData>
      <sheetData sheetId="13">
        <row r="1">
          <cell r="B1" t="str">
            <v>PT. PLN (PERSERO)</v>
          </cell>
        </row>
      </sheetData>
      <sheetData sheetId="14">
        <row r="1">
          <cell r="B1" t="str">
            <v>PT. PLN (PERSERO)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Q4" t="str">
            <v>Daftar</v>
          </cell>
          <cell r="R4" t="str">
            <v>12C3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>BIAYA BAHAN BAKU</v>
          </cell>
        </row>
        <row r="7">
          <cell r="B7" t="str">
            <v>(Dalam ribuan rupiah)</v>
          </cell>
        </row>
        <row r="8">
          <cell r="D8" t="str">
            <v>Jumlah Biaya Bahan Baku</v>
          </cell>
          <cell r="E8" t="str">
            <v>COMNET  Jasa</v>
          </cell>
          <cell r="F8" t="str">
            <v>JASER - Material</v>
          </cell>
          <cell r="G8" t="str">
            <v>JASER - Jasa</v>
          </cell>
          <cell r="H8" t="str">
            <v>Jaser</v>
          </cell>
          <cell r="I8" t="str">
            <v>LITBANG - Material</v>
          </cell>
          <cell r="J8" t="str">
            <v>LITBANG - Jasa</v>
          </cell>
          <cell r="K8" t="str">
            <v>Litbang</v>
          </cell>
          <cell r="L8" t="str">
            <v>J &amp; P - Material</v>
          </cell>
          <cell r="M8" t="str">
            <v>J &amp; P - Jasa</v>
          </cell>
          <cell r="N8" t="str">
            <v>J &amp; P</v>
          </cell>
          <cell r="O8" t="str">
            <v>JASENG - Material</v>
          </cell>
          <cell r="P8" t="str">
            <v>JASENG - Jasa</v>
          </cell>
          <cell r="Q8" t="str">
            <v>JASENG</v>
          </cell>
          <cell r="R8" t="str">
            <v>JASPIK - Material</v>
          </cell>
          <cell r="S8" t="str">
            <v>JASPIK - Jasa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COMNET  Jasa</v>
          </cell>
          <cell r="F9" t="str">
            <v>JASER</v>
          </cell>
          <cell r="I9" t="str">
            <v>LITBANG</v>
          </cell>
          <cell r="M9" t="str">
            <v>J &amp; P</v>
          </cell>
          <cell r="O9" t="str">
            <v>JASENG</v>
          </cell>
          <cell r="R9" t="str">
            <v>JASDIK</v>
          </cell>
        </row>
        <row r="10">
          <cell r="F10" t="str">
            <v>Material</v>
          </cell>
          <cell r="G10" t="str">
            <v>Jasa</v>
          </cell>
          <cell r="H10" t="str">
            <v>Jumlah</v>
          </cell>
          <cell r="I10" t="str">
            <v>Material</v>
          </cell>
          <cell r="J10" t="str">
            <v>Jasa</v>
          </cell>
          <cell r="K10" t="str">
            <v>Jumlah</v>
          </cell>
          <cell r="L10" t="str">
            <v>Material</v>
          </cell>
          <cell r="M10" t="str">
            <v>Jasa</v>
          </cell>
          <cell r="N10" t="str">
            <v>Jumlah</v>
          </cell>
          <cell r="O10" t="str">
            <v>Material</v>
          </cell>
          <cell r="P10" t="str">
            <v>Jasa</v>
          </cell>
          <cell r="Q10" t="str">
            <v>Jumlah</v>
          </cell>
          <cell r="R10" t="str">
            <v>Material</v>
          </cell>
          <cell r="S10" t="str">
            <v>Jasa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(4)</v>
          </cell>
          <cell r="F12" t="str">
            <v>(5)</v>
          </cell>
          <cell r="G12" t="str">
            <v>(6)</v>
          </cell>
          <cell r="H12" t="str">
            <v>(7)</v>
          </cell>
          <cell r="I12" t="str">
            <v>(8)</v>
          </cell>
          <cell r="J12" t="str">
            <v>(9)</v>
          </cell>
          <cell r="K12" t="str">
            <v>(10)</v>
          </cell>
          <cell r="L12" t="str">
            <v>(11)</v>
          </cell>
          <cell r="M12" t="str">
            <v>(12)</v>
          </cell>
          <cell r="N12" t="str">
            <v>(13)</v>
          </cell>
          <cell r="O12" t="str">
            <v>(14)</v>
          </cell>
          <cell r="P12" t="str">
            <v>(15)</v>
          </cell>
          <cell r="Q12" t="str">
            <v>(16)</v>
          </cell>
          <cell r="R12" t="str">
            <v>(17)</v>
          </cell>
          <cell r="S12" t="str">
            <v>(18)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</row>
        <row r="21">
          <cell r="C21" t="str">
            <v>Sub Jumlah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B28" t="str">
            <v>6 50 0 00 000</v>
          </cell>
          <cell r="C28" t="str">
            <v>Unit Pengatur Distribusi</v>
          </cell>
          <cell r="D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Sub Jumlah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1">
          <cell r="B31" t="str">
            <v>6 60 0 00 000</v>
          </cell>
          <cell r="C31" t="str">
            <v>TATA USAHA LANGGANAN</v>
          </cell>
          <cell r="D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Jumlah Biaya Usaha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671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B35" t="str">
            <v>6 72 0 00 000</v>
          </cell>
          <cell r="C35" t="str">
            <v>Gudang dan Persed. Bahan</v>
          </cell>
          <cell r="D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B36" t="str">
            <v>6 73 0 00 000</v>
          </cell>
          <cell r="C36" t="str">
            <v>B e n g k e l</v>
          </cell>
          <cell r="D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Jumlah Biaya Clearing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JUMLAH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R44">
            <v>0</v>
          </cell>
          <cell r="S44">
            <v>0</v>
          </cell>
        </row>
        <row r="45">
          <cell r="B45" t="str">
            <v>D:\TM1-HASIL\TM1\PLN Budget Reports V1.2\Reports\[RKAP Laba_ Rugi.xls]BBaku(12C3)</v>
          </cell>
        </row>
        <row r="48">
          <cell r="B48" t="str">
            <v>PT. PLN (PERSERO)</v>
          </cell>
        </row>
        <row r="49">
          <cell r="B49" t="str">
            <v>SATUAN ADMINISTRASI</v>
          </cell>
        </row>
        <row r="50">
          <cell r="B50" t="str">
            <v>DISTRIBUSI BALI</v>
          </cell>
        </row>
        <row r="51">
          <cell r="B51" t="str">
            <v>LEMBAR KERJA</v>
          </cell>
          <cell r="Q51" t="str">
            <v>Daftar</v>
          </cell>
          <cell r="R51" t="str">
            <v>12C3</v>
          </cell>
        </row>
        <row r="52">
          <cell r="B52" t="str">
            <v>ANGGARAN LABA RUGI</v>
          </cell>
        </row>
        <row r="53">
          <cell r="B53" t="str">
            <v>TAHUN 2005 - S/D TRW II</v>
          </cell>
          <cell r="Q53" t="str">
            <v>Perihal</v>
          </cell>
          <cell r="R53" t="str">
            <v>BIAYA BAHAN BAKU</v>
          </cell>
        </row>
        <row r="54">
          <cell r="B54" t="str">
            <v>(Dalam ribuan rupiah)</v>
          </cell>
        </row>
        <row r="55">
          <cell r="D55" t="str">
            <v>Jumlah Biaya Bahan Baku</v>
          </cell>
          <cell r="E55" t="str">
            <v>COMNET  Jasa</v>
          </cell>
          <cell r="F55" t="str">
            <v>JASER - Material</v>
          </cell>
          <cell r="G55" t="str">
            <v>JASER - Jasa</v>
          </cell>
          <cell r="H55" t="str">
            <v>Jaser</v>
          </cell>
          <cell r="I55" t="str">
            <v>LITBANG - Material</v>
          </cell>
          <cell r="J55" t="str">
            <v>LITBANG - Jasa</v>
          </cell>
          <cell r="K55" t="str">
            <v>Litbang</v>
          </cell>
          <cell r="L55" t="str">
            <v>J &amp; P - Material</v>
          </cell>
          <cell r="M55" t="str">
            <v>J &amp; P - Jasa</v>
          </cell>
          <cell r="N55" t="str">
            <v>J &amp; P</v>
          </cell>
          <cell r="O55" t="str">
            <v>JASENG - Material</v>
          </cell>
          <cell r="P55" t="str">
            <v>JASENG - Jasa</v>
          </cell>
          <cell r="Q55" t="str">
            <v>JASENG</v>
          </cell>
          <cell r="R55" t="str">
            <v>JASPIK - Material</v>
          </cell>
          <cell r="S55" t="str">
            <v>JASPIK - Jasa</v>
          </cell>
        </row>
        <row r="56">
          <cell r="B56" t="str">
            <v>Kode Akun</v>
          </cell>
          <cell r="C56" t="str">
            <v>U r a i a n</v>
          </cell>
          <cell r="D56" t="str">
            <v>Jumlah</v>
          </cell>
          <cell r="E56" t="str">
            <v>COMNET  Jasa</v>
          </cell>
          <cell r="F56" t="str">
            <v>JASER</v>
          </cell>
          <cell r="I56" t="str">
            <v>LITBANG</v>
          </cell>
          <cell r="M56" t="str">
            <v>J &amp; P</v>
          </cell>
          <cell r="O56" t="str">
            <v>JASENG</v>
          </cell>
          <cell r="R56" t="str">
            <v>JASDIK</v>
          </cell>
        </row>
        <row r="57">
          <cell r="F57" t="str">
            <v>Material</v>
          </cell>
          <cell r="G57" t="str">
            <v>Jasa</v>
          </cell>
          <cell r="H57" t="str">
            <v>Jumlah</v>
          </cell>
          <cell r="I57" t="str">
            <v>Material</v>
          </cell>
          <cell r="J57" t="str">
            <v>Jasa</v>
          </cell>
          <cell r="K57" t="str">
            <v>Jumlah</v>
          </cell>
          <cell r="L57" t="str">
            <v>Material</v>
          </cell>
          <cell r="M57" t="str">
            <v>Jasa</v>
          </cell>
          <cell r="N57" t="str">
            <v>Jumlah</v>
          </cell>
          <cell r="O57" t="str">
            <v>Material</v>
          </cell>
          <cell r="P57" t="str">
            <v>Jasa</v>
          </cell>
          <cell r="Q57" t="str">
            <v>Jumlah</v>
          </cell>
          <cell r="R57" t="str">
            <v>Material</v>
          </cell>
          <cell r="S57" t="str">
            <v>Jasa</v>
          </cell>
        </row>
        <row r="59">
          <cell r="B59" t="str">
            <v>(1)</v>
          </cell>
          <cell r="C59" t="str">
            <v>(2)</v>
          </cell>
          <cell r="D59" t="str">
            <v>(3)</v>
          </cell>
          <cell r="E59" t="str">
            <v>(4)</v>
          </cell>
          <cell r="F59" t="str">
            <v>(5)</v>
          </cell>
          <cell r="G59" t="str">
            <v>(6)</v>
          </cell>
          <cell r="H59" t="str">
            <v>(7)</v>
          </cell>
          <cell r="I59" t="str">
            <v>(8)</v>
          </cell>
          <cell r="J59" t="str">
            <v>(9)</v>
          </cell>
          <cell r="K59" t="str">
            <v>(10)</v>
          </cell>
          <cell r="L59" t="str">
            <v>(11)</v>
          </cell>
          <cell r="M59" t="str">
            <v>(12)</v>
          </cell>
          <cell r="N59" t="str">
            <v>(13)</v>
          </cell>
          <cell r="O59" t="str">
            <v>(14)</v>
          </cell>
          <cell r="P59" t="str">
            <v>(15)</v>
          </cell>
          <cell r="Q59" t="str">
            <v>(16)</v>
          </cell>
          <cell r="R59" t="str">
            <v>(17)</v>
          </cell>
          <cell r="S59" t="str">
            <v>(18)</v>
          </cell>
        </row>
        <row r="60">
          <cell r="B60" t="str">
            <v>6</v>
          </cell>
          <cell r="C60" t="str">
            <v>U S A H A</v>
          </cell>
        </row>
        <row r="61">
          <cell r="C61" t="str">
            <v>PEMBANGKITAN :</v>
          </cell>
        </row>
        <row r="62">
          <cell r="B62" t="str">
            <v>6 11 0 00 000</v>
          </cell>
          <cell r="C62" t="str">
            <v>P L T A</v>
          </cell>
          <cell r="D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6 12 0 00 000</v>
          </cell>
          <cell r="C63" t="str">
            <v>P L T U</v>
          </cell>
          <cell r="D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</row>
        <row r="64">
          <cell r="B64" t="str">
            <v>6 13 0 00 000</v>
          </cell>
          <cell r="C64" t="str">
            <v>P L T D</v>
          </cell>
          <cell r="D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6 14 0 00 000</v>
          </cell>
          <cell r="C65" t="str">
            <v>P L T G</v>
          </cell>
          <cell r="D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</row>
        <row r="66">
          <cell r="B66" t="str">
            <v>6 15 0 00 000</v>
          </cell>
          <cell r="C66" t="str">
            <v>P L T P</v>
          </cell>
          <cell r="D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6 16 0 00 000</v>
          </cell>
          <cell r="C67" t="str">
            <v>P L T G/U</v>
          </cell>
          <cell r="D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C68" t="str">
            <v>Sub Jumlah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C69" t="str">
            <v>TRANSMISI :</v>
          </cell>
        </row>
        <row r="70">
          <cell r="B70" t="str">
            <v>6 20 0 00 000</v>
          </cell>
          <cell r="C70" t="str">
            <v>Transmisi</v>
          </cell>
          <cell r="D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B71" t="str">
            <v>6 30 0 00 000</v>
          </cell>
          <cell r="C71" t="str">
            <v>Tele Informasi Data</v>
          </cell>
          <cell r="D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Sub Jumlah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DISTRIBUSI :</v>
          </cell>
        </row>
        <row r="74">
          <cell r="B74" t="str">
            <v>6 40 0 00 000</v>
          </cell>
          <cell r="C74" t="str">
            <v>Distribusi</v>
          </cell>
          <cell r="D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B75" t="str">
            <v>6 50 0 00 000</v>
          </cell>
          <cell r="C75" t="str">
            <v>Unit Pengatur Distribusi</v>
          </cell>
          <cell r="D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C76" t="str">
            <v>Sub Jumlah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</row>
        <row r="78">
          <cell r="B78" t="str">
            <v>6 60 0 00 000</v>
          </cell>
          <cell r="C78" t="str">
            <v>TATA USAHA LANGGANAN</v>
          </cell>
          <cell r="D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Jumlah Biaya Usaha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B80" t="str">
            <v>671</v>
          </cell>
          <cell r="C80" t="str">
            <v>CLEARING :</v>
          </cell>
        </row>
        <row r="81">
          <cell r="B81" t="str">
            <v>6 71 0 00 000</v>
          </cell>
          <cell r="C81" t="str">
            <v>Tata Usaha</v>
          </cell>
          <cell r="D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B82" t="str">
            <v>6 72 0 00 000</v>
          </cell>
          <cell r="C82" t="str">
            <v>Gudang dan Persed. Bahan</v>
          </cell>
          <cell r="D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B83" t="str">
            <v>6 73 0 00 000</v>
          </cell>
          <cell r="C83" t="str">
            <v>B e n g k e l</v>
          </cell>
          <cell r="D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B84" t="str">
            <v>6 74 0 00 000</v>
          </cell>
          <cell r="C84" t="str">
            <v>Laboratorium</v>
          </cell>
          <cell r="D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B85" t="str">
            <v>6 75 0 00 000</v>
          </cell>
          <cell r="C85" t="str">
            <v>Jasa-Jasa Teknik</v>
          </cell>
          <cell r="D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B86" t="str">
            <v>6 76 0 00 000</v>
          </cell>
          <cell r="C86" t="str">
            <v>Wisma dan Rumah Dinas</v>
          </cell>
          <cell r="D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B87" t="str">
            <v>6 77 0 00 000</v>
          </cell>
          <cell r="C87" t="str">
            <v>Telekomunikasi</v>
          </cell>
          <cell r="D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6 78 0 00 000</v>
          </cell>
          <cell r="C88" t="str">
            <v>Rupa-Rupa Jasa Umum dan Teknologi Informasi</v>
          </cell>
          <cell r="D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B89" t="str">
            <v>6 79 0 00 000</v>
          </cell>
          <cell r="C89" t="str">
            <v>Pendidikan dan Latihan</v>
          </cell>
          <cell r="D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Jumlah Biaya Clearing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JUMLAH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R91">
            <v>0</v>
          </cell>
          <cell r="S91">
            <v>0</v>
          </cell>
        </row>
        <row r="92">
          <cell r="B92" t="str">
            <v>D:\TM1-HASIL\TM1\PLN Budget Reports V1.2\Reports\[RKAP Laba_ Rugi.xls]BBaku(12C3)</v>
          </cell>
        </row>
        <row r="95">
          <cell r="B95" t="str">
            <v>PT. PLN (PERSERO)</v>
          </cell>
        </row>
        <row r="96">
          <cell r="B96" t="str">
            <v>SATUAN ADMINISTRASI</v>
          </cell>
        </row>
        <row r="97">
          <cell r="B97" t="str">
            <v>DISTRIBUSI BALI</v>
          </cell>
        </row>
        <row r="98">
          <cell r="B98" t="str">
            <v>LEMBAR KERJA</v>
          </cell>
          <cell r="Q98" t="str">
            <v>Daftar</v>
          </cell>
          <cell r="R98" t="str">
            <v>12C3</v>
          </cell>
        </row>
        <row r="99">
          <cell r="B99" t="str">
            <v>ANGGARAN LABA RUGI</v>
          </cell>
        </row>
        <row r="100">
          <cell r="B100" t="str">
            <v>TAHUN 2005 - S/D TRW III</v>
          </cell>
          <cell r="Q100" t="str">
            <v>Perihal</v>
          </cell>
          <cell r="R100" t="str">
            <v>BIAYA BAHAN BAKU</v>
          </cell>
        </row>
        <row r="101">
          <cell r="B101" t="str">
            <v>(Dalam ribuan rupiah)</v>
          </cell>
        </row>
        <row r="102">
          <cell r="D102" t="str">
            <v>Jumlah Biaya Bahan Baku</v>
          </cell>
          <cell r="E102" t="str">
            <v>COMNET  Jasa</v>
          </cell>
          <cell r="F102" t="str">
            <v>JASER - Material</v>
          </cell>
          <cell r="G102" t="str">
            <v>JASER - Jasa</v>
          </cell>
          <cell r="H102" t="str">
            <v>Jaser</v>
          </cell>
          <cell r="I102" t="str">
            <v>LITBANG - Material</v>
          </cell>
          <cell r="J102" t="str">
            <v>LITBANG - Jasa</v>
          </cell>
          <cell r="K102" t="str">
            <v>Litbang</v>
          </cell>
          <cell r="L102" t="str">
            <v>J &amp; P - Material</v>
          </cell>
          <cell r="M102" t="str">
            <v>J &amp; P - Jasa</v>
          </cell>
          <cell r="N102" t="str">
            <v>J &amp; P</v>
          </cell>
          <cell r="O102" t="str">
            <v>JASENG - Material</v>
          </cell>
          <cell r="P102" t="str">
            <v>JASENG - Jasa</v>
          </cell>
          <cell r="Q102" t="str">
            <v>JASENG</v>
          </cell>
          <cell r="R102" t="str">
            <v>JASPIK - Material</v>
          </cell>
          <cell r="S102" t="str">
            <v>JASPIK - Jasa</v>
          </cell>
        </row>
        <row r="103">
          <cell r="B103" t="str">
            <v>Kode Akun</v>
          </cell>
          <cell r="C103" t="str">
            <v>U r a i a n</v>
          </cell>
          <cell r="D103" t="str">
            <v>Jumlah</v>
          </cell>
          <cell r="E103" t="str">
            <v>COMNET  Jasa</v>
          </cell>
          <cell r="F103" t="str">
            <v>JASER</v>
          </cell>
          <cell r="I103" t="str">
            <v>LITBANG</v>
          </cell>
          <cell r="M103" t="str">
            <v>J &amp; P</v>
          </cell>
          <cell r="O103" t="str">
            <v>JASENG</v>
          </cell>
          <cell r="R103" t="str">
            <v>JASDIK</v>
          </cell>
        </row>
        <row r="104">
          <cell r="F104" t="str">
            <v>Material</v>
          </cell>
          <cell r="G104" t="str">
            <v>Jasa</v>
          </cell>
          <cell r="H104" t="str">
            <v>Jumlah</v>
          </cell>
          <cell r="I104" t="str">
            <v>Material</v>
          </cell>
          <cell r="J104" t="str">
            <v>Jasa</v>
          </cell>
          <cell r="K104" t="str">
            <v>Jumlah</v>
          </cell>
          <cell r="L104" t="str">
            <v>Material</v>
          </cell>
          <cell r="M104" t="str">
            <v>Jasa</v>
          </cell>
          <cell r="N104" t="str">
            <v>Jumlah</v>
          </cell>
          <cell r="O104" t="str">
            <v>Material</v>
          </cell>
          <cell r="P104" t="str">
            <v>Jasa</v>
          </cell>
          <cell r="Q104" t="str">
            <v>Jumlah</v>
          </cell>
          <cell r="R104" t="str">
            <v>Material</v>
          </cell>
          <cell r="S104" t="str">
            <v>Jasa</v>
          </cell>
        </row>
        <row r="106">
          <cell r="B106" t="str">
            <v>(1)</v>
          </cell>
          <cell r="C106" t="str">
            <v>(2)</v>
          </cell>
          <cell r="D106" t="str">
            <v>(3)</v>
          </cell>
          <cell r="E106" t="str">
            <v>(4)</v>
          </cell>
          <cell r="F106" t="str">
            <v>(5)</v>
          </cell>
          <cell r="G106" t="str">
            <v>(6)</v>
          </cell>
          <cell r="H106" t="str">
            <v>(7)</v>
          </cell>
          <cell r="I106" t="str">
            <v>(8)</v>
          </cell>
          <cell r="J106" t="str">
            <v>(9)</v>
          </cell>
          <cell r="K106" t="str">
            <v>(10)</v>
          </cell>
          <cell r="L106" t="str">
            <v>(11)</v>
          </cell>
          <cell r="M106" t="str">
            <v>(12)</v>
          </cell>
          <cell r="N106" t="str">
            <v>(13)</v>
          </cell>
          <cell r="O106" t="str">
            <v>(14)</v>
          </cell>
          <cell r="P106" t="str">
            <v>(15)</v>
          </cell>
          <cell r="Q106" t="str">
            <v>(16)</v>
          </cell>
          <cell r="R106" t="str">
            <v>(17)</v>
          </cell>
          <cell r="S106" t="str">
            <v>(18)</v>
          </cell>
        </row>
        <row r="107">
          <cell r="B107" t="str">
            <v>6</v>
          </cell>
          <cell r="C107" t="str">
            <v>U S A H A</v>
          </cell>
        </row>
        <row r="108">
          <cell r="C108" t="str">
            <v>PEMBANGKITAN :</v>
          </cell>
        </row>
        <row r="109">
          <cell r="B109" t="str">
            <v>6 11 0 00 000</v>
          </cell>
          <cell r="C109" t="str">
            <v>P L T A</v>
          </cell>
          <cell r="D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B110" t="str">
            <v>6 12 0 00 000</v>
          </cell>
          <cell r="C110" t="str">
            <v>P L T U</v>
          </cell>
          <cell r="D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</row>
        <row r="111">
          <cell r="B111" t="str">
            <v>6 13 0 00 000</v>
          </cell>
          <cell r="C111" t="str">
            <v>P L T D</v>
          </cell>
          <cell r="D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</row>
        <row r="112">
          <cell r="B112" t="str">
            <v>6 14 0 00 000</v>
          </cell>
          <cell r="C112" t="str">
            <v>P L T G</v>
          </cell>
          <cell r="D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</row>
        <row r="113">
          <cell r="B113" t="str">
            <v>6 15 0 00 000</v>
          </cell>
          <cell r="C113" t="str">
            <v>P L T P</v>
          </cell>
          <cell r="D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</row>
        <row r="114">
          <cell r="B114" t="str">
            <v>6 16 0 00 000</v>
          </cell>
          <cell r="C114" t="str">
            <v>P L T G/U</v>
          </cell>
          <cell r="D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</row>
        <row r="115">
          <cell r="C115" t="str">
            <v>Sub Jumlah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</row>
        <row r="116">
          <cell r="C116" t="str">
            <v>TRANSMISI :</v>
          </cell>
        </row>
        <row r="117">
          <cell r="B117" t="str">
            <v>6 20 0 00 000</v>
          </cell>
          <cell r="C117" t="str">
            <v>Transmisi</v>
          </cell>
          <cell r="D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</row>
        <row r="118">
          <cell r="B118" t="str">
            <v>6 30 0 00 000</v>
          </cell>
          <cell r="C118" t="str">
            <v>Tele Informasi Data</v>
          </cell>
          <cell r="D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</row>
        <row r="119">
          <cell r="C119" t="str">
            <v>Sub Jumlah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</row>
        <row r="120">
          <cell r="C120" t="str">
            <v>DISTRIBUSI :</v>
          </cell>
        </row>
        <row r="121">
          <cell r="B121" t="str">
            <v>6 40 0 00 000</v>
          </cell>
          <cell r="C121" t="str">
            <v>Distribusi</v>
          </cell>
          <cell r="D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</row>
        <row r="122">
          <cell r="B122" t="str">
            <v>6 50 0 00 000</v>
          </cell>
          <cell r="C122" t="str">
            <v>Unit Pengatur Distribusi</v>
          </cell>
          <cell r="D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C123" t="str">
            <v>Sub Jumlah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</row>
        <row r="125">
          <cell r="B125" t="str">
            <v>6 60 0 00 000</v>
          </cell>
          <cell r="C125" t="str">
            <v>TATA USAHA LANGGANAN</v>
          </cell>
          <cell r="D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Jumlah Biaya Usaha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B127" t="str">
            <v>671</v>
          </cell>
          <cell r="C127" t="str">
            <v>CLEARING :</v>
          </cell>
        </row>
        <row r="128">
          <cell r="B128" t="str">
            <v>6 71 0 00 000</v>
          </cell>
          <cell r="C128" t="str">
            <v>Tata Usaha</v>
          </cell>
          <cell r="D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B129" t="str">
            <v>6 72 0 00 000</v>
          </cell>
          <cell r="C129" t="str">
            <v>Gudang dan Persed. Bahan</v>
          </cell>
          <cell r="D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</row>
        <row r="130">
          <cell r="B130" t="str">
            <v>6 73 0 00 000</v>
          </cell>
          <cell r="C130" t="str">
            <v>B e n g k e l</v>
          </cell>
          <cell r="D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B131" t="str">
            <v>6 74 0 00 000</v>
          </cell>
          <cell r="C131" t="str">
            <v>Laboratorium</v>
          </cell>
          <cell r="D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B132" t="str">
            <v>6 75 0 00 000</v>
          </cell>
          <cell r="C132" t="str">
            <v>Jasa-Jasa Teknik</v>
          </cell>
          <cell r="D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</row>
        <row r="133">
          <cell r="B133" t="str">
            <v>6 76 0 00 000</v>
          </cell>
          <cell r="C133" t="str">
            <v>Wisma dan Rumah Dinas</v>
          </cell>
          <cell r="D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B134" t="str">
            <v>6 77 0 00 000</v>
          </cell>
          <cell r="C134" t="str">
            <v>Telekomunikasi</v>
          </cell>
          <cell r="D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B135" t="str">
            <v>6 78 0 00 000</v>
          </cell>
          <cell r="C135" t="str">
            <v>Rupa-Rupa Jasa Umum dan Teknologi Informasi</v>
          </cell>
          <cell r="D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B136" t="str">
            <v>6 79 0 00 000</v>
          </cell>
          <cell r="C136" t="str">
            <v>Pendidikan dan Latihan</v>
          </cell>
          <cell r="D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Jumlah Biaya Clearing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JUMLAH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R138">
            <v>0</v>
          </cell>
          <cell r="S138">
            <v>0</v>
          </cell>
        </row>
        <row r="139">
          <cell r="B139" t="str">
            <v>D:\TM1-HASIL\TM1\PLN Budget Reports V1.2\Reports\[RKAP Laba_ Rugi.xls]BBaku(12C3)</v>
          </cell>
        </row>
        <row r="142">
          <cell r="B142" t="str">
            <v>PT. PLN (PERSERO)</v>
          </cell>
        </row>
        <row r="143">
          <cell r="B143" t="str">
            <v>SATUAN ADMINISTRASI</v>
          </cell>
        </row>
        <row r="144">
          <cell r="B144" t="str">
            <v>DISTRIBUSI BALI</v>
          </cell>
        </row>
        <row r="145">
          <cell r="B145" t="str">
            <v>LEMBAR KERJA</v>
          </cell>
          <cell r="Q145" t="str">
            <v>Daftar</v>
          </cell>
          <cell r="R145" t="str">
            <v>12C3</v>
          </cell>
        </row>
        <row r="146">
          <cell r="B146" t="str">
            <v>ANGGARAN LABA RUGI</v>
          </cell>
        </row>
        <row r="147">
          <cell r="B147" t="str">
            <v>TAHUN 2005 - S/D TRW IV</v>
          </cell>
          <cell r="Q147" t="str">
            <v>Perihal</v>
          </cell>
          <cell r="R147" t="str">
            <v>BIAYA BAHAN BAKU</v>
          </cell>
        </row>
        <row r="148">
          <cell r="B148" t="str">
            <v>(Dalam ribuan rupiah)</v>
          </cell>
        </row>
        <row r="149">
          <cell r="D149" t="str">
            <v>Jumlah Biaya Bahan Baku</v>
          </cell>
          <cell r="E149" t="str">
            <v>COMNET  Jasa</v>
          </cell>
          <cell r="F149" t="str">
            <v>JASER - Material</v>
          </cell>
          <cell r="G149" t="str">
            <v>JASER - Jasa</v>
          </cell>
          <cell r="H149" t="str">
            <v>Jaser</v>
          </cell>
          <cell r="I149" t="str">
            <v>LITBANG - Material</v>
          </cell>
          <cell r="J149" t="str">
            <v>LITBANG - Jasa</v>
          </cell>
          <cell r="K149" t="str">
            <v>Litbang</v>
          </cell>
          <cell r="L149" t="str">
            <v>J &amp; P - Material</v>
          </cell>
          <cell r="M149" t="str">
            <v>J &amp; P - Jasa</v>
          </cell>
          <cell r="N149" t="str">
            <v>J &amp; P</v>
          </cell>
          <cell r="O149" t="str">
            <v>JASENG - Material</v>
          </cell>
          <cell r="P149" t="str">
            <v>JASENG - Jasa</v>
          </cell>
          <cell r="Q149" t="str">
            <v>JASENG</v>
          </cell>
          <cell r="R149" t="str">
            <v>JASPIK - Material</v>
          </cell>
          <cell r="S149" t="str">
            <v>JASPIK - Jasa</v>
          </cell>
        </row>
        <row r="150">
          <cell r="B150" t="str">
            <v>Kode Akun</v>
          </cell>
          <cell r="C150" t="str">
            <v>U r a i a n</v>
          </cell>
          <cell r="D150" t="str">
            <v>Jumlah</v>
          </cell>
          <cell r="E150" t="str">
            <v>COMNET  Jasa</v>
          </cell>
          <cell r="F150" t="str">
            <v>JASER</v>
          </cell>
          <cell r="I150" t="str">
            <v>LITBANG</v>
          </cell>
          <cell r="M150" t="str">
            <v>J &amp; P</v>
          </cell>
          <cell r="O150" t="str">
            <v>JASENG</v>
          </cell>
          <cell r="R150" t="str">
            <v>JASDIK</v>
          </cell>
        </row>
        <row r="151">
          <cell r="F151" t="str">
            <v>Material</v>
          </cell>
          <cell r="G151" t="str">
            <v>Jasa</v>
          </cell>
          <cell r="H151" t="str">
            <v>Jumlah</v>
          </cell>
          <cell r="I151" t="str">
            <v>Material</v>
          </cell>
          <cell r="J151" t="str">
            <v>Jasa</v>
          </cell>
          <cell r="K151" t="str">
            <v>Jumlah</v>
          </cell>
          <cell r="L151" t="str">
            <v>Material</v>
          </cell>
          <cell r="M151" t="str">
            <v>Jasa</v>
          </cell>
          <cell r="N151" t="str">
            <v>Jumlah</v>
          </cell>
          <cell r="O151" t="str">
            <v>Material</v>
          </cell>
          <cell r="P151" t="str">
            <v>Jasa</v>
          </cell>
          <cell r="Q151" t="str">
            <v>Jumlah</v>
          </cell>
          <cell r="R151" t="str">
            <v>Material</v>
          </cell>
          <cell r="S151" t="str">
            <v>Jasa</v>
          </cell>
        </row>
        <row r="153">
          <cell r="B153" t="str">
            <v>(1)</v>
          </cell>
          <cell r="C153" t="str">
            <v>(2)</v>
          </cell>
          <cell r="D153" t="str">
            <v>(3)</v>
          </cell>
          <cell r="E153" t="str">
            <v>(4)</v>
          </cell>
          <cell r="F153" t="str">
            <v>(5)</v>
          </cell>
          <cell r="G153" t="str">
            <v>(6)</v>
          </cell>
          <cell r="H153" t="str">
            <v>(7)</v>
          </cell>
          <cell r="I153" t="str">
            <v>(8)</v>
          </cell>
          <cell r="J153" t="str">
            <v>(9)</v>
          </cell>
          <cell r="K153" t="str">
            <v>(10)</v>
          </cell>
          <cell r="L153" t="str">
            <v>(11)</v>
          </cell>
          <cell r="M153" t="str">
            <v>(12)</v>
          </cell>
          <cell r="N153" t="str">
            <v>(13)</v>
          </cell>
          <cell r="O153" t="str">
            <v>(14)</v>
          </cell>
          <cell r="P153" t="str">
            <v>(15)</v>
          </cell>
          <cell r="Q153" t="str">
            <v>(16)</v>
          </cell>
          <cell r="R153" t="str">
            <v>(17)</v>
          </cell>
          <cell r="S153" t="str">
            <v>(18)</v>
          </cell>
        </row>
        <row r="154">
          <cell r="B154" t="str">
            <v>6</v>
          </cell>
          <cell r="C154" t="str">
            <v>U S A H A</v>
          </cell>
        </row>
        <row r="155">
          <cell r="C155" t="str">
            <v>PEMBANGKITAN :</v>
          </cell>
        </row>
        <row r="156">
          <cell r="B156" t="str">
            <v>6 11 0 00 000</v>
          </cell>
          <cell r="C156" t="str">
            <v>P L T A</v>
          </cell>
          <cell r="D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B157" t="str">
            <v>6 12 0 00 000</v>
          </cell>
          <cell r="C157" t="str">
            <v>P L T U</v>
          </cell>
          <cell r="D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B158" t="str">
            <v>6 13 0 00 000</v>
          </cell>
          <cell r="C158" t="str">
            <v>P L T D</v>
          </cell>
          <cell r="D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B159" t="str">
            <v>6 14 0 00 000</v>
          </cell>
          <cell r="C159" t="str">
            <v>P L T G</v>
          </cell>
          <cell r="D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B160" t="str">
            <v>6 15 0 00 000</v>
          </cell>
          <cell r="C160" t="str">
            <v>P L T P</v>
          </cell>
          <cell r="D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B161" t="str">
            <v>6 16 0 00 000</v>
          </cell>
          <cell r="C161" t="str">
            <v>P L T G/U</v>
          </cell>
          <cell r="D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Sub Jumlah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TRANSMISI :</v>
          </cell>
        </row>
        <row r="164">
          <cell r="B164" t="str">
            <v>6 20 0 00 000</v>
          </cell>
          <cell r="C164" t="str">
            <v>Transmisi</v>
          </cell>
          <cell r="D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B165" t="str">
            <v>6 30 0 00 000</v>
          </cell>
          <cell r="C165" t="str">
            <v>Tele Informasi Data</v>
          </cell>
          <cell r="D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Sub Jumlah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</row>
        <row r="167">
          <cell r="C167" t="str">
            <v>DISTRIBUSI :</v>
          </cell>
        </row>
        <row r="168">
          <cell r="B168" t="str">
            <v>6 40 0 00 000</v>
          </cell>
          <cell r="C168" t="str">
            <v>Distribusi</v>
          </cell>
          <cell r="D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</row>
        <row r="169">
          <cell r="B169" t="str">
            <v>6 50 0 00 000</v>
          </cell>
          <cell r="C169" t="str">
            <v>Unit Pengatur Distribusi</v>
          </cell>
          <cell r="D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</row>
        <row r="170">
          <cell r="C170" t="str">
            <v>Sub Jumlah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</row>
        <row r="172">
          <cell r="B172" t="str">
            <v>6 60 0 00 000</v>
          </cell>
          <cell r="C172" t="str">
            <v>TATA USAHA LANGGANAN</v>
          </cell>
          <cell r="D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</row>
        <row r="173">
          <cell r="C173" t="str">
            <v>Jumlah Biaya Usaha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</row>
        <row r="174">
          <cell r="B174" t="str">
            <v>671</v>
          </cell>
          <cell r="C174" t="str">
            <v>CLEARING :</v>
          </cell>
        </row>
        <row r="175">
          <cell r="B175" t="str">
            <v>6 71 0 00 000</v>
          </cell>
          <cell r="C175" t="str">
            <v>Tata Usaha</v>
          </cell>
          <cell r="D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</row>
        <row r="176">
          <cell r="B176" t="str">
            <v>6 72 0 00 000</v>
          </cell>
          <cell r="C176" t="str">
            <v>Gudang dan Persed. Bahan</v>
          </cell>
          <cell r="D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</row>
        <row r="177">
          <cell r="B177" t="str">
            <v>6 73 0 00 000</v>
          </cell>
          <cell r="C177" t="str">
            <v>B e n g k e l</v>
          </cell>
          <cell r="D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</row>
        <row r="178">
          <cell r="B178" t="str">
            <v>6 74 0 00 000</v>
          </cell>
          <cell r="C178" t="str">
            <v>Laboratorium</v>
          </cell>
          <cell r="D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</row>
        <row r="179">
          <cell r="B179" t="str">
            <v>6 75 0 00 000</v>
          </cell>
          <cell r="C179" t="str">
            <v>Jasa-Jasa Teknik</v>
          </cell>
          <cell r="D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</row>
        <row r="180">
          <cell r="B180" t="str">
            <v>6 76 0 00 000</v>
          </cell>
          <cell r="C180" t="str">
            <v>Wisma dan Rumah Dinas</v>
          </cell>
          <cell r="D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</row>
        <row r="181">
          <cell r="B181" t="str">
            <v>6 77 0 00 000</v>
          </cell>
          <cell r="C181" t="str">
            <v>Telekomunikasi</v>
          </cell>
          <cell r="D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B182" t="str">
            <v>6 78 0 00 000</v>
          </cell>
          <cell r="C182" t="str">
            <v>Rupa-Rupa Jasa Umum dan Teknologi Informasi</v>
          </cell>
          <cell r="D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B183" t="str">
            <v>6 79 0 00 000</v>
          </cell>
          <cell r="C183" t="str">
            <v>Pendidikan dan Latihan</v>
          </cell>
          <cell r="D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Jumlah Biaya Clearing</v>
          </cell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JUMLAH</v>
          </cell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  <cell r="R185">
            <v>0</v>
          </cell>
          <cell r="S185">
            <v>0</v>
          </cell>
        </row>
        <row r="186">
          <cell r="B186" t="str">
            <v>D:\TM1-HASIL\TM1\PLN Budget Reports V1.2\Reports\[RKAP Laba_ Rugi.xls]BBaku(12C3)</v>
          </cell>
        </row>
      </sheetData>
      <sheetData sheetId="1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F4" t="str">
            <v>Daftar</v>
          </cell>
          <cell r="G4" t="str">
            <v>12D1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F6" t="str">
            <v>Perihal</v>
          </cell>
          <cell r="G6" t="str">
            <v>BIAYA   KEPEGAWAIAN   PER  FUNGSI</v>
          </cell>
        </row>
        <row r="7">
          <cell r="B7" t="str">
            <v>(Dalam ribuan rupiah)</v>
          </cell>
        </row>
        <row r="8">
          <cell r="D8" t="str">
            <v>Jumlah Pegawai (orang)</v>
          </cell>
          <cell r="E8" t="str">
            <v>Kepegawaian</v>
          </cell>
          <cell r="F8" t="str">
            <v>Gaji / Tunjangan</v>
          </cell>
          <cell r="G8" t="str">
            <v>Cuti dan lainnya</v>
          </cell>
          <cell r="H8" t="str">
            <v>Diklat dan lainnya</v>
          </cell>
        </row>
        <row r="9">
          <cell r="B9" t="str">
            <v>Kode Akun</v>
          </cell>
          <cell r="C9" t="str">
            <v>Fungsi</v>
          </cell>
          <cell r="D9" t="str">
            <v>Jumlah Pegawai</v>
          </cell>
          <cell r="E9" t="str">
            <v>Jumlah</v>
          </cell>
          <cell r="F9" t="str">
            <v>Gaji / Tunjangan</v>
          </cell>
          <cell r="G9" t="str">
            <v>Cuti dan lainnya</v>
          </cell>
          <cell r="H9" t="str">
            <v>Diklat dan lainnya</v>
          </cell>
        </row>
        <row r="11">
          <cell r="D11" t="str">
            <v>No</v>
          </cell>
          <cell r="E11" t="str">
            <v>Rp</v>
          </cell>
          <cell r="F11" t="str">
            <v>Rp</v>
          </cell>
          <cell r="G11" t="str">
            <v>Rp</v>
          </cell>
          <cell r="H11" t="str">
            <v>Rp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( 4 = 5 S/D 7 )</v>
          </cell>
          <cell r="F12" t="str">
            <v>(5)</v>
          </cell>
          <cell r="G12" t="str">
            <v>(6)</v>
          </cell>
          <cell r="H12" t="str">
            <v>(7)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5.0696053491923561</v>
          </cell>
          <cell r="E17">
            <v>122067.85435093335</v>
          </cell>
          <cell r="F17">
            <v>78170.143064616408</v>
          </cell>
          <cell r="G17">
            <v>19922.318902256</v>
          </cell>
          <cell r="H17">
            <v>23975.39238406095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</row>
        <row r="21">
          <cell r="C21" t="str">
            <v>Sub Jumlah</v>
          </cell>
          <cell r="D21">
            <v>5.0696053491923561</v>
          </cell>
          <cell r="E21">
            <v>122067.85435093335</v>
          </cell>
          <cell r="F21">
            <v>78170.143064616408</v>
          </cell>
          <cell r="G21">
            <v>19922.318902256</v>
          </cell>
          <cell r="H21">
            <v>23975.39238406095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230.26071818919388</v>
          </cell>
          <cell r="E27">
            <v>5544303.7228011554</v>
          </cell>
          <cell r="F27">
            <v>3535800.9551036819</v>
          </cell>
          <cell r="G27">
            <v>919544.02315822477</v>
          </cell>
          <cell r="H27">
            <v>1088958.744539249</v>
          </cell>
        </row>
        <row r="28">
          <cell r="B28" t="str">
            <v>6 50 0 00 000</v>
          </cell>
          <cell r="C28" t="str">
            <v>Unit Pengatur Distribusi</v>
          </cell>
          <cell r="D28">
            <v>19.974132435834889</v>
          </cell>
          <cell r="E28">
            <v>480944.6339550236</v>
          </cell>
          <cell r="F28">
            <v>281956.64165896102</v>
          </cell>
          <cell r="G28">
            <v>104525.47881432949</v>
          </cell>
          <cell r="H28">
            <v>94462.513481733069</v>
          </cell>
        </row>
        <row r="29">
          <cell r="C29" t="str">
            <v>Sub Jumlah</v>
          </cell>
          <cell r="D29">
            <v>250.23485062502877</v>
          </cell>
          <cell r="E29">
            <v>6025248.3567561787</v>
          </cell>
          <cell r="F29">
            <v>3817757.5967626427</v>
          </cell>
          <cell r="G29">
            <v>1024069.5019725543</v>
          </cell>
          <cell r="H29">
            <v>1183421.2580209821</v>
          </cell>
        </row>
        <row r="31">
          <cell r="B31" t="str">
            <v>6 60 0 00 000</v>
          </cell>
          <cell r="C31" t="str">
            <v>TATA USAHA LANGGANAN</v>
          </cell>
          <cell r="D31">
            <v>140.59035055404678</v>
          </cell>
          <cell r="E31">
            <v>3385187.0614173291</v>
          </cell>
          <cell r="F31">
            <v>1969566.5166287976</v>
          </cell>
          <cell r="G31">
            <v>750422.56181440584</v>
          </cell>
          <cell r="H31">
            <v>665197.98297412554</v>
          </cell>
        </row>
        <row r="32">
          <cell r="C32" t="str">
            <v>Jumlah Biaya Usaha</v>
          </cell>
          <cell r="D32">
            <v>395.89480652826791</v>
          </cell>
          <cell r="E32">
            <v>9532503.2725244425</v>
          </cell>
          <cell r="F32">
            <v>5865494.2564560566</v>
          </cell>
          <cell r="G32">
            <v>1794414.3826892162</v>
          </cell>
          <cell r="H32">
            <v>1872594.6333791686</v>
          </cell>
        </row>
        <row r="33">
          <cell r="B33" t="str">
            <v>6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403.96709019687876</v>
          </cell>
          <cell r="E34">
            <v>9726870.738878876</v>
          </cell>
          <cell r="F34">
            <v>4196506.1503792685</v>
          </cell>
          <cell r="G34">
            <v>3620218.4502834859</v>
          </cell>
          <cell r="H34">
            <v>1910146.1382161218</v>
          </cell>
        </row>
        <row r="35">
          <cell r="B35" t="str">
            <v>6 72 0 00 000</v>
          </cell>
          <cell r="C35" t="str">
            <v>Gudang dan Persed. Bahan</v>
          </cell>
          <cell r="D35">
            <v>3.2405440437032262</v>
          </cell>
          <cell r="E35">
            <v>78027.031908424207</v>
          </cell>
          <cell r="F35">
            <v>62701.713968760632</v>
          </cell>
          <cell r="G35">
            <v>0</v>
          </cell>
          <cell r="H35">
            <v>15325.317939663579</v>
          </cell>
        </row>
        <row r="36">
          <cell r="B36" t="str">
            <v>6 73 0 00 000</v>
          </cell>
          <cell r="C36" t="str">
            <v>B e n g k e l</v>
          </cell>
          <cell r="D36">
            <v>12.897559231150048</v>
          </cell>
          <cell r="E36">
            <v>310552.25668825989</v>
          </cell>
          <cell r="F36">
            <v>217888.47860659054</v>
          </cell>
          <cell r="G36">
            <v>31668.094344037578</v>
          </cell>
          <cell r="H36">
            <v>60995.683737631778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</row>
        <row r="43">
          <cell r="C43" t="str">
            <v>Jumlah Biaya Clearing</v>
          </cell>
          <cell r="D43">
            <v>420.10519347173204</v>
          </cell>
          <cell r="E43">
            <v>10115450.02747556</v>
          </cell>
          <cell r="F43">
            <v>4477096.3429546189</v>
          </cell>
          <cell r="G43">
            <v>3651886.5446275235</v>
          </cell>
          <cell r="H43">
            <v>1986467.1398934172</v>
          </cell>
        </row>
        <row r="44">
          <cell r="C44" t="str">
            <v>JUMLAH</v>
          </cell>
          <cell r="D44">
            <v>816</v>
          </cell>
          <cell r="E44">
            <v>19647953.300000004</v>
          </cell>
          <cell r="F44">
            <v>10342590.599410675</v>
          </cell>
          <cell r="G44">
            <v>5446300.9273167402</v>
          </cell>
          <cell r="H44">
            <v>3859061.7732725861</v>
          </cell>
        </row>
        <row r="45">
          <cell r="B45" t="str">
            <v>D:\TM1-HASIL\TM1\PLN Budget Reports V1.2\Reports\[RKAP Laba_ Rugi.xls]BPeg-F(12D1)</v>
          </cell>
          <cell r="H45">
            <v>38413.629965046297</v>
          </cell>
        </row>
        <row r="47">
          <cell r="B47" t="str">
            <v>PT. PLN (PERSERO)</v>
          </cell>
        </row>
        <row r="48">
          <cell r="B48" t="str">
            <v>SATUAN ADMINISTRASI</v>
          </cell>
        </row>
        <row r="49">
          <cell r="B49" t="str">
            <v>DISTRIBUSI BALI</v>
          </cell>
        </row>
        <row r="50">
          <cell r="B50" t="str">
            <v>LEMBAR KERJA</v>
          </cell>
          <cell r="F50" t="str">
            <v>Daftar</v>
          </cell>
          <cell r="G50" t="str">
            <v>12D1</v>
          </cell>
        </row>
        <row r="51">
          <cell r="B51" t="str">
            <v>ANGGARAN LABA RUGI</v>
          </cell>
        </row>
        <row r="52">
          <cell r="B52" t="str">
            <v>TAHUN 2005 - S/D TRW II</v>
          </cell>
          <cell r="F52" t="str">
            <v>Perihal</v>
          </cell>
          <cell r="G52" t="str">
            <v>BIAYA   KEPEGAWAIAN   PER  FUNGSI</v>
          </cell>
        </row>
        <row r="53">
          <cell r="B53" t="str">
            <v>(Dalam ribuan rupiah)</v>
          </cell>
        </row>
        <row r="54">
          <cell r="D54" t="str">
            <v>Jumlah Pegawai (orang)</v>
          </cell>
          <cell r="E54" t="str">
            <v>Kepegawaian</v>
          </cell>
          <cell r="F54" t="str">
            <v>Gaji / Tunjangan</v>
          </cell>
          <cell r="G54" t="str">
            <v>Cuti dan lainnya</v>
          </cell>
          <cell r="H54" t="str">
            <v>Diklat dan lainnya</v>
          </cell>
        </row>
        <row r="55">
          <cell r="B55" t="str">
            <v>Kode Akun</v>
          </cell>
          <cell r="C55" t="str">
            <v>U r a i a n</v>
          </cell>
          <cell r="D55" t="str">
            <v>Jumlah Pegawai</v>
          </cell>
          <cell r="E55" t="str">
            <v>Jumlah</v>
          </cell>
          <cell r="F55" t="str">
            <v>Gaji / Tunjangan</v>
          </cell>
          <cell r="G55" t="str">
            <v>Cuti dan lainnya</v>
          </cell>
          <cell r="H55" t="str">
            <v>Diklat dan lainnya</v>
          </cell>
        </row>
        <row r="57">
          <cell r="D57" t="str">
            <v>No</v>
          </cell>
          <cell r="E57" t="str">
            <v>Rp</v>
          </cell>
          <cell r="F57" t="str">
            <v>Rp</v>
          </cell>
          <cell r="G57" t="str">
            <v>Rp</v>
          </cell>
          <cell r="H57" t="str">
            <v>Rp</v>
          </cell>
        </row>
        <row r="58">
          <cell r="B58" t="str">
            <v>(1)</v>
          </cell>
          <cell r="C58" t="str">
            <v>(2)</v>
          </cell>
          <cell r="D58" t="str">
            <v>(3)</v>
          </cell>
          <cell r="E58" t="str">
            <v>( 4 = 5 S/D 7 )</v>
          </cell>
          <cell r="F58" t="str">
            <v>(5)</v>
          </cell>
          <cell r="G58" t="str">
            <v>(6)</v>
          </cell>
          <cell r="H58" t="str">
            <v>(7)</v>
          </cell>
        </row>
        <row r="59">
          <cell r="B59" t="str">
            <v>6</v>
          </cell>
          <cell r="C59" t="str">
            <v>U S A H A</v>
          </cell>
        </row>
        <row r="60">
          <cell r="C60" t="str">
            <v>PEMBANGKITAN :</v>
          </cell>
        </row>
        <row r="61">
          <cell r="B61" t="str">
            <v>6 11 0 00 000</v>
          </cell>
          <cell r="C61" t="str">
            <v>P L T A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</row>
        <row r="62">
          <cell r="B62" t="str">
            <v>6 12 0 00 000</v>
          </cell>
          <cell r="C62" t="str">
            <v>P L T 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</row>
        <row r="63">
          <cell r="B63" t="str">
            <v>6 13 0 00 000</v>
          </cell>
          <cell r="C63" t="str">
            <v>P L T D</v>
          </cell>
          <cell r="D63">
            <v>5.0696053491923561</v>
          </cell>
          <cell r="E63">
            <v>215152.42141496495</v>
          </cell>
          <cell r="F63">
            <v>137779.89014499172</v>
          </cell>
          <cell r="G63">
            <v>35114.364668839866</v>
          </cell>
          <cell r="H63">
            <v>42258.166601133358</v>
          </cell>
        </row>
        <row r="64">
          <cell r="B64" t="str">
            <v>6 14 0 00 000</v>
          </cell>
          <cell r="C64" t="str">
            <v>P L T G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</row>
        <row r="65">
          <cell r="B65" t="str">
            <v>6 15 0 00 000</v>
          </cell>
          <cell r="C65" t="str">
            <v>P L T P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</row>
        <row r="66">
          <cell r="B66" t="str">
            <v>6 16 0 00 000</v>
          </cell>
          <cell r="C66" t="str">
            <v>P L T G/U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</row>
        <row r="67">
          <cell r="C67" t="str">
            <v>Sub Jumlah</v>
          </cell>
          <cell r="D67">
            <v>5.0696053491923561</v>
          </cell>
          <cell r="E67">
            <v>215152.42141496495</v>
          </cell>
          <cell r="F67">
            <v>137779.89014499172</v>
          </cell>
          <cell r="G67">
            <v>35114.364668839866</v>
          </cell>
          <cell r="H67">
            <v>42258.166601133358</v>
          </cell>
        </row>
        <row r="68">
          <cell r="C68" t="str">
            <v>TRANSMISI :</v>
          </cell>
        </row>
        <row r="69">
          <cell r="B69" t="str">
            <v>6 20 0 00 000</v>
          </cell>
          <cell r="C69" t="str">
            <v>Transmisi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</row>
        <row r="70">
          <cell r="B70" t="str">
            <v>6 30 0 00 000</v>
          </cell>
          <cell r="C70" t="str">
            <v>Tele Informasi Data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</row>
        <row r="71">
          <cell r="C71" t="str">
            <v>Sub Jumlah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</row>
        <row r="72">
          <cell r="C72" t="str">
            <v>DISTRIBUSI :</v>
          </cell>
        </row>
        <row r="73">
          <cell r="B73" t="str">
            <v>6 40 0 00 000</v>
          </cell>
          <cell r="C73" t="str">
            <v>Distribusi</v>
          </cell>
          <cell r="D73">
            <v>230.26071818919388</v>
          </cell>
          <cell r="E73">
            <v>9772190.8635445125</v>
          </cell>
          <cell r="F73">
            <v>6232075.9316769801</v>
          </cell>
          <cell r="G73">
            <v>1620755.3104961899</v>
          </cell>
          <cell r="H73">
            <v>1919359.6213713426</v>
          </cell>
        </row>
        <row r="74">
          <cell r="B74" t="str">
            <v>6 50 0 00 000</v>
          </cell>
          <cell r="C74" t="str">
            <v>Unit Pengatur Distribusi</v>
          </cell>
          <cell r="D74">
            <v>19.974132435834889</v>
          </cell>
          <cell r="E74">
            <v>847695.7599702914</v>
          </cell>
          <cell r="F74">
            <v>496966.66259533702</v>
          </cell>
          <cell r="G74">
            <v>184232.85955209922</v>
          </cell>
          <cell r="H74">
            <v>166496.23782285515</v>
          </cell>
        </row>
        <row r="75">
          <cell r="C75" t="str">
            <v>Sub Jumlah</v>
          </cell>
          <cell r="D75">
            <v>250.23485062502877</v>
          </cell>
          <cell r="E75">
            <v>10619886.623514803</v>
          </cell>
          <cell r="F75">
            <v>6729042.5942723174</v>
          </cell>
          <cell r="G75">
            <v>1804988.170048289</v>
          </cell>
          <cell r="H75">
            <v>2085855.8591941977</v>
          </cell>
        </row>
        <row r="77">
          <cell r="B77" t="str">
            <v>6 60 0 00 000</v>
          </cell>
          <cell r="C77" t="str">
            <v>TATA USAHA LANGGANAN</v>
          </cell>
          <cell r="D77">
            <v>140.59035055404678</v>
          </cell>
          <cell r="E77">
            <v>5966609.2852968946</v>
          </cell>
          <cell r="F77">
            <v>3471487.2924059345</v>
          </cell>
          <cell r="G77">
            <v>1322667.8892431611</v>
          </cell>
          <cell r="H77">
            <v>1172454.1036477997</v>
          </cell>
        </row>
        <row r="78">
          <cell r="C78" t="str">
            <v>Jumlah Biaya Usaha</v>
          </cell>
          <cell r="D78">
            <v>395.89480652826791</v>
          </cell>
          <cell r="E78">
            <v>16801648.330226664</v>
          </cell>
          <cell r="F78">
            <v>10338309.776823243</v>
          </cell>
          <cell r="G78">
            <v>3162770.4239602899</v>
          </cell>
          <cell r="H78">
            <v>3300568.1294431309</v>
          </cell>
        </row>
        <row r="79">
          <cell r="B79" t="str">
            <v>6</v>
          </cell>
          <cell r="C79" t="str">
            <v>CLEARING :</v>
          </cell>
        </row>
        <row r="80">
          <cell r="B80" t="str">
            <v>6 71 0 00 000</v>
          </cell>
          <cell r="C80" t="str">
            <v>Tata Usaha</v>
          </cell>
          <cell r="D80">
            <v>403.96709019687876</v>
          </cell>
          <cell r="E80">
            <v>17144233.454318579</v>
          </cell>
          <cell r="F80">
            <v>7396611.2088869447</v>
          </cell>
          <cell r="G80">
            <v>6380867.1805630727</v>
          </cell>
          <cell r="H80">
            <v>3366755.0648685629</v>
          </cell>
        </row>
        <row r="81">
          <cell r="B81" t="str">
            <v>6 72 0 00 000</v>
          </cell>
          <cell r="C81" t="str">
            <v>Gudang dan Persed. Bahan</v>
          </cell>
          <cell r="D81">
            <v>3.2405440437032262</v>
          </cell>
          <cell r="E81">
            <v>137527.6475545901</v>
          </cell>
          <cell r="F81">
            <v>110515.79188459972</v>
          </cell>
          <cell r="G81">
            <v>0</v>
          </cell>
          <cell r="H81">
            <v>27011.855669990389</v>
          </cell>
        </row>
        <row r="82">
          <cell r="B82" t="str">
            <v>6 73 0 00 000</v>
          </cell>
          <cell r="C82" t="str">
            <v>B e n g k e l</v>
          </cell>
          <cell r="D82">
            <v>12.897559231150048</v>
          </cell>
          <cell r="E82">
            <v>547368.26790017192</v>
          </cell>
          <cell r="F82">
            <v>384042.41657150333</v>
          </cell>
          <cell r="G82">
            <v>55817.047132893618</v>
          </cell>
          <cell r="H82">
            <v>107508.80419577501</v>
          </cell>
        </row>
        <row r="83">
          <cell r="B83" t="str">
            <v>6 74 0 00 000</v>
          </cell>
          <cell r="C83" t="str">
            <v>Laboratorium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</row>
        <row r="84">
          <cell r="B84" t="str">
            <v>6 75 0 00 000</v>
          </cell>
          <cell r="C84" t="str">
            <v>Jasa-Jasa Teknik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</row>
        <row r="85">
          <cell r="B85" t="str">
            <v>6 76 0 00 000</v>
          </cell>
          <cell r="C85" t="str">
            <v>Wisma dan Rumah Dinas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</row>
        <row r="86">
          <cell r="B86" t="str">
            <v>6 77 0 00 000</v>
          </cell>
          <cell r="C86" t="str">
            <v>Telekomunikasi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</row>
        <row r="87">
          <cell r="B87" t="str">
            <v>6 78 0 00 000</v>
          </cell>
          <cell r="C87" t="str">
            <v>Rupa-Rupa Jasa Umum dan Teknologi Informasi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</row>
        <row r="88">
          <cell r="B88" t="str">
            <v>6 79 0 00 000</v>
          </cell>
          <cell r="C88" t="str">
            <v>Pendidikan dan Latihan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</row>
        <row r="89">
          <cell r="C89" t="str">
            <v>Jumlah Biaya Clearing</v>
          </cell>
          <cell r="D89">
            <v>420.10519347173204</v>
          </cell>
          <cell r="E89">
            <v>17829129.369773343</v>
          </cell>
          <cell r="F89">
            <v>7891169.4173430484</v>
          </cell>
          <cell r="G89">
            <v>6436684.2276959661</v>
          </cell>
          <cell r="H89">
            <v>3501275.7247343282</v>
          </cell>
        </row>
        <row r="90">
          <cell r="C90" t="str">
            <v>JUMLAH</v>
          </cell>
          <cell r="D90">
            <v>816</v>
          </cell>
          <cell r="E90">
            <v>34630777.700000003</v>
          </cell>
          <cell r="F90">
            <v>18229479.194166292</v>
          </cell>
          <cell r="G90">
            <v>9599454.6516562551</v>
          </cell>
          <cell r="H90">
            <v>6801843.8541774591</v>
          </cell>
        </row>
        <row r="91">
          <cell r="B91" t="str">
            <v>D:\TM1-HASIL\TM1\PLN Budget Reports V1.2\Reports\[RKAP Laba_ Rugi.xls]BPeg-F(12D1)</v>
          </cell>
          <cell r="H91">
            <v>38413.629965046297</v>
          </cell>
        </row>
        <row r="93">
          <cell r="B93" t="str">
            <v>PT. PLN (PERSERO)</v>
          </cell>
        </row>
        <row r="94">
          <cell r="B94" t="str">
            <v>SATUAN ADMINISTRASI</v>
          </cell>
        </row>
        <row r="95">
          <cell r="B95" t="str">
            <v>DISTRIBUSI BALI</v>
          </cell>
        </row>
        <row r="96">
          <cell r="B96" t="str">
            <v>LEMBAR KERJA</v>
          </cell>
          <cell r="F96" t="str">
            <v>Daftar</v>
          </cell>
          <cell r="G96" t="str">
            <v>12D1</v>
          </cell>
        </row>
        <row r="97">
          <cell r="B97" t="str">
            <v>ANGGARAN LABA RUGI</v>
          </cell>
        </row>
        <row r="98">
          <cell r="B98" t="str">
            <v>TAHUN 2005 - S/D TRW III</v>
          </cell>
          <cell r="F98" t="str">
            <v>Perihal</v>
          </cell>
          <cell r="G98" t="str">
            <v>BIAYA   KEPEGAWAIAN   PER  FUNGSI</v>
          </cell>
        </row>
        <row r="99">
          <cell r="B99" t="str">
            <v>(Dalam ribuan rupiah)</v>
          </cell>
        </row>
        <row r="100">
          <cell r="D100" t="str">
            <v>Jumlah Pegawai (orang)</v>
          </cell>
          <cell r="E100" t="str">
            <v>Kepegawaian</v>
          </cell>
          <cell r="F100" t="str">
            <v>Gaji / Tunjangan</v>
          </cell>
          <cell r="G100" t="str">
            <v>Cuti dan lainnya</v>
          </cell>
          <cell r="H100" t="str">
            <v>Diklat dan lainnya</v>
          </cell>
        </row>
        <row r="101">
          <cell r="B101" t="str">
            <v>Kode Akun</v>
          </cell>
          <cell r="C101" t="str">
            <v>U r a i a n</v>
          </cell>
          <cell r="D101" t="str">
            <v>Jumlah Pegawai</v>
          </cell>
          <cell r="E101" t="str">
            <v>Jumlah</v>
          </cell>
          <cell r="F101" t="str">
            <v>Gaji / Tunjangan</v>
          </cell>
          <cell r="G101" t="str">
            <v>Cuti dan lainnya</v>
          </cell>
          <cell r="H101" t="str">
            <v>Diklat dan lainnya</v>
          </cell>
        </row>
        <row r="103">
          <cell r="D103" t="str">
            <v>No</v>
          </cell>
          <cell r="E103" t="str">
            <v>Rp</v>
          </cell>
          <cell r="F103" t="str">
            <v>Rp</v>
          </cell>
          <cell r="G103" t="str">
            <v>Rp</v>
          </cell>
          <cell r="H103" t="str">
            <v>Rp</v>
          </cell>
        </row>
        <row r="104">
          <cell r="B104" t="str">
            <v>(1)</v>
          </cell>
          <cell r="C104" t="str">
            <v>(2)</v>
          </cell>
          <cell r="D104" t="str">
            <v>(3)</v>
          </cell>
          <cell r="E104" t="str">
            <v>( 4 = 5 S/D 7 )</v>
          </cell>
          <cell r="F104" t="str">
            <v>(5)</v>
          </cell>
          <cell r="G104" t="str">
            <v>(6)</v>
          </cell>
          <cell r="H104" t="str">
            <v>(7)</v>
          </cell>
        </row>
        <row r="105">
          <cell r="B105" t="str">
            <v>6</v>
          </cell>
          <cell r="C105" t="str">
            <v>U S A H A</v>
          </cell>
        </row>
        <row r="106">
          <cell r="C106" t="str">
            <v>PEMBANGKITAN :</v>
          </cell>
        </row>
        <row r="107">
          <cell r="B107" t="str">
            <v>6 11 0 00 000</v>
          </cell>
          <cell r="C107" t="str">
            <v>P L T A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</row>
        <row r="108">
          <cell r="B108" t="str">
            <v>6 12 0 00 000</v>
          </cell>
          <cell r="C108" t="str">
            <v>P L T U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</row>
        <row r="109">
          <cell r="B109" t="str">
            <v>6 13 0 00 000</v>
          </cell>
          <cell r="C109" t="str">
            <v>P L T D</v>
          </cell>
          <cell r="D109">
            <v>5.0696053491923561</v>
          </cell>
          <cell r="E109">
            <v>314989.44217918883</v>
          </cell>
          <cell r="F109">
            <v>201713.79180797929</v>
          </cell>
          <cell r="G109">
            <v>51408.457626334486</v>
          </cell>
          <cell r="H109">
            <v>61867.192744875072</v>
          </cell>
        </row>
        <row r="110">
          <cell r="B110" t="str">
            <v>6 14 0 00 000</v>
          </cell>
          <cell r="C110" t="str">
            <v>P L T G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</row>
        <row r="111">
          <cell r="B111" t="str">
            <v>6 15 0 00 000</v>
          </cell>
          <cell r="C111" t="str">
            <v>P L T P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</row>
        <row r="112">
          <cell r="B112" t="str">
            <v>6 16 0 00 000</v>
          </cell>
          <cell r="C112" t="str">
            <v>P L T G/U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</row>
        <row r="113">
          <cell r="C113" t="str">
            <v>Sub Jumlah</v>
          </cell>
          <cell r="D113">
            <v>5.0696053491923561</v>
          </cell>
          <cell r="E113">
            <v>314989.44217918883</v>
          </cell>
          <cell r="F113">
            <v>201713.79180797929</v>
          </cell>
          <cell r="G113">
            <v>51408.457626334486</v>
          </cell>
          <cell r="H113">
            <v>61867.192744875072</v>
          </cell>
        </row>
        <row r="114">
          <cell r="C114" t="str">
            <v>TRANSMISI :</v>
          </cell>
        </row>
        <row r="115">
          <cell r="B115" t="str">
            <v>6 20 0 00 000</v>
          </cell>
          <cell r="C115" t="str">
            <v>Transmisi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</row>
        <row r="116">
          <cell r="B116" t="str">
            <v>6 30 0 00 000</v>
          </cell>
          <cell r="C116" t="str">
            <v>Tele Informasi Data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</row>
        <row r="117">
          <cell r="C117" t="str">
            <v>Sub Jumlah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</row>
        <row r="118">
          <cell r="C118" t="str">
            <v>DISTRIBUSI :</v>
          </cell>
        </row>
        <row r="119">
          <cell r="B119" t="str">
            <v>6 40 0 00 000</v>
          </cell>
          <cell r="C119" t="str">
            <v>Distribusi</v>
          </cell>
          <cell r="D119">
            <v>230.26071818919388</v>
          </cell>
          <cell r="E119">
            <v>14306773.443370374</v>
          </cell>
          <cell r="F119">
            <v>9123941.5686201584</v>
          </cell>
          <cell r="G119">
            <v>2372833.2119372725</v>
          </cell>
          <cell r="H119">
            <v>2809998.6628129431</v>
          </cell>
        </row>
        <row r="120">
          <cell r="B120" t="str">
            <v>6 50 0 00 000</v>
          </cell>
          <cell r="C120" t="str">
            <v>Unit Pengatur Distribusi</v>
          </cell>
          <cell r="D120">
            <v>19.974132435834889</v>
          </cell>
          <cell r="E120">
            <v>1241051.4035336503</v>
          </cell>
          <cell r="F120">
            <v>727573.73959849961</v>
          </cell>
          <cell r="G120">
            <v>269722.29863714747</v>
          </cell>
          <cell r="H120">
            <v>243755.36529800319</v>
          </cell>
        </row>
        <row r="121">
          <cell r="C121" t="str">
            <v>Sub Jumlah</v>
          </cell>
          <cell r="D121">
            <v>250.23485062502877</v>
          </cell>
          <cell r="E121">
            <v>15547824.846904024</v>
          </cell>
          <cell r="F121">
            <v>9851515.308218658</v>
          </cell>
          <cell r="G121">
            <v>2642555.51057442</v>
          </cell>
          <cell r="H121">
            <v>3053754.0281109465</v>
          </cell>
        </row>
        <row r="123">
          <cell r="B123" t="str">
            <v>6 60 0 00 000</v>
          </cell>
          <cell r="C123" t="str">
            <v>TATA USAHA LANGGANAN</v>
          </cell>
          <cell r="D123">
            <v>140.59035055404678</v>
          </cell>
          <cell r="E123">
            <v>8735290.6284610126</v>
          </cell>
          <cell r="F123">
            <v>5082359.0019379202</v>
          </cell>
          <cell r="G123">
            <v>1936424.5025970687</v>
          </cell>
          <cell r="H123">
            <v>1716507.1239260237</v>
          </cell>
        </row>
        <row r="124">
          <cell r="C124" t="str">
            <v>Jumlah Biaya Usaha</v>
          </cell>
          <cell r="D124">
            <v>395.89480652826791</v>
          </cell>
          <cell r="E124">
            <v>24598104.917544223</v>
          </cell>
          <cell r="F124">
            <v>15135588.101964558</v>
          </cell>
          <cell r="G124">
            <v>4630388.4707978228</v>
          </cell>
          <cell r="H124">
            <v>4832128.3447818449</v>
          </cell>
        </row>
        <row r="125">
          <cell r="B125" t="str">
            <v>6</v>
          </cell>
          <cell r="C125" t="str">
            <v>CLEARING :</v>
          </cell>
        </row>
        <row r="126">
          <cell r="B126" t="str">
            <v>6 71 0 00 000</v>
          </cell>
          <cell r="C126" t="str">
            <v>Tata Usaha</v>
          </cell>
          <cell r="D126">
            <v>403.96709019687876</v>
          </cell>
          <cell r="E126">
            <v>25099659.566229649</v>
          </cell>
          <cell r="F126">
            <v>10828855.298867583</v>
          </cell>
          <cell r="G126">
            <v>9341776.31191306</v>
          </cell>
          <cell r="H126">
            <v>4929027.9554490056</v>
          </cell>
        </row>
        <row r="127">
          <cell r="B127" t="str">
            <v>6 72 0 00 000</v>
          </cell>
          <cell r="C127" t="str">
            <v>Gudang dan Persed. Bahan</v>
          </cell>
          <cell r="D127">
            <v>3.2405440437032262</v>
          </cell>
          <cell r="E127">
            <v>201344.50127282328</v>
          </cell>
          <cell r="F127">
            <v>161798.35397055905</v>
          </cell>
          <cell r="G127">
            <v>0</v>
          </cell>
          <cell r="H127">
            <v>39546.147302264224</v>
          </cell>
        </row>
        <row r="128">
          <cell r="B128" t="str">
            <v>6 73 0 00 000</v>
          </cell>
          <cell r="C128" t="str">
            <v>B e n g k e l</v>
          </cell>
          <cell r="D128">
            <v>12.897559231150048</v>
          </cell>
          <cell r="E128">
            <v>801363.16495330702</v>
          </cell>
          <cell r="F128">
            <v>562249.33827582514</v>
          </cell>
          <cell r="G128">
            <v>81717.790693926872</v>
          </cell>
          <cell r="H128">
            <v>157396.03598355499</v>
          </cell>
        </row>
        <row r="129">
          <cell r="B129" t="str">
            <v>6 74 0 00 000</v>
          </cell>
          <cell r="C129" t="str">
            <v>Laboratorium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</row>
        <row r="130">
          <cell r="B130" t="str">
            <v>6 75 0 00 000</v>
          </cell>
          <cell r="C130" t="str">
            <v>Jasa-Jasa Teknik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</row>
        <row r="131">
          <cell r="B131" t="str">
            <v>6 76 0 00 000</v>
          </cell>
          <cell r="C131" t="str">
            <v>Wisma dan Rumah Dinas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</row>
        <row r="132">
          <cell r="B132" t="str">
            <v>6 77 0 00 000</v>
          </cell>
          <cell r="C132" t="str">
            <v>Telekomunikasi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</row>
        <row r="133">
          <cell r="B133" t="str">
            <v>6 78 0 00 000</v>
          </cell>
          <cell r="C133" t="str">
            <v>Rupa-Rupa Jasa Umum dan Teknologi Informasi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</row>
        <row r="134">
          <cell r="B134" t="str">
            <v>6 79 0 00 000</v>
          </cell>
          <cell r="C134" t="str">
            <v>Pendidikan dan Latihan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</row>
        <row r="135">
          <cell r="C135" t="str">
            <v>Jumlah Biaya Clearing</v>
          </cell>
          <cell r="D135">
            <v>420.10519347173204</v>
          </cell>
          <cell r="E135">
            <v>26102367.232455779</v>
          </cell>
          <cell r="F135">
            <v>11552902.991113968</v>
          </cell>
          <cell r="G135">
            <v>9423494.1026069876</v>
          </cell>
          <cell r="H135">
            <v>5125970.138734825</v>
          </cell>
        </row>
        <row r="136">
          <cell r="C136" t="str">
            <v>JUMLAH</v>
          </cell>
          <cell r="D136">
            <v>816</v>
          </cell>
          <cell r="E136">
            <v>50700472.150000006</v>
          </cell>
          <cell r="F136">
            <v>26688491.093078524</v>
          </cell>
          <cell r="G136">
            <v>14053882.573404811</v>
          </cell>
          <cell r="H136">
            <v>9958098.4835166708</v>
          </cell>
        </row>
        <row r="137">
          <cell r="B137" t="str">
            <v>D:\TM1-HASIL\TM1\PLN Budget Reports V1.2\Reports\[RKAP Laba_ Rugi.xls]BPeg-F(12D1)</v>
          </cell>
          <cell r="H137">
            <v>38413.629965046297</v>
          </cell>
        </row>
        <row r="139">
          <cell r="B139" t="str">
            <v>PT. PLN (PERSERO)</v>
          </cell>
        </row>
        <row r="140">
          <cell r="B140" t="str">
            <v>SATUAN ADMINISTRASI</v>
          </cell>
        </row>
        <row r="141">
          <cell r="B141" t="str">
            <v>DISTRIBUSI BALI</v>
          </cell>
        </row>
        <row r="142">
          <cell r="B142" t="str">
            <v>LEMBAR KERJA</v>
          </cell>
          <cell r="F142" t="str">
            <v>Daftar</v>
          </cell>
          <cell r="G142" t="str">
            <v>12D1</v>
          </cell>
        </row>
        <row r="143">
          <cell r="B143" t="str">
            <v>ANGGARAN LABA RUGI</v>
          </cell>
        </row>
        <row r="144">
          <cell r="B144" t="str">
            <v>TAHUN 2005 - S/D TRW IV</v>
          </cell>
          <cell r="F144" t="str">
            <v>Perihal</v>
          </cell>
          <cell r="G144" t="str">
            <v>BIAYA   KEPEGAWAIAN   PER  FUNGSI</v>
          </cell>
        </row>
        <row r="145">
          <cell r="B145" t="str">
            <v>(Dalam ribuan rupiah)</v>
          </cell>
        </row>
        <row r="146">
          <cell r="D146" t="str">
            <v>Jumlah Pegawai (orang)</v>
          </cell>
          <cell r="E146" t="str">
            <v>Kepegawaian</v>
          </cell>
          <cell r="F146" t="str">
            <v>Gaji / Tunjangan</v>
          </cell>
          <cell r="G146" t="str">
            <v>Cuti dan lainnya</v>
          </cell>
          <cell r="H146" t="str">
            <v>Diklat dan lainnya</v>
          </cell>
        </row>
        <row r="147">
          <cell r="B147" t="str">
            <v>Kode Akun</v>
          </cell>
          <cell r="C147" t="str">
            <v>U r a i a n</v>
          </cell>
          <cell r="D147" t="str">
            <v>Jumlah Pegawai</v>
          </cell>
          <cell r="E147" t="str">
            <v>Jumlah</v>
          </cell>
          <cell r="F147" t="str">
            <v>Gaji / Tunjangan</v>
          </cell>
          <cell r="G147" t="str">
            <v>Cuti dan lainnya</v>
          </cell>
          <cell r="H147" t="str">
            <v>Diklat dan lainnya</v>
          </cell>
        </row>
        <row r="149">
          <cell r="D149" t="str">
            <v>No</v>
          </cell>
          <cell r="E149" t="str">
            <v>Rp</v>
          </cell>
          <cell r="F149" t="str">
            <v>Rp</v>
          </cell>
          <cell r="G149" t="str">
            <v>Rp</v>
          </cell>
          <cell r="H149" t="str">
            <v>Rp</v>
          </cell>
        </row>
        <row r="150">
          <cell r="B150" t="str">
            <v>(1)</v>
          </cell>
          <cell r="C150" t="str">
            <v>(2)</v>
          </cell>
          <cell r="D150" t="str">
            <v>(3)</v>
          </cell>
          <cell r="E150" t="str">
            <v>( 4 = 5 S/D 7 )</v>
          </cell>
          <cell r="F150" t="str">
            <v>(5)</v>
          </cell>
          <cell r="G150" t="str">
            <v>(6)</v>
          </cell>
          <cell r="H150" t="str">
            <v>(7)</v>
          </cell>
        </row>
        <row r="151">
          <cell r="B151" t="str">
            <v>6</v>
          </cell>
          <cell r="C151" t="str">
            <v>U S A H A</v>
          </cell>
        </row>
        <row r="152">
          <cell r="C152" t="str">
            <v>PEMBANGKITAN :</v>
          </cell>
        </row>
        <row r="153">
          <cell r="B153" t="str">
            <v>6 11 0 00 000</v>
          </cell>
          <cell r="C153" t="str">
            <v>P L T A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</row>
        <row r="154">
          <cell r="B154" t="str">
            <v>6 12 0 00 000</v>
          </cell>
          <cell r="C154" t="str">
            <v>P L T U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</row>
        <row r="155">
          <cell r="B155" t="str">
            <v>6 13 0 00 000</v>
          </cell>
          <cell r="C155" t="str">
            <v>P L T D</v>
          </cell>
          <cell r="D155">
            <v>5.0696053491923561</v>
          </cell>
          <cell r="E155">
            <v>448728.97281936009</v>
          </cell>
          <cell r="F155">
            <v>287358.27453544107</v>
          </cell>
          <cell r="G155">
            <v>73235.674901667517</v>
          </cell>
          <cell r="H155">
            <v>88135.023382251471</v>
          </cell>
        </row>
        <row r="156">
          <cell r="B156" t="str">
            <v>6 14 0 00 000</v>
          </cell>
          <cell r="C156" t="str">
            <v>P L T G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</row>
        <row r="157">
          <cell r="B157" t="str">
            <v>6 15 0 00 000</v>
          </cell>
          <cell r="C157" t="str">
            <v>P L T P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</row>
        <row r="158">
          <cell r="B158" t="str">
            <v>6 16 0 00 000</v>
          </cell>
          <cell r="C158" t="str">
            <v>P L T G/U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</row>
        <row r="159">
          <cell r="C159" t="str">
            <v>Sub Jumlah</v>
          </cell>
          <cell r="D159">
            <v>5.0696053491923561</v>
          </cell>
          <cell r="E159">
            <v>448728.97281936009</v>
          </cell>
          <cell r="F159">
            <v>287358.27453544107</v>
          </cell>
          <cell r="G159">
            <v>73235.674901667517</v>
          </cell>
          <cell r="H159">
            <v>88135.023382251471</v>
          </cell>
        </row>
        <row r="160">
          <cell r="C160" t="str">
            <v>TRANSMISI :</v>
          </cell>
        </row>
        <row r="161">
          <cell r="B161" t="str">
            <v>6 20 0 00 000</v>
          </cell>
          <cell r="C161" t="str">
            <v>Transmisi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</row>
        <row r="162">
          <cell r="B162" t="str">
            <v>6 30 0 00 000</v>
          </cell>
          <cell r="C162" t="str">
            <v>Tele Informasi Data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</row>
        <row r="163">
          <cell r="C163" t="str">
            <v>Sub Jumlah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</row>
        <row r="164">
          <cell r="C164" t="str">
            <v>DISTRIBUSI :</v>
          </cell>
        </row>
        <row r="165">
          <cell r="B165" t="str">
            <v>6 40 0 00 000</v>
          </cell>
          <cell r="C165" t="str">
            <v>Distribusi</v>
          </cell>
          <cell r="D165">
            <v>230.26071818919388</v>
          </cell>
          <cell r="E165">
            <v>20381202.960925914</v>
          </cell>
          <cell r="F165">
            <v>12997822.72010793</v>
          </cell>
          <cell r="G165">
            <v>3380300.6300717937</v>
          </cell>
          <cell r="H165">
            <v>4003079.6107461909</v>
          </cell>
        </row>
        <row r="166">
          <cell r="B166" t="str">
            <v>6 50 0 00 000</v>
          </cell>
          <cell r="C166" t="str">
            <v>Unit Pengatur Distribusi</v>
          </cell>
          <cell r="D166">
            <v>19.974132435834889</v>
          </cell>
          <cell r="E166">
            <v>1767982.1827389291</v>
          </cell>
          <cell r="F166">
            <v>1036490.0314171413</v>
          </cell>
          <cell r="G166">
            <v>384242.11674076348</v>
          </cell>
          <cell r="H166">
            <v>347250.0345810242</v>
          </cell>
        </row>
        <row r="167">
          <cell r="C167" t="str">
            <v>Sub Jumlah</v>
          </cell>
          <cell r="D167">
            <v>250.23485062502877</v>
          </cell>
          <cell r="E167">
            <v>22149185.143664844</v>
          </cell>
          <cell r="F167">
            <v>14034312.751525071</v>
          </cell>
          <cell r="G167">
            <v>3764542.7468125573</v>
          </cell>
          <cell r="H167">
            <v>4350329.6453272151</v>
          </cell>
        </row>
        <row r="169">
          <cell r="B169" t="str">
            <v>6 60 0 00 000</v>
          </cell>
          <cell r="C169" t="str">
            <v>TATA USAHA LANGGANAN</v>
          </cell>
          <cell r="D169">
            <v>140.59035055404678</v>
          </cell>
          <cell r="E169">
            <v>12444156.743380744</v>
          </cell>
          <cell r="F169">
            <v>7240248.1767673306</v>
          </cell>
          <cell r="G169">
            <v>2758599.6914090617</v>
          </cell>
          <cell r="H169">
            <v>2445308.8752043517</v>
          </cell>
        </row>
        <row r="170">
          <cell r="C170" t="str">
            <v>Jumlah Biaya Usaha</v>
          </cell>
          <cell r="D170">
            <v>395.89480652826791</v>
          </cell>
          <cell r="E170">
            <v>35042070.85986495</v>
          </cell>
          <cell r="F170">
            <v>21561919.202827841</v>
          </cell>
          <cell r="G170">
            <v>6596378.1131232865</v>
          </cell>
          <cell r="H170">
            <v>6883773.543913818</v>
          </cell>
        </row>
        <row r="171">
          <cell r="B171" t="str">
            <v>6</v>
          </cell>
          <cell r="C171" t="str">
            <v>CLEARING :</v>
          </cell>
        </row>
        <row r="172">
          <cell r="B172" t="str">
            <v>6 71 0 00 000</v>
          </cell>
          <cell r="C172" t="str">
            <v>Tata Usaha</v>
          </cell>
          <cell r="D172">
            <v>403.96709019687876</v>
          </cell>
          <cell r="E172">
            <v>35756577.672411866</v>
          </cell>
          <cell r="F172">
            <v>15426615.830209497</v>
          </cell>
          <cell r="G172">
            <v>13308146.646922551</v>
          </cell>
          <cell r="H172">
            <v>7021815.195279819</v>
          </cell>
        </row>
        <row r="173">
          <cell r="B173" t="str">
            <v>6 72 0 00 000</v>
          </cell>
          <cell r="C173" t="str">
            <v>Gudang dan Persed. Bahan</v>
          </cell>
          <cell r="D173">
            <v>3.2405440437032262</v>
          </cell>
          <cell r="E173">
            <v>286832.18908519222</v>
          </cell>
          <cell r="F173">
            <v>230495.37368230263</v>
          </cell>
          <cell r="G173">
            <v>0</v>
          </cell>
          <cell r="H173">
            <v>56336.81540288961</v>
          </cell>
        </row>
        <row r="174">
          <cell r="B174" t="str">
            <v>6 73 0 00 000</v>
          </cell>
          <cell r="C174" t="str">
            <v>B e n g k e l</v>
          </cell>
          <cell r="D174">
            <v>12.897559231150048</v>
          </cell>
          <cell r="E174">
            <v>1141609.2786379969</v>
          </cell>
          <cell r="F174">
            <v>800971.50649687718</v>
          </cell>
          <cell r="G174">
            <v>116413.87097124732</v>
          </cell>
          <cell r="H174">
            <v>224223.90116987235</v>
          </cell>
        </row>
        <row r="175">
          <cell r="B175" t="str">
            <v>6 74 0 00 000</v>
          </cell>
          <cell r="C175" t="str">
            <v>Laboratorium</v>
          </cell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</row>
        <row r="176">
          <cell r="B176" t="str">
            <v>6 75 0 00 000</v>
          </cell>
          <cell r="C176" t="str">
            <v>Jasa-Jasa Teknik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</row>
        <row r="177">
          <cell r="B177" t="str">
            <v>6 76 0 00 000</v>
          </cell>
          <cell r="C177" t="str">
            <v>Wisma dan Rumah Dinas</v>
          </cell>
          <cell r="D177">
            <v>0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</row>
        <row r="178">
          <cell r="B178" t="str">
            <v>6 77 0 00 000</v>
          </cell>
          <cell r="C178" t="str">
            <v>Telekomunikasi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</row>
        <row r="179">
          <cell r="B179" t="str">
            <v>6 78 0 00 000</v>
          </cell>
          <cell r="C179" t="str">
            <v>Rupa-Rupa Jasa Umum dan Teknologi Informasi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</row>
        <row r="180">
          <cell r="B180" t="str">
            <v>6 79 0 00 000</v>
          </cell>
          <cell r="C180" t="str">
            <v>Pendidikan dan Latihan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</row>
        <row r="181">
          <cell r="C181" t="str">
            <v>Jumlah Biaya Clearing</v>
          </cell>
          <cell r="D181">
            <v>420.10519347173204</v>
          </cell>
          <cell r="E181">
            <v>37185019.140135057</v>
          </cell>
          <cell r="F181">
            <v>16458082.710388677</v>
          </cell>
          <cell r="G181">
            <v>13424560.517893799</v>
          </cell>
          <cell r="H181">
            <v>7302375.9118525805</v>
          </cell>
        </row>
        <row r="182">
          <cell r="C182" t="str">
            <v>JUMLAH</v>
          </cell>
          <cell r="D182">
            <v>816</v>
          </cell>
          <cell r="E182">
            <v>72227090</v>
          </cell>
          <cell r="F182">
            <v>38020001.913216516</v>
          </cell>
          <cell r="G182">
            <v>20020938.631017085</v>
          </cell>
          <cell r="H182">
            <v>14186149.455766398</v>
          </cell>
        </row>
        <row r="183">
          <cell r="B183" t="str">
            <v>D:\TM1-HASIL\TM1\PLN Budget Reports V1.2\Reports\[RKAP Laba_ Rugi.xls]BPeg-F(12D1)</v>
          </cell>
          <cell r="H183">
            <v>38413.629965046297</v>
          </cell>
        </row>
      </sheetData>
      <sheetData sheetId="1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12D2</v>
          </cell>
        </row>
        <row r="5">
          <cell r="B5" t="str">
            <v>ANGGARAN LABA RUGI</v>
          </cell>
        </row>
        <row r="6">
          <cell r="B6" t="str">
            <v xml:space="preserve">TAHUN 2005  </v>
          </cell>
          <cell r="E6" t="str">
            <v>Perihal</v>
          </cell>
          <cell r="F6" t="str">
            <v>RINCIAN BIAYA KEPEGAWAIAN PER UNSUR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</v>
          </cell>
          <cell r="C9" t="str">
            <v xml:space="preserve">U r a i a n 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(1)</v>
          </cell>
          <cell r="C11" t="str">
            <v>(2)</v>
          </cell>
          <cell r="D11" t="str">
            <v>(3)</v>
          </cell>
          <cell r="E11" t="str">
            <v>(4)</v>
          </cell>
          <cell r="F11" t="str">
            <v>(5)</v>
          </cell>
          <cell r="G11" t="str">
            <v>(6)</v>
          </cell>
        </row>
        <row r="12">
          <cell r="B12">
            <v>1</v>
          </cell>
          <cell r="C12" t="str">
            <v>Gaji Dasar</v>
          </cell>
          <cell r="D12">
            <v>5513101.25</v>
          </cell>
          <cell r="E12">
            <v>11026202.5</v>
          </cell>
          <cell r="F12">
            <v>16539303.75</v>
          </cell>
          <cell r="G12">
            <v>22052405</v>
          </cell>
        </row>
        <row r="13">
          <cell r="B13">
            <v>2</v>
          </cell>
          <cell r="C13" t="str">
            <v>Indeks Gaji Dasar</v>
          </cell>
          <cell r="D13">
            <v>1065498.75</v>
          </cell>
          <cell r="E13">
            <v>2130997.5</v>
          </cell>
          <cell r="F13">
            <v>3196496.25</v>
          </cell>
          <cell r="G13">
            <v>4261995</v>
          </cell>
        </row>
        <row r="14">
          <cell r="B14">
            <v>3</v>
          </cell>
          <cell r="C14" t="str">
            <v>Tunjangan Perumahan</v>
          </cell>
          <cell r="D14">
            <v>1348452.5</v>
          </cell>
          <cell r="E14">
            <v>2696905</v>
          </cell>
          <cell r="F14">
            <v>4045357.5</v>
          </cell>
          <cell r="G14">
            <v>5393810</v>
          </cell>
        </row>
        <row r="15">
          <cell r="B15">
            <v>4</v>
          </cell>
          <cell r="C15" t="str">
            <v>Tunjangan Transpot</v>
          </cell>
          <cell r="D15">
            <v>1430305</v>
          </cell>
          <cell r="E15">
            <v>2860610</v>
          </cell>
          <cell r="F15">
            <v>4290915</v>
          </cell>
          <cell r="G15">
            <v>5721220</v>
          </cell>
        </row>
        <row r="16">
          <cell r="B16">
            <v>5</v>
          </cell>
          <cell r="C16" t="str">
            <v>Tunjangan Jabatan</v>
          </cell>
          <cell r="D16">
            <v>1180462.5</v>
          </cell>
          <cell r="E16">
            <v>2360925</v>
          </cell>
          <cell r="F16">
            <v>3541387.5</v>
          </cell>
          <cell r="G16">
            <v>4721850</v>
          </cell>
        </row>
        <row r="17">
          <cell r="C17" t="str">
            <v>Sub Jumlah Gaji / Tunjangan</v>
          </cell>
          <cell r="D17">
            <v>10537820</v>
          </cell>
          <cell r="E17">
            <v>21075640</v>
          </cell>
          <cell r="F17">
            <v>31613460</v>
          </cell>
          <cell r="G17">
            <v>42151280</v>
          </cell>
        </row>
        <row r="18">
          <cell r="B18">
            <v>6</v>
          </cell>
          <cell r="C18" t="str">
            <v>Tunjangan Cuti Tahunan dan Besar</v>
          </cell>
          <cell r="D18">
            <v>1526551.9500000002</v>
          </cell>
          <cell r="E18">
            <v>3053103.9000000004</v>
          </cell>
          <cell r="F18">
            <v>3515695.4</v>
          </cell>
          <cell r="G18">
            <v>4625915</v>
          </cell>
        </row>
        <row r="19">
          <cell r="B19">
            <v>7</v>
          </cell>
          <cell r="C19" t="str">
            <v>Tunjangan Keamanan / Khusus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B20">
            <v>8</v>
          </cell>
          <cell r="C20" t="str">
            <v>Penghargaan Kesetiaan Kerja / Winduan</v>
          </cell>
          <cell r="D20">
            <v>238009.2</v>
          </cell>
          <cell r="E20">
            <v>538652.4</v>
          </cell>
          <cell r="F20">
            <v>839295.60000000009</v>
          </cell>
          <cell r="G20">
            <v>1252680</v>
          </cell>
        </row>
        <row r="21">
          <cell r="B21">
            <v>9</v>
          </cell>
          <cell r="C21" t="str">
            <v>Pesangon Pensiun Normal</v>
          </cell>
          <cell r="D21">
            <v>281026.40000000002</v>
          </cell>
          <cell r="E21">
            <v>1159233.9000000001</v>
          </cell>
          <cell r="F21">
            <v>1861799.9000000001</v>
          </cell>
          <cell r="G21">
            <v>3512830</v>
          </cell>
        </row>
        <row r="22">
          <cell r="B22">
            <v>10</v>
          </cell>
          <cell r="C22" t="str">
            <v>Uang Lembur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</row>
        <row r="23">
          <cell r="B23">
            <v>11</v>
          </cell>
          <cell r="C23" t="str">
            <v>Premi Piket Shift</v>
          </cell>
          <cell r="D23">
            <v>476657.5</v>
          </cell>
          <cell r="E23">
            <v>953315</v>
          </cell>
          <cell r="F23">
            <v>1429972.5</v>
          </cell>
          <cell r="G23">
            <v>1906630</v>
          </cell>
        </row>
        <row r="24">
          <cell r="B24">
            <v>12</v>
          </cell>
          <cell r="C24" t="str">
            <v>THR</v>
          </cell>
          <cell r="D24">
            <v>2998472</v>
          </cell>
          <cell r="E24">
            <v>0</v>
          </cell>
          <cell r="F24">
            <v>0</v>
          </cell>
          <cell r="G24">
            <v>3748090</v>
          </cell>
        </row>
        <row r="25">
          <cell r="B25">
            <v>13</v>
          </cell>
          <cell r="C25" t="str">
            <v>Iuran Pemberi Kerja</v>
          </cell>
          <cell r="D25">
            <v>396365</v>
          </cell>
          <cell r="E25">
            <v>792730</v>
          </cell>
          <cell r="F25">
            <v>1189095</v>
          </cell>
          <cell r="G25">
            <v>1585460</v>
          </cell>
        </row>
        <row r="26">
          <cell r="B26">
            <v>14</v>
          </cell>
          <cell r="C26" t="str">
            <v>Asuransi  Pegawai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B27">
            <v>15</v>
          </cell>
          <cell r="C27" t="str">
            <v>Beban Pajak</v>
          </cell>
          <cell r="D27">
            <v>1439897.5</v>
          </cell>
          <cell r="E27">
            <v>2879795</v>
          </cell>
          <cell r="F27">
            <v>4319692.5</v>
          </cell>
          <cell r="G27">
            <v>5759590</v>
          </cell>
        </row>
        <row r="28">
          <cell r="C28" t="str">
            <v>Sub Jumlah Cuti dan lainnya</v>
          </cell>
          <cell r="D28">
            <v>7356979.5500000007</v>
          </cell>
          <cell r="E28">
            <v>9376830.1999999993</v>
          </cell>
          <cell r="F28">
            <v>13155550.9</v>
          </cell>
          <cell r="G28">
            <v>22391195</v>
          </cell>
        </row>
        <row r="29">
          <cell r="B29">
            <v>16</v>
          </cell>
          <cell r="C29" t="str">
            <v>Biaya Peserta Latihan (Tunai)</v>
          </cell>
          <cell r="D29">
            <v>161280</v>
          </cell>
          <cell r="E29">
            <v>322560</v>
          </cell>
          <cell r="F29">
            <v>483840</v>
          </cell>
          <cell r="G29">
            <v>645120</v>
          </cell>
        </row>
        <row r="30">
          <cell r="B30">
            <v>17</v>
          </cell>
          <cell r="C30" t="str">
            <v>Pakaian Dinas</v>
          </cell>
          <cell r="D30">
            <v>0</v>
          </cell>
          <cell r="E30">
            <v>672000</v>
          </cell>
          <cell r="F30">
            <v>672000</v>
          </cell>
          <cell r="G30">
            <v>672000</v>
          </cell>
        </row>
        <row r="31">
          <cell r="B31">
            <v>18</v>
          </cell>
          <cell r="C31" t="str">
            <v>Perawatan  Kesehatan</v>
          </cell>
          <cell r="D31">
            <v>700387.5</v>
          </cell>
          <cell r="E31">
            <v>1400775</v>
          </cell>
          <cell r="F31">
            <v>2101162.5</v>
          </cell>
          <cell r="G31">
            <v>2801550</v>
          </cell>
        </row>
        <row r="32">
          <cell r="B32">
            <v>19</v>
          </cell>
          <cell r="C32" t="str">
            <v>Rupa-rupa Biaya Pegawai **)</v>
          </cell>
          <cell r="D32">
            <v>237941.25</v>
          </cell>
          <cell r="E32">
            <v>475882.5</v>
          </cell>
          <cell r="F32">
            <v>713823.75</v>
          </cell>
          <cell r="G32">
            <v>951765</v>
          </cell>
        </row>
        <row r="33">
          <cell r="B33">
            <v>20</v>
          </cell>
          <cell r="C33" t="str">
            <v>Uang Makan Lembur</v>
          </cell>
          <cell r="D33">
            <v>8425</v>
          </cell>
          <cell r="E33">
            <v>16850</v>
          </cell>
          <cell r="F33">
            <v>25275</v>
          </cell>
          <cell r="G33">
            <v>33700</v>
          </cell>
        </row>
        <row r="34">
          <cell r="B34">
            <v>21</v>
          </cell>
          <cell r="C34" t="str">
            <v>Biaya Diklat (Non Tunai)</v>
          </cell>
          <cell r="D34">
            <v>645120</v>
          </cell>
          <cell r="E34">
            <v>1290240</v>
          </cell>
          <cell r="F34">
            <v>1935360</v>
          </cell>
          <cell r="G34">
            <v>2580480</v>
          </cell>
        </row>
        <row r="35">
          <cell r="C35" t="str">
            <v>Sub Jumlah Diklat dan lainnya</v>
          </cell>
          <cell r="D35">
            <v>1753153.75</v>
          </cell>
          <cell r="E35">
            <v>4178307.5</v>
          </cell>
          <cell r="F35">
            <v>5931461.25</v>
          </cell>
          <cell r="G35">
            <v>7684615</v>
          </cell>
        </row>
        <row r="36">
          <cell r="C36" t="str">
            <v>JUMLAH BIAYA</v>
          </cell>
          <cell r="D36">
            <v>19647953.300000001</v>
          </cell>
          <cell r="E36">
            <v>34630777.700000003</v>
          </cell>
          <cell r="F36">
            <v>50700472.149999999</v>
          </cell>
          <cell r="G36">
            <v>72227090</v>
          </cell>
        </row>
        <row r="37">
          <cell r="C37" t="str">
            <v>Jumlah Pegawai (orang)</v>
          </cell>
          <cell r="D37">
            <v>816</v>
          </cell>
          <cell r="E37">
            <v>816</v>
          </cell>
          <cell r="F37">
            <v>816</v>
          </cell>
          <cell r="G37">
            <v>816</v>
          </cell>
        </row>
        <row r="38">
          <cell r="C38" t="str">
            <v>Rasio Biaya Pegawai / Pegawai</v>
          </cell>
          <cell r="D38">
            <v>24078.374142156863</v>
          </cell>
          <cell r="E38">
            <v>42439.678553921571</v>
          </cell>
          <cell r="F38">
            <v>62132.931556372547</v>
          </cell>
          <cell r="G38">
            <v>88513.590686274503</v>
          </cell>
        </row>
        <row r="39">
          <cell r="B39" t="str">
            <v>*) Rincian diuraikan tersendiri</v>
          </cell>
        </row>
        <row r="41">
          <cell r="B41" t="str">
            <v>RINCIAN RUPA-RUPA BIAYA PEGAWAI  **)</v>
          </cell>
        </row>
        <row r="42">
          <cell r="B42" t="str">
            <v>No</v>
          </cell>
          <cell r="C42" t="str">
            <v xml:space="preserve">U r a i a n </v>
          </cell>
          <cell r="D42" t="str">
            <v>RKAP 2005</v>
          </cell>
        </row>
        <row r="43">
          <cell r="D43" t="str">
            <v>S/D TRW I</v>
          </cell>
          <cell r="E43" t="str">
            <v xml:space="preserve"> S/D TRW II</v>
          </cell>
          <cell r="F43" t="str">
            <v>S/D TRW  III</v>
          </cell>
          <cell r="G43" t="str">
            <v>S/D TRW IV</v>
          </cell>
        </row>
        <row r="44">
          <cell r="B44">
            <v>1</v>
          </cell>
          <cell r="C44" t="str">
            <v>Pembinaan Spiritual, Budaya &amp; Olah Raga (SBO)</v>
          </cell>
          <cell r="D44">
            <v>101733.75</v>
          </cell>
          <cell r="E44">
            <v>203467.5</v>
          </cell>
          <cell r="F44">
            <v>305201.25</v>
          </cell>
          <cell r="G44">
            <v>406935</v>
          </cell>
        </row>
        <row r="45">
          <cell r="B45">
            <v>2</v>
          </cell>
          <cell r="C45" t="str">
            <v>Tunjangan Tewas / Kecelakaan Dinas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3</v>
          </cell>
          <cell r="C46" t="str">
            <v>Bantuan Kematian / Pemakaman</v>
          </cell>
          <cell r="D46">
            <v>136207.5</v>
          </cell>
          <cell r="E46">
            <v>272415</v>
          </cell>
          <cell r="F46">
            <v>408622.5</v>
          </cell>
          <cell r="G46">
            <v>544830</v>
          </cell>
        </row>
        <row r="47">
          <cell r="B47">
            <v>4</v>
          </cell>
          <cell r="C47" t="str">
            <v>Insentif Prestasi Kerja (IPK)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</row>
        <row r="48">
          <cell r="B48">
            <v>5</v>
          </cell>
          <cell r="C48" t="str">
            <v>Kompensasi Prestasi Kerja (KPK)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6</v>
          </cell>
          <cell r="C49" t="str">
            <v>Jasa Produksi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7</v>
          </cell>
          <cell r="C50" t="str">
            <v>Masa Persiapan Pensiun (MPP)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8</v>
          </cell>
          <cell r="C51" t="str">
            <v>Pensiun Dini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C52" t="str">
            <v xml:space="preserve">Jumlah Rupa-Rupa Biaya Pegawai </v>
          </cell>
          <cell r="D52">
            <v>237941.25</v>
          </cell>
          <cell r="E52">
            <v>475882.5</v>
          </cell>
          <cell r="F52">
            <v>713823.75</v>
          </cell>
          <cell r="G52">
            <v>951765</v>
          </cell>
        </row>
        <row r="53">
          <cell r="B53" t="str">
            <v>D:\TM1-HASIL\TM1\PLN Budget Reports V1.2\Reports\[RKAP Laba_ Rugi.xls]Bipeg-U(12D2)</v>
          </cell>
          <cell r="G53">
            <v>38413.629965046297</v>
          </cell>
        </row>
      </sheetData>
      <sheetData sheetId="20"/>
      <sheetData sheetId="2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I4" t="str">
            <v>Daftar</v>
          </cell>
          <cell r="J4" t="str">
            <v>12E2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I6" t="str">
            <v>Perihal</v>
          </cell>
          <cell r="J6" t="str">
            <v>RINCIAN BIAYA ADMINISTRASI PER FUNGSI</v>
          </cell>
        </row>
        <row r="7">
          <cell r="B7" t="str">
            <v>(Dalam ribuan rupiah)</v>
          </cell>
        </row>
        <row r="8">
          <cell r="E8" t="str">
            <v>Honorarium / Biaya</v>
          </cell>
          <cell r="F8" t="str">
            <v>Pemakaian Perkakas / Peralatan</v>
          </cell>
          <cell r="G8" t="str">
            <v>Asuransi (12E2)</v>
          </cell>
          <cell r="H8" t="str">
            <v>Perjalanan Dinas Pendidikan (12E2)</v>
          </cell>
          <cell r="I8" t="str">
            <v>Perjalanan Dinas Lainnya (12E2)</v>
          </cell>
          <cell r="J8" t="str">
            <v>Biaya Penyisihan Piut. Ragu-ragu</v>
          </cell>
          <cell r="K8" t="str">
            <v>Biaya Penyisihan Material (12E2)</v>
          </cell>
          <cell r="L8" t="str">
            <v xml:space="preserve">Rupa-Rupa Beban Administrasi </v>
          </cell>
        </row>
        <row r="9">
          <cell r="B9" t="str">
            <v>No</v>
          </cell>
          <cell r="C9" t="str">
            <v>Fungsi</v>
          </cell>
          <cell r="D9" t="str">
            <v>JUMLAH</v>
          </cell>
          <cell r="E9" t="str">
            <v>Honorarium / Biaya</v>
          </cell>
          <cell r="F9" t="str">
            <v>Pemakaian Perkakas / Peralatan</v>
          </cell>
          <cell r="G9" t="str">
            <v>Asuransi</v>
          </cell>
          <cell r="H9" t="str">
            <v>Perjalanan Dinas Pendidikan</v>
          </cell>
          <cell r="I9" t="str">
            <v>Perjalanan Dinas Lainnya</v>
          </cell>
          <cell r="J9" t="str">
            <v>Biaya Penyisihan Piut. Ragu-ragu</v>
          </cell>
          <cell r="K9" t="str">
            <v>Biaya Penyisihan Material</v>
          </cell>
          <cell r="L9" t="str">
            <v xml:space="preserve">Rupa-Rupa Beban Administrasi </v>
          </cell>
        </row>
        <row r="10">
          <cell r="B10" t="str">
            <v>1</v>
          </cell>
          <cell r="C10" t="str">
            <v>2</v>
          </cell>
          <cell r="D10" t="str">
            <v>3=4 s/d 11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10</v>
          </cell>
          <cell r="L10" t="str">
            <v>11</v>
          </cell>
        </row>
        <row r="11">
          <cell r="B11" t="str">
            <v>6</v>
          </cell>
          <cell r="C11" t="str">
            <v>U S A H A</v>
          </cell>
          <cell r="H11">
            <v>0</v>
          </cell>
        </row>
        <row r="12">
          <cell r="C12" t="str">
            <v>PEMBANGKITAN :</v>
          </cell>
        </row>
        <row r="13">
          <cell r="B13" t="str">
            <v>6 11 0 00 000</v>
          </cell>
          <cell r="C13" t="str">
            <v>P L T A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</row>
        <row r="14">
          <cell r="B14" t="str">
            <v>6 12 0 00 000</v>
          </cell>
          <cell r="C14" t="str">
            <v>P L T U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</row>
        <row r="15">
          <cell r="B15" t="str">
            <v>6 13 0 00 000</v>
          </cell>
          <cell r="C15" t="str">
            <v>P L T D</v>
          </cell>
          <cell r="D15">
            <v>24285.147326294791</v>
          </cell>
          <cell r="E15">
            <v>187.51848687968922</v>
          </cell>
          <cell r="F15">
            <v>478.10307636040983</v>
          </cell>
          <cell r="G15">
            <v>0</v>
          </cell>
          <cell r="H15">
            <v>420.3333087415744</v>
          </cell>
          <cell r="I15">
            <v>1729.0012422634404</v>
          </cell>
          <cell r="J15">
            <v>0</v>
          </cell>
          <cell r="K15">
            <v>0</v>
          </cell>
          <cell r="L15">
            <v>21470.191212049678</v>
          </cell>
        </row>
        <row r="16">
          <cell r="B16" t="str">
            <v>6 14 0 00 000</v>
          </cell>
          <cell r="C16" t="str">
            <v>P L T G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</row>
        <row r="17">
          <cell r="B17" t="str">
            <v>6 15 0 00 000</v>
          </cell>
          <cell r="C17" t="str">
            <v>P L T P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</row>
        <row r="18">
          <cell r="B18" t="str">
            <v>6 16 0 00 000</v>
          </cell>
          <cell r="C18" t="str">
            <v>P L T G/U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</row>
        <row r="19">
          <cell r="C19" t="str">
            <v>Sub Jumlah</v>
          </cell>
          <cell r="D19">
            <v>24285.147326294791</v>
          </cell>
          <cell r="E19">
            <v>187.51848687968922</v>
          </cell>
          <cell r="F19">
            <v>478.10307636040983</v>
          </cell>
          <cell r="G19">
            <v>0</v>
          </cell>
          <cell r="H19">
            <v>420.3333087415744</v>
          </cell>
          <cell r="I19">
            <v>1729.0012422634404</v>
          </cell>
          <cell r="J19">
            <v>0</v>
          </cell>
          <cell r="K19">
            <v>0</v>
          </cell>
          <cell r="L19">
            <v>21470.191212049678</v>
          </cell>
        </row>
        <row r="20">
          <cell r="C20" t="str">
            <v>TRANSMISI :</v>
          </cell>
        </row>
        <row r="21">
          <cell r="B21" t="str">
            <v>6 20 0 00 000</v>
          </cell>
          <cell r="C21" t="str">
            <v>Transmisi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</row>
        <row r="22">
          <cell r="B22" t="str">
            <v>6 30 0 00 000</v>
          </cell>
          <cell r="C22" t="str">
            <v>Tele Informasi Data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</row>
        <row r="23">
          <cell r="C23" t="str">
            <v>Sub 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</row>
        <row r="24">
          <cell r="C24" t="str">
            <v>DISTRIBUSI :</v>
          </cell>
        </row>
        <row r="25">
          <cell r="B25" t="str">
            <v>6 40 0 00 000</v>
          </cell>
          <cell r="C25" t="str">
            <v>Distribusi</v>
          </cell>
          <cell r="D25">
            <v>2698558.7145536435</v>
          </cell>
          <cell r="E25">
            <v>20837.001320605286</v>
          </cell>
          <cell r="F25">
            <v>53126.678863929941</v>
          </cell>
          <cell r="G25">
            <v>0</v>
          </cell>
          <cell r="H25">
            <v>46707.318596069781</v>
          </cell>
          <cell r="I25">
            <v>192126.12989718892</v>
          </cell>
          <cell r="J25">
            <v>0</v>
          </cell>
          <cell r="K25">
            <v>0</v>
          </cell>
          <cell r="L25">
            <v>2385761.5858758497</v>
          </cell>
        </row>
        <row r="26">
          <cell r="B26" t="str">
            <v>6 50 0 00 000</v>
          </cell>
          <cell r="C26" t="str">
            <v>Unit Pengatur Distribusi</v>
          </cell>
          <cell r="D26">
            <v>57470.970860155358</v>
          </cell>
          <cell r="E26">
            <v>443.76380964073331</v>
          </cell>
          <cell r="F26">
            <v>1131.4342713461294</v>
          </cell>
          <cell r="G26">
            <v>0</v>
          </cell>
          <cell r="H26">
            <v>994.72171256229979</v>
          </cell>
          <cell r="I26">
            <v>4091.693522637368</v>
          </cell>
          <cell r="J26">
            <v>0</v>
          </cell>
          <cell r="K26">
            <v>0</v>
          </cell>
          <cell r="L26">
            <v>50809.357543968828</v>
          </cell>
        </row>
        <row r="27">
          <cell r="C27" t="str">
            <v>Sub Jumlah</v>
          </cell>
          <cell r="D27">
            <v>2756029.6854137988</v>
          </cell>
          <cell r="E27">
            <v>21280.765130246018</v>
          </cell>
          <cell r="F27">
            <v>54258.113135276071</v>
          </cell>
          <cell r="G27">
            <v>0</v>
          </cell>
          <cell r="H27">
            <v>47702.04030863208</v>
          </cell>
          <cell r="I27">
            <v>196217.82341982628</v>
          </cell>
          <cell r="J27">
            <v>0</v>
          </cell>
          <cell r="K27">
            <v>0</v>
          </cell>
          <cell r="L27">
            <v>2436570.9434198188</v>
          </cell>
        </row>
        <row r="29">
          <cell r="B29" t="str">
            <v>6 60 0 00 000</v>
          </cell>
          <cell r="C29" t="str">
            <v>TATA USAHA LANGGANAN</v>
          </cell>
          <cell r="D29">
            <v>6114525.4911904121</v>
          </cell>
          <cell r="E29">
            <v>64542.32057225547</v>
          </cell>
          <cell r="F29">
            <v>164559.14579149376</v>
          </cell>
          <cell r="G29">
            <v>0</v>
          </cell>
          <cell r="H29">
            <v>144675.26701728094</v>
          </cell>
          <cell r="I29">
            <v>595108.00404225173</v>
          </cell>
          <cell r="J29">
            <v>0</v>
          </cell>
          <cell r="K29">
            <v>0</v>
          </cell>
          <cell r="L29">
            <v>5145640.75376713</v>
          </cell>
        </row>
        <row r="30">
          <cell r="C30" t="str">
            <v>Jumlah Biaya Usaha</v>
          </cell>
          <cell r="D30">
            <v>8894840.3239305057</v>
          </cell>
          <cell r="E30">
            <v>86010.604189381178</v>
          </cell>
          <cell r="F30">
            <v>219295.36200313026</v>
          </cell>
          <cell r="G30">
            <v>0</v>
          </cell>
          <cell r="H30">
            <v>192797.64063465458</v>
          </cell>
          <cell r="I30">
            <v>793054.82870434155</v>
          </cell>
          <cell r="J30">
            <v>0</v>
          </cell>
          <cell r="K30">
            <v>0</v>
          </cell>
          <cell r="L30">
            <v>7603681.8883989984</v>
          </cell>
        </row>
        <row r="31">
          <cell r="B31" t="str">
            <v>6</v>
          </cell>
          <cell r="C31" t="str">
            <v>CLEARING :</v>
          </cell>
        </row>
        <row r="32">
          <cell r="B32" t="str">
            <v>6 71 0 00 000</v>
          </cell>
          <cell r="C32" t="str">
            <v>Tata Usaha</v>
          </cell>
          <cell r="D32">
            <v>408508.95480956021</v>
          </cell>
          <cell r="E32">
            <v>3154.3140362072277</v>
          </cell>
          <cell r="F32">
            <v>8042.3390227390037</v>
          </cell>
          <cell r="G32">
            <v>0</v>
          </cell>
          <cell r="H32">
            <v>7070.5735616331021</v>
          </cell>
          <cell r="I32">
            <v>29084.134465048443</v>
          </cell>
          <cell r="J32">
            <v>0</v>
          </cell>
          <cell r="K32">
            <v>0</v>
          </cell>
          <cell r="L32">
            <v>361157.59372393246</v>
          </cell>
        </row>
        <row r="33">
          <cell r="B33" t="str">
            <v>6 72 0 00 000</v>
          </cell>
          <cell r="C33" t="str">
            <v>Gudang dan Persed. Bahan</v>
          </cell>
          <cell r="D33">
            <v>66536.47070963234</v>
          </cell>
          <cell r="E33">
            <v>513.76333617197054</v>
          </cell>
          <cell r="F33">
            <v>1309.9072823822562</v>
          </cell>
          <cell r="G33">
            <v>0</v>
          </cell>
          <cell r="H33">
            <v>1151.6296158139737</v>
          </cell>
          <cell r="I33">
            <v>4737.1193168845957</v>
          </cell>
          <cell r="J33">
            <v>0</v>
          </cell>
          <cell r="K33">
            <v>0</v>
          </cell>
          <cell r="L33">
            <v>58824.051158379545</v>
          </cell>
        </row>
        <row r="34">
          <cell r="B34" t="str">
            <v>6 73 0 00 000</v>
          </cell>
          <cell r="C34" t="str">
            <v>B e n g k e l</v>
          </cell>
          <cell r="D34">
            <v>5988.1267192655914</v>
          </cell>
          <cell r="E34">
            <v>46.237498441062208</v>
          </cell>
          <cell r="F34">
            <v>117.88859123028634</v>
          </cell>
          <cell r="G34">
            <v>0</v>
          </cell>
          <cell r="H34">
            <v>103.64397148817947</v>
          </cell>
          <cell r="I34">
            <v>426.3296572728986</v>
          </cell>
          <cell r="J34">
            <v>0</v>
          </cell>
          <cell r="K34">
            <v>0</v>
          </cell>
          <cell r="L34">
            <v>5294.0270008331645</v>
          </cell>
        </row>
        <row r="35">
          <cell r="B35" t="str">
            <v>6 74 0 00 000</v>
          </cell>
          <cell r="C35" t="str">
            <v>Laboratorium</v>
          </cell>
          <cell r="D35">
            <v>138.48378630311973</v>
          </cell>
          <cell r="E35">
            <v>1.069306671934992</v>
          </cell>
          <cell r="F35">
            <v>2.7263381756745875</v>
          </cell>
          <cell r="G35">
            <v>0</v>
          </cell>
          <cell r="H35">
            <v>2.3969114669864555</v>
          </cell>
          <cell r="I35">
            <v>9.8594682311103874</v>
          </cell>
          <cell r="J35">
            <v>0</v>
          </cell>
          <cell r="K35">
            <v>0</v>
          </cell>
          <cell r="L35">
            <v>122.4317617574133</v>
          </cell>
        </row>
        <row r="36">
          <cell r="B36" t="str">
            <v>6 75 0 00 000</v>
          </cell>
          <cell r="C36" t="str">
            <v>Jasa-Jasa Teknik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</row>
        <row r="37">
          <cell r="B37" t="str">
            <v>6 76 0 00 000</v>
          </cell>
          <cell r="C37" t="str">
            <v>Wisma dan Rumah Dinas</v>
          </cell>
          <cell r="D37">
            <v>20810.680918355418</v>
          </cell>
          <cell r="E37">
            <v>160.69029124318766</v>
          </cell>
          <cell r="F37">
            <v>409.70105861567498</v>
          </cell>
          <cell r="G37">
            <v>0</v>
          </cell>
          <cell r="H37">
            <v>360.19638876582775</v>
          </cell>
          <cell r="I37">
            <v>1481.6337194390971</v>
          </cell>
          <cell r="J37">
            <v>0</v>
          </cell>
          <cell r="K37">
            <v>0</v>
          </cell>
          <cell r="L37">
            <v>18398.45946029163</v>
          </cell>
        </row>
        <row r="38">
          <cell r="B38" t="str">
            <v>6 77 0 00 000</v>
          </cell>
          <cell r="C38" t="str">
            <v>Telekomunikasi</v>
          </cell>
          <cell r="D38">
            <v>6581.7711922508652</v>
          </cell>
          <cell r="E38">
            <v>50.821341883434819</v>
          </cell>
          <cell r="F38">
            <v>129.57570372687408</v>
          </cell>
          <cell r="G38">
            <v>0</v>
          </cell>
          <cell r="H38">
            <v>113.9189161773505</v>
          </cell>
          <cell r="I38">
            <v>468.5946687823415</v>
          </cell>
          <cell r="J38">
            <v>0</v>
          </cell>
          <cell r="K38">
            <v>0</v>
          </cell>
          <cell r="L38">
            <v>5818.8605616808645</v>
          </cell>
        </row>
        <row r="39">
          <cell r="B39" t="str">
            <v>6 78 0 00 000</v>
          </cell>
          <cell r="C39" t="str">
            <v>Rupa-Rupa Jasa Umum dan Teknologi Informasi</v>
          </cell>
          <cell r="D39">
            <v>2244222.4379341276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2244222.4379341276</v>
          </cell>
        </row>
        <row r="40">
          <cell r="B40" t="str">
            <v>6 79 0 00 000</v>
          </cell>
          <cell r="C40" t="str">
            <v>Pendidikan dan Latihan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</row>
        <row r="41">
          <cell r="C41" t="str">
            <v>Jumlah Biaya Clearing</v>
          </cell>
          <cell r="D41">
            <v>2752786.9260694953</v>
          </cell>
          <cell r="E41">
            <v>3926.8958106188179</v>
          </cell>
          <cell r="F41">
            <v>10012.137996869771</v>
          </cell>
          <cell r="G41">
            <v>0</v>
          </cell>
          <cell r="H41">
            <v>8802.3593653454209</v>
          </cell>
          <cell r="I41">
            <v>36207.671295658482</v>
          </cell>
          <cell r="J41">
            <v>0</v>
          </cell>
          <cell r="K41">
            <v>0</v>
          </cell>
          <cell r="L41">
            <v>2693837.8616010025</v>
          </cell>
        </row>
        <row r="42">
          <cell r="C42" t="str">
            <v>JUMLAH</v>
          </cell>
          <cell r="D42">
            <v>11647627.25</v>
          </cell>
          <cell r="E42">
            <v>89937.5</v>
          </cell>
          <cell r="F42">
            <v>229307.50000000003</v>
          </cell>
          <cell r="G42">
            <v>0</v>
          </cell>
          <cell r="H42">
            <v>201600</v>
          </cell>
          <cell r="I42">
            <v>829262.5</v>
          </cell>
          <cell r="J42">
            <v>0</v>
          </cell>
          <cell r="K42">
            <v>0</v>
          </cell>
          <cell r="L42">
            <v>10297519.75</v>
          </cell>
        </row>
        <row r="43">
          <cell r="B43" t="str">
            <v>D:\TM1-HASIL\TM1\PLN Budget Reports V1.2\Reports\[RKAP Laba_ Rugi.xls]BOLain(12E2)</v>
          </cell>
          <cell r="L43">
            <v>38413.629965046297</v>
          </cell>
        </row>
        <row r="45">
          <cell r="B45" t="str">
            <v>PT. PLN (PERSERO)</v>
          </cell>
        </row>
        <row r="46">
          <cell r="B46" t="str">
            <v>SATUAN ADMINISTRASI</v>
          </cell>
        </row>
        <row r="47">
          <cell r="B47" t="str">
            <v>DISTRIBUSI BALI</v>
          </cell>
        </row>
        <row r="48">
          <cell r="B48" t="str">
            <v>LEMBAR KERJA</v>
          </cell>
          <cell r="I48" t="str">
            <v>Daftar</v>
          </cell>
          <cell r="J48" t="str">
            <v>12E2</v>
          </cell>
        </row>
        <row r="49">
          <cell r="B49" t="str">
            <v>ANGGARAN LABA RUGI</v>
          </cell>
        </row>
        <row r="50">
          <cell r="B50" t="str">
            <v>TAHUN 2005 - S/D TRW II</v>
          </cell>
          <cell r="I50" t="str">
            <v>Perihal</v>
          </cell>
          <cell r="J50" t="str">
            <v>RINCIAN BIAYA ADMINISTRASI PER FUNGSI</v>
          </cell>
        </row>
        <row r="51">
          <cell r="B51" t="str">
            <v>(Dalam ribuan rupiah)</v>
          </cell>
        </row>
        <row r="53">
          <cell r="B53" t="str">
            <v>No</v>
          </cell>
          <cell r="C53" t="str">
            <v>Fungsi</v>
          </cell>
          <cell r="D53" t="str">
            <v>JUMLAH</v>
          </cell>
          <cell r="E53" t="str">
            <v>Honorarium / Biaya</v>
          </cell>
          <cell r="F53" t="str">
            <v>Pemakaian Perkakas / Peralatan</v>
          </cell>
          <cell r="G53" t="str">
            <v>Asuransi</v>
          </cell>
          <cell r="H53" t="str">
            <v>Perjalanan Dinas Pendidikan</v>
          </cell>
          <cell r="I53" t="str">
            <v>Perjalanan Dinas Lainnya</v>
          </cell>
          <cell r="J53" t="str">
            <v>Biaya Penyisihan Piut. Ragu-ragu</v>
          </cell>
          <cell r="K53" t="str">
            <v>Biaya Penyisihan Material</v>
          </cell>
          <cell r="L53" t="str">
            <v xml:space="preserve">Rupa-Rupa Beban Administrasi </v>
          </cell>
        </row>
        <row r="54">
          <cell r="B54" t="str">
            <v>1</v>
          </cell>
          <cell r="C54" t="str">
            <v>2</v>
          </cell>
          <cell r="D54" t="str">
            <v>3=4 s/d 11</v>
          </cell>
          <cell r="E54" t="str">
            <v>4</v>
          </cell>
          <cell r="F54" t="str">
            <v>5</v>
          </cell>
          <cell r="G54" t="str">
            <v>6</v>
          </cell>
          <cell r="H54" t="str">
            <v>7</v>
          </cell>
          <cell r="I54" t="str">
            <v>8</v>
          </cell>
          <cell r="J54" t="str">
            <v>9</v>
          </cell>
          <cell r="K54" t="str">
            <v>10</v>
          </cell>
          <cell r="L54" t="str">
            <v>11</v>
          </cell>
        </row>
        <row r="55">
          <cell r="B55" t="str">
            <v>6</v>
          </cell>
          <cell r="C55" t="str">
            <v>U S A H A</v>
          </cell>
          <cell r="H55">
            <v>0</v>
          </cell>
        </row>
        <row r="56">
          <cell r="C56" t="str">
            <v>PEMBANGKITAN :</v>
          </cell>
        </row>
        <row r="57">
          <cell r="B57" t="str">
            <v>6 11 0 00 000</v>
          </cell>
          <cell r="C57" t="str">
            <v>P L T A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</row>
        <row r="58">
          <cell r="B58" t="str">
            <v>6 12 0 00 000</v>
          </cell>
          <cell r="C58" t="str">
            <v>P L T U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</row>
        <row r="59">
          <cell r="B59" t="str">
            <v>6 13 0 00 000</v>
          </cell>
          <cell r="C59" t="str">
            <v>P L T D</v>
          </cell>
          <cell r="D59">
            <v>47840.549324913234</v>
          </cell>
          <cell r="E59">
            <v>375.03697375937844</v>
          </cell>
          <cell r="F59">
            <v>956.20615272081966</v>
          </cell>
          <cell r="G59">
            <v>0</v>
          </cell>
          <cell r="H59">
            <v>840.6666174831488</v>
          </cell>
          <cell r="I59">
            <v>3458.0024845268808</v>
          </cell>
          <cell r="J59">
            <v>0</v>
          </cell>
          <cell r="K59">
            <v>0</v>
          </cell>
          <cell r="L59">
            <v>42210.637096423008</v>
          </cell>
        </row>
        <row r="60">
          <cell r="B60" t="str">
            <v>6 14 0 00 000</v>
          </cell>
          <cell r="C60" t="str">
            <v>P L T G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</row>
        <row r="61">
          <cell r="B61" t="str">
            <v>6 15 0 00 000</v>
          </cell>
          <cell r="C61" t="str">
            <v>P L T P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</row>
        <row r="62">
          <cell r="B62" t="str">
            <v>6 16 0 00 000</v>
          </cell>
          <cell r="C62" t="str">
            <v>P L T G/U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</row>
        <row r="63">
          <cell r="C63" t="str">
            <v>Sub Jumlah</v>
          </cell>
          <cell r="D63">
            <v>47840.549324913234</v>
          </cell>
          <cell r="E63">
            <v>375.03697375937844</v>
          </cell>
          <cell r="F63">
            <v>956.20615272081966</v>
          </cell>
          <cell r="G63">
            <v>0</v>
          </cell>
          <cell r="H63">
            <v>840.6666174831488</v>
          </cell>
          <cell r="I63">
            <v>3458.0024845268808</v>
          </cell>
          <cell r="J63">
            <v>0</v>
          </cell>
          <cell r="K63">
            <v>0</v>
          </cell>
          <cell r="L63">
            <v>42210.637096423008</v>
          </cell>
        </row>
        <row r="64">
          <cell r="C64" t="str">
            <v>TRANSMISI :</v>
          </cell>
        </row>
        <row r="65">
          <cell r="B65" t="str">
            <v>6 20 0 00 000</v>
          </cell>
          <cell r="C65" t="str">
            <v>Transmisi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</row>
        <row r="66">
          <cell r="B66" t="str">
            <v>6 30 0 00 000</v>
          </cell>
          <cell r="C66" t="str">
            <v>Tele Informasi Data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</row>
        <row r="67">
          <cell r="C67" t="str">
            <v>Sub Jumlah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</row>
        <row r="68">
          <cell r="C68" t="str">
            <v>DISTRIBUSI :</v>
          </cell>
        </row>
        <row r="69">
          <cell r="B69" t="str">
            <v>6 40 0 00 000</v>
          </cell>
          <cell r="C69" t="str">
            <v>Distribusi</v>
          </cell>
          <cell r="D69">
            <v>5316028.3343224442</v>
          </cell>
          <cell r="E69">
            <v>41674.002641210573</v>
          </cell>
          <cell r="F69">
            <v>106253.35772785988</v>
          </cell>
          <cell r="G69">
            <v>0</v>
          </cell>
          <cell r="H69">
            <v>93414.637192139562</v>
          </cell>
          <cell r="I69">
            <v>384252.25979437784</v>
          </cell>
          <cell r="J69">
            <v>0</v>
          </cell>
          <cell r="K69">
            <v>0</v>
          </cell>
          <cell r="L69">
            <v>4690434.0769668566</v>
          </cell>
        </row>
        <row r="70">
          <cell r="B70" t="str">
            <v>6 50 0 00 000</v>
          </cell>
          <cell r="C70" t="str">
            <v>Unit Pengatur Distribusi</v>
          </cell>
          <cell r="D70">
            <v>113214.99430266784</v>
          </cell>
          <cell r="E70">
            <v>887.52761928146663</v>
          </cell>
          <cell r="F70">
            <v>2262.8685426922589</v>
          </cell>
          <cell r="G70">
            <v>0</v>
          </cell>
          <cell r="H70">
            <v>1989.4434251245996</v>
          </cell>
          <cell r="I70">
            <v>8183.387045274736</v>
          </cell>
          <cell r="J70">
            <v>0</v>
          </cell>
          <cell r="K70">
            <v>0</v>
          </cell>
          <cell r="L70">
            <v>99891.767670294779</v>
          </cell>
        </row>
        <row r="71">
          <cell r="C71" t="str">
            <v>Sub Jumlah</v>
          </cell>
          <cell r="D71">
            <v>5429243.3286251118</v>
          </cell>
          <cell r="E71">
            <v>42561.530260492036</v>
          </cell>
          <cell r="F71">
            <v>108516.22627055214</v>
          </cell>
          <cell r="G71">
            <v>0</v>
          </cell>
          <cell r="H71">
            <v>95404.080617264161</v>
          </cell>
          <cell r="I71">
            <v>392435.64683965256</v>
          </cell>
          <cell r="J71">
            <v>0</v>
          </cell>
          <cell r="K71">
            <v>0</v>
          </cell>
          <cell r="L71">
            <v>4790325.8446371518</v>
          </cell>
        </row>
        <row r="73">
          <cell r="B73" t="str">
            <v>6 60 0 00 000</v>
          </cell>
          <cell r="C73" t="str">
            <v>TATA USAHA LANGGANAN</v>
          </cell>
          <cell r="D73">
            <v>12054156.997465815</v>
          </cell>
          <cell r="E73">
            <v>129084.64114451094</v>
          </cell>
          <cell r="F73">
            <v>329118.29158298753</v>
          </cell>
          <cell r="G73">
            <v>0</v>
          </cell>
          <cell r="H73">
            <v>289350.53403456189</v>
          </cell>
          <cell r="I73">
            <v>1190216.0080845035</v>
          </cell>
          <cell r="J73">
            <v>0</v>
          </cell>
          <cell r="K73">
            <v>0</v>
          </cell>
          <cell r="L73">
            <v>10116387.522619251</v>
          </cell>
        </row>
        <row r="74">
          <cell r="C74" t="str">
            <v>Jumlah Biaya Usaha</v>
          </cell>
          <cell r="D74">
            <v>17531240.875415843</v>
          </cell>
          <cell r="E74">
            <v>172021.20837876236</v>
          </cell>
          <cell r="F74">
            <v>438590.72400626051</v>
          </cell>
          <cell r="G74">
            <v>0</v>
          </cell>
          <cell r="H74">
            <v>385595.28126930917</v>
          </cell>
          <cell r="I74">
            <v>1586109.6574086831</v>
          </cell>
          <cell r="J74">
            <v>0</v>
          </cell>
          <cell r="K74">
            <v>0</v>
          </cell>
          <cell r="L74">
            <v>14948924.004352827</v>
          </cell>
        </row>
        <row r="75">
          <cell r="B75" t="str">
            <v>6</v>
          </cell>
          <cell r="C75" t="str">
            <v>CLEARING :</v>
          </cell>
        </row>
        <row r="76">
          <cell r="B76" t="str">
            <v>6 71 0 00 000</v>
          </cell>
          <cell r="C76" t="str">
            <v>Tata Usaha</v>
          </cell>
          <cell r="D76">
            <v>804742.60829684068</v>
          </cell>
          <cell r="E76">
            <v>6308.6280724144553</v>
          </cell>
          <cell r="F76">
            <v>16084.678045478007</v>
          </cell>
          <cell r="G76">
            <v>0</v>
          </cell>
          <cell r="H76">
            <v>14141.147123266204</v>
          </cell>
          <cell r="I76">
            <v>58168.268930096885</v>
          </cell>
          <cell r="J76">
            <v>0</v>
          </cell>
          <cell r="K76">
            <v>0</v>
          </cell>
          <cell r="L76">
            <v>710039.88612558518</v>
          </cell>
        </row>
        <row r="77">
          <cell r="B77" t="str">
            <v>6 72 0 00 000</v>
          </cell>
          <cell r="C77" t="str">
            <v>Gudang dan Persed. Bahan</v>
          </cell>
          <cell r="D77">
            <v>131073.58444736543</v>
          </cell>
          <cell r="E77">
            <v>1027.5266723439411</v>
          </cell>
          <cell r="F77">
            <v>2619.8145647645124</v>
          </cell>
          <cell r="G77">
            <v>0</v>
          </cell>
          <cell r="H77">
            <v>2303.2592316279474</v>
          </cell>
          <cell r="I77">
            <v>9474.2386337691914</v>
          </cell>
          <cell r="J77">
            <v>0</v>
          </cell>
          <cell r="K77">
            <v>0</v>
          </cell>
          <cell r="L77">
            <v>115648.74534485982</v>
          </cell>
        </row>
        <row r="78">
          <cell r="B78" t="str">
            <v>6 73 0 00 000</v>
          </cell>
          <cell r="C78" t="str">
            <v>B e n g k e l</v>
          </cell>
          <cell r="D78">
            <v>11796.31598803087</v>
          </cell>
          <cell r="E78">
            <v>92.474996882124415</v>
          </cell>
          <cell r="F78">
            <v>235.77718246057267</v>
          </cell>
          <cell r="G78">
            <v>0</v>
          </cell>
          <cell r="H78">
            <v>207.28794297635895</v>
          </cell>
          <cell r="I78">
            <v>852.6593145457972</v>
          </cell>
          <cell r="J78">
            <v>0</v>
          </cell>
          <cell r="K78">
            <v>0</v>
          </cell>
          <cell r="L78">
            <v>10408.116551166017</v>
          </cell>
        </row>
        <row r="79">
          <cell r="B79" t="str">
            <v>6 74 0 00 000</v>
          </cell>
          <cell r="C79" t="str">
            <v>Laboratorium</v>
          </cell>
          <cell r="D79">
            <v>272.80626797605464</v>
          </cell>
          <cell r="E79">
            <v>2.1386133438699839</v>
          </cell>
          <cell r="F79">
            <v>5.4526763513491749</v>
          </cell>
          <cell r="G79">
            <v>0</v>
          </cell>
          <cell r="H79">
            <v>4.793822933972911</v>
          </cell>
          <cell r="I79">
            <v>19.718936462220775</v>
          </cell>
          <cell r="J79">
            <v>0</v>
          </cell>
          <cell r="K79">
            <v>0</v>
          </cell>
          <cell r="L79">
            <v>240.70221888464178</v>
          </cell>
        </row>
        <row r="80">
          <cell r="B80" t="str">
            <v>6 75 0 00 000</v>
          </cell>
          <cell r="C80" t="str">
            <v>Jasa-Jasa Teknik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</row>
        <row r="81">
          <cell r="B81" t="str">
            <v>6 76 0 00 000</v>
          </cell>
          <cell r="C81" t="str">
            <v>Wisma dan Rumah Dinas</v>
          </cell>
          <cell r="D81">
            <v>40996.020883992387</v>
          </cell>
          <cell r="E81">
            <v>321.38058248637532</v>
          </cell>
          <cell r="F81">
            <v>819.40211723134996</v>
          </cell>
          <cell r="G81">
            <v>0</v>
          </cell>
          <cell r="H81">
            <v>720.3927775316555</v>
          </cell>
          <cell r="I81">
            <v>2963.2674388781943</v>
          </cell>
          <cell r="J81">
            <v>0</v>
          </cell>
          <cell r="K81">
            <v>0</v>
          </cell>
          <cell r="L81">
            <v>36171.57796786481</v>
          </cell>
        </row>
        <row r="82">
          <cell r="B82" t="str">
            <v>6 77 0 00 000</v>
          </cell>
          <cell r="C82" t="str">
            <v>Telekomunikasi</v>
          </cell>
          <cell r="D82">
            <v>12965.766488360498</v>
          </cell>
          <cell r="E82">
            <v>101.64268376686964</v>
          </cell>
          <cell r="F82">
            <v>259.15140745374816</v>
          </cell>
          <cell r="G82">
            <v>0</v>
          </cell>
          <cell r="H82">
            <v>227.83783235470099</v>
          </cell>
          <cell r="I82">
            <v>937.189337564683</v>
          </cell>
          <cell r="J82">
            <v>0</v>
          </cell>
          <cell r="K82">
            <v>0</v>
          </cell>
          <cell r="L82">
            <v>11439.945227220496</v>
          </cell>
        </row>
        <row r="83">
          <cell r="B83" t="str">
            <v>6 78 0 00 000</v>
          </cell>
          <cell r="C83" t="str">
            <v>Rupa-Rupa Jasa Umum dan Teknologi Informasi</v>
          </cell>
          <cell r="D83">
            <v>4412166.5222115945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4412166.5222115945</v>
          </cell>
        </row>
        <row r="84">
          <cell r="B84" t="str">
            <v>6 79 0 00 000</v>
          </cell>
          <cell r="C84" t="str">
            <v>Pendidikan dan Latihan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</row>
        <row r="85">
          <cell r="C85" t="str">
            <v>Jumlah Biaya Clearing</v>
          </cell>
          <cell r="D85">
            <v>5414013.6245841607</v>
          </cell>
          <cell r="E85">
            <v>7853.7916212376358</v>
          </cell>
          <cell r="F85">
            <v>20024.275993739542</v>
          </cell>
          <cell r="G85">
            <v>0</v>
          </cell>
          <cell r="H85">
            <v>17604.718730690842</v>
          </cell>
          <cell r="I85">
            <v>72415.342591316963</v>
          </cell>
          <cell r="J85">
            <v>0</v>
          </cell>
          <cell r="K85">
            <v>0</v>
          </cell>
          <cell r="L85">
            <v>5296115.4956471752</v>
          </cell>
        </row>
        <row r="86">
          <cell r="C86" t="str">
            <v>JUMLAH</v>
          </cell>
          <cell r="D86">
            <v>22945254.500000004</v>
          </cell>
          <cell r="E86">
            <v>179875</v>
          </cell>
          <cell r="F86">
            <v>458615.00000000006</v>
          </cell>
          <cell r="G86">
            <v>0</v>
          </cell>
          <cell r="H86">
            <v>403200</v>
          </cell>
          <cell r="I86">
            <v>1658525</v>
          </cell>
          <cell r="J86">
            <v>0</v>
          </cell>
          <cell r="K86">
            <v>0</v>
          </cell>
          <cell r="L86">
            <v>20245039.5</v>
          </cell>
        </row>
        <row r="87">
          <cell r="B87" t="str">
            <v>D:\TM1-HASIL\TM1\PLN Budget Reports V1.2\Reports\[RKAP Laba_ Rugi.xls]BOLain(12E2)</v>
          </cell>
          <cell r="L87">
            <v>38413.629965046297</v>
          </cell>
        </row>
        <row r="89">
          <cell r="B89" t="str">
            <v>PT. PLN (PERSERO)</v>
          </cell>
        </row>
        <row r="90">
          <cell r="B90" t="str">
            <v>SATUAN ADMINISTRASI</v>
          </cell>
        </row>
        <row r="91">
          <cell r="B91" t="str">
            <v>DISTRIBUSI BALI</v>
          </cell>
        </row>
        <row r="92">
          <cell r="B92" t="str">
            <v>LEMBAR KERJA</v>
          </cell>
          <cell r="I92" t="str">
            <v>Daftar</v>
          </cell>
          <cell r="J92" t="str">
            <v>12E2</v>
          </cell>
        </row>
        <row r="93">
          <cell r="B93" t="str">
            <v>ANGGARAN LABA RUGI</v>
          </cell>
        </row>
        <row r="94">
          <cell r="B94" t="str">
            <v>TAHUN 2005 - S/D TRW III</v>
          </cell>
          <cell r="I94" t="str">
            <v>Perihal</v>
          </cell>
          <cell r="J94" t="str">
            <v>RINCIAN BIAYA ADMINISTRASI PER FUNGSI</v>
          </cell>
        </row>
        <row r="95">
          <cell r="B95" t="str">
            <v>(Dalam ribuan rupiah)</v>
          </cell>
        </row>
        <row r="97">
          <cell r="B97" t="str">
            <v>No</v>
          </cell>
          <cell r="C97" t="str">
            <v>Fungsi</v>
          </cell>
          <cell r="D97" t="str">
            <v>JUMLAH</v>
          </cell>
          <cell r="E97" t="str">
            <v>Honorarium / Biaya</v>
          </cell>
          <cell r="F97" t="str">
            <v>Pemakaian Perkakas / Peralatan</v>
          </cell>
          <cell r="G97" t="str">
            <v>Asuransi</v>
          </cell>
          <cell r="H97" t="str">
            <v>Perjalanan Dinas Pendidikan</v>
          </cell>
          <cell r="I97" t="str">
            <v>Perjalanan Dinas Lainnya</v>
          </cell>
          <cell r="J97" t="str">
            <v>Biaya Penyisihan Piut. Ragu-ragu</v>
          </cell>
          <cell r="K97" t="str">
            <v>Biaya Penyisihan Material</v>
          </cell>
          <cell r="L97" t="str">
            <v xml:space="preserve">Rupa-Rupa Beban Administrasi </v>
          </cell>
        </row>
        <row r="98">
          <cell r="B98" t="str">
            <v>1</v>
          </cell>
          <cell r="C98" t="str">
            <v>2</v>
          </cell>
          <cell r="D98" t="str">
            <v>3=4 s/d 11</v>
          </cell>
          <cell r="E98" t="str">
            <v>4</v>
          </cell>
          <cell r="F98" t="str">
            <v>5</v>
          </cell>
          <cell r="G98" t="str">
            <v>6</v>
          </cell>
          <cell r="H98" t="str">
            <v>7</v>
          </cell>
          <cell r="I98" t="str">
            <v>8</v>
          </cell>
          <cell r="J98" t="str">
            <v>9</v>
          </cell>
          <cell r="K98" t="str">
            <v>10</v>
          </cell>
          <cell r="L98" t="str">
            <v>11</v>
          </cell>
        </row>
        <row r="99">
          <cell r="B99" t="str">
            <v>6</v>
          </cell>
          <cell r="C99" t="str">
            <v>U S A H A</v>
          </cell>
          <cell r="H99">
            <v>0</v>
          </cell>
        </row>
        <row r="100">
          <cell r="C100" t="str">
            <v>PEMBANGKITAN :</v>
          </cell>
        </row>
        <row r="101">
          <cell r="B101" t="str">
            <v>6 11 0 00 000</v>
          </cell>
          <cell r="C101" t="str">
            <v>P L T A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</row>
        <row r="102">
          <cell r="B102" t="str">
            <v>6 12 0 00 000</v>
          </cell>
          <cell r="C102" t="str">
            <v>P L T U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</row>
        <row r="103">
          <cell r="B103" t="str">
            <v>6 13 0 00 000</v>
          </cell>
          <cell r="C103" t="str">
            <v>P L T D</v>
          </cell>
          <cell r="D103">
            <v>71390.738856905416</v>
          </cell>
          <cell r="E103">
            <v>562.55546063906775</v>
          </cell>
          <cell r="F103">
            <v>1434.3092290812294</v>
          </cell>
          <cell r="G103">
            <v>0</v>
          </cell>
          <cell r="H103">
            <v>1260.9999262247234</v>
          </cell>
          <cell r="I103">
            <v>5187.0037267903208</v>
          </cell>
          <cell r="J103">
            <v>0</v>
          </cell>
          <cell r="K103">
            <v>0</v>
          </cell>
          <cell r="L103">
            <v>62945.870514170078</v>
          </cell>
        </row>
        <row r="104">
          <cell r="B104" t="str">
            <v>6 14 0 00 000</v>
          </cell>
          <cell r="C104" t="str">
            <v>P L T G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</row>
        <row r="105">
          <cell r="B105" t="str">
            <v>6 15 0 00 000</v>
          </cell>
          <cell r="C105" t="str">
            <v>P L T P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</row>
        <row r="106">
          <cell r="B106" t="str">
            <v>6 16 0 00 000</v>
          </cell>
          <cell r="C106" t="str">
            <v>P L T G/U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</row>
        <row r="107">
          <cell r="C107" t="str">
            <v>Sub Jumlah</v>
          </cell>
          <cell r="D107">
            <v>71390.738856905416</v>
          </cell>
          <cell r="E107">
            <v>562.55546063906775</v>
          </cell>
          <cell r="F107">
            <v>1434.3092290812294</v>
          </cell>
          <cell r="G107">
            <v>0</v>
          </cell>
          <cell r="H107">
            <v>1260.9999262247234</v>
          </cell>
          <cell r="I107">
            <v>5187.0037267903208</v>
          </cell>
          <cell r="J107">
            <v>0</v>
          </cell>
          <cell r="K107">
            <v>0</v>
          </cell>
          <cell r="L107">
            <v>62945.870514170078</v>
          </cell>
        </row>
        <row r="108">
          <cell r="C108" t="str">
            <v>TRANSMISI :</v>
          </cell>
        </row>
        <row r="109">
          <cell r="B109" t="str">
            <v>6 20 0 00 000</v>
          </cell>
          <cell r="C109" t="str">
            <v>Transmisi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</row>
        <row r="110">
          <cell r="B110" t="str">
            <v>6 30 0 00 000</v>
          </cell>
          <cell r="C110" t="str">
            <v>Tele Informasi Data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</row>
        <row r="111">
          <cell r="C111" t="str">
            <v>Sub Jumlah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</row>
        <row r="112">
          <cell r="C112" t="str">
            <v>DISTRIBUSI :</v>
          </cell>
        </row>
        <row r="113">
          <cell r="B113" t="str">
            <v>6 40 0 00 000</v>
          </cell>
          <cell r="C113" t="str">
            <v>Distribusi</v>
          </cell>
          <cell r="D113">
            <v>7932918.7462713532</v>
          </cell>
          <cell r="E113">
            <v>62511.003961815863</v>
          </cell>
          <cell r="F113">
            <v>159380.03659178983</v>
          </cell>
          <cell r="G113">
            <v>0</v>
          </cell>
          <cell r="H113">
            <v>140121.95578820934</v>
          </cell>
          <cell r="I113">
            <v>576378.3896915667</v>
          </cell>
          <cell r="J113">
            <v>0</v>
          </cell>
          <cell r="K113">
            <v>0</v>
          </cell>
          <cell r="L113">
            <v>6994527.3602379709</v>
          </cell>
        </row>
        <row r="114">
          <cell r="B114" t="str">
            <v>6 50 0 00 000</v>
          </cell>
          <cell r="C114" t="str">
            <v>Unit Pengatur Distribusi</v>
          </cell>
          <cell r="D114">
            <v>168946.68240648287</v>
          </cell>
          <cell r="E114">
            <v>1331.2914289221999</v>
          </cell>
          <cell r="F114">
            <v>3394.3028140383881</v>
          </cell>
          <cell r="G114">
            <v>0</v>
          </cell>
          <cell r="H114">
            <v>2984.1651376868995</v>
          </cell>
          <cell r="I114">
            <v>12275.080567912104</v>
          </cell>
          <cell r="J114">
            <v>0</v>
          </cell>
          <cell r="K114">
            <v>0</v>
          </cell>
          <cell r="L114">
            <v>148961.84245792328</v>
          </cell>
        </row>
        <row r="115">
          <cell r="C115" t="str">
            <v>Sub Jumlah</v>
          </cell>
          <cell r="D115">
            <v>8101865.4286778364</v>
          </cell>
          <cell r="E115">
            <v>63842.295390738065</v>
          </cell>
          <cell r="F115">
            <v>162774.33940582821</v>
          </cell>
          <cell r="G115">
            <v>0</v>
          </cell>
          <cell r="H115">
            <v>143106.12092589625</v>
          </cell>
          <cell r="I115">
            <v>588653.47025947878</v>
          </cell>
          <cell r="J115">
            <v>0</v>
          </cell>
          <cell r="K115">
            <v>0</v>
          </cell>
          <cell r="L115">
            <v>7143489.2026958941</v>
          </cell>
        </row>
        <row r="117">
          <cell r="B117" t="str">
            <v>6 60 0 00 000</v>
          </cell>
          <cell r="C117" t="str">
            <v>TATA USAHA LANGGANAN</v>
          </cell>
          <cell r="D117">
            <v>17992539.260991827</v>
          </cell>
          <cell r="E117">
            <v>193626.96171676641</v>
          </cell>
          <cell r="F117">
            <v>493677.43737448123</v>
          </cell>
          <cell r="G117">
            <v>0</v>
          </cell>
          <cell r="H117">
            <v>434025.80105184286</v>
          </cell>
          <cell r="I117">
            <v>1785324.0121267554</v>
          </cell>
          <cell r="J117">
            <v>0</v>
          </cell>
          <cell r="K117">
            <v>0</v>
          </cell>
          <cell r="L117">
            <v>15085885.048721982</v>
          </cell>
        </row>
        <row r="118">
          <cell r="C118" t="str">
            <v>Jumlah Biaya Usaha</v>
          </cell>
          <cell r="D118">
            <v>26165795.428526565</v>
          </cell>
          <cell r="E118">
            <v>258031.81256814353</v>
          </cell>
          <cell r="F118">
            <v>657886.08600939065</v>
          </cell>
          <cell r="G118">
            <v>0</v>
          </cell>
          <cell r="H118">
            <v>578392.92190396378</v>
          </cell>
          <cell r="I118">
            <v>2379164.4861130244</v>
          </cell>
          <cell r="J118">
            <v>0</v>
          </cell>
          <cell r="K118">
            <v>0</v>
          </cell>
          <cell r="L118">
            <v>22292320.121932045</v>
          </cell>
        </row>
        <row r="119">
          <cell r="B119" t="str">
            <v>6</v>
          </cell>
          <cell r="C119" t="str">
            <v>CLEARING :</v>
          </cell>
        </row>
        <row r="120">
          <cell r="B120" t="str">
            <v>6 71 0 00 000</v>
          </cell>
          <cell r="C120" t="str">
            <v>Tata Usaha</v>
          </cell>
          <cell r="D120">
            <v>1200888.5810603907</v>
          </cell>
          <cell r="E120">
            <v>9462.9421086216826</v>
          </cell>
          <cell r="F120">
            <v>24127.01706821701</v>
          </cell>
          <cell r="G120">
            <v>0</v>
          </cell>
          <cell r="H120">
            <v>21211.720684899305</v>
          </cell>
          <cell r="I120">
            <v>87252.403395145317</v>
          </cell>
          <cell r="J120">
            <v>0</v>
          </cell>
          <cell r="K120">
            <v>0</v>
          </cell>
          <cell r="L120">
            <v>1058834.4978035074</v>
          </cell>
        </row>
        <row r="121">
          <cell r="B121" t="str">
            <v>6 72 0 00 000</v>
          </cell>
          <cell r="C121" t="str">
            <v>Gudang dan Persed. Bahan</v>
          </cell>
          <cell r="D121">
            <v>195596.41706387064</v>
          </cell>
          <cell r="E121">
            <v>1541.2900085159115</v>
          </cell>
          <cell r="F121">
            <v>3929.7218471467691</v>
          </cell>
          <cell r="G121">
            <v>0</v>
          </cell>
          <cell r="H121">
            <v>3454.8888474419214</v>
          </cell>
          <cell r="I121">
            <v>14211.357950653788</v>
          </cell>
          <cell r="J121">
            <v>0</v>
          </cell>
          <cell r="K121">
            <v>0</v>
          </cell>
          <cell r="L121">
            <v>172459.15841011226</v>
          </cell>
        </row>
        <row r="122">
          <cell r="B122" t="str">
            <v>6 73 0 00 000</v>
          </cell>
          <cell r="C122" t="str">
            <v>B e n g k e l</v>
          </cell>
          <cell r="D122">
            <v>17603.219989292575</v>
          </cell>
          <cell r="E122">
            <v>138.71249532318663</v>
          </cell>
          <cell r="F122">
            <v>353.665773690859</v>
          </cell>
          <cell r="G122">
            <v>0</v>
          </cell>
          <cell r="H122">
            <v>310.93191446453841</v>
          </cell>
          <cell r="I122">
            <v>1278.9889718186957</v>
          </cell>
          <cell r="J122">
            <v>0</v>
          </cell>
          <cell r="K122">
            <v>0</v>
          </cell>
          <cell r="L122">
            <v>15520.920833995295</v>
          </cell>
        </row>
        <row r="123">
          <cell r="B123" t="str">
            <v>6 74 0 00 000</v>
          </cell>
          <cell r="C123" t="str">
            <v>Laboratorium</v>
          </cell>
          <cell r="D123">
            <v>407.0990260444882</v>
          </cell>
          <cell r="E123">
            <v>3.2079200158049757</v>
          </cell>
          <cell r="F123">
            <v>8.179014527023762</v>
          </cell>
          <cell r="G123">
            <v>0</v>
          </cell>
          <cell r="H123">
            <v>7.190734400959367</v>
          </cell>
          <cell r="I123">
            <v>29.578404693331162</v>
          </cell>
          <cell r="J123">
            <v>0</v>
          </cell>
          <cell r="K123">
            <v>0</v>
          </cell>
          <cell r="L123">
            <v>358.94295240736892</v>
          </cell>
        </row>
        <row r="124">
          <cell r="B124" t="str">
            <v>6 75 0 00 000</v>
          </cell>
          <cell r="C124" t="str">
            <v>Jasa-Jasa Teknik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</row>
        <row r="125">
          <cell r="B125" t="str">
            <v>6 76 0 00 000</v>
          </cell>
          <cell r="C125" t="str">
            <v>Wisma dan Rumah Dinas</v>
          </cell>
          <cell r="D125">
            <v>61176.894128538508</v>
          </cell>
          <cell r="E125">
            <v>482.070873729563</v>
          </cell>
          <cell r="F125">
            <v>1229.1031758470249</v>
          </cell>
          <cell r="G125">
            <v>0</v>
          </cell>
          <cell r="H125">
            <v>1080.5891662974832</v>
          </cell>
          <cell r="I125">
            <v>4444.9011583172914</v>
          </cell>
          <cell r="J125">
            <v>0</v>
          </cell>
          <cell r="K125">
            <v>0</v>
          </cell>
          <cell r="L125">
            <v>53940.229754347143</v>
          </cell>
        </row>
        <row r="126">
          <cell r="B126" t="str">
            <v>6 77 0 00 000</v>
          </cell>
          <cell r="C126" t="str">
            <v>Telekomunikasi</v>
          </cell>
          <cell r="D126">
            <v>19348.349099497693</v>
          </cell>
          <cell r="E126">
            <v>152.46402565030448</v>
          </cell>
          <cell r="F126">
            <v>388.72711118062222</v>
          </cell>
          <cell r="G126">
            <v>0</v>
          </cell>
          <cell r="H126">
            <v>341.75674853205146</v>
          </cell>
          <cell r="I126">
            <v>1405.7840063470244</v>
          </cell>
          <cell r="J126">
            <v>0</v>
          </cell>
          <cell r="K126">
            <v>0</v>
          </cell>
          <cell r="L126">
            <v>17059.617207787691</v>
          </cell>
        </row>
        <row r="127">
          <cell r="B127" t="str">
            <v>6 78 0 00 000</v>
          </cell>
          <cell r="C127" t="str">
            <v>Rupa-Rupa Jasa Umum dan Teknologi Informasi</v>
          </cell>
          <cell r="D127">
            <v>6579565.7611058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6579565.7611058</v>
          </cell>
        </row>
        <row r="128">
          <cell r="B128" t="str">
            <v>6 79 0 00 000</v>
          </cell>
          <cell r="C128" t="str">
            <v>Pendidikan dan Latihan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</row>
        <row r="129">
          <cell r="C129" t="str">
            <v>Jumlah Biaya Clearing</v>
          </cell>
          <cell r="D129">
            <v>8074586.3214734346</v>
          </cell>
          <cell r="E129">
            <v>11780.687431856451</v>
          </cell>
          <cell r="F129">
            <v>30036.413990609308</v>
          </cell>
          <cell r="G129">
            <v>0</v>
          </cell>
          <cell r="H129">
            <v>26407.078096036257</v>
          </cell>
          <cell r="I129">
            <v>108623.01388697544</v>
          </cell>
          <cell r="J129">
            <v>0</v>
          </cell>
          <cell r="K129">
            <v>0</v>
          </cell>
          <cell r="L129">
            <v>7897739.1280679572</v>
          </cell>
        </row>
        <row r="130">
          <cell r="C130" t="str">
            <v>JUMLAH</v>
          </cell>
          <cell r="D130">
            <v>34240381.75</v>
          </cell>
          <cell r="E130">
            <v>269812.5</v>
          </cell>
          <cell r="F130">
            <v>687922.5</v>
          </cell>
          <cell r="G130">
            <v>0</v>
          </cell>
          <cell r="H130">
            <v>604800</v>
          </cell>
          <cell r="I130">
            <v>2487787.5</v>
          </cell>
          <cell r="J130">
            <v>0</v>
          </cell>
          <cell r="K130">
            <v>0</v>
          </cell>
          <cell r="L130">
            <v>30190059.25</v>
          </cell>
        </row>
        <row r="131">
          <cell r="B131" t="str">
            <v>D:\TM1-HASIL\TM1\PLN Budget Reports V1.2\Reports\[RKAP Laba_ Rugi.xls]BOLain(12E2)</v>
          </cell>
          <cell r="L131">
            <v>38413.629965046297</v>
          </cell>
        </row>
        <row r="133">
          <cell r="B133" t="str">
            <v>PT. PLN (PERSERO)</v>
          </cell>
        </row>
        <row r="134">
          <cell r="B134" t="str">
            <v>SATUAN ADMINISTRASI</v>
          </cell>
        </row>
        <row r="135">
          <cell r="B135" t="str">
            <v>DISTRIBUSI BALI</v>
          </cell>
        </row>
        <row r="136">
          <cell r="B136" t="str">
            <v>LEMBAR KERJA</v>
          </cell>
          <cell r="I136" t="str">
            <v>Daftar</v>
          </cell>
          <cell r="J136" t="str">
            <v>12E2</v>
          </cell>
        </row>
        <row r="137">
          <cell r="B137" t="str">
            <v>ANGGARAN LABA RUGI</v>
          </cell>
        </row>
        <row r="138">
          <cell r="B138" t="str">
            <v>TAHUN 2005 - S/D TRW IV</v>
          </cell>
          <cell r="I138" t="str">
            <v>Perihal</v>
          </cell>
          <cell r="J138" t="str">
            <v>RINCIAN BIAYA ADMINISTRASI PER FUNGSI</v>
          </cell>
        </row>
        <row r="139">
          <cell r="B139" t="str">
            <v>(Dalam ribuan rupiah)</v>
          </cell>
        </row>
        <row r="141">
          <cell r="B141" t="str">
            <v>No</v>
          </cell>
          <cell r="C141" t="str">
            <v>Fungsi</v>
          </cell>
          <cell r="D141" t="str">
            <v>JUMLAH</v>
          </cell>
          <cell r="E141" t="str">
            <v>Honorarium / Biaya</v>
          </cell>
          <cell r="F141" t="str">
            <v>Pemakaian Perkakas / Peralatan</v>
          </cell>
          <cell r="G141" t="str">
            <v>Asuransi</v>
          </cell>
          <cell r="H141" t="str">
            <v>Perjalanan Dinas Pendidikan</v>
          </cell>
          <cell r="I141" t="str">
            <v>Perjalanan Dinas Lainnya</v>
          </cell>
          <cell r="J141" t="str">
            <v>Biaya Penyisihan Piut. Ragu-ragu</v>
          </cell>
          <cell r="K141" t="str">
            <v>Biaya Penyisihan Material</v>
          </cell>
          <cell r="L141" t="str">
            <v xml:space="preserve">Rupa-Rupa Beban Administrasi </v>
          </cell>
        </row>
        <row r="142">
          <cell r="B142" t="str">
            <v>1</v>
          </cell>
          <cell r="C142" t="str">
            <v>2</v>
          </cell>
          <cell r="D142" t="str">
            <v>3=4 s/d 11</v>
          </cell>
          <cell r="E142" t="str">
            <v>4</v>
          </cell>
          <cell r="F142" t="str">
            <v>5</v>
          </cell>
          <cell r="G142" t="str">
            <v>6</v>
          </cell>
          <cell r="H142" t="str">
            <v>7</v>
          </cell>
          <cell r="I142" t="str">
            <v>8</v>
          </cell>
          <cell r="J142" t="str">
            <v>9</v>
          </cell>
          <cell r="K142" t="str">
            <v>10</v>
          </cell>
          <cell r="L142" t="str">
            <v>11</v>
          </cell>
        </row>
        <row r="143">
          <cell r="B143" t="str">
            <v>6</v>
          </cell>
          <cell r="C143" t="str">
            <v>U S A H A</v>
          </cell>
          <cell r="H143">
            <v>0</v>
          </cell>
        </row>
        <row r="144">
          <cell r="C144" t="str">
            <v>PEMBANGKITAN :</v>
          </cell>
        </row>
        <row r="145">
          <cell r="B145" t="str">
            <v>6 11 0 00 000</v>
          </cell>
          <cell r="C145" t="str">
            <v>P L T A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</row>
        <row r="146">
          <cell r="B146" t="str">
            <v>6 12 0 00 000</v>
          </cell>
          <cell r="C146" t="str">
            <v>P L T U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</row>
        <row r="147">
          <cell r="B147" t="str">
            <v>6 13 0 00 000</v>
          </cell>
          <cell r="C147" t="str">
            <v>P L T D</v>
          </cell>
          <cell r="D147">
            <v>94940.928388897562</v>
          </cell>
          <cell r="E147">
            <v>750.07394751875722</v>
          </cell>
          <cell r="F147">
            <v>1912.4123054416393</v>
          </cell>
          <cell r="G147">
            <v>0</v>
          </cell>
          <cell r="H147">
            <v>1681.3332349662983</v>
          </cell>
          <cell r="I147">
            <v>6916.0049690537699</v>
          </cell>
          <cell r="J147">
            <v>0</v>
          </cell>
          <cell r="K147">
            <v>0</v>
          </cell>
          <cell r="L147">
            <v>83681.103931917096</v>
          </cell>
        </row>
        <row r="148">
          <cell r="B148" t="str">
            <v>6 14 0 00 000</v>
          </cell>
          <cell r="C148" t="str">
            <v>P L T G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</row>
        <row r="149">
          <cell r="B149" t="str">
            <v>6 15 0 00 000</v>
          </cell>
          <cell r="C149" t="str">
            <v>P L T P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</row>
        <row r="150">
          <cell r="B150" t="str">
            <v>6 16 0 00 000</v>
          </cell>
          <cell r="C150" t="str">
            <v>P L T G/U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</row>
        <row r="151">
          <cell r="C151" t="str">
            <v>Sub Jumlah</v>
          </cell>
          <cell r="D151">
            <v>94940.928388897562</v>
          </cell>
          <cell r="E151">
            <v>750.07394751875722</v>
          </cell>
          <cell r="F151">
            <v>1912.4123054416393</v>
          </cell>
          <cell r="G151">
            <v>0</v>
          </cell>
          <cell r="H151">
            <v>1681.3332349662983</v>
          </cell>
          <cell r="I151">
            <v>6916.0049690537699</v>
          </cell>
          <cell r="J151">
            <v>0</v>
          </cell>
          <cell r="K151">
            <v>0</v>
          </cell>
          <cell r="L151">
            <v>83681.103931917096</v>
          </cell>
        </row>
        <row r="152">
          <cell r="C152" t="str">
            <v>TRANSMISI :</v>
          </cell>
        </row>
        <row r="153">
          <cell r="B153" t="str">
            <v>6 20 0 00 000</v>
          </cell>
          <cell r="C153" t="str">
            <v>Transmisi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</row>
        <row r="154">
          <cell r="B154" t="str">
            <v>6 30 0 00 000</v>
          </cell>
          <cell r="C154" t="str">
            <v>Tele Informasi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</row>
        <row r="155">
          <cell r="C155" t="str">
            <v>Sub Jumlah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</row>
        <row r="156">
          <cell r="C156" t="str">
            <v>DISTRIBUSI :</v>
          </cell>
        </row>
        <row r="157">
          <cell r="B157" t="str">
            <v>6 40 0 00 000</v>
          </cell>
          <cell r="C157" t="str">
            <v>Distribusi</v>
          </cell>
          <cell r="D157">
            <v>10549809.158220258</v>
          </cell>
          <cell r="E157">
            <v>83348.005282421189</v>
          </cell>
          <cell r="F157">
            <v>212506.71545571979</v>
          </cell>
          <cell r="G157">
            <v>0</v>
          </cell>
          <cell r="H157">
            <v>186829.27438427921</v>
          </cell>
          <cell r="I157">
            <v>768504.51958875661</v>
          </cell>
          <cell r="J157">
            <v>0</v>
          </cell>
          <cell r="K157">
            <v>0</v>
          </cell>
          <cell r="L157">
            <v>9298620.6435090806</v>
          </cell>
        </row>
        <row r="158">
          <cell r="B158" t="str">
            <v>6 50 0 00 000</v>
          </cell>
          <cell r="C158" t="str">
            <v>Unit Pengatur Distribusi</v>
          </cell>
          <cell r="D158">
            <v>224678.3705102978</v>
          </cell>
          <cell r="E158">
            <v>1775.0552385629342</v>
          </cell>
          <cell r="F158">
            <v>4525.7370853845177</v>
          </cell>
          <cell r="G158">
            <v>0</v>
          </cell>
          <cell r="H158">
            <v>3978.886850249201</v>
          </cell>
          <cell r="I158">
            <v>16366.774090549494</v>
          </cell>
          <cell r="J158">
            <v>0</v>
          </cell>
          <cell r="K158">
            <v>0</v>
          </cell>
          <cell r="L158">
            <v>198031.91724555165</v>
          </cell>
        </row>
        <row r="159">
          <cell r="C159" t="str">
            <v>Sub Jumlah</v>
          </cell>
          <cell r="D159">
            <v>10774487.528730555</v>
          </cell>
          <cell r="E159">
            <v>85123.060520984116</v>
          </cell>
          <cell r="F159">
            <v>217032.45254110431</v>
          </cell>
          <cell r="G159">
            <v>0</v>
          </cell>
          <cell r="H159">
            <v>190808.16123452841</v>
          </cell>
          <cell r="I159">
            <v>784871.29367930605</v>
          </cell>
          <cell r="J159">
            <v>0</v>
          </cell>
          <cell r="K159">
            <v>0</v>
          </cell>
          <cell r="L159">
            <v>9496652.5607546326</v>
          </cell>
        </row>
        <row r="161">
          <cell r="B161" t="str">
            <v>6 60 0 00 000</v>
          </cell>
          <cell r="C161" t="str">
            <v>TATA USAHA LANGGANAN</v>
          </cell>
          <cell r="D161">
            <v>23930921.52451783</v>
          </cell>
          <cell r="E161">
            <v>258169.282289022</v>
          </cell>
          <cell r="F161">
            <v>658236.58316597505</v>
          </cell>
          <cell r="G161">
            <v>0</v>
          </cell>
          <cell r="H161">
            <v>578701.06806912401</v>
          </cell>
          <cell r="I161">
            <v>2380432.0161690102</v>
          </cell>
          <cell r="J161">
            <v>0</v>
          </cell>
          <cell r="K161">
            <v>0</v>
          </cell>
          <cell r="L161">
            <v>20055382.574824698</v>
          </cell>
        </row>
        <row r="162">
          <cell r="C162" t="str">
            <v>Jumlah Biaya Usaha</v>
          </cell>
          <cell r="D162">
            <v>34800349.981637284</v>
          </cell>
          <cell r="E162">
            <v>344042.41675752489</v>
          </cell>
          <cell r="F162">
            <v>877181.44801252102</v>
          </cell>
          <cell r="G162">
            <v>0</v>
          </cell>
          <cell r="H162">
            <v>771190.56253861869</v>
          </cell>
          <cell r="I162">
            <v>3172219.3148173699</v>
          </cell>
          <cell r="J162">
            <v>0</v>
          </cell>
          <cell r="K162">
            <v>0</v>
          </cell>
          <cell r="L162">
            <v>29635716.239511251</v>
          </cell>
        </row>
        <row r="163">
          <cell r="B163" t="str">
            <v>6</v>
          </cell>
          <cell r="C163" t="str">
            <v>CLEARING :</v>
          </cell>
        </row>
        <row r="164">
          <cell r="B164" t="str">
            <v>6 71 0 00 000</v>
          </cell>
          <cell r="C164" t="str">
            <v>Tata Usaha</v>
          </cell>
          <cell r="D164">
            <v>1597034.55382394</v>
          </cell>
          <cell r="E164">
            <v>12617.256144828916</v>
          </cell>
          <cell r="F164">
            <v>32169.356090956018</v>
          </cell>
          <cell r="G164">
            <v>0</v>
          </cell>
          <cell r="H164">
            <v>28282.294246532419</v>
          </cell>
          <cell r="I164">
            <v>116336.5378601939</v>
          </cell>
          <cell r="J164">
            <v>0</v>
          </cell>
          <cell r="K164">
            <v>0</v>
          </cell>
          <cell r="L164">
            <v>1407629.1094814287</v>
          </cell>
        </row>
        <row r="165">
          <cell r="B165" t="str">
            <v>6 72 0 00 000</v>
          </cell>
          <cell r="C165" t="str">
            <v>Gudang dan Persed. Bahan</v>
          </cell>
          <cell r="D165">
            <v>260119.24968037577</v>
          </cell>
          <cell r="E165">
            <v>2055.0533446878831</v>
          </cell>
          <cell r="F165">
            <v>5239.6291295290257</v>
          </cell>
          <cell r="G165">
            <v>0</v>
          </cell>
          <cell r="H165">
            <v>4606.5184632558967</v>
          </cell>
          <cell r="I165">
            <v>18948.477267538408</v>
          </cell>
          <cell r="J165">
            <v>0</v>
          </cell>
          <cell r="K165">
            <v>0</v>
          </cell>
          <cell r="L165">
            <v>229269.57147536456</v>
          </cell>
        </row>
        <row r="166">
          <cell r="B166" t="str">
            <v>6 73 0 00 000</v>
          </cell>
          <cell r="C166" t="str">
            <v>B e n g k e l</v>
          </cell>
          <cell r="D166">
            <v>23410.123990554272</v>
          </cell>
          <cell r="E166">
            <v>184.94999376424892</v>
          </cell>
          <cell r="F166">
            <v>471.55436492114535</v>
          </cell>
          <cell r="G166">
            <v>0</v>
          </cell>
          <cell r="H166">
            <v>414.57588595271807</v>
          </cell>
          <cell r="I166">
            <v>1705.3186290915967</v>
          </cell>
          <cell r="J166">
            <v>0</v>
          </cell>
          <cell r="K166">
            <v>0</v>
          </cell>
          <cell r="L166">
            <v>20633.725116824564</v>
          </cell>
        </row>
        <row r="167">
          <cell r="B167" t="str">
            <v>6 74 0 00 000</v>
          </cell>
          <cell r="C167" t="str">
            <v>Laboratorium</v>
          </cell>
          <cell r="D167">
            <v>541.39178411292164</v>
          </cell>
          <cell r="E167">
            <v>4.2772266877399696</v>
          </cell>
          <cell r="F167">
            <v>10.905352702698352</v>
          </cell>
          <cell r="G167">
            <v>0</v>
          </cell>
          <cell r="H167">
            <v>9.5876458679458274</v>
          </cell>
          <cell r="I167">
            <v>39.437872924441599</v>
          </cell>
          <cell r="J167">
            <v>0</v>
          </cell>
          <cell r="K167">
            <v>0</v>
          </cell>
          <cell r="L167">
            <v>477.18368593009586</v>
          </cell>
        </row>
        <row r="168">
          <cell r="B168" t="str">
            <v>6 75 0 00 000</v>
          </cell>
          <cell r="C168" t="str">
            <v>Jasa-Jasa Teknik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</row>
        <row r="169">
          <cell r="B169" t="str">
            <v>6 76 0 00 000</v>
          </cell>
          <cell r="C169" t="str">
            <v>Wisma dan Rumah Dinas</v>
          </cell>
          <cell r="D169">
            <v>81357.767373084585</v>
          </cell>
          <cell r="E169">
            <v>642.76116497275098</v>
          </cell>
          <cell r="F169">
            <v>1638.8042344627002</v>
          </cell>
          <cell r="G169">
            <v>0</v>
          </cell>
          <cell r="H169">
            <v>1440.7855550633117</v>
          </cell>
          <cell r="I169">
            <v>5926.5348777563959</v>
          </cell>
          <cell r="J169">
            <v>0</v>
          </cell>
          <cell r="K169">
            <v>0</v>
          </cell>
          <cell r="L169">
            <v>71708.881540829432</v>
          </cell>
        </row>
        <row r="170">
          <cell r="B170" t="str">
            <v>6 77 0 00 000</v>
          </cell>
          <cell r="C170" t="str">
            <v>Telekomunikasi</v>
          </cell>
          <cell r="D170">
            <v>25730.931710634879</v>
          </cell>
          <cell r="E170">
            <v>203.28536753373939</v>
          </cell>
          <cell r="F170">
            <v>518.30281490749633</v>
          </cell>
          <cell r="G170">
            <v>0</v>
          </cell>
          <cell r="H170">
            <v>455.67566470940221</v>
          </cell>
          <cell r="I170">
            <v>1874.3786751293683</v>
          </cell>
          <cell r="J170">
            <v>0</v>
          </cell>
          <cell r="K170">
            <v>0</v>
          </cell>
          <cell r="L170">
            <v>22679.289188354873</v>
          </cell>
        </row>
        <row r="171">
          <cell r="B171" t="str">
            <v>6 78 0 00 000</v>
          </cell>
          <cell r="C171" t="str">
            <v>Rupa-Rupa Jasa Umum dan Teknologi Informasi</v>
          </cell>
          <cell r="D171">
            <v>8746965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8746965</v>
          </cell>
        </row>
        <row r="172">
          <cell r="B172" t="str">
            <v>6 79 0 00 000</v>
          </cell>
          <cell r="C172" t="str">
            <v>Pendidikan dan Latihan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</row>
        <row r="173">
          <cell r="C173" t="str">
            <v>Jumlah Biaya Clearing</v>
          </cell>
          <cell r="D173">
            <v>10735159.018362703</v>
          </cell>
          <cell r="E173">
            <v>15707.583242475279</v>
          </cell>
          <cell r="F173">
            <v>40048.551987479092</v>
          </cell>
          <cell r="G173">
            <v>0</v>
          </cell>
          <cell r="H173">
            <v>35209.437461381698</v>
          </cell>
          <cell r="I173">
            <v>144830.68518263413</v>
          </cell>
          <cell r="J173">
            <v>0</v>
          </cell>
          <cell r="K173">
            <v>0</v>
          </cell>
          <cell r="L173">
            <v>10499362.760488732</v>
          </cell>
        </row>
        <row r="174">
          <cell r="C174" t="str">
            <v>JUMLAH</v>
          </cell>
          <cell r="D174">
            <v>45535508.999999985</v>
          </cell>
          <cell r="E174">
            <v>359750.00000000017</v>
          </cell>
          <cell r="F174">
            <v>917230.00000000012</v>
          </cell>
          <cell r="G174">
            <v>0</v>
          </cell>
          <cell r="H174">
            <v>806400.00000000035</v>
          </cell>
          <cell r="I174">
            <v>3317050.0000000042</v>
          </cell>
          <cell r="J174">
            <v>0</v>
          </cell>
          <cell r="K174">
            <v>0</v>
          </cell>
          <cell r="L174">
            <v>40135078.999999985</v>
          </cell>
        </row>
        <row r="175">
          <cell r="B175" t="str">
            <v>D:\TM1-HASIL\TM1\PLN Budget Reports V1.2\Reports\[RKAP Laba_ Rugi.xls]BOLain(12E2)</v>
          </cell>
          <cell r="L175">
            <v>38413.629965046297</v>
          </cell>
        </row>
      </sheetData>
      <sheetData sheetId="2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13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PENDAPATAN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7 00 1 00 101</v>
          </cell>
          <cell r="C12" t="str">
            <v>Hasil Penjualan Aktiva Tetap Yang Dihapus</v>
          </cell>
          <cell r="D12">
            <v>32281.200230229675</v>
          </cell>
          <cell r="E12">
            <v>64562.40046045935</v>
          </cell>
          <cell r="F12">
            <v>96843.600690689025</v>
          </cell>
          <cell r="G12">
            <v>129124.8009209187</v>
          </cell>
        </row>
        <row r="13">
          <cell r="B13" t="str">
            <v>7 00 1 00 102</v>
          </cell>
          <cell r="C13" t="str">
            <v>Hasil Penjualan Material yang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7 00 1 00 200</v>
          </cell>
          <cell r="C14" t="str">
            <v>Pend. dari Perubahan Daya Terpasang &amp; Adm Pelanggan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</row>
        <row r="15">
          <cell r="B15" t="str">
            <v>7 00 1 00 300</v>
          </cell>
          <cell r="C15" t="str">
            <v>Pendapatan Jasa-jasa</v>
          </cell>
          <cell r="D15">
            <v>328.42273356160428</v>
          </cell>
          <cell r="E15">
            <v>656.84546712320855</v>
          </cell>
          <cell r="F15">
            <v>985.26820068481288</v>
          </cell>
          <cell r="G15">
            <v>1313.6909342464171</v>
          </cell>
        </row>
        <row r="16">
          <cell r="B16" t="str">
            <v>7 00 1 00 300</v>
          </cell>
          <cell r="C16" t="str">
            <v>Premi PPJU</v>
          </cell>
          <cell r="D16">
            <v>206484.78925330142</v>
          </cell>
          <cell r="E16">
            <v>412969.57850660285</v>
          </cell>
          <cell r="F16">
            <v>619454.36775990424</v>
          </cell>
          <cell r="G16">
            <v>825939.15701320569</v>
          </cell>
        </row>
        <row r="17">
          <cell r="B17" t="str">
            <v>7 00 1 00 400</v>
          </cell>
          <cell r="C17" t="str">
            <v>Pendapatan Denda Opal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B18" t="str">
            <v>7 00 1 00 600</v>
          </cell>
          <cell r="C18" t="str">
            <v>Pendapatan Jasa Giro/Bunga *)</v>
          </cell>
          <cell r="D18">
            <v>123021.62484847812</v>
          </cell>
          <cell r="E18">
            <v>246043.24969695625</v>
          </cell>
          <cell r="F18">
            <v>283322.52995407081</v>
          </cell>
          <cell r="G18">
            <v>372792.80257114582</v>
          </cell>
        </row>
        <row r="19">
          <cell r="B19" t="str">
            <v>7 00 1 00 700</v>
          </cell>
          <cell r="C19" t="str">
            <v>Pendapatan P F K</v>
          </cell>
          <cell r="D19">
            <v>56627.378544294392</v>
          </cell>
          <cell r="E19">
            <v>113254.75708858878</v>
          </cell>
          <cell r="F19">
            <v>169882.13563288318</v>
          </cell>
          <cell r="G19">
            <v>226509.51417717757</v>
          </cell>
        </row>
        <row r="20">
          <cell r="B20" t="str">
            <v>7 00 1 00 800</v>
          </cell>
          <cell r="C20" t="str">
            <v>Selisih-selisih Laba  :</v>
          </cell>
          <cell r="D20">
            <v>67.615548618946193</v>
          </cell>
          <cell r="E20">
            <v>135.23109723789239</v>
          </cell>
          <cell r="F20">
            <v>202.84664585683856</v>
          </cell>
          <cell r="G20">
            <v>270.46219447578477</v>
          </cell>
        </row>
        <row r="21">
          <cell r="B21" t="str">
            <v>7 00 1 00 801</v>
          </cell>
          <cell r="C21" t="str">
            <v>- Selisih Harga Material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2">
          <cell r="B22" t="str">
            <v>7 00 1 00 802</v>
          </cell>
          <cell r="C22" t="str">
            <v>- Selisih Kas</v>
          </cell>
          <cell r="D22">
            <v>11.198917410728761</v>
          </cell>
          <cell r="E22">
            <v>22.397834821457522</v>
          </cell>
          <cell r="F22">
            <v>33.596752232186283</v>
          </cell>
          <cell r="G22">
            <v>44.795669642915044</v>
          </cell>
        </row>
        <row r="23">
          <cell r="B23" t="str">
            <v>7 00 1 00 803</v>
          </cell>
          <cell r="C23" t="str">
            <v>- Selisih Lainnya</v>
          </cell>
          <cell r="D23">
            <v>56.416631208217431</v>
          </cell>
          <cell r="E23">
            <v>112.83326241643486</v>
          </cell>
          <cell r="F23">
            <v>169.24989362465229</v>
          </cell>
          <cell r="G23">
            <v>225.66652483286973</v>
          </cell>
        </row>
        <row r="24">
          <cell r="B24" t="str">
            <v>7 00 1 00 900</v>
          </cell>
          <cell r="C24" t="str">
            <v>Lainnya (Total) **)</v>
          </cell>
          <cell r="D24">
            <v>832509.64304720762</v>
          </cell>
          <cell r="E24">
            <v>1665019.2860944152</v>
          </cell>
          <cell r="F24">
            <v>2497528.9291416225</v>
          </cell>
          <cell r="G24">
            <v>3330038.5721888305</v>
          </cell>
        </row>
        <row r="25">
          <cell r="C25" t="str">
            <v>J U M L A H</v>
          </cell>
          <cell r="D25">
            <v>1251320.6742056918</v>
          </cell>
          <cell r="E25">
            <v>2502641.3484113836</v>
          </cell>
          <cell r="F25">
            <v>3668219.6780257113</v>
          </cell>
          <cell r="G25">
            <v>4885989</v>
          </cell>
        </row>
        <row r="27">
          <cell r="B27" t="str">
            <v>Catatan :   *)  Setelah dikurangi dengan beban PPh jasa giro/bunga deposito.</v>
          </cell>
        </row>
        <row r="28">
          <cell r="B28" t="str">
            <v xml:space="preserve">                **)  Uraikan yang Dominan pada Kolom Dibawah</v>
          </cell>
        </row>
        <row r="30">
          <cell r="B30" t="str">
            <v>No. Urut</v>
          </cell>
          <cell r="C30" t="str">
            <v>URAIAN</v>
          </cell>
          <cell r="D30" t="str">
            <v>RKAP 2005</v>
          </cell>
        </row>
        <row r="31">
          <cell r="D31" t="str">
            <v>S/D TRW I</v>
          </cell>
          <cell r="E31" t="str">
            <v xml:space="preserve"> S/D TRW II</v>
          </cell>
          <cell r="F31" t="str">
            <v>S/D TRW  III</v>
          </cell>
          <cell r="G31" t="str">
            <v>S/D TRW IV</v>
          </cell>
        </row>
        <row r="32">
          <cell r="B32" t="str">
            <v>1</v>
          </cell>
          <cell r="C32" t="str">
            <v>2</v>
          </cell>
          <cell r="D32" t="str">
            <v>3</v>
          </cell>
          <cell r="E32" t="str">
            <v>4</v>
          </cell>
          <cell r="F32" t="str">
            <v>5</v>
          </cell>
          <cell r="G32" t="str">
            <v>6</v>
          </cell>
        </row>
        <row r="33">
          <cell r="B33">
            <v>1</v>
          </cell>
          <cell r="C33" t="str">
            <v>Pendapatan Sewa</v>
          </cell>
          <cell r="D33">
            <v>19161.294277056313</v>
          </cell>
          <cell r="E33">
            <v>38322.588554112626</v>
          </cell>
          <cell r="F33">
            <v>57483.882831168943</v>
          </cell>
          <cell r="G33">
            <v>76645.177108225253</v>
          </cell>
        </row>
        <row r="34">
          <cell r="B34">
            <v>2</v>
          </cell>
          <cell r="C34" t="str">
            <v>Penjualan Aktiva Tetap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>
            <v>3</v>
          </cell>
          <cell r="C35" t="str">
            <v>Hibah dari pihak ke tiga</v>
          </cell>
          <cell r="D35">
            <v>166275.70018259046</v>
          </cell>
          <cell r="E35">
            <v>332551.40036518092</v>
          </cell>
          <cell r="F35">
            <v>498827.10054777138</v>
          </cell>
          <cell r="G35">
            <v>665102.80073036184</v>
          </cell>
        </row>
        <row r="36">
          <cell r="B36">
            <v>4</v>
          </cell>
          <cell r="C36" t="str">
            <v>Pemakaian ATTB yang dihapus ex AT</v>
          </cell>
          <cell r="D36">
            <v>12365.179803542933</v>
          </cell>
          <cell r="E36">
            <v>24730.359607085866</v>
          </cell>
          <cell r="F36">
            <v>37095.5394106288</v>
          </cell>
          <cell r="G36">
            <v>49460.719214171731</v>
          </cell>
        </row>
        <row r="37">
          <cell r="B37">
            <v>5</v>
          </cell>
          <cell r="C37" t="str">
            <v>Pemakaian ATTB yang dihapus ex Material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>
            <v>6</v>
          </cell>
          <cell r="C38" t="str">
            <v>Penerimaan Kembali Piutang Yang telah Dihapus</v>
          </cell>
          <cell r="D38">
            <v>4267.0697943277692</v>
          </cell>
          <cell r="E38">
            <v>8534.1395886555383</v>
          </cell>
          <cell r="F38">
            <v>12801.209382983307</v>
          </cell>
          <cell r="G38">
            <v>17068.279177311077</v>
          </cell>
        </row>
        <row r="39">
          <cell r="B39">
            <v>7</v>
          </cell>
          <cell r="C39" t="str">
            <v>Liquidited demages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>
            <v>8</v>
          </cell>
          <cell r="C40" t="str">
            <v>Claim Asuransi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>
            <v>9</v>
          </cell>
          <cell r="C41" t="str">
            <v>Denda Tunggakan Rekening Listrik</v>
          </cell>
          <cell r="D41">
            <v>553409.64401971269</v>
          </cell>
          <cell r="E41">
            <v>1106819.2880394254</v>
          </cell>
          <cell r="F41">
            <v>1660228.9320591381</v>
          </cell>
          <cell r="G41">
            <v>2213638.5760788508</v>
          </cell>
        </row>
        <row r="42">
          <cell r="B42">
            <v>10</v>
          </cell>
          <cell r="C42" t="str">
            <v>Pembelian masa kerja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>
            <v>11</v>
          </cell>
          <cell r="C43" t="str">
            <v>Denda Keterlambatan</v>
          </cell>
          <cell r="D43">
            <v>34335.196760012826</v>
          </cell>
          <cell r="E43">
            <v>68670.393520025653</v>
          </cell>
          <cell r="F43">
            <v>103005.59028003848</v>
          </cell>
          <cell r="G43">
            <v>137340.78704005131</v>
          </cell>
        </row>
        <row r="44">
          <cell r="B44">
            <v>12</v>
          </cell>
          <cell r="C44" t="str">
            <v>Denda Penalti Pinjaman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</row>
        <row r="45">
          <cell r="B45">
            <v>13</v>
          </cell>
          <cell r="C45" t="str">
            <v>Penghapusan Hutang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14</v>
          </cell>
          <cell r="C46" t="str">
            <v xml:space="preserve">Ganti Rugi Asset PLN 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</row>
        <row r="47">
          <cell r="B47">
            <v>15</v>
          </cell>
          <cell r="C47" t="str">
            <v>Penjualan Dokumen Lelang</v>
          </cell>
          <cell r="D47">
            <v>33933.045387136008</v>
          </cell>
          <cell r="E47">
            <v>67866.090774272016</v>
          </cell>
          <cell r="F47">
            <v>101799.13616140802</v>
          </cell>
          <cell r="G47">
            <v>135732.18154854403</v>
          </cell>
        </row>
        <row r="48">
          <cell r="B48">
            <v>16</v>
          </cell>
          <cell r="C48" t="str">
            <v>Premi KLP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17</v>
          </cell>
          <cell r="C49" t="str">
            <v>Pendapatan bunga Indonesia Power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18</v>
          </cell>
          <cell r="C50" t="str">
            <v>Pendapatan bunga PJB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19</v>
          </cell>
          <cell r="C51" t="str">
            <v>Pendapatan bunga Batam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B52">
            <v>20</v>
          </cell>
          <cell r="C52" t="str">
            <v>Pendapatan bunga ICON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</row>
        <row r="53">
          <cell r="B53">
            <v>21</v>
          </cell>
          <cell r="C53" t="str">
            <v>Jasa Giro dr Proyek Induk (khusus DKP)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</row>
        <row r="54">
          <cell r="B54">
            <v>19</v>
          </cell>
          <cell r="C54" t="str">
            <v>Lainnya (Rincikan lagi jika nilainya cukup material)</v>
          </cell>
          <cell r="D54">
            <v>8762.5128228286158</v>
          </cell>
          <cell r="E54">
            <v>17525.025645657232</v>
          </cell>
          <cell r="F54">
            <v>26287.538468485847</v>
          </cell>
          <cell r="G54">
            <v>35050.051291314463</v>
          </cell>
        </row>
        <row r="55">
          <cell r="C55" t="str">
            <v>J u m l a h</v>
          </cell>
          <cell r="D55">
            <v>832509.64304720762</v>
          </cell>
          <cell r="E55">
            <v>1665019.2860944152</v>
          </cell>
          <cell r="F55">
            <v>2497528.9291416225</v>
          </cell>
          <cell r="G55">
            <v>3330038.5721888305</v>
          </cell>
        </row>
        <row r="56">
          <cell r="B56" t="str">
            <v>D:\TM1-HASIL\TM1\PLN Budget Reports V1.2\Reports\[RKAP Laba_ Rugi.xls]PendaLuOp(13)</v>
          </cell>
          <cell r="G56">
            <v>38413.629965046297</v>
          </cell>
        </row>
        <row r="57">
          <cell r="B57" t="str">
            <v>Catatan : Rincikan diluar butir 1 s/d 19 yang mempunyai Nilai  &gt; Rp 100 Juta di tingkat Distribusi/Wilayah/Sat. Adm Lainnya, sisanya dikelompokkan dalam pos Lainnya.</v>
          </cell>
        </row>
        <row r="58">
          <cell r="B58" t="str">
            <v>Agar penyajian selisih-selisih agar dioffset antara selisih laba dan rugi.</v>
          </cell>
        </row>
      </sheetData>
      <sheetData sheetId="2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14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7 00 2 00 101</v>
          </cell>
          <cell r="C12" t="str">
            <v>Beban Penjualan Aktiva Tetap Yang akan dihapus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B13" t="str">
            <v>7 00 2 00 102</v>
          </cell>
          <cell r="C13" t="str">
            <v>Beban Penjualan Material Yang akan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7 00 2 00 200</v>
          </cell>
          <cell r="C14" t="str">
            <v>Penelitian Dan Pengembangan</v>
          </cell>
        </row>
        <row r="15">
          <cell r="B15" t="str">
            <v>7 00 2 00 300</v>
          </cell>
          <cell r="C15" t="str">
            <v>Selisih Penerimaan BBM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</row>
        <row r="16">
          <cell r="B16" t="str">
            <v>7 00 2 00 700</v>
          </cell>
          <cell r="C16" t="str">
            <v>Beban P F K</v>
          </cell>
          <cell r="D16">
            <v>750.77858743756315</v>
          </cell>
          <cell r="E16">
            <v>1501.5571748751263</v>
          </cell>
          <cell r="F16">
            <v>2252.3357623126894</v>
          </cell>
          <cell r="G16">
            <v>3003.1143497502526</v>
          </cell>
        </row>
        <row r="17">
          <cell r="C17" t="str">
            <v>Beban Pensiun</v>
          </cell>
          <cell r="D17">
            <v>604065.04386241885</v>
          </cell>
          <cell r="E17">
            <v>1208130.0877248377</v>
          </cell>
          <cell r="F17">
            <v>1812195.1315872567</v>
          </cell>
          <cell r="G17">
            <v>2416260.1754496754</v>
          </cell>
        </row>
        <row r="18">
          <cell r="C18" t="str">
            <v xml:space="preserve">Beban Emisi Obligasi </v>
          </cell>
        </row>
        <row r="19">
          <cell r="B19" t="str">
            <v>7 00 2 00 800</v>
          </cell>
          <cell r="C19" t="str">
            <v>Selisih-selisih  Rugi  :</v>
          </cell>
          <cell r="D19">
            <v>159.6178268933806</v>
          </cell>
          <cell r="E19">
            <v>319.23565378676119</v>
          </cell>
          <cell r="F19">
            <v>478.85348068014179</v>
          </cell>
          <cell r="G19">
            <v>638.47130757352238</v>
          </cell>
        </row>
        <row r="20">
          <cell r="B20" t="str">
            <v>7 00 2 00 801</v>
          </cell>
          <cell r="C20" t="str">
            <v>- Selisih Harga Material</v>
          </cell>
          <cell r="D20">
            <v>52.616402770948177</v>
          </cell>
          <cell r="E20">
            <v>105.23280554189635</v>
          </cell>
          <cell r="F20">
            <v>157.84920831284452</v>
          </cell>
          <cell r="G20">
            <v>210.46561108379271</v>
          </cell>
        </row>
        <row r="21">
          <cell r="B21" t="str">
            <v>7 00 2 00 802</v>
          </cell>
          <cell r="C21" t="str">
            <v>- Selisih Kas</v>
          </cell>
          <cell r="D21">
            <v>78.261372188721239</v>
          </cell>
          <cell r="E21">
            <v>156.52274437744248</v>
          </cell>
          <cell r="F21">
            <v>234.78411656616373</v>
          </cell>
          <cell r="G21">
            <v>313.04548875488496</v>
          </cell>
        </row>
        <row r="22">
          <cell r="B22" t="str">
            <v>7 00 2 00 803</v>
          </cell>
          <cell r="C22" t="str">
            <v>- Selisih Lainnya</v>
          </cell>
          <cell r="D22">
            <v>28.740051933711189</v>
          </cell>
          <cell r="E22">
            <v>57.480103867422379</v>
          </cell>
          <cell r="F22">
            <v>86.220155801133572</v>
          </cell>
          <cell r="G22">
            <v>114.96020773484476</v>
          </cell>
        </row>
        <row r="23">
          <cell r="B23" t="str">
            <v>7 00 2 00 909</v>
          </cell>
          <cell r="C23" t="str">
            <v>Lainnya *)</v>
          </cell>
          <cell r="D23">
            <v>676355.55972325022</v>
          </cell>
          <cell r="E23">
            <v>1352711.1194465004</v>
          </cell>
          <cell r="F23">
            <v>4529066.6791697508</v>
          </cell>
          <cell r="G23">
            <v>5205422.2388930004</v>
          </cell>
        </row>
        <row r="24">
          <cell r="C24" t="str">
            <v xml:space="preserve">J U M L A H </v>
          </cell>
          <cell r="D24">
            <v>1281331</v>
          </cell>
          <cell r="E24">
            <v>2562662</v>
          </cell>
          <cell r="F24">
            <v>6343993</v>
          </cell>
          <cell r="G24">
            <v>7625324</v>
          </cell>
        </row>
        <row r="25">
          <cell r="B25" t="str">
            <v>Catatan :</v>
          </cell>
          <cell r="C25" t="str">
            <v>*)     Uraikan yang Dominan pada Kolom Dibawah</v>
          </cell>
        </row>
        <row r="28">
          <cell r="B28" t="str">
            <v>No. Urut</v>
          </cell>
          <cell r="C28" t="str">
            <v>URAIAN</v>
          </cell>
          <cell r="D28" t="str">
            <v>RKAP 2005</v>
          </cell>
        </row>
        <row r="29">
          <cell r="D29" t="str">
            <v>S/D TRW I</v>
          </cell>
          <cell r="E29" t="str">
            <v xml:space="preserve"> S/D TRW II</v>
          </cell>
          <cell r="F29" t="str">
            <v>S/D TRW  III</v>
          </cell>
          <cell r="G29" t="str">
            <v>S/D TRW IV</v>
          </cell>
        </row>
        <row r="30">
          <cell r="B30" t="str">
            <v>1</v>
          </cell>
          <cell r="C30" t="str">
            <v>2</v>
          </cell>
          <cell r="D30" t="str">
            <v>3</v>
          </cell>
          <cell r="E30" t="str">
            <v>4</v>
          </cell>
          <cell r="F30" t="str">
            <v>5</v>
          </cell>
          <cell r="G30" t="str">
            <v>6</v>
          </cell>
        </row>
        <row r="31">
          <cell r="B31" t="str">
            <v>1</v>
          </cell>
          <cell r="C31" t="str">
            <v>Rugi Akibat Percepatan AT. akan dihapus</v>
          </cell>
          <cell r="D31">
            <v>485587.56416547694</v>
          </cell>
          <cell r="E31">
            <v>971175.12833095388</v>
          </cell>
          <cell r="F31">
            <v>1456762.6924964308</v>
          </cell>
          <cell r="G31">
            <v>1942350.2566619078</v>
          </cell>
        </row>
        <row r="32">
          <cell r="B32" t="str">
            <v>2</v>
          </cell>
          <cell r="C32" t="str">
            <v>Rugi Akibat Percepatan Material yg. akan dihapus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</row>
        <row r="33">
          <cell r="B33" t="str">
            <v>3</v>
          </cell>
          <cell r="C33" t="str">
            <v>Macam-Macam Denda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</row>
        <row r="34">
          <cell r="B34" t="str">
            <v>4</v>
          </cell>
          <cell r="C34" t="str">
            <v>Selisih  Stock Opname  Bahan Bakar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 t="str">
            <v>5</v>
          </cell>
          <cell r="C35" t="str">
            <v>Bina Lingkungan</v>
          </cell>
          <cell r="D35">
            <v>0</v>
          </cell>
          <cell r="E35">
            <v>0</v>
          </cell>
          <cell r="F35">
            <v>2500000</v>
          </cell>
          <cell r="G35">
            <v>2500000</v>
          </cell>
        </row>
        <row r="36">
          <cell r="B36" t="str">
            <v>6</v>
          </cell>
          <cell r="C36" t="str">
            <v>Ganti Rugi Tanah &amp; Rumdin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</row>
        <row r="37">
          <cell r="B37" t="str">
            <v>7</v>
          </cell>
          <cell r="C37" t="str">
            <v>Biaya Kemitraan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 t="str">
            <v>8</v>
          </cell>
          <cell r="C38" t="str">
            <v>Ganti Rugi Peralatan Elektronik Pelanggan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</row>
        <row r="39">
          <cell r="B39" t="str">
            <v>9</v>
          </cell>
          <cell r="C39" t="str">
            <v>Biaya Transfer Ke YDP Tahun Lalu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 t="str">
            <v>10</v>
          </cell>
          <cell r="C40" t="str">
            <v>Kerugian Pencurian Material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 t="str">
            <v>11</v>
          </cell>
          <cell r="C41" t="str">
            <v>Beban Eskalasi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</row>
        <row r="42">
          <cell r="B42" t="str">
            <v>12</v>
          </cell>
          <cell r="C42" t="str">
            <v>Beban Perhitungan Dana Pensiun ( Hasil Rekonsiliasi)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 t="str">
            <v>13</v>
          </cell>
          <cell r="C43" t="str">
            <v>Denda Administrasi Pajak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</row>
        <row r="44">
          <cell r="B44" t="str">
            <v>14</v>
          </cell>
          <cell r="C44" t="str">
            <v>Lain-lain</v>
          </cell>
          <cell r="D44">
            <v>190767.99555777328</v>
          </cell>
          <cell r="E44">
            <v>381535.99111554655</v>
          </cell>
          <cell r="F44">
            <v>572303.98667331983</v>
          </cell>
          <cell r="G44">
            <v>763071.9822310931</v>
          </cell>
        </row>
        <row r="45">
          <cell r="C45" t="str">
            <v>J u m l a h</v>
          </cell>
          <cell r="D45">
            <v>676355.55972325022</v>
          </cell>
          <cell r="E45">
            <v>1352711.1194465004</v>
          </cell>
          <cell r="F45">
            <v>4529066.6791697508</v>
          </cell>
          <cell r="G45">
            <v>5205422.2388930004</v>
          </cell>
        </row>
        <row r="46">
          <cell r="B46" t="str">
            <v>D:\TM1-HASIL\TM1\PLN Budget Reports V1.2\Reports\[RKAP Laba_ Rugi.xls]BiLuOp(14)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</row>
        <row r="48">
          <cell r="B48" t="str">
            <v xml:space="preserve">                   sisanya dikelompokkan dalam pos Lainnya.</v>
          </cell>
        </row>
        <row r="49">
          <cell r="B49" t="str">
            <v xml:space="preserve">                -  Biaya billing untuk pemberitahuan tagihan rekening konsumen.</v>
          </cell>
        </row>
      </sheetData>
      <sheetData sheetId="24">
        <row r="1">
          <cell r="B1" t="str">
            <v>PT. PLN (PERSERO)</v>
          </cell>
        </row>
      </sheetData>
      <sheetData sheetId="25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 xml:space="preserve">LEMBAR KERJA </v>
          </cell>
          <cell r="G4" t="str">
            <v>Daftar No.</v>
          </cell>
          <cell r="H4" t="str">
            <v>18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G6" t="str">
            <v>Perihal</v>
          </cell>
          <cell r="H6" t="str">
            <v>RENCANA PRODUKSI &amp; PENJUALAN TENAGA LISTRIK</v>
          </cell>
        </row>
        <row r="7">
          <cell r="B7" t="str">
            <v>(Dalam MWh)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>Pembangkitan PLTGU</v>
          </cell>
          <cell r="J8" t="str">
            <v>Fungsi Pembangkitan :</v>
          </cell>
        </row>
        <row r="9">
          <cell r="C9" t="str">
            <v>PEMBANGKITAN MENURUT JENIS BAHAN BAKAR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JUMLAH</v>
          </cell>
        </row>
        <row r="11">
          <cell r="B11">
            <v>1</v>
          </cell>
          <cell r="C11" t="str">
            <v xml:space="preserve"> PRODUKSI SENDIRI</v>
          </cell>
        </row>
        <row r="12">
          <cell r="C12" t="str">
            <v xml:space="preserve"> Minyak</v>
          </cell>
        </row>
        <row r="13">
          <cell r="C13" t="str">
            <v xml:space="preserve"> - H S D</v>
          </cell>
          <cell r="F13">
            <v>1175</v>
          </cell>
          <cell r="J13">
            <v>1175</v>
          </cell>
        </row>
        <row r="14">
          <cell r="C14" t="str">
            <v xml:space="preserve"> - I D O</v>
          </cell>
          <cell r="J14">
            <v>0</v>
          </cell>
        </row>
        <row r="15">
          <cell r="C15" t="str">
            <v xml:space="preserve"> - M FO</v>
          </cell>
          <cell r="J15">
            <v>0</v>
          </cell>
        </row>
        <row r="16">
          <cell r="C16" t="str">
            <v>Jumlah</v>
          </cell>
          <cell r="D16">
            <v>0</v>
          </cell>
          <cell r="E16">
            <v>0</v>
          </cell>
          <cell r="F16">
            <v>1175</v>
          </cell>
          <cell r="G16">
            <v>0</v>
          </cell>
          <cell r="H16">
            <v>0</v>
          </cell>
          <cell r="I16">
            <v>0</v>
          </cell>
          <cell r="J16">
            <v>1175</v>
          </cell>
        </row>
        <row r="17">
          <cell r="C17" t="str">
            <v xml:space="preserve"> Non Minyak</v>
          </cell>
        </row>
        <row r="18">
          <cell r="C18" t="str">
            <v xml:space="preserve"> - E&amp;P</v>
          </cell>
          <cell r="J18">
            <v>0</v>
          </cell>
        </row>
        <row r="19">
          <cell r="C19" t="str">
            <v xml:space="preserve"> - Retribusi Penggunaan Arus Air Pemda</v>
          </cell>
          <cell r="J19">
            <v>0</v>
          </cell>
        </row>
        <row r="20">
          <cell r="C20" t="str">
            <v xml:space="preserve"> - Gas Alam</v>
          </cell>
          <cell r="J20">
            <v>0</v>
          </cell>
        </row>
        <row r="21">
          <cell r="C21" t="str">
            <v xml:space="preserve"> - Batu Bara</v>
          </cell>
          <cell r="J21">
            <v>0</v>
          </cell>
        </row>
        <row r="22">
          <cell r="C22" t="str">
            <v xml:space="preserve"> - Panas Bumi</v>
          </cell>
          <cell r="J22">
            <v>0</v>
          </cell>
        </row>
        <row r="23">
          <cell r="C23" t="str">
            <v>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>
            <v>1</v>
          </cell>
          <cell r="C24" t="str">
            <v>JUMLAH</v>
          </cell>
          <cell r="D24">
            <v>0</v>
          </cell>
          <cell r="E24">
            <v>0</v>
          </cell>
          <cell r="F24">
            <v>1175</v>
          </cell>
          <cell r="G24">
            <v>0</v>
          </cell>
          <cell r="H24">
            <v>0</v>
          </cell>
          <cell r="I24">
            <v>0</v>
          </cell>
          <cell r="J24">
            <v>1175</v>
          </cell>
        </row>
        <row r="25">
          <cell r="B25">
            <v>2</v>
          </cell>
          <cell r="C25" t="str">
            <v xml:space="preserve"> Pemakaian Sendiri Pembangkit &amp; susut trafo</v>
          </cell>
        </row>
        <row r="26">
          <cell r="B26">
            <v>3</v>
          </cell>
          <cell r="C26" t="str">
            <v xml:space="preserve"> Jumlah Loko Sentral Netto ( 3 = 1-2 )</v>
          </cell>
          <cell r="J26">
            <v>1175</v>
          </cell>
        </row>
        <row r="27">
          <cell r="B27">
            <v>4</v>
          </cell>
          <cell r="C27" t="str">
            <v xml:space="preserve"> Jumlah diterima</v>
          </cell>
          <cell r="J27">
            <v>545062</v>
          </cell>
        </row>
        <row r="28">
          <cell r="C28" t="str">
            <v>- Unit lain</v>
          </cell>
        </row>
        <row r="29">
          <cell r="C29" t="str">
            <v>- Pembelian</v>
          </cell>
          <cell r="J29">
            <v>545062</v>
          </cell>
        </row>
        <row r="30">
          <cell r="C30" t="str">
            <v>- Eks. Sewa Genset</v>
          </cell>
        </row>
        <row r="31">
          <cell r="B31">
            <v>5</v>
          </cell>
          <cell r="C31" t="str">
            <v xml:space="preserve"> Produksi Total Netto ( 5 = 3 + 4 )</v>
          </cell>
          <cell r="J31">
            <v>546237</v>
          </cell>
        </row>
        <row r="32">
          <cell r="B32">
            <v>6</v>
          </cell>
          <cell r="C32" t="str">
            <v xml:space="preserve"> Pemakaian sendiri GI</v>
          </cell>
          <cell r="J32">
            <v>819.26328434595632</v>
          </cell>
        </row>
        <row r="33">
          <cell r="B33">
            <v>7</v>
          </cell>
          <cell r="C33" t="str">
            <v xml:space="preserve"> Susut Transmisi + GI</v>
          </cell>
        </row>
        <row r="34">
          <cell r="B34">
            <v>8</v>
          </cell>
          <cell r="C34" t="str">
            <v xml:space="preserve"> Dikirim ke unit lain</v>
          </cell>
        </row>
        <row r="35">
          <cell r="B35">
            <v>9</v>
          </cell>
          <cell r="C35" t="str">
            <v xml:space="preserve"> Disalurkan ke Distribusi ( 9 = 5 - 6 - 7 -8 )</v>
          </cell>
          <cell r="J35">
            <v>545417.73671565403</v>
          </cell>
        </row>
        <row r="36">
          <cell r="B36" t="str">
            <v>10</v>
          </cell>
          <cell r="C36" t="str">
            <v xml:space="preserve"> Pemakaian sendiri Sistem Distribusi</v>
          </cell>
        </row>
        <row r="37">
          <cell r="B37" t="str">
            <v>11</v>
          </cell>
          <cell r="C37" t="str">
            <v xml:space="preserve"> Susut Distribusi</v>
          </cell>
          <cell r="J37">
            <v>40307.736715654028</v>
          </cell>
        </row>
        <row r="38">
          <cell r="B38" t="str">
            <v>12</v>
          </cell>
          <cell r="C38" t="str">
            <v xml:space="preserve"> Loko Konsumen</v>
          </cell>
          <cell r="J38">
            <v>505110</v>
          </cell>
        </row>
        <row r="39">
          <cell r="B39" t="str">
            <v>D:\TM1-HASIL\TM1\PLN Budget Reports V1.2\Reports\[RKAP Laba_ Rugi.xls]PenjTL(18)</v>
          </cell>
          <cell r="J39">
            <v>38413.629965046297</v>
          </cell>
        </row>
        <row r="42">
          <cell r="B42" t="str">
            <v>PT. PLN (PERSERO)</v>
          </cell>
        </row>
        <row r="43">
          <cell r="B43" t="str">
            <v>SATUAN ADMINISTRASI</v>
          </cell>
        </row>
        <row r="44">
          <cell r="B44" t="str">
            <v>DISTRIBUSI BALI</v>
          </cell>
        </row>
        <row r="45">
          <cell r="B45" t="str">
            <v xml:space="preserve">LEMBAR KERJA </v>
          </cell>
          <cell r="G45" t="str">
            <v>Daftar No.</v>
          </cell>
          <cell r="H45" t="str">
            <v>18</v>
          </cell>
        </row>
        <row r="46">
          <cell r="B46" t="str">
            <v>ANGGARAN LABA RUGI</v>
          </cell>
        </row>
        <row r="47">
          <cell r="B47" t="str">
            <v>TAHUN 2005 - S/D TRW II</v>
          </cell>
          <cell r="G47" t="str">
            <v>Perihal</v>
          </cell>
          <cell r="H47" t="str">
            <v>RENCANA PRODUKSI &amp; PENJUALAN TENAGA LISTRIK</v>
          </cell>
        </row>
        <row r="48">
          <cell r="B48" t="str">
            <v>(Dalam MWh)</v>
          </cell>
        </row>
        <row r="49">
          <cell r="D49" t="str">
            <v>Pembangkitan PLTA</v>
          </cell>
          <cell r="E49" t="str">
            <v>Pembangkitan PLTU</v>
          </cell>
          <cell r="F49" t="str">
            <v>Pembangkitan PLTD</v>
          </cell>
          <cell r="G49" t="str">
            <v>Pembangkitan PLTG</v>
          </cell>
          <cell r="H49" t="str">
            <v>Pembangkitan PLTP</v>
          </cell>
          <cell r="I49" t="str">
            <v>Pembangkitan PLTGU</v>
          </cell>
          <cell r="J49" t="str">
            <v>Fungsi Pembangkitan :</v>
          </cell>
        </row>
        <row r="50">
          <cell r="C50" t="str">
            <v>PEMBANGKITAN MENURUT JENIS BAHAN BAKAR</v>
          </cell>
          <cell r="D50" t="str">
            <v>PLTA</v>
          </cell>
          <cell r="E50" t="str">
            <v>PLTU</v>
          </cell>
          <cell r="F50" t="str">
            <v>PLTD</v>
          </cell>
          <cell r="G50" t="str">
            <v>PLTG</v>
          </cell>
          <cell r="H50" t="str">
            <v>PLTP</v>
          </cell>
          <cell r="I50" t="str">
            <v>PLTGU</v>
          </cell>
          <cell r="J50" t="str">
            <v>JUMLAH</v>
          </cell>
        </row>
        <row r="52">
          <cell r="B52">
            <v>1</v>
          </cell>
          <cell r="C52" t="str">
            <v xml:space="preserve"> PRODUKSI SENDIRI</v>
          </cell>
        </row>
        <row r="53">
          <cell r="C53" t="str">
            <v xml:space="preserve"> Minyak</v>
          </cell>
        </row>
        <row r="54">
          <cell r="C54" t="str">
            <v xml:space="preserve"> - H S D</v>
          </cell>
          <cell r="F54">
            <v>2349</v>
          </cell>
          <cell r="J54">
            <v>2349</v>
          </cell>
        </row>
        <row r="55">
          <cell r="C55" t="str">
            <v xml:space="preserve"> - I D O</v>
          </cell>
          <cell r="J55">
            <v>0</v>
          </cell>
        </row>
        <row r="56">
          <cell r="C56" t="str">
            <v xml:space="preserve"> - M FO</v>
          </cell>
          <cell r="J56">
            <v>0</v>
          </cell>
        </row>
        <row r="57">
          <cell r="D57">
            <v>0</v>
          </cell>
          <cell r="E57">
            <v>0</v>
          </cell>
          <cell r="F57">
            <v>2349</v>
          </cell>
          <cell r="G57">
            <v>0</v>
          </cell>
          <cell r="H57">
            <v>0</v>
          </cell>
          <cell r="I57">
            <v>0</v>
          </cell>
          <cell r="J57">
            <v>2349</v>
          </cell>
        </row>
        <row r="58">
          <cell r="C58" t="str">
            <v xml:space="preserve"> Non Minyak</v>
          </cell>
          <cell r="J58">
            <v>0</v>
          </cell>
        </row>
        <row r="59">
          <cell r="C59" t="str">
            <v xml:space="preserve"> - E&amp;P</v>
          </cell>
          <cell r="J59">
            <v>0</v>
          </cell>
        </row>
        <row r="60">
          <cell r="C60" t="str">
            <v xml:space="preserve"> - Retribusi Penggunaan Arus Air Pemda</v>
          </cell>
          <cell r="J60">
            <v>0</v>
          </cell>
        </row>
        <row r="61">
          <cell r="C61" t="str">
            <v xml:space="preserve"> - Gas Alam</v>
          </cell>
          <cell r="J61">
            <v>0</v>
          </cell>
        </row>
        <row r="62">
          <cell r="C62" t="str">
            <v xml:space="preserve"> - Batu Bara</v>
          </cell>
          <cell r="J62">
            <v>0</v>
          </cell>
        </row>
        <row r="63">
          <cell r="C63" t="str">
            <v xml:space="preserve"> - Panas Bumi</v>
          </cell>
          <cell r="J63">
            <v>0</v>
          </cell>
        </row>
        <row r="64">
          <cell r="C64" t="str">
            <v>Jumlah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</row>
        <row r="65">
          <cell r="B65">
            <v>1</v>
          </cell>
          <cell r="C65" t="str">
            <v>JUMLAH</v>
          </cell>
          <cell r="D65">
            <v>0</v>
          </cell>
          <cell r="E65">
            <v>0</v>
          </cell>
          <cell r="F65">
            <v>2349</v>
          </cell>
          <cell r="G65">
            <v>0</v>
          </cell>
          <cell r="H65">
            <v>0</v>
          </cell>
          <cell r="I65">
            <v>0</v>
          </cell>
          <cell r="J65">
            <v>2349</v>
          </cell>
        </row>
        <row r="66">
          <cell r="B66">
            <v>2</v>
          </cell>
          <cell r="C66" t="str">
            <v xml:space="preserve"> Pemakaian Sendiri Pembangkit &amp; susut trafo</v>
          </cell>
          <cell r="J66">
            <v>0</v>
          </cell>
        </row>
        <row r="67">
          <cell r="B67">
            <v>3</v>
          </cell>
          <cell r="C67" t="str">
            <v xml:space="preserve"> Jumlah Loko Sentral Netto ( 3 = 1-2 )</v>
          </cell>
          <cell r="J67">
            <v>2349</v>
          </cell>
        </row>
        <row r="68">
          <cell r="B68">
            <v>4</v>
          </cell>
          <cell r="C68" t="str">
            <v xml:space="preserve"> Jumlah diterima</v>
          </cell>
          <cell r="J68">
            <v>1102303</v>
          </cell>
        </row>
        <row r="69">
          <cell r="C69" t="str">
            <v>- Unit lain</v>
          </cell>
          <cell r="J69">
            <v>0</v>
          </cell>
        </row>
        <row r="70">
          <cell r="C70" t="str">
            <v>- Pembelian</v>
          </cell>
          <cell r="J70">
            <v>1102303</v>
          </cell>
        </row>
        <row r="71">
          <cell r="C71" t="str">
            <v>- Eks. Sewa Genset</v>
          </cell>
          <cell r="J71">
            <v>0</v>
          </cell>
        </row>
        <row r="72">
          <cell r="B72">
            <v>5</v>
          </cell>
          <cell r="C72" t="str">
            <v xml:space="preserve"> Produksi Total Netto ( 5 = 3 + 4 )</v>
          </cell>
          <cell r="J72">
            <v>1104652</v>
          </cell>
        </row>
        <row r="73">
          <cell r="B73">
            <v>6</v>
          </cell>
          <cell r="C73" t="str">
            <v xml:space="preserve"> Pemakaian sendiri GI</v>
          </cell>
          <cell r="J73">
            <v>1656.7915128036536</v>
          </cell>
        </row>
        <row r="74">
          <cell r="B74">
            <v>7</v>
          </cell>
          <cell r="C74" t="str">
            <v xml:space="preserve"> Susut Transmisi + GI</v>
          </cell>
          <cell r="J74">
            <v>0</v>
          </cell>
        </row>
        <row r="75">
          <cell r="B75">
            <v>8</v>
          </cell>
          <cell r="C75" t="str">
            <v xml:space="preserve"> Dikirim ke unit lain</v>
          </cell>
          <cell r="J75">
            <v>0</v>
          </cell>
        </row>
        <row r="76">
          <cell r="B76">
            <v>9</v>
          </cell>
          <cell r="C76" t="str">
            <v xml:space="preserve"> Disalurkan ke Distribusi ( 9 = 5 - 6 - 7 -8 )</v>
          </cell>
          <cell r="J76">
            <v>1102995.2084871964</v>
          </cell>
        </row>
        <row r="77">
          <cell r="B77" t="str">
            <v>10</v>
          </cell>
          <cell r="C77" t="str">
            <v xml:space="preserve"> Pemakaian sendiri Sistem Distribusi</v>
          </cell>
        </row>
        <row r="78">
          <cell r="B78" t="str">
            <v>11</v>
          </cell>
          <cell r="C78" t="str">
            <v xml:space="preserve"> Susut Distribusi</v>
          </cell>
          <cell r="J78">
            <v>71730.20848719636</v>
          </cell>
        </row>
        <row r="79">
          <cell r="B79" t="str">
            <v>12</v>
          </cell>
          <cell r="C79" t="str">
            <v xml:space="preserve"> Loko Konsumen</v>
          </cell>
          <cell r="J79">
            <v>1031265</v>
          </cell>
        </row>
        <row r="83">
          <cell r="B83" t="str">
            <v>PT. PLN (PERSERO)</v>
          </cell>
        </row>
        <row r="84">
          <cell r="B84" t="str">
            <v>SATUAN ADMINISTRASI</v>
          </cell>
        </row>
        <row r="85">
          <cell r="B85" t="str">
            <v>DISTRIBUSI BALI</v>
          </cell>
        </row>
        <row r="86">
          <cell r="B86" t="str">
            <v xml:space="preserve">LEMBAR KERJA </v>
          </cell>
          <cell r="G86" t="str">
            <v>Daftar No.</v>
          </cell>
          <cell r="H86" t="str">
            <v>18</v>
          </cell>
        </row>
        <row r="87">
          <cell r="B87" t="str">
            <v>ANGGARAN LABA RUGI</v>
          </cell>
        </row>
        <row r="88">
          <cell r="B88" t="str">
            <v>TAHUN 2005 - S/D TRW III</v>
          </cell>
          <cell r="G88" t="str">
            <v>Perihal</v>
          </cell>
          <cell r="H88" t="str">
            <v>RENCANA PRODUKSI &amp; PENJUALAN TENAGA LISTRIK</v>
          </cell>
        </row>
        <row r="89">
          <cell r="B89" t="str">
            <v>(Dalam MWh)</v>
          </cell>
        </row>
        <row r="90">
          <cell r="D90" t="str">
            <v>Pembangkitan PLTA</v>
          </cell>
          <cell r="E90" t="str">
            <v>Pembangkitan PLTU</v>
          </cell>
          <cell r="F90" t="str">
            <v>Pembangkitan PLTD</v>
          </cell>
          <cell r="G90" t="str">
            <v>Pembangkitan PLTG</v>
          </cell>
          <cell r="H90" t="str">
            <v>Pembangkitan PLTP</v>
          </cell>
          <cell r="I90" t="str">
            <v>Pembangkitan PLTGU</v>
          </cell>
          <cell r="J90" t="str">
            <v>Fungsi Pembangkitan :</v>
          </cell>
        </row>
        <row r="91">
          <cell r="C91" t="str">
            <v>PEMBANGKITAN MENURUT JENIS BAHAN BAKAR</v>
          </cell>
          <cell r="D91" t="str">
            <v>PLTA</v>
          </cell>
          <cell r="E91" t="str">
            <v>PLTU</v>
          </cell>
          <cell r="F91" t="str">
            <v>PLTD</v>
          </cell>
          <cell r="G91" t="str">
            <v>PLTG</v>
          </cell>
          <cell r="H91" t="str">
            <v>PLTP</v>
          </cell>
          <cell r="I91" t="str">
            <v>PLTGU</v>
          </cell>
          <cell r="J91" t="str">
            <v>JUMLAH</v>
          </cell>
        </row>
        <row r="93">
          <cell r="B93">
            <v>1</v>
          </cell>
          <cell r="C93" t="str">
            <v xml:space="preserve"> PRODUKSI SENDIRI</v>
          </cell>
        </row>
        <row r="94">
          <cell r="C94" t="str">
            <v xml:space="preserve"> Minyak</v>
          </cell>
        </row>
        <row r="95">
          <cell r="C95" t="str">
            <v xml:space="preserve"> - H S D</v>
          </cell>
          <cell r="F95">
            <v>3524</v>
          </cell>
          <cell r="J95">
            <v>3524</v>
          </cell>
        </row>
        <row r="96">
          <cell r="C96" t="str">
            <v xml:space="preserve"> - I D O</v>
          </cell>
          <cell r="J96">
            <v>0</v>
          </cell>
        </row>
        <row r="97">
          <cell r="C97" t="str">
            <v xml:space="preserve"> - M FO</v>
          </cell>
          <cell r="J97">
            <v>0</v>
          </cell>
        </row>
        <row r="98">
          <cell r="D98">
            <v>0</v>
          </cell>
          <cell r="E98">
            <v>0</v>
          </cell>
          <cell r="F98">
            <v>3524</v>
          </cell>
          <cell r="G98">
            <v>0</v>
          </cell>
          <cell r="H98">
            <v>0</v>
          </cell>
          <cell r="I98">
            <v>0</v>
          </cell>
          <cell r="J98">
            <v>3524</v>
          </cell>
        </row>
        <row r="99">
          <cell r="C99" t="str">
            <v xml:space="preserve"> Non Minyak</v>
          </cell>
          <cell r="J99">
            <v>0</v>
          </cell>
        </row>
        <row r="100">
          <cell r="C100" t="str">
            <v xml:space="preserve"> - E&amp;P</v>
          </cell>
          <cell r="J100">
            <v>0</v>
          </cell>
        </row>
        <row r="101">
          <cell r="C101" t="str">
            <v xml:space="preserve"> - Retribusi Penggunaan Arus Air Pemda</v>
          </cell>
          <cell r="J101">
            <v>0</v>
          </cell>
        </row>
        <row r="102">
          <cell r="C102" t="str">
            <v xml:space="preserve"> - Gas Alam</v>
          </cell>
          <cell r="J102">
            <v>0</v>
          </cell>
        </row>
        <row r="103">
          <cell r="C103" t="str">
            <v xml:space="preserve"> - Batu Bara</v>
          </cell>
          <cell r="J103">
            <v>0</v>
          </cell>
        </row>
        <row r="104">
          <cell r="C104" t="str">
            <v xml:space="preserve"> - Panas Bumi</v>
          </cell>
          <cell r="J104">
            <v>0</v>
          </cell>
        </row>
        <row r="105">
          <cell r="C105" t="str">
            <v>Jumlah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</row>
        <row r="106">
          <cell r="B106">
            <v>1</v>
          </cell>
          <cell r="C106" t="str">
            <v>JUMLAH</v>
          </cell>
          <cell r="D106">
            <v>0</v>
          </cell>
          <cell r="E106">
            <v>0</v>
          </cell>
          <cell r="F106">
            <v>3524</v>
          </cell>
          <cell r="G106">
            <v>0</v>
          </cell>
          <cell r="H106">
            <v>0</v>
          </cell>
          <cell r="I106">
            <v>0</v>
          </cell>
          <cell r="J106">
            <v>3524</v>
          </cell>
        </row>
        <row r="107">
          <cell r="B107">
            <v>2</v>
          </cell>
          <cell r="C107" t="str">
            <v xml:space="preserve"> Pemakaian Sendiri Pembangkit &amp; susut trafo</v>
          </cell>
          <cell r="J107">
            <v>0</v>
          </cell>
        </row>
        <row r="108">
          <cell r="B108">
            <v>3</v>
          </cell>
          <cell r="C108" t="str">
            <v xml:space="preserve"> Jumlah Loko Sentral Netto ( 3 = 1-2 )</v>
          </cell>
          <cell r="J108">
            <v>3524</v>
          </cell>
        </row>
        <row r="109">
          <cell r="B109">
            <v>4</v>
          </cell>
          <cell r="C109" t="str">
            <v xml:space="preserve"> Jumlah diterima</v>
          </cell>
          <cell r="J109">
            <v>1657037</v>
          </cell>
        </row>
        <row r="110">
          <cell r="C110" t="str">
            <v>- Unit lain</v>
          </cell>
          <cell r="J110">
            <v>0</v>
          </cell>
        </row>
        <row r="111">
          <cell r="C111" t="str">
            <v>- Pembelian</v>
          </cell>
          <cell r="J111">
            <v>1657037</v>
          </cell>
        </row>
        <row r="112">
          <cell r="C112" t="str">
            <v>- Eks. Sewa Genset</v>
          </cell>
          <cell r="J112">
            <v>0</v>
          </cell>
        </row>
        <row r="113">
          <cell r="B113">
            <v>5</v>
          </cell>
          <cell r="C113" t="str">
            <v xml:space="preserve"> Produksi Total Netto ( 5 = 3 + 4 )</v>
          </cell>
          <cell r="J113">
            <v>1660561</v>
          </cell>
        </row>
        <row r="114">
          <cell r="B114">
            <v>6</v>
          </cell>
          <cell r="C114" t="str">
            <v xml:space="preserve"> Pemakaian sendiri GI</v>
          </cell>
          <cell r="J114">
            <v>2490.5611643239208</v>
          </cell>
        </row>
        <row r="115">
          <cell r="B115">
            <v>7</v>
          </cell>
          <cell r="C115" t="str">
            <v xml:space="preserve"> Susut Transmisi + GI</v>
          </cell>
          <cell r="J115">
            <v>0</v>
          </cell>
        </row>
        <row r="116">
          <cell r="B116">
            <v>8</v>
          </cell>
          <cell r="C116" t="str">
            <v xml:space="preserve"> Dikirim ke unit lain</v>
          </cell>
          <cell r="J116">
            <v>0</v>
          </cell>
        </row>
        <row r="117">
          <cell r="B117">
            <v>9</v>
          </cell>
          <cell r="C117" t="str">
            <v xml:space="preserve"> Disalurkan ke Distribusi ( 9 = 5 - 6 - 7 -8 )</v>
          </cell>
          <cell r="J117">
            <v>1658070.4388356761</v>
          </cell>
        </row>
        <row r="118">
          <cell r="B118" t="str">
            <v>10</v>
          </cell>
          <cell r="C118" t="str">
            <v xml:space="preserve"> Pemakaian sendiri Sistem Distribusi</v>
          </cell>
        </row>
        <row r="119">
          <cell r="B119" t="str">
            <v>11</v>
          </cell>
          <cell r="C119" t="str">
            <v xml:space="preserve"> Susut Distribusi</v>
          </cell>
          <cell r="J119">
            <v>100645.43883567606</v>
          </cell>
        </row>
        <row r="121">
          <cell r="B121" t="str">
            <v>D:\TM1-HASIL\TM1\PLN Budget Reports V1.2\Reports\[RKAP Laba_ Rugi.xls]PenjTL(18)</v>
          </cell>
          <cell r="J121">
            <v>38413.629965046297</v>
          </cell>
        </row>
        <row r="124">
          <cell r="B124" t="str">
            <v>PT. PLN (PERSERO)</v>
          </cell>
        </row>
        <row r="125">
          <cell r="B125" t="str">
            <v>SATUAN ADMINISTRASI</v>
          </cell>
        </row>
        <row r="126">
          <cell r="B126" t="str">
            <v>DISTRIBUSI BALI</v>
          </cell>
        </row>
        <row r="127">
          <cell r="B127" t="str">
            <v xml:space="preserve">LEMBAR KERJA </v>
          </cell>
          <cell r="G127" t="str">
            <v>Daftar No.</v>
          </cell>
          <cell r="H127" t="str">
            <v>18</v>
          </cell>
        </row>
        <row r="128">
          <cell r="B128" t="str">
            <v>ANGGARAN LABA RUGI</v>
          </cell>
        </row>
        <row r="129">
          <cell r="B129" t="str">
            <v>TAHUN 2005 - S/D TRW IV</v>
          </cell>
          <cell r="G129" t="str">
            <v>Perihal</v>
          </cell>
          <cell r="H129" t="str">
            <v>RENCANA PRODUKSI &amp; PENJUALAN TENAGA LISTRIK</v>
          </cell>
        </row>
        <row r="130">
          <cell r="B130" t="str">
            <v>(Dalam MWh)</v>
          </cell>
        </row>
        <row r="131">
          <cell r="D131" t="str">
            <v>Pembangkitan PLTA</v>
          </cell>
          <cell r="E131" t="str">
            <v>Pembangkitan PLTU</v>
          </cell>
          <cell r="F131" t="str">
            <v>Pembangkitan PLTD</v>
          </cell>
          <cell r="G131" t="str">
            <v>Pembangkitan PLTG</v>
          </cell>
          <cell r="H131" t="str">
            <v>Pembangkitan PLTP</v>
          </cell>
          <cell r="I131" t="str">
            <v>Pembangkitan PLTGU</v>
          </cell>
          <cell r="J131" t="str">
            <v>Fungsi Pembangkitan :</v>
          </cell>
        </row>
        <row r="132">
          <cell r="C132" t="str">
            <v>PEMBANGKITAN MENURUT JENIS BAHAN BAKAR</v>
          </cell>
          <cell r="D132" t="str">
            <v>PLTA</v>
          </cell>
          <cell r="E132" t="str">
            <v>PLTU</v>
          </cell>
          <cell r="F132" t="str">
            <v>PLTD</v>
          </cell>
          <cell r="G132" t="str">
            <v>PLTG</v>
          </cell>
          <cell r="H132" t="str">
            <v>PLTP</v>
          </cell>
          <cell r="I132" t="str">
            <v>PLTGU</v>
          </cell>
          <cell r="J132" t="str">
            <v>JUMLAH</v>
          </cell>
        </row>
        <row r="134">
          <cell r="B134">
            <v>1</v>
          </cell>
          <cell r="C134" t="str">
            <v xml:space="preserve"> PRODUKSI SENDIRI</v>
          </cell>
        </row>
        <row r="135">
          <cell r="C135" t="str">
            <v xml:space="preserve"> Minyak</v>
          </cell>
        </row>
        <row r="136">
          <cell r="C136" t="str">
            <v xml:space="preserve"> - H S D</v>
          </cell>
          <cell r="F136">
            <v>4698</v>
          </cell>
          <cell r="J136">
            <v>4698</v>
          </cell>
        </row>
        <row r="137">
          <cell r="C137" t="str">
            <v xml:space="preserve"> - I D O</v>
          </cell>
          <cell r="J137">
            <v>0</v>
          </cell>
        </row>
        <row r="138">
          <cell r="C138" t="str">
            <v xml:space="preserve"> - M FO</v>
          </cell>
          <cell r="J138">
            <v>0</v>
          </cell>
        </row>
        <row r="139">
          <cell r="D139">
            <v>0</v>
          </cell>
          <cell r="E139">
            <v>0</v>
          </cell>
          <cell r="F139">
            <v>4698</v>
          </cell>
          <cell r="G139">
            <v>0</v>
          </cell>
          <cell r="H139">
            <v>0</v>
          </cell>
          <cell r="I139">
            <v>0</v>
          </cell>
          <cell r="J139">
            <v>4698</v>
          </cell>
        </row>
        <row r="140">
          <cell r="C140" t="str">
            <v xml:space="preserve"> Non Minyak</v>
          </cell>
          <cell r="J140">
            <v>0</v>
          </cell>
        </row>
        <row r="141">
          <cell r="C141" t="str">
            <v xml:space="preserve"> - E&amp;P</v>
          </cell>
          <cell r="J141">
            <v>0</v>
          </cell>
        </row>
        <row r="142">
          <cell r="C142" t="str">
            <v xml:space="preserve"> - Retribusi Penggunaan Arus Air Pemda</v>
          </cell>
          <cell r="J142">
            <v>0</v>
          </cell>
        </row>
        <row r="143">
          <cell r="C143" t="str">
            <v xml:space="preserve"> - Gas Alam</v>
          </cell>
          <cell r="J143">
            <v>0</v>
          </cell>
        </row>
        <row r="144">
          <cell r="C144" t="str">
            <v xml:space="preserve"> - Batu Bara</v>
          </cell>
          <cell r="J144">
            <v>0</v>
          </cell>
        </row>
        <row r="145">
          <cell r="C145" t="str">
            <v xml:space="preserve"> - Panas Bumi</v>
          </cell>
          <cell r="J145">
            <v>0</v>
          </cell>
        </row>
        <row r="146">
          <cell r="C146" t="str">
            <v>Jumlah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</row>
        <row r="147">
          <cell r="B147">
            <v>1</v>
          </cell>
          <cell r="C147" t="str">
            <v>JUMLAH</v>
          </cell>
          <cell r="D147">
            <v>0</v>
          </cell>
          <cell r="E147">
            <v>0</v>
          </cell>
          <cell r="F147">
            <v>4698</v>
          </cell>
          <cell r="G147">
            <v>0</v>
          </cell>
          <cell r="H147">
            <v>0</v>
          </cell>
          <cell r="I147">
            <v>0</v>
          </cell>
          <cell r="J147">
            <v>4698</v>
          </cell>
        </row>
        <row r="148">
          <cell r="B148">
            <v>2</v>
          </cell>
          <cell r="C148" t="str">
            <v xml:space="preserve"> Pemakaian Sendiri Pembangkit &amp; susut trafo</v>
          </cell>
          <cell r="J148">
            <v>0</v>
          </cell>
        </row>
        <row r="149">
          <cell r="B149">
            <v>3</v>
          </cell>
          <cell r="C149" t="str">
            <v xml:space="preserve"> Jumlah Loko Sentral Netto ( 3 = 1-2 )</v>
          </cell>
          <cell r="J149">
            <v>4698</v>
          </cell>
        </row>
        <row r="150">
          <cell r="B150">
            <v>4</v>
          </cell>
          <cell r="C150" t="str">
            <v xml:space="preserve"> Jumlah diterima</v>
          </cell>
          <cell r="J150">
            <v>2246222</v>
          </cell>
        </row>
        <row r="151">
          <cell r="C151" t="str">
            <v>- Unit lain</v>
          </cell>
        </row>
        <row r="152">
          <cell r="C152" t="str">
            <v>- Pembelian</v>
          </cell>
          <cell r="J152">
            <v>2246222</v>
          </cell>
        </row>
        <row r="153">
          <cell r="C153" t="str">
            <v>- Eks. Sewa Genset</v>
          </cell>
          <cell r="J153">
            <v>0</v>
          </cell>
        </row>
        <row r="154">
          <cell r="B154">
            <v>5</v>
          </cell>
          <cell r="C154" t="str">
            <v xml:space="preserve"> Produksi Total Netto ( 5 = 3 + 4 )</v>
          </cell>
          <cell r="J154">
            <v>2250920</v>
          </cell>
        </row>
        <row r="155">
          <cell r="B155">
            <v>6</v>
          </cell>
          <cell r="C155" t="str">
            <v xml:space="preserve"> Pemakaian sendiri GI</v>
          </cell>
          <cell r="J155">
            <v>3376</v>
          </cell>
        </row>
        <row r="156">
          <cell r="B156">
            <v>7</v>
          </cell>
          <cell r="C156" t="str">
            <v xml:space="preserve"> Susut Transmisi + GI</v>
          </cell>
          <cell r="J156">
            <v>0</v>
          </cell>
        </row>
        <row r="157">
          <cell r="B157">
            <v>8</v>
          </cell>
          <cell r="C157" t="str">
            <v xml:space="preserve"> Dikirim ke unit lain</v>
          </cell>
          <cell r="J157">
            <v>0</v>
          </cell>
        </row>
        <row r="158">
          <cell r="B158">
            <v>9</v>
          </cell>
          <cell r="C158" t="str">
            <v xml:space="preserve"> Disalurkan ke Distribusi ( 9 = 5 - 6 - 7 -8 )</v>
          </cell>
          <cell r="J158">
            <v>2247544</v>
          </cell>
        </row>
        <row r="159">
          <cell r="B159" t="str">
            <v>10</v>
          </cell>
          <cell r="C159" t="str">
            <v xml:space="preserve"> Pemakaian sendiri Sistem Distribusi</v>
          </cell>
        </row>
      </sheetData>
      <sheetData sheetId="26">
        <row r="1">
          <cell r="B1" t="str">
            <v>PT. PLN (PERSERO)</v>
          </cell>
        </row>
      </sheetData>
      <sheetData sheetId="27">
        <row r="1">
          <cell r="D1" t="str">
            <v>PT. PLN (PERSERO)</v>
          </cell>
        </row>
      </sheetData>
      <sheetData sheetId="28">
        <row r="1">
          <cell r="B1" t="str">
            <v>PT. PLN (PERSERO)</v>
          </cell>
        </row>
      </sheetData>
      <sheetData sheetId="29" refreshError="1"/>
      <sheetData sheetId="30" refreshError="1"/>
      <sheetData sheetId="31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Kamus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  <row r="2">
          <cell r="B2" t="str">
            <v>SATUAN ADMINISTRASI</v>
          </cell>
        </row>
        <row r="4">
          <cell r="B4" t="str">
            <v>DISTRIBUSI BALI</v>
          </cell>
        </row>
        <row r="5">
          <cell r="B5" t="str">
            <v xml:space="preserve">LAPORAN LABA / RUGI  PER  FUNGSI </v>
          </cell>
        </row>
        <row r="6">
          <cell r="B6" t="str">
            <v>PERIODE 1 JANUARI S/D 31 DESEMBER 2005 DAN 2004</v>
          </cell>
        </row>
        <row r="7">
          <cell r="B7" t="str">
            <v>(Dalam ribuan rupiah)</v>
          </cell>
        </row>
        <row r="8">
          <cell r="D8" t="str">
            <v>RKAP</v>
          </cell>
          <cell r="E8" t="str">
            <v>RKAP</v>
          </cell>
          <cell r="F8" t="str">
            <v>RKAP</v>
          </cell>
          <cell r="G8" t="str">
            <v>RKAP</v>
          </cell>
          <cell r="H8" t="str">
            <v>Perubahan %</v>
          </cell>
          <cell r="I8" t="str">
            <v>ESTIMASI</v>
          </cell>
          <cell r="J8" t="str">
            <v>RKAP</v>
          </cell>
        </row>
        <row r="9">
          <cell r="D9" t="str">
            <v>S/D TRW I</v>
          </cell>
          <cell r="E9" t="str">
            <v>S/D TRW II</v>
          </cell>
          <cell r="F9" t="str">
            <v>S/D TRW III</v>
          </cell>
          <cell r="G9" t="str">
            <v>S/D TRW IV</v>
          </cell>
          <cell r="H9" t="str">
            <v>Tahunan</v>
          </cell>
          <cell r="I9" t="str">
            <v>Tahunan</v>
          </cell>
          <cell r="J9" t="str">
            <v>Tahunan</v>
          </cell>
        </row>
        <row r="10">
          <cell r="D10" t="str">
            <v>2005</v>
          </cell>
          <cell r="E10" t="str">
            <v>2005</v>
          </cell>
          <cell r="F10" t="str">
            <v>2005</v>
          </cell>
          <cell r="G10" t="str">
            <v>2005</v>
          </cell>
          <cell r="H10" t="str">
            <v>2005</v>
          </cell>
          <cell r="I10" t="str">
            <v>2004</v>
          </cell>
          <cell r="J10" t="str">
            <v>2004</v>
          </cell>
        </row>
        <row r="11">
          <cell r="B11" t="str">
            <v>K E T E R A N G A N</v>
          </cell>
          <cell r="D11" t="str">
            <v>RKAP 2005</v>
          </cell>
          <cell r="H11" t="str">
            <v>Perubahan 2005 / 2004 %</v>
          </cell>
          <cell r="I11" t="str">
            <v>ESTIMASI 2004</v>
          </cell>
          <cell r="J11" t="str">
            <v>RKAP 2004</v>
          </cell>
        </row>
        <row r="12">
          <cell r="D12" t="str">
            <v>S/D TRW I</v>
          </cell>
          <cell r="E12" t="str">
            <v xml:space="preserve"> S/D TRW II</v>
          </cell>
          <cell r="F12" t="str">
            <v>S/D TRW  III</v>
          </cell>
          <cell r="G12" t="str">
            <v>S/D TRW IV</v>
          </cell>
        </row>
        <row r="13">
          <cell r="B13" t="str">
            <v>A. PENDAPATAN USAHA</v>
          </cell>
          <cell r="D13">
            <v>393916450.197483</v>
          </cell>
          <cell r="E13">
            <v>793124619.92363036</v>
          </cell>
          <cell r="F13">
            <v>1193159010.0170069</v>
          </cell>
          <cell r="G13">
            <v>1608641070.5079026</v>
          </cell>
          <cell r="H13">
            <v>1.2456331353345009</v>
          </cell>
          <cell r="I13">
            <v>1291424437</v>
          </cell>
          <cell r="J13">
            <v>1301589016</v>
          </cell>
        </row>
        <row r="14">
          <cell r="B14" t="str">
            <v>B. BEBAN USAHA</v>
          </cell>
          <cell r="D14">
            <v>322661023.05675739</v>
          </cell>
          <cell r="E14">
            <v>658681882.17500484</v>
          </cell>
          <cell r="F14">
            <v>984352826.7234565</v>
          </cell>
          <cell r="G14">
            <v>1313138201.25</v>
          </cell>
          <cell r="H14">
            <v>1.139186152626023</v>
          </cell>
          <cell r="I14">
            <v>1152698528</v>
          </cell>
          <cell r="J14">
            <v>1201739249</v>
          </cell>
        </row>
        <row r="15">
          <cell r="B15" t="str">
            <v xml:space="preserve"> - Pembelian Tenaga Listrik</v>
          </cell>
          <cell r="D15">
            <v>246025863.72222161</v>
          </cell>
          <cell r="E15">
            <v>497548990.13065672</v>
          </cell>
          <cell r="F15">
            <v>747940526.29733658</v>
          </cell>
          <cell r="G15">
            <v>1013882288</v>
          </cell>
          <cell r="H15">
            <v>1.1406726011869539</v>
          </cell>
          <cell r="I15">
            <v>888846008</v>
          </cell>
          <cell r="J15">
            <v>923434309</v>
          </cell>
        </row>
        <row r="16">
          <cell r="B16" t="str">
            <v xml:space="preserve"> - Sewa Pembangkit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</row>
        <row r="17">
          <cell r="B17" t="str">
            <v xml:space="preserve"> Fungsi Pembangkitan :</v>
          </cell>
        </row>
        <row r="18">
          <cell r="B18" t="str">
            <v xml:space="preserve"> -  Pembangkitan  PLTA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</row>
        <row r="19">
          <cell r="B19" t="str">
            <v xml:space="preserve"> -  Pembangkitan  PLTU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</row>
        <row r="20">
          <cell r="B20" t="str">
            <v xml:space="preserve"> -  Pembangkitan  PLTD</v>
          </cell>
          <cell r="D20">
            <v>1627581.1319751272</v>
          </cell>
          <cell r="E20">
            <v>3357666.1586128217</v>
          </cell>
          <cell r="F20">
            <v>5117779.5808783369</v>
          </cell>
          <cell r="G20">
            <v>6535873.2920333594</v>
          </cell>
          <cell r="H20">
            <v>1.2805118408563607</v>
          </cell>
          <cell r="I20">
            <v>5104110</v>
          </cell>
          <cell r="J20">
            <v>6090961</v>
          </cell>
        </row>
        <row r="21">
          <cell r="B21" t="str">
            <v xml:space="preserve"> -  Pembangkitan  PLTG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</row>
        <row r="22">
          <cell r="B22" t="str">
            <v xml:space="preserve"> -  Pembangkitan  PLTP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</row>
        <row r="23">
          <cell r="B23" t="str">
            <v xml:space="preserve"> -  Pembangkitan  PLTGU 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 t="str">
            <v xml:space="preserve"> -  Sewa Pembangkit 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</row>
        <row r="25">
          <cell r="B25" t="str">
            <v>Sub Jumlah</v>
          </cell>
          <cell r="D25">
            <v>1627581.1319751272</v>
          </cell>
          <cell r="E25">
            <v>3357666.1586128217</v>
          </cell>
          <cell r="F25">
            <v>5117779.5808783369</v>
          </cell>
          <cell r="G25">
            <v>6535873.2920333594</v>
          </cell>
          <cell r="H25">
            <v>1.2805118408563607</v>
          </cell>
          <cell r="I25">
            <v>5104110</v>
          </cell>
          <cell r="J25">
            <v>6090961</v>
          </cell>
        </row>
        <row r="26">
          <cell r="B26" t="str">
            <v>Fungsi Transmisi :</v>
          </cell>
        </row>
        <row r="27">
          <cell r="B27" t="str">
            <v>- Sistim Transmisi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</row>
        <row r="28">
          <cell r="B28" t="str">
            <v>- Sisitim Tele Informasi Data</v>
          </cell>
          <cell r="D28">
            <v>172447.36445657868</v>
          </cell>
          <cell r="E28">
            <v>388006.57002730196</v>
          </cell>
          <cell r="F28">
            <v>505024.42447998043</v>
          </cell>
          <cell r="G28">
            <v>615902.05531401548</v>
          </cell>
          <cell r="H28">
            <v>0</v>
          </cell>
          <cell r="I28">
            <v>0</v>
          </cell>
          <cell r="J28">
            <v>0</v>
          </cell>
        </row>
        <row r="29">
          <cell r="B29" t="str">
            <v>Sub Jumlah</v>
          </cell>
          <cell r="D29">
            <v>172447.36445657868</v>
          </cell>
          <cell r="E29">
            <v>388006.57002730196</v>
          </cell>
          <cell r="F29">
            <v>505024.42447998043</v>
          </cell>
          <cell r="G29">
            <v>615902.05531401548</v>
          </cell>
          <cell r="H29">
            <v>0</v>
          </cell>
          <cell r="I29">
            <v>0</v>
          </cell>
          <cell r="J29">
            <v>0</v>
          </cell>
        </row>
        <row r="30">
          <cell r="B30" t="str">
            <v>Fungsi Distribusi :</v>
          </cell>
        </row>
        <row r="31">
          <cell r="B31" t="str">
            <v>- Sistim Distribusi</v>
          </cell>
          <cell r="D31">
            <v>45477691.058312051</v>
          </cell>
          <cell r="E31">
            <v>99987514.604386702</v>
          </cell>
          <cell r="F31">
            <v>143652663.24508452</v>
          </cell>
          <cell r="G31">
            <v>177237959.7273261</v>
          </cell>
          <cell r="H31">
            <v>1.2642728967409567</v>
          </cell>
          <cell r="I31">
            <v>140189638</v>
          </cell>
          <cell r="J31">
            <v>154960749</v>
          </cell>
        </row>
        <row r="32">
          <cell r="B32" t="str">
            <v>- Unit Pengatur Distribusi</v>
          </cell>
          <cell r="D32">
            <v>1428289.6410622168</v>
          </cell>
          <cell r="E32">
            <v>2997752.1648032079</v>
          </cell>
          <cell r="F32">
            <v>4395680.5020195087</v>
          </cell>
          <cell r="G32">
            <v>5534522.1075462122</v>
          </cell>
          <cell r="H32">
            <v>1.0271491648744064</v>
          </cell>
          <cell r="I32">
            <v>5388236</v>
          </cell>
          <cell r="J32">
            <v>6587877</v>
          </cell>
        </row>
        <row r="33">
          <cell r="B33" t="str">
            <v>Sub Jumlah</v>
          </cell>
          <cell r="D33">
            <v>46905980.699374266</v>
          </cell>
          <cell r="E33">
            <v>102985266.76918991</v>
          </cell>
          <cell r="F33">
            <v>148048343.74710402</v>
          </cell>
          <cell r="G33">
            <v>182772481.83487231</v>
          </cell>
          <cell r="H33">
            <v>1.2554962977057373</v>
          </cell>
          <cell r="I33">
            <v>145577874</v>
          </cell>
          <cell r="J33">
            <v>161548626</v>
          </cell>
        </row>
        <row r="34">
          <cell r="B34" t="str">
            <v>Fungsi Tata Usaha Langganan</v>
          </cell>
          <cell r="D34">
            <v>10661098.678120708</v>
          </cell>
          <cell r="E34">
            <v>20662386.351915766</v>
          </cell>
          <cell r="F34">
            <v>30717696.940998338</v>
          </cell>
          <cell r="G34">
            <v>41296788.703254096</v>
          </cell>
          <cell r="H34">
            <v>1.0813125060518696</v>
          </cell>
          <cell r="I34">
            <v>38191354</v>
          </cell>
          <cell r="J34">
            <v>43106694</v>
          </cell>
        </row>
        <row r="35">
          <cell r="B35" t="str">
            <v>Fungsi Pendukung :</v>
          </cell>
        </row>
        <row r="36">
          <cell r="B36" t="str">
            <v>- Tata Usaha</v>
          </cell>
          <cell r="D36">
            <v>13333686.080484357</v>
          </cell>
          <cell r="E36">
            <v>25650554.625749148</v>
          </cell>
          <cell r="F36">
            <v>39570494.861379109</v>
          </cell>
          <cell r="G36">
            <v>53012810.378453352</v>
          </cell>
          <cell r="H36">
            <v>0.79510427677660955</v>
          </cell>
          <cell r="I36">
            <v>66674035</v>
          </cell>
          <cell r="J36">
            <v>61605735</v>
          </cell>
        </row>
        <row r="37">
          <cell r="B37" t="str">
            <v>- Gudang dan Persediaan Bahan</v>
          </cell>
          <cell r="D37">
            <v>356018.45073932078</v>
          </cell>
          <cell r="E37">
            <v>755146.70559824747</v>
          </cell>
          <cell r="F37">
            <v>1141403.5826887409</v>
          </cell>
          <cell r="G37">
            <v>1440256.2979882078</v>
          </cell>
          <cell r="H37">
            <v>1.8364830187277832</v>
          </cell>
          <cell r="I37">
            <v>784247</v>
          </cell>
          <cell r="J37">
            <v>3200029</v>
          </cell>
        </row>
        <row r="38">
          <cell r="B38" t="str">
            <v>- B e n g k e l</v>
          </cell>
          <cell r="D38">
            <v>407537.49015391432</v>
          </cell>
          <cell r="E38">
            <v>766713.82618768781</v>
          </cell>
          <cell r="F38">
            <v>1116181.2194362343</v>
          </cell>
          <cell r="G38">
            <v>1522992.571886485</v>
          </cell>
          <cell r="H38">
            <v>0.30632385284606717</v>
          </cell>
          <cell r="I38">
            <v>4971838</v>
          </cell>
          <cell r="J38">
            <v>347193</v>
          </cell>
        </row>
        <row r="39">
          <cell r="B39" t="str">
            <v>- Laboratorium</v>
          </cell>
          <cell r="D39">
            <v>43312.11244347789</v>
          </cell>
          <cell r="E39">
            <v>108459.53136748484</v>
          </cell>
          <cell r="F39">
            <v>237190.42466919191</v>
          </cell>
          <cell r="G39">
            <v>267710.76225251594</v>
          </cell>
          <cell r="H39">
            <v>0.74078076939737114</v>
          </cell>
          <cell r="I39">
            <v>361390</v>
          </cell>
          <cell r="J39">
            <v>255640</v>
          </cell>
        </row>
        <row r="40">
          <cell r="B40" t="str">
            <v>- Jasa-Jasa Teknik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</row>
        <row r="41">
          <cell r="B41" t="str">
            <v>- Wisma dan Rumah Dinas</v>
          </cell>
          <cell r="D41">
            <v>158990.41323001625</v>
          </cell>
          <cell r="E41">
            <v>364372.45883129037</v>
          </cell>
          <cell r="F41">
            <v>598485.42824010341</v>
          </cell>
          <cell r="G41">
            <v>715201.04976941412</v>
          </cell>
          <cell r="H41">
            <v>1.167109254401399</v>
          </cell>
          <cell r="I41">
            <v>612797</v>
          </cell>
          <cell r="J41">
            <v>1064860</v>
          </cell>
        </row>
        <row r="42">
          <cell r="B42" t="str">
            <v>- Sistim Telekomonikasi</v>
          </cell>
          <cell r="D42">
            <v>724284.47562386189</v>
          </cell>
          <cell r="E42">
            <v>1682152.5246569221</v>
          </cell>
          <cell r="F42">
            <v>2780134.4551400049</v>
          </cell>
          <cell r="G42">
            <v>2328931.3041762263</v>
          </cell>
          <cell r="H42">
            <v>1.4788039077236137</v>
          </cell>
          <cell r="I42">
            <v>1574875</v>
          </cell>
          <cell r="J42">
            <v>1085202</v>
          </cell>
        </row>
        <row r="43">
          <cell r="B43" t="str">
            <v>- Rupa-Rupa Jasa Umum dan Teknologi Informasi</v>
          </cell>
          <cell r="D43">
            <v>2244222.4379341276</v>
          </cell>
          <cell r="E43">
            <v>4412166.5222115945</v>
          </cell>
          <cell r="F43">
            <v>6579565.7611058</v>
          </cell>
          <cell r="G43">
            <v>8746965</v>
          </cell>
          <cell r="H43">
            <v>0</v>
          </cell>
          <cell r="I43">
            <v>0</v>
          </cell>
          <cell r="J43">
            <v>0</v>
          </cell>
        </row>
        <row r="44">
          <cell r="B44" t="str">
            <v>- Pendidikan dan Latihan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</row>
        <row r="45">
          <cell r="B45" t="str">
            <v>Sub Jumlah</v>
          </cell>
          <cell r="D45">
            <v>17268051.460609075</v>
          </cell>
          <cell r="E45">
            <v>33739566.194602378</v>
          </cell>
          <cell r="F45">
            <v>52023455.732659183</v>
          </cell>
          <cell r="G45">
            <v>68034867.364526212</v>
          </cell>
          <cell r="H45">
            <v>0.90738343030371038</v>
          </cell>
          <cell r="I45">
            <v>74979182</v>
          </cell>
          <cell r="J45">
            <v>67558659</v>
          </cell>
        </row>
        <row r="46">
          <cell r="B46" t="str">
            <v>C. LABA (RUGI) USAHA</v>
          </cell>
          <cell r="D46">
            <v>71255427.140725613</v>
          </cell>
          <cell r="E46">
            <v>134442737.74862552</v>
          </cell>
          <cell r="F46">
            <v>208806183.29355037</v>
          </cell>
          <cell r="G46">
            <v>295502869.25790262</v>
          </cell>
          <cell r="H46">
            <v>2.1301202593518607</v>
          </cell>
          <cell r="I46">
            <v>138725909</v>
          </cell>
          <cell r="J46">
            <v>99849767</v>
          </cell>
        </row>
        <row r="47">
          <cell r="B47" t="str">
            <v>D. PENDAPATAN (BEBAN) LAIN-LAIN</v>
          </cell>
          <cell r="D47">
            <v>-503994.57579430821</v>
          </cell>
          <cell r="E47">
            <v>-1007989.1515886164</v>
          </cell>
          <cell r="F47">
            <v>-4097726.0719742887</v>
          </cell>
          <cell r="G47">
            <v>-4635272</v>
          </cell>
          <cell r="H47">
            <v>-5.2928806653908165</v>
          </cell>
          <cell r="I47">
            <v>875756</v>
          </cell>
          <cell r="J47">
            <v>-3415865</v>
          </cell>
        </row>
        <row r="48">
          <cell r="B48" t="str">
            <v>E. LABA (RUGI) SEBELUM POS LUAR BIASA</v>
          </cell>
          <cell r="D48">
            <v>70751432.564931303</v>
          </cell>
          <cell r="E48">
            <v>133434748.5970369</v>
          </cell>
          <cell r="F48">
            <v>204708457.22157609</v>
          </cell>
          <cell r="G48">
            <v>290867597.25790262</v>
          </cell>
          <cell r="H48">
            <v>2.0835539265087033</v>
          </cell>
          <cell r="I48">
            <v>139601665</v>
          </cell>
          <cell r="J48">
            <v>96433902</v>
          </cell>
        </row>
        <row r="49">
          <cell r="B49" t="str">
            <v>LABA (RUGI) LUAR BIASA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</row>
        <row r="50">
          <cell r="B50" t="str">
            <v>F. LABA (RUGI) SEBELUM PPh BADAN</v>
          </cell>
          <cell r="D50">
            <v>70751432.564931303</v>
          </cell>
          <cell r="E50">
            <v>133434748.5970369</v>
          </cell>
          <cell r="F50">
            <v>204708457.22157609</v>
          </cell>
          <cell r="G50">
            <v>290867597.25790262</v>
          </cell>
          <cell r="H50">
            <v>2.0835539265087033</v>
          </cell>
          <cell r="I50">
            <v>139601665</v>
          </cell>
          <cell r="J50">
            <v>96433902</v>
          </cell>
        </row>
        <row r="51">
          <cell r="B51" t="str">
            <v xml:space="preserve">BEBAN PAJAK 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</row>
        <row r="52">
          <cell r="B52" t="str">
            <v>Beban Pajak Kini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</row>
        <row r="53">
          <cell r="B53" t="str">
            <v>Beban Pajak Tangguhan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</row>
        <row r="54">
          <cell r="B54" t="str">
            <v>G. LABA (RUGI) SEBELUM HAK MINORITAS</v>
          </cell>
          <cell r="D54">
            <v>70751432.564931303</v>
          </cell>
          <cell r="E54">
            <v>133434748.5970369</v>
          </cell>
          <cell r="F54">
            <v>204708457.22157609</v>
          </cell>
          <cell r="G54">
            <v>290867597.25790262</v>
          </cell>
          <cell r="H54">
            <v>2.0835539265087033</v>
          </cell>
          <cell r="I54">
            <v>139601665</v>
          </cell>
          <cell r="J54">
            <v>96433902</v>
          </cell>
        </row>
        <row r="55">
          <cell r="B55" t="str">
            <v>HAK MINORITAS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</row>
        <row r="56">
          <cell r="B56" t="str">
            <v>H. LABA ( RUGI ) BERSIH</v>
          </cell>
          <cell r="D56">
            <v>70751432.564931303</v>
          </cell>
          <cell r="E56">
            <v>133434748.5970369</v>
          </cell>
          <cell r="F56">
            <v>204708457.22157609</v>
          </cell>
          <cell r="G56">
            <v>290867597.25790262</v>
          </cell>
          <cell r="H56">
            <v>2.0835539265087033</v>
          </cell>
          <cell r="I56">
            <v>139601665</v>
          </cell>
          <cell r="J56">
            <v>96433902</v>
          </cell>
        </row>
        <row r="57">
          <cell r="B57" t="str">
            <v>D:\TM1-HASIL\TM1\PLN Budget Reports V1.2\Reports\[RKAP Laba_ Rugi.xls]LabaRugi Fungsi</v>
          </cell>
          <cell r="J57">
            <v>38413.62996539352</v>
          </cell>
        </row>
        <row r="58">
          <cell r="G58" t="str">
            <v>GENERAL MANAGER,</v>
          </cell>
        </row>
      </sheetData>
      <sheetData sheetId="7"/>
      <sheetData sheetId="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</row>
        <row r="7">
          <cell r="B7" t="str">
            <v>(Dalam ribuan rupiah)</v>
          </cell>
        </row>
        <row r="9">
          <cell r="C9" t="str">
            <v>Jumlah Awal Pelanggan</v>
          </cell>
          <cell r="D9" t="str">
            <v>Penambahan (Pengurangan) Pelanggan</v>
          </cell>
          <cell r="E9" t="str">
            <v>Jumlah Akhir Pelanggan</v>
          </cell>
          <cell r="F9" t="str">
            <v>Jumlah Awal Daya Tersambung - KVA</v>
          </cell>
          <cell r="G9" t="str">
            <v>Penambahan (Pengurangan) Daya Tersambung - KVA</v>
          </cell>
          <cell r="H9" t="str">
            <v>Jumlah Akhir Daya Tersambung - KVA</v>
          </cell>
          <cell r="I9" t="str">
            <v>Tarif BP</v>
          </cell>
        </row>
        <row r="10">
          <cell r="B10" t="str">
            <v>GOLONGAN TARIF</v>
          </cell>
          <cell r="C10" t="str">
            <v>PELANGGAN</v>
          </cell>
          <cell r="F10" t="str">
            <v>DAYA TERSAMBUNG</v>
          </cell>
        </row>
        <row r="11">
          <cell r="C11" t="str">
            <v>JUMLAH AWAL</v>
          </cell>
          <cell r="D11" t="str">
            <v>PENAMBAHAN/ (PENGURANGAN)</v>
          </cell>
          <cell r="E11" t="str">
            <v>JUMLAH AKHIR</v>
          </cell>
          <cell r="F11" t="str">
            <v>JUMLAH AWAL</v>
          </cell>
          <cell r="G11" t="str">
            <v>PENAMBAHAN/ (PENGURANGAN)</v>
          </cell>
          <cell r="H11" t="str">
            <v>JUMLAH AKHIR</v>
          </cell>
          <cell r="I11" t="str">
            <v>TARIF BP</v>
          </cell>
        </row>
        <row r="12">
          <cell r="C12" t="str">
            <v>Pelanggan</v>
          </cell>
          <cell r="D12" t="str">
            <v>Pelanggan</v>
          </cell>
          <cell r="E12" t="str">
            <v>Pelanggan</v>
          </cell>
          <cell r="F12" t="str">
            <v>kVA</v>
          </cell>
          <cell r="G12" t="str">
            <v>kVA</v>
          </cell>
          <cell r="H12" t="str">
            <v>kVA</v>
          </cell>
          <cell r="I12" t="str">
            <v>Rp/kVA</v>
          </cell>
        </row>
        <row r="13">
          <cell r="B13" t="str">
            <v>1</v>
          </cell>
          <cell r="C13" t="str">
            <v>2</v>
          </cell>
          <cell r="D13" t="str">
            <v>3</v>
          </cell>
          <cell r="E13" t="str">
            <v>4 = 2 + 3</v>
          </cell>
          <cell r="F13" t="str">
            <v>5</v>
          </cell>
          <cell r="G13" t="str">
            <v>6</v>
          </cell>
          <cell r="H13" t="str">
            <v>7 = 5 + 6</v>
          </cell>
          <cell r="I13" t="str">
            <v>8</v>
          </cell>
        </row>
        <row r="15">
          <cell r="B15" t="str">
            <v xml:space="preserve">S.1 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</row>
        <row r="16">
          <cell r="B16" t="str">
            <v>S.2 / 450 VA</v>
          </cell>
          <cell r="C16">
            <v>10713</v>
          </cell>
          <cell r="D16">
            <v>42.002758620689654</v>
          </cell>
          <cell r="E16">
            <v>10755.002758620689</v>
          </cell>
          <cell r="F16">
            <v>4820.8500000000004</v>
          </cell>
          <cell r="G16">
            <v>10.93</v>
          </cell>
          <cell r="H16">
            <v>4831.7800000000007</v>
          </cell>
          <cell r="I16">
            <v>322657.80730897008</v>
          </cell>
        </row>
        <row r="17">
          <cell r="B17" t="str">
            <v>S.2 / 900 VA</v>
          </cell>
          <cell r="C17">
            <v>3288</v>
          </cell>
          <cell r="D17">
            <v>48.603192118226602</v>
          </cell>
          <cell r="E17">
            <v>3336.6031921182266</v>
          </cell>
          <cell r="F17">
            <v>2959.2</v>
          </cell>
          <cell r="G17">
            <v>25.34</v>
          </cell>
          <cell r="H17">
            <v>2984.54</v>
          </cell>
          <cell r="I17">
            <v>322657.80730897008</v>
          </cell>
        </row>
        <row r="18">
          <cell r="B18" t="str">
            <v>S.2 / 1.300 VA</v>
          </cell>
          <cell r="C18">
            <v>2643</v>
          </cell>
          <cell r="D18">
            <v>34.202246305418718</v>
          </cell>
          <cell r="E18">
            <v>2677.2022463054186</v>
          </cell>
          <cell r="F18">
            <v>3435.9</v>
          </cell>
          <cell r="G18">
            <v>25.84</v>
          </cell>
          <cell r="H18">
            <v>3461.7400000000002</v>
          </cell>
          <cell r="I18">
            <v>322657.80730897008</v>
          </cell>
        </row>
        <row r="19">
          <cell r="B19" t="str">
            <v>S.2 / &gt; 2.200 VA</v>
          </cell>
          <cell r="C19">
            <v>632</v>
          </cell>
          <cell r="D19">
            <v>50.403310344827588</v>
          </cell>
          <cell r="E19">
            <v>682.40331034482756</v>
          </cell>
          <cell r="F19">
            <v>1390.4</v>
          </cell>
          <cell r="G19">
            <v>64.375</v>
          </cell>
          <cell r="H19">
            <v>1454.7750000000001</v>
          </cell>
          <cell r="I19">
            <v>322657.80730897008</v>
          </cell>
        </row>
        <row r="20">
          <cell r="B20" t="str">
            <v>S.2 / &gt; 2.200 s/d 200 kVA</v>
          </cell>
          <cell r="C20">
            <v>762</v>
          </cell>
          <cell r="D20">
            <v>484.23180295566505</v>
          </cell>
          <cell r="E20">
            <v>1246.231802955665</v>
          </cell>
          <cell r="F20">
            <v>10289.299999999999</v>
          </cell>
          <cell r="G20">
            <v>293.47000000000003</v>
          </cell>
          <cell r="H20">
            <v>10582.769999999999</v>
          </cell>
          <cell r="I20">
            <v>350000</v>
          </cell>
        </row>
        <row r="21">
          <cell r="B21" t="str">
            <v>S.3 &gt; 200 kVA</v>
          </cell>
          <cell r="C21">
            <v>7</v>
          </cell>
          <cell r="D21">
            <v>0</v>
          </cell>
          <cell r="E21">
            <v>7</v>
          </cell>
          <cell r="F21">
            <v>4220</v>
          </cell>
          <cell r="G21">
            <v>0</v>
          </cell>
          <cell r="H21">
            <v>4220</v>
          </cell>
          <cell r="I21">
            <v>350000</v>
          </cell>
        </row>
        <row r="22">
          <cell r="B22" t="str">
            <v>Jumlah S</v>
          </cell>
          <cell r="C22">
            <v>18045</v>
          </cell>
          <cell r="D22">
            <v>659.44331034482764</v>
          </cell>
          <cell r="E22">
            <v>18704.443310344828</v>
          </cell>
          <cell r="F22">
            <v>27115.65</v>
          </cell>
          <cell r="G22">
            <v>419.95500000000004</v>
          </cell>
          <cell r="H22">
            <v>27535.605</v>
          </cell>
        </row>
        <row r="23">
          <cell r="B23" t="str">
            <v>R.1 / s/d 450 VA</v>
          </cell>
          <cell r="C23">
            <v>316810</v>
          </cell>
          <cell r="D23">
            <v>771.05064039408865</v>
          </cell>
          <cell r="E23">
            <v>317581.0506403941</v>
          </cell>
          <cell r="F23">
            <v>142564.5</v>
          </cell>
          <cell r="G23">
            <v>201.245</v>
          </cell>
          <cell r="H23">
            <v>142765.745</v>
          </cell>
          <cell r="I23">
            <v>300319.11112163472</v>
          </cell>
        </row>
        <row r="24">
          <cell r="B24" t="str">
            <v>R.1 / 900 VA</v>
          </cell>
          <cell r="C24">
            <v>131703</v>
          </cell>
          <cell r="D24">
            <v>3627.8382660098523</v>
          </cell>
          <cell r="E24">
            <v>135330.83826600984</v>
          </cell>
          <cell r="F24">
            <v>118532.7</v>
          </cell>
          <cell r="G24">
            <v>1894.1650000000002</v>
          </cell>
          <cell r="H24">
            <v>120426.86499999999</v>
          </cell>
          <cell r="I24">
            <v>300319.11112163472</v>
          </cell>
        </row>
        <row r="25">
          <cell r="B25" t="str">
            <v>R.1 / 1.300 VA</v>
          </cell>
          <cell r="C25">
            <v>97401</v>
          </cell>
          <cell r="D25">
            <v>4233.8780689655168</v>
          </cell>
          <cell r="E25">
            <v>101634.87806896551</v>
          </cell>
          <cell r="F25">
            <v>126621.3</v>
          </cell>
          <cell r="G25">
            <v>3193.2150000000001</v>
          </cell>
          <cell r="H25">
            <v>129814.515</v>
          </cell>
          <cell r="I25">
            <v>300319.11112163472</v>
          </cell>
        </row>
        <row r="26">
          <cell r="B26" t="str">
            <v>R.1 / 2.200 VA</v>
          </cell>
          <cell r="C26">
            <v>26331</v>
          </cell>
          <cell r="D26">
            <v>2247.1475862068964</v>
          </cell>
          <cell r="E26">
            <v>28578.147586206898</v>
          </cell>
          <cell r="F26">
            <v>57928.2</v>
          </cell>
          <cell r="G26">
            <v>2868.9650000000001</v>
          </cell>
          <cell r="H26">
            <v>60797.164999999994</v>
          </cell>
          <cell r="I26">
            <v>300319.11112163472</v>
          </cell>
        </row>
        <row r="27">
          <cell r="B27" t="str">
            <v>R.2 / &gt; 2.200 s/d 6.600 VA</v>
          </cell>
          <cell r="C27">
            <v>12772</v>
          </cell>
          <cell r="D27">
            <v>1407.6924532019705</v>
          </cell>
          <cell r="E27">
            <v>14179.692453201971</v>
          </cell>
          <cell r="F27">
            <v>54036</v>
          </cell>
          <cell r="G27">
            <v>3173.49</v>
          </cell>
          <cell r="H27">
            <v>57209.49</v>
          </cell>
          <cell r="I27">
            <v>347809.60404380795</v>
          </cell>
        </row>
        <row r="28">
          <cell r="B28" t="str">
            <v>R.3 / &gt; 6.600 VA</v>
          </cell>
          <cell r="C28">
            <v>2688</v>
          </cell>
          <cell r="D28">
            <v>84.605556650246299</v>
          </cell>
          <cell r="E28">
            <v>2772.6055566502464</v>
          </cell>
          <cell r="F28">
            <v>36628.199999999997</v>
          </cell>
          <cell r="G28">
            <v>1795.405</v>
          </cell>
          <cell r="H28">
            <v>38423.604999999996</v>
          </cell>
          <cell r="I28">
            <v>350000</v>
          </cell>
        </row>
        <row r="29">
          <cell r="B29" t="str">
            <v>Jumlah R</v>
          </cell>
          <cell r="C29">
            <v>587705</v>
          </cell>
          <cell r="D29">
            <v>12372.21257142857</v>
          </cell>
          <cell r="E29">
            <v>600077.21257142851</v>
          </cell>
          <cell r="F29">
            <v>536310.9</v>
          </cell>
          <cell r="G29">
            <v>13126.485000000001</v>
          </cell>
          <cell r="H29">
            <v>549437.38500000001</v>
          </cell>
        </row>
        <row r="30">
          <cell r="B30" t="str">
            <v>B.1 / s/d 450 VA</v>
          </cell>
          <cell r="C30">
            <v>6535</v>
          </cell>
          <cell r="D30">
            <v>24.001576354679806</v>
          </cell>
          <cell r="E30">
            <v>6559.0015763546799</v>
          </cell>
          <cell r="F30">
            <v>2940.75</v>
          </cell>
          <cell r="G30">
            <v>6.21</v>
          </cell>
          <cell r="H30">
            <v>2946.96</v>
          </cell>
          <cell r="I30">
            <v>312975.44535387581</v>
          </cell>
        </row>
        <row r="31">
          <cell r="B31" t="str">
            <v>B.1 / 900 VA</v>
          </cell>
          <cell r="C31">
            <v>5355</v>
          </cell>
          <cell r="D31">
            <v>56.403704433497538</v>
          </cell>
          <cell r="E31">
            <v>5411.4037044334973</v>
          </cell>
          <cell r="F31">
            <v>4819.5</v>
          </cell>
          <cell r="G31">
            <v>29.315000000000001</v>
          </cell>
          <cell r="H31">
            <v>4848.8149999999996</v>
          </cell>
          <cell r="I31">
            <v>312975.44535387581</v>
          </cell>
        </row>
        <row r="32">
          <cell r="B32" t="str">
            <v>B.1 / 1.300 VA</v>
          </cell>
          <cell r="C32">
            <v>11744</v>
          </cell>
          <cell r="D32">
            <v>217.2142660098522</v>
          </cell>
          <cell r="E32">
            <v>11961.214266009853</v>
          </cell>
          <cell r="F32">
            <v>15267.2</v>
          </cell>
          <cell r="G32">
            <v>163.64500000000001</v>
          </cell>
          <cell r="H32">
            <v>15430.845000000001</v>
          </cell>
          <cell r="I32">
            <v>312975.44535387581</v>
          </cell>
        </row>
        <row r="33">
          <cell r="B33" t="str">
            <v>B.1 / 2.200 VA</v>
          </cell>
          <cell r="C33">
            <v>9391</v>
          </cell>
          <cell r="D33">
            <v>591.03881773399019</v>
          </cell>
          <cell r="E33">
            <v>9982.0388177339901</v>
          </cell>
          <cell r="F33">
            <v>20660.2</v>
          </cell>
          <cell r="G33">
            <v>754.28499999999997</v>
          </cell>
          <cell r="H33">
            <v>21414.485000000001</v>
          </cell>
          <cell r="I33">
            <v>312975.44535387581</v>
          </cell>
        </row>
        <row r="34">
          <cell r="B34" t="str">
            <v>B.2 / &gt; 2.200 s/d 200 kVA</v>
          </cell>
          <cell r="C34">
            <v>16148</v>
          </cell>
          <cell r="D34">
            <v>1208.4793694581281</v>
          </cell>
          <cell r="E34">
            <v>17356.479369458128</v>
          </cell>
          <cell r="F34">
            <v>228678.1</v>
          </cell>
          <cell r="G34">
            <v>12797.715</v>
          </cell>
          <cell r="H34">
            <v>241475.815</v>
          </cell>
          <cell r="I34">
            <v>348120.83812711359</v>
          </cell>
        </row>
        <row r="35">
          <cell r="B35" t="str">
            <v>B.3 / &gt; 200 kVA</v>
          </cell>
          <cell r="C35">
            <v>164</v>
          </cell>
          <cell r="D35">
            <v>0</v>
          </cell>
          <cell r="E35">
            <v>164</v>
          </cell>
          <cell r="F35">
            <v>165408</v>
          </cell>
          <cell r="G35">
            <v>0</v>
          </cell>
          <cell r="H35">
            <v>165408</v>
          </cell>
          <cell r="I35">
            <v>250000</v>
          </cell>
        </row>
        <row r="36">
          <cell r="B36" t="str">
            <v>Jumlah B</v>
          </cell>
          <cell r="C36">
            <v>49337</v>
          </cell>
          <cell r="D36">
            <v>2097.1377339901478</v>
          </cell>
          <cell r="E36">
            <v>51434.137733990152</v>
          </cell>
          <cell r="F36">
            <v>437773.75</v>
          </cell>
          <cell r="G36">
            <v>13751.17</v>
          </cell>
          <cell r="H36">
            <v>451524.92</v>
          </cell>
        </row>
        <row r="37">
          <cell r="B37" t="str">
            <v>I.1 / 450 VA</v>
          </cell>
          <cell r="C37">
            <v>13</v>
          </cell>
          <cell r="D37">
            <v>0</v>
          </cell>
          <cell r="E37">
            <v>13</v>
          </cell>
          <cell r="F37">
            <v>5.85</v>
          </cell>
          <cell r="G37">
            <v>0</v>
          </cell>
          <cell r="H37">
            <v>5.85</v>
          </cell>
          <cell r="I37">
            <v>350000</v>
          </cell>
        </row>
        <row r="38">
          <cell r="B38" t="str">
            <v>I.1 / 900 VA</v>
          </cell>
          <cell r="C38">
            <v>5</v>
          </cell>
          <cell r="D38">
            <v>0</v>
          </cell>
          <cell r="E38">
            <v>5</v>
          </cell>
          <cell r="F38">
            <v>4.5</v>
          </cell>
          <cell r="G38">
            <v>0</v>
          </cell>
          <cell r="H38">
            <v>4.5</v>
          </cell>
          <cell r="I38">
            <v>350000</v>
          </cell>
        </row>
        <row r="39">
          <cell r="B39" t="str">
            <v>I.1 / 1.300 VA</v>
          </cell>
          <cell r="C39">
            <v>9</v>
          </cell>
          <cell r="D39">
            <v>0</v>
          </cell>
          <cell r="E39">
            <v>9</v>
          </cell>
          <cell r="F39">
            <v>11.7</v>
          </cell>
          <cell r="G39">
            <v>0</v>
          </cell>
          <cell r="H39">
            <v>11.7</v>
          </cell>
          <cell r="I39">
            <v>350000</v>
          </cell>
        </row>
        <row r="40">
          <cell r="B40" t="str">
            <v>I.1 / 2.200 VA</v>
          </cell>
          <cell r="C40">
            <v>30</v>
          </cell>
          <cell r="D40">
            <v>0</v>
          </cell>
          <cell r="E40">
            <v>30</v>
          </cell>
          <cell r="F40">
            <v>66</v>
          </cell>
          <cell r="G40">
            <v>0</v>
          </cell>
          <cell r="H40">
            <v>66</v>
          </cell>
          <cell r="I40">
            <v>350000</v>
          </cell>
        </row>
        <row r="41">
          <cell r="B41" t="str">
            <v>I.1 / 2.200 s/d 14 kVA</v>
          </cell>
          <cell r="C41">
            <v>196</v>
          </cell>
          <cell r="D41">
            <v>6.0003940886699514</v>
          </cell>
          <cell r="E41">
            <v>202.00039408866996</v>
          </cell>
          <cell r="F41">
            <v>1544.5</v>
          </cell>
          <cell r="G41">
            <v>718.84</v>
          </cell>
          <cell r="H41">
            <v>2263.34</v>
          </cell>
          <cell r="I41">
            <v>350000</v>
          </cell>
        </row>
        <row r="42">
          <cell r="B42" t="str">
            <v>I.2 / &gt; 14 kVA s/d 200 kVA</v>
          </cell>
          <cell r="C42">
            <v>325</v>
          </cell>
          <cell r="D42">
            <v>3.6002364532019704</v>
          </cell>
          <cell r="E42">
            <v>328.60023645320194</v>
          </cell>
          <cell r="F42">
            <v>20020.5</v>
          </cell>
          <cell r="G42">
            <v>672.46500000000003</v>
          </cell>
          <cell r="H42">
            <v>20692.965</v>
          </cell>
          <cell r="I42">
            <v>350000</v>
          </cell>
        </row>
        <row r="43">
          <cell r="B43" t="str">
            <v>I.3 / &gt; 200 kVA</v>
          </cell>
          <cell r="C43">
            <v>30</v>
          </cell>
          <cell r="D43">
            <v>3.6002364532019704</v>
          </cell>
          <cell r="E43">
            <v>33.600236453201973</v>
          </cell>
          <cell r="F43">
            <v>16005</v>
          </cell>
          <cell r="G43">
            <v>898.83</v>
          </cell>
          <cell r="H43">
            <v>16903.830000000002</v>
          </cell>
          <cell r="I43">
            <v>250000</v>
          </cell>
        </row>
        <row r="44">
          <cell r="B44" t="str">
            <v>I.4 / &gt; 30.000 kVA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</row>
        <row r="45">
          <cell r="B45" t="str">
            <v>Jumlah I</v>
          </cell>
          <cell r="C45">
            <v>608</v>
          </cell>
          <cell r="D45">
            <v>13.200866995073893</v>
          </cell>
          <cell r="E45">
            <v>621.20086699507385</v>
          </cell>
          <cell r="F45">
            <v>37658.050000000003</v>
          </cell>
          <cell r="G45">
            <v>2290.1350000000002</v>
          </cell>
          <cell r="H45">
            <v>39948.184999999998</v>
          </cell>
        </row>
        <row r="46">
          <cell r="B46" t="str">
            <v>P.1 / s/d 450 VA</v>
          </cell>
          <cell r="C46">
            <v>548</v>
          </cell>
          <cell r="D46">
            <v>0</v>
          </cell>
          <cell r="E46">
            <v>548</v>
          </cell>
          <cell r="F46">
            <v>246.6</v>
          </cell>
          <cell r="G46">
            <v>0</v>
          </cell>
          <cell r="H46">
            <v>246.6</v>
          </cell>
          <cell r="I46">
            <v>358233.61082206038</v>
          </cell>
        </row>
        <row r="47">
          <cell r="B47" t="str">
            <v>P.1 / 900 VA</v>
          </cell>
          <cell r="C47">
            <v>403</v>
          </cell>
          <cell r="D47">
            <v>0</v>
          </cell>
          <cell r="E47">
            <v>403</v>
          </cell>
          <cell r="F47">
            <v>362.7</v>
          </cell>
          <cell r="G47">
            <v>0</v>
          </cell>
          <cell r="H47">
            <v>362.7</v>
          </cell>
          <cell r="I47">
            <v>358233.61082206038</v>
          </cell>
        </row>
        <row r="48">
          <cell r="B48" t="str">
            <v>P.1 / 1.300 VA</v>
          </cell>
          <cell r="C48">
            <v>365</v>
          </cell>
          <cell r="D48">
            <v>3.0001970443349757</v>
          </cell>
          <cell r="E48">
            <v>368.00019704433498</v>
          </cell>
          <cell r="F48">
            <v>474.5</v>
          </cell>
          <cell r="G48">
            <v>2.1549999999999998</v>
          </cell>
          <cell r="H48">
            <v>476.65499999999997</v>
          </cell>
          <cell r="I48">
            <v>358233.61082206038</v>
          </cell>
        </row>
        <row r="49">
          <cell r="B49" t="str">
            <v>P.1 / 2.200 VA</v>
          </cell>
          <cell r="C49">
            <v>224</v>
          </cell>
          <cell r="D49">
            <v>3.6002364532019704</v>
          </cell>
          <cell r="E49">
            <v>227.60023645320197</v>
          </cell>
          <cell r="F49">
            <v>492.8</v>
          </cell>
          <cell r="G49">
            <v>4.8600000000000003</v>
          </cell>
          <cell r="H49">
            <v>497.66</v>
          </cell>
          <cell r="I49">
            <v>358233.61082206038</v>
          </cell>
        </row>
        <row r="50">
          <cell r="B50" t="str">
            <v>P.1 / &gt; 2.200 s/d 200 kVA</v>
          </cell>
          <cell r="C50">
            <v>751</v>
          </cell>
          <cell r="D50">
            <v>8.4005517241379319</v>
          </cell>
          <cell r="E50">
            <v>759.40055172413793</v>
          </cell>
          <cell r="F50">
            <v>14689.8</v>
          </cell>
          <cell r="G50">
            <v>93.47</v>
          </cell>
          <cell r="H50">
            <v>14783.269999999999</v>
          </cell>
          <cell r="I50">
            <v>358233.61082206038</v>
          </cell>
        </row>
        <row r="51">
          <cell r="B51" t="str">
            <v>P.2 / &gt; 200 kVA</v>
          </cell>
          <cell r="C51">
            <v>4</v>
          </cell>
          <cell r="D51">
            <v>3.0001970443349757</v>
          </cell>
          <cell r="E51">
            <v>7.0001970443349757</v>
          </cell>
          <cell r="F51">
            <v>1910</v>
          </cell>
          <cell r="G51">
            <v>22.085000000000001</v>
          </cell>
          <cell r="H51">
            <v>1932.085</v>
          </cell>
          <cell r="I51">
            <v>358233.61082206038</v>
          </cell>
        </row>
        <row r="52">
          <cell r="B52" t="str">
            <v>P.3</v>
          </cell>
          <cell r="C52">
            <v>2333</v>
          </cell>
          <cell r="D52">
            <v>66.00433497536946</v>
          </cell>
          <cell r="E52">
            <v>2399.0043349753696</v>
          </cell>
          <cell r="F52">
            <v>15096.502</v>
          </cell>
          <cell r="G52">
            <v>289.6849999999975</v>
          </cell>
          <cell r="H52">
            <v>15386.186999999998</v>
          </cell>
          <cell r="I52">
            <v>300000</v>
          </cell>
        </row>
        <row r="53">
          <cell r="B53" t="str">
            <v>Jumlah P</v>
          </cell>
          <cell r="C53">
            <v>4628</v>
          </cell>
          <cell r="D53">
            <v>84.005517241379309</v>
          </cell>
          <cell r="E53">
            <v>4712.0055172413795</v>
          </cell>
          <cell r="F53">
            <v>33272.902000000002</v>
          </cell>
          <cell r="G53">
            <v>412.25499999999749</v>
          </cell>
          <cell r="H53">
            <v>33685.156999999992</v>
          </cell>
        </row>
        <row r="54">
          <cell r="B54" t="str">
            <v>T (Traksi)</v>
          </cell>
        </row>
        <row r="55">
          <cell r="B55" t="str">
            <v>C (Curah)</v>
          </cell>
        </row>
        <row r="56">
          <cell r="B56" t="str">
            <v>M (Multiguna)</v>
          </cell>
        </row>
        <row r="57">
          <cell r="B57" t="str">
            <v xml:space="preserve">JUMLAH </v>
          </cell>
          <cell r="C57">
            <v>660323</v>
          </cell>
          <cell r="D57">
            <v>15226</v>
          </cell>
          <cell r="F57">
            <v>1072131.2519999999</v>
          </cell>
          <cell r="G57">
            <v>30000</v>
          </cell>
          <cell r="H57">
            <v>1102131.2519999999</v>
          </cell>
        </row>
        <row r="58">
          <cell r="B58" t="str">
            <v>D:\TM1-HASIL\TM1\PLN Budget Reports V1.2\Reports\[RKAP Laba_ Rugi.xls]JualGTarif(11A)</v>
          </cell>
        </row>
        <row r="61">
          <cell r="B61" t="str">
            <v>PT. PLN (PERSERO)</v>
          </cell>
        </row>
        <row r="62">
          <cell r="B62" t="str">
            <v>SATUAN ADMINISTRASI</v>
          </cell>
        </row>
        <row r="63">
          <cell r="B63" t="str">
            <v>DISTRIBUSI BALI</v>
          </cell>
        </row>
        <row r="64">
          <cell r="B64" t="str">
            <v>LEMBAR KERJA</v>
          </cell>
        </row>
        <row r="65">
          <cell r="B65" t="str">
            <v>ANGGARAN LABA RUGI</v>
          </cell>
        </row>
        <row r="66">
          <cell r="B66" t="str">
            <v>TAHUN 2005 - S/D TRW II</v>
          </cell>
        </row>
        <row r="67">
          <cell r="B67" t="str">
            <v>(Dalam ribuan rupiah)</v>
          </cell>
        </row>
        <row r="69">
          <cell r="C69" t="str">
            <v>Jumlah Awal Pelanggan</v>
          </cell>
          <cell r="D69" t="str">
            <v>Penambahan (Pengurangan) Pelanggan</v>
          </cell>
          <cell r="E69" t="str">
            <v>Jumlah Akhir Pelanggan</v>
          </cell>
          <cell r="F69" t="str">
            <v>Jumlah Awal Daya Tersambung - KVA</v>
          </cell>
          <cell r="G69" t="str">
            <v>Penambahan (Pengurangan) Daya Tersambung - KVA</v>
          </cell>
          <cell r="H69" t="str">
            <v>Jumlah Akhir Daya Tersambung - KVA</v>
          </cell>
          <cell r="I69" t="str">
            <v>Tarif BP</v>
          </cell>
        </row>
        <row r="70">
          <cell r="B70" t="str">
            <v>GOLONGAN TARIF</v>
          </cell>
          <cell r="C70" t="str">
            <v>PELANGGAN</v>
          </cell>
          <cell r="F70" t="str">
            <v>DAYA TERSAMBUNG</v>
          </cell>
        </row>
        <row r="71">
          <cell r="C71" t="str">
            <v>JUMLAH AWAL</v>
          </cell>
          <cell r="D71" t="str">
            <v>PENAMBAHAN/ (PENGURANGAN)</v>
          </cell>
          <cell r="E71" t="str">
            <v>JUMLAH AKHIR</v>
          </cell>
          <cell r="F71" t="str">
            <v>JUMLAH AWAL</v>
          </cell>
          <cell r="G71" t="str">
            <v>PENAMBAHAN/ (PENGURANGAN)</v>
          </cell>
          <cell r="H71" t="str">
            <v>JUMLAH AKHIR</v>
          </cell>
          <cell r="I71" t="str">
            <v>TARIF BP</v>
          </cell>
        </row>
        <row r="72">
          <cell r="C72" t="str">
            <v>Pelanggan</v>
          </cell>
          <cell r="D72" t="str">
            <v>Pelanggan</v>
          </cell>
          <cell r="E72" t="str">
            <v>Pelanggan</v>
          </cell>
          <cell r="F72" t="str">
            <v>kVA</v>
          </cell>
          <cell r="G72" t="str">
            <v>kVA</v>
          </cell>
          <cell r="H72" t="str">
            <v>kVA</v>
          </cell>
          <cell r="I72" t="str">
            <v>Rp/kVA</v>
          </cell>
        </row>
        <row r="73">
          <cell r="B73" t="str">
            <v>1</v>
          </cell>
          <cell r="C73" t="str">
            <v>2</v>
          </cell>
          <cell r="D73" t="str">
            <v>3</v>
          </cell>
          <cell r="E73" t="str">
            <v>4 = 2 + 3</v>
          </cell>
          <cell r="F73" t="str">
            <v>5</v>
          </cell>
          <cell r="G73" t="str">
            <v>6</v>
          </cell>
          <cell r="H73" t="str">
            <v>7 = 5 + 6</v>
          </cell>
          <cell r="I73" t="str">
            <v>8</v>
          </cell>
        </row>
        <row r="75">
          <cell r="B75" t="str">
            <v xml:space="preserve">S.1 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</row>
        <row r="76">
          <cell r="B76" t="str">
            <v>S.2 / 450 VA</v>
          </cell>
          <cell r="C76">
            <v>10713</v>
          </cell>
          <cell r="D76">
            <v>51.793103448275858</v>
          </cell>
          <cell r="E76">
            <v>10764.793103448275</v>
          </cell>
          <cell r="F76">
            <v>4820.8500000000004</v>
          </cell>
          <cell r="G76">
            <v>14.209</v>
          </cell>
          <cell r="H76">
            <v>4835.0590000000002</v>
          </cell>
          <cell r="I76">
            <v>322657.80730897008</v>
          </cell>
        </row>
        <row r="77">
          <cell r="B77" t="str">
            <v>S.2 / 900 VA</v>
          </cell>
          <cell r="C77">
            <v>3288</v>
          </cell>
          <cell r="D77">
            <v>59.9320197044335</v>
          </cell>
          <cell r="E77">
            <v>3347.9320197044335</v>
          </cell>
          <cell r="F77">
            <v>2959.2</v>
          </cell>
          <cell r="G77">
            <v>32.942</v>
          </cell>
          <cell r="H77">
            <v>2992.1419999999998</v>
          </cell>
          <cell r="I77">
            <v>322657.80730897008</v>
          </cell>
        </row>
        <row r="78">
          <cell r="B78" t="str">
            <v>S.2 / 1.300 VA</v>
          </cell>
          <cell r="C78">
            <v>2643</v>
          </cell>
          <cell r="D78">
            <v>42.1743842364532</v>
          </cell>
          <cell r="E78">
            <v>2685.1743842364531</v>
          </cell>
          <cell r="F78">
            <v>3435.9</v>
          </cell>
          <cell r="G78">
            <v>33.591999999999999</v>
          </cell>
          <cell r="H78">
            <v>3469.4920000000002</v>
          </cell>
          <cell r="I78">
            <v>322657.80730897008</v>
          </cell>
        </row>
        <row r="79">
          <cell r="B79" t="str">
            <v>S.2 / &gt; 2.200 VA</v>
          </cell>
          <cell r="C79">
            <v>632</v>
          </cell>
          <cell r="D79">
            <v>62.151724137931033</v>
          </cell>
          <cell r="E79">
            <v>694.15172413793107</v>
          </cell>
          <cell r="F79">
            <v>1390.4</v>
          </cell>
          <cell r="G79">
            <v>83.6875</v>
          </cell>
          <cell r="H79">
            <v>1474.0875000000001</v>
          </cell>
          <cell r="I79">
            <v>322657.80730897008</v>
          </cell>
        </row>
        <row r="80">
          <cell r="B80" t="str">
            <v>S.2 / &gt; 2.200 s/d 200 kVA</v>
          </cell>
          <cell r="C80">
            <v>762</v>
          </cell>
          <cell r="D80">
            <v>597.10049261083748</v>
          </cell>
          <cell r="E80">
            <v>1359.1004926108376</v>
          </cell>
          <cell r="F80">
            <v>10289.299999999999</v>
          </cell>
          <cell r="G80">
            <v>381.51100000000002</v>
          </cell>
          <cell r="H80">
            <v>10670.811</v>
          </cell>
          <cell r="I80">
            <v>350000</v>
          </cell>
        </row>
        <row r="81">
          <cell r="B81" t="str">
            <v>S.3 &gt; 200 kVA</v>
          </cell>
          <cell r="C81">
            <v>7</v>
          </cell>
          <cell r="D81">
            <v>0</v>
          </cell>
          <cell r="E81">
            <v>7</v>
          </cell>
          <cell r="F81">
            <v>4220</v>
          </cell>
          <cell r="G81">
            <v>0</v>
          </cell>
          <cell r="H81">
            <v>4220</v>
          </cell>
          <cell r="I81">
            <v>350000</v>
          </cell>
        </row>
        <row r="82">
          <cell r="B82" t="str">
            <v>Jumlah S</v>
          </cell>
          <cell r="C82">
            <v>18045</v>
          </cell>
          <cell r="D82">
            <v>813.15172413793107</v>
          </cell>
          <cell r="E82">
            <v>18858.151724137926</v>
          </cell>
          <cell r="F82">
            <v>27115.65</v>
          </cell>
          <cell r="G82">
            <v>545.94150000000002</v>
          </cell>
          <cell r="H82">
            <v>27661.591499999999</v>
          </cell>
        </row>
        <row r="83">
          <cell r="B83" t="str">
            <v>R.1 / s/d 450 VA</v>
          </cell>
          <cell r="C83">
            <v>316810</v>
          </cell>
          <cell r="D83">
            <v>950.77339901477831</v>
          </cell>
          <cell r="E83">
            <v>317760.77339901478</v>
          </cell>
          <cell r="F83">
            <v>142564.5</v>
          </cell>
          <cell r="G83">
            <v>261.61850000000004</v>
          </cell>
          <cell r="H83">
            <v>142826.11850000001</v>
          </cell>
          <cell r="I83">
            <v>300319.11112163472</v>
          </cell>
        </row>
        <row r="84">
          <cell r="B84" t="str">
            <v>R.1 / 900 VA</v>
          </cell>
          <cell r="C84">
            <v>131703</v>
          </cell>
          <cell r="D84">
            <v>4473.4443349753692</v>
          </cell>
          <cell r="E84">
            <v>136176.44433497536</v>
          </cell>
          <cell r="F84">
            <v>118532.7</v>
          </cell>
          <cell r="G84">
            <v>2462.4145000000003</v>
          </cell>
          <cell r="H84">
            <v>120995.1145</v>
          </cell>
          <cell r="I84">
            <v>300319.11112163472</v>
          </cell>
        </row>
        <row r="85">
          <cell r="B85" t="str">
            <v>R.1 / 1.300 VA</v>
          </cell>
          <cell r="C85">
            <v>97401</v>
          </cell>
          <cell r="D85">
            <v>5220.7448275862062</v>
          </cell>
          <cell r="E85">
            <v>102621.74482758621</v>
          </cell>
          <cell r="F85">
            <v>126621.3</v>
          </cell>
          <cell r="G85">
            <v>4151.1795000000002</v>
          </cell>
          <cell r="H85">
            <v>130772.4795</v>
          </cell>
          <cell r="I85">
            <v>300319.11112163472</v>
          </cell>
        </row>
        <row r="86">
          <cell r="B86" t="str">
            <v>R.1 / 2.200 VA</v>
          </cell>
          <cell r="C86">
            <v>26331</v>
          </cell>
          <cell r="D86">
            <v>2770.9310344827586</v>
          </cell>
          <cell r="E86">
            <v>29101.931034482757</v>
          </cell>
          <cell r="F86">
            <v>57928.2</v>
          </cell>
          <cell r="G86">
            <v>3729.6545000000001</v>
          </cell>
          <cell r="H86">
            <v>61657.854499999994</v>
          </cell>
          <cell r="I86">
            <v>300319.11112163472</v>
          </cell>
        </row>
        <row r="87">
          <cell r="B87" t="str">
            <v>R.2 / &gt; 2.200 s/d 6.600 VA</v>
          </cell>
          <cell r="C87">
            <v>12772</v>
          </cell>
          <cell r="D87">
            <v>1735.8088669950739</v>
          </cell>
          <cell r="E87">
            <v>14507.808866995074</v>
          </cell>
          <cell r="F87">
            <v>54036</v>
          </cell>
          <cell r="G87">
            <v>4125.5369999999994</v>
          </cell>
          <cell r="H87">
            <v>58161.536999999997</v>
          </cell>
          <cell r="I87">
            <v>347809.60404380795</v>
          </cell>
        </row>
        <row r="88">
          <cell r="B88" t="str">
            <v>R.3 / &gt; 6.600 VA</v>
          </cell>
          <cell r="C88">
            <v>2688</v>
          </cell>
          <cell r="D88">
            <v>104.32610837438423</v>
          </cell>
          <cell r="E88">
            <v>2792.3261083743841</v>
          </cell>
          <cell r="F88">
            <v>36628.199999999997</v>
          </cell>
          <cell r="G88">
            <v>2334.0264999999999</v>
          </cell>
          <cell r="H88">
            <v>38962.226499999997</v>
          </cell>
          <cell r="I88">
            <v>350000</v>
          </cell>
        </row>
        <row r="89">
          <cell r="B89" t="str">
            <v>Jumlah R</v>
          </cell>
          <cell r="C89">
            <v>587705</v>
          </cell>
          <cell r="D89">
            <v>15256.028571428571</v>
          </cell>
          <cell r="E89">
            <v>602961.02857142861</v>
          </cell>
          <cell r="F89">
            <v>536310.9</v>
          </cell>
          <cell r="G89">
            <v>17064.430499999999</v>
          </cell>
          <cell r="H89">
            <v>553375.33050000004</v>
          </cell>
        </row>
        <row r="90">
          <cell r="B90" t="str">
            <v>B.1 / s/d 450 VA</v>
          </cell>
          <cell r="C90">
            <v>6535</v>
          </cell>
          <cell r="D90">
            <v>29.596059113300495</v>
          </cell>
          <cell r="E90">
            <v>6564.5960591133007</v>
          </cell>
          <cell r="F90">
            <v>2940.75</v>
          </cell>
          <cell r="G90">
            <v>8.0730000000000004</v>
          </cell>
          <cell r="H90">
            <v>2948.8229999999999</v>
          </cell>
          <cell r="I90">
            <v>312975.44535387581</v>
          </cell>
        </row>
        <row r="91">
          <cell r="B91" t="str">
            <v>B.1 / 900 VA</v>
          </cell>
          <cell r="C91">
            <v>5355</v>
          </cell>
          <cell r="D91">
            <v>69.550738916256151</v>
          </cell>
          <cell r="E91">
            <v>5424.5507389162558</v>
          </cell>
          <cell r="F91">
            <v>4819.5</v>
          </cell>
          <cell r="G91">
            <v>38.109500000000004</v>
          </cell>
          <cell r="H91">
            <v>4857.6094999999996</v>
          </cell>
          <cell r="I91">
            <v>312975.44535387581</v>
          </cell>
        </row>
        <row r="92">
          <cell r="B92" t="str">
            <v>B.1 / 1.300 VA</v>
          </cell>
          <cell r="C92">
            <v>11744</v>
          </cell>
          <cell r="D92">
            <v>267.84433497536946</v>
          </cell>
          <cell r="E92">
            <v>12011.844334975369</v>
          </cell>
          <cell r="F92">
            <v>15267.2</v>
          </cell>
          <cell r="G92">
            <v>212.73850000000002</v>
          </cell>
          <cell r="H92">
            <v>15479.9385</v>
          </cell>
          <cell r="I92">
            <v>312975.44535387581</v>
          </cell>
        </row>
        <row r="93">
          <cell r="B93" t="str">
            <v>B.1 / 2.200 VA</v>
          </cell>
          <cell r="C93">
            <v>9391</v>
          </cell>
          <cell r="D93">
            <v>728.80295566502468</v>
          </cell>
          <cell r="E93">
            <v>10119.802955665025</v>
          </cell>
          <cell r="F93">
            <v>20660.2</v>
          </cell>
          <cell r="G93">
            <v>980.57050000000004</v>
          </cell>
          <cell r="H93">
            <v>21640.770500000002</v>
          </cell>
          <cell r="I93">
            <v>312975.44535387581</v>
          </cell>
        </row>
        <row r="94">
          <cell r="B94" t="str">
            <v>B.2 / &gt; 2.200 s/d 200 kVA</v>
          </cell>
          <cell r="C94">
            <v>16148</v>
          </cell>
          <cell r="D94">
            <v>1490.1615763546797</v>
          </cell>
          <cell r="E94">
            <v>17638.16157635468</v>
          </cell>
          <cell r="F94">
            <v>228678.1</v>
          </cell>
          <cell r="G94">
            <v>16637.029500000001</v>
          </cell>
          <cell r="H94">
            <v>245315.12950000001</v>
          </cell>
          <cell r="I94">
            <v>348120.83812711359</v>
          </cell>
        </row>
        <row r="95">
          <cell r="B95" t="str">
            <v>B.3 / &gt; 200 kVA</v>
          </cell>
          <cell r="C95">
            <v>164</v>
          </cell>
          <cell r="D95">
            <v>0</v>
          </cell>
          <cell r="E95">
            <v>164</v>
          </cell>
          <cell r="F95">
            <v>165408</v>
          </cell>
          <cell r="G95">
            <v>0</v>
          </cell>
          <cell r="H95">
            <v>165408</v>
          </cell>
          <cell r="I95">
            <v>250000</v>
          </cell>
        </row>
        <row r="96">
          <cell r="B96" t="str">
            <v>Jumlah B</v>
          </cell>
          <cell r="C96">
            <v>49337</v>
          </cell>
          <cell r="D96">
            <v>2585.9556650246304</v>
          </cell>
          <cell r="E96">
            <v>51922.95566502463</v>
          </cell>
          <cell r="F96">
            <v>437773.75</v>
          </cell>
          <cell r="G96">
            <v>17876.521000000001</v>
          </cell>
          <cell r="H96">
            <v>455650.27100000001</v>
          </cell>
        </row>
        <row r="97">
          <cell r="B97" t="str">
            <v>I.1 / 450 VA</v>
          </cell>
          <cell r="C97">
            <v>13</v>
          </cell>
          <cell r="D97">
            <v>0</v>
          </cell>
          <cell r="E97">
            <v>13</v>
          </cell>
          <cell r="F97">
            <v>5.85</v>
          </cell>
          <cell r="G97">
            <v>0</v>
          </cell>
          <cell r="H97">
            <v>5.85</v>
          </cell>
          <cell r="I97">
            <v>350000</v>
          </cell>
        </row>
        <row r="98">
          <cell r="B98" t="str">
            <v>I.1 / 900 VA</v>
          </cell>
          <cell r="C98">
            <v>5</v>
          </cell>
          <cell r="D98">
            <v>0</v>
          </cell>
          <cell r="E98">
            <v>5</v>
          </cell>
          <cell r="F98">
            <v>4.5</v>
          </cell>
          <cell r="G98">
            <v>0</v>
          </cell>
          <cell r="H98">
            <v>4.5</v>
          </cell>
          <cell r="I98">
            <v>350000</v>
          </cell>
        </row>
        <row r="99">
          <cell r="B99" t="str">
            <v>I.1 / 1.300 VA</v>
          </cell>
          <cell r="C99">
            <v>9</v>
          </cell>
          <cell r="D99">
            <v>0</v>
          </cell>
          <cell r="E99">
            <v>9</v>
          </cell>
          <cell r="F99">
            <v>11.7</v>
          </cell>
          <cell r="G99">
            <v>0</v>
          </cell>
          <cell r="H99">
            <v>11.7</v>
          </cell>
          <cell r="I99">
            <v>350000</v>
          </cell>
        </row>
        <row r="100">
          <cell r="B100" t="str">
            <v>I.1 / 2.200 VA</v>
          </cell>
          <cell r="C100">
            <v>30</v>
          </cell>
          <cell r="D100">
            <v>0</v>
          </cell>
          <cell r="E100">
            <v>30</v>
          </cell>
          <cell r="F100">
            <v>66</v>
          </cell>
          <cell r="G100">
            <v>0</v>
          </cell>
          <cell r="H100">
            <v>66</v>
          </cell>
          <cell r="I100">
            <v>350000</v>
          </cell>
        </row>
        <row r="101">
          <cell r="B101" t="str">
            <v>I.1 / 2.200 s/d 14 kVA</v>
          </cell>
          <cell r="C101">
            <v>196</v>
          </cell>
          <cell r="D101">
            <v>7.3990147783251237</v>
          </cell>
          <cell r="E101">
            <v>203.39901477832512</v>
          </cell>
          <cell r="F101">
            <v>1544.5</v>
          </cell>
          <cell r="G101">
            <v>934.49200000000008</v>
          </cell>
          <cell r="H101">
            <v>2478.9920000000002</v>
          </cell>
          <cell r="I101">
            <v>350000</v>
          </cell>
        </row>
        <row r="102">
          <cell r="B102" t="str">
            <v>I.2 / &gt; 14 kVA s/d 200 kVA</v>
          </cell>
          <cell r="C102">
            <v>325</v>
          </cell>
          <cell r="D102">
            <v>4.4394088669950742</v>
          </cell>
          <cell r="E102">
            <v>329.43940886699505</v>
          </cell>
          <cell r="F102">
            <v>20020.5</v>
          </cell>
          <cell r="G102">
            <v>874.20450000000005</v>
          </cell>
          <cell r="H102">
            <v>20894.7045</v>
          </cell>
          <cell r="I102">
            <v>350000</v>
          </cell>
        </row>
        <row r="103">
          <cell r="B103" t="str">
            <v>I.3 / &gt; 200 kVA</v>
          </cell>
          <cell r="C103">
            <v>30</v>
          </cell>
          <cell r="D103">
            <v>4.4394088669950742</v>
          </cell>
          <cell r="E103">
            <v>34.439408866995073</v>
          </cell>
          <cell r="F103">
            <v>16005</v>
          </cell>
          <cell r="G103">
            <v>1168.479</v>
          </cell>
          <cell r="H103">
            <v>17173.478999999999</v>
          </cell>
          <cell r="I103">
            <v>250000</v>
          </cell>
        </row>
        <row r="104">
          <cell r="B104" t="str">
            <v>I.4 / &gt; 30.000 kVA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</row>
        <row r="105">
          <cell r="B105" t="str">
            <v>Jumlah I</v>
          </cell>
          <cell r="C105">
            <v>608</v>
          </cell>
          <cell r="D105">
            <v>16.277832512315271</v>
          </cell>
          <cell r="E105">
            <v>624.27783251231529</v>
          </cell>
          <cell r="F105">
            <v>37658.050000000003</v>
          </cell>
          <cell r="G105">
            <v>2977.1755000000003</v>
          </cell>
          <cell r="H105">
            <v>40635.2255</v>
          </cell>
        </row>
        <row r="106">
          <cell r="B106" t="str">
            <v>P.1 / s/d 450 VA</v>
          </cell>
          <cell r="C106">
            <v>548</v>
          </cell>
          <cell r="D106">
            <v>0</v>
          </cell>
          <cell r="E106">
            <v>548</v>
          </cell>
          <cell r="F106">
            <v>246.6</v>
          </cell>
          <cell r="G106">
            <v>0</v>
          </cell>
          <cell r="H106">
            <v>246.6</v>
          </cell>
          <cell r="I106">
            <v>358233.61082206038</v>
          </cell>
        </row>
        <row r="107">
          <cell r="B107" t="str">
            <v>P.1 / 900 VA</v>
          </cell>
          <cell r="C107">
            <v>403</v>
          </cell>
          <cell r="D107">
            <v>0</v>
          </cell>
          <cell r="E107">
            <v>403</v>
          </cell>
          <cell r="F107">
            <v>362.7</v>
          </cell>
          <cell r="G107">
            <v>0</v>
          </cell>
          <cell r="H107">
            <v>362.7</v>
          </cell>
          <cell r="I107">
            <v>358233.61082206038</v>
          </cell>
        </row>
        <row r="108">
          <cell r="B108" t="str">
            <v>P.1 / 1.300 VA</v>
          </cell>
          <cell r="C108">
            <v>365</v>
          </cell>
          <cell r="D108">
            <v>3.6995073891625618</v>
          </cell>
          <cell r="E108">
            <v>368.69950738916253</v>
          </cell>
          <cell r="F108">
            <v>474.5</v>
          </cell>
          <cell r="G108">
            <v>2.8014999999999994</v>
          </cell>
          <cell r="H108">
            <v>477.30149999999998</v>
          </cell>
          <cell r="I108">
            <v>358233.61082206038</v>
          </cell>
        </row>
        <row r="109">
          <cell r="B109" t="str">
            <v>P.1 / 2.200 VA</v>
          </cell>
          <cell r="C109">
            <v>224</v>
          </cell>
          <cell r="D109">
            <v>4.4394088669950742</v>
          </cell>
          <cell r="E109">
            <v>228.43940886699508</v>
          </cell>
          <cell r="F109">
            <v>492.8</v>
          </cell>
          <cell r="G109">
            <v>6.3180000000000005</v>
          </cell>
          <cell r="H109">
            <v>499.11799999999999</v>
          </cell>
          <cell r="I109">
            <v>358233.61082206038</v>
          </cell>
        </row>
        <row r="110">
          <cell r="B110" t="str">
            <v>P.1 / &gt; 2.200 s/d 200 kVA</v>
          </cell>
          <cell r="C110">
            <v>751</v>
          </cell>
          <cell r="D110">
            <v>10.358620689655172</v>
          </cell>
          <cell r="E110">
            <v>761.35862068965514</v>
          </cell>
          <cell r="F110">
            <v>14689.8</v>
          </cell>
          <cell r="G110">
            <v>121.51100000000001</v>
          </cell>
          <cell r="H110">
            <v>14811.311</v>
          </cell>
          <cell r="I110">
            <v>358233.61082206038</v>
          </cell>
        </row>
        <row r="111">
          <cell r="B111" t="str">
            <v>P.2 / &gt; 200 kVA</v>
          </cell>
          <cell r="C111">
            <v>4</v>
          </cell>
          <cell r="D111">
            <v>3.6995073891625618</v>
          </cell>
          <cell r="E111">
            <v>7.6995073891625623</v>
          </cell>
          <cell r="F111">
            <v>1910</v>
          </cell>
          <cell r="G111">
            <v>28.7105</v>
          </cell>
          <cell r="H111">
            <v>1938.7104999999999</v>
          </cell>
          <cell r="I111">
            <v>358233.61082206038</v>
          </cell>
        </row>
        <row r="112">
          <cell r="B112" t="str">
            <v>P.3</v>
          </cell>
          <cell r="C112">
            <v>2333</v>
          </cell>
          <cell r="D112">
            <v>81.389162561576342</v>
          </cell>
          <cell r="E112">
            <v>2414.3891625615765</v>
          </cell>
          <cell r="F112">
            <v>15096.502</v>
          </cell>
          <cell r="G112">
            <v>376.59049999999678</v>
          </cell>
          <cell r="H112">
            <v>15473.092499999997</v>
          </cell>
          <cell r="I112">
            <v>300000</v>
          </cell>
        </row>
        <row r="113">
          <cell r="B113" t="str">
            <v>Jumlah P</v>
          </cell>
          <cell r="C113">
            <v>4628</v>
          </cell>
          <cell r="D113">
            <v>103.58620689655172</v>
          </cell>
          <cell r="E113">
            <v>4731.5862068965525</v>
          </cell>
          <cell r="F113">
            <v>33272.902000000002</v>
          </cell>
          <cell r="G113">
            <v>535.93149999999673</v>
          </cell>
          <cell r="H113">
            <v>33808.833500000001</v>
          </cell>
        </row>
        <row r="114">
          <cell r="B114" t="str">
            <v>T (Traksi)</v>
          </cell>
        </row>
        <row r="115">
          <cell r="B115" t="str">
            <v>C (Curah)</v>
          </cell>
        </row>
        <row r="116">
          <cell r="B116" t="str">
            <v>M (Multiguna)</v>
          </cell>
        </row>
        <row r="117">
          <cell r="B117" t="str">
            <v xml:space="preserve">JUMLAH </v>
          </cell>
          <cell r="C117">
            <v>660323</v>
          </cell>
          <cell r="D117">
            <v>18774.999999999996</v>
          </cell>
          <cell r="F117">
            <v>1072131.2519999999</v>
          </cell>
          <cell r="G117">
            <v>39000</v>
          </cell>
          <cell r="H117">
            <v>1111131.2520000003</v>
          </cell>
        </row>
        <row r="118">
          <cell r="B118" t="str">
            <v>D:\TM1-HASIL\TM1\PLN Budget Reports V1.2\Reports\[RKAP Laba_ Rugi.xls]JualGTarif(11A)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</row>
        <row r="125">
          <cell r="B125" t="str">
            <v>ANGGARAN LABA RUGI</v>
          </cell>
        </row>
        <row r="126">
          <cell r="B126" t="str">
            <v>TAHUN 2005 - S/D TRW III</v>
          </cell>
        </row>
        <row r="127">
          <cell r="B127" t="str">
            <v>(Dalam ribuan rupiah)</v>
          </cell>
        </row>
        <row r="129">
          <cell r="C129" t="str">
            <v>Jumlah Awal Pelanggan</v>
          </cell>
          <cell r="D129" t="str">
            <v>Penambahan (Pengurangan) Pelanggan</v>
          </cell>
          <cell r="E129" t="str">
            <v>Jumlah Akhir Pelanggan</v>
          </cell>
          <cell r="F129" t="str">
            <v>Jumlah Awal Daya Tersambung - KVA</v>
          </cell>
          <cell r="G129" t="str">
            <v>Penambahan (Pengurangan) Daya Tersambung - KVA</v>
          </cell>
          <cell r="H129" t="str">
            <v>Jumlah Akhir Daya Tersambung - KVA</v>
          </cell>
          <cell r="I129" t="str">
            <v>Tarif BP</v>
          </cell>
        </row>
        <row r="130">
          <cell r="B130" t="str">
            <v>GOLONGAN TARIF</v>
          </cell>
          <cell r="C130" t="str">
            <v>PELANGGAN</v>
          </cell>
          <cell r="F130" t="str">
            <v>DAYA TERSAMBUNG</v>
          </cell>
        </row>
        <row r="131">
          <cell r="C131" t="str">
            <v>JUMLAH AWAL</v>
          </cell>
          <cell r="D131" t="str">
            <v>PENAMBAHAN/ (PENGURANGAN)</v>
          </cell>
          <cell r="E131" t="str">
            <v>JUMLAH AKHIR</v>
          </cell>
          <cell r="F131" t="str">
            <v>JUMLAH AWAL</v>
          </cell>
          <cell r="G131" t="str">
            <v>PENAMBAHAN/ (PENGURANGAN)</v>
          </cell>
          <cell r="H131" t="str">
            <v>JUMLAH AKHIR</v>
          </cell>
          <cell r="I131" t="str">
            <v>TARIF BP</v>
          </cell>
        </row>
        <row r="132">
          <cell r="C132" t="str">
            <v>Pelanggan</v>
          </cell>
          <cell r="D132" t="str">
            <v>Pelanggan</v>
          </cell>
          <cell r="E132" t="str">
            <v>Pelanggan</v>
          </cell>
          <cell r="F132" t="str">
            <v>kVA</v>
          </cell>
          <cell r="G132" t="str">
            <v>kVA</v>
          </cell>
          <cell r="H132" t="str">
            <v>kVA</v>
          </cell>
          <cell r="I132" t="str">
            <v>Rp/kVA</v>
          </cell>
        </row>
        <row r="133">
          <cell r="B133" t="str">
            <v>1</v>
          </cell>
          <cell r="C133" t="str">
            <v>2</v>
          </cell>
          <cell r="D133" t="str">
            <v>3</v>
          </cell>
          <cell r="E133" t="str">
            <v>4 = 2 + 3</v>
          </cell>
          <cell r="F133" t="str">
            <v>5</v>
          </cell>
          <cell r="G133" t="str">
            <v>6</v>
          </cell>
          <cell r="H133" t="str">
            <v>7 = 5 + 6</v>
          </cell>
          <cell r="I133" t="str">
            <v>8</v>
          </cell>
        </row>
        <row r="135">
          <cell r="B135" t="str">
            <v xml:space="preserve">S.1 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</row>
        <row r="136">
          <cell r="B136" t="str">
            <v>S.2 / 450 VA</v>
          </cell>
          <cell r="C136">
            <v>10713</v>
          </cell>
          <cell r="D136">
            <v>60.896551724137929</v>
          </cell>
          <cell r="E136">
            <v>10773.896551724138</v>
          </cell>
          <cell r="F136">
            <v>4820.8500000000004</v>
          </cell>
          <cell r="G136">
            <v>17.488</v>
          </cell>
          <cell r="H136">
            <v>4838.3380000000006</v>
          </cell>
          <cell r="I136">
            <v>322657.80730897008</v>
          </cell>
        </row>
        <row r="137">
          <cell r="B137" t="str">
            <v>S.2 / 900 VA</v>
          </cell>
          <cell r="C137">
            <v>3288</v>
          </cell>
          <cell r="D137">
            <v>70.466009852216743</v>
          </cell>
          <cell r="E137">
            <v>3358.4660098522168</v>
          </cell>
          <cell r="F137">
            <v>2959.2</v>
          </cell>
          <cell r="G137">
            <v>40.543999999999997</v>
          </cell>
          <cell r="H137">
            <v>2999.7439999999997</v>
          </cell>
          <cell r="I137">
            <v>322657.80730897008</v>
          </cell>
        </row>
        <row r="138">
          <cell r="B138" t="str">
            <v>S.2 / 1.300 VA</v>
          </cell>
          <cell r="C138">
            <v>2643</v>
          </cell>
          <cell r="D138">
            <v>49.587192118226596</v>
          </cell>
          <cell r="E138">
            <v>2692.5871921182265</v>
          </cell>
          <cell r="F138">
            <v>3435.9</v>
          </cell>
          <cell r="G138">
            <v>41.344000000000001</v>
          </cell>
          <cell r="H138">
            <v>3477.2440000000001</v>
          </cell>
          <cell r="I138">
            <v>322657.80730897008</v>
          </cell>
        </row>
        <row r="139">
          <cell r="B139" t="str">
            <v>S.2 / &gt; 2.200 VA</v>
          </cell>
          <cell r="C139">
            <v>632</v>
          </cell>
          <cell r="D139">
            <v>73.07586206896552</v>
          </cell>
          <cell r="E139">
            <v>705.07586206896553</v>
          </cell>
          <cell r="F139">
            <v>1390.4</v>
          </cell>
          <cell r="G139">
            <v>103</v>
          </cell>
          <cell r="H139">
            <v>1493.4</v>
          </cell>
          <cell r="I139">
            <v>322657.80730897008</v>
          </cell>
        </row>
        <row r="140">
          <cell r="B140" t="str">
            <v>S.2 / &gt; 2.200 s/d 200 kVA</v>
          </cell>
          <cell r="C140">
            <v>762</v>
          </cell>
          <cell r="D140">
            <v>702.0502463054188</v>
          </cell>
          <cell r="E140">
            <v>1464.0502463054188</v>
          </cell>
          <cell r="F140">
            <v>10289.299999999999</v>
          </cell>
          <cell r="G140">
            <v>469.55200000000002</v>
          </cell>
          <cell r="H140">
            <v>10758.851999999999</v>
          </cell>
          <cell r="I140">
            <v>350000</v>
          </cell>
        </row>
        <row r="141">
          <cell r="B141" t="str">
            <v>S.3 &gt; 200 kVA</v>
          </cell>
          <cell r="C141">
            <v>7</v>
          </cell>
          <cell r="D141">
            <v>0</v>
          </cell>
          <cell r="E141">
            <v>7</v>
          </cell>
          <cell r="F141">
            <v>4220</v>
          </cell>
          <cell r="G141">
            <v>0</v>
          </cell>
          <cell r="H141">
            <v>4220</v>
          </cell>
          <cell r="I141">
            <v>350000</v>
          </cell>
        </row>
        <row r="142">
          <cell r="B142" t="str">
            <v>Jumlah S</v>
          </cell>
          <cell r="C142">
            <v>18045</v>
          </cell>
          <cell r="D142">
            <v>956.07586206896553</v>
          </cell>
          <cell r="E142">
            <v>19001.075862068967</v>
          </cell>
          <cell r="F142">
            <v>27115.65</v>
          </cell>
          <cell r="G142">
            <v>671.928</v>
          </cell>
          <cell r="H142">
            <v>27787.578000000001</v>
          </cell>
        </row>
        <row r="143">
          <cell r="B143" t="str">
            <v>R.1 / s/d 450 VA</v>
          </cell>
          <cell r="C143">
            <v>316810</v>
          </cell>
          <cell r="D143">
            <v>1117.8866995073893</v>
          </cell>
          <cell r="E143">
            <v>317927.88669950736</v>
          </cell>
          <cell r="F143">
            <v>142564.5</v>
          </cell>
          <cell r="G143">
            <v>321.99200000000002</v>
          </cell>
          <cell r="H143">
            <v>142886.492</v>
          </cell>
          <cell r="I143">
            <v>300319.11112163472</v>
          </cell>
        </row>
        <row r="144">
          <cell r="B144" t="str">
            <v>R.1 / 900 VA</v>
          </cell>
          <cell r="C144">
            <v>131703</v>
          </cell>
          <cell r="D144">
            <v>5259.7221674876846</v>
          </cell>
          <cell r="E144">
            <v>136962.72216748769</v>
          </cell>
          <cell r="F144">
            <v>118532.7</v>
          </cell>
          <cell r="G144">
            <v>3030.6640000000002</v>
          </cell>
          <cell r="H144">
            <v>121563.364</v>
          </cell>
          <cell r="I144">
            <v>300319.11112163472</v>
          </cell>
        </row>
        <row r="145">
          <cell r="B145" t="str">
            <v>R.1 / 1.300 VA</v>
          </cell>
          <cell r="C145">
            <v>97401</v>
          </cell>
          <cell r="D145">
            <v>6138.3724137931031</v>
          </cell>
          <cell r="E145">
            <v>103539.3724137931</v>
          </cell>
          <cell r="F145">
            <v>126621.3</v>
          </cell>
          <cell r="G145">
            <v>5109.1440000000002</v>
          </cell>
          <cell r="H145">
            <v>131730.44400000002</v>
          </cell>
          <cell r="I145">
            <v>300319.11112163472</v>
          </cell>
        </row>
        <row r="146">
          <cell r="B146" t="str">
            <v>R.1 / 2.200 VA</v>
          </cell>
          <cell r="C146">
            <v>26331</v>
          </cell>
          <cell r="D146">
            <v>3257.9655172413791</v>
          </cell>
          <cell r="E146">
            <v>29588.96551724138</v>
          </cell>
          <cell r="F146">
            <v>57928.2</v>
          </cell>
          <cell r="G146">
            <v>4590.3440000000001</v>
          </cell>
          <cell r="H146">
            <v>62518.543999999994</v>
          </cell>
          <cell r="I146">
            <v>300319.11112163472</v>
          </cell>
        </row>
        <row r="147">
          <cell r="B147" t="str">
            <v>R.2 / &gt; 2.200 s/d 6.600 VA</v>
          </cell>
          <cell r="C147">
            <v>12772</v>
          </cell>
          <cell r="D147">
            <v>2040.904433497537</v>
          </cell>
          <cell r="E147">
            <v>14812.904433497537</v>
          </cell>
          <cell r="F147">
            <v>54036</v>
          </cell>
          <cell r="G147">
            <v>5077.5839999999998</v>
          </cell>
          <cell r="H147">
            <v>59113.584000000003</v>
          </cell>
          <cell r="I147">
            <v>347809.60404380795</v>
          </cell>
        </row>
        <row r="148">
          <cell r="B148" t="str">
            <v>R.3 / &gt; 6.600 VA</v>
          </cell>
          <cell r="C148">
            <v>2688</v>
          </cell>
          <cell r="D148">
            <v>122.66305418719212</v>
          </cell>
          <cell r="E148">
            <v>2810.6630541871923</v>
          </cell>
          <cell r="F148">
            <v>36628.199999999997</v>
          </cell>
          <cell r="G148">
            <v>2872.6480000000001</v>
          </cell>
          <cell r="H148">
            <v>39500.847999999998</v>
          </cell>
          <cell r="I148">
            <v>350000</v>
          </cell>
        </row>
        <row r="149">
          <cell r="B149" t="str">
            <v>Jumlah R</v>
          </cell>
          <cell r="C149">
            <v>587705</v>
          </cell>
          <cell r="D149">
            <v>17937.514285714286</v>
          </cell>
          <cell r="E149">
            <v>605642.51428571437</v>
          </cell>
          <cell r="F149">
            <v>536310.9</v>
          </cell>
          <cell r="G149">
            <v>21002.376</v>
          </cell>
          <cell r="H149">
            <v>557313.27600000007</v>
          </cell>
        </row>
        <row r="150">
          <cell r="B150" t="str">
            <v>B.1 / s/d 450 VA</v>
          </cell>
          <cell r="C150">
            <v>6535</v>
          </cell>
          <cell r="D150">
            <v>34.798029556650249</v>
          </cell>
          <cell r="E150">
            <v>6569.7980295566504</v>
          </cell>
          <cell r="F150">
            <v>2940.75</v>
          </cell>
          <cell r="G150">
            <v>9.9359999999999999</v>
          </cell>
          <cell r="H150">
            <v>2950.6860000000001</v>
          </cell>
          <cell r="I150">
            <v>312975.44535387581</v>
          </cell>
        </row>
        <row r="151">
          <cell r="B151" t="str">
            <v>B.1 / 900 VA</v>
          </cell>
          <cell r="C151">
            <v>5355</v>
          </cell>
          <cell r="D151">
            <v>81.775369458128083</v>
          </cell>
          <cell r="E151">
            <v>5436.7753694581279</v>
          </cell>
          <cell r="F151">
            <v>4819.5</v>
          </cell>
          <cell r="G151">
            <v>46.904000000000003</v>
          </cell>
          <cell r="H151">
            <v>4866.4040000000005</v>
          </cell>
          <cell r="I151">
            <v>312975.44535387581</v>
          </cell>
        </row>
        <row r="152">
          <cell r="B152" t="str">
            <v>B.1 / 1.300 VA</v>
          </cell>
          <cell r="C152">
            <v>11744</v>
          </cell>
          <cell r="D152">
            <v>314.9221674876847</v>
          </cell>
          <cell r="E152">
            <v>12058.922167487684</v>
          </cell>
          <cell r="F152">
            <v>15267.2</v>
          </cell>
          <cell r="G152">
            <v>261.83200000000005</v>
          </cell>
          <cell r="H152">
            <v>15529.032000000001</v>
          </cell>
          <cell r="I152">
            <v>312975.44535387581</v>
          </cell>
        </row>
        <row r="153">
          <cell r="B153" t="str">
            <v>B.1 / 2.200 VA</v>
          </cell>
          <cell r="C153">
            <v>9391</v>
          </cell>
          <cell r="D153">
            <v>856.90147783251234</v>
          </cell>
          <cell r="E153">
            <v>10247.901477832513</v>
          </cell>
          <cell r="F153">
            <v>20660.2</v>
          </cell>
          <cell r="G153">
            <v>1206.856</v>
          </cell>
          <cell r="H153">
            <v>21867.056</v>
          </cell>
          <cell r="I153">
            <v>312975.44535387581</v>
          </cell>
        </row>
        <row r="154">
          <cell r="B154" t="str">
            <v>B.2 / &gt; 2.200 s/d 200 kVA</v>
          </cell>
          <cell r="C154">
            <v>16148</v>
          </cell>
          <cell r="D154">
            <v>1752.0807881773399</v>
          </cell>
          <cell r="E154">
            <v>17900.08078817734</v>
          </cell>
          <cell r="F154">
            <v>228678.1</v>
          </cell>
          <cell r="G154">
            <v>20476.344000000001</v>
          </cell>
          <cell r="H154">
            <v>249154.44400000002</v>
          </cell>
          <cell r="I154">
            <v>348120.83812711359</v>
          </cell>
        </row>
        <row r="155">
          <cell r="B155" t="str">
            <v>B.3 / &gt; 200 kVA</v>
          </cell>
          <cell r="C155">
            <v>164</v>
          </cell>
          <cell r="D155">
            <v>0</v>
          </cell>
          <cell r="E155">
            <v>164</v>
          </cell>
          <cell r="F155">
            <v>165408</v>
          </cell>
          <cell r="G155">
            <v>0</v>
          </cell>
          <cell r="H155">
            <v>165408</v>
          </cell>
          <cell r="I155">
            <v>250000</v>
          </cell>
        </row>
        <row r="156">
          <cell r="B156" t="str">
            <v>Jumlah B</v>
          </cell>
          <cell r="C156">
            <v>49337</v>
          </cell>
          <cell r="D156">
            <v>3040.4778325123152</v>
          </cell>
          <cell r="E156">
            <v>52377.477832512319</v>
          </cell>
          <cell r="F156">
            <v>437773.75</v>
          </cell>
          <cell r="G156">
            <v>22001.871999999999</v>
          </cell>
          <cell r="H156">
            <v>459775.62200000003</v>
          </cell>
        </row>
        <row r="157">
          <cell r="B157" t="str">
            <v>I.1 / 450 VA</v>
          </cell>
          <cell r="C157">
            <v>13</v>
          </cell>
          <cell r="D157">
            <v>0</v>
          </cell>
          <cell r="E157">
            <v>13</v>
          </cell>
          <cell r="F157">
            <v>5.85</v>
          </cell>
          <cell r="G157">
            <v>0</v>
          </cell>
          <cell r="H157">
            <v>5.85</v>
          </cell>
          <cell r="I157">
            <v>350000</v>
          </cell>
        </row>
        <row r="158">
          <cell r="B158" t="str">
            <v>I.1 / 900 VA</v>
          </cell>
          <cell r="C158">
            <v>5</v>
          </cell>
          <cell r="D158">
            <v>0</v>
          </cell>
          <cell r="E158">
            <v>5</v>
          </cell>
          <cell r="F158">
            <v>4.5</v>
          </cell>
          <cell r="G158">
            <v>0</v>
          </cell>
          <cell r="H158">
            <v>4.5</v>
          </cell>
          <cell r="I158">
            <v>350000</v>
          </cell>
        </row>
        <row r="159">
          <cell r="B159" t="str">
            <v>I.1 / 1.300 VA</v>
          </cell>
          <cell r="C159">
            <v>9</v>
          </cell>
          <cell r="D159">
            <v>0</v>
          </cell>
          <cell r="E159">
            <v>9</v>
          </cell>
          <cell r="F159">
            <v>11.7</v>
          </cell>
          <cell r="G159">
            <v>0</v>
          </cell>
          <cell r="H159">
            <v>11.7</v>
          </cell>
          <cell r="I159">
            <v>350000</v>
          </cell>
        </row>
        <row r="160">
          <cell r="B160" t="str">
            <v>I.1 / 2.200 VA</v>
          </cell>
          <cell r="C160">
            <v>30</v>
          </cell>
          <cell r="D160">
            <v>0</v>
          </cell>
          <cell r="E160">
            <v>30</v>
          </cell>
          <cell r="F160">
            <v>66</v>
          </cell>
          <cell r="G160">
            <v>0</v>
          </cell>
          <cell r="H160">
            <v>66</v>
          </cell>
          <cell r="I160">
            <v>350000</v>
          </cell>
        </row>
        <row r="161">
          <cell r="B161" t="str">
            <v>I.1 / 2.200 s/d 14 kVA</v>
          </cell>
          <cell r="C161">
            <v>196</v>
          </cell>
          <cell r="D161">
            <v>8.6995073891625623</v>
          </cell>
          <cell r="E161">
            <v>204.69950738916256</v>
          </cell>
          <cell r="F161">
            <v>1544.5</v>
          </cell>
          <cell r="G161">
            <v>1150.144</v>
          </cell>
          <cell r="H161">
            <v>2694.6440000000002</v>
          </cell>
          <cell r="I161">
            <v>350000</v>
          </cell>
        </row>
        <row r="162">
          <cell r="B162" t="str">
            <v>I.2 / &gt; 14 kVA s/d 200 kVA</v>
          </cell>
          <cell r="C162">
            <v>325</v>
          </cell>
          <cell r="D162">
            <v>5.2197044334975367</v>
          </cell>
          <cell r="E162">
            <v>330.21970443349755</v>
          </cell>
          <cell r="F162">
            <v>20020.5</v>
          </cell>
          <cell r="G162">
            <v>1075.944</v>
          </cell>
          <cell r="H162">
            <v>21096.444</v>
          </cell>
          <cell r="I162">
            <v>350000</v>
          </cell>
        </row>
        <row r="163">
          <cell r="B163" t="str">
            <v>I.3 / &gt; 200 kVA</v>
          </cell>
          <cell r="C163">
            <v>30</v>
          </cell>
          <cell r="D163">
            <v>5.2197044334975367</v>
          </cell>
          <cell r="E163">
            <v>35.21970443349754</v>
          </cell>
          <cell r="F163">
            <v>16005</v>
          </cell>
          <cell r="G163">
            <v>1438.1280000000002</v>
          </cell>
          <cell r="H163">
            <v>17443.128000000001</v>
          </cell>
          <cell r="I163">
            <v>250000</v>
          </cell>
        </row>
        <row r="164">
          <cell r="B164" t="str">
            <v>I.4 / &gt; 30.000 kVA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</row>
        <row r="165">
          <cell r="B165" t="str">
            <v>Jumlah I</v>
          </cell>
          <cell r="C165">
            <v>608</v>
          </cell>
          <cell r="D165">
            <v>19.138916256157636</v>
          </cell>
          <cell r="E165">
            <v>627.1389162561577</v>
          </cell>
          <cell r="F165">
            <v>37658.050000000003</v>
          </cell>
          <cell r="G165">
            <v>3664.2159999999999</v>
          </cell>
          <cell r="H165">
            <v>41322.266000000003</v>
          </cell>
        </row>
        <row r="166">
          <cell r="B166" t="str">
            <v>P.1 / s/d 450 VA</v>
          </cell>
          <cell r="C166">
            <v>548</v>
          </cell>
          <cell r="D166">
            <v>0</v>
          </cell>
          <cell r="E166">
            <v>548</v>
          </cell>
          <cell r="F166">
            <v>246.6</v>
          </cell>
          <cell r="G166">
            <v>0</v>
          </cell>
          <cell r="H166">
            <v>246.6</v>
          </cell>
          <cell r="I166">
            <v>358233.61082206038</v>
          </cell>
        </row>
        <row r="167">
          <cell r="B167" t="str">
            <v>P.1 / 900 VA</v>
          </cell>
          <cell r="C167">
            <v>403</v>
          </cell>
          <cell r="D167">
            <v>0</v>
          </cell>
          <cell r="E167">
            <v>403</v>
          </cell>
          <cell r="F167">
            <v>362.7</v>
          </cell>
          <cell r="G167">
            <v>0</v>
          </cell>
          <cell r="H167">
            <v>362.7</v>
          </cell>
          <cell r="I167">
            <v>358233.61082206038</v>
          </cell>
        </row>
        <row r="168">
          <cell r="B168" t="str">
            <v>P.1 / 1.300 VA</v>
          </cell>
          <cell r="C168">
            <v>365</v>
          </cell>
          <cell r="D168">
            <v>4.3497536945812811</v>
          </cell>
          <cell r="E168">
            <v>369.3497536945813</v>
          </cell>
          <cell r="F168">
            <v>474.5</v>
          </cell>
          <cell r="G168">
            <v>3.4479999999999995</v>
          </cell>
          <cell r="H168">
            <v>477.94799999999998</v>
          </cell>
          <cell r="I168">
            <v>358233.61082206038</v>
          </cell>
        </row>
        <row r="169">
          <cell r="B169" t="str">
            <v>P.1 / 2.200 VA</v>
          </cell>
          <cell r="C169">
            <v>224</v>
          </cell>
          <cell r="D169">
            <v>5.2197044334975367</v>
          </cell>
          <cell r="E169">
            <v>229.21970443349753</v>
          </cell>
          <cell r="F169">
            <v>492.8</v>
          </cell>
          <cell r="G169">
            <v>7.7760000000000007</v>
          </cell>
          <cell r="H169">
            <v>500.57600000000002</v>
          </cell>
          <cell r="I169">
            <v>358233.61082206038</v>
          </cell>
        </row>
        <row r="170">
          <cell r="B170" t="str">
            <v>P.1 / &gt; 2.200 s/d 200 kVA</v>
          </cell>
          <cell r="C170">
            <v>751</v>
          </cell>
          <cell r="D170">
            <v>12.179310344827586</v>
          </cell>
          <cell r="E170">
            <v>763.17931034482763</v>
          </cell>
          <cell r="F170">
            <v>14689.8</v>
          </cell>
          <cell r="G170">
            <v>149.55199999999999</v>
          </cell>
          <cell r="H170">
            <v>14839.351999999999</v>
          </cell>
          <cell r="I170">
            <v>358233.61082206038</v>
          </cell>
        </row>
        <row r="171">
          <cell r="B171" t="str">
            <v>P.2 / &gt; 200 kVA</v>
          </cell>
          <cell r="C171">
            <v>4</v>
          </cell>
          <cell r="D171">
            <v>4.3497536945812811</v>
          </cell>
          <cell r="E171">
            <v>8.3497536945812811</v>
          </cell>
          <cell r="F171">
            <v>1910</v>
          </cell>
          <cell r="G171">
            <v>35.335999999999999</v>
          </cell>
          <cell r="H171">
            <v>1945.336</v>
          </cell>
          <cell r="I171">
            <v>358233.61082206038</v>
          </cell>
        </row>
        <row r="172">
          <cell r="B172" t="str">
            <v>P.3</v>
          </cell>
          <cell r="C172">
            <v>2333</v>
          </cell>
          <cell r="D172">
            <v>95.694581280788171</v>
          </cell>
          <cell r="E172">
            <v>2428.694581280788</v>
          </cell>
          <cell r="F172">
            <v>15096.502</v>
          </cell>
          <cell r="G172">
            <v>463.495999999996</v>
          </cell>
          <cell r="H172">
            <v>15559.997999999996</v>
          </cell>
          <cell r="I172">
            <v>300000</v>
          </cell>
        </row>
        <row r="173">
          <cell r="B173" t="str">
            <v>Jumlah P</v>
          </cell>
          <cell r="C173">
            <v>4628</v>
          </cell>
          <cell r="D173">
            <v>121.79310344827586</v>
          </cell>
          <cell r="E173">
            <v>4749.7931034482754</v>
          </cell>
          <cell r="F173">
            <v>33272.902000000002</v>
          </cell>
          <cell r="G173">
            <v>659.60799999999597</v>
          </cell>
          <cell r="H173">
            <v>33932.509999999995</v>
          </cell>
        </row>
        <row r="174">
          <cell r="B174" t="str">
            <v>T (Traksi)</v>
          </cell>
        </row>
        <row r="175">
          <cell r="B175" t="str">
            <v>C (Curah)</v>
          </cell>
        </row>
        <row r="176">
          <cell r="B176" t="str">
            <v>M (Multiguna)</v>
          </cell>
        </row>
        <row r="177">
          <cell r="B177" t="str">
            <v xml:space="preserve">JUMLAH </v>
          </cell>
          <cell r="C177">
            <v>660323</v>
          </cell>
          <cell r="D177">
            <v>22075</v>
          </cell>
          <cell r="F177">
            <v>1072131.2519999999</v>
          </cell>
          <cell r="G177">
            <v>48000</v>
          </cell>
          <cell r="H177">
            <v>1120131.2520000001</v>
          </cell>
        </row>
        <row r="178">
          <cell r="B178" t="str">
            <v>D:\TM1-HASIL\TM1\PLN Budget Reports V1.2\Reports\[RKAP Laba_ Rugi.xls]JualGTarif(11A)</v>
          </cell>
        </row>
        <row r="180">
          <cell r="B180" t="str">
            <v>PT. PLN (PERSERO)</v>
          </cell>
        </row>
        <row r="181">
          <cell r="B181" t="str">
            <v>SATUAN ADMINISTRASI</v>
          </cell>
        </row>
        <row r="182">
          <cell r="B182" t="str">
            <v>DISTRIBUSI BALI</v>
          </cell>
        </row>
        <row r="183">
          <cell r="B183" t="str">
            <v>LEMBAR KERJA</v>
          </cell>
        </row>
        <row r="184">
          <cell r="B184" t="str">
            <v>ANGGARAN LABA RUGI</v>
          </cell>
        </row>
        <row r="185">
          <cell r="B185" t="str">
            <v>TAHUN 2005 - S/D TRW IV</v>
          </cell>
        </row>
        <row r="186">
          <cell r="B186" t="str">
            <v>(Dalam ribuan rupiah)</v>
          </cell>
        </row>
        <row r="188">
          <cell r="C188" t="str">
            <v>Jumlah Awal Pelanggan</v>
          </cell>
          <cell r="D188" t="str">
            <v>Penambahan (Pengurangan) Pelanggan</v>
          </cell>
          <cell r="E188" t="str">
            <v>Jumlah Akhir Pelanggan</v>
          </cell>
          <cell r="F188" t="str">
            <v>Jumlah Awal Daya Tersambung - KVA</v>
          </cell>
          <cell r="G188" t="str">
            <v>Penambahan (Pengurangan) Daya Tersambung - KVA</v>
          </cell>
          <cell r="H188" t="str">
            <v>Jumlah Akhir Daya Tersambung - KVA</v>
          </cell>
          <cell r="I188" t="str">
            <v>Tarif BP</v>
          </cell>
        </row>
        <row r="189">
          <cell r="B189" t="str">
            <v>GOLONGAN TARIF</v>
          </cell>
          <cell r="C189" t="str">
            <v>PELANGGAN</v>
          </cell>
          <cell r="F189" t="str">
            <v>DAYA TERSAMBUNG</v>
          </cell>
        </row>
        <row r="190">
          <cell r="C190" t="str">
            <v>JUMLAH AWAL</v>
          </cell>
          <cell r="D190" t="str">
            <v>PENAMBAHAN/ (PENGURANGAN)</v>
          </cell>
          <cell r="E190" t="str">
            <v>JUMLAH AKHIR</v>
          </cell>
          <cell r="F190" t="str">
            <v>JUMLAH AWAL</v>
          </cell>
          <cell r="G190" t="str">
            <v>PENAMBAHAN/ (PENGURANGAN)</v>
          </cell>
          <cell r="H190" t="str">
            <v>JUMLAH AKHIR</v>
          </cell>
          <cell r="I190" t="str">
            <v>TARIF BP</v>
          </cell>
        </row>
        <row r="191">
          <cell r="C191" t="str">
            <v>Pelanggan</v>
          </cell>
          <cell r="D191" t="str">
            <v>Pelanggan</v>
          </cell>
          <cell r="E191" t="str">
            <v>Pelanggan</v>
          </cell>
          <cell r="F191" t="str">
            <v>kVA</v>
          </cell>
          <cell r="G191" t="str">
            <v>kVA</v>
          </cell>
          <cell r="H191" t="str">
            <v>kVA</v>
          </cell>
          <cell r="I191" t="str">
            <v>Rp/kVA</v>
          </cell>
        </row>
        <row r="192">
          <cell r="B192" t="str">
            <v>1</v>
          </cell>
          <cell r="C192" t="str">
            <v>2</v>
          </cell>
          <cell r="D192" t="str">
            <v>3</v>
          </cell>
          <cell r="E192" t="str">
            <v>4 = 2 + 3</v>
          </cell>
          <cell r="F192" t="str">
            <v>5</v>
          </cell>
          <cell r="G192" t="str">
            <v>6</v>
          </cell>
          <cell r="H192" t="str">
            <v>7 = 5 + 6</v>
          </cell>
          <cell r="I192" t="str">
            <v>8</v>
          </cell>
        </row>
        <row r="194">
          <cell r="B194" t="str">
            <v xml:space="preserve">S.1 </v>
          </cell>
          <cell r="C194">
            <v>0</v>
          </cell>
          <cell r="D194">
            <v>0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</row>
        <row r="195">
          <cell r="B195" t="str">
            <v>S.2 / 450 VA</v>
          </cell>
          <cell r="C195">
            <v>10713</v>
          </cell>
          <cell r="D195">
            <v>70</v>
          </cell>
          <cell r="E195">
            <v>10783</v>
          </cell>
          <cell r="F195">
            <v>4820.8500000000004</v>
          </cell>
          <cell r="G195">
            <v>21.86</v>
          </cell>
          <cell r="H195">
            <v>4842.71</v>
          </cell>
          <cell r="I195">
            <v>322657.80730897008</v>
          </cell>
        </row>
        <row r="196">
          <cell r="B196" t="str">
            <v>S.2 / 900 VA</v>
          </cell>
          <cell r="C196">
            <v>3288</v>
          </cell>
          <cell r="D196">
            <v>81</v>
          </cell>
          <cell r="E196">
            <v>3369</v>
          </cell>
          <cell r="F196">
            <v>2959.2</v>
          </cell>
          <cell r="G196">
            <v>50.68</v>
          </cell>
          <cell r="H196">
            <v>3009.8799999999997</v>
          </cell>
          <cell r="I196">
            <v>322657.80730897008</v>
          </cell>
        </row>
        <row r="197">
          <cell r="B197" t="str">
            <v>S.2 / 1.300 VA</v>
          </cell>
          <cell r="C197">
            <v>2643</v>
          </cell>
          <cell r="D197">
            <v>57</v>
          </cell>
          <cell r="E197">
            <v>2700</v>
          </cell>
          <cell r="F197">
            <v>3435.9</v>
          </cell>
          <cell r="G197">
            <v>51.68</v>
          </cell>
          <cell r="H197">
            <v>3487.58</v>
          </cell>
          <cell r="I197">
            <v>322657.80730897008</v>
          </cell>
        </row>
        <row r="198">
          <cell r="B198" t="str">
            <v>S.2 / &gt; 2.200 VA</v>
          </cell>
          <cell r="C198">
            <v>632</v>
          </cell>
          <cell r="D198">
            <v>84</v>
          </cell>
          <cell r="E198">
            <v>716</v>
          </cell>
          <cell r="F198">
            <v>1390.4</v>
          </cell>
          <cell r="G198">
            <v>128.75</v>
          </cell>
          <cell r="H198">
            <v>1519.15</v>
          </cell>
          <cell r="I198">
            <v>322657.80730897008</v>
          </cell>
        </row>
        <row r="199">
          <cell r="B199" t="str">
            <v>S.2 / &gt; 2.200 s/d 200 kVA</v>
          </cell>
          <cell r="C199">
            <v>762</v>
          </cell>
          <cell r="D199">
            <v>807</v>
          </cell>
          <cell r="E199">
            <v>1569</v>
          </cell>
          <cell r="F199">
            <v>10289.299999999999</v>
          </cell>
          <cell r="G199">
            <v>586.94000000000005</v>
          </cell>
          <cell r="H199">
            <v>10876.24</v>
          </cell>
          <cell r="I199">
            <v>350000</v>
          </cell>
        </row>
        <row r="200">
          <cell r="B200" t="str">
            <v>S.3 &gt; 200 kVA</v>
          </cell>
          <cell r="C200">
            <v>7</v>
          </cell>
          <cell r="D200">
            <v>0</v>
          </cell>
          <cell r="E200">
            <v>7</v>
          </cell>
          <cell r="F200">
            <v>4220</v>
          </cell>
          <cell r="G200">
            <v>0</v>
          </cell>
          <cell r="H200">
            <v>4220</v>
          </cell>
          <cell r="I200">
            <v>350000</v>
          </cell>
        </row>
        <row r="201">
          <cell r="B201" t="str">
            <v>Jumlah S</v>
          </cell>
          <cell r="C201">
            <v>18045</v>
          </cell>
          <cell r="D201">
            <v>1099</v>
          </cell>
          <cell r="E201">
            <v>19144</v>
          </cell>
          <cell r="F201">
            <v>27115.65</v>
          </cell>
          <cell r="G201">
            <v>839.91000000000008</v>
          </cell>
          <cell r="H201">
            <v>27955.559999999998</v>
          </cell>
        </row>
        <row r="202">
          <cell r="B202" t="str">
            <v>R.1 / s/d 450 VA</v>
          </cell>
          <cell r="C202">
            <v>316810</v>
          </cell>
          <cell r="D202">
            <v>1285</v>
          </cell>
          <cell r="E202">
            <v>318095</v>
          </cell>
          <cell r="F202">
            <v>142564.5</v>
          </cell>
          <cell r="G202">
            <v>402.49</v>
          </cell>
          <cell r="H202">
            <v>142966.99</v>
          </cell>
          <cell r="I202">
            <v>300319.11112163472</v>
          </cell>
        </row>
        <row r="203">
          <cell r="B203" t="str">
            <v>R.1 / 900 VA</v>
          </cell>
          <cell r="C203">
            <v>131703</v>
          </cell>
          <cell r="D203">
            <v>6046</v>
          </cell>
          <cell r="E203">
            <v>137749</v>
          </cell>
          <cell r="F203">
            <v>118532.7</v>
          </cell>
          <cell r="G203">
            <v>3788.33</v>
          </cell>
          <cell r="H203">
            <v>122321.03</v>
          </cell>
          <cell r="I203">
            <v>300319.11112163472</v>
          </cell>
        </row>
        <row r="204">
          <cell r="B204" t="str">
            <v>R.1 / 1.300 VA</v>
          </cell>
          <cell r="C204">
            <v>97401</v>
          </cell>
          <cell r="D204">
            <v>7056</v>
          </cell>
          <cell r="E204">
            <v>104457</v>
          </cell>
          <cell r="F204">
            <v>126621.3</v>
          </cell>
          <cell r="G204">
            <v>6386.43</v>
          </cell>
          <cell r="H204">
            <v>133007.73000000001</v>
          </cell>
          <cell r="I204">
            <v>300319.11112163472</v>
          </cell>
        </row>
        <row r="205">
          <cell r="B205" t="str">
            <v>R.1 / 2.200 VA</v>
          </cell>
          <cell r="C205">
            <v>26331</v>
          </cell>
          <cell r="D205">
            <v>3745</v>
          </cell>
          <cell r="E205">
            <v>30076</v>
          </cell>
          <cell r="F205">
            <v>57928.2</v>
          </cell>
          <cell r="G205">
            <v>5737.93</v>
          </cell>
          <cell r="H205">
            <v>63666.13</v>
          </cell>
          <cell r="I205">
            <v>300319.11112163472</v>
          </cell>
        </row>
        <row r="206">
          <cell r="B206" t="str">
            <v>R.2 / &gt; 2.200 s/d 6.600 VA</v>
          </cell>
          <cell r="C206">
            <v>12772</v>
          </cell>
          <cell r="D206">
            <v>2346</v>
          </cell>
          <cell r="E206">
            <v>15118</v>
          </cell>
          <cell r="F206">
            <v>54036</v>
          </cell>
          <cell r="G206">
            <v>6346.98</v>
          </cell>
          <cell r="H206">
            <v>60382.979999999996</v>
          </cell>
          <cell r="I206">
            <v>347809.60404380795</v>
          </cell>
        </row>
        <row r="207">
          <cell r="B207" t="str">
            <v>R.3 / &gt; 6.600 VA</v>
          </cell>
          <cell r="C207">
            <v>2688</v>
          </cell>
          <cell r="D207">
            <v>141</v>
          </cell>
          <cell r="E207">
            <v>2829</v>
          </cell>
          <cell r="F207">
            <v>36628.199999999997</v>
          </cell>
          <cell r="G207">
            <v>3590.81</v>
          </cell>
          <cell r="H207">
            <v>40219.009999999995</v>
          </cell>
          <cell r="I207">
            <v>350000</v>
          </cell>
        </row>
        <row r="208">
          <cell r="B208" t="str">
            <v>Jumlah R</v>
          </cell>
          <cell r="C208">
            <v>587705</v>
          </cell>
          <cell r="D208">
            <v>20619</v>
          </cell>
          <cell r="E208">
            <v>608324</v>
          </cell>
          <cell r="F208">
            <v>536310.9</v>
          </cell>
          <cell r="G208">
            <v>26252.97</v>
          </cell>
          <cell r="H208">
            <v>562563.87</v>
          </cell>
        </row>
        <row r="209">
          <cell r="B209" t="str">
            <v>B.1 / s/d 450 VA</v>
          </cell>
          <cell r="C209">
            <v>6535</v>
          </cell>
          <cell r="D209">
            <v>40</v>
          </cell>
          <cell r="E209">
            <v>6575</v>
          </cell>
          <cell r="F209">
            <v>2940.75</v>
          </cell>
          <cell r="G209">
            <v>12.42</v>
          </cell>
          <cell r="H209">
            <v>2953.17</v>
          </cell>
          <cell r="I209">
            <v>312975.44535387581</v>
          </cell>
        </row>
        <row r="210">
          <cell r="B210" t="str">
            <v>B.1 / 900 VA</v>
          </cell>
          <cell r="C210">
            <v>5355</v>
          </cell>
          <cell r="D210">
            <v>94</v>
          </cell>
          <cell r="E210">
            <v>5449</v>
          </cell>
          <cell r="F210">
            <v>4819.5</v>
          </cell>
          <cell r="G210">
            <v>58.63</v>
          </cell>
          <cell r="H210">
            <v>4878.13</v>
          </cell>
          <cell r="I210">
            <v>312975.44535387581</v>
          </cell>
        </row>
        <row r="211">
          <cell r="B211" t="str">
            <v>B.1 / 1.300 VA</v>
          </cell>
          <cell r="C211">
            <v>11744</v>
          </cell>
          <cell r="D211">
            <v>362</v>
          </cell>
          <cell r="E211">
            <v>12106</v>
          </cell>
          <cell r="F211">
            <v>15267.2</v>
          </cell>
          <cell r="G211">
            <v>327.29000000000002</v>
          </cell>
          <cell r="H211">
            <v>15594.490000000002</v>
          </cell>
          <cell r="I211">
            <v>312975.44535387581</v>
          </cell>
        </row>
        <row r="212">
          <cell r="B212" t="str">
            <v>B.1 / 2.200 VA</v>
          </cell>
          <cell r="C212">
            <v>9391</v>
          </cell>
          <cell r="D212">
            <v>985</v>
          </cell>
          <cell r="E212">
            <v>10376</v>
          </cell>
          <cell r="F212">
            <v>20660.2</v>
          </cell>
          <cell r="G212">
            <v>1508.57</v>
          </cell>
          <cell r="H212">
            <v>22168.77</v>
          </cell>
          <cell r="I212">
            <v>312975.44535387581</v>
          </cell>
        </row>
        <row r="213">
          <cell r="B213" t="str">
            <v>B.2 / &gt; 2.200 s/d 200 kVA</v>
          </cell>
          <cell r="C213">
            <v>16148</v>
          </cell>
          <cell r="D213">
            <v>2014</v>
          </cell>
          <cell r="E213">
            <v>18162</v>
          </cell>
          <cell r="F213">
            <v>228678.1</v>
          </cell>
          <cell r="G213">
            <v>25595.43</v>
          </cell>
          <cell r="H213">
            <v>254273.53</v>
          </cell>
          <cell r="I213">
            <v>348120.83812711359</v>
          </cell>
        </row>
        <row r="214">
          <cell r="B214" t="str">
            <v>B.3 / &gt; 200 kVA</v>
          </cell>
          <cell r="C214">
            <v>164</v>
          </cell>
          <cell r="D214">
            <v>0</v>
          </cell>
          <cell r="E214">
            <v>164</v>
          </cell>
          <cell r="F214">
            <v>165408</v>
          </cell>
          <cell r="G214">
            <v>0</v>
          </cell>
          <cell r="H214">
            <v>165408</v>
          </cell>
          <cell r="I214">
            <v>250000</v>
          </cell>
        </row>
        <row r="215">
          <cell r="B215" t="str">
            <v>Jumlah B</v>
          </cell>
          <cell r="C215">
            <v>49337</v>
          </cell>
          <cell r="D215">
            <v>3495</v>
          </cell>
          <cell r="E215">
            <v>52832</v>
          </cell>
          <cell r="F215">
            <v>437773.75</v>
          </cell>
          <cell r="G215">
            <v>27502.34</v>
          </cell>
          <cell r="H215">
            <v>465276.08999999997</v>
          </cell>
        </row>
        <row r="216">
          <cell r="B216" t="str">
            <v>I.1 / 450 VA</v>
          </cell>
          <cell r="C216">
            <v>13</v>
          </cell>
          <cell r="D216">
            <v>0</v>
          </cell>
          <cell r="E216">
            <v>13</v>
          </cell>
          <cell r="F216">
            <v>5.85</v>
          </cell>
          <cell r="G216">
            <v>0</v>
          </cell>
          <cell r="H216">
            <v>5.85</v>
          </cell>
          <cell r="I216">
            <v>350000</v>
          </cell>
        </row>
        <row r="217">
          <cell r="B217" t="str">
            <v>I.1 / 900 VA</v>
          </cell>
          <cell r="C217">
            <v>5</v>
          </cell>
          <cell r="D217">
            <v>0</v>
          </cell>
          <cell r="E217">
            <v>5</v>
          </cell>
          <cell r="F217">
            <v>4.5</v>
          </cell>
          <cell r="G217">
            <v>0</v>
          </cell>
          <cell r="H217">
            <v>4.5</v>
          </cell>
          <cell r="I217">
            <v>350000</v>
          </cell>
        </row>
        <row r="218">
          <cell r="B218" t="str">
            <v>I.1 / 1.300 VA</v>
          </cell>
          <cell r="C218">
            <v>9</v>
          </cell>
          <cell r="D218">
            <v>0</v>
          </cell>
          <cell r="E218">
            <v>9</v>
          </cell>
          <cell r="F218">
            <v>11.7</v>
          </cell>
          <cell r="G218">
            <v>0</v>
          </cell>
          <cell r="H218">
            <v>11.7</v>
          </cell>
          <cell r="I218">
            <v>350000</v>
          </cell>
        </row>
        <row r="219">
          <cell r="B219" t="str">
            <v>I.1 / 2.200 VA</v>
          </cell>
          <cell r="C219">
            <v>30</v>
          </cell>
          <cell r="D219">
            <v>0</v>
          </cell>
          <cell r="E219">
            <v>30</v>
          </cell>
          <cell r="F219">
            <v>66</v>
          </cell>
          <cell r="G219">
            <v>0</v>
          </cell>
          <cell r="H219">
            <v>66</v>
          </cell>
          <cell r="I219">
            <v>350000</v>
          </cell>
        </row>
        <row r="220">
          <cell r="B220" t="str">
            <v>I.1 / 2.200 s/d 14 kVA</v>
          </cell>
          <cell r="C220">
            <v>196</v>
          </cell>
          <cell r="D220">
            <v>10</v>
          </cell>
          <cell r="E220">
            <v>206</v>
          </cell>
          <cell r="F220">
            <v>1544.5</v>
          </cell>
          <cell r="G220">
            <v>1437.68</v>
          </cell>
          <cell r="H220">
            <v>2982.1800000000003</v>
          </cell>
          <cell r="I220">
            <v>350000</v>
          </cell>
        </row>
        <row r="221">
          <cell r="B221" t="str">
            <v>I.2 / &gt; 14 kVA s/d 200 kVA</v>
          </cell>
          <cell r="C221">
            <v>325</v>
          </cell>
          <cell r="D221">
            <v>6</v>
          </cell>
          <cell r="E221">
            <v>331</v>
          </cell>
          <cell r="F221">
            <v>20020.5</v>
          </cell>
          <cell r="G221">
            <v>1344.93</v>
          </cell>
          <cell r="H221">
            <v>21365.43</v>
          </cell>
          <cell r="I221">
            <v>350000</v>
          </cell>
        </row>
        <row r="222">
          <cell r="B222" t="str">
            <v>I.3 / &gt; 200 kVA</v>
          </cell>
          <cell r="C222">
            <v>30</v>
          </cell>
          <cell r="D222">
            <v>6</v>
          </cell>
          <cell r="E222">
            <v>36</v>
          </cell>
          <cell r="F222">
            <v>16005</v>
          </cell>
          <cell r="G222">
            <v>1797.66</v>
          </cell>
          <cell r="H222">
            <v>17802.66</v>
          </cell>
          <cell r="I222">
            <v>250000</v>
          </cell>
        </row>
        <row r="223">
          <cell r="B223" t="str">
            <v>I.4 / &gt; 30.000 kVA</v>
          </cell>
          <cell r="C223">
            <v>0</v>
          </cell>
          <cell r="D223">
            <v>0</v>
          </cell>
          <cell r="E223">
            <v>0</v>
          </cell>
          <cell r="F223">
            <v>0</v>
          </cell>
          <cell r="G223">
            <v>0</v>
          </cell>
          <cell r="H223">
            <v>0</v>
          </cell>
          <cell r="I223">
            <v>0</v>
          </cell>
        </row>
        <row r="224">
          <cell r="B224" t="str">
            <v>Jumlah I</v>
          </cell>
          <cell r="C224">
            <v>608</v>
          </cell>
          <cell r="D224">
            <v>22</v>
          </cell>
          <cell r="E224">
            <v>630</v>
          </cell>
          <cell r="F224">
            <v>37658.050000000003</v>
          </cell>
          <cell r="G224">
            <v>4580.2700000000004</v>
          </cell>
          <cell r="H224">
            <v>42238.32</v>
          </cell>
        </row>
        <row r="225">
          <cell r="B225" t="str">
            <v>P.1 / s/d 450 VA</v>
          </cell>
          <cell r="C225">
            <v>548</v>
          </cell>
          <cell r="D225">
            <v>0</v>
          </cell>
          <cell r="E225">
            <v>548</v>
          </cell>
          <cell r="F225">
            <v>246.6</v>
          </cell>
          <cell r="G225">
            <v>0</v>
          </cell>
          <cell r="H225">
            <v>246.6</v>
          </cell>
          <cell r="I225">
            <v>358233.61082206038</v>
          </cell>
        </row>
        <row r="226">
          <cell r="B226" t="str">
            <v>P.1 / 900 VA</v>
          </cell>
          <cell r="C226">
            <v>403</v>
          </cell>
          <cell r="D226">
            <v>0</v>
          </cell>
          <cell r="E226">
            <v>403</v>
          </cell>
          <cell r="F226">
            <v>362.7</v>
          </cell>
          <cell r="G226">
            <v>0</v>
          </cell>
          <cell r="H226">
            <v>362.7</v>
          </cell>
          <cell r="I226">
            <v>358233.61082206038</v>
          </cell>
        </row>
        <row r="227">
          <cell r="B227" t="str">
            <v>P.1 / 1.300 VA</v>
          </cell>
          <cell r="C227">
            <v>365</v>
          </cell>
          <cell r="D227">
            <v>5</v>
          </cell>
          <cell r="E227">
            <v>370</v>
          </cell>
          <cell r="F227">
            <v>474.5</v>
          </cell>
          <cell r="G227">
            <v>4.3099999999999996</v>
          </cell>
          <cell r="H227">
            <v>478.81</v>
          </cell>
          <cell r="I227">
            <v>358233.61082206038</v>
          </cell>
        </row>
        <row r="228">
          <cell r="B228" t="str">
            <v>P.1 / 2.200 VA</v>
          </cell>
          <cell r="C228">
            <v>224</v>
          </cell>
          <cell r="D228">
            <v>6</v>
          </cell>
          <cell r="E228">
            <v>230</v>
          </cell>
          <cell r="F228">
            <v>492.8</v>
          </cell>
          <cell r="G228">
            <v>9.7200000000000006</v>
          </cell>
          <cell r="H228">
            <v>502.52000000000004</v>
          </cell>
          <cell r="I228">
            <v>358233.61082206038</v>
          </cell>
        </row>
        <row r="229">
          <cell r="B229" t="str">
            <v>P.1 / &gt; 2.200 s/d 200 kVA</v>
          </cell>
          <cell r="C229">
            <v>751</v>
          </cell>
          <cell r="D229">
            <v>14</v>
          </cell>
          <cell r="E229">
            <v>765</v>
          </cell>
          <cell r="F229">
            <v>14689.8</v>
          </cell>
          <cell r="G229">
            <v>186.94</v>
          </cell>
          <cell r="H229">
            <v>14876.74</v>
          </cell>
          <cell r="I229">
            <v>358233.61082206038</v>
          </cell>
        </row>
        <row r="230">
          <cell r="B230" t="str">
            <v>P.2 / &gt; 200 kVA</v>
          </cell>
          <cell r="C230">
            <v>4</v>
          </cell>
          <cell r="D230">
            <v>5</v>
          </cell>
          <cell r="E230">
            <v>9</v>
          </cell>
          <cell r="F230">
            <v>1910</v>
          </cell>
          <cell r="G230">
            <v>44.17</v>
          </cell>
          <cell r="H230">
            <v>1954.17</v>
          </cell>
          <cell r="I230">
            <v>358233.61082206038</v>
          </cell>
        </row>
        <row r="231">
          <cell r="B231" t="str">
            <v>P.3</v>
          </cell>
          <cell r="C231">
            <v>2333</v>
          </cell>
          <cell r="D231">
            <v>110</v>
          </cell>
          <cell r="E231">
            <v>2443</v>
          </cell>
          <cell r="F231">
            <v>15096.502</v>
          </cell>
          <cell r="G231">
            <v>579.369999999995</v>
          </cell>
          <cell r="H231">
            <v>15675.871999999996</v>
          </cell>
          <cell r="I231">
            <v>300000</v>
          </cell>
        </row>
        <row r="232">
          <cell r="B232" t="str">
            <v>Jumlah P</v>
          </cell>
          <cell r="C232">
            <v>4628</v>
          </cell>
          <cell r="D232">
            <v>140</v>
          </cell>
          <cell r="E232">
            <v>4768</v>
          </cell>
          <cell r="F232">
            <v>33272.902000000002</v>
          </cell>
          <cell r="G232">
            <v>824.50999999999499</v>
          </cell>
          <cell r="H232">
            <v>34097.411999999997</v>
          </cell>
        </row>
        <row r="233">
          <cell r="B233" t="str">
            <v>T (Traksi)</v>
          </cell>
        </row>
        <row r="234">
          <cell r="B234" t="str">
            <v>C (Curah)</v>
          </cell>
        </row>
        <row r="235">
          <cell r="B235" t="str">
            <v>M (Multiguna)</v>
          </cell>
        </row>
        <row r="236">
          <cell r="B236" t="str">
            <v xml:space="preserve">JUMLAH </v>
          </cell>
          <cell r="C236">
            <v>660323</v>
          </cell>
          <cell r="D236">
            <v>25375</v>
          </cell>
          <cell r="F236">
            <v>1072131.2519999999</v>
          </cell>
          <cell r="G236">
            <v>60000</v>
          </cell>
          <cell r="H236">
            <v>1132131.2519999999</v>
          </cell>
        </row>
        <row r="237">
          <cell r="B237" t="str">
            <v>D:\TM1-HASIL\TM1\PLN Budget Reports V1.2\Reports\[RKAP Laba_ Rugi.xls]JualGTarif(11A)</v>
          </cell>
        </row>
      </sheetData>
      <sheetData sheetId="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 xml:space="preserve">PENDAPATAN P3B, JASA DAN USAHA LAINNYA 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>No. Urut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1.</v>
          </cell>
          <cell r="C12" t="str">
            <v>Pendapatan P3B dan Anak Perusahaan: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C13" t="str">
            <v>Pendapatan PPA</v>
          </cell>
        </row>
        <row r="14">
          <cell r="C14" t="str">
            <v>Pendapatan PSA/HK</v>
          </cell>
        </row>
        <row r="15">
          <cell r="C15" t="str">
            <v>Pendapatan TSA/HE</v>
          </cell>
        </row>
        <row r="16">
          <cell r="C16" t="str">
            <v>Pendapatan Transfer</v>
          </cell>
        </row>
        <row r="17">
          <cell r="B17" t="str">
            <v>2</v>
          </cell>
          <cell r="C17" t="str">
            <v>Pendapatan Jasa  :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>Anak Perusahaan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</row>
        <row r="19">
          <cell r="C19" t="str">
            <v>Intern Holding / Induk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C20" t="str">
            <v>Luar PLN (Extern PLN).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</row>
        <row r="21">
          <cell r="B21" t="str">
            <v>3</v>
          </cell>
          <cell r="C21" t="str">
            <v>Pendapatan Usaha Lainnya:</v>
          </cell>
          <cell r="D21">
            <v>1484659.6000000003</v>
          </cell>
          <cell r="E21">
            <v>3340495.1000000006</v>
          </cell>
          <cell r="F21">
            <v>4347945.4000000004</v>
          </cell>
          <cell r="G21">
            <v>5302370</v>
          </cell>
        </row>
        <row r="22">
          <cell r="C22" t="str">
            <v>Sewa Trafo</v>
          </cell>
          <cell r="D22">
            <v>44114.753829214038</v>
          </cell>
          <cell r="E22">
            <v>99264.696115731567</v>
          </cell>
          <cell r="F22">
            <v>129200.06478555537</v>
          </cell>
          <cell r="G22">
            <v>157559.83510433583</v>
          </cell>
        </row>
        <row r="23">
          <cell r="C23" t="str">
            <v>Pendapatan Pemakaian Trafo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Pendapatan Biaya Administrasi</v>
          </cell>
          <cell r="D24">
            <v>40565.076848193305</v>
          </cell>
          <cell r="E24">
            <v>91270.422908434921</v>
          </cell>
          <cell r="F24">
            <v>118799.72505542322</v>
          </cell>
          <cell r="G24">
            <v>144875.27445783321</v>
          </cell>
        </row>
        <row r="25">
          <cell r="C25" t="str">
            <v>Ongkos Pasang Pesta (Non KwH)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</row>
        <row r="26">
          <cell r="C26" t="str">
            <v>Geser Tiang / Ganti Nama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C27" t="str">
            <v>Rubah Daya / Tarif (Non BPUJL)</v>
          </cell>
          <cell r="D27">
            <v>3899.6635737357828</v>
          </cell>
          <cell r="E27">
            <v>8779.7430409055105</v>
          </cell>
          <cell r="F27">
            <v>11425.300465940505</v>
          </cell>
          <cell r="G27">
            <v>13934.51276334208</v>
          </cell>
        </row>
        <row r="28">
          <cell r="C28" t="str">
            <v>Ganti Rugi MCB / kWH / Segel Rusak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</row>
        <row r="29">
          <cell r="C29" t="str">
            <v>Ongkos Pasang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</row>
        <row r="30">
          <cell r="C30" t="str">
            <v>OPAL (Non KwH)</v>
          </cell>
          <cell r="D30">
            <v>1396080.1057488571</v>
          </cell>
          <cell r="E30">
            <v>3141180.2379349284</v>
          </cell>
          <cell r="F30">
            <v>4088520.3096930808</v>
          </cell>
          <cell r="G30">
            <v>4986000.3776744893</v>
          </cell>
        </row>
        <row r="31">
          <cell r="C31" t="str">
            <v>Pendapatan Invoice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</row>
        <row r="32">
          <cell r="C32" t="str">
            <v>Lain-lain</v>
          </cell>
          <cell r="D32">
            <v>0</v>
          </cell>
          <cell r="E32">
            <v>0</v>
          </cell>
          <cell r="F32">
            <v>0</v>
          </cell>
        </row>
      </sheetData>
      <sheetData sheetId="10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K4" t="str">
            <v>Daftar</v>
          </cell>
          <cell r="L4" t="str">
            <v>12.0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K6" t="str">
            <v>Perihal</v>
          </cell>
          <cell r="L6" t="str">
            <v xml:space="preserve">IKHTISAR BEBAN USAHA  </v>
          </cell>
        </row>
        <row r="7">
          <cell r="B7" t="str">
            <v>(Dalam ribuan rupiah)</v>
          </cell>
        </row>
        <row r="8">
          <cell r="C8" t="str">
            <v>Jumlah Ikhtisar Beban Usaha L12</v>
          </cell>
          <cell r="D8" t="str">
            <v>Jumlah Ikhtisar Beban Usaha</v>
          </cell>
          <cell r="E8" t="str">
            <v>Bahan Bakar dan Minyak Pelumas L12</v>
          </cell>
          <cell r="F8" t="str">
            <v>Bahan Baku</v>
          </cell>
          <cell r="G8" t="str">
            <v>Pemakaian Material</v>
          </cell>
          <cell r="H8" t="str">
            <v>Jasa Borongan</v>
          </cell>
          <cell r="I8" t="str">
            <v>Gaji / Tunjangan</v>
          </cell>
          <cell r="J8" t="str">
            <v>Cuti dan lainnya</v>
          </cell>
          <cell r="K8" t="str">
            <v>Diklat dan lainnya</v>
          </cell>
          <cell r="L8" t="str">
            <v>Biaya Administrasi</v>
          </cell>
          <cell r="M8" t="str">
            <v>Penyusutan Aktiva Tetap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Bahan Bakar   dan                             M. Pelumas</v>
          </cell>
          <cell r="F9" t="str">
            <v>Bahan Baku</v>
          </cell>
          <cell r="G9" t="str">
            <v>Biaya Pemeliharaan</v>
          </cell>
          <cell r="I9" t="str">
            <v>Kepegawaian</v>
          </cell>
          <cell r="L9" t="str">
            <v>Biaya Administrasi</v>
          </cell>
          <cell r="M9" t="str">
            <v>Biaya                   Penyusutan</v>
          </cell>
        </row>
        <row r="10">
          <cell r="G10" t="str">
            <v>Pemakaian Material</v>
          </cell>
          <cell r="H10" t="str">
            <v>Jasa Borongan</v>
          </cell>
          <cell r="I10" t="str">
            <v>Gaji / Tunjangan</v>
          </cell>
          <cell r="J10" t="str">
            <v>Cuti dan lainnya</v>
          </cell>
          <cell r="K10" t="str">
            <v>Diklat dan lainnya</v>
          </cell>
        </row>
        <row r="11">
          <cell r="B11" t="str">
            <v>(1)</v>
          </cell>
          <cell r="C11" t="str">
            <v>(2)</v>
          </cell>
          <cell r="D11" t="str">
            <v>( 3 = 4 S/D 11 )</v>
          </cell>
          <cell r="E11" t="str">
            <v>(4)</v>
          </cell>
          <cell r="F11" t="str">
            <v>(5)</v>
          </cell>
          <cell r="G11" t="str">
            <v>(6)</v>
          </cell>
          <cell r="H11" t="str">
            <v>(7)</v>
          </cell>
          <cell r="I11" t="str">
            <v>(8)</v>
          </cell>
          <cell r="J11" t="str">
            <v>(9)</v>
          </cell>
          <cell r="K11" t="str">
            <v>(10)</v>
          </cell>
          <cell r="L11" t="str">
            <v>(10)</v>
          </cell>
          <cell r="M11" t="str">
            <v>(11)</v>
          </cell>
        </row>
        <row r="12">
          <cell r="C12" t="str">
            <v>PEMBELIAN :</v>
          </cell>
        </row>
        <row r="13">
          <cell r="B13" t="str">
            <v>6 00 1 00 000</v>
          </cell>
          <cell r="C13" t="str">
            <v>- Pembelian T. Listrik *)</v>
          </cell>
          <cell r="D13">
            <v>246025863.72222161</v>
          </cell>
          <cell r="E13" t="str">
            <v>XX</v>
          </cell>
          <cell r="F13" t="str">
            <v>XX</v>
          </cell>
          <cell r="G13" t="str">
            <v>XX</v>
          </cell>
          <cell r="H13" t="str">
            <v>XX</v>
          </cell>
          <cell r="I13" t="str">
            <v>XX</v>
          </cell>
          <cell r="J13" t="str">
            <v>XX</v>
          </cell>
          <cell r="K13" t="str">
            <v>XX</v>
          </cell>
          <cell r="L13" t="str">
            <v>XX</v>
          </cell>
          <cell r="M13" t="str">
            <v>XX</v>
          </cell>
        </row>
        <row r="14">
          <cell r="B14" t="str">
            <v>6 00 2 00 000</v>
          </cell>
          <cell r="C14" t="str">
            <v>- Sewa Genset *)</v>
          </cell>
          <cell r="D14">
            <v>0</v>
          </cell>
          <cell r="E14" t="str">
            <v>XX</v>
          </cell>
          <cell r="F14" t="str">
            <v>XX</v>
          </cell>
          <cell r="G14" t="str">
            <v>XX</v>
          </cell>
          <cell r="H14" t="str">
            <v>XX</v>
          </cell>
          <cell r="I14" t="str">
            <v>XX</v>
          </cell>
          <cell r="J14" t="str">
            <v>XX</v>
          </cell>
          <cell r="K14" t="str">
            <v>XX</v>
          </cell>
          <cell r="L14" t="str">
            <v>XX</v>
          </cell>
          <cell r="M14" t="str">
            <v>XX</v>
          </cell>
        </row>
        <row r="15">
          <cell r="C15" t="str">
            <v>Sub Jumlah</v>
          </cell>
          <cell r="D15">
            <v>246025863.72222161</v>
          </cell>
          <cell r="E15" t="str">
            <v>XX</v>
          </cell>
          <cell r="F15" t="str">
            <v>XX</v>
          </cell>
          <cell r="G15" t="str">
            <v>XX</v>
          </cell>
          <cell r="H15" t="str">
            <v>XX</v>
          </cell>
          <cell r="I15" t="str">
            <v>XX</v>
          </cell>
          <cell r="J15" t="str">
            <v>XX</v>
          </cell>
          <cell r="K15" t="str">
            <v>XX</v>
          </cell>
          <cell r="L15" t="str">
            <v>XX</v>
          </cell>
          <cell r="M15" t="str">
            <v>XX</v>
          </cell>
        </row>
        <row r="16">
          <cell r="C16" t="str">
            <v>PEMBANGKITAN :</v>
          </cell>
        </row>
        <row r="17">
          <cell r="B17" t="str">
            <v>6 11 0 00 000</v>
          </cell>
          <cell r="C17" t="str">
            <v>P L T A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B18" t="str">
            <v>6 12 0 00 000</v>
          </cell>
          <cell r="C18" t="str">
            <v>P L T 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B19" t="str">
            <v>6 13 0 00 000</v>
          </cell>
          <cell r="C19" t="str">
            <v>P L T D</v>
          </cell>
          <cell r="D19">
            <v>1627581.1319751272</v>
          </cell>
          <cell r="E19">
            <v>1059750.0203810132</v>
          </cell>
          <cell r="F19">
            <v>0</v>
          </cell>
          <cell r="G19">
            <v>67992.292661017258</v>
          </cell>
          <cell r="H19">
            <v>125049.640731591</v>
          </cell>
          <cell r="I19">
            <v>78170.143064616408</v>
          </cell>
          <cell r="J19">
            <v>19922.318902256</v>
          </cell>
          <cell r="K19">
            <v>23975.39238406095</v>
          </cell>
          <cell r="L19">
            <v>24285.147326294791</v>
          </cell>
          <cell r="M19">
            <v>228436.17652427757</v>
          </cell>
        </row>
        <row r="20">
          <cell r="B20" t="str">
            <v>6 14 0 00 000</v>
          </cell>
          <cell r="C20" t="str">
            <v>P L T G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B21" t="str">
            <v>6 15 0 00 000</v>
          </cell>
          <cell r="C21" t="str">
            <v>P L T P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6 16 0 00 000</v>
          </cell>
          <cell r="C22" t="str">
            <v>P L T G/U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C23" t="str">
            <v>Sewa Pembangkit</v>
          </cell>
          <cell r="D23">
            <v>0</v>
          </cell>
          <cell r="E23">
            <v>0</v>
          </cell>
        </row>
        <row r="24">
          <cell r="C24" t="str">
            <v>Sub Jumlah</v>
          </cell>
          <cell r="D24">
            <v>1627581.1319751272</v>
          </cell>
          <cell r="E24">
            <v>1059750.0203810132</v>
          </cell>
          <cell r="F24">
            <v>0</v>
          </cell>
          <cell r="G24">
            <v>67992.292661017258</v>
          </cell>
          <cell r="H24">
            <v>125049.640731591</v>
          </cell>
          <cell r="I24">
            <v>78170.143064616408</v>
          </cell>
          <cell r="J24">
            <v>19922.318902256</v>
          </cell>
          <cell r="K24">
            <v>23975.39238406095</v>
          </cell>
          <cell r="L24">
            <v>24285.147326294791</v>
          </cell>
          <cell r="M24">
            <v>228436.17652427757</v>
          </cell>
        </row>
        <row r="25">
          <cell r="C25" t="str">
            <v>TRANSMISI :</v>
          </cell>
        </row>
        <row r="26">
          <cell r="B26" t="str">
            <v>6 20 0 00 000</v>
          </cell>
          <cell r="C26" t="str">
            <v>Transmisi</v>
          </cell>
          <cell r="D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6 30 0 00 000</v>
          </cell>
          <cell r="C27" t="str">
            <v>Tele Informasi Data</v>
          </cell>
          <cell r="D27">
            <v>172447.36445657868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172447.36445657868</v>
          </cell>
        </row>
        <row r="28">
          <cell r="C28" t="str">
            <v>Sub Jumlah</v>
          </cell>
          <cell r="D28">
            <v>172447.36445657868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172447.36445657868</v>
          </cell>
        </row>
        <row r="29">
          <cell r="C29" t="str">
            <v>DISTRIBUSI :</v>
          </cell>
        </row>
        <row r="30">
          <cell r="B30" t="str">
            <v>6 40 0 00 000</v>
          </cell>
          <cell r="C30" t="str">
            <v>Distribusi</v>
          </cell>
          <cell r="D30">
            <v>45477691.058312051</v>
          </cell>
          <cell r="F30">
            <v>0</v>
          </cell>
          <cell r="G30">
            <v>2754479.0961645129</v>
          </cell>
          <cell r="H30">
            <v>3951240.606105153</v>
          </cell>
          <cell r="I30">
            <v>3535800.9551036819</v>
          </cell>
          <cell r="J30">
            <v>919544.02315822477</v>
          </cell>
          <cell r="K30">
            <v>1088958.744539249</v>
          </cell>
          <cell r="L30">
            <v>2698558.7145536435</v>
          </cell>
          <cell r="M30">
            <v>30529108.918687586</v>
          </cell>
        </row>
        <row r="31">
          <cell r="B31" t="str">
            <v>6 50 0 00 000</v>
          </cell>
          <cell r="C31" t="str">
            <v>Unit Pengatur Distribusi</v>
          </cell>
          <cell r="D31">
            <v>1428289.6410622168</v>
          </cell>
          <cell r="F31">
            <v>0</v>
          </cell>
          <cell r="G31">
            <v>85120.987577649459</v>
          </cell>
          <cell r="H31">
            <v>116800.80207458622</v>
          </cell>
          <cell r="I31">
            <v>281956.64165896102</v>
          </cell>
          <cell r="J31">
            <v>104525.47881432949</v>
          </cell>
          <cell r="K31">
            <v>94462.513481733069</v>
          </cell>
          <cell r="L31">
            <v>57470.970860155358</v>
          </cell>
          <cell r="M31">
            <v>687952.24659480213</v>
          </cell>
        </row>
        <row r="32">
          <cell r="C32" t="str">
            <v>Sub Jumlah</v>
          </cell>
          <cell r="D32">
            <v>46905980.699374266</v>
          </cell>
          <cell r="E32">
            <v>0</v>
          </cell>
          <cell r="F32">
            <v>0</v>
          </cell>
          <cell r="G32">
            <v>2839600.0837421622</v>
          </cell>
          <cell r="H32">
            <v>4068041.408179739</v>
          </cell>
          <cell r="I32">
            <v>3817757.5967626427</v>
          </cell>
          <cell r="J32">
            <v>1024069.5019725543</v>
          </cell>
          <cell r="K32">
            <v>1183421.2580209821</v>
          </cell>
          <cell r="L32">
            <v>2756029.6854137988</v>
          </cell>
          <cell r="M32">
            <v>31217061.165282387</v>
          </cell>
        </row>
        <row r="34">
          <cell r="B34" t="str">
            <v>6 60 0 00 000</v>
          </cell>
          <cell r="C34" t="str">
            <v>TATA USAHA LANGGANAN</v>
          </cell>
          <cell r="D34">
            <v>10661098.678120708</v>
          </cell>
          <cell r="F34">
            <v>0</v>
          </cell>
          <cell r="G34">
            <v>65853.852380943281</v>
          </cell>
          <cell r="H34">
            <v>695270.24638959579</v>
          </cell>
          <cell r="I34">
            <v>1969566.5166287976</v>
          </cell>
          <cell r="J34">
            <v>750422.56181440584</v>
          </cell>
          <cell r="K34">
            <v>665197.98297412554</v>
          </cell>
          <cell r="L34">
            <v>6114525.4911904121</v>
          </cell>
          <cell r="M34">
            <v>400262.02674242767</v>
          </cell>
        </row>
        <row r="35">
          <cell r="C35" t="str">
            <v>LAINNYA :</v>
          </cell>
        </row>
        <row r="36">
          <cell r="B36" t="str">
            <v>6 71 0 00 000</v>
          </cell>
          <cell r="C36" t="str">
            <v>Tata Usaha</v>
          </cell>
          <cell r="D36">
            <v>13333686.080484357</v>
          </cell>
          <cell r="F36">
            <v>0</v>
          </cell>
          <cell r="G36">
            <v>734188.49530155514</v>
          </cell>
          <cell r="H36">
            <v>1605441.7564329901</v>
          </cell>
          <cell r="I36">
            <v>4196506.1503792685</v>
          </cell>
          <cell r="J36">
            <v>3620218.4502834859</v>
          </cell>
          <cell r="K36">
            <v>1910146.1382161218</v>
          </cell>
          <cell r="L36">
            <v>408508.95480956021</v>
          </cell>
          <cell r="M36">
            <v>858676.13506137638</v>
          </cell>
        </row>
        <row r="37">
          <cell r="B37" t="str">
            <v>6 72 0 00 000</v>
          </cell>
          <cell r="C37" t="str">
            <v>Gudang dan Persed. Bahan</v>
          </cell>
          <cell r="D37">
            <v>356018.45073932078</v>
          </cell>
          <cell r="F37">
            <v>0</v>
          </cell>
          <cell r="G37">
            <v>26372.958471662972</v>
          </cell>
          <cell r="H37">
            <v>51740.258400754217</v>
          </cell>
          <cell r="I37">
            <v>62701.713968760632</v>
          </cell>
          <cell r="J37">
            <v>0</v>
          </cell>
          <cell r="K37">
            <v>15325.317939663579</v>
          </cell>
          <cell r="L37">
            <v>66536.47070963234</v>
          </cell>
          <cell r="M37">
            <v>133341.73124884703</v>
          </cell>
        </row>
        <row r="38">
          <cell r="B38" t="str">
            <v>6 73 0 00 000</v>
          </cell>
          <cell r="C38" t="str">
            <v>B e n g k e l</v>
          </cell>
          <cell r="D38">
            <v>407537.49015391432</v>
          </cell>
          <cell r="F38">
            <v>0</v>
          </cell>
          <cell r="G38">
            <v>6898.1944518515575</v>
          </cell>
          <cell r="H38">
            <v>9380.8827390495171</v>
          </cell>
          <cell r="I38">
            <v>217888.47860659054</v>
          </cell>
          <cell r="J38">
            <v>31668.094344037578</v>
          </cell>
          <cell r="K38">
            <v>60995.683737631778</v>
          </cell>
          <cell r="L38">
            <v>5988.1267192655914</v>
          </cell>
          <cell r="M38">
            <v>74718.029555487767</v>
          </cell>
        </row>
        <row r="39">
          <cell r="B39" t="str">
            <v>6 74 0 00 000</v>
          </cell>
          <cell r="C39" t="str">
            <v>Laboratorium</v>
          </cell>
          <cell r="D39">
            <v>43312.11244347789</v>
          </cell>
          <cell r="F39">
            <v>0</v>
          </cell>
          <cell r="G39">
            <v>27319.581987530921</v>
          </cell>
          <cell r="H39">
            <v>13916.681481981963</v>
          </cell>
          <cell r="I39">
            <v>0</v>
          </cell>
          <cell r="J39">
            <v>0</v>
          </cell>
          <cell r="K39">
            <v>0</v>
          </cell>
          <cell r="L39">
            <v>138.48378630311973</v>
          </cell>
          <cell r="M39">
            <v>1937.3651876618887</v>
          </cell>
        </row>
        <row r="40">
          <cell r="B40" t="str">
            <v>6 75 0 00 000</v>
          </cell>
          <cell r="C40" t="str">
            <v>Jasa-Jasa Teknik</v>
          </cell>
          <cell r="D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B41" t="str">
            <v>6 76 0 00 000</v>
          </cell>
          <cell r="C41" t="str">
            <v>Wisma dan Rumah Dinas</v>
          </cell>
          <cell r="D41">
            <v>158990.41323001625</v>
          </cell>
          <cell r="F41">
            <v>0</v>
          </cell>
          <cell r="G41">
            <v>30723.601903177274</v>
          </cell>
          <cell r="H41">
            <v>33172.056060943993</v>
          </cell>
          <cell r="I41">
            <v>0</v>
          </cell>
          <cell r="J41">
            <v>0</v>
          </cell>
          <cell r="K41">
            <v>0</v>
          </cell>
          <cell r="L41">
            <v>20810.680918355418</v>
          </cell>
          <cell r="M41">
            <v>74284.074347539543</v>
          </cell>
        </row>
        <row r="42">
          <cell r="B42" t="str">
            <v>6 77 0 00 000</v>
          </cell>
          <cell r="C42" t="str">
            <v>Telekomunikasi</v>
          </cell>
          <cell r="D42">
            <v>724284.47562386189</v>
          </cell>
          <cell r="F42">
            <v>0</v>
          </cell>
          <cell r="G42">
            <v>132665.9391000992</v>
          </cell>
          <cell r="H42">
            <v>320012.06958335428</v>
          </cell>
          <cell r="I42">
            <v>0</v>
          </cell>
          <cell r="J42">
            <v>0</v>
          </cell>
          <cell r="K42">
            <v>0</v>
          </cell>
          <cell r="L42">
            <v>6581.7711922508652</v>
          </cell>
          <cell r="M42">
            <v>265024.69574815745</v>
          </cell>
        </row>
        <row r="43">
          <cell r="B43" t="str">
            <v>6 78 0 00 000</v>
          </cell>
          <cell r="C43" t="str">
            <v>Rupa-Rupa Jasa Umum dan Teknologi Informasi</v>
          </cell>
          <cell r="D43">
            <v>2244222.4379341276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2244222.4379341276</v>
          </cell>
          <cell r="M43">
            <v>0</v>
          </cell>
        </row>
        <row r="44">
          <cell r="B44" t="str">
            <v>6 79 0 00 000</v>
          </cell>
          <cell r="C44" t="str">
            <v>Pendidikan dan Latihan</v>
          </cell>
          <cell r="D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C45" t="str">
            <v>Sub Jumlah</v>
          </cell>
          <cell r="D45">
            <v>17268051.460609075</v>
          </cell>
          <cell r="E45">
            <v>0</v>
          </cell>
          <cell r="F45">
            <v>0</v>
          </cell>
          <cell r="G45">
            <v>958168.77121587703</v>
          </cell>
          <cell r="H45">
            <v>2033663.7046990742</v>
          </cell>
          <cell r="I45">
            <v>4477096.3429546189</v>
          </cell>
          <cell r="J45">
            <v>3651886.5446275235</v>
          </cell>
          <cell r="K45">
            <v>1986467.1398934172</v>
          </cell>
          <cell r="L45">
            <v>2752786.9260694953</v>
          </cell>
          <cell r="M45">
            <v>1407982.0311490702</v>
          </cell>
        </row>
        <row r="46">
          <cell r="C46" t="str">
            <v>JUMLAH</v>
          </cell>
          <cell r="D46">
            <v>322661023.05675739</v>
          </cell>
          <cell r="E46">
            <v>1059750.0203810132</v>
          </cell>
          <cell r="F46">
            <v>0</v>
          </cell>
          <cell r="G46">
            <v>3931615</v>
          </cell>
          <cell r="H46">
            <v>6922024.9999999991</v>
          </cell>
          <cell r="I46">
            <v>10342590.599410675</v>
          </cell>
          <cell r="J46">
            <v>5446300.9273167402</v>
          </cell>
          <cell r="K46">
            <v>3859061.7732725861</v>
          </cell>
          <cell r="L46">
            <v>11647627.25</v>
          </cell>
          <cell r="M46">
            <v>33426188.764154743</v>
          </cell>
        </row>
        <row r="47">
          <cell r="B47" t="str">
            <v>D:\TM1-HASIL\TM1\PLN Budget Reports V1.2\Reports\[RKAP Laba_ Rugi.xls]IkhtisarBiop(12.0)</v>
          </cell>
          <cell r="M47">
            <v>38413.629965277774</v>
          </cell>
        </row>
        <row r="48">
          <cell r="B48" t="str">
            <v>*) Diisi Pada Kolom Jumlah</v>
          </cell>
        </row>
        <row r="49">
          <cell r="B49" t="str">
            <v>Jangan Mengubah / Menambah Baris !!!!!</v>
          </cell>
        </row>
        <row r="51">
          <cell r="B51" t="str">
            <v>PT. PLN (PERSERO)</v>
          </cell>
        </row>
        <row r="52">
          <cell r="B52" t="str">
            <v>SATUAN ADMINISTRASI</v>
          </cell>
        </row>
        <row r="53">
          <cell r="B53" t="str">
            <v>DISTRIBUSI BALI</v>
          </cell>
        </row>
        <row r="54">
          <cell r="B54" t="str">
            <v>LEMBAR KERJA</v>
          </cell>
          <cell r="K54" t="str">
            <v>Daftar</v>
          </cell>
          <cell r="L54" t="str">
            <v>12.0</v>
          </cell>
        </row>
        <row r="55">
          <cell r="B55" t="str">
            <v>ANGGARAN LABA RUGI</v>
          </cell>
        </row>
        <row r="56">
          <cell r="B56" t="str">
            <v>TAHUN 2005 - S/D TRW II</v>
          </cell>
          <cell r="K56" t="str">
            <v>Perihal</v>
          </cell>
          <cell r="L56" t="str">
            <v xml:space="preserve">IKHTISAR BEBAN USAHA  </v>
          </cell>
        </row>
        <row r="57">
          <cell r="B57" t="str">
            <v>(Dalam ribuan rupiah)</v>
          </cell>
        </row>
        <row r="58">
          <cell r="C58" t="str">
            <v>Jumlah Ikhtisar Beban Usaha L12</v>
          </cell>
          <cell r="D58" t="str">
            <v>Jumlah Ikhtisar Beban Usaha</v>
          </cell>
          <cell r="E58" t="str">
            <v>Bahan Bakar dan Minyak Pelumas L12</v>
          </cell>
          <cell r="F58" t="str">
            <v>Bahan Baku</v>
          </cell>
          <cell r="G58" t="str">
            <v>Pemakaian Material</v>
          </cell>
          <cell r="H58" t="str">
            <v>Jasa Borongan</v>
          </cell>
          <cell r="I58" t="str">
            <v>Gaji / Tunjangan</v>
          </cell>
          <cell r="J58" t="str">
            <v>Cuti dan lainnya</v>
          </cell>
          <cell r="K58" t="str">
            <v>Diklat dan lainnya</v>
          </cell>
          <cell r="L58" t="str">
            <v>Biaya Administrasi</v>
          </cell>
          <cell r="M58" t="str">
            <v>Penyusutan Aktiva Tetap</v>
          </cell>
        </row>
        <row r="59">
          <cell r="B59" t="str">
            <v>Kode Akun</v>
          </cell>
          <cell r="C59" t="str">
            <v>U r a i a n</v>
          </cell>
          <cell r="D59" t="str">
            <v>Jumlah</v>
          </cell>
          <cell r="E59" t="str">
            <v>Bahan Bakar   dan                             M. Pelumas</v>
          </cell>
          <cell r="F59" t="str">
            <v>Bahan Baku</v>
          </cell>
          <cell r="G59" t="str">
            <v>Biaya Pemeliharaan</v>
          </cell>
          <cell r="I59" t="str">
            <v>Kepegawaian</v>
          </cell>
          <cell r="L59" t="str">
            <v>Biaya Administrasi</v>
          </cell>
          <cell r="M59" t="str">
            <v>Biaya                   Penyusutan</v>
          </cell>
        </row>
        <row r="60">
          <cell r="G60" t="str">
            <v>Pemakaian Material</v>
          </cell>
          <cell r="H60" t="str">
            <v>Jasa Borongan</v>
          </cell>
          <cell r="I60" t="str">
            <v>Gaji / Tunjangan</v>
          </cell>
          <cell r="J60" t="str">
            <v>Cuti dan lainnya</v>
          </cell>
          <cell r="K60" t="str">
            <v>Diklat dan lainnya</v>
          </cell>
        </row>
        <row r="61">
          <cell r="B61" t="str">
            <v>(1)</v>
          </cell>
          <cell r="C61" t="str">
            <v>(2)</v>
          </cell>
          <cell r="D61" t="str">
            <v>( 3 = 4 S/D 11 )</v>
          </cell>
          <cell r="E61" t="str">
            <v>(4)</v>
          </cell>
          <cell r="F61" t="str">
            <v>(5)</v>
          </cell>
          <cell r="G61" t="str">
            <v>(6)</v>
          </cell>
          <cell r="H61" t="str">
            <v>(7)</v>
          </cell>
          <cell r="I61" t="str">
            <v>(8)</v>
          </cell>
          <cell r="J61" t="str">
            <v>(9)</v>
          </cell>
          <cell r="K61" t="str">
            <v>(10)</v>
          </cell>
          <cell r="L61" t="str">
            <v>(11)</v>
          </cell>
          <cell r="M61" t="str">
            <v>(12)</v>
          </cell>
        </row>
        <row r="62">
          <cell r="C62" t="str">
            <v>PEMBELIAN :</v>
          </cell>
        </row>
        <row r="63">
          <cell r="B63" t="str">
            <v>6 00 1 00 000</v>
          </cell>
          <cell r="C63" t="str">
            <v>- Pembelian T. Listrik *)</v>
          </cell>
          <cell r="D63">
            <v>497548990.13065672</v>
          </cell>
          <cell r="E63" t="str">
            <v>XX</v>
          </cell>
          <cell r="F63" t="str">
            <v>XX</v>
          </cell>
          <cell r="G63" t="str">
            <v>XX</v>
          </cell>
          <cell r="H63" t="str">
            <v>XX</v>
          </cell>
          <cell r="I63" t="str">
            <v>XX</v>
          </cell>
          <cell r="J63" t="str">
            <v>XX</v>
          </cell>
          <cell r="K63" t="str">
            <v>XX</v>
          </cell>
          <cell r="L63" t="str">
            <v>XX</v>
          </cell>
          <cell r="M63" t="str">
            <v>XX</v>
          </cell>
        </row>
        <row r="64">
          <cell r="B64" t="str">
            <v>6 00 2 00 000</v>
          </cell>
          <cell r="C64" t="str">
            <v>- Sewa Genset *)</v>
          </cell>
          <cell r="D64">
            <v>0</v>
          </cell>
          <cell r="E64" t="str">
            <v>XX</v>
          </cell>
          <cell r="F64" t="str">
            <v>XX</v>
          </cell>
          <cell r="G64" t="str">
            <v>XX</v>
          </cell>
          <cell r="H64" t="str">
            <v>XX</v>
          </cell>
          <cell r="I64" t="str">
            <v>XX</v>
          </cell>
          <cell r="J64" t="str">
            <v>XX</v>
          </cell>
          <cell r="K64" t="str">
            <v>XX</v>
          </cell>
          <cell r="L64" t="str">
            <v>XX</v>
          </cell>
          <cell r="M64" t="str">
            <v>XX</v>
          </cell>
        </row>
        <row r="65">
          <cell r="C65" t="str">
            <v>Sub Jumlah</v>
          </cell>
          <cell r="D65">
            <v>497548990.13065672</v>
          </cell>
          <cell r="E65" t="str">
            <v>XX</v>
          </cell>
          <cell r="F65" t="str">
            <v>XX</v>
          </cell>
          <cell r="G65" t="str">
            <v>XX</v>
          </cell>
          <cell r="H65" t="str">
            <v>XX</v>
          </cell>
          <cell r="I65" t="str">
            <v>XX</v>
          </cell>
          <cell r="J65" t="str">
            <v>XX</v>
          </cell>
          <cell r="K65" t="str">
            <v>XX</v>
          </cell>
          <cell r="L65" t="str">
            <v>XX</v>
          </cell>
          <cell r="M65" t="str">
            <v>XX</v>
          </cell>
        </row>
        <row r="66">
          <cell r="C66" t="str">
            <v>PEMBANGKITAN :</v>
          </cell>
        </row>
        <row r="67">
          <cell r="B67" t="str">
            <v>6 11 0 00 000</v>
          </cell>
          <cell r="C67" t="str">
            <v>P L T A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B68" t="str">
            <v>6 12 0 00 000</v>
          </cell>
          <cell r="C68" t="str">
            <v>P L T U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6 13 0 00 000</v>
          </cell>
          <cell r="C69" t="str">
            <v>P L T D</v>
          </cell>
          <cell r="D69">
            <v>3357666.1586128217</v>
          </cell>
          <cell r="E69">
            <v>2118600.125</v>
          </cell>
          <cell r="F69">
            <v>0</v>
          </cell>
          <cell r="G69">
            <v>180375.69078598221</v>
          </cell>
          <cell r="H69">
            <v>281715.97490733629</v>
          </cell>
          <cell r="I69">
            <v>137779.89014499172</v>
          </cell>
          <cell r="J69">
            <v>35114.364668839866</v>
          </cell>
          <cell r="K69">
            <v>42258.166601133358</v>
          </cell>
          <cell r="L69">
            <v>47840.549324913234</v>
          </cell>
          <cell r="M69">
            <v>513981.39717962447</v>
          </cell>
        </row>
        <row r="70">
          <cell r="B70" t="str">
            <v>6 14 0 00 000</v>
          </cell>
          <cell r="C70" t="str">
            <v>P L T G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 t="str">
            <v>6 15 0 00 000</v>
          </cell>
          <cell r="C71" t="str">
            <v>P L T P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B72" t="str">
            <v>6 16 0 00 000</v>
          </cell>
          <cell r="C72" t="str">
            <v>P L T G/U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C73" t="str">
            <v>Sewa Pembangkit</v>
          </cell>
          <cell r="D73">
            <v>0</v>
          </cell>
          <cell r="E73">
            <v>0</v>
          </cell>
        </row>
        <row r="74">
          <cell r="C74" t="str">
            <v>Sub Jumlah</v>
          </cell>
          <cell r="D74">
            <v>3357666.1586128217</v>
          </cell>
          <cell r="E74">
            <v>2118600.125</v>
          </cell>
          <cell r="F74">
            <v>0</v>
          </cell>
          <cell r="G74">
            <v>180375.69078598221</v>
          </cell>
          <cell r="H74">
            <v>281715.97490733629</v>
          </cell>
          <cell r="I74">
            <v>137779.89014499172</v>
          </cell>
          <cell r="J74">
            <v>35114.364668839866</v>
          </cell>
          <cell r="K74">
            <v>42258.166601133358</v>
          </cell>
          <cell r="L74">
            <v>47840.549324913234</v>
          </cell>
          <cell r="M74">
            <v>513981.39717962447</v>
          </cell>
        </row>
        <row r="75">
          <cell r="C75" t="str">
            <v>TRANSMISI :</v>
          </cell>
        </row>
        <row r="76">
          <cell r="B76" t="str">
            <v>6 20 0 00 000</v>
          </cell>
          <cell r="C76" t="str">
            <v>Transmisi</v>
          </cell>
          <cell r="D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B77" t="str">
            <v>6 30 0 00 000</v>
          </cell>
          <cell r="C77" t="str">
            <v>Tele Informasi Data</v>
          </cell>
          <cell r="D77">
            <v>388006.57002730196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388006.57002730196</v>
          </cell>
        </row>
        <row r="78">
          <cell r="C78" t="str">
            <v>Sub Jumlah</v>
          </cell>
          <cell r="D78">
            <v>388006.57002730196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388006.57002730196</v>
          </cell>
        </row>
        <row r="79">
          <cell r="C79" t="str">
            <v>DISTRIBUSI :</v>
          </cell>
        </row>
        <row r="80">
          <cell r="B80" t="str">
            <v>6 40 0 00 000</v>
          </cell>
          <cell r="C80" t="str">
            <v>Distribusi</v>
          </cell>
          <cell r="D80">
            <v>99987514.604386702</v>
          </cell>
          <cell r="F80">
            <v>0</v>
          </cell>
          <cell r="G80">
            <v>7307314.5540668173</v>
          </cell>
          <cell r="H80">
            <v>8901485.7854058631</v>
          </cell>
          <cell r="I80">
            <v>6232075.9316769801</v>
          </cell>
          <cell r="J80">
            <v>1620755.3104961899</v>
          </cell>
          <cell r="K80">
            <v>1919359.6213713426</v>
          </cell>
          <cell r="L80">
            <v>5316028.3343224442</v>
          </cell>
          <cell r="M80">
            <v>68690495.06704706</v>
          </cell>
        </row>
        <row r="81">
          <cell r="B81" t="str">
            <v>6 50 0 00 000</v>
          </cell>
          <cell r="C81" t="str">
            <v>Unit Pengatur Distribusi</v>
          </cell>
          <cell r="D81">
            <v>2997752.1648032079</v>
          </cell>
          <cell r="F81">
            <v>0</v>
          </cell>
          <cell r="G81">
            <v>225816.13788567632</v>
          </cell>
          <cell r="H81">
            <v>263132.71780626761</v>
          </cell>
          <cell r="I81">
            <v>496966.66259533702</v>
          </cell>
          <cell r="J81">
            <v>184232.85955209922</v>
          </cell>
          <cell r="K81">
            <v>166496.23782285515</v>
          </cell>
          <cell r="L81">
            <v>113214.99430266784</v>
          </cell>
          <cell r="M81">
            <v>1547892.5548383049</v>
          </cell>
        </row>
        <row r="82">
          <cell r="C82" t="str">
            <v>Sub Jumlah</v>
          </cell>
          <cell r="D82">
            <v>102985266.76918991</v>
          </cell>
          <cell r="E82">
            <v>0</v>
          </cell>
          <cell r="F82">
            <v>0</v>
          </cell>
          <cell r="G82">
            <v>7533130.691952494</v>
          </cell>
          <cell r="H82">
            <v>9164618.5032121316</v>
          </cell>
          <cell r="I82">
            <v>6729042.5942723174</v>
          </cell>
          <cell r="J82">
            <v>1804988.170048289</v>
          </cell>
          <cell r="K82">
            <v>2085855.8591941977</v>
          </cell>
          <cell r="L82">
            <v>5429243.3286251118</v>
          </cell>
          <cell r="M82">
            <v>70238387.621885359</v>
          </cell>
        </row>
        <row r="84">
          <cell r="B84" t="str">
            <v>6 60 0 00 000</v>
          </cell>
          <cell r="C84" t="str">
            <v>TATA USAHA LANGGANAN</v>
          </cell>
          <cell r="D84">
            <v>20662386.351915766</v>
          </cell>
          <cell r="F84">
            <v>0</v>
          </cell>
          <cell r="G84">
            <v>174702.65598119964</v>
          </cell>
          <cell r="H84">
            <v>1566327.8530013962</v>
          </cell>
          <cell r="I84">
            <v>3471487.2924059345</v>
          </cell>
          <cell r="J84">
            <v>1322667.8892431611</v>
          </cell>
          <cell r="K84">
            <v>1172454.1036477997</v>
          </cell>
          <cell r="L84">
            <v>12054156.997465815</v>
          </cell>
          <cell r="M84">
            <v>900589.56017046212</v>
          </cell>
        </row>
        <row r="85">
          <cell r="C85" t="str">
            <v>LAINNYA :</v>
          </cell>
        </row>
        <row r="86">
          <cell r="B86" t="str">
            <v>6 71 0 00 000</v>
          </cell>
          <cell r="C86" t="str">
            <v>Tata Usaha</v>
          </cell>
          <cell r="D86">
            <v>25650554.625749148</v>
          </cell>
          <cell r="F86">
            <v>0</v>
          </cell>
          <cell r="G86">
            <v>1947717.1871138592</v>
          </cell>
          <cell r="H86">
            <v>3821840.0721317697</v>
          </cell>
          <cell r="I86">
            <v>7396611.2088869447</v>
          </cell>
          <cell r="J86">
            <v>6380867.1805630727</v>
          </cell>
          <cell r="K86">
            <v>3366755.0648685629</v>
          </cell>
          <cell r="L86">
            <v>804742.60829684068</v>
          </cell>
          <cell r="M86">
            <v>1932021.3038880965</v>
          </cell>
        </row>
        <row r="87">
          <cell r="B87" t="str">
            <v>6 72 0 00 000</v>
          </cell>
          <cell r="C87" t="str">
            <v>Gudang dan Persed. Bahan</v>
          </cell>
          <cell r="D87">
            <v>755146.70559824747</v>
          </cell>
          <cell r="F87">
            <v>0</v>
          </cell>
          <cell r="G87">
            <v>69964.409438477931</v>
          </cell>
          <cell r="H87">
            <v>116562.16884790821</v>
          </cell>
          <cell r="I87">
            <v>110515.79188459972</v>
          </cell>
          <cell r="J87">
            <v>0</v>
          </cell>
          <cell r="K87">
            <v>27011.855669990389</v>
          </cell>
          <cell r="L87">
            <v>131073.58444736543</v>
          </cell>
          <cell r="M87">
            <v>300018.89530990581</v>
          </cell>
        </row>
        <row r="88">
          <cell r="B88" t="str">
            <v>6 73 0 00 000</v>
          </cell>
          <cell r="C88" t="str">
            <v>B e n g k e l</v>
          </cell>
          <cell r="D88">
            <v>766713.82618768781</v>
          </cell>
          <cell r="F88">
            <v>0</v>
          </cell>
          <cell r="G88">
            <v>18300.112273492181</v>
          </cell>
          <cell r="H88">
            <v>21133.563526145401</v>
          </cell>
          <cell r="I88">
            <v>384042.41657150333</v>
          </cell>
          <cell r="J88">
            <v>55817.047132893618</v>
          </cell>
          <cell r="K88">
            <v>107508.80419577501</v>
          </cell>
          <cell r="L88">
            <v>11796.31598803087</v>
          </cell>
          <cell r="M88">
            <v>168115.56649984745</v>
          </cell>
        </row>
        <row r="89">
          <cell r="B89" t="str">
            <v>6 74 0 00 000</v>
          </cell>
          <cell r="C89" t="str">
            <v>Laboratorium</v>
          </cell>
          <cell r="D89">
            <v>108459.53136748484</v>
          </cell>
          <cell r="F89">
            <v>0</v>
          </cell>
          <cell r="G89">
            <v>72475.692172246258</v>
          </cell>
          <cell r="H89">
            <v>31351.961255023281</v>
          </cell>
          <cell r="I89">
            <v>0</v>
          </cell>
          <cell r="J89">
            <v>0</v>
          </cell>
          <cell r="K89">
            <v>0</v>
          </cell>
          <cell r="L89">
            <v>272.80626797605464</v>
          </cell>
          <cell r="M89">
            <v>4359.0716722392499</v>
          </cell>
        </row>
        <row r="90">
          <cell r="B90" t="str">
            <v>6 75 0 00 000</v>
          </cell>
          <cell r="C90" t="str">
            <v>Jasa-Jasa Teknik</v>
          </cell>
          <cell r="D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B91" t="str">
            <v>6 76 0 00 000</v>
          </cell>
          <cell r="C91" t="str">
            <v>Wisma dan Rumah Dinas</v>
          </cell>
          <cell r="D91">
            <v>364372.45883129037</v>
          </cell>
          <cell r="F91">
            <v>0</v>
          </cell>
          <cell r="G91">
            <v>81506.163416908152</v>
          </cell>
          <cell r="H91">
            <v>74731.107248425862</v>
          </cell>
          <cell r="I91">
            <v>0</v>
          </cell>
          <cell r="J91">
            <v>0</v>
          </cell>
          <cell r="K91">
            <v>0</v>
          </cell>
          <cell r="L91">
            <v>40996.020883992387</v>
          </cell>
          <cell r="M91">
            <v>167139.16728196398</v>
          </cell>
        </row>
        <row r="92">
          <cell r="B92" t="str">
            <v>6 77 0 00 000</v>
          </cell>
          <cell r="C92" t="str">
            <v>Telekomunikasi</v>
          </cell>
          <cell r="D92">
            <v>1682152.5246569221</v>
          </cell>
          <cell r="F92">
            <v>0</v>
          </cell>
          <cell r="G92">
            <v>351947.39686534076</v>
          </cell>
          <cell r="H92">
            <v>720933.7958698665</v>
          </cell>
          <cell r="I92">
            <v>0</v>
          </cell>
          <cell r="J92">
            <v>0</v>
          </cell>
          <cell r="K92">
            <v>0</v>
          </cell>
          <cell r="L92">
            <v>12965.766488360498</v>
          </cell>
          <cell r="M92">
            <v>596305.56543335423</v>
          </cell>
        </row>
        <row r="93">
          <cell r="B93" t="str">
            <v>6 78 0 00 000</v>
          </cell>
          <cell r="C93" t="str">
            <v>Rupa-Rupa Jasa Umum dan Teknologi Informasi</v>
          </cell>
          <cell r="D93">
            <v>4412166.5222115945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4412166.5222115945</v>
          </cell>
          <cell r="M93">
            <v>0</v>
          </cell>
        </row>
        <row r="94">
          <cell r="B94" t="str">
            <v>6 79 0 00 000</v>
          </cell>
          <cell r="C94" t="str">
            <v>Pendidikan dan Latihan</v>
          </cell>
          <cell r="D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C95" t="str">
            <v>Sub Jumlah</v>
          </cell>
          <cell r="D95">
            <v>33739566.194602378</v>
          </cell>
          <cell r="E95">
            <v>0</v>
          </cell>
          <cell r="F95">
            <v>0</v>
          </cell>
          <cell r="G95">
            <v>2541910.9612803245</v>
          </cell>
          <cell r="H95">
            <v>4786552.6688791392</v>
          </cell>
          <cell r="I95">
            <v>7891169.4173430484</v>
          </cell>
          <cell r="J95">
            <v>6436684.2276959661</v>
          </cell>
          <cell r="K95">
            <v>3501275.7247343282</v>
          </cell>
          <cell r="L95">
            <v>5414013.6245841607</v>
          </cell>
          <cell r="M95">
            <v>3167959.5700854072</v>
          </cell>
        </row>
        <row r="96">
          <cell r="C96" t="str">
            <v>JUMLAH</v>
          </cell>
          <cell r="D96">
            <v>658681882.17500484</v>
          </cell>
          <cell r="E96">
            <v>2118600.125</v>
          </cell>
          <cell r="F96">
            <v>0</v>
          </cell>
          <cell r="G96">
            <v>10430120</v>
          </cell>
          <cell r="H96">
            <v>15799215.000000004</v>
          </cell>
          <cell r="I96">
            <v>18229479.194166292</v>
          </cell>
          <cell r="J96">
            <v>9599454.6516562551</v>
          </cell>
          <cell r="K96">
            <v>6801843.8541774591</v>
          </cell>
          <cell r="L96">
            <v>22945254.5</v>
          </cell>
          <cell r="M96">
            <v>75208924.719348148</v>
          </cell>
        </row>
        <row r="97">
          <cell r="B97" t="str">
            <v>D:\TM1-HASIL\TM1\PLN Budget Reports V1.2\Reports\[RKAP Laba_ Rugi.xls]IkhtisarBiop(12.0)</v>
          </cell>
          <cell r="M97">
            <v>38413.629965277774</v>
          </cell>
        </row>
        <row r="98">
          <cell r="B98" t="str">
            <v>*) Diisi Pada Kolom Jumlah</v>
          </cell>
        </row>
        <row r="99">
          <cell r="B99" t="str">
            <v>Jangan Mengubah / Menambah Baris !!!!!</v>
          </cell>
        </row>
        <row r="101">
          <cell r="B101" t="str">
            <v>PT. PLN (PERSERO)</v>
          </cell>
        </row>
        <row r="102">
          <cell r="B102" t="str">
            <v>SATUAN ADMINISTRASI</v>
          </cell>
        </row>
        <row r="103">
          <cell r="B103" t="str">
            <v>DISTRIBUSI BALI</v>
          </cell>
        </row>
        <row r="104">
          <cell r="B104" t="str">
            <v>LEMBAR KERJA</v>
          </cell>
          <cell r="K104" t="str">
            <v>Daftar</v>
          </cell>
          <cell r="L104" t="str">
            <v>12.0</v>
          </cell>
        </row>
        <row r="105">
          <cell r="B105" t="str">
            <v>ANGGARAN LABA RUGI</v>
          </cell>
        </row>
        <row r="106">
          <cell r="B106" t="str">
            <v>TAHUN 2005 - S/D TRW III</v>
          </cell>
          <cell r="K106" t="str">
            <v>Perihal</v>
          </cell>
          <cell r="L106" t="str">
            <v xml:space="preserve">IKHTISAR BEBAN USAHA  </v>
          </cell>
        </row>
        <row r="107">
          <cell r="B107" t="str">
            <v>(Dalam ribuan rupiah)</v>
          </cell>
        </row>
        <row r="108">
          <cell r="C108" t="str">
            <v>Jumlah Ikhtisar Beban Usaha L12</v>
          </cell>
          <cell r="D108" t="str">
            <v>Jumlah Ikhtisar Beban Usaha</v>
          </cell>
          <cell r="E108" t="str">
            <v>Bahan Bakar dan Minyak Pelumas L12</v>
          </cell>
          <cell r="F108" t="str">
            <v>Bahan Baku</v>
          </cell>
          <cell r="G108" t="str">
            <v>Pemakaian Material</v>
          </cell>
          <cell r="H108" t="str">
            <v>Jasa Borongan</v>
          </cell>
          <cell r="I108" t="str">
            <v>Gaji / Tunjangan</v>
          </cell>
          <cell r="J108" t="str">
            <v>Cuti dan lainnya</v>
          </cell>
          <cell r="K108" t="str">
            <v>Diklat dan lainnya</v>
          </cell>
          <cell r="L108" t="str">
            <v>Biaya Administrasi</v>
          </cell>
          <cell r="M108" t="str">
            <v>Penyusutan Aktiva Tetap</v>
          </cell>
        </row>
        <row r="109">
          <cell r="B109" t="str">
            <v>Kode Akun</v>
          </cell>
          <cell r="C109" t="str">
            <v>U r a i a n</v>
          </cell>
          <cell r="D109" t="str">
            <v>Jumlah</v>
          </cell>
          <cell r="E109" t="str">
            <v>Bahan Bakar   dan                             M. Pelumas</v>
          </cell>
          <cell r="F109" t="str">
            <v>Bahan Baku</v>
          </cell>
          <cell r="G109" t="str">
            <v>Biaya Pemeliharaan</v>
          </cell>
          <cell r="I109" t="str">
            <v>Kepegawaian</v>
          </cell>
          <cell r="L109" t="str">
            <v>Biaya Administrasi</v>
          </cell>
          <cell r="M109" t="str">
            <v>Biaya                   Penyusutan</v>
          </cell>
        </row>
        <row r="110">
          <cell r="G110" t="str">
            <v>Pemakaian Material</v>
          </cell>
          <cell r="H110" t="str">
            <v>Jasa Borongan</v>
          </cell>
          <cell r="I110" t="str">
            <v>Gaji / Tunjangan</v>
          </cell>
          <cell r="J110" t="str">
            <v>Cuti dan lainnya</v>
          </cell>
          <cell r="K110" t="str">
            <v>Diklat dan lainnya</v>
          </cell>
        </row>
        <row r="111">
          <cell r="B111" t="str">
            <v>(1)</v>
          </cell>
          <cell r="C111" t="str">
            <v>(2)</v>
          </cell>
          <cell r="D111" t="str">
            <v>( 3 = 4 S/D 11 )</v>
          </cell>
          <cell r="E111" t="str">
            <v>(4)</v>
          </cell>
          <cell r="F111" t="str">
            <v>(5)</v>
          </cell>
          <cell r="G111" t="str">
            <v>(6)</v>
          </cell>
          <cell r="H111" t="str">
            <v>(7)</v>
          </cell>
          <cell r="I111" t="str">
            <v>(8)</v>
          </cell>
          <cell r="J111" t="str">
            <v>(9)</v>
          </cell>
          <cell r="K111" t="str">
            <v>(10)</v>
          </cell>
          <cell r="L111" t="str">
            <v>(10)</v>
          </cell>
          <cell r="M111" t="str">
            <v>(11)</v>
          </cell>
        </row>
        <row r="112">
          <cell r="C112" t="str">
            <v>PEMBELIAN :</v>
          </cell>
        </row>
        <row r="113">
          <cell r="B113" t="str">
            <v>6 00 1 00 000</v>
          </cell>
          <cell r="C113" t="str">
            <v>- Pembelian T. Listrik *)</v>
          </cell>
          <cell r="D113">
            <v>747940526.29733658</v>
          </cell>
          <cell r="E113" t="str">
            <v>XX</v>
          </cell>
          <cell r="F113" t="str">
            <v>XX</v>
          </cell>
          <cell r="G113" t="str">
            <v>XX</v>
          </cell>
          <cell r="H113" t="str">
            <v>XX</v>
          </cell>
          <cell r="I113" t="str">
            <v>XX</v>
          </cell>
          <cell r="J113" t="str">
            <v>XX</v>
          </cell>
          <cell r="K113" t="str">
            <v>XX</v>
          </cell>
          <cell r="L113" t="str">
            <v>XX</v>
          </cell>
          <cell r="M113" t="str">
            <v>XX</v>
          </cell>
        </row>
        <row r="114">
          <cell r="B114" t="str">
            <v>6 00 2 00 000</v>
          </cell>
          <cell r="C114" t="str">
            <v>- Sewa Genset *)</v>
          </cell>
          <cell r="D114">
            <v>0</v>
          </cell>
          <cell r="E114" t="str">
            <v>XX</v>
          </cell>
          <cell r="F114" t="str">
            <v>XX</v>
          </cell>
          <cell r="G114" t="str">
            <v>XX</v>
          </cell>
          <cell r="H114" t="str">
            <v>XX</v>
          </cell>
          <cell r="I114" t="str">
            <v>XX</v>
          </cell>
          <cell r="J114" t="str">
            <v>XX</v>
          </cell>
          <cell r="K114" t="str">
            <v>XX</v>
          </cell>
          <cell r="L114" t="str">
            <v>XX</v>
          </cell>
          <cell r="M114" t="str">
            <v>XX</v>
          </cell>
        </row>
        <row r="115">
          <cell r="C115" t="str">
            <v>Sub Jumlah</v>
          </cell>
          <cell r="D115">
            <v>747940526.29733658</v>
          </cell>
          <cell r="E115" t="str">
            <v>XX</v>
          </cell>
          <cell r="F115" t="str">
            <v>XX</v>
          </cell>
          <cell r="G115" t="str">
            <v>XX</v>
          </cell>
          <cell r="H115" t="str">
            <v>XX</v>
          </cell>
          <cell r="I115" t="str">
            <v>XX</v>
          </cell>
          <cell r="J115" t="str">
            <v>XX</v>
          </cell>
          <cell r="K115" t="str">
            <v>XX</v>
          </cell>
          <cell r="L115" t="str">
            <v>XX</v>
          </cell>
          <cell r="M115" t="str">
            <v>XX</v>
          </cell>
        </row>
        <row r="116">
          <cell r="C116" t="str">
            <v>PEMBANGKITAN :</v>
          </cell>
        </row>
        <row r="117">
          <cell r="B117" t="str">
            <v>6 11 0 00 000</v>
          </cell>
          <cell r="C117" t="str">
            <v>P L T A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6 12 0 00 000</v>
          </cell>
          <cell r="C118" t="str">
            <v>P L T U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 t="str">
            <v>6 13 0 00 000</v>
          </cell>
          <cell r="C119" t="str">
            <v>P L T D</v>
          </cell>
          <cell r="D119">
            <v>5117779.5808783369</v>
          </cell>
          <cell r="E119">
            <v>3178355.1453810134</v>
          </cell>
          <cell r="F119">
            <v>0</v>
          </cell>
          <cell r="G119">
            <v>456858.09290800855</v>
          </cell>
          <cell r="H119">
            <v>427194.50173212239</v>
          </cell>
          <cell r="I119">
            <v>201713.79180797929</v>
          </cell>
          <cell r="J119">
            <v>51408.457626334486</v>
          </cell>
          <cell r="K119">
            <v>61867.192744875072</v>
          </cell>
          <cell r="L119">
            <v>71390.738856905416</v>
          </cell>
          <cell r="M119">
            <v>668991.65982109855</v>
          </cell>
        </row>
        <row r="120">
          <cell r="B120" t="str">
            <v>6 14 0 00 000</v>
          </cell>
          <cell r="C120" t="str">
            <v>P L T G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 t="str">
            <v>6 15 0 00 000</v>
          </cell>
          <cell r="C121" t="str">
            <v>P L T P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6 16 0 00 000</v>
          </cell>
          <cell r="C122" t="str">
            <v>P L T G/U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C123" t="str">
            <v>Sewa Pembangkit</v>
          </cell>
          <cell r="D123">
            <v>0</v>
          </cell>
          <cell r="E123">
            <v>0</v>
          </cell>
        </row>
        <row r="124">
          <cell r="C124" t="str">
            <v>Sub Jumlah</v>
          </cell>
          <cell r="D124">
            <v>5117779.5808783369</v>
          </cell>
          <cell r="E124">
            <v>3178355.1453810134</v>
          </cell>
          <cell r="F124">
            <v>0</v>
          </cell>
          <cell r="G124">
            <v>456858.09290800855</v>
          </cell>
          <cell r="H124">
            <v>427194.50173212239</v>
          </cell>
          <cell r="I124">
            <v>201713.79180797929</v>
          </cell>
          <cell r="J124">
            <v>51408.457626334486</v>
          </cell>
          <cell r="K124">
            <v>61867.192744875072</v>
          </cell>
          <cell r="L124">
            <v>71390.738856905416</v>
          </cell>
          <cell r="M124">
            <v>668991.65982109855</v>
          </cell>
        </row>
        <row r="125">
          <cell r="C125" t="str">
            <v>TRANSMISI :</v>
          </cell>
        </row>
        <row r="126">
          <cell r="B126" t="str">
            <v>6 20 0 00 000</v>
          </cell>
          <cell r="C126" t="str">
            <v>Transmisi</v>
          </cell>
          <cell r="D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B127" t="str">
            <v>6 30 0 00 000</v>
          </cell>
          <cell r="C127" t="str">
            <v>Tele Informasi Data</v>
          </cell>
          <cell r="D127">
            <v>505024.42447998043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505024.42447998043</v>
          </cell>
        </row>
        <row r="128">
          <cell r="C128" t="str">
            <v>Sub Jumlah</v>
          </cell>
          <cell r="D128">
            <v>505024.42447998043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505024.42447998043</v>
          </cell>
        </row>
        <row r="129">
          <cell r="C129" t="str">
            <v>DISTRIBUSI :</v>
          </cell>
        </row>
        <row r="130">
          <cell r="B130" t="str">
            <v>6 40 0 00 000</v>
          </cell>
          <cell r="C130" t="str">
            <v>Distribusi</v>
          </cell>
          <cell r="D130">
            <v>143652663.24508452</v>
          </cell>
          <cell r="F130">
            <v>0</v>
          </cell>
          <cell r="G130">
            <v>18508069.335190833</v>
          </cell>
          <cell r="H130">
            <v>13498225.601238351</v>
          </cell>
          <cell r="I130">
            <v>9123941.5686201584</v>
          </cell>
          <cell r="J130">
            <v>2372833.2119372725</v>
          </cell>
          <cell r="K130">
            <v>2809998.6628129431</v>
          </cell>
          <cell r="L130">
            <v>7932918.7462713532</v>
          </cell>
          <cell r="M130">
            <v>89406676.119013622</v>
          </cell>
        </row>
        <row r="131">
          <cell r="B131" t="str">
            <v>6 50 0 00 000</v>
          </cell>
          <cell r="C131" t="str">
            <v>Unit Pengatur Distribusi</v>
          </cell>
          <cell r="D131">
            <v>4395680.5020195087</v>
          </cell>
          <cell r="F131">
            <v>0</v>
          </cell>
          <cell r="G131">
            <v>571950.29802940309</v>
          </cell>
          <cell r="H131">
            <v>399014.82445090963</v>
          </cell>
          <cell r="I131">
            <v>727573.73959849961</v>
          </cell>
          <cell r="J131">
            <v>269722.29863714747</v>
          </cell>
          <cell r="K131">
            <v>243755.36529800319</v>
          </cell>
          <cell r="L131">
            <v>168946.68240648287</v>
          </cell>
          <cell r="M131">
            <v>2014717.2935990633</v>
          </cell>
        </row>
        <row r="132">
          <cell r="C132" t="str">
            <v>Sub Jumlah</v>
          </cell>
          <cell r="D132">
            <v>148048343.74710402</v>
          </cell>
          <cell r="E132">
            <v>0</v>
          </cell>
          <cell r="F132">
            <v>0</v>
          </cell>
          <cell r="G132">
            <v>19080019.633220237</v>
          </cell>
          <cell r="H132">
            <v>13897240.425689261</v>
          </cell>
          <cell r="I132">
            <v>9851515.308218658</v>
          </cell>
          <cell r="J132">
            <v>2642555.51057442</v>
          </cell>
          <cell r="K132">
            <v>3053754.0281109465</v>
          </cell>
          <cell r="L132">
            <v>8101865.4286778364</v>
          </cell>
          <cell r="M132">
            <v>91421393.412612692</v>
          </cell>
        </row>
        <row r="134">
          <cell r="B134" t="str">
            <v>6 60 0 00 000</v>
          </cell>
          <cell r="C134" t="str">
            <v>TATA USAHA LANGGANAN</v>
          </cell>
          <cell r="D134">
            <v>30717696.940998338</v>
          </cell>
          <cell r="F134">
            <v>0</v>
          </cell>
          <cell r="G134">
            <v>442489.35036504082</v>
          </cell>
          <cell r="H134">
            <v>2375181.7657204908</v>
          </cell>
          <cell r="I134">
            <v>5082359.0019379202</v>
          </cell>
          <cell r="J134">
            <v>1936424.5025970687</v>
          </cell>
          <cell r="K134">
            <v>1716507.1239260237</v>
          </cell>
          <cell r="L134">
            <v>17992539.260991827</v>
          </cell>
          <cell r="M134">
            <v>1172195.9354599668</v>
          </cell>
        </row>
        <row r="135">
          <cell r="C135" t="str">
            <v>LAINNYA :</v>
          </cell>
        </row>
        <row r="136">
          <cell r="B136" t="str">
            <v>6 71 0 00 000</v>
          </cell>
          <cell r="C136" t="str">
            <v>Tata Usaha</v>
          </cell>
          <cell r="D136">
            <v>39570494.861379109</v>
          </cell>
          <cell r="F136">
            <v>0</v>
          </cell>
          <cell r="G136">
            <v>4933205.5542050973</v>
          </cell>
          <cell r="H136">
            <v>5822046.7643470895</v>
          </cell>
          <cell r="I136">
            <v>10828855.298867583</v>
          </cell>
          <cell r="J136">
            <v>9341776.31191306</v>
          </cell>
          <cell r="K136">
            <v>4929027.9554490056</v>
          </cell>
          <cell r="L136">
            <v>1200888.5810603907</v>
          </cell>
          <cell r="M136">
            <v>2514694.3955368875</v>
          </cell>
        </row>
        <row r="137">
          <cell r="B137" t="str">
            <v>6 72 0 00 000</v>
          </cell>
          <cell r="C137" t="str">
            <v>Gudang dan Persed. Bahan</v>
          </cell>
          <cell r="D137">
            <v>1141403.5826887409</v>
          </cell>
          <cell r="F137">
            <v>0</v>
          </cell>
          <cell r="G137">
            <v>177206.8427193081</v>
          </cell>
          <cell r="H137">
            <v>176755.03726111536</v>
          </cell>
          <cell r="I137">
            <v>161798.35397055905</v>
          </cell>
          <cell r="J137">
            <v>0</v>
          </cell>
          <cell r="K137">
            <v>39546.147302264224</v>
          </cell>
          <cell r="L137">
            <v>195596.41706387064</v>
          </cell>
          <cell r="M137">
            <v>390500.78437162348</v>
          </cell>
        </row>
        <row r="138">
          <cell r="B138" t="str">
            <v>6 73 0 00 000</v>
          </cell>
          <cell r="C138" t="str">
            <v>B e n g k e l</v>
          </cell>
          <cell r="D138">
            <v>1116181.2194362343</v>
          </cell>
          <cell r="F138">
            <v>0</v>
          </cell>
          <cell r="G138">
            <v>46350.782396669914</v>
          </cell>
          <cell r="H138">
            <v>32046.965541607751</v>
          </cell>
          <cell r="I138">
            <v>562249.33827582514</v>
          </cell>
          <cell r="J138">
            <v>81717.790693926872</v>
          </cell>
          <cell r="K138">
            <v>157396.03598355499</v>
          </cell>
          <cell r="L138">
            <v>17603.219989292575</v>
          </cell>
          <cell r="M138">
            <v>218817.086555357</v>
          </cell>
        </row>
        <row r="139">
          <cell r="B139" t="str">
            <v>6 74 0 00 000</v>
          </cell>
          <cell r="C139" t="str">
            <v>Laboratorium</v>
          </cell>
          <cell r="D139">
            <v>237190.42466919191</v>
          </cell>
          <cell r="F139">
            <v>0</v>
          </cell>
          <cell r="G139">
            <v>183567.45503631647</v>
          </cell>
          <cell r="H139">
            <v>47542.158271535402</v>
          </cell>
          <cell r="I139">
            <v>0</v>
          </cell>
          <cell r="J139">
            <v>0</v>
          </cell>
          <cell r="K139">
            <v>0</v>
          </cell>
          <cell r="L139">
            <v>407.0990260444882</v>
          </cell>
          <cell r="M139">
            <v>5673.7123352955323</v>
          </cell>
        </row>
        <row r="140">
          <cell r="B140" t="str">
            <v>6 75 0 00 000</v>
          </cell>
          <cell r="C140" t="str">
            <v>Jasa-Jasa Teknik</v>
          </cell>
          <cell r="D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 t="str">
            <v>6 76 0 00 000</v>
          </cell>
          <cell r="C141" t="str">
            <v>Wisma dan Rumah Dinas</v>
          </cell>
          <cell r="D141">
            <v>598485.42824010341</v>
          </cell>
          <cell r="F141">
            <v>0</v>
          </cell>
          <cell r="G141">
            <v>206439.95993384151</v>
          </cell>
          <cell r="H141">
            <v>113322.35644564337</v>
          </cell>
          <cell r="I141">
            <v>0</v>
          </cell>
          <cell r="J141">
            <v>0</v>
          </cell>
          <cell r="K141">
            <v>0</v>
          </cell>
          <cell r="L141">
            <v>61176.894128538508</v>
          </cell>
          <cell r="M141">
            <v>217546.21773208008</v>
          </cell>
        </row>
        <row r="142">
          <cell r="B142" t="str">
            <v>6 77 0 00 000</v>
          </cell>
          <cell r="C142" t="str">
            <v>Telekomunikasi</v>
          </cell>
          <cell r="D142">
            <v>2780134.4551400049</v>
          </cell>
          <cell r="F142">
            <v>0</v>
          </cell>
          <cell r="G142">
            <v>891417.32921548048</v>
          </cell>
          <cell r="H142">
            <v>1093225.024991137</v>
          </cell>
          <cell r="I142">
            <v>0</v>
          </cell>
          <cell r="J142">
            <v>0</v>
          </cell>
          <cell r="K142">
            <v>0</v>
          </cell>
          <cell r="L142">
            <v>19348.349099497693</v>
          </cell>
          <cell r="M142">
            <v>776143.75183388975</v>
          </cell>
        </row>
        <row r="143">
          <cell r="B143" t="str">
            <v>6 78 0 00 000</v>
          </cell>
          <cell r="C143" t="str">
            <v>Rupa-Rupa Jasa Umum dan Teknologi Informasi</v>
          </cell>
          <cell r="D143">
            <v>6579565.7611058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6579565.7611058</v>
          </cell>
          <cell r="M143">
            <v>0</v>
          </cell>
        </row>
        <row r="144">
          <cell r="B144" t="str">
            <v>6 79 0 00 000</v>
          </cell>
          <cell r="C144" t="str">
            <v>Pendidikan dan Latihan</v>
          </cell>
          <cell r="D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C145" t="str">
            <v>Sub Jumlah</v>
          </cell>
          <cell r="D145">
            <v>52023455.732659183</v>
          </cell>
          <cell r="E145">
            <v>0</v>
          </cell>
          <cell r="F145">
            <v>0</v>
          </cell>
          <cell r="G145">
            <v>6438187.9235067125</v>
          </cell>
          <cell r="H145">
            <v>7284938.3068581279</v>
          </cell>
          <cell r="I145">
            <v>11552902.991113968</v>
          </cell>
          <cell r="J145">
            <v>9423494.1026069876</v>
          </cell>
          <cell r="K145">
            <v>5125970.138734825</v>
          </cell>
          <cell r="L145">
            <v>8074586.3214734346</v>
          </cell>
          <cell r="M145">
            <v>4123375.9483651333</v>
          </cell>
        </row>
        <row r="146">
          <cell r="C146" t="str">
            <v>JUMLAH</v>
          </cell>
          <cell r="D146">
            <v>984352826.7234565</v>
          </cell>
          <cell r="E146">
            <v>3178355.1453810134</v>
          </cell>
          <cell r="F146">
            <v>0</v>
          </cell>
          <cell r="G146">
            <v>26417555</v>
          </cell>
          <cell r="H146">
            <v>23984555</v>
          </cell>
          <cell r="I146">
            <v>26688491.093078524</v>
          </cell>
          <cell r="J146">
            <v>14053882.573404811</v>
          </cell>
          <cell r="K146">
            <v>9958098.4835166708</v>
          </cell>
          <cell r="L146">
            <v>34240381.75</v>
          </cell>
          <cell r="M146">
            <v>97890981.380738884</v>
          </cell>
        </row>
        <row r="147">
          <cell r="B147" t="str">
            <v>D:\TM1-HASIL\TM1\PLN Budget Reports V1.2\Reports\[RKAP Laba_ Rugi.xls]IkhtisarBiop(12.0)</v>
          </cell>
          <cell r="M147">
            <v>38413.629965277774</v>
          </cell>
        </row>
        <row r="148">
          <cell r="B148" t="str">
            <v>*) Diisi Pada Kolom Jumlah</v>
          </cell>
        </row>
        <row r="149">
          <cell r="B149" t="str">
            <v>Jangan Mengubah / Menambah Baris !!!!!</v>
          </cell>
        </row>
        <row r="151">
          <cell r="B151" t="str">
            <v>PT. PLN (PERSERO)</v>
          </cell>
        </row>
        <row r="152">
          <cell r="B152" t="str">
            <v>SATUAN ADMINISTRASI</v>
          </cell>
        </row>
        <row r="153">
          <cell r="B153" t="str">
            <v>DISTRIBUSI BALI</v>
          </cell>
        </row>
        <row r="154">
          <cell r="B154" t="str">
            <v>LEMBAR KERJA</v>
          </cell>
          <cell r="K154" t="str">
            <v>Daftar</v>
          </cell>
          <cell r="L154" t="str">
            <v>12.0</v>
          </cell>
        </row>
        <row r="155">
          <cell r="B155" t="str">
            <v>ANGGARAN LABA RUGI</v>
          </cell>
        </row>
        <row r="156">
          <cell r="B156" t="str">
            <v>TAHUN 2005 - S/D TRW IV</v>
          </cell>
          <cell r="K156" t="str">
            <v>Perihal</v>
          </cell>
          <cell r="L156" t="str">
            <v xml:space="preserve">IKHTISAR BEBAN USAHA  </v>
          </cell>
        </row>
        <row r="157">
          <cell r="B157" t="str">
            <v>(Dalam ribuan rupiah)</v>
          </cell>
        </row>
        <row r="158">
          <cell r="C158" t="str">
            <v>Jumlah Ikhtisar Beban Usaha L12</v>
          </cell>
          <cell r="D158" t="str">
            <v>Jumlah Ikhtisar Beban Usaha</v>
          </cell>
          <cell r="E158" t="str">
            <v>Bahan Bakar dan Minyak Pelumas L12</v>
          </cell>
          <cell r="F158" t="str">
            <v>Bahan Baku</v>
          </cell>
          <cell r="G158" t="str">
            <v>Pemakaian Material</v>
          </cell>
          <cell r="H158" t="str">
            <v>Jasa Borongan</v>
          </cell>
          <cell r="I158" t="str">
            <v>Gaji / Tunjangan</v>
          </cell>
          <cell r="J158" t="str">
            <v>Cuti dan lainnya</v>
          </cell>
          <cell r="K158" t="str">
            <v>Diklat dan lainnya</v>
          </cell>
          <cell r="L158" t="str">
            <v>Biaya Administrasi</v>
          </cell>
          <cell r="M158" t="str">
            <v>Penyusutan Aktiva Tetap</v>
          </cell>
        </row>
        <row r="159">
          <cell r="B159" t="str">
            <v>Kode Akun</v>
          </cell>
          <cell r="C159" t="str">
            <v>U r a i a n</v>
          </cell>
          <cell r="D159" t="str">
            <v>Jumlah</v>
          </cell>
          <cell r="E159" t="str">
            <v>Bahan Bakar   dan                             M. Pelumas</v>
          </cell>
          <cell r="F159" t="str">
            <v>Bahan Baku</v>
          </cell>
          <cell r="G159" t="str">
            <v>Biaya Pemeliharaan</v>
          </cell>
          <cell r="I159" t="str">
            <v>Kepegawaian</v>
          </cell>
          <cell r="L159" t="str">
            <v>Biaya Administrasi</v>
          </cell>
          <cell r="M159" t="str">
            <v>Biaya                   Penyusutan</v>
          </cell>
        </row>
        <row r="160">
          <cell r="G160" t="str">
            <v>Pemakaian Material</v>
          </cell>
          <cell r="H160" t="str">
            <v>Jasa Borongan</v>
          </cell>
          <cell r="I160" t="str">
            <v>Gaji / Tunjangan</v>
          </cell>
          <cell r="J160" t="str">
            <v>Cuti dan lainnya</v>
          </cell>
          <cell r="K160" t="str">
            <v>Diklat dan lainnya</v>
          </cell>
        </row>
        <row r="161">
          <cell r="B161" t="str">
            <v>(1)</v>
          </cell>
          <cell r="C161" t="str">
            <v>(2)</v>
          </cell>
          <cell r="D161" t="str">
            <v>( 3 = 4 S/D 11 )</v>
          </cell>
          <cell r="E161" t="str">
            <v>(4)</v>
          </cell>
          <cell r="F161" t="str">
            <v>(5)</v>
          </cell>
          <cell r="G161" t="str">
            <v>(6)</v>
          </cell>
          <cell r="H161" t="str">
            <v>(7)</v>
          </cell>
          <cell r="I161" t="str">
            <v>(8)</v>
          </cell>
          <cell r="J161" t="str">
            <v>(9)</v>
          </cell>
          <cell r="K161" t="str">
            <v>(10)</v>
          </cell>
          <cell r="L161" t="str">
            <v>(10)</v>
          </cell>
          <cell r="M161" t="str">
            <v>(11)</v>
          </cell>
        </row>
        <row r="162">
          <cell r="C162" t="str">
            <v>PEMBELIAN :</v>
          </cell>
        </row>
        <row r="163">
          <cell r="B163" t="str">
            <v>6 00 1 00 000</v>
          </cell>
          <cell r="C163" t="str">
            <v>- Pembelian T. Listrik *)</v>
          </cell>
          <cell r="D163">
            <v>1013882288</v>
          </cell>
          <cell r="E163" t="str">
            <v>XX</v>
          </cell>
          <cell r="F163" t="str">
            <v>XX</v>
          </cell>
          <cell r="G163" t="str">
            <v>XX</v>
          </cell>
          <cell r="H163" t="str">
            <v>XX</v>
          </cell>
          <cell r="I163" t="str">
            <v>XX</v>
          </cell>
          <cell r="J163" t="str">
            <v>XX</v>
          </cell>
          <cell r="K163" t="str">
            <v>XX</v>
          </cell>
          <cell r="L163" t="str">
            <v>XX</v>
          </cell>
          <cell r="M163" t="str">
            <v>XX</v>
          </cell>
        </row>
        <row r="164">
          <cell r="B164" t="str">
            <v>6 00 2 00 000</v>
          </cell>
          <cell r="C164" t="str">
            <v>- Sewa Genset *)</v>
          </cell>
          <cell r="D164">
            <v>0</v>
          </cell>
          <cell r="E164" t="str">
            <v>XX</v>
          </cell>
          <cell r="F164" t="str">
            <v>XX</v>
          </cell>
          <cell r="G164" t="str">
            <v>XX</v>
          </cell>
          <cell r="H164" t="str">
            <v>XX</v>
          </cell>
          <cell r="I164" t="str">
            <v>XX</v>
          </cell>
          <cell r="J164" t="str">
            <v>XX</v>
          </cell>
          <cell r="K164" t="str">
            <v>XX</v>
          </cell>
          <cell r="L164" t="str">
            <v>XX</v>
          </cell>
          <cell r="M164" t="str">
            <v>XX</v>
          </cell>
        </row>
        <row r="165">
          <cell r="C165" t="str">
            <v>Sub Jumlah</v>
          </cell>
          <cell r="D165">
            <v>1013882288</v>
          </cell>
          <cell r="E165" t="str">
            <v>XX</v>
          </cell>
          <cell r="F165" t="str">
            <v>XX</v>
          </cell>
          <cell r="G165" t="str">
            <v>XX</v>
          </cell>
          <cell r="H165" t="str">
            <v>XX</v>
          </cell>
          <cell r="I165" t="str">
            <v>XX</v>
          </cell>
          <cell r="J165" t="str">
            <v>XX</v>
          </cell>
          <cell r="K165" t="str">
            <v>XX</v>
          </cell>
          <cell r="L165" t="str">
            <v>XX</v>
          </cell>
          <cell r="M165" t="str">
            <v>XX</v>
          </cell>
        </row>
        <row r="166">
          <cell r="C166" t="str">
            <v>PEMBANGKITAN :</v>
          </cell>
        </row>
        <row r="167">
          <cell r="B167" t="str">
            <v>6 11 0 00 000</v>
          </cell>
          <cell r="C167" t="str">
            <v>P L T A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B168" t="str">
            <v>6 12 0 00 000</v>
          </cell>
          <cell r="C168" t="str">
            <v>P L T U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B169" t="str">
            <v>6 13 0 00 000</v>
          </cell>
          <cell r="C169" t="str">
            <v>P L T D</v>
          </cell>
          <cell r="D169">
            <v>6535873.2920333594</v>
          </cell>
          <cell r="E169">
            <v>4237200.25</v>
          </cell>
          <cell r="F169">
            <v>0</v>
          </cell>
          <cell r="G169">
            <v>497755</v>
          </cell>
          <cell r="H169">
            <v>441379.99999999994</v>
          </cell>
          <cell r="I169">
            <v>287358.27453544107</v>
          </cell>
          <cell r="J169">
            <v>73235.674901667517</v>
          </cell>
          <cell r="K169">
            <v>88135.023382251471</v>
          </cell>
          <cell r="L169">
            <v>94940.928388897562</v>
          </cell>
          <cell r="M169">
            <v>815868.14082510315</v>
          </cell>
        </row>
        <row r="170">
          <cell r="B170" t="str">
            <v>6 14 0 00 000</v>
          </cell>
          <cell r="C170" t="str">
            <v>P L T G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</row>
        <row r="171">
          <cell r="B171" t="str">
            <v>6 15 0 00 000</v>
          </cell>
          <cell r="C171" t="str">
            <v>P L T P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</row>
        <row r="172">
          <cell r="B172" t="str">
            <v>6 16 0 00 000</v>
          </cell>
          <cell r="C172" t="str">
            <v>P L T G/U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C173" t="str">
            <v>Sewa Pembangkit</v>
          </cell>
          <cell r="D173">
            <v>0</v>
          </cell>
          <cell r="E173">
            <v>0</v>
          </cell>
        </row>
        <row r="174">
          <cell r="C174" t="str">
            <v>Sub Jumlah</v>
          </cell>
          <cell r="D174">
            <v>6535873.2920333594</v>
          </cell>
          <cell r="E174">
            <v>4237200.25</v>
          </cell>
          <cell r="F174">
            <v>0</v>
          </cell>
          <cell r="G174">
            <v>497755</v>
          </cell>
          <cell r="H174">
            <v>441379.99999999994</v>
          </cell>
          <cell r="I174">
            <v>287358.27453544107</v>
          </cell>
          <cell r="J174">
            <v>73235.674901667517</v>
          </cell>
          <cell r="K174">
            <v>88135.023382251471</v>
          </cell>
          <cell r="L174">
            <v>94940.928388897562</v>
          </cell>
          <cell r="M174">
            <v>815868.14082510315</v>
          </cell>
        </row>
        <row r="175">
          <cell r="C175" t="str">
            <v>TRANSMISI :</v>
          </cell>
        </row>
        <row r="176">
          <cell r="B176" t="str">
            <v>6 20 0 00 000</v>
          </cell>
          <cell r="C176" t="str">
            <v>Transmisi</v>
          </cell>
          <cell r="D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B177" t="str">
            <v>6 30 0 00 000</v>
          </cell>
          <cell r="C177" t="str">
            <v>Tele Informasi Data</v>
          </cell>
          <cell r="D177">
            <v>615902.05531401548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615902.05531401548</v>
          </cell>
        </row>
        <row r="178">
          <cell r="C178" t="str">
            <v>Sub Jumlah</v>
          </cell>
          <cell r="D178">
            <v>615902.05531401548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615902.05531401548</v>
          </cell>
        </row>
        <row r="179">
          <cell r="C179" t="str">
            <v>DISTRIBUSI :</v>
          </cell>
        </row>
        <row r="180">
          <cell r="B180" t="str">
            <v>6 40 0 00 000</v>
          </cell>
          <cell r="C180" t="str">
            <v>Distribusi</v>
          </cell>
          <cell r="D180">
            <v>177237959.7273261</v>
          </cell>
          <cell r="F180">
            <v>0</v>
          </cell>
          <cell r="G180">
            <v>20164870</v>
          </cell>
          <cell r="H180">
            <v>17106251</v>
          </cell>
          <cell r="I180">
            <v>12997822.72010793</v>
          </cell>
          <cell r="J180">
            <v>3380300.6300717937</v>
          </cell>
          <cell r="K180">
            <v>4003079.6107461909</v>
          </cell>
          <cell r="L180">
            <v>10549809.158220258</v>
          </cell>
          <cell r="M180">
            <v>109035826.60817994</v>
          </cell>
        </row>
        <row r="181">
          <cell r="B181" t="str">
            <v>6 50 0 00 000</v>
          </cell>
          <cell r="C181" t="str">
            <v>Unit Pengatur Distribusi</v>
          </cell>
          <cell r="D181">
            <v>5534522.1075462122</v>
          </cell>
          <cell r="F181">
            <v>0</v>
          </cell>
          <cell r="G181">
            <v>623150</v>
          </cell>
          <cell r="H181">
            <v>461665</v>
          </cell>
          <cell r="I181">
            <v>1036490.0314171413</v>
          </cell>
          <cell r="J181">
            <v>384242.11674076348</v>
          </cell>
          <cell r="K181">
            <v>347250.0345810242</v>
          </cell>
          <cell r="L181">
            <v>224678.3705102978</v>
          </cell>
          <cell r="M181">
            <v>2457046.5542969857</v>
          </cell>
        </row>
        <row r="182">
          <cell r="C182" t="str">
            <v>Sub Jumlah</v>
          </cell>
          <cell r="D182">
            <v>182772481.83487231</v>
          </cell>
          <cell r="E182">
            <v>0</v>
          </cell>
          <cell r="F182">
            <v>0</v>
          </cell>
          <cell r="G182">
            <v>20788020</v>
          </cell>
          <cell r="H182">
            <v>17567916</v>
          </cell>
          <cell r="I182">
            <v>14034312.751525071</v>
          </cell>
          <cell r="J182">
            <v>3764542.7468125573</v>
          </cell>
          <cell r="K182">
            <v>4350329.6453272151</v>
          </cell>
          <cell r="L182">
            <v>10774487.528730555</v>
          </cell>
          <cell r="M182">
            <v>111492873.16247693</v>
          </cell>
        </row>
        <row r="184">
          <cell r="B184" t="str">
            <v>6 60 0 00 000</v>
          </cell>
          <cell r="C184" t="str">
            <v>TATA USAHA LANGGANAN</v>
          </cell>
          <cell r="D184">
            <v>41296788.703254096</v>
          </cell>
          <cell r="F184">
            <v>0</v>
          </cell>
          <cell r="G184">
            <v>482100</v>
          </cell>
          <cell r="H184">
            <v>3010060</v>
          </cell>
          <cell r="I184">
            <v>7240248.1767673306</v>
          </cell>
          <cell r="J184">
            <v>2758599.6914090617</v>
          </cell>
          <cell r="K184">
            <v>2445308.8752043517</v>
          </cell>
          <cell r="L184">
            <v>23930921.52451783</v>
          </cell>
          <cell r="M184">
            <v>1429550.4353555231</v>
          </cell>
        </row>
        <row r="185">
          <cell r="C185" t="str">
            <v>LAINNYA :</v>
          </cell>
        </row>
        <row r="186">
          <cell r="B186" t="str">
            <v>6 71 0 00 000</v>
          </cell>
          <cell r="C186" t="str">
            <v>Tata Usaha</v>
          </cell>
          <cell r="D186">
            <v>53012810.378453352</v>
          </cell>
          <cell r="F186">
            <v>0</v>
          </cell>
          <cell r="G186">
            <v>5374815</v>
          </cell>
          <cell r="H186">
            <v>7217590</v>
          </cell>
          <cell r="I186">
            <v>15426615.830209497</v>
          </cell>
          <cell r="J186">
            <v>13308146.646922551</v>
          </cell>
          <cell r="K186">
            <v>7021815.195279819</v>
          </cell>
          <cell r="L186">
            <v>1597034.55382394</v>
          </cell>
          <cell r="M186">
            <v>3066793.1522175339</v>
          </cell>
        </row>
        <row r="187">
          <cell r="B187" t="str">
            <v>6 72 0 00 000</v>
          </cell>
          <cell r="C187" t="str">
            <v>Gudang dan Persed. Bahan</v>
          </cell>
          <cell r="D187">
            <v>1440256.2979882078</v>
          </cell>
          <cell r="F187">
            <v>0</v>
          </cell>
          <cell r="G187">
            <v>193070</v>
          </cell>
          <cell r="H187">
            <v>224000</v>
          </cell>
          <cell r="I187">
            <v>230495.37368230263</v>
          </cell>
          <cell r="J187">
            <v>0</v>
          </cell>
          <cell r="K187">
            <v>56336.81540288961</v>
          </cell>
          <cell r="L187">
            <v>260119.24968037577</v>
          </cell>
          <cell r="M187">
            <v>476234.8592226397</v>
          </cell>
        </row>
        <row r="188">
          <cell r="B188" t="str">
            <v>6 73 0 00 000</v>
          </cell>
          <cell r="C188" t="str">
            <v>B e n g k e l</v>
          </cell>
          <cell r="D188">
            <v>1522992.571886485</v>
          </cell>
          <cell r="F188">
            <v>0</v>
          </cell>
          <cell r="G188">
            <v>50500</v>
          </cell>
          <cell r="H188">
            <v>40615</v>
          </cell>
          <cell r="I188">
            <v>800971.50649687718</v>
          </cell>
          <cell r="J188">
            <v>116413.87097124732</v>
          </cell>
          <cell r="K188">
            <v>224223.90116987235</v>
          </cell>
          <cell r="L188">
            <v>23410.123990554272</v>
          </cell>
          <cell r="M188">
            <v>266858.1692579338</v>
          </cell>
        </row>
        <row r="189">
          <cell r="B189" t="str">
            <v>6 74 0 00 000</v>
          </cell>
          <cell r="C189" t="str">
            <v>Laboratorium</v>
          </cell>
          <cell r="D189">
            <v>267710.76225251594</v>
          </cell>
          <cell r="F189">
            <v>0</v>
          </cell>
          <cell r="G189">
            <v>200000</v>
          </cell>
          <cell r="H189">
            <v>60250</v>
          </cell>
          <cell r="I189">
            <v>0</v>
          </cell>
          <cell r="J189">
            <v>0</v>
          </cell>
          <cell r="K189">
            <v>0</v>
          </cell>
          <cell r="L189">
            <v>541.39178411292164</v>
          </cell>
          <cell r="M189">
            <v>6919.3704684030072</v>
          </cell>
        </row>
        <row r="190">
          <cell r="B190" t="str">
            <v>6 75 0 00 000</v>
          </cell>
          <cell r="C190" t="str">
            <v>Jasa-Jasa Teknik</v>
          </cell>
          <cell r="D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</row>
        <row r="191">
          <cell r="B191" t="str">
            <v>6 76 0 00 000</v>
          </cell>
          <cell r="C191" t="str">
            <v>Wisma dan Rumah Dinas</v>
          </cell>
          <cell r="D191">
            <v>715201.04976941412</v>
          </cell>
          <cell r="F191">
            <v>0</v>
          </cell>
          <cell r="G191">
            <v>224920</v>
          </cell>
          <cell r="H191">
            <v>143615</v>
          </cell>
          <cell r="I191">
            <v>0</v>
          </cell>
          <cell r="J191">
            <v>0</v>
          </cell>
          <cell r="K191">
            <v>0</v>
          </cell>
          <cell r="L191">
            <v>81357.767373084585</v>
          </cell>
          <cell r="M191">
            <v>265308.28239632957</v>
          </cell>
        </row>
        <row r="192">
          <cell r="B192" t="str">
            <v>6 77 0 00 000</v>
          </cell>
          <cell r="C192" t="str">
            <v>Telekomunikasi</v>
          </cell>
          <cell r="D192">
            <v>2328931.3041762263</v>
          </cell>
          <cell r="F192">
            <v>0</v>
          </cell>
          <cell r="G192">
            <v>971215</v>
          </cell>
          <cell r="H192">
            <v>385440</v>
          </cell>
          <cell r="I192">
            <v>0</v>
          </cell>
          <cell r="J192">
            <v>0</v>
          </cell>
          <cell r="K192">
            <v>0</v>
          </cell>
          <cell r="L192">
            <v>25730.931710634879</v>
          </cell>
          <cell r="M192">
            <v>946545.37246559118</v>
          </cell>
        </row>
        <row r="193">
          <cell r="B193" t="str">
            <v>6 78 0 00 000</v>
          </cell>
          <cell r="C193" t="str">
            <v>Rupa-Rupa Jasa Umum dan Teknologi Informasi</v>
          </cell>
          <cell r="D193">
            <v>8746965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8746965</v>
          </cell>
          <cell r="M193">
            <v>0</v>
          </cell>
        </row>
        <row r="194">
          <cell r="B194" t="str">
            <v>6 79 0 00 000</v>
          </cell>
          <cell r="C194" t="str">
            <v>Pendidikan dan Latihan</v>
          </cell>
          <cell r="D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</row>
        <row r="195">
          <cell r="C195" t="str">
            <v>Sub Jumlah</v>
          </cell>
          <cell r="D195">
            <v>68034867.364526212</v>
          </cell>
          <cell r="E195">
            <v>0</v>
          </cell>
          <cell r="F195">
            <v>0</v>
          </cell>
          <cell r="G195">
            <v>7014520</v>
          </cell>
          <cell r="H195">
            <v>8071510</v>
          </cell>
          <cell r="I195">
            <v>16458082.710388677</v>
          </cell>
          <cell r="J195">
            <v>13424560.517893799</v>
          </cell>
          <cell r="K195">
            <v>7302375.9118525805</v>
          </cell>
          <cell r="L195">
            <v>10735159.018362703</v>
          </cell>
          <cell r="M195">
            <v>5028659.2060284317</v>
          </cell>
        </row>
        <row r="196">
          <cell r="C196" t="str">
            <v>JUMLAH</v>
          </cell>
          <cell r="D196">
            <v>1313138201.25</v>
          </cell>
          <cell r="E196">
            <v>4237200.25</v>
          </cell>
          <cell r="F196">
            <v>0</v>
          </cell>
          <cell r="G196">
            <v>28782395</v>
          </cell>
          <cell r="H196">
            <v>29090866</v>
          </cell>
          <cell r="I196">
            <v>38020001.913216516</v>
          </cell>
          <cell r="J196">
            <v>20020938.631017085</v>
          </cell>
          <cell r="K196">
            <v>14186149.455766398</v>
          </cell>
          <cell r="L196">
            <v>45535508.999999985</v>
          </cell>
          <cell r="M196">
            <v>119382853</v>
          </cell>
        </row>
        <row r="197">
          <cell r="B197" t="str">
            <v>D:\TM1-HASIL\TM1\PLN Budget Reports V1.2\Reports\[RKAP Laba_ Rugi.xls]IkhtisarBiop(12.0)</v>
          </cell>
          <cell r="M197">
            <v>38413.629965277774</v>
          </cell>
        </row>
        <row r="198">
          <cell r="B198" t="str">
            <v>*) Diisi Pada Kolom Jumlah</v>
          </cell>
        </row>
        <row r="199">
          <cell r="B199" t="str">
            <v>Jangan Mengubah / Menambah Baris !!!!!</v>
          </cell>
        </row>
      </sheetData>
      <sheetData sheetId="1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L4" t="str">
            <v>11A1</v>
          </cell>
          <cell r="Q4" t="str">
            <v>Daftar</v>
          </cell>
          <cell r="R4" t="str">
            <v>12A1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 xml:space="preserve">RINCIAN PEMBELIAN TENAGA LISTRIK </v>
          </cell>
        </row>
        <row r="7">
          <cell r="B7" t="str">
            <v>(Dalam ribuan rupiah)</v>
          </cell>
        </row>
        <row r="8">
          <cell r="D8" t="str">
            <v>Nomor Perjanjian</v>
          </cell>
          <cell r="E8" t="str">
            <v>Nama Pusat Listrik</v>
          </cell>
          <cell r="F8" t="str">
            <v>Capacity Factor (CF)</v>
          </cell>
          <cell r="G8" t="str">
            <v>KWh Beli</v>
          </cell>
          <cell r="H8" t="str">
            <v>Fixed Porsi Rupiah</v>
          </cell>
          <cell r="I8" t="str">
            <v>Variable Porsi Rupiah</v>
          </cell>
          <cell r="J8" t="str">
            <v>Jumlah Porsi Rupiah</v>
          </cell>
          <cell r="K8" t="str">
            <v>Mata Uang</v>
          </cell>
          <cell r="L8" t="str">
            <v>Fixed Valas</v>
          </cell>
          <cell r="M8" t="str">
            <v>Variable Valas</v>
          </cell>
          <cell r="N8" t="str">
            <v>Jumlah Valas</v>
          </cell>
          <cell r="O8" t="str">
            <v>Fixed Equivalen Rupiah</v>
          </cell>
          <cell r="P8" t="str">
            <v>Variable Equivalen Rupiah</v>
          </cell>
          <cell r="Q8" t="str">
            <v>Jumlah Equivalen Rupiah</v>
          </cell>
          <cell r="R8" t="str">
            <v xml:space="preserve">Harga Beli </v>
          </cell>
          <cell r="S8" t="str">
            <v>Rupiah per kWh</v>
          </cell>
        </row>
        <row r="9">
          <cell r="B9" t="str">
            <v>No.</v>
          </cell>
          <cell r="C9" t="str">
            <v>Nama Perusahaan</v>
          </cell>
          <cell r="D9" t="str">
            <v>Nomor Perjanjian</v>
          </cell>
          <cell r="E9" t="str">
            <v>Nama Pusat Listrik</v>
          </cell>
          <cell r="F9" t="str">
            <v>Capacity Factor (CF)</v>
          </cell>
          <cell r="G9" t="str">
            <v>kWh Beli</v>
          </cell>
          <cell r="H9" t="str">
            <v>Porsi Rupiah</v>
          </cell>
          <cell r="K9" t="str">
            <v>Porsi Valas</v>
          </cell>
          <cell r="R9" t="str">
            <v>Harga Beli Rp</v>
          </cell>
          <cell r="S9" t="str">
            <v>Rupiah per kWh</v>
          </cell>
        </row>
        <row r="10">
          <cell r="K10" t="str">
            <v>Mata Uang</v>
          </cell>
          <cell r="L10" t="str">
            <v>Jumlah Valas</v>
          </cell>
          <cell r="O10" t="str">
            <v>Equivalen Rupiah</v>
          </cell>
        </row>
        <row r="11">
          <cell r="H11" t="str">
            <v>Fixed</v>
          </cell>
          <cell r="I11" t="str">
            <v>Variable</v>
          </cell>
          <cell r="J11" t="str">
            <v>Jumlah</v>
          </cell>
          <cell r="L11" t="str">
            <v>Fixed US$ '000</v>
          </cell>
          <cell r="M11" t="str">
            <v>Variable US$ '000</v>
          </cell>
          <cell r="N11" t="str">
            <v>Jumlah US$ '000</v>
          </cell>
          <cell r="O11" t="str">
            <v xml:space="preserve">Fixed </v>
          </cell>
          <cell r="P11" t="str">
            <v>Variable</v>
          </cell>
          <cell r="Q11" t="str">
            <v>Jumlah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 = 7 + 8</v>
          </cell>
          <cell r="K12" t="str">
            <v>10</v>
          </cell>
          <cell r="L12" t="str">
            <v>11</v>
          </cell>
          <cell r="M12" t="str">
            <v>12</v>
          </cell>
          <cell r="N12" t="str">
            <v>13 = 11 + 12</v>
          </cell>
          <cell r="O12" t="str">
            <v>14</v>
          </cell>
          <cell r="P12" t="str">
            <v>15</v>
          </cell>
          <cell r="Q12" t="str">
            <v>16 = 14 + 15</v>
          </cell>
          <cell r="R12" t="str">
            <v>17 = 9 + 16</v>
          </cell>
          <cell r="S12" t="str">
            <v>18 = 17 / 6</v>
          </cell>
        </row>
        <row r="13">
          <cell r="C13" t="str">
            <v>Pembelian dari Single Buyer</v>
          </cell>
          <cell r="J13">
            <v>0</v>
          </cell>
          <cell r="K13" t="str">
            <v>USD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</row>
        <row r="14">
          <cell r="C14" t="str">
            <v>Pembelian dari Kitlur - Sumbagut</v>
          </cell>
          <cell r="J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</row>
        <row r="15">
          <cell r="C15" t="str">
            <v>Pembelian dari Kitlur - Sumbagsel</v>
          </cell>
          <cell r="J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C16" t="str">
            <v>Pembelian dari PT Indonesia Power</v>
          </cell>
          <cell r="J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C17" t="str">
            <v>Pembelian dari PT PLN PJB</v>
          </cell>
          <cell r="F17">
            <v>376604.01509735011</v>
          </cell>
          <cell r="G17">
            <v>545062000</v>
          </cell>
          <cell r="H17">
            <v>124384397.50233771</v>
          </cell>
          <cell r="I17">
            <v>121641466.21988389</v>
          </cell>
          <cell r="J17">
            <v>246025863.72222161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246025863.72222161</v>
          </cell>
          <cell r="S17">
            <v>451.37225438981551</v>
          </cell>
        </row>
        <row r="18">
          <cell r="C18" t="str">
            <v>Pambangkitan Tanjung Jati B</v>
          </cell>
          <cell r="J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C19" t="str">
            <v>Pembelian dari PT Muara Tawar</v>
          </cell>
          <cell r="J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N20">
            <v>0</v>
          </cell>
          <cell r="S20">
            <v>0</v>
          </cell>
        </row>
        <row r="21">
          <cell r="C21" t="str">
            <v>Pembelian dari swasta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PLTU Paiton I</v>
          </cell>
          <cell r="J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C23" t="str">
            <v>PLTU Paiton II (Jawa Power)</v>
          </cell>
          <cell r="J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C24" t="str">
            <v>PLTGU Cikarang</v>
          </cell>
          <cell r="J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PLTP Gunung Salak 456</v>
          </cell>
          <cell r="J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PLTP Drajat II</v>
          </cell>
          <cell r="J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C27" t="str">
            <v>PLTP Wayang Windu</v>
          </cell>
          <cell r="J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C28" t="str">
            <v>PLTP Dieng</v>
          </cell>
          <cell r="J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PLTA PJT II (Jatiluhur)</v>
          </cell>
          <cell r="J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C30" t="str">
            <v>Pembelian Listrik PSK</v>
          </cell>
          <cell r="J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C31" t="str">
            <v>Jumlah Jawa Bali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PLTD Suppa</v>
          </cell>
          <cell r="J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C33" t="str">
            <v>PLTGU Sengkang</v>
          </cell>
          <cell r="J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C34" t="str">
            <v>PLTGU Palembang Timur</v>
          </cell>
          <cell r="J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C35" t="str">
            <v>PLTP Sibayak (Sumatera Utara)</v>
          </cell>
          <cell r="J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C36" t="str">
            <v>PT Inalum (Sumatera Utara)</v>
          </cell>
          <cell r="J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C37" t="str">
            <v>PT RPE P (Kerinci)</v>
          </cell>
          <cell r="J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C38" t="str">
            <v>PT IKPP (Riau)</v>
          </cell>
          <cell r="J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C39" t="str">
            <v>PT Pusri (Palembang)</v>
          </cell>
          <cell r="J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C40" t="str">
            <v>PT Bukit Asam (Lahat)</v>
          </cell>
          <cell r="J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C41" t="str">
            <v>PT Cita Contract (Lampung)</v>
          </cell>
          <cell r="J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C42" t="str">
            <v>PT Seputih Daya Prima (Lampung)</v>
          </cell>
          <cell r="J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PT Central Pertiwi Bahari (Lampung)</v>
          </cell>
          <cell r="J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PT Wijaya T (Banjarmasin)</v>
          </cell>
          <cell r="J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C45" t="str">
            <v>PT Gunung Meranti (Banjarmasin)</v>
          </cell>
          <cell r="J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</row>
        <row r="46">
          <cell r="C46" t="str">
            <v>PT INCO (Soroako)</v>
          </cell>
          <cell r="J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C47" t="str">
            <v>PLTM KUD Wai Kelo Sawa (Kupang)</v>
          </cell>
          <cell r="J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</row>
        <row r="48">
          <cell r="C48" t="str">
            <v>PT Emdeki Utama (Captive Gresik)</v>
          </cell>
          <cell r="J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C49" t="str">
            <v>Pembelian Swasta Lain lain -1</v>
          </cell>
          <cell r="J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C50" t="str">
            <v>Pembelian Swasta Lain lain -2</v>
          </cell>
          <cell r="J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C51" t="str">
            <v>Pembelian Swasta Lain lain -3</v>
          </cell>
          <cell r="J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C52" t="str">
            <v>Pembelian Listrik PSK</v>
          </cell>
          <cell r="J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C53" t="str">
            <v xml:space="preserve"> Jumlah Luar Jawa Bali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C54" t="str">
            <v>J u m l a h</v>
          </cell>
          <cell r="G54">
            <v>545062000</v>
          </cell>
          <cell r="H54">
            <v>124384397.50233771</v>
          </cell>
          <cell r="I54">
            <v>121641466.21988389</v>
          </cell>
          <cell r="J54">
            <v>246025863.72222161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246025863.72222161</v>
          </cell>
          <cell r="S54">
            <v>451.37225438981551</v>
          </cell>
        </row>
        <row r="55">
          <cell r="B55" t="str">
            <v>D:\TM1-HASIL\TM1\PLN Budget Reports V1.2\Reports\[RKAP Laba_ Rugi.xls]PembelianiTL(12A1</v>
          </cell>
          <cell r="S55">
            <v>38413.629965277774</v>
          </cell>
        </row>
        <row r="57">
          <cell r="B57" t="str">
            <v>PT. PLN (PERSERO)</v>
          </cell>
        </row>
        <row r="58">
          <cell r="B58" t="str">
            <v>SATUAN ADMINISTRASI</v>
          </cell>
        </row>
        <row r="59">
          <cell r="B59" t="str">
            <v>DISTRIBUSI BALI</v>
          </cell>
        </row>
        <row r="60">
          <cell r="B60" t="str">
            <v>LEMBAR KERJA</v>
          </cell>
          <cell r="L60" t="str">
            <v>11A1</v>
          </cell>
          <cell r="Q60" t="str">
            <v>Daftar</v>
          </cell>
          <cell r="R60" t="str">
            <v>12A1</v>
          </cell>
        </row>
        <row r="61">
          <cell r="B61" t="str">
            <v>ANGGARAN LABA RUGI</v>
          </cell>
        </row>
        <row r="62">
          <cell r="B62" t="str">
            <v>TAHUN 2005 - S/D TRW II</v>
          </cell>
          <cell r="Q62" t="str">
            <v>Perihal</v>
          </cell>
          <cell r="R62" t="str">
            <v xml:space="preserve">RINCIAN PEMBELIAN TENAGA LISTRIK </v>
          </cell>
        </row>
        <row r="63">
          <cell r="B63" t="str">
            <v>(Dalam ribuan rupiah)</v>
          </cell>
        </row>
        <row r="64">
          <cell r="D64" t="str">
            <v>Nomor Perjanjian</v>
          </cell>
          <cell r="E64" t="str">
            <v>Nama Pusat Listrik</v>
          </cell>
          <cell r="F64" t="str">
            <v>Capacity Factor (CF)</v>
          </cell>
          <cell r="G64" t="str">
            <v>KWh Beli</v>
          </cell>
          <cell r="H64" t="str">
            <v>Fixed Porsi Rupiah</v>
          </cell>
          <cell r="I64" t="str">
            <v>Variable Porsi Rupiah</v>
          </cell>
          <cell r="J64" t="str">
            <v>Jumlah Porsi Rupiah</v>
          </cell>
          <cell r="K64" t="str">
            <v>Mata Uang</v>
          </cell>
          <cell r="L64" t="str">
            <v>Fixed Valas</v>
          </cell>
          <cell r="M64" t="str">
            <v>Variable Valas</v>
          </cell>
          <cell r="N64" t="str">
            <v>Jumlah Valas</v>
          </cell>
          <cell r="O64" t="str">
            <v>Fixed Equivalen Rupiah</v>
          </cell>
          <cell r="P64" t="str">
            <v>Variable Equivalen Rupiah</v>
          </cell>
          <cell r="Q64" t="str">
            <v>Jumlah Equivalen Rupiah</v>
          </cell>
          <cell r="R64" t="str">
            <v xml:space="preserve">Harga Beli </v>
          </cell>
          <cell r="S64" t="str">
            <v>Rupiah per kWh</v>
          </cell>
        </row>
        <row r="65">
          <cell r="B65" t="str">
            <v>No.</v>
          </cell>
          <cell r="C65" t="str">
            <v>Nama Perusahaan</v>
          </cell>
          <cell r="D65" t="str">
            <v>Nomor Perjanjian</v>
          </cell>
          <cell r="E65" t="str">
            <v>Nama Pusat Listrik</v>
          </cell>
          <cell r="F65" t="str">
            <v>Capacity Factor (CF)</v>
          </cell>
          <cell r="G65" t="str">
            <v>kWh Beli</v>
          </cell>
          <cell r="H65" t="str">
            <v>Porsi Rupiah</v>
          </cell>
          <cell r="K65" t="str">
            <v>Porsi Valas</v>
          </cell>
          <cell r="R65" t="str">
            <v>Harga Beli Rp</v>
          </cell>
          <cell r="S65" t="str">
            <v>Rupiah per kWh</v>
          </cell>
        </row>
        <row r="66">
          <cell r="K66" t="str">
            <v>Mata Uang</v>
          </cell>
          <cell r="L66" t="str">
            <v>Jumlah Valas</v>
          </cell>
          <cell r="O66" t="str">
            <v>Equivalen Rupiah</v>
          </cell>
        </row>
        <row r="67">
          <cell r="H67" t="str">
            <v>Fixed</v>
          </cell>
          <cell r="I67" t="str">
            <v>Variable</v>
          </cell>
          <cell r="J67" t="str">
            <v>Jumlah</v>
          </cell>
          <cell r="L67" t="str">
            <v>Fixed US$ '000</v>
          </cell>
          <cell r="M67" t="str">
            <v>Variable US$ '000</v>
          </cell>
          <cell r="N67" t="str">
            <v>Jumlah US$ '000</v>
          </cell>
          <cell r="O67" t="str">
            <v xml:space="preserve">Fixed </v>
          </cell>
          <cell r="P67" t="str">
            <v>Variable</v>
          </cell>
          <cell r="Q67" t="str">
            <v>Jumlah</v>
          </cell>
        </row>
        <row r="68">
          <cell r="B68" t="str">
            <v>1</v>
          </cell>
          <cell r="C68" t="str">
            <v>2</v>
          </cell>
          <cell r="D68" t="str">
            <v>3</v>
          </cell>
          <cell r="E68" t="str">
            <v>4</v>
          </cell>
          <cell r="F68" t="str">
            <v>5</v>
          </cell>
          <cell r="G68" t="str">
            <v>6</v>
          </cell>
          <cell r="H68" t="str">
            <v>7</v>
          </cell>
          <cell r="I68" t="str">
            <v>8</v>
          </cell>
          <cell r="J68" t="str">
            <v>9 = 7 + 8</v>
          </cell>
          <cell r="K68" t="str">
            <v>10</v>
          </cell>
          <cell r="L68" t="str">
            <v>11</v>
          </cell>
          <cell r="M68" t="str">
            <v>12</v>
          </cell>
          <cell r="N68" t="str">
            <v>13 = 11 + 12</v>
          </cell>
          <cell r="O68" t="str">
            <v>14</v>
          </cell>
          <cell r="P68" t="str">
            <v>15</v>
          </cell>
          <cell r="Q68" t="str">
            <v>16 = 14 + 15</v>
          </cell>
          <cell r="R68" t="str">
            <v>17 = 9 + 16</v>
          </cell>
          <cell r="S68" t="str">
            <v>18 = 17 / 6</v>
          </cell>
        </row>
        <row r="69">
          <cell r="C69" t="str">
            <v>Pembelian dari Single Buyer</v>
          </cell>
          <cell r="J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C70" t="str">
            <v>Pembelian dari Kitlur - Sumbagut</v>
          </cell>
          <cell r="J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C71" t="str">
            <v>Pembelian dari Kitlur - Sumbagsel</v>
          </cell>
          <cell r="J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Pembelian dari PT Indonesia Power</v>
          </cell>
          <cell r="J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Pembelian dari PT PLN PJB</v>
          </cell>
          <cell r="F73">
            <v>380811.4816790148</v>
          </cell>
          <cell r="G73">
            <v>1102303000</v>
          </cell>
          <cell r="H73">
            <v>251548070.71492666</v>
          </cell>
          <cell r="I73">
            <v>246000919.41573006</v>
          </cell>
          <cell r="J73">
            <v>497548990.13065672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497548990.13065672</v>
          </cell>
          <cell r="S73">
            <v>451.37225438981545</v>
          </cell>
        </row>
        <row r="74">
          <cell r="C74" t="str">
            <v>Pambangkitan Tanjung Jati B</v>
          </cell>
          <cell r="J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C75" t="str">
            <v>Pembelian dari PT Muara Tawar</v>
          </cell>
          <cell r="J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N76">
            <v>0</v>
          </cell>
          <cell r="S76">
            <v>0</v>
          </cell>
        </row>
        <row r="77">
          <cell r="C77" t="str">
            <v>Pembelian dari swasta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</row>
        <row r="78">
          <cell r="C78" t="str">
            <v>PLTU Paiton I</v>
          </cell>
          <cell r="J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PLTU Paiton II (Jawa Power)</v>
          </cell>
          <cell r="J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C80" t="str">
            <v>PLTGU Cikarang</v>
          </cell>
          <cell r="J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</row>
        <row r="81">
          <cell r="C81" t="str">
            <v>PLTP Gunung Salak 456</v>
          </cell>
          <cell r="J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C82" t="str">
            <v>PLTP Drajat II</v>
          </cell>
          <cell r="J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C83" t="str">
            <v>PLTP Wayang Windu</v>
          </cell>
          <cell r="J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C84" t="str">
            <v>PLTP Dieng</v>
          </cell>
          <cell r="J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C85" t="str">
            <v>PLTA PJT II (Jatiluhur)</v>
          </cell>
          <cell r="J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C86" t="str">
            <v>Pembelian Listrik PSK</v>
          </cell>
          <cell r="J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C87" t="str">
            <v>Jumlah Jawa Bali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C88" t="str">
            <v>PLTD Suppa</v>
          </cell>
          <cell r="J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C89" t="str">
            <v>PLTGU Sengkang</v>
          </cell>
          <cell r="J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PLTGU Palembang Timur</v>
          </cell>
          <cell r="J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PLTP Sibayak (Sumatera Utara)</v>
          </cell>
          <cell r="J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</row>
        <row r="92">
          <cell r="C92" t="str">
            <v>PT Inalum (Sumatera Utara)</v>
          </cell>
          <cell r="J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C93" t="str">
            <v>PT RPE P (Kerinci)</v>
          </cell>
          <cell r="J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C94" t="str">
            <v>PT IKPP (Riau)</v>
          </cell>
          <cell r="J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C95" t="str">
            <v>PT Pusri (Palembang)</v>
          </cell>
          <cell r="J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</row>
        <row r="96">
          <cell r="C96" t="str">
            <v>PT Bukit Asam (Lahat)</v>
          </cell>
          <cell r="J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C97" t="str">
            <v>PT Cita Contract (Lampung)</v>
          </cell>
          <cell r="J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</row>
        <row r="98">
          <cell r="C98" t="str">
            <v>PT Seputih Daya Prima (Lampung)</v>
          </cell>
          <cell r="J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</row>
        <row r="99">
          <cell r="C99" t="str">
            <v>PT Central Pertiwi Bahari (Lampung)</v>
          </cell>
          <cell r="J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</row>
        <row r="100">
          <cell r="C100" t="str">
            <v>PT Wijaya T (Banjarmasin)</v>
          </cell>
          <cell r="J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</row>
        <row r="101">
          <cell r="C101" t="str">
            <v>PT Gunung Meranti (Banjarmasin)</v>
          </cell>
          <cell r="J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</row>
        <row r="102">
          <cell r="C102" t="str">
            <v>PT INCO (Soroako)</v>
          </cell>
          <cell r="J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</row>
        <row r="103">
          <cell r="C103" t="str">
            <v>PLTM KUD Wai Kelo Sawa (Kupang)</v>
          </cell>
          <cell r="J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</row>
        <row r="104">
          <cell r="C104" t="str">
            <v>PT Emdeki Utama (Captive Gresik)</v>
          </cell>
          <cell r="J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</row>
        <row r="105">
          <cell r="C105" t="str">
            <v>Pembelian Swasta Lain lain -1</v>
          </cell>
          <cell r="J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</row>
        <row r="106">
          <cell r="C106" t="str">
            <v>Pembelian Swasta Lain lain -2</v>
          </cell>
          <cell r="J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</row>
        <row r="107">
          <cell r="C107" t="str">
            <v>Pembelian Swasta Lain lain -3</v>
          </cell>
          <cell r="J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</row>
        <row r="108">
          <cell r="C108" t="str">
            <v>Pembelian Listrik PSK</v>
          </cell>
          <cell r="J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</row>
        <row r="109">
          <cell r="C109" t="str">
            <v xml:space="preserve"> Jumlah Luar Jawa Bali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C110" t="str">
            <v>J u m l a h</v>
          </cell>
          <cell r="G110">
            <v>1102303000</v>
          </cell>
          <cell r="H110">
            <v>251548070.71492666</v>
          </cell>
          <cell r="I110">
            <v>246000919.41573006</v>
          </cell>
          <cell r="J110">
            <v>497548990.13065672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497548990.13065672</v>
          </cell>
          <cell r="S110">
            <v>451.37225438981545</v>
          </cell>
        </row>
        <row r="111">
          <cell r="B111" t="str">
            <v>D:\TM1-HASIL\TM1\PLN Budget Reports V1.2\Reports\[RKAP Laba_ Rugi.xls]PembelianiTL(12A1</v>
          </cell>
          <cell r="S111">
            <v>38413.629965277774</v>
          </cell>
        </row>
        <row r="113">
          <cell r="B113" t="str">
            <v>PT. PLN (PERSERO)</v>
          </cell>
        </row>
        <row r="114">
          <cell r="B114" t="str">
            <v>SATUAN ADMINISTRASI</v>
          </cell>
        </row>
        <row r="115">
          <cell r="B115" t="str">
            <v>DISTRIBUSI BALI</v>
          </cell>
        </row>
        <row r="116">
          <cell r="B116" t="str">
            <v>LEMBAR KERJA</v>
          </cell>
          <cell r="L116" t="str">
            <v>11A1</v>
          </cell>
          <cell r="Q116" t="str">
            <v>Daftar</v>
          </cell>
          <cell r="R116" t="str">
            <v>12A1</v>
          </cell>
        </row>
        <row r="117">
          <cell r="B117" t="str">
            <v>ANGGARAN LABA RUGI</v>
          </cell>
        </row>
        <row r="118">
          <cell r="B118" t="str">
            <v>TAHUN 2005 - S/D TRW III</v>
          </cell>
          <cell r="Q118" t="str">
            <v>Perihal</v>
          </cell>
          <cell r="R118" t="str">
            <v xml:space="preserve">RINCIAN PEMBELIAN TENAGA LISTRIK </v>
          </cell>
        </row>
        <row r="119">
          <cell r="B119" t="str">
            <v>(Dalam ribuan rupiah)</v>
          </cell>
        </row>
        <row r="120">
          <cell r="D120" t="str">
            <v>Nomor Perjanjian</v>
          </cell>
          <cell r="E120" t="str">
            <v>Nama Pusat Listrik</v>
          </cell>
          <cell r="F120" t="str">
            <v>Capacity Factor (CF)</v>
          </cell>
          <cell r="G120" t="str">
            <v>KWh Beli</v>
          </cell>
          <cell r="H120" t="str">
            <v>Fixed Porsi Rupiah</v>
          </cell>
          <cell r="I120" t="str">
            <v>Variable Porsi Rupiah</v>
          </cell>
          <cell r="J120" t="str">
            <v>Jumlah Porsi Rupiah</v>
          </cell>
          <cell r="K120" t="str">
            <v>Mata Uang</v>
          </cell>
          <cell r="L120" t="str">
            <v>Fixed Valas</v>
          </cell>
          <cell r="M120" t="str">
            <v>Variable Valas</v>
          </cell>
          <cell r="N120" t="str">
            <v>Jumlah Valas</v>
          </cell>
          <cell r="O120" t="str">
            <v>Fixed Equivalen Rupiah</v>
          </cell>
          <cell r="P120" t="str">
            <v>Variable Equivalen Rupiah</v>
          </cell>
          <cell r="Q120" t="str">
            <v>Jumlah Equivalen Rupiah</v>
          </cell>
          <cell r="R120" t="str">
            <v xml:space="preserve">Harga Beli </v>
          </cell>
          <cell r="S120" t="str">
            <v>Rupiah per kWh</v>
          </cell>
        </row>
        <row r="121">
          <cell r="B121" t="str">
            <v>No.</v>
          </cell>
          <cell r="C121" t="str">
            <v>Nama Perusahaan</v>
          </cell>
          <cell r="D121" t="str">
            <v>Nomor Perjanjian</v>
          </cell>
          <cell r="E121" t="str">
            <v>Nama Pusat Listrik</v>
          </cell>
          <cell r="F121" t="str">
            <v>Capacity Factor (CF)</v>
          </cell>
          <cell r="G121" t="str">
            <v>kWh Beli</v>
          </cell>
          <cell r="H121" t="str">
            <v>Porsi Rupiah</v>
          </cell>
          <cell r="K121" t="str">
            <v>Porsi Valas</v>
          </cell>
          <cell r="R121" t="str">
            <v>Harga Beli Rp</v>
          </cell>
          <cell r="S121" t="str">
            <v>Rupiah per kWh</v>
          </cell>
        </row>
        <row r="122">
          <cell r="K122" t="str">
            <v>Mata Uang</v>
          </cell>
          <cell r="L122" t="str">
            <v>Jumlah Valas</v>
          </cell>
          <cell r="O122" t="str">
            <v>Equivalen Rupiah</v>
          </cell>
        </row>
        <row r="123">
          <cell r="H123" t="str">
            <v>Fixed</v>
          </cell>
          <cell r="I123" t="str">
            <v>Variable</v>
          </cell>
          <cell r="J123" t="str">
            <v>Jumlah</v>
          </cell>
          <cell r="L123" t="str">
            <v>Fixed US$ '000</v>
          </cell>
          <cell r="M123" t="str">
            <v>Variable US$ '000</v>
          </cell>
          <cell r="N123" t="str">
            <v>Jumlah US$ '000</v>
          </cell>
          <cell r="O123" t="str">
            <v xml:space="preserve">Fixed </v>
          </cell>
          <cell r="P123" t="str">
            <v>Variable</v>
          </cell>
          <cell r="Q123" t="str">
            <v>Jumlah</v>
          </cell>
        </row>
        <row r="124">
          <cell r="B124" t="str">
            <v>1</v>
          </cell>
          <cell r="C124" t="str">
            <v>2</v>
          </cell>
          <cell r="D124" t="str">
            <v>3</v>
          </cell>
          <cell r="E124" t="str">
            <v>4</v>
          </cell>
          <cell r="F124" t="str">
            <v>5</v>
          </cell>
          <cell r="G124" t="str">
            <v>6</v>
          </cell>
          <cell r="H124" t="str">
            <v>7</v>
          </cell>
          <cell r="I124" t="str">
            <v>8</v>
          </cell>
          <cell r="J124" t="str">
            <v>9 = 7 + 8</v>
          </cell>
          <cell r="K124" t="str">
            <v>10</v>
          </cell>
          <cell r="L124" t="str">
            <v>11</v>
          </cell>
          <cell r="M124" t="str">
            <v>12</v>
          </cell>
          <cell r="N124" t="str">
            <v>13 = 11 + 12</v>
          </cell>
          <cell r="O124" t="str">
            <v>14</v>
          </cell>
          <cell r="P124" t="str">
            <v>15</v>
          </cell>
          <cell r="Q124" t="str">
            <v>16 = 14 + 15</v>
          </cell>
          <cell r="R124" t="str">
            <v>17 = 9 + 16</v>
          </cell>
          <cell r="S124" t="str">
            <v>18 = 17 / 6</v>
          </cell>
        </row>
        <row r="125">
          <cell r="C125" t="str">
            <v>Pembelian dari Single Buyer</v>
          </cell>
          <cell r="J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Pembelian dari Kitlur - Sumbagut</v>
          </cell>
          <cell r="J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C127" t="str">
            <v>Pembelian dari Kitlur - Sumbagsel</v>
          </cell>
          <cell r="J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</row>
        <row r="128">
          <cell r="C128" t="str">
            <v>Pembelian dari PT Indonesia Power</v>
          </cell>
          <cell r="J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C129" t="str">
            <v>Pembelian dari PT PLN PJB</v>
          </cell>
          <cell r="F129">
            <v>381636.5767349205</v>
          </cell>
          <cell r="G129">
            <v>1657037</v>
          </cell>
          <cell r="H129">
            <v>378139640.78229845</v>
          </cell>
          <cell r="I129">
            <v>369800885.51503813</v>
          </cell>
          <cell r="J129">
            <v>747940526.29733658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747940526.29733658</v>
          </cell>
          <cell r="S129">
            <v>451372.25438981538</v>
          </cell>
        </row>
        <row r="130">
          <cell r="C130" t="str">
            <v>Pambangkitan Tanjung Jati B</v>
          </cell>
          <cell r="J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C131" t="str">
            <v>Pembelian dari PT Muara Tawar</v>
          </cell>
          <cell r="J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N132">
            <v>0</v>
          </cell>
          <cell r="S132">
            <v>0</v>
          </cell>
        </row>
        <row r="133">
          <cell r="C133" t="str">
            <v>Pembelian dari swasta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C134" t="str">
            <v>PLTU Paiton I</v>
          </cell>
          <cell r="J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C135" t="str">
            <v>PLTU Paiton II (Jawa Power)</v>
          </cell>
          <cell r="J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C136" t="str">
            <v>PLTGU Cikarang</v>
          </cell>
          <cell r="J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PLTP Gunung Salak 456</v>
          </cell>
          <cell r="J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PLTP Drajat II</v>
          </cell>
          <cell r="J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</row>
        <row r="139">
          <cell r="C139" t="str">
            <v>PLTP Wayang Windu</v>
          </cell>
          <cell r="J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</row>
        <row r="140">
          <cell r="C140" t="str">
            <v>PLTP Dieng</v>
          </cell>
          <cell r="J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</row>
        <row r="141">
          <cell r="C141" t="str">
            <v>PLTA PJT II (Jatiluhur)</v>
          </cell>
          <cell r="J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</row>
        <row r="142">
          <cell r="C142" t="str">
            <v>Pembelian Listrik PSK</v>
          </cell>
          <cell r="J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</row>
        <row r="143">
          <cell r="C143" t="str">
            <v>Jumlah Jawa Bali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</row>
        <row r="144">
          <cell r="C144" t="str">
            <v>PLTD Suppa</v>
          </cell>
          <cell r="J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</row>
        <row r="145">
          <cell r="C145" t="str">
            <v>PLTGU Sengkang</v>
          </cell>
          <cell r="J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</row>
        <row r="146">
          <cell r="C146" t="str">
            <v>PLTGU Palembang Timur</v>
          </cell>
          <cell r="J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</row>
        <row r="147">
          <cell r="C147" t="str">
            <v>PLTP Sibayak (Sumatera Utara)</v>
          </cell>
          <cell r="J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</row>
        <row r="148">
          <cell r="C148" t="str">
            <v>PT Inalum (Sumatera Utara)</v>
          </cell>
          <cell r="J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</row>
        <row r="149">
          <cell r="C149" t="str">
            <v>PT RPE P (Kerinci)</v>
          </cell>
          <cell r="J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</row>
        <row r="150">
          <cell r="C150" t="str">
            <v>PT IKPP (Riau)</v>
          </cell>
          <cell r="J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</row>
        <row r="151">
          <cell r="C151" t="str">
            <v>PT Pusri (Palembang)</v>
          </cell>
          <cell r="J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</row>
        <row r="152">
          <cell r="C152" t="str">
            <v>PT Bukit Asam (Lahat)</v>
          </cell>
          <cell r="J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</row>
        <row r="153">
          <cell r="C153" t="str">
            <v>PT Cita Contract (Lampung)</v>
          </cell>
          <cell r="J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</row>
        <row r="154">
          <cell r="C154" t="str">
            <v>PT Seputih Daya Prima (Lampung)</v>
          </cell>
          <cell r="J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</row>
        <row r="155">
          <cell r="C155" t="str">
            <v>PT Central Pertiwi Bahari (Lampung)</v>
          </cell>
          <cell r="J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</row>
        <row r="156">
          <cell r="C156" t="str">
            <v>PT Wijaya T (Banjarmasin)</v>
          </cell>
          <cell r="J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C157" t="str">
            <v>PT Gunung Meranti (Banjarmasin)</v>
          </cell>
          <cell r="J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C158" t="str">
            <v>PT INCO (Soroako)</v>
          </cell>
          <cell r="J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C159" t="str">
            <v>PLTM KUD Wai Kelo Sawa (Kupang)</v>
          </cell>
          <cell r="J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C160" t="str">
            <v>PT Emdeki Utama (Captive Gresik)</v>
          </cell>
          <cell r="J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C161" t="str">
            <v>Pembelian Swasta Lain lain -1</v>
          </cell>
          <cell r="J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Pembelian Swasta Lain lain -2</v>
          </cell>
          <cell r="J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Pembelian Swasta Lain lain -3</v>
          </cell>
          <cell r="J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</row>
        <row r="164">
          <cell r="C164" t="str">
            <v>Pembelian Listrik PSK</v>
          </cell>
          <cell r="J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C165" t="str">
            <v xml:space="preserve"> Jumlah Luar Jawa Bali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J u m l a h</v>
          </cell>
          <cell r="G166">
            <v>1657037</v>
          </cell>
          <cell r="H166">
            <v>378139640.78229845</v>
          </cell>
          <cell r="I166">
            <v>369800885.51503813</v>
          </cell>
          <cell r="J166">
            <v>747940526.29733658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747940526.29733658</v>
          </cell>
          <cell r="S166">
            <v>451372.25438981538</v>
          </cell>
        </row>
        <row r="167">
          <cell r="B167" t="str">
            <v>D:\TM1-HASIL\TM1\PLN Budget Reports V1.2\Reports\[RKAP Laba_ Rugi.xls]PembelianiTL(12A1</v>
          </cell>
          <cell r="S167">
            <v>38413.629965277774</v>
          </cell>
        </row>
        <row r="169">
          <cell r="B169" t="str">
            <v>PT. PLN (PERSERO)</v>
          </cell>
        </row>
        <row r="170">
          <cell r="B170" t="str">
            <v>SATUAN ADMINISTRASI</v>
          </cell>
        </row>
        <row r="171">
          <cell r="B171" t="str">
            <v>DISTRIBUSI BALI</v>
          </cell>
        </row>
        <row r="172">
          <cell r="B172" t="str">
            <v>LEMBAR KERJA</v>
          </cell>
          <cell r="L172" t="str">
            <v>11A1</v>
          </cell>
          <cell r="Q172" t="str">
            <v>Daftar</v>
          </cell>
          <cell r="R172" t="str">
            <v>12A1</v>
          </cell>
        </row>
        <row r="173">
          <cell r="B173" t="str">
            <v>ANGGARAN LABA RUGI</v>
          </cell>
        </row>
        <row r="174">
          <cell r="B174" t="str">
            <v>TAHUN 2005 - S/D TRW IV</v>
          </cell>
          <cell r="Q174" t="str">
            <v>Perihal</v>
          </cell>
          <cell r="R174" t="str">
            <v xml:space="preserve">RINCIAN PEMBELIAN TENAGA LISTRIK </v>
          </cell>
        </row>
        <row r="175">
          <cell r="B175" t="str">
            <v>(Dalam ribuan rupiah)</v>
          </cell>
        </row>
        <row r="176">
          <cell r="D176" t="str">
            <v>Nomor Perjanjian</v>
          </cell>
          <cell r="E176" t="str">
            <v>Nama Pusat Listrik</v>
          </cell>
          <cell r="F176" t="str">
            <v>Capacity Factor (CF)</v>
          </cell>
          <cell r="G176" t="str">
            <v>KWh Beli</v>
          </cell>
          <cell r="H176" t="str">
            <v>Fixed Porsi Rupiah</v>
          </cell>
          <cell r="I176" t="str">
            <v>Variable Porsi Rupiah</v>
          </cell>
          <cell r="J176" t="str">
            <v>Jumlah Porsi Rupiah</v>
          </cell>
          <cell r="K176" t="str">
            <v>Mata Uang</v>
          </cell>
          <cell r="L176" t="str">
            <v>Fixed Valas</v>
          </cell>
          <cell r="M176" t="str">
            <v>Variable Valas</v>
          </cell>
          <cell r="N176" t="str">
            <v>Jumlah Valas</v>
          </cell>
          <cell r="O176" t="str">
            <v>Fixed Equivalen Rupiah</v>
          </cell>
          <cell r="P176" t="str">
            <v>Variable Equivalen Rupiah</v>
          </cell>
          <cell r="Q176" t="str">
            <v>Jumlah Equivalen Rupiah</v>
          </cell>
          <cell r="R176" t="str">
            <v xml:space="preserve">Harga Beli </v>
          </cell>
          <cell r="S176" t="str">
            <v>Rupiah per kWh</v>
          </cell>
        </row>
        <row r="177">
          <cell r="B177" t="str">
            <v>No.</v>
          </cell>
          <cell r="C177" t="str">
            <v>Nama Perusahaan</v>
          </cell>
          <cell r="D177" t="str">
            <v>Nomor Perjanjian</v>
          </cell>
          <cell r="E177" t="str">
            <v>Nama Pusat Listrik</v>
          </cell>
          <cell r="F177" t="str">
            <v>Capacity Factor (CF)</v>
          </cell>
          <cell r="G177" t="str">
            <v>kWh Beli</v>
          </cell>
          <cell r="H177" t="str">
            <v>Porsi Rupiah</v>
          </cell>
          <cell r="K177" t="str">
            <v>Porsi Valas</v>
          </cell>
          <cell r="R177" t="str">
            <v>Harga Beli Rp</v>
          </cell>
          <cell r="S177" t="str">
            <v>Rupiah per kWh</v>
          </cell>
        </row>
        <row r="178">
          <cell r="K178" t="str">
            <v>Mata Uang</v>
          </cell>
          <cell r="L178" t="str">
            <v>Jumlah Valas</v>
          </cell>
          <cell r="O178" t="str">
            <v>Equivalen Rupiah</v>
          </cell>
        </row>
        <row r="179">
          <cell r="H179" t="str">
            <v>Fixed</v>
          </cell>
          <cell r="I179" t="str">
            <v>Variable</v>
          </cell>
          <cell r="J179" t="str">
            <v>Jumlah</v>
          </cell>
          <cell r="L179" t="str">
            <v>Fixed US$ '000</v>
          </cell>
          <cell r="M179" t="str">
            <v>Variable US$ '000</v>
          </cell>
          <cell r="N179" t="str">
            <v>Jumlah US$ '000</v>
          </cell>
          <cell r="O179" t="str">
            <v xml:space="preserve">Fixed </v>
          </cell>
          <cell r="P179" t="str">
            <v>Variable</v>
          </cell>
          <cell r="Q179" t="str">
            <v>Jumlah</v>
          </cell>
        </row>
        <row r="180">
          <cell r="B180" t="str">
            <v>1</v>
          </cell>
          <cell r="C180" t="str">
            <v>2</v>
          </cell>
          <cell r="D180" t="str">
            <v>3</v>
          </cell>
          <cell r="E180" t="str">
            <v>4</v>
          </cell>
          <cell r="F180" t="str">
            <v>5</v>
          </cell>
          <cell r="G180" t="str">
            <v>6</v>
          </cell>
          <cell r="H180" t="str">
            <v>7</v>
          </cell>
          <cell r="I180" t="str">
            <v>8</v>
          </cell>
          <cell r="J180" t="str">
            <v>9 = 7 + 8</v>
          </cell>
          <cell r="K180" t="str">
            <v>10</v>
          </cell>
          <cell r="L180" t="str">
            <v>11</v>
          </cell>
          <cell r="M180" t="str">
            <v>12</v>
          </cell>
          <cell r="N180" t="str">
            <v>13 = 11 + 12</v>
          </cell>
          <cell r="O180" t="str">
            <v>14</v>
          </cell>
          <cell r="P180" t="str">
            <v>15</v>
          </cell>
          <cell r="Q180" t="str">
            <v>16 = 14 + 15</v>
          </cell>
          <cell r="R180" t="str">
            <v>17 = 9 + 16</v>
          </cell>
          <cell r="S180" t="str">
            <v>18 = 17 / 6</v>
          </cell>
        </row>
        <row r="181">
          <cell r="C181" t="str">
            <v>Pembelian dari Single Buyer</v>
          </cell>
          <cell r="J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C182" t="str">
            <v>Pembelian dari Kitlur - Sumbagut</v>
          </cell>
          <cell r="J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C183" t="str">
            <v>Pembelian dari Kitlur - Sumbagsel</v>
          </cell>
          <cell r="J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Pembelian dari PT Indonesia Power</v>
          </cell>
          <cell r="J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Pembelian dari PT PLN PJB</v>
          </cell>
          <cell r="F185">
            <v>388000</v>
          </cell>
          <cell r="G185">
            <v>2246222000</v>
          </cell>
          <cell r="H185">
            <v>512593008</v>
          </cell>
          <cell r="I185">
            <v>501289280</v>
          </cell>
          <cell r="J185">
            <v>1013882288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1013882288</v>
          </cell>
          <cell r="S185">
            <v>451.37225438981545</v>
          </cell>
        </row>
        <row r="186">
          <cell r="C186" t="str">
            <v>Pambangkitan Tanjung Jati B</v>
          </cell>
          <cell r="J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</row>
        <row r="187">
          <cell r="C187" t="str">
            <v>Pembelian dari PT Muara Tawar</v>
          </cell>
          <cell r="J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</row>
        <row r="188">
          <cell r="N188">
            <v>0</v>
          </cell>
          <cell r="S188">
            <v>0</v>
          </cell>
        </row>
        <row r="189">
          <cell r="C189" t="str">
            <v>Pembelian dari swasta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</row>
        <row r="190">
          <cell r="C190" t="str">
            <v>PLTU Paiton I</v>
          </cell>
          <cell r="J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</row>
        <row r="191">
          <cell r="C191" t="str">
            <v>PLTU Paiton II (Jawa Power)</v>
          </cell>
          <cell r="J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</row>
        <row r="192">
          <cell r="C192" t="str">
            <v>PLTGU Cikarang</v>
          </cell>
          <cell r="J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</row>
        <row r="193">
          <cell r="C193" t="str">
            <v>PLTP Gunung Salak 456</v>
          </cell>
          <cell r="J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</row>
        <row r="194">
          <cell r="C194" t="str">
            <v>PLTP Drajat II</v>
          </cell>
          <cell r="J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</row>
        <row r="195">
          <cell r="C195" t="str">
            <v>PLTP Wayang Windu</v>
          </cell>
          <cell r="J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</row>
        <row r="196">
          <cell r="C196" t="str">
            <v>PLTP Dieng</v>
          </cell>
          <cell r="J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</row>
        <row r="197">
          <cell r="C197" t="str">
            <v>PLTA PJT II (Jatiluhur)</v>
          </cell>
          <cell r="J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</row>
        <row r="198">
          <cell r="C198" t="str">
            <v>Pembelian Listrik PSK</v>
          </cell>
          <cell r="J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</row>
        <row r="199">
          <cell r="C199" t="str">
            <v>Jumlah Jawa Bali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</row>
        <row r="200">
          <cell r="C200" t="str">
            <v>PLTD Suppa</v>
          </cell>
          <cell r="J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</row>
        <row r="201">
          <cell r="C201" t="str">
            <v>PLTGU Sengkang</v>
          </cell>
          <cell r="J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</row>
        <row r="202">
          <cell r="C202" t="str">
            <v>PLTGU Palembang Timur</v>
          </cell>
          <cell r="J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</row>
        <row r="203">
          <cell r="C203" t="str">
            <v>PLTP Sibayak (Sumatera Utara)</v>
          </cell>
          <cell r="J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</row>
        <row r="204">
          <cell r="C204" t="str">
            <v>PT Inalum (Sumatera Utara)</v>
          </cell>
          <cell r="J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</row>
        <row r="205">
          <cell r="C205" t="str">
            <v>PT RPE P (Kerinci)</v>
          </cell>
          <cell r="J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</row>
        <row r="206">
          <cell r="C206" t="str">
            <v>PT IKPP (Riau)</v>
          </cell>
          <cell r="J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</row>
        <row r="207">
          <cell r="C207" t="str">
            <v>PT Pusri (Palembang)</v>
          </cell>
          <cell r="J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</row>
        <row r="208">
          <cell r="C208" t="str">
            <v>PT Bukit Asam (Lahat)</v>
          </cell>
          <cell r="J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</row>
        <row r="209">
          <cell r="C209" t="str">
            <v>PT Cita Contract (Lampung)</v>
          </cell>
          <cell r="J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</row>
        <row r="210">
          <cell r="C210" t="str">
            <v>PT Seputih Daya Prima (Lampung)</v>
          </cell>
          <cell r="J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</row>
        <row r="211">
          <cell r="C211" t="str">
            <v>PT Central Pertiwi Bahari (Lampung)</v>
          </cell>
          <cell r="J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</row>
        <row r="212">
          <cell r="C212" t="str">
            <v>PT Wijaya T (Banjarmasin)</v>
          </cell>
          <cell r="J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</row>
        <row r="213">
          <cell r="C213" t="str">
            <v>PT Gunung Meranti (Banjarmasin)</v>
          </cell>
          <cell r="J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</row>
        <row r="214">
          <cell r="C214" t="str">
            <v>PT INCO (Soroako)</v>
          </cell>
          <cell r="J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</row>
        <row r="215">
          <cell r="C215" t="str">
            <v>PLTM KUD Wai Kelo Sawa (Kupang)</v>
          </cell>
          <cell r="J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</row>
        <row r="216">
          <cell r="C216" t="str">
            <v>PT Emdeki Utama (Captive Gresik)</v>
          </cell>
          <cell r="J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</row>
        <row r="217">
          <cell r="C217" t="str">
            <v>Pembelian Swasta Lain lain -1</v>
          </cell>
          <cell r="J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</row>
        <row r="218">
          <cell r="C218" t="str">
            <v>Pembelian Swasta Lain lain -2</v>
          </cell>
          <cell r="J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</row>
        <row r="219">
          <cell r="C219" t="str">
            <v>Pembelian Swasta Lain lain -3</v>
          </cell>
          <cell r="J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</row>
        <row r="220">
          <cell r="C220" t="str">
            <v>Pembelian Listrik PSK</v>
          </cell>
          <cell r="J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</row>
      </sheetData>
      <sheetData sheetId="1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R4" t="str">
            <v>Daftar</v>
          </cell>
          <cell r="S4" t="str">
            <v>12A2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R6" t="str">
            <v>Perihal</v>
          </cell>
          <cell r="S6" t="str">
            <v xml:space="preserve">RINCIAN SEWA Pembangkit           </v>
          </cell>
        </row>
        <row r="7">
          <cell r="B7" t="str">
            <v>(Dalam ribuan rupiah)</v>
          </cell>
        </row>
        <row r="8">
          <cell r="B8" t="str">
            <v>Nomor - Disewa dari</v>
          </cell>
          <cell r="C8" t="str">
            <v>Disewa dari</v>
          </cell>
          <cell r="D8" t="str">
            <v>Nomor Perjanjian</v>
          </cell>
          <cell r="E8" t="str">
            <v>Nama Pusat Listrik</v>
          </cell>
          <cell r="F8" t="str">
            <v>Jenis Bahan Bakar</v>
          </cell>
          <cell r="G8" t="str">
            <v>Lama kontrak</v>
          </cell>
          <cell r="H8" t="str">
            <v>Capacity Factor (CF)</v>
          </cell>
          <cell r="I8" t="str">
            <v>Sewa Pembangkit - kWh</v>
          </cell>
          <cell r="J8" t="str">
            <v>Kontrak - Rp/kWh</v>
          </cell>
          <cell r="K8" t="str">
            <v>Biaya mobilisasi</v>
          </cell>
          <cell r="L8" t="str">
            <v>Jumlah Sewa Pembangkit</v>
          </cell>
          <cell r="M8" t="str">
            <v>SFC - Satuan / kWh</v>
          </cell>
          <cell r="N8" t="str">
            <v>Bahan Bakar - Rp/Satuan</v>
          </cell>
          <cell r="O8" t="str">
            <v>Bahan Bakar dari PLN - Volume</v>
          </cell>
          <cell r="P8" t="str">
            <v>Bahan Bakar dari PLN - Rp</v>
          </cell>
          <cell r="Q8" t="str">
            <v>Transportasi dari PLN - Rp/Satuan</v>
          </cell>
          <cell r="R8" t="str">
            <v>Transportasi dari PLN - Rp</v>
          </cell>
          <cell r="S8" t="str">
            <v>Bahan Bakar Sewa Pembangkit</v>
          </cell>
          <cell r="T8" t="str">
            <v>Keterangan</v>
          </cell>
        </row>
        <row r="9">
          <cell r="B9" t="str">
            <v>No.</v>
          </cell>
          <cell r="C9" t="str">
            <v>Disewa dari</v>
          </cell>
          <cell r="D9" t="str">
            <v>Nomor Perjanjian</v>
          </cell>
          <cell r="E9" t="str">
            <v>Nama Pusat Listrik</v>
          </cell>
          <cell r="F9" t="str">
            <v>Jenis Bahan Bakar</v>
          </cell>
          <cell r="G9" t="str">
            <v>Lama kontrak</v>
          </cell>
          <cell r="H9" t="str">
            <v>Capacity Factor (CF)</v>
          </cell>
          <cell r="I9" t="str">
            <v xml:space="preserve">Jumlah </v>
          </cell>
          <cell r="J9" t="str">
            <v>Kontrak</v>
          </cell>
          <cell r="K9" t="str">
            <v>Biaya mobilisasi</v>
          </cell>
          <cell r="L9" t="str">
            <v>Jumlah</v>
          </cell>
          <cell r="M9" t="str">
            <v>SFC/SGC</v>
          </cell>
          <cell r="N9" t="str">
            <v>Bahan Bakar dan Transportasi dari  PLN</v>
          </cell>
          <cell r="T9" t="str">
            <v xml:space="preserve">Keterangan </v>
          </cell>
        </row>
        <row r="10">
          <cell r="N10" t="str">
            <v>Bahan Bakar</v>
          </cell>
          <cell r="Q10" t="str">
            <v>Biaya Transportasi</v>
          </cell>
          <cell r="S10" t="str">
            <v>Jumlah</v>
          </cell>
        </row>
        <row r="11">
          <cell r="I11" t="str">
            <v>kWh</v>
          </cell>
          <cell r="J11" t="str">
            <v>Rp/ kWh</v>
          </cell>
          <cell r="K11" t="str">
            <v>Rp</v>
          </cell>
          <cell r="L11" t="str">
            <v>Rp</v>
          </cell>
          <cell r="M11" t="str">
            <v>Satuan  / kWh</v>
          </cell>
          <cell r="N11" t="str">
            <v xml:space="preserve"> Rp/Satuan</v>
          </cell>
          <cell r="O11" t="str">
            <v>Volume</v>
          </cell>
          <cell r="P11" t="str">
            <v xml:space="preserve"> Rp</v>
          </cell>
          <cell r="Q11" t="str">
            <v>Rp/Satuan</v>
          </cell>
          <cell r="R11" t="str">
            <v>Rp</v>
          </cell>
          <cell r="S11" t="str">
            <v xml:space="preserve"> Rp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</v>
          </cell>
          <cell r="K12" t="str">
            <v>10</v>
          </cell>
          <cell r="L12" t="str">
            <v>11 = (8 * 9) + 10</v>
          </cell>
          <cell r="M12" t="str">
            <v>12</v>
          </cell>
          <cell r="N12" t="str">
            <v xml:space="preserve">13 </v>
          </cell>
          <cell r="O12" t="str">
            <v>14 = 8 * 12</v>
          </cell>
          <cell r="P12" t="str">
            <v>15 = 14 * 13</v>
          </cell>
          <cell r="Q12" t="str">
            <v>16</v>
          </cell>
          <cell r="R12" t="str">
            <v>17 = 16 * 14</v>
          </cell>
          <cell r="S12" t="str">
            <v>18 = 15 + 17</v>
          </cell>
          <cell r="T12" t="str">
            <v>18</v>
          </cell>
        </row>
        <row r="13">
          <cell r="B13">
            <v>1</v>
          </cell>
          <cell r="F13" t="str">
            <v>BBM - IDO</v>
          </cell>
          <cell r="L13">
            <v>0</v>
          </cell>
          <cell r="N13">
            <v>1716</v>
          </cell>
          <cell r="O13">
            <v>0</v>
          </cell>
          <cell r="P13">
            <v>0</v>
          </cell>
          <cell r="R13">
            <v>0</v>
          </cell>
          <cell r="S13">
            <v>0</v>
          </cell>
        </row>
        <row r="14">
          <cell r="B14">
            <v>2</v>
          </cell>
          <cell r="K14">
            <v>0</v>
          </cell>
          <cell r="L14">
            <v>0</v>
          </cell>
          <cell r="N14">
            <v>0</v>
          </cell>
          <cell r="O14">
            <v>0</v>
          </cell>
          <cell r="P14">
            <v>0</v>
          </cell>
          <cell r="R14">
            <v>0</v>
          </cell>
          <cell r="S14">
            <v>0</v>
          </cell>
        </row>
        <row r="15">
          <cell r="B15">
            <v>3</v>
          </cell>
          <cell r="L15">
            <v>0</v>
          </cell>
          <cell r="N15">
            <v>0</v>
          </cell>
          <cell r="O15">
            <v>0</v>
          </cell>
          <cell r="P15">
            <v>0</v>
          </cell>
          <cell r="R15">
            <v>0</v>
          </cell>
          <cell r="S15">
            <v>0</v>
          </cell>
        </row>
        <row r="16">
          <cell r="B16">
            <v>4</v>
          </cell>
          <cell r="L16">
            <v>0</v>
          </cell>
          <cell r="N16">
            <v>0</v>
          </cell>
          <cell r="O16">
            <v>0</v>
          </cell>
          <cell r="P16">
            <v>0</v>
          </cell>
          <cell r="R16">
            <v>0</v>
          </cell>
          <cell r="S16">
            <v>0</v>
          </cell>
        </row>
        <row r="17">
          <cell r="B17">
            <v>5</v>
          </cell>
          <cell r="L17">
            <v>0</v>
          </cell>
          <cell r="N17">
            <v>0</v>
          </cell>
          <cell r="O17">
            <v>0</v>
          </cell>
          <cell r="P17">
            <v>0</v>
          </cell>
          <cell r="R17">
            <v>0</v>
          </cell>
          <cell r="S17">
            <v>0</v>
          </cell>
        </row>
        <row r="18">
          <cell r="B18">
            <v>6</v>
          </cell>
          <cell r="L18">
            <v>0</v>
          </cell>
          <cell r="N18">
            <v>0</v>
          </cell>
          <cell r="O18">
            <v>0</v>
          </cell>
          <cell r="P18">
            <v>0</v>
          </cell>
          <cell r="R18">
            <v>0</v>
          </cell>
          <cell r="S18">
            <v>0</v>
          </cell>
        </row>
        <row r="19">
          <cell r="B19">
            <v>7</v>
          </cell>
          <cell r="L19">
            <v>0</v>
          </cell>
          <cell r="N19">
            <v>0</v>
          </cell>
          <cell r="O19">
            <v>0</v>
          </cell>
          <cell r="P19">
            <v>0</v>
          </cell>
          <cell r="R19">
            <v>0</v>
          </cell>
          <cell r="S19">
            <v>0</v>
          </cell>
        </row>
        <row r="20">
          <cell r="B20">
            <v>8</v>
          </cell>
          <cell r="L20">
            <v>0</v>
          </cell>
          <cell r="N20">
            <v>0</v>
          </cell>
          <cell r="O20">
            <v>0</v>
          </cell>
          <cell r="P20">
            <v>0</v>
          </cell>
          <cell r="R20">
            <v>0</v>
          </cell>
          <cell r="S20">
            <v>0</v>
          </cell>
        </row>
        <row r="21">
          <cell r="B21">
            <v>9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R21">
            <v>0</v>
          </cell>
          <cell r="S21">
            <v>0</v>
          </cell>
        </row>
        <row r="22">
          <cell r="B22">
            <v>10</v>
          </cell>
          <cell r="L22">
            <v>0</v>
          </cell>
          <cell r="N22">
            <v>0</v>
          </cell>
          <cell r="O22">
            <v>0</v>
          </cell>
          <cell r="P22">
            <v>0</v>
          </cell>
          <cell r="R22">
            <v>0</v>
          </cell>
          <cell r="S22">
            <v>0</v>
          </cell>
        </row>
        <row r="23">
          <cell r="B23">
            <v>11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R23">
            <v>0</v>
          </cell>
          <cell r="S23">
            <v>0</v>
          </cell>
        </row>
        <row r="24">
          <cell r="B24">
            <v>12</v>
          </cell>
          <cell r="L24">
            <v>0</v>
          </cell>
          <cell r="N24">
            <v>0</v>
          </cell>
          <cell r="O24">
            <v>0</v>
          </cell>
          <cell r="P24">
            <v>0</v>
          </cell>
          <cell r="R24">
            <v>0</v>
          </cell>
          <cell r="S24">
            <v>0</v>
          </cell>
        </row>
        <row r="25">
          <cell r="B25">
            <v>13</v>
          </cell>
          <cell r="L25">
            <v>0</v>
          </cell>
          <cell r="N25">
            <v>0</v>
          </cell>
          <cell r="O25">
            <v>0</v>
          </cell>
          <cell r="P25">
            <v>0</v>
          </cell>
          <cell r="R25">
            <v>0</v>
          </cell>
          <cell r="S25">
            <v>0</v>
          </cell>
        </row>
        <row r="26">
          <cell r="B26">
            <v>14</v>
          </cell>
          <cell r="L26">
            <v>0</v>
          </cell>
          <cell r="N26">
            <v>0</v>
          </cell>
          <cell r="O26">
            <v>0</v>
          </cell>
          <cell r="P26">
            <v>0</v>
          </cell>
          <cell r="R26">
            <v>0</v>
          </cell>
          <cell r="S26">
            <v>0</v>
          </cell>
        </row>
        <row r="27">
          <cell r="B27">
            <v>15</v>
          </cell>
          <cell r="L27">
            <v>0</v>
          </cell>
          <cell r="N27">
            <v>0</v>
          </cell>
          <cell r="O27">
            <v>0</v>
          </cell>
          <cell r="P27">
            <v>0</v>
          </cell>
          <cell r="R27">
            <v>0</v>
          </cell>
          <cell r="S27">
            <v>0</v>
          </cell>
        </row>
        <row r="28">
          <cell r="B28">
            <v>16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R28">
            <v>0</v>
          </cell>
          <cell r="S28">
            <v>0</v>
          </cell>
        </row>
        <row r="29">
          <cell r="B29">
            <v>17</v>
          </cell>
          <cell r="L29">
            <v>0</v>
          </cell>
          <cell r="N29">
            <v>0</v>
          </cell>
          <cell r="O29">
            <v>0</v>
          </cell>
          <cell r="P29">
            <v>0</v>
          </cell>
          <cell r="R29">
            <v>0</v>
          </cell>
          <cell r="S29">
            <v>0</v>
          </cell>
        </row>
        <row r="30">
          <cell r="B30">
            <v>18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R30">
            <v>0</v>
          </cell>
          <cell r="S30">
            <v>0</v>
          </cell>
        </row>
        <row r="31">
          <cell r="B31">
            <v>19</v>
          </cell>
          <cell r="L31">
            <v>0</v>
          </cell>
          <cell r="N31">
            <v>0</v>
          </cell>
          <cell r="O31">
            <v>0</v>
          </cell>
          <cell r="P31">
            <v>0</v>
          </cell>
          <cell r="R31">
            <v>0</v>
          </cell>
          <cell r="S31">
            <v>0</v>
          </cell>
        </row>
        <row r="32">
          <cell r="B32">
            <v>20</v>
          </cell>
          <cell r="L32">
            <v>0</v>
          </cell>
          <cell r="N32">
            <v>0</v>
          </cell>
          <cell r="O32">
            <v>0</v>
          </cell>
          <cell r="P32">
            <v>0</v>
          </cell>
          <cell r="R32">
            <v>0</v>
          </cell>
          <cell r="S32">
            <v>0</v>
          </cell>
        </row>
        <row r="33">
          <cell r="B33">
            <v>21</v>
          </cell>
          <cell r="L33">
            <v>0</v>
          </cell>
          <cell r="N33">
            <v>0</v>
          </cell>
          <cell r="O33">
            <v>0</v>
          </cell>
          <cell r="P33">
            <v>0</v>
          </cell>
          <cell r="R33">
            <v>0</v>
          </cell>
          <cell r="S33">
            <v>0</v>
          </cell>
        </row>
        <row r="34">
          <cell r="B34">
            <v>22</v>
          </cell>
          <cell r="L34">
            <v>0</v>
          </cell>
          <cell r="N34">
            <v>0</v>
          </cell>
          <cell r="O34">
            <v>0</v>
          </cell>
          <cell r="P34">
            <v>0</v>
          </cell>
          <cell r="R34">
            <v>0</v>
          </cell>
          <cell r="S34">
            <v>0</v>
          </cell>
        </row>
        <row r="35">
          <cell r="C35" t="str">
            <v>J U M L A H</v>
          </cell>
          <cell r="I35">
            <v>0</v>
          </cell>
          <cell r="K35">
            <v>0</v>
          </cell>
          <cell r="L35">
            <v>0</v>
          </cell>
          <cell r="O35">
            <v>0</v>
          </cell>
          <cell r="P35">
            <v>0</v>
          </cell>
          <cell r="R35">
            <v>0</v>
          </cell>
          <cell r="S35">
            <v>0</v>
          </cell>
        </row>
        <row r="36">
          <cell r="B36" t="str">
            <v>D:\TM1-HASIL\TM1\PLN Budget Reports V1.2\Reports\[RKAP Laba_ Rugi.xls]SewaPemb(12A2)</v>
          </cell>
          <cell r="T36">
            <v>38413.629965162036</v>
          </cell>
        </row>
        <row r="39">
          <cell r="B39" t="str">
            <v>PT. PLN (PERSERO)</v>
          </cell>
        </row>
        <row r="40">
          <cell r="B40" t="str">
            <v>SATUAN ADMINISTRASI</v>
          </cell>
        </row>
        <row r="41">
          <cell r="B41" t="str">
            <v>DISTRIBUSI BALI</v>
          </cell>
        </row>
        <row r="42">
          <cell r="B42" t="str">
            <v>LEMBAR KERJA</v>
          </cell>
          <cell r="R42" t="str">
            <v>Daftar</v>
          </cell>
          <cell r="S42" t="str">
            <v>12A2</v>
          </cell>
        </row>
        <row r="43">
          <cell r="B43" t="str">
            <v>ANGGARAN LABA RUGI</v>
          </cell>
        </row>
        <row r="44">
          <cell r="B44" t="str">
            <v>TAHUN 2005 - S/D TRW II</v>
          </cell>
          <cell r="R44" t="str">
            <v>Perihal</v>
          </cell>
          <cell r="S44" t="str">
            <v xml:space="preserve">RINCIAN SEWA Pembangkit           </v>
          </cell>
        </row>
        <row r="45">
          <cell r="B45" t="str">
            <v>(Dalam ribuan rupiah)</v>
          </cell>
        </row>
        <row r="46">
          <cell r="B46" t="str">
            <v>Nomor - Disewa dari</v>
          </cell>
          <cell r="C46" t="str">
            <v>Disewa dari</v>
          </cell>
          <cell r="D46" t="str">
            <v>Nomor Perjanjian</v>
          </cell>
          <cell r="E46" t="str">
            <v>Nama Pusat Listrik</v>
          </cell>
          <cell r="G46" t="str">
            <v>Lama kontrak</v>
          </cell>
          <cell r="H46" t="str">
            <v>Capacity Factor (CF)</v>
          </cell>
          <cell r="I46" t="str">
            <v>Sewa Pembangkit - kWh</v>
          </cell>
          <cell r="J46" t="str">
            <v>Kontrak - Rp/kWh</v>
          </cell>
          <cell r="K46" t="str">
            <v>Biaya mobilisasi</v>
          </cell>
          <cell r="L46" t="str">
            <v>Jumlah Sewa Pembangkit</v>
          </cell>
          <cell r="M46" t="str">
            <v>SFC</v>
          </cell>
          <cell r="N46" t="str">
            <v>Bahan Bakar dari PLN - Liter</v>
          </cell>
          <cell r="P46" t="str">
            <v>Bahan Bakar dari PLN - Rp</v>
          </cell>
          <cell r="Q46" t="str">
            <v>Transportasi dari PLN - Rp/Liter</v>
          </cell>
          <cell r="R46" t="str">
            <v>Transportasi dari PLN - Rp</v>
          </cell>
          <cell r="S46" t="str">
            <v>Bahan Bakar Sewa Pembangkit</v>
          </cell>
          <cell r="T46" t="str">
            <v>Keterangan</v>
          </cell>
        </row>
        <row r="47">
          <cell r="B47" t="str">
            <v>No.</v>
          </cell>
          <cell r="C47" t="str">
            <v>Disewa dari</v>
          </cell>
          <cell r="D47" t="str">
            <v>Nomor Perjanjian</v>
          </cell>
          <cell r="E47" t="str">
            <v>Nama Pusat Listrik</v>
          </cell>
          <cell r="F47" t="str">
            <v>Jenis Bahan Bakar</v>
          </cell>
          <cell r="G47" t="str">
            <v>Lama kontrak</v>
          </cell>
          <cell r="H47" t="str">
            <v>Capacity Factor (CF)</v>
          </cell>
          <cell r="I47" t="str">
            <v xml:space="preserve">Jumlah </v>
          </cell>
          <cell r="J47" t="str">
            <v>Kontrak</v>
          </cell>
          <cell r="K47" t="str">
            <v>Biaya mobilisasi</v>
          </cell>
          <cell r="L47" t="str">
            <v>Jumlah</v>
          </cell>
          <cell r="M47" t="str">
            <v>SFC/SGC</v>
          </cell>
          <cell r="N47" t="str">
            <v>Bahan Bakar dan Transportasi dari  PLN</v>
          </cell>
          <cell r="T47" t="str">
            <v xml:space="preserve">Keterangan </v>
          </cell>
        </row>
        <row r="48">
          <cell r="N48" t="str">
            <v>Bahan Bakar</v>
          </cell>
          <cell r="Q48" t="str">
            <v>Biaya Transportasi</v>
          </cell>
          <cell r="S48" t="str">
            <v>Jumlah</v>
          </cell>
        </row>
        <row r="49">
          <cell r="I49" t="str">
            <v>kWh</v>
          </cell>
          <cell r="J49" t="str">
            <v>Rp/ kWh</v>
          </cell>
          <cell r="K49" t="str">
            <v>Rp</v>
          </cell>
          <cell r="L49" t="str">
            <v>Rp</v>
          </cell>
          <cell r="M49" t="str">
            <v>Satuan  / kWh</v>
          </cell>
          <cell r="N49" t="str">
            <v xml:space="preserve"> Rp/Satuan</v>
          </cell>
          <cell r="O49" t="str">
            <v>Volume</v>
          </cell>
          <cell r="P49" t="str">
            <v xml:space="preserve"> Rp</v>
          </cell>
          <cell r="Q49" t="str">
            <v>Rp/Satuan</v>
          </cell>
          <cell r="R49" t="str">
            <v>Rp</v>
          </cell>
          <cell r="S49" t="str">
            <v xml:space="preserve"> Rp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10</v>
          </cell>
          <cell r="L50" t="str">
            <v>11 = (8 * 9) + 10</v>
          </cell>
          <cell r="M50" t="str">
            <v>12</v>
          </cell>
          <cell r="N50" t="str">
            <v xml:space="preserve">13 </v>
          </cell>
          <cell r="O50" t="str">
            <v>14 = 8 * 12</v>
          </cell>
          <cell r="P50" t="str">
            <v>15 = 14 * 13</v>
          </cell>
          <cell r="Q50" t="str">
            <v>16</v>
          </cell>
          <cell r="R50" t="str">
            <v>17 = 16 * 14</v>
          </cell>
          <cell r="S50" t="str">
            <v>18 = 15 + 17</v>
          </cell>
          <cell r="T50" t="str">
            <v>18</v>
          </cell>
        </row>
        <row r="51">
          <cell r="B51">
            <v>1</v>
          </cell>
          <cell r="F51" t="str">
            <v>BBM - MFO</v>
          </cell>
          <cell r="L51">
            <v>0</v>
          </cell>
          <cell r="N51">
            <v>1716</v>
          </cell>
          <cell r="O51">
            <v>0</v>
          </cell>
          <cell r="P51">
            <v>0</v>
          </cell>
          <cell r="R51">
            <v>0</v>
          </cell>
          <cell r="S51">
            <v>0</v>
          </cell>
        </row>
        <row r="52">
          <cell r="B52">
            <v>2</v>
          </cell>
          <cell r="K52">
            <v>0</v>
          </cell>
          <cell r="L52">
            <v>0</v>
          </cell>
          <cell r="N52">
            <v>0</v>
          </cell>
          <cell r="O52">
            <v>0</v>
          </cell>
          <cell r="P52">
            <v>0</v>
          </cell>
          <cell r="R52">
            <v>0</v>
          </cell>
          <cell r="S52">
            <v>0</v>
          </cell>
        </row>
        <row r="53">
          <cell r="B53">
            <v>3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R53">
            <v>0</v>
          </cell>
          <cell r="S53">
            <v>0</v>
          </cell>
        </row>
        <row r="54">
          <cell r="B54">
            <v>4</v>
          </cell>
          <cell r="L54">
            <v>0</v>
          </cell>
          <cell r="N54">
            <v>0</v>
          </cell>
          <cell r="O54">
            <v>0</v>
          </cell>
          <cell r="P54">
            <v>0</v>
          </cell>
          <cell r="R54">
            <v>0</v>
          </cell>
          <cell r="S54">
            <v>0</v>
          </cell>
        </row>
        <row r="55">
          <cell r="B55">
            <v>5</v>
          </cell>
          <cell r="L55">
            <v>0</v>
          </cell>
          <cell r="N55">
            <v>0</v>
          </cell>
          <cell r="O55">
            <v>0</v>
          </cell>
          <cell r="P55">
            <v>0</v>
          </cell>
          <cell r="R55">
            <v>0</v>
          </cell>
          <cell r="S55">
            <v>0</v>
          </cell>
        </row>
        <row r="56">
          <cell r="B56">
            <v>6</v>
          </cell>
          <cell r="L56">
            <v>0</v>
          </cell>
          <cell r="N56">
            <v>0</v>
          </cell>
          <cell r="O56">
            <v>0</v>
          </cell>
          <cell r="P56">
            <v>0</v>
          </cell>
          <cell r="R56">
            <v>0</v>
          </cell>
          <cell r="S56">
            <v>0</v>
          </cell>
        </row>
        <row r="57">
          <cell r="B57">
            <v>7</v>
          </cell>
          <cell r="L57">
            <v>0</v>
          </cell>
          <cell r="N57">
            <v>0</v>
          </cell>
          <cell r="O57">
            <v>0</v>
          </cell>
          <cell r="P57">
            <v>0</v>
          </cell>
          <cell r="R57">
            <v>0</v>
          </cell>
          <cell r="S57">
            <v>0</v>
          </cell>
        </row>
        <row r="58">
          <cell r="B58">
            <v>8</v>
          </cell>
          <cell r="L58">
            <v>0</v>
          </cell>
          <cell r="N58">
            <v>0</v>
          </cell>
          <cell r="O58">
            <v>0</v>
          </cell>
          <cell r="P58">
            <v>0</v>
          </cell>
          <cell r="R58">
            <v>0</v>
          </cell>
          <cell r="S58">
            <v>0</v>
          </cell>
        </row>
        <row r="59">
          <cell r="B59">
            <v>9</v>
          </cell>
          <cell r="L59">
            <v>0</v>
          </cell>
          <cell r="N59">
            <v>0</v>
          </cell>
          <cell r="O59">
            <v>0</v>
          </cell>
          <cell r="P59">
            <v>0</v>
          </cell>
          <cell r="R59">
            <v>0</v>
          </cell>
          <cell r="S59">
            <v>0</v>
          </cell>
        </row>
        <row r="60">
          <cell r="B60">
            <v>10</v>
          </cell>
          <cell r="L60">
            <v>0</v>
          </cell>
          <cell r="N60">
            <v>0</v>
          </cell>
          <cell r="O60">
            <v>0</v>
          </cell>
          <cell r="P60">
            <v>0</v>
          </cell>
          <cell r="R60">
            <v>0</v>
          </cell>
          <cell r="S60">
            <v>0</v>
          </cell>
        </row>
        <row r="61">
          <cell r="B61">
            <v>11</v>
          </cell>
          <cell r="L61">
            <v>0</v>
          </cell>
          <cell r="N61">
            <v>0</v>
          </cell>
          <cell r="O61">
            <v>0</v>
          </cell>
          <cell r="P61">
            <v>0</v>
          </cell>
          <cell r="R61">
            <v>0</v>
          </cell>
          <cell r="S61">
            <v>0</v>
          </cell>
        </row>
        <row r="62">
          <cell r="B62">
            <v>12</v>
          </cell>
          <cell r="L62">
            <v>0</v>
          </cell>
          <cell r="N62">
            <v>0</v>
          </cell>
          <cell r="O62">
            <v>0</v>
          </cell>
          <cell r="P62">
            <v>0</v>
          </cell>
          <cell r="R62">
            <v>0</v>
          </cell>
          <cell r="S62">
            <v>0</v>
          </cell>
        </row>
        <row r="63">
          <cell r="B63">
            <v>13</v>
          </cell>
          <cell r="L63">
            <v>0</v>
          </cell>
          <cell r="N63">
            <v>0</v>
          </cell>
          <cell r="O63">
            <v>0</v>
          </cell>
          <cell r="P63">
            <v>0</v>
          </cell>
          <cell r="R63">
            <v>0</v>
          </cell>
          <cell r="S63">
            <v>0</v>
          </cell>
        </row>
        <row r="64">
          <cell r="B64">
            <v>14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R64">
            <v>0</v>
          </cell>
          <cell r="S64">
            <v>0</v>
          </cell>
        </row>
        <row r="65">
          <cell r="B65">
            <v>15</v>
          </cell>
          <cell r="L65">
            <v>0</v>
          </cell>
          <cell r="N65">
            <v>0</v>
          </cell>
          <cell r="O65">
            <v>0</v>
          </cell>
          <cell r="P65">
            <v>0</v>
          </cell>
          <cell r="R65">
            <v>0</v>
          </cell>
          <cell r="S65">
            <v>0</v>
          </cell>
        </row>
        <row r="66">
          <cell r="B66">
            <v>16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R66">
            <v>0</v>
          </cell>
          <cell r="S66">
            <v>0</v>
          </cell>
        </row>
        <row r="67">
          <cell r="B67">
            <v>17</v>
          </cell>
          <cell r="L67">
            <v>0</v>
          </cell>
          <cell r="N67">
            <v>0</v>
          </cell>
          <cell r="O67">
            <v>0</v>
          </cell>
          <cell r="P67">
            <v>0</v>
          </cell>
          <cell r="R67">
            <v>0</v>
          </cell>
          <cell r="S67">
            <v>0</v>
          </cell>
        </row>
        <row r="68">
          <cell r="B68">
            <v>18</v>
          </cell>
          <cell r="L68">
            <v>0</v>
          </cell>
          <cell r="N68">
            <v>0</v>
          </cell>
          <cell r="O68">
            <v>0</v>
          </cell>
          <cell r="P68">
            <v>0</v>
          </cell>
          <cell r="R68">
            <v>0</v>
          </cell>
          <cell r="S68">
            <v>0</v>
          </cell>
        </row>
        <row r="69">
          <cell r="B69">
            <v>19</v>
          </cell>
          <cell r="L69">
            <v>0</v>
          </cell>
          <cell r="N69">
            <v>0</v>
          </cell>
          <cell r="O69">
            <v>0</v>
          </cell>
          <cell r="P69">
            <v>0</v>
          </cell>
          <cell r="R69">
            <v>0</v>
          </cell>
          <cell r="S69">
            <v>0</v>
          </cell>
        </row>
        <row r="70">
          <cell r="B70">
            <v>20</v>
          </cell>
          <cell r="L70">
            <v>0</v>
          </cell>
          <cell r="N70">
            <v>0</v>
          </cell>
          <cell r="O70">
            <v>0</v>
          </cell>
          <cell r="P70">
            <v>0</v>
          </cell>
          <cell r="R70">
            <v>0</v>
          </cell>
          <cell r="S70">
            <v>0</v>
          </cell>
        </row>
        <row r="71">
          <cell r="B71">
            <v>21</v>
          </cell>
          <cell r="L71">
            <v>0</v>
          </cell>
          <cell r="N71">
            <v>0</v>
          </cell>
          <cell r="O71">
            <v>0</v>
          </cell>
          <cell r="P71">
            <v>0</v>
          </cell>
          <cell r="R71">
            <v>0</v>
          </cell>
          <cell r="S71">
            <v>0</v>
          </cell>
        </row>
        <row r="72">
          <cell r="B72">
            <v>22</v>
          </cell>
          <cell r="L72">
            <v>0</v>
          </cell>
          <cell r="N72">
            <v>0</v>
          </cell>
          <cell r="O72">
            <v>0</v>
          </cell>
          <cell r="P72">
            <v>0</v>
          </cell>
          <cell r="R72">
            <v>0</v>
          </cell>
          <cell r="S72">
            <v>0</v>
          </cell>
        </row>
        <row r="73">
          <cell r="C73" t="str">
            <v>J U M L A H</v>
          </cell>
          <cell r="I73">
            <v>0</v>
          </cell>
          <cell r="K73">
            <v>0</v>
          </cell>
          <cell r="L73">
            <v>0</v>
          </cell>
          <cell r="O73">
            <v>0</v>
          </cell>
          <cell r="P73">
            <v>0</v>
          </cell>
          <cell r="R73">
            <v>0</v>
          </cell>
          <cell r="S73">
            <v>0</v>
          </cell>
        </row>
        <row r="74">
          <cell r="B74" t="str">
            <v>D:\TM1-HASIL\TM1\PLN Budget Reports V1.2\Reports\[RKAP Laba_ Rugi.xls]SewaPemb(12A2)</v>
          </cell>
          <cell r="T74">
            <v>38413.629965162036</v>
          </cell>
        </row>
        <row r="77">
          <cell r="B77" t="str">
            <v>PT. PLN (PERSERO)</v>
          </cell>
        </row>
        <row r="78">
          <cell r="B78" t="str">
            <v>SATUAN ADMINISTRASI</v>
          </cell>
        </row>
        <row r="79">
          <cell r="B79" t="str">
            <v>DISTRIBUSI BALI</v>
          </cell>
        </row>
        <row r="80">
          <cell r="B80" t="str">
            <v>LEMBAR KERJA</v>
          </cell>
          <cell r="R80" t="str">
            <v>Daftar</v>
          </cell>
          <cell r="S80" t="str">
            <v>12A2</v>
          </cell>
        </row>
        <row r="81">
          <cell r="B81" t="str">
            <v>ANGGARAN LABA RUGI</v>
          </cell>
        </row>
        <row r="82">
          <cell r="B82" t="str">
            <v>TAHUN 2005 - S/D TRW III</v>
          </cell>
          <cell r="R82" t="str">
            <v>Perihal</v>
          </cell>
          <cell r="S82" t="str">
            <v xml:space="preserve">RINCIAN SEWA Pembangkit           </v>
          </cell>
        </row>
        <row r="83">
          <cell r="B83" t="str">
            <v>(Dalam ribuan rupiah)</v>
          </cell>
        </row>
        <row r="84">
          <cell r="B84" t="str">
            <v>Nomor - Disewa dari</v>
          </cell>
          <cell r="C84" t="str">
            <v>Disewa dari</v>
          </cell>
          <cell r="D84" t="str">
            <v>Nomor Perjanjian</v>
          </cell>
          <cell r="E84" t="str">
            <v>Nama Pusat Listrik</v>
          </cell>
          <cell r="G84" t="str">
            <v>Lama kontrak</v>
          </cell>
          <cell r="H84" t="str">
            <v>Capacity Factor (CF)</v>
          </cell>
          <cell r="I84" t="str">
            <v>Sewa Pembangkit - kWh</v>
          </cell>
          <cell r="J84" t="str">
            <v>Kontrak - Rp/kWh</v>
          </cell>
          <cell r="K84" t="str">
            <v>Biaya mobilisasi</v>
          </cell>
          <cell r="L84" t="str">
            <v>Jumlah Sewa Pembangkit</v>
          </cell>
          <cell r="M84" t="str">
            <v>SFC</v>
          </cell>
          <cell r="N84" t="str">
            <v>Bahan Bakar dari PLN - Liter</v>
          </cell>
          <cell r="P84" t="str">
            <v>Bahan Bakar dari PLN - Rp</v>
          </cell>
          <cell r="Q84" t="str">
            <v>Transportasi dari PLN - Rp/Liter</v>
          </cell>
          <cell r="R84" t="str">
            <v>Transportasi dari PLN - Rp</v>
          </cell>
          <cell r="S84" t="str">
            <v>Bahan Bakar Sewa Pembangkit</v>
          </cell>
          <cell r="T84" t="str">
            <v>Keterangan</v>
          </cell>
        </row>
        <row r="85">
          <cell r="B85" t="str">
            <v>No.</v>
          </cell>
          <cell r="C85" t="str">
            <v>Disewa dari</v>
          </cell>
          <cell r="D85" t="str">
            <v>Nomor Perjanjian</v>
          </cell>
          <cell r="E85" t="str">
            <v>Nama Pusat Listrik</v>
          </cell>
          <cell r="F85" t="str">
            <v>Jenis Bahan Bakar</v>
          </cell>
          <cell r="G85" t="str">
            <v>Lama kontrak</v>
          </cell>
          <cell r="H85" t="str">
            <v>Capacity Factor (CF)</v>
          </cell>
          <cell r="I85" t="str">
            <v xml:space="preserve">Jumlah </v>
          </cell>
          <cell r="J85" t="str">
            <v>Kontrak</v>
          </cell>
          <cell r="K85" t="str">
            <v>Biaya mobilisasi</v>
          </cell>
          <cell r="L85" t="str">
            <v>Jumlah</v>
          </cell>
          <cell r="M85" t="str">
            <v>SFC/SGC</v>
          </cell>
          <cell r="N85" t="str">
            <v>Bahan Bakar dan Transportasi dari  PLN</v>
          </cell>
          <cell r="T85" t="str">
            <v xml:space="preserve">Keterangan </v>
          </cell>
        </row>
        <row r="86">
          <cell r="N86" t="str">
            <v>Bahan Bakar</v>
          </cell>
          <cell r="Q86" t="str">
            <v>Biaya Transportasi</v>
          </cell>
          <cell r="S86" t="str">
            <v>Jumlah</v>
          </cell>
        </row>
        <row r="87">
          <cell r="I87" t="str">
            <v>kWh</v>
          </cell>
          <cell r="J87" t="str">
            <v>Rp/ kWh</v>
          </cell>
          <cell r="K87" t="str">
            <v>Rp</v>
          </cell>
          <cell r="L87" t="str">
            <v>Rp</v>
          </cell>
          <cell r="M87" t="str">
            <v>Satuan  / kWh</v>
          </cell>
          <cell r="N87" t="str">
            <v xml:space="preserve"> Rp/Satuan</v>
          </cell>
          <cell r="O87" t="str">
            <v>Volume</v>
          </cell>
          <cell r="P87" t="str">
            <v xml:space="preserve"> Rp</v>
          </cell>
          <cell r="Q87" t="str">
            <v>Rp/Satuan</v>
          </cell>
          <cell r="R87" t="str">
            <v>Rp</v>
          </cell>
          <cell r="S87" t="str">
            <v xml:space="preserve"> Rp</v>
          </cell>
        </row>
        <row r="88">
          <cell r="B88" t="str">
            <v>1</v>
          </cell>
          <cell r="C88" t="str">
            <v>2</v>
          </cell>
          <cell r="D88" t="str">
            <v>3</v>
          </cell>
          <cell r="E88" t="str">
            <v>4</v>
          </cell>
          <cell r="F88" t="str">
            <v>5</v>
          </cell>
          <cell r="G88" t="str">
            <v>6</v>
          </cell>
          <cell r="H88" t="str">
            <v>7</v>
          </cell>
          <cell r="I88" t="str">
            <v>8</v>
          </cell>
          <cell r="J88" t="str">
            <v>9</v>
          </cell>
          <cell r="K88" t="str">
            <v>10</v>
          </cell>
          <cell r="L88" t="str">
            <v>11 = (8 * 9) + 10</v>
          </cell>
          <cell r="M88" t="str">
            <v>12</v>
          </cell>
          <cell r="N88" t="str">
            <v xml:space="preserve">13 </v>
          </cell>
          <cell r="O88" t="str">
            <v>14 = 8 * 12</v>
          </cell>
          <cell r="P88" t="str">
            <v>15 = 14 * 13</v>
          </cell>
          <cell r="Q88" t="str">
            <v>16</v>
          </cell>
          <cell r="R88" t="str">
            <v>17 = 16 * 14</v>
          </cell>
          <cell r="S88" t="str">
            <v>18 = 15 + 17</v>
          </cell>
          <cell r="T88" t="str">
            <v>18</v>
          </cell>
        </row>
        <row r="89">
          <cell r="B89">
            <v>1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R89">
            <v>0</v>
          </cell>
          <cell r="S89">
            <v>0</v>
          </cell>
        </row>
        <row r="90">
          <cell r="B90">
            <v>2</v>
          </cell>
          <cell r="K90">
            <v>0</v>
          </cell>
          <cell r="L90">
            <v>0</v>
          </cell>
          <cell r="N90">
            <v>0</v>
          </cell>
          <cell r="O90">
            <v>0</v>
          </cell>
          <cell r="P90">
            <v>0</v>
          </cell>
          <cell r="R90">
            <v>0</v>
          </cell>
          <cell r="S90">
            <v>0</v>
          </cell>
        </row>
        <row r="91">
          <cell r="B91">
            <v>3</v>
          </cell>
          <cell r="L91">
            <v>0</v>
          </cell>
          <cell r="N91">
            <v>0</v>
          </cell>
          <cell r="O91">
            <v>0</v>
          </cell>
          <cell r="P91">
            <v>0</v>
          </cell>
          <cell r="R91">
            <v>0</v>
          </cell>
          <cell r="S91">
            <v>0</v>
          </cell>
        </row>
        <row r="92">
          <cell r="B92">
            <v>4</v>
          </cell>
          <cell r="L92">
            <v>0</v>
          </cell>
          <cell r="N92">
            <v>0</v>
          </cell>
          <cell r="O92">
            <v>0</v>
          </cell>
          <cell r="P92">
            <v>0</v>
          </cell>
          <cell r="R92">
            <v>0</v>
          </cell>
          <cell r="S92">
            <v>0</v>
          </cell>
        </row>
        <row r="93">
          <cell r="B93">
            <v>5</v>
          </cell>
          <cell r="L93">
            <v>0</v>
          </cell>
          <cell r="N93">
            <v>0</v>
          </cell>
          <cell r="O93">
            <v>0</v>
          </cell>
          <cell r="P93">
            <v>0</v>
          </cell>
          <cell r="R93">
            <v>0</v>
          </cell>
          <cell r="S93">
            <v>0</v>
          </cell>
        </row>
        <row r="94">
          <cell r="B94">
            <v>6</v>
          </cell>
          <cell r="L94">
            <v>0</v>
          </cell>
          <cell r="N94">
            <v>0</v>
          </cell>
          <cell r="O94">
            <v>0</v>
          </cell>
          <cell r="P94">
            <v>0</v>
          </cell>
          <cell r="R94">
            <v>0</v>
          </cell>
          <cell r="S94">
            <v>0</v>
          </cell>
        </row>
        <row r="95">
          <cell r="B95">
            <v>7</v>
          </cell>
          <cell r="L95">
            <v>0</v>
          </cell>
          <cell r="N95">
            <v>0</v>
          </cell>
          <cell r="O95">
            <v>0</v>
          </cell>
          <cell r="P95">
            <v>0</v>
          </cell>
          <cell r="R95">
            <v>0</v>
          </cell>
          <cell r="S95">
            <v>0</v>
          </cell>
        </row>
        <row r="96">
          <cell r="B96">
            <v>8</v>
          </cell>
          <cell r="L96">
            <v>0</v>
          </cell>
          <cell r="N96">
            <v>0</v>
          </cell>
          <cell r="O96">
            <v>0</v>
          </cell>
          <cell r="P96">
            <v>0</v>
          </cell>
          <cell r="R96">
            <v>0</v>
          </cell>
          <cell r="S96">
            <v>0</v>
          </cell>
        </row>
        <row r="97">
          <cell r="B97">
            <v>9</v>
          </cell>
          <cell r="L97">
            <v>0</v>
          </cell>
          <cell r="N97">
            <v>0</v>
          </cell>
          <cell r="O97">
            <v>0</v>
          </cell>
          <cell r="P97">
            <v>0</v>
          </cell>
          <cell r="R97">
            <v>0</v>
          </cell>
          <cell r="S97">
            <v>0</v>
          </cell>
        </row>
        <row r="98">
          <cell r="B98">
            <v>10</v>
          </cell>
          <cell r="L98">
            <v>0</v>
          </cell>
          <cell r="N98">
            <v>0</v>
          </cell>
          <cell r="O98">
            <v>0</v>
          </cell>
          <cell r="P98">
            <v>0</v>
          </cell>
          <cell r="R98">
            <v>0</v>
          </cell>
          <cell r="S98">
            <v>0</v>
          </cell>
        </row>
        <row r="99">
          <cell r="B99">
            <v>11</v>
          </cell>
          <cell r="L99">
            <v>0</v>
          </cell>
          <cell r="N99">
            <v>0</v>
          </cell>
          <cell r="O99">
            <v>0</v>
          </cell>
          <cell r="P99">
            <v>0</v>
          </cell>
          <cell r="R99">
            <v>0</v>
          </cell>
          <cell r="S99">
            <v>0</v>
          </cell>
        </row>
        <row r="100">
          <cell r="B100">
            <v>12</v>
          </cell>
          <cell r="L100">
            <v>0</v>
          </cell>
          <cell r="N100">
            <v>0</v>
          </cell>
          <cell r="O100">
            <v>0</v>
          </cell>
          <cell r="P100">
            <v>0</v>
          </cell>
          <cell r="R100">
            <v>0</v>
          </cell>
          <cell r="S100">
            <v>0</v>
          </cell>
        </row>
        <row r="101">
          <cell r="B101">
            <v>13</v>
          </cell>
          <cell r="L101">
            <v>0</v>
          </cell>
          <cell r="N101">
            <v>0</v>
          </cell>
          <cell r="O101">
            <v>0</v>
          </cell>
          <cell r="P101">
            <v>0</v>
          </cell>
          <cell r="R101">
            <v>0</v>
          </cell>
          <cell r="S101">
            <v>0</v>
          </cell>
        </row>
        <row r="102">
          <cell r="B102">
            <v>14</v>
          </cell>
          <cell r="L102">
            <v>0</v>
          </cell>
          <cell r="N102">
            <v>0</v>
          </cell>
          <cell r="O102">
            <v>0</v>
          </cell>
          <cell r="P102">
            <v>0</v>
          </cell>
          <cell r="R102">
            <v>0</v>
          </cell>
          <cell r="S102">
            <v>0</v>
          </cell>
        </row>
        <row r="103">
          <cell r="B103">
            <v>15</v>
          </cell>
          <cell r="L103">
            <v>0</v>
          </cell>
          <cell r="N103">
            <v>0</v>
          </cell>
          <cell r="O103">
            <v>0</v>
          </cell>
          <cell r="P103">
            <v>0</v>
          </cell>
          <cell r="R103">
            <v>0</v>
          </cell>
          <cell r="S103">
            <v>0</v>
          </cell>
        </row>
        <row r="104">
          <cell r="B104">
            <v>16</v>
          </cell>
          <cell r="L104">
            <v>0</v>
          </cell>
          <cell r="N104">
            <v>0</v>
          </cell>
          <cell r="O104">
            <v>0</v>
          </cell>
          <cell r="P104">
            <v>0</v>
          </cell>
          <cell r="R104">
            <v>0</v>
          </cell>
          <cell r="S104">
            <v>0</v>
          </cell>
        </row>
        <row r="105">
          <cell r="B105">
            <v>17</v>
          </cell>
          <cell r="L105">
            <v>0</v>
          </cell>
          <cell r="N105">
            <v>0</v>
          </cell>
          <cell r="O105">
            <v>0</v>
          </cell>
          <cell r="P105">
            <v>0</v>
          </cell>
          <cell r="R105">
            <v>0</v>
          </cell>
          <cell r="S105">
            <v>0</v>
          </cell>
        </row>
        <row r="106">
          <cell r="B106">
            <v>18</v>
          </cell>
          <cell r="L106">
            <v>0</v>
          </cell>
          <cell r="N106">
            <v>0</v>
          </cell>
          <cell r="O106">
            <v>0</v>
          </cell>
          <cell r="P106">
            <v>0</v>
          </cell>
          <cell r="R106">
            <v>0</v>
          </cell>
          <cell r="S106">
            <v>0</v>
          </cell>
        </row>
        <row r="107">
          <cell r="B107">
            <v>19</v>
          </cell>
          <cell r="L107">
            <v>0</v>
          </cell>
          <cell r="N107">
            <v>0</v>
          </cell>
          <cell r="O107">
            <v>0</v>
          </cell>
          <cell r="P107">
            <v>0</v>
          </cell>
          <cell r="R107">
            <v>0</v>
          </cell>
          <cell r="S107">
            <v>0</v>
          </cell>
        </row>
        <row r="108">
          <cell r="B108">
            <v>20</v>
          </cell>
          <cell r="L108">
            <v>0</v>
          </cell>
          <cell r="N108">
            <v>0</v>
          </cell>
          <cell r="O108">
            <v>0</v>
          </cell>
          <cell r="P108">
            <v>0</v>
          </cell>
          <cell r="R108">
            <v>0</v>
          </cell>
          <cell r="S108">
            <v>0</v>
          </cell>
        </row>
        <row r="109">
          <cell r="B109">
            <v>21</v>
          </cell>
          <cell r="L109">
            <v>0</v>
          </cell>
          <cell r="N109">
            <v>0</v>
          </cell>
          <cell r="O109">
            <v>0</v>
          </cell>
          <cell r="P109">
            <v>0</v>
          </cell>
          <cell r="R109">
            <v>0</v>
          </cell>
          <cell r="S109">
            <v>0</v>
          </cell>
        </row>
        <row r="110">
          <cell r="B110">
            <v>22</v>
          </cell>
          <cell r="L110">
            <v>0</v>
          </cell>
          <cell r="N110">
            <v>0</v>
          </cell>
          <cell r="O110">
            <v>0</v>
          </cell>
          <cell r="P110">
            <v>0</v>
          </cell>
          <cell r="R110">
            <v>0</v>
          </cell>
          <cell r="S110">
            <v>0</v>
          </cell>
        </row>
        <row r="111">
          <cell r="C111" t="str">
            <v>J U M L A H</v>
          </cell>
          <cell r="I111">
            <v>0</v>
          </cell>
          <cell r="K111">
            <v>0</v>
          </cell>
          <cell r="L111">
            <v>0</v>
          </cell>
          <cell r="O111">
            <v>0</v>
          </cell>
          <cell r="P111">
            <v>0</v>
          </cell>
          <cell r="R111">
            <v>0</v>
          </cell>
          <cell r="S111">
            <v>0</v>
          </cell>
        </row>
        <row r="112">
          <cell r="B112" t="str">
            <v>D:\TM1-HASIL\TM1\PLN Budget Reports V1.2\Reports\[RKAP Laba_ Rugi.xls]SewaPemb(12A2)</v>
          </cell>
          <cell r="T112">
            <v>38413.629965162036</v>
          </cell>
        </row>
        <row r="115">
          <cell r="B115" t="str">
            <v>PT. PLN (PERSERO)</v>
          </cell>
        </row>
        <row r="116">
          <cell r="B116" t="str">
            <v>SATUAN ADMINISTRASI</v>
          </cell>
        </row>
        <row r="117">
          <cell r="B117" t="str">
            <v>DISTRIBUSI BALI</v>
          </cell>
        </row>
        <row r="118">
          <cell r="B118" t="str">
            <v>LEMBAR KERJA</v>
          </cell>
          <cell r="R118" t="str">
            <v>Daftar</v>
          </cell>
          <cell r="S118" t="str">
            <v>12A2</v>
          </cell>
        </row>
        <row r="119">
          <cell r="B119" t="str">
            <v>ANGGARAN LABA RUGI</v>
          </cell>
        </row>
        <row r="120">
          <cell r="B120" t="str">
            <v>TAHUN 2005 - S/D TRW IV</v>
          </cell>
          <cell r="R120" t="str">
            <v>Perihal</v>
          </cell>
          <cell r="S120" t="str">
            <v xml:space="preserve">RINCIAN SEWA Pembangkit           </v>
          </cell>
        </row>
        <row r="121">
          <cell r="B121" t="str">
            <v>(Dalam ribuan rupiah)</v>
          </cell>
        </row>
        <row r="122">
          <cell r="B122" t="str">
            <v>Nomor - Disewa dari</v>
          </cell>
          <cell r="C122" t="str">
            <v>Disewa dari</v>
          </cell>
          <cell r="D122" t="str">
            <v>Nomor Perjanjian</v>
          </cell>
          <cell r="E122" t="str">
            <v>Nama Pusat Listrik</v>
          </cell>
          <cell r="G122" t="str">
            <v>Lama kontrak</v>
          </cell>
          <cell r="H122" t="str">
            <v>Capacity Factor (CF)</v>
          </cell>
          <cell r="I122" t="str">
            <v>Sewa Pembangkit - kWh</v>
          </cell>
          <cell r="J122" t="str">
            <v>Kontrak - Rp/kWh</v>
          </cell>
          <cell r="K122" t="str">
            <v>Biaya mobilisasi</v>
          </cell>
          <cell r="L122" t="str">
            <v>Jumlah Sewa Pembangkit</v>
          </cell>
          <cell r="M122" t="str">
            <v>SFC</v>
          </cell>
          <cell r="N122" t="str">
            <v>Bahan Bakar dari PLN - Liter</v>
          </cell>
          <cell r="P122" t="str">
            <v>Bahan Bakar dari PLN - Rp</v>
          </cell>
          <cell r="Q122" t="str">
            <v>Transportasi dari PLN - Rp/Liter</v>
          </cell>
          <cell r="R122" t="str">
            <v>Transportasi dari PLN - Rp</v>
          </cell>
          <cell r="S122" t="str">
            <v>Bahan Bakar Sewa Pembangkit</v>
          </cell>
          <cell r="T122" t="str">
            <v>Keterangan</v>
          </cell>
        </row>
        <row r="123">
          <cell r="B123" t="str">
            <v>No.</v>
          </cell>
          <cell r="C123" t="str">
            <v>Disewa dari</v>
          </cell>
          <cell r="D123" t="str">
            <v>Nomor Perjanjian</v>
          </cell>
          <cell r="E123" t="str">
            <v>Nama Pusat Listrik</v>
          </cell>
          <cell r="F123" t="str">
            <v>Jenis Bahan Bakar</v>
          </cell>
          <cell r="G123" t="str">
            <v>Lama kontrak</v>
          </cell>
          <cell r="H123" t="str">
            <v>Capacity Factor (CF)</v>
          </cell>
          <cell r="I123" t="str">
            <v xml:space="preserve">Jumlah </v>
          </cell>
          <cell r="J123" t="str">
            <v>Kontrak</v>
          </cell>
          <cell r="K123" t="str">
            <v>Biaya mobilisasi</v>
          </cell>
          <cell r="L123" t="str">
            <v>Jumlah</v>
          </cell>
          <cell r="M123" t="str">
            <v>SFC/SGC</v>
          </cell>
          <cell r="N123" t="str">
            <v>Bahan Bakar dan Transportasi dari  PLN</v>
          </cell>
          <cell r="T123" t="str">
            <v xml:space="preserve">Keterangan </v>
          </cell>
        </row>
        <row r="124">
          <cell r="N124" t="str">
            <v>Bahan Bakar</v>
          </cell>
          <cell r="Q124" t="str">
            <v>Biaya Transportasi</v>
          </cell>
          <cell r="S124" t="str">
            <v>Jumlah</v>
          </cell>
        </row>
        <row r="125">
          <cell r="I125" t="str">
            <v>kWh</v>
          </cell>
          <cell r="J125" t="str">
            <v>Rp/ kWh</v>
          </cell>
          <cell r="K125" t="str">
            <v>Rp</v>
          </cell>
          <cell r="L125" t="str">
            <v>Rp</v>
          </cell>
          <cell r="M125" t="str">
            <v>Satuan  / kWh</v>
          </cell>
          <cell r="N125" t="str">
            <v xml:space="preserve"> Rp/Satuan</v>
          </cell>
          <cell r="O125" t="str">
            <v>Volume</v>
          </cell>
          <cell r="P125" t="str">
            <v xml:space="preserve"> Rp</v>
          </cell>
          <cell r="Q125" t="str">
            <v>Rp/Satuan</v>
          </cell>
          <cell r="R125" t="str">
            <v>Rp</v>
          </cell>
          <cell r="S125" t="str">
            <v xml:space="preserve"> Rp</v>
          </cell>
        </row>
        <row r="126">
          <cell r="B126" t="str">
            <v>1</v>
          </cell>
          <cell r="C126" t="str">
            <v>2</v>
          </cell>
          <cell r="D126" t="str">
            <v>3</v>
          </cell>
          <cell r="E126" t="str">
            <v>4</v>
          </cell>
          <cell r="F126" t="str">
            <v>5</v>
          </cell>
          <cell r="G126" t="str">
            <v>6</v>
          </cell>
          <cell r="H126" t="str">
            <v>7</v>
          </cell>
          <cell r="I126" t="str">
            <v>8</v>
          </cell>
          <cell r="J126" t="str">
            <v>9</v>
          </cell>
          <cell r="K126" t="str">
            <v>10</v>
          </cell>
          <cell r="L126" t="str">
            <v>11 = (8 * 9) + 10</v>
          </cell>
          <cell r="M126" t="str">
            <v>12</v>
          </cell>
          <cell r="N126" t="str">
            <v xml:space="preserve">13 </v>
          </cell>
          <cell r="O126" t="str">
            <v>14 = 8 * 12</v>
          </cell>
          <cell r="P126" t="str">
            <v>15 = 14 * 13</v>
          </cell>
          <cell r="Q126" t="str">
            <v>16</v>
          </cell>
          <cell r="R126" t="str">
            <v>17 = 16 * 14</v>
          </cell>
          <cell r="S126" t="str">
            <v>18 = 15 + 17</v>
          </cell>
          <cell r="T126" t="str">
            <v>18</v>
          </cell>
        </row>
        <row r="127">
          <cell r="B127">
            <v>1</v>
          </cell>
          <cell r="L127">
            <v>0</v>
          </cell>
          <cell r="N127">
            <v>0</v>
          </cell>
          <cell r="O127">
            <v>0</v>
          </cell>
          <cell r="P127">
            <v>0</v>
          </cell>
          <cell r="R127">
            <v>0</v>
          </cell>
          <cell r="S127">
            <v>0</v>
          </cell>
        </row>
        <row r="128">
          <cell r="B128">
            <v>2</v>
          </cell>
          <cell r="K128">
            <v>0</v>
          </cell>
          <cell r="L128">
            <v>0</v>
          </cell>
          <cell r="N128">
            <v>0</v>
          </cell>
          <cell r="O128">
            <v>0</v>
          </cell>
          <cell r="P128">
            <v>0</v>
          </cell>
          <cell r="R128">
            <v>0</v>
          </cell>
          <cell r="S128">
            <v>0</v>
          </cell>
        </row>
        <row r="129">
          <cell r="B129">
            <v>3</v>
          </cell>
          <cell r="L129">
            <v>0</v>
          </cell>
          <cell r="N129">
            <v>0</v>
          </cell>
          <cell r="O129">
            <v>0</v>
          </cell>
          <cell r="P129">
            <v>0</v>
          </cell>
          <cell r="R129">
            <v>0</v>
          </cell>
          <cell r="S129">
            <v>0</v>
          </cell>
        </row>
        <row r="130">
          <cell r="B130">
            <v>4</v>
          </cell>
          <cell r="L130">
            <v>0</v>
          </cell>
          <cell r="N130">
            <v>0</v>
          </cell>
          <cell r="O130">
            <v>0</v>
          </cell>
          <cell r="P130">
            <v>0</v>
          </cell>
          <cell r="R130">
            <v>0</v>
          </cell>
          <cell r="S130">
            <v>0</v>
          </cell>
        </row>
        <row r="131">
          <cell r="B131">
            <v>5</v>
          </cell>
          <cell r="L131">
            <v>0</v>
          </cell>
          <cell r="N131">
            <v>0</v>
          </cell>
          <cell r="O131">
            <v>0</v>
          </cell>
          <cell r="P131">
            <v>0</v>
          </cell>
          <cell r="R131">
            <v>0</v>
          </cell>
          <cell r="S131">
            <v>0</v>
          </cell>
        </row>
        <row r="132">
          <cell r="B132">
            <v>6</v>
          </cell>
          <cell r="L132">
            <v>0</v>
          </cell>
          <cell r="N132">
            <v>0</v>
          </cell>
          <cell r="O132">
            <v>0</v>
          </cell>
          <cell r="P132">
            <v>0</v>
          </cell>
          <cell r="R132">
            <v>0</v>
          </cell>
          <cell r="S132">
            <v>0</v>
          </cell>
        </row>
        <row r="133">
          <cell r="B133">
            <v>7</v>
          </cell>
          <cell r="L133">
            <v>0</v>
          </cell>
          <cell r="N133">
            <v>0</v>
          </cell>
          <cell r="O133">
            <v>0</v>
          </cell>
          <cell r="P133">
            <v>0</v>
          </cell>
          <cell r="R133">
            <v>0</v>
          </cell>
          <cell r="S133">
            <v>0</v>
          </cell>
        </row>
        <row r="134">
          <cell r="B134">
            <v>8</v>
          </cell>
          <cell r="L134">
            <v>0</v>
          </cell>
          <cell r="N134">
            <v>0</v>
          </cell>
          <cell r="O134">
            <v>0</v>
          </cell>
          <cell r="P134">
            <v>0</v>
          </cell>
          <cell r="R134">
            <v>0</v>
          </cell>
          <cell r="S134">
            <v>0</v>
          </cell>
        </row>
        <row r="135">
          <cell r="B135">
            <v>9</v>
          </cell>
          <cell r="L135">
            <v>0</v>
          </cell>
          <cell r="N135">
            <v>0</v>
          </cell>
          <cell r="O135">
            <v>0</v>
          </cell>
          <cell r="P135">
            <v>0</v>
          </cell>
          <cell r="R135">
            <v>0</v>
          </cell>
          <cell r="S135">
            <v>0</v>
          </cell>
        </row>
        <row r="136">
          <cell r="B136">
            <v>10</v>
          </cell>
          <cell r="L136">
            <v>0</v>
          </cell>
          <cell r="N136">
            <v>0</v>
          </cell>
          <cell r="O136">
            <v>0</v>
          </cell>
          <cell r="P136">
            <v>0</v>
          </cell>
          <cell r="R136">
            <v>0</v>
          </cell>
          <cell r="S136">
            <v>0</v>
          </cell>
        </row>
        <row r="137">
          <cell r="B137">
            <v>11</v>
          </cell>
          <cell r="L137">
            <v>0</v>
          </cell>
          <cell r="N137">
            <v>0</v>
          </cell>
          <cell r="O137">
            <v>0</v>
          </cell>
          <cell r="P137">
            <v>0</v>
          </cell>
          <cell r="R137">
            <v>0</v>
          </cell>
          <cell r="S137">
            <v>0</v>
          </cell>
        </row>
        <row r="138">
          <cell r="B138">
            <v>12</v>
          </cell>
          <cell r="L138">
            <v>0</v>
          </cell>
          <cell r="N138">
            <v>0</v>
          </cell>
          <cell r="O138">
            <v>0</v>
          </cell>
          <cell r="P138">
            <v>0</v>
          </cell>
          <cell r="R138">
            <v>0</v>
          </cell>
          <cell r="S138">
            <v>0</v>
          </cell>
        </row>
        <row r="139">
          <cell r="B139">
            <v>13</v>
          </cell>
          <cell r="L139">
            <v>0</v>
          </cell>
          <cell r="N139">
            <v>0</v>
          </cell>
          <cell r="O139">
            <v>0</v>
          </cell>
          <cell r="P139">
            <v>0</v>
          </cell>
          <cell r="R139">
            <v>0</v>
          </cell>
          <cell r="S139">
            <v>0</v>
          </cell>
        </row>
        <row r="140">
          <cell r="B140">
            <v>14</v>
          </cell>
          <cell r="L140">
            <v>0</v>
          </cell>
          <cell r="N140">
            <v>0</v>
          </cell>
          <cell r="O140">
            <v>0</v>
          </cell>
          <cell r="P140">
            <v>0</v>
          </cell>
          <cell r="R140">
            <v>0</v>
          </cell>
          <cell r="S140">
            <v>0</v>
          </cell>
        </row>
        <row r="141">
          <cell r="B141">
            <v>15</v>
          </cell>
          <cell r="L141">
            <v>0</v>
          </cell>
          <cell r="N141">
            <v>0</v>
          </cell>
          <cell r="O141">
            <v>0</v>
          </cell>
          <cell r="P141">
            <v>0</v>
          </cell>
          <cell r="R141">
            <v>0</v>
          </cell>
          <cell r="S141">
            <v>0</v>
          </cell>
        </row>
        <row r="142">
          <cell r="B142">
            <v>16</v>
          </cell>
          <cell r="L142">
            <v>0</v>
          </cell>
          <cell r="N142">
            <v>0</v>
          </cell>
          <cell r="O142">
            <v>0</v>
          </cell>
          <cell r="P142">
            <v>0</v>
          </cell>
          <cell r="R142">
            <v>0</v>
          </cell>
          <cell r="S142">
            <v>0</v>
          </cell>
        </row>
        <row r="143">
          <cell r="B143">
            <v>17</v>
          </cell>
          <cell r="L143">
            <v>0</v>
          </cell>
          <cell r="N143">
            <v>0</v>
          </cell>
          <cell r="O143">
            <v>0</v>
          </cell>
          <cell r="P143">
            <v>0</v>
          </cell>
          <cell r="R143">
            <v>0</v>
          </cell>
          <cell r="S143">
            <v>0</v>
          </cell>
        </row>
        <row r="144">
          <cell r="B144">
            <v>18</v>
          </cell>
          <cell r="L144">
            <v>0</v>
          </cell>
          <cell r="N144">
            <v>0</v>
          </cell>
          <cell r="O144">
            <v>0</v>
          </cell>
          <cell r="P144">
            <v>0</v>
          </cell>
          <cell r="R144">
            <v>0</v>
          </cell>
          <cell r="S144">
            <v>0</v>
          </cell>
        </row>
        <row r="145">
          <cell r="B145">
            <v>19</v>
          </cell>
          <cell r="L145">
            <v>0</v>
          </cell>
          <cell r="N145">
            <v>0</v>
          </cell>
          <cell r="O145">
            <v>0</v>
          </cell>
          <cell r="P145">
            <v>0</v>
          </cell>
          <cell r="R145">
            <v>0</v>
          </cell>
          <cell r="S145">
            <v>0</v>
          </cell>
        </row>
        <row r="146">
          <cell r="B146">
            <v>20</v>
          </cell>
          <cell r="L146">
            <v>0</v>
          </cell>
          <cell r="N146">
            <v>0</v>
          </cell>
          <cell r="O146">
            <v>0</v>
          </cell>
          <cell r="P146">
            <v>0</v>
          </cell>
          <cell r="R146">
            <v>0</v>
          </cell>
          <cell r="S146">
            <v>0</v>
          </cell>
        </row>
        <row r="147">
          <cell r="B147">
            <v>21</v>
          </cell>
          <cell r="L147">
            <v>0</v>
          </cell>
          <cell r="N147">
            <v>0</v>
          </cell>
          <cell r="O147">
            <v>0</v>
          </cell>
          <cell r="P147">
            <v>0</v>
          </cell>
          <cell r="R147">
            <v>0</v>
          </cell>
          <cell r="S147">
            <v>0</v>
          </cell>
        </row>
        <row r="148">
          <cell r="B148">
            <v>22</v>
          </cell>
          <cell r="L148">
            <v>0</v>
          </cell>
          <cell r="N148">
            <v>0</v>
          </cell>
          <cell r="O148">
            <v>0</v>
          </cell>
          <cell r="P148">
            <v>0</v>
          </cell>
          <cell r="R148">
            <v>0</v>
          </cell>
          <cell r="S148">
            <v>0</v>
          </cell>
        </row>
        <row r="149">
          <cell r="C149" t="str">
            <v>J U M L A H</v>
          </cell>
          <cell r="I149">
            <v>0</v>
          </cell>
          <cell r="K149">
            <v>0</v>
          </cell>
          <cell r="L149">
            <v>0</v>
          </cell>
          <cell r="O149">
            <v>0</v>
          </cell>
          <cell r="P149">
            <v>0</v>
          </cell>
          <cell r="R149">
            <v>0</v>
          </cell>
          <cell r="S149">
            <v>0</v>
          </cell>
        </row>
        <row r="150">
          <cell r="B150" t="str">
            <v>D:\TM1-HASIL\TM1\PLN Budget Reports V1.2\Reports\[RKAP Laba_ Rugi.xls]SewaPemb(12A2)</v>
          </cell>
          <cell r="T150">
            <v>38413.629965162036</v>
          </cell>
        </row>
      </sheetData>
      <sheetData sheetId="1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H4" t="str">
            <v>Daftar</v>
          </cell>
          <cell r="I4" t="str">
            <v>12B1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H6" t="str">
            <v>Perihal</v>
          </cell>
          <cell r="I6" t="str">
            <v>PEMAKAIAN BAHAN BAKAR DAN MINYAK PELUMAS</v>
          </cell>
        </row>
        <row r="7">
          <cell r="B7" t="str">
            <v>(Dalam ribuan rupiah)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 xml:space="preserve">Pembangkitan PLTGU </v>
          </cell>
          <cell r="J8" t="str">
            <v>Sewa Pembangkit</v>
          </cell>
          <cell r="K8" t="str">
            <v>Fungsi Pembangkitan :</v>
          </cell>
        </row>
        <row r="9">
          <cell r="C9" t="str">
            <v>Satuan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Sewa Pembangkit</v>
          </cell>
          <cell r="K9" t="str">
            <v>Jumlah</v>
          </cell>
        </row>
        <row r="10">
          <cell r="B10" t="str">
            <v>1</v>
          </cell>
          <cell r="C10" t="str">
            <v>2</v>
          </cell>
          <cell r="D10" t="str">
            <v>3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9=3 s/d 9</v>
          </cell>
        </row>
        <row r="11">
          <cell r="B11" t="str">
            <v>Dalam  Rupiah</v>
          </cell>
        </row>
        <row r="12">
          <cell r="B12" t="str">
            <v>H   S   D</v>
          </cell>
          <cell r="C12" t="str">
            <v>Rp.</v>
          </cell>
          <cell r="D12">
            <v>0</v>
          </cell>
          <cell r="E12">
            <v>0</v>
          </cell>
          <cell r="F12">
            <v>942279.783045977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942279.783045977</v>
          </cell>
        </row>
        <row r="13">
          <cell r="B13" t="str">
            <v>M    F   O / Residu</v>
          </cell>
          <cell r="C13" t="str">
            <v>Rp.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</row>
        <row r="14">
          <cell r="B14" t="str">
            <v>I    D   O</v>
          </cell>
          <cell r="C14" t="str">
            <v>Rp.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</row>
        <row r="15">
          <cell r="B15" t="str">
            <v>Sub  Jumlah</v>
          </cell>
          <cell r="C15" t="str">
            <v>Rp.</v>
          </cell>
          <cell r="D15">
            <v>0</v>
          </cell>
          <cell r="E15">
            <v>0</v>
          </cell>
          <cell r="F15">
            <v>942279.783045977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942279.783045977</v>
          </cell>
        </row>
        <row r="16">
          <cell r="B16" t="str">
            <v>Batu  bara</v>
          </cell>
          <cell r="C16" t="str">
            <v>Rp.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</row>
        <row r="17">
          <cell r="B17" t="str">
            <v>Gas  alam</v>
          </cell>
          <cell r="C17" t="str">
            <v>Rp.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</row>
        <row r="18">
          <cell r="B18" t="str">
            <v>Panas  Bumi</v>
          </cell>
          <cell r="C18" t="str">
            <v>Rp.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</row>
        <row r="19">
          <cell r="B19" t="str">
            <v>E&amp;P</v>
          </cell>
          <cell r="C19" t="str">
            <v>Rp.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</row>
        <row r="20">
          <cell r="B20" t="str">
            <v>Retribusi Penggunaan Arus Air Pemda</v>
          </cell>
          <cell r="C20" t="str">
            <v>Rp.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</row>
        <row r="21">
          <cell r="B21" t="str">
            <v>Campuran  Minyak  Bakar  dll</v>
          </cell>
          <cell r="C21" t="str">
            <v>Rp.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</row>
        <row r="22">
          <cell r="B22" t="str">
            <v>Minyak  Pelumas</v>
          </cell>
          <cell r="C22" t="str">
            <v>Rp.</v>
          </cell>
          <cell r="D22">
            <v>0</v>
          </cell>
          <cell r="E22">
            <v>0</v>
          </cell>
          <cell r="F22">
            <v>117470.23733503619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117470.23733503619</v>
          </cell>
        </row>
        <row r="23">
          <cell r="B23" t="str">
            <v>Bahan Bakar Sewa Pembangkit</v>
          </cell>
          <cell r="C23" t="str">
            <v>Rp.</v>
          </cell>
          <cell r="J23">
            <v>0</v>
          </cell>
          <cell r="K23">
            <v>0</v>
          </cell>
        </row>
        <row r="24">
          <cell r="B24" t="str">
            <v>J u m l a h</v>
          </cell>
          <cell r="C24" t="str">
            <v>Rp.</v>
          </cell>
          <cell r="D24">
            <v>0</v>
          </cell>
          <cell r="E24">
            <v>0</v>
          </cell>
          <cell r="F24">
            <v>1059750.0203810132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1059750.0203810132</v>
          </cell>
        </row>
        <row r="25">
          <cell r="B25" t="str">
            <v>Dalam  Satuan  ( Unit )</v>
          </cell>
        </row>
        <row r="26">
          <cell r="B26" t="str">
            <v>H   S   D</v>
          </cell>
          <cell r="C26" t="str">
            <v>Liter</v>
          </cell>
          <cell r="D26">
            <v>0</v>
          </cell>
          <cell r="E26">
            <v>0</v>
          </cell>
          <cell r="F26">
            <v>371408.0459770115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371408.0459770115</v>
          </cell>
        </row>
        <row r="27">
          <cell r="B27" t="str">
            <v>M    F   O / Residu</v>
          </cell>
          <cell r="C27" t="str">
            <v>Liter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</row>
        <row r="28">
          <cell r="B28" t="str">
            <v>I    D   O</v>
          </cell>
          <cell r="C28" t="str">
            <v>Liter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</row>
        <row r="29">
          <cell r="B29" t="str">
            <v>Batu  bara</v>
          </cell>
          <cell r="C29" t="str">
            <v>Kg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</row>
        <row r="30">
          <cell r="B30" t="str">
            <v>Gas  alam</v>
          </cell>
          <cell r="C30" t="str">
            <v>1000 BTU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</row>
        <row r="31">
          <cell r="B31" t="str">
            <v>Panas  Bumi</v>
          </cell>
          <cell r="C31" t="str">
            <v>kWh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</row>
        <row r="32">
          <cell r="B32" t="str">
            <v>E&amp;P (PLTA)</v>
          </cell>
          <cell r="C32" t="str">
            <v>kWh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</row>
        <row r="33">
          <cell r="B33" t="str">
            <v>E&amp;P (PLTU)</v>
          </cell>
          <cell r="C33" t="str">
            <v>m3</v>
          </cell>
          <cell r="K33">
            <v>0</v>
          </cell>
        </row>
        <row r="34">
          <cell r="B34" t="str">
            <v>Retribusi Penggunaan Arus Air Pemda</v>
          </cell>
          <cell r="C34" t="str">
            <v>Liter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</row>
        <row r="35">
          <cell r="B35" t="str">
            <v>Campuran  Minyak  Bakar  dll</v>
          </cell>
          <cell r="C35" t="str">
            <v>Liter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</row>
        <row r="36">
          <cell r="B36" t="str">
            <v>Minyak  Pelumas</v>
          </cell>
          <cell r="C36" t="str">
            <v>Liter</v>
          </cell>
          <cell r="D36">
            <v>0</v>
          </cell>
          <cell r="E36">
            <v>0</v>
          </cell>
          <cell r="F36">
            <v>3789.3624946785867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3789.3624946785867</v>
          </cell>
        </row>
        <row r="37">
          <cell r="B37" t="str">
            <v>Bahan Bakar Sewa Pembangkit</v>
          </cell>
          <cell r="C37" t="str">
            <v>Liter</v>
          </cell>
          <cell r="J37">
            <v>0</v>
          </cell>
          <cell r="K37">
            <v>0</v>
          </cell>
        </row>
        <row r="38">
          <cell r="B38" t="str">
            <v>D:\TM1-HASIL\TM1\PLN Budget Reports V1.2\Reports\[RKAP Laba_ Rugi.xls]BBMJenis(12B1)</v>
          </cell>
          <cell r="K38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H44" t="str">
            <v>Daftar</v>
          </cell>
          <cell r="I44" t="str">
            <v>12B1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H46" t="str">
            <v>Perihal</v>
          </cell>
          <cell r="I46" t="str">
            <v>PEMAKAIAN BAHAN BAKAR DAN MINYAK PELUMAS</v>
          </cell>
        </row>
        <row r="47">
          <cell r="B47" t="str">
            <v>(Dalam ribuan rupiah)</v>
          </cell>
        </row>
        <row r="48">
          <cell r="D48" t="str">
            <v>Pembangkitan PLTA</v>
          </cell>
          <cell r="E48" t="str">
            <v>Pembangkitan PLTU</v>
          </cell>
          <cell r="F48" t="str">
            <v>Pembangkitan PLTD</v>
          </cell>
          <cell r="G48" t="str">
            <v>Pembangkitan PLTG</v>
          </cell>
          <cell r="H48" t="str">
            <v>Pembangkitan PLTP</v>
          </cell>
          <cell r="I48" t="str">
            <v xml:space="preserve">Pembangkitan PLTGU </v>
          </cell>
          <cell r="J48" t="str">
            <v>Sewa Pembangkit</v>
          </cell>
          <cell r="K48" t="str">
            <v>Fungsi Pembangkitan :</v>
          </cell>
        </row>
        <row r="49">
          <cell r="C49" t="str">
            <v>Satuan</v>
          </cell>
          <cell r="D49" t="str">
            <v>PLTA</v>
          </cell>
          <cell r="E49" t="str">
            <v>PLTU</v>
          </cell>
          <cell r="F49" t="str">
            <v>PLTD</v>
          </cell>
          <cell r="G49" t="str">
            <v>PLTG</v>
          </cell>
          <cell r="H49" t="str">
            <v>PLTP</v>
          </cell>
          <cell r="I49" t="str">
            <v>PLTGU</v>
          </cell>
          <cell r="J49" t="str">
            <v>Sewa Pembangkit</v>
          </cell>
          <cell r="K49" t="str">
            <v>Jumlah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9=3 s/d 9</v>
          </cell>
        </row>
        <row r="51">
          <cell r="B51" t="str">
            <v>Dalam  Rupiah</v>
          </cell>
        </row>
        <row r="52">
          <cell r="B52" t="str">
            <v>H   S   D</v>
          </cell>
          <cell r="C52" t="str">
            <v>Rp.</v>
          </cell>
          <cell r="F52">
            <v>1883759.625</v>
          </cell>
          <cell r="K52">
            <v>1883759.625</v>
          </cell>
        </row>
        <row r="53">
          <cell r="B53" t="str">
            <v>M    F   O / Residu</v>
          </cell>
          <cell r="C53" t="str">
            <v>Rp.</v>
          </cell>
          <cell r="K53">
            <v>0</v>
          </cell>
        </row>
        <row r="54">
          <cell r="B54" t="str">
            <v>I    D   O</v>
          </cell>
          <cell r="C54" t="str">
            <v>Rp.</v>
          </cell>
          <cell r="K54">
            <v>0</v>
          </cell>
        </row>
        <row r="55">
          <cell r="B55" t="str">
            <v>Sub  Jumlah</v>
          </cell>
          <cell r="C55" t="str">
            <v>Rp.</v>
          </cell>
          <cell r="D55">
            <v>0</v>
          </cell>
          <cell r="E55">
            <v>0</v>
          </cell>
          <cell r="F55">
            <v>1883759.625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1883759.625</v>
          </cell>
        </row>
        <row r="56">
          <cell r="B56" t="str">
            <v>Batu  bara</v>
          </cell>
          <cell r="C56" t="str">
            <v>Rp.</v>
          </cell>
          <cell r="K56">
            <v>0</v>
          </cell>
        </row>
        <row r="57">
          <cell r="B57" t="str">
            <v>Gas  alam</v>
          </cell>
          <cell r="C57" t="str">
            <v>Rp.</v>
          </cell>
          <cell r="K57">
            <v>0</v>
          </cell>
        </row>
        <row r="58">
          <cell r="B58" t="str">
            <v>Panas  Bumi</v>
          </cell>
          <cell r="C58" t="str">
            <v>Rp.</v>
          </cell>
          <cell r="K58">
            <v>0</v>
          </cell>
        </row>
        <row r="59">
          <cell r="B59" t="str">
            <v>E&amp;P</v>
          </cell>
          <cell r="C59" t="str">
            <v>Rp.</v>
          </cell>
          <cell r="K59">
            <v>0</v>
          </cell>
        </row>
        <row r="60">
          <cell r="B60" t="str">
            <v>Retribusi Penggunaan Arus Air Pemda</v>
          </cell>
          <cell r="C60" t="str">
            <v>Rp.</v>
          </cell>
          <cell r="K60">
            <v>0</v>
          </cell>
        </row>
        <row r="61">
          <cell r="B61" t="str">
            <v>Campuran  Minyak  Bakar  dll</v>
          </cell>
          <cell r="C61" t="str">
            <v>Rp.</v>
          </cell>
          <cell r="K61">
            <v>0</v>
          </cell>
        </row>
        <row r="62">
          <cell r="B62" t="str">
            <v>Minyak  Pelumas</v>
          </cell>
          <cell r="C62" t="str">
            <v>Rp.</v>
          </cell>
          <cell r="F62">
            <v>234840.5</v>
          </cell>
          <cell r="K62">
            <v>234840.5</v>
          </cell>
        </row>
        <row r="63">
          <cell r="B63" t="str">
            <v>Bahan Bakar Sewa Pembangkit</v>
          </cell>
          <cell r="C63" t="str">
            <v>Rp.</v>
          </cell>
          <cell r="J63">
            <v>0</v>
          </cell>
          <cell r="K63">
            <v>0</v>
          </cell>
        </row>
        <row r="64">
          <cell r="B64" t="str">
            <v>J u m l a h</v>
          </cell>
          <cell r="C64" t="str">
            <v>Rp.</v>
          </cell>
          <cell r="D64">
            <v>0</v>
          </cell>
          <cell r="E64">
            <v>0</v>
          </cell>
          <cell r="F64">
            <v>2118600.125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2118600.125</v>
          </cell>
        </row>
        <row r="65">
          <cell r="B65" t="str">
            <v>Dalam  Satuan  ( Unit )</v>
          </cell>
        </row>
        <row r="66">
          <cell r="B66" t="str">
            <v>H   S   D</v>
          </cell>
          <cell r="C66" t="str">
            <v>Liter</v>
          </cell>
          <cell r="F66">
            <v>742500</v>
          </cell>
          <cell r="K66">
            <v>742500</v>
          </cell>
        </row>
        <row r="67">
          <cell r="B67" t="str">
            <v>M    F   O / Residu</v>
          </cell>
          <cell r="C67" t="str">
            <v>Liter</v>
          </cell>
          <cell r="K67">
            <v>0</v>
          </cell>
        </row>
        <row r="68">
          <cell r="B68" t="str">
            <v>I    D   O</v>
          </cell>
          <cell r="C68" t="str">
            <v>Liter</v>
          </cell>
          <cell r="K68">
            <v>0</v>
          </cell>
        </row>
        <row r="69">
          <cell r="B69" t="str">
            <v>Batu  bara</v>
          </cell>
          <cell r="C69" t="str">
            <v>Kg</v>
          </cell>
          <cell r="K69">
            <v>0</v>
          </cell>
        </row>
        <row r="70">
          <cell r="B70" t="str">
            <v>Gas  alam</v>
          </cell>
          <cell r="C70" t="str">
            <v>1000 BTU</v>
          </cell>
          <cell r="K70">
            <v>0</v>
          </cell>
        </row>
        <row r="71">
          <cell r="B71" t="str">
            <v>Panas  Bumi</v>
          </cell>
          <cell r="C71" t="str">
            <v>kWh</v>
          </cell>
          <cell r="K71">
            <v>0</v>
          </cell>
        </row>
        <row r="72">
          <cell r="B72" t="str">
            <v>E&amp;P (PLTA)</v>
          </cell>
          <cell r="C72" t="str">
            <v>kWh</v>
          </cell>
          <cell r="K72">
            <v>0</v>
          </cell>
        </row>
        <row r="73">
          <cell r="B73" t="str">
            <v>E&amp;P (PLTU)</v>
          </cell>
          <cell r="C73" t="str">
            <v>m3</v>
          </cell>
          <cell r="K73">
            <v>0</v>
          </cell>
        </row>
        <row r="74">
          <cell r="B74" t="str">
            <v>Retribusi Penggunaan Arus Air Pemda</v>
          </cell>
          <cell r="C74" t="str">
            <v>Liter</v>
          </cell>
          <cell r="K74">
            <v>0</v>
          </cell>
        </row>
        <row r="75">
          <cell r="B75" t="str">
            <v>Campuran  Minyak  Bakar  dll</v>
          </cell>
          <cell r="C75" t="str">
            <v>Liter</v>
          </cell>
          <cell r="K75">
            <v>0</v>
          </cell>
        </row>
        <row r="76">
          <cell r="B76" t="str">
            <v>Minyak  Pelumas</v>
          </cell>
          <cell r="C76" t="str">
            <v>Liter</v>
          </cell>
          <cell r="F76">
            <v>7575.5</v>
          </cell>
          <cell r="K76">
            <v>7575.5</v>
          </cell>
        </row>
        <row r="77">
          <cell r="B77" t="str">
            <v>Bahan Bakar Sewa Pembangkit</v>
          </cell>
          <cell r="C77" t="str">
            <v>Liter</v>
          </cell>
          <cell r="J77">
            <v>0</v>
          </cell>
          <cell r="K77">
            <v>0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H84" t="str">
            <v>Daftar</v>
          </cell>
          <cell r="I84" t="str">
            <v>12B1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H86" t="str">
            <v>Perihal</v>
          </cell>
          <cell r="I86" t="str">
            <v>PEMAKAIAN BAHAN BAKAR DAN MINYAK PELUMAS</v>
          </cell>
        </row>
        <row r="87">
          <cell r="B87" t="str">
            <v>(Dalam ribuan rupiah)</v>
          </cell>
        </row>
        <row r="88">
          <cell r="D88" t="str">
            <v>Pembangkitan PLTA</v>
          </cell>
          <cell r="E88" t="str">
            <v>Pembangkitan PLTU</v>
          </cell>
          <cell r="F88" t="str">
            <v>Pembangkitan PLTD</v>
          </cell>
          <cell r="G88" t="str">
            <v>Pembangkitan PLTG</v>
          </cell>
          <cell r="H88" t="str">
            <v>Pembangkitan PLTP</v>
          </cell>
          <cell r="I88" t="str">
            <v xml:space="preserve">Pembangkitan PLTGU </v>
          </cell>
          <cell r="J88" t="str">
            <v>Sewa Pembangkit</v>
          </cell>
          <cell r="K88" t="str">
            <v>Fungsi Pembangkitan :</v>
          </cell>
        </row>
        <row r="89">
          <cell r="C89" t="str">
            <v>Satuan</v>
          </cell>
          <cell r="D89" t="str">
            <v>PLTA</v>
          </cell>
          <cell r="E89" t="str">
            <v>PLTU</v>
          </cell>
          <cell r="F89" t="str">
            <v>PLTD</v>
          </cell>
          <cell r="G89" t="str">
            <v>PLTG</v>
          </cell>
          <cell r="H89" t="str">
            <v>PLTP</v>
          </cell>
          <cell r="I89" t="str">
            <v>PLTGU</v>
          </cell>
          <cell r="J89" t="str">
            <v>Sewa Pembangkit</v>
          </cell>
          <cell r="K89" t="str">
            <v>Jumlah</v>
          </cell>
        </row>
        <row r="90">
          <cell r="B90" t="str">
            <v>1</v>
          </cell>
          <cell r="C90" t="str">
            <v>2</v>
          </cell>
          <cell r="D90" t="str">
            <v>3</v>
          </cell>
          <cell r="E90" t="str">
            <v>4</v>
          </cell>
          <cell r="F90" t="str">
            <v>5</v>
          </cell>
          <cell r="G90" t="str">
            <v>6</v>
          </cell>
          <cell r="H90" t="str">
            <v>7</v>
          </cell>
          <cell r="I90" t="str">
            <v>8</v>
          </cell>
          <cell r="J90" t="str">
            <v>9</v>
          </cell>
          <cell r="K90" t="str">
            <v>9=3 s/d 9</v>
          </cell>
        </row>
        <row r="91">
          <cell r="B91" t="str">
            <v>Dalam  Rupiah</v>
          </cell>
        </row>
        <row r="92">
          <cell r="B92" t="str">
            <v>H   S   D</v>
          </cell>
          <cell r="C92" t="str">
            <v>Rp.</v>
          </cell>
          <cell r="F92">
            <v>2826041.4080459774</v>
          </cell>
          <cell r="K92">
            <v>2826041.4080459774</v>
          </cell>
        </row>
        <row r="93">
          <cell r="B93" t="str">
            <v>M    F   O / Residu</v>
          </cell>
          <cell r="C93" t="str">
            <v>Rp.</v>
          </cell>
          <cell r="K93">
            <v>0</v>
          </cell>
        </row>
        <row r="94">
          <cell r="B94" t="str">
            <v>I    D   O</v>
          </cell>
          <cell r="C94" t="str">
            <v>Rp.</v>
          </cell>
          <cell r="K94">
            <v>0</v>
          </cell>
        </row>
        <row r="95">
          <cell r="B95" t="str">
            <v>Sub  Jumlah</v>
          </cell>
          <cell r="C95" t="str">
            <v>Rp.</v>
          </cell>
          <cell r="D95">
            <v>0</v>
          </cell>
          <cell r="E95">
            <v>0</v>
          </cell>
          <cell r="F95">
            <v>2826041.4080459774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2826041.4080459774</v>
          </cell>
        </row>
        <row r="96">
          <cell r="B96" t="str">
            <v>Batu  bara</v>
          </cell>
          <cell r="C96" t="str">
            <v>Rp.</v>
          </cell>
          <cell r="K96">
            <v>0</v>
          </cell>
        </row>
        <row r="97">
          <cell r="B97" t="str">
            <v>Gas  alam</v>
          </cell>
          <cell r="C97" t="str">
            <v>Rp.</v>
          </cell>
          <cell r="K97">
            <v>0</v>
          </cell>
        </row>
        <row r="98">
          <cell r="B98" t="str">
            <v>Panas  Bumi</v>
          </cell>
          <cell r="C98" t="str">
            <v>Rp.</v>
          </cell>
          <cell r="K98">
            <v>0</v>
          </cell>
        </row>
        <row r="99">
          <cell r="B99" t="str">
            <v>E&amp;P</v>
          </cell>
          <cell r="C99" t="str">
            <v>Rp.</v>
          </cell>
          <cell r="K99">
            <v>0</v>
          </cell>
        </row>
        <row r="100">
          <cell r="B100" t="str">
            <v>Retribusi Penggunaan Arus Air Pemda</v>
          </cell>
          <cell r="C100" t="str">
            <v>Rp.</v>
          </cell>
          <cell r="K100">
            <v>0</v>
          </cell>
        </row>
        <row r="101">
          <cell r="B101" t="str">
            <v>Campuran  Minyak  Bakar  dll</v>
          </cell>
          <cell r="C101" t="str">
            <v>Rp.</v>
          </cell>
          <cell r="K101">
            <v>0</v>
          </cell>
        </row>
        <row r="102">
          <cell r="B102" t="str">
            <v>Minyak  Pelumas</v>
          </cell>
          <cell r="C102" t="str">
            <v>Rp.</v>
          </cell>
          <cell r="F102">
            <v>352313.73733503616</v>
          </cell>
          <cell r="K102">
            <v>352313.73733503616</v>
          </cell>
        </row>
        <row r="103">
          <cell r="B103" t="str">
            <v>Bahan Bakar Sewa Pembangkit</v>
          </cell>
          <cell r="C103" t="str">
            <v>Rp.</v>
          </cell>
          <cell r="J103">
            <v>0</v>
          </cell>
          <cell r="K103">
            <v>0</v>
          </cell>
        </row>
        <row r="104">
          <cell r="B104" t="str">
            <v>J u m l a h</v>
          </cell>
          <cell r="C104" t="str">
            <v>Rp.</v>
          </cell>
          <cell r="D104">
            <v>0</v>
          </cell>
          <cell r="E104">
            <v>0</v>
          </cell>
          <cell r="F104">
            <v>3178355.1453810134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3178355.1453810134</v>
          </cell>
        </row>
        <row r="105">
          <cell r="B105" t="str">
            <v>Dalam  Satuan  ( Unit )</v>
          </cell>
        </row>
        <row r="106">
          <cell r="B106" t="str">
            <v>H   S   D</v>
          </cell>
          <cell r="C106" t="str">
            <v>Liter</v>
          </cell>
          <cell r="F106">
            <v>1113908.0459770116</v>
          </cell>
          <cell r="K106">
            <v>1113908.0459770116</v>
          </cell>
        </row>
        <row r="107">
          <cell r="B107" t="str">
            <v>M    F   O / Residu</v>
          </cell>
          <cell r="C107" t="str">
            <v>Liter</v>
          </cell>
          <cell r="K107">
            <v>0</v>
          </cell>
        </row>
        <row r="108">
          <cell r="B108" t="str">
            <v>I    D   O</v>
          </cell>
          <cell r="C108" t="str">
            <v>Liter</v>
          </cell>
          <cell r="K108">
            <v>0</v>
          </cell>
        </row>
        <row r="109">
          <cell r="B109" t="str">
            <v>Batu  bara</v>
          </cell>
          <cell r="C109" t="str">
            <v>Kg</v>
          </cell>
          <cell r="K109">
            <v>0</v>
          </cell>
        </row>
        <row r="110">
          <cell r="B110" t="str">
            <v>Gas  alam</v>
          </cell>
          <cell r="C110" t="str">
            <v>1000 BTU</v>
          </cell>
          <cell r="K110">
            <v>0</v>
          </cell>
        </row>
        <row r="111">
          <cell r="B111" t="str">
            <v>Panas  Bumi</v>
          </cell>
          <cell r="C111" t="str">
            <v>kWh</v>
          </cell>
          <cell r="K111">
            <v>0</v>
          </cell>
        </row>
        <row r="112">
          <cell r="B112" t="str">
            <v>E&amp;P (PLTA)</v>
          </cell>
          <cell r="C112" t="str">
            <v>kWh</v>
          </cell>
          <cell r="K112">
            <v>0</v>
          </cell>
        </row>
        <row r="113">
          <cell r="B113" t="str">
            <v>E&amp;P (PLTU)</v>
          </cell>
          <cell r="C113" t="str">
            <v>m3</v>
          </cell>
          <cell r="K113">
            <v>0</v>
          </cell>
        </row>
        <row r="114">
          <cell r="B114" t="str">
            <v>Retribusi Penggunaan Arus Air Pemda</v>
          </cell>
          <cell r="C114" t="str">
            <v>Liter</v>
          </cell>
          <cell r="K114">
            <v>0</v>
          </cell>
        </row>
        <row r="115">
          <cell r="B115" t="str">
            <v>Campuran  Minyak  Bakar  dll</v>
          </cell>
          <cell r="C115" t="str">
            <v>Liter</v>
          </cell>
          <cell r="K115">
            <v>0</v>
          </cell>
        </row>
        <row r="116">
          <cell r="B116" t="str">
            <v>Minyak  Pelumas</v>
          </cell>
          <cell r="C116" t="str">
            <v>Liter</v>
          </cell>
          <cell r="F116">
            <v>11364.862494678586</v>
          </cell>
          <cell r="K116">
            <v>11364.862494678586</v>
          </cell>
        </row>
        <row r="118">
          <cell r="B118" t="str">
            <v>D:\TM1-HASIL\TM1\PLN Budget Reports V1.2\Reports\[RKAP Laba_ Rugi.xls]BBMJenis(12B1)</v>
          </cell>
          <cell r="K118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H124" t="str">
            <v>Daftar</v>
          </cell>
          <cell r="I124" t="str">
            <v>12B1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H126" t="str">
            <v>Perihal</v>
          </cell>
          <cell r="I126" t="str">
            <v>PEMAKAIAN BAHAN BAKAR DAN MINYAK PELUMAS</v>
          </cell>
        </row>
        <row r="127">
          <cell r="B127" t="str">
            <v>(Dalam ribuan rupiah)</v>
          </cell>
        </row>
        <row r="128">
          <cell r="D128" t="str">
            <v>Pembangkitan PLTA</v>
          </cell>
          <cell r="E128" t="str">
            <v>Pembangkitan PLTU</v>
          </cell>
          <cell r="F128" t="str">
            <v>Pembangkitan PLTD</v>
          </cell>
          <cell r="G128" t="str">
            <v>Pembangkitan PLTG</v>
          </cell>
          <cell r="H128" t="str">
            <v>Pembangkitan PLTP</v>
          </cell>
          <cell r="I128" t="str">
            <v xml:space="preserve">Pembangkitan PLTGU </v>
          </cell>
          <cell r="J128" t="str">
            <v>Sewa Pembangkit</v>
          </cell>
          <cell r="K128" t="str">
            <v>Fungsi Pembangkitan :</v>
          </cell>
        </row>
        <row r="129">
          <cell r="C129" t="str">
            <v>Satuan</v>
          </cell>
          <cell r="D129" t="str">
            <v>PLTA</v>
          </cell>
          <cell r="E129" t="str">
            <v>PLTU</v>
          </cell>
          <cell r="F129" t="str">
            <v>PLTD</v>
          </cell>
          <cell r="G129" t="str">
            <v>PLTG</v>
          </cell>
          <cell r="H129" t="str">
            <v>PLTP</v>
          </cell>
          <cell r="I129" t="str">
            <v>PLTGU</v>
          </cell>
          <cell r="J129" t="str">
            <v>Sewa Pembangkit</v>
          </cell>
          <cell r="K129" t="str">
            <v>Jumlah</v>
          </cell>
        </row>
        <row r="130">
          <cell r="B130" t="str">
            <v>1</v>
          </cell>
          <cell r="C130" t="str">
            <v>2</v>
          </cell>
          <cell r="D130" t="str">
            <v>3</v>
          </cell>
          <cell r="E130" t="str">
            <v>4</v>
          </cell>
          <cell r="F130" t="str">
            <v>5</v>
          </cell>
          <cell r="G130" t="str">
            <v>6</v>
          </cell>
          <cell r="H130" t="str">
            <v>7</v>
          </cell>
          <cell r="I130" t="str">
            <v>8</v>
          </cell>
          <cell r="J130" t="str">
            <v>9</v>
          </cell>
          <cell r="K130" t="str">
            <v>9=3 s/d 9</v>
          </cell>
        </row>
        <row r="131">
          <cell r="B131" t="str">
            <v>Dalam  Rupiah</v>
          </cell>
        </row>
        <row r="132">
          <cell r="B132" t="str">
            <v>H   S   D</v>
          </cell>
          <cell r="C132" t="str">
            <v>Rp.</v>
          </cell>
          <cell r="F132">
            <v>3767520.25</v>
          </cell>
          <cell r="K132">
            <v>3767520.25</v>
          </cell>
        </row>
        <row r="133">
          <cell r="B133" t="str">
            <v>M    F   O / Residu</v>
          </cell>
          <cell r="C133" t="str">
            <v>Rp.</v>
          </cell>
          <cell r="K133">
            <v>0</v>
          </cell>
        </row>
        <row r="134">
          <cell r="B134" t="str">
            <v>I    D   O</v>
          </cell>
          <cell r="C134" t="str">
            <v>Rp.</v>
          </cell>
          <cell r="K134">
            <v>0</v>
          </cell>
        </row>
        <row r="135">
          <cell r="B135" t="str">
            <v>Sub  Jumlah</v>
          </cell>
          <cell r="C135" t="str">
            <v>Rp.</v>
          </cell>
          <cell r="D135">
            <v>0</v>
          </cell>
          <cell r="E135">
            <v>0</v>
          </cell>
          <cell r="F135">
            <v>3767520.25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3767520.25</v>
          </cell>
        </row>
        <row r="136">
          <cell r="B136" t="str">
            <v>Batu  bara</v>
          </cell>
          <cell r="C136" t="str">
            <v>Rp.</v>
          </cell>
          <cell r="K136">
            <v>0</v>
          </cell>
        </row>
        <row r="137">
          <cell r="B137" t="str">
            <v>Gas  alam</v>
          </cell>
          <cell r="C137" t="str">
            <v>Rp.</v>
          </cell>
          <cell r="K137">
            <v>0</v>
          </cell>
        </row>
        <row r="138">
          <cell r="B138" t="str">
            <v>Panas  Bumi</v>
          </cell>
          <cell r="C138" t="str">
            <v>Rp.</v>
          </cell>
          <cell r="K138">
            <v>0</v>
          </cell>
        </row>
        <row r="139">
          <cell r="B139" t="str">
            <v>E&amp;P</v>
          </cell>
          <cell r="C139" t="str">
            <v>Rp.</v>
          </cell>
          <cell r="K139">
            <v>0</v>
          </cell>
        </row>
        <row r="140">
          <cell r="B140" t="str">
            <v>Retribusi Penggunaan Arus Air Pemda</v>
          </cell>
          <cell r="C140" t="str">
            <v>Rp.</v>
          </cell>
          <cell r="K140">
            <v>0</v>
          </cell>
        </row>
        <row r="141">
          <cell r="B141" t="str">
            <v>Campuran  Minyak  Bakar  dll</v>
          </cell>
          <cell r="C141" t="str">
            <v>Rp.</v>
          </cell>
          <cell r="K141">
            <v>0</v>
          </cell>
        </row>
        <row r="142">
          <cell r="B142" t="str">
            <v>Minyak  Pelumas</v>
          </cell>
          <cell r="C142" t="str">
            <v>Rp.</v>
          </cell>
          <cell r="F142">
            <v>469680</v>
          </cell>
          <cell r="K142">
            <v>469680</v>
          </cell>
        </row>
        <row r="143">
          <cell r="B143" t="str">
            <v>Bahan Bakar Sewa Pembangkit</v>
          </cell>
          <cell r="C143" t="str">
            <v>Rp.</v>
          </cell>
          <cell r="J143">
            <v>0</v>
          </cell>
          <cell r="K143">
            <v>0</v>
          </cell>
        </row>
        <row r="144">
          <cell r="B144" t="str">
            <v>J u m l a h</v>
          </cell>
          <cell r="C144" t="str">
            <v>Rp.</v>
          </cell>
          <cell r="D144">
            <v>0</v>
          </cell>
          <cell r="E144">
            <v>0</v>
          </cell>
          <cell r="F144">
            <v>4237200.25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4237200.25</v>
          </cell>
        </row>
        <row r="145">
          <cell r="B145" t="str">
            <v>Dalam  Satuan  ( Unit )</v>
          </cell>
        </row>
        <row r="146">
          <cell r="B146" t="str">
            <v>H   S   D</v>
          </cell>
          <cell r="C146" t="str">
            <v>Liter</v>
          </cell>
          <cell r="F146">
            <v>1485000</v>
          </cell>
          <cell r="K146">
            <v>1485000</v>
          </cell>
        </row>
        <row r="147">
          <cell r="B147" t="str">
            <v>M    F   O / Residu</v>
          </cell>
          <cell r="C147" t="str">
            <v>Liter</v>
          </cell>
          <cell r="K147">
            <v>0</v>
          </cell>
        </row>
        <row r="148">
          <cell r="B148" t="str">
            <v>I    D   O</v>
          </cell>
          <cell r="C148" t="str">
            <v>Liter</v>
          </cell>
          <cell r="K148">
            <v>0</v>
          </cell>
        </row>
        <row r="149">
          <cell r="B149" t="str">
            <v>Batu  bara</v>
          </cell>
          <cell r="C149" t="str">
            <v>Kg</v>
          </cell>
          <cell r="K149">
            <v>0</v>
          </cell>
        </row>
        <row r="150">
          <cell r="B150" t="str">
            <v>Gas  alam</v>
          </cell>
          <cell r="C150" t="str">
            <v>1000 BTU</v>
          </cell>
          <cell r="K150">
            <v>0</v>
          </cell>
        </row>
        <row r="151">
          <cell r="B151" t="str">
            <v>Panas  Bumi</v>
          </cell>
          <cell r="C151" t="str">
            <v>kWh</v>
          </cell>
          <cell r="K151">
            <v>0</v>
          </cell>
        </row>
        <row r="152">
          <cell r="B152" t="str">
            <v>E&amp;P (PLTA)</v>
          </cell>
          <cell r="C152" t="str">
            <v>kWh</v>
          </cell>
          <cell r="K152">
            <v>0</v>
          </cell>
        </row>
        <row r="153">
          <cell r="B153" t="str">
            <v>E&amp;P (PLTU)</v>
          </cell>
          <cell r="C153" t="str">
            <v>m3</v>
          </cell>
          <cell r="K153">
            <v>0</v>
          </cell>
        </row>
        <row r="154">
          <cell r="B154" t="str">
            <v>Retribusi Penggunaan Arus Air Pemda</v>
          </cell>
          <cell r="C154" t="str">
            <v>Liter</v>
          </cell>
          <cell r="K154">
            <v>0</v>
          </cell>
        </row>
        <row r="155">
          <cell r="B155" t="str">
            <v>Campuran  Minyak  Bakar  dll</v>
          </cell>
          <cell r="C155" t="str">
            <v>Liter</v>
          </cell>
          <cell r="K155">
            <v>0</v>
          </cell>
        </row>
      </sheetData>
      <sheetData sheetId="1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T4" t="str">
            <v>Daftar</v>
          </cell>
          <cell r="U4" t="str">
            <v>12B2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T6" t="str">
            <v>Perihal</v>
          </cell>
          <cell r="U6" t="str">
            <v>PRODUKSI TENAGA LISTRIK DAN BAHAN BAKAR / TRANSPORTASI</v>
          </cell>
        </row>
        <row r="7">
          <cell r="B7" t="str">
            <v>(Dalam ribuan rupiah)</v>
          </cell>
        </row>
        <row r="8">
          <cell r="C8" t="str">
            <v>Nama Pusat Listrik</v>
          </cell>
          <cell r="D8" t="str">
            <v>Jenis Bahan Bakar</v>
          </cell>
          <cell r="E8" t="str">
            <v>Pembangkitan</v>
          </cell>
          <cell r="F8" t="str">
            <v>Produksi Bruto - MWh</v>
          </cell>
          <cell r="G8" t="str">
            <v>PS Sentral - MWh</v>
          </cell>
          <cell r="H8" t="str">
            <v xml:space="preserve">Produksi Netto - MWh </v>
          </cell>
          <cell r="I8" t="str">
            <v>SFC - unit/kWh</v>
          </cell>
          <cell r="J8" t="str">
            <v>Volume Bahan Bakar</v>
          </cell>
          <cell r="K8" t="str">
            <v xml:space="preserve">Satuan Bahan Bakar </v>
          </cell>
          <cell r="L8" t="str">
            <v>Biaya Bahan Bakar / Satuan - Rp/Satuan</v>
          </cell>
          <cell r="M8" t="str">
            <v>Biaya Bahan Bakar -  Rp</v>
          </cell>
          <cell r="N8" t="str">
            <v>Biaya Bahan Bakar / Satuan - USD/Satuan</v>
          </cell>
          <cell r="O8" t="str">
            <v>Biaya Bahan Bakar -  USD</v>
          </cell>
          <cell r="P8" t="str">
            <v>Equivalen Rupiah -  Rp</v>
          </cell>
          <cell r="Q8" t="str">
            <v>Jumlah Biaya Bahan Bakar</v>
          </cell>
          <cell r="R8" t="str">
            <v>Nilai Kalor - Kcal</v>
          </cell>
          <cell r="S8" t="str">
            <v>Tara Kalor - Kcal/kwH</v>
          </cell>
          <cell r="T8" t="str">
            <v>Biaya Transportasi -  Rp/Liter</v>
          </cell>
          <cell r="U8" t="str">
            <v xml:space="preserve">Biaya Transportasi -  Rp </v>
          </cell>
          <cell r="V8" t="str">
            <v>Jumlah Biaya Bahan Bakar / Transportasi - Rp</v>
          </cell>
          <cell r="W8" t="str">
            <v>Biaya Produksi / kWh</v>
          </cell>
        </row>
        <row r="9">
          <cell r="B9" t="str">
            <v>No.</v>
          </cell>
          <cell r="C9" t="str">
            <v>Nama Pusat Listrik</v>
          </cell>
          <cell r="D9" t="str">
            <v>Jenis        Bahan Bakar</v>
          </cell>
          <cell r="E9" t="str">
            <v>Pembangkitan</v>
          </cell>
          <cell r="F9" t="str">
            <v>Produksi Bruto</v>
          </cell>
          <cell r="G9" t="str">
            <v>PS Sentral</v>
          </cell>
          <cell r="H9" t="str">
            <v>Produksi Netto</v>
          </cell>
          <cell r="I9" t="str">
            <v>SFC/SGC</v>
          </cell>
          <cell r="J9" t="str">
            <v>Volume Bahan Bakar</v>
          </cell>
          <cell r="K9" t="str">
            <v xml:space="preserve">Satuan            Bahan Bakar </v>
          </cell>
          <cell r="L9" t="str">
            <v>Porsi Rupiah</v>
          </cell>
          <cell r="N9" t="str">
            <v>Porsi Valas (USD)</v>
          </cell>
          <cell r="Q9" t="str">
            <v>Jumlah Biaya Bahan Bakar</v>
          </cell>
          <cell r="R9" t="str">
            <v>Kalor</v>
          </cell>
          <cell r="T9" t="str">
            <v>Biaya Transportasi</v>
          </cell>
          <cell r="V9" t="str">
            <v>Jumlah Biaya Bahan Bakar &amp; Transportasi</v>
          </cell>
          <cell r="W9" t="str">
            <v>Biaya Produksi / kWh</v>
          </cell>
        </row>
        <row r="10">
          <cell r="L10" t="str">
            <v>Biaya Bahan Bakar / Satuan</v>
          </cell>
          <cell r="M10" t="str">
            <v>Biaya Bahan Bakar</v>
          </cell>
          <cell r="N10" t="str">
            <v>Biaya Bahan Bakar / Satuan</v>
          </cell>
          <cell r="O10" t="str">
            <v>Biaya Bahan Bakar</v>
          </cell>
          <cell r="P10" t="str">
            <v>Equivalen Rupiah</v>
          </cell>
          <cell r="R10" t="str">
            <v>Nilai Kalor</v>
          </cell>
          <cell r="S10" t="str">
            <v>Tara Kalor</v>
          </cell>
        </row>
        <row r="11">
          <cell r="F11" t="str">
            <v>MWh</v>
          </cell>
          <cell r="G11" t="str">
            <v>MWh</v>
          </cell>
          <cell r="H11" t="str">
            <v xml:space="preserve">MWh </v>
          </cell>
          <cell r="I11" t="str">
            <v>unit/kWh</v>
          </cell>
          <cell r="L11" t="str">
            <v>Rp/Satuan</v>
          </cell>
          <cell r="M11" t="str">
            <v xml:space="preserve"> Rp</v>
          </cell>
          <cell r="N11" t="str">
            <v>USD/Satuan</v>
          </cell>
          <cell r="O11" t="str">
            <v xml:space="preserve"> USD</v>
          </cell>
          <cell r="P11" t="str">
            <v xml:space="preserve"> Rp</v>
          </cell>
          <cell r="Q11" t="str">
            <v>Rp</v>
          </cell>
          <cell r="R11" t="str">
            <v>Kcal</v>
          </cell>
          <cell r="S11" t="str">
            <v>Kcal/kwH</v>
          </cell>
          <cell r="T11" t="str">
            <v xml:space="preserve"> Rp/Liter</v>
          </cell>
          <cell r="U11" t="str">
            <v xml:space="preserve"> Rp </v>
          </cell>
          <cell r="V11" t="str">
            <v>Rp</v>
          </cell>
          <cell r="W11" t="str">
            <v xml:space="preserve">Rp / kWh 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7=5-6</v>
          </cell>
          <cell r="I12" t="str">
            <v>8</v>
          </cell>
          <cell r="J12" t="str">
            <v>9=8*5</v>
          </cell>
          <cell r="K12" t="str">
            <v>10</v>
          </cell>
          <cell r="L12" t="str">
            <v>11</v>
          </cell>
          <cell r="M12" t="str">
            <v>12=9*11</v>
          </cell>
          <cell r="N12" t="str">
            <v>13</v>
          </cell>
          <cell r="O12" t="str">
            <v>14=9*13</v>
          </cell>
          <cell r="P12" t="str">
            <v>15=14*Assptn</v>
          </cell>
          <cell r="Q12" t="str">
            <v>16=12+15</v>
          </cell>
          <cell r="R12">
            <v>17</v>
          </cell>
          <cell r="S12" t="str">
            <v>18=(9*17)/5</v>
          </cell>
          <cell r="T12" t="str">
            <v>19</v>
          </cell>
          <cell r="U12" t="str">
            <v>20=19*9</v>
          </cell>
          <cell r="V12" t="str">
            <v>21=16+20</v>
          </cell>
          <cell r="W12" t="str">
            <v>22= 21 / 5</v>
          </cell>
        </row>
        <row r="13">
          <cell r="B13">
            <v>1</v>
          </cell>
          <cell r="C13" t="str">
            <v>PLTD Nusa Penida &amp; Jungut Batu</v>
          </cell>
          <cell r="D13" t="str">
            <v>HSD</v>
          </cell>
          <cell r="E13" t="str">
            <v>PLTD</v>
          </cell>
          <cell r="F13">
            <v>1175</v>
          </cell>
          <cell r="H13">
            <v>1175</v>
          </cell>
          <cell r="I13">
            <v>0.316</v>
          </cell>
          <cell r="J13">
            <v>371300</v>
          </cell>
          <cell r="K13" t="str">
            <v>liter</v>
          </cell>
          <cell r="L13">
            <v>1830</v>
          </cell>
          <cell r="M13">
            <v>679479</v>
          </cell>
          <cell r="O13">
            <v>0</v>
          </cell>
          <cell r="P13">
            <v>0</v>
          </cell>
          <cell r="Q13">
            <v>679479</v>
          </cell>
          <cell r="S13">
            <v>0</v>
          </cell>
          <cell r="T13">
            <v>707.05</v>
          </cell>
          <cell r="U13">
            <v>262527.66499999998</v>
          </cell>
          <cell r="V13">
            <v>942006.66500000004</v>
          </cell>
          <cell r="W13">
            <v>801.70780000000002</v>
          </cell>
        </row>
        <row r="14">
          <cell r="B14">
            <v>2</v>
          </cell>
          <cell r="H14">
            <v>0</v>
          </cell>
          <cell r="J14">
            <v>0</v>
          </cell>
          <cell r="K14">
            <v>0</v>
          </cell>
          <cell r="M14">
            <v>0</v>
          </cell>
          <cell r="O14">
            <v>0</v>
          </cell>
          <cell r="P14">
            <v>0</v>
          </cell>
          <cell r="Q14">
            <v>0</v>
          </cell>
          <cell r="S14">
            <v>0</v>
          </cell>
          <cell r="U14">
            <v>0</v>
          </cell>
          <cell r="V14">
            <v>0</v>
          </cell>
          <cell r="W14">
            <v>0</v>
          </cell>
        </row>
        <row r="15">
          <cell r="B15">
            <v>3</v>
          </cell>
          <cell r="H15">
            <v>0</v>
          </cell>
          <cell r="J15">
            <v>0</v>
          </cell>
          <cell r="K15">
            <v>0</v>
          </cell>
          <cell r="M15">
            <v>0</v>
          </cell>
          <cell r="O15">
            <v>0</v>
          </cell>
          <cell r="P15">
            <v>0</v>
          </cell>
          <cell r="Q15">
            <v>0</v>
          </cell>
          <cell r="S15">
            <v>0</v>
          </cell>
          <cell r="U15">
            <v>0</v>
          </cell>
          <cell r="V15">
            <v>0</v>
          </cell>
          <cell r="W15">
            <v>0</v>
          </cell>
        </row>
        <row r="16">
          <cell r="B16">
            <v>4</v>
          </cell>
          <cell r="H16">
            <v>0</v>
          </cell>
          <cell r="J16">
            <v>0</v>
          </cell>
          <cell r="K16">
            <v>0</v>
          </cell>
          <cell r="M16">
            <v>0</v>
          </cell>
          <cell r="O16">
            <v>0</v>
          </cell>
          <cell r="P16">
            <v>0</v>
          </cell>
          <cell r="Q16">
            <v>0</v>
          </cell>
          <cell r="S16">
            <v>0</v>
          </cell>
          <cell r="U16">
            <v>0</v>
          </cell>
          <cell r="V16">
            <v>0</v>
          </cell>
          <cell r="W16">
            <v>0</v>
          </cell>
        </row>
        <row r="17">
          <cell r="B17">
            <v>5</v>
          </cell>
          <cell r="H17">
            <v>0</v>
          </cell>
          <cell r="J17">
            <v>0</v>
          </cell>
          <cell r="K17">
            <v>0</v>
          </cell>
          <cell r="M17">
            <v>0</v>
          </cell>
          <cell r="O17">
            <v>0</v>
          </cell>
          <cell r="P17">
            <v>0</v>
          </cell>
          <cell r="Q17">
            <v>0</v>
          </cell>
          <cell r="S17">
            <v>0</v>
          </cell>
          <cell r="U17">
            <v>0</v>
          </cell>
          <cell r="V17">
            <v>0</v>
          </cell>
          <cell r="W17">
            <v>0</v>
          </cell>
        </row>
        <row r="18">
          <cell r="B18">
            <v>6</v>
          </cell>
          <cell r="H18">
            <v>0</v>
          </cell>
          <cell r="J18">
            <v>0</v>
          </cell>
          <cell r="K18">
            <v>0</v>
          </cell>
          <cell r="M18">
            <v>0</v>
          </cell>
          <cell r="O18">
            <v>0</v>
          </cell>
          <cell r="P18">
            <v>0</v>
          </cell>
          <cell r="Q18">
            <v>0</v>
          </cell>
          <cell r="S18">
            <v>0</v>
          </cell>
          <cell r="U18">
            <v>0</v>
          </cell>
          <cell r="V18">
            <v>0</v>
          </cell>
          <cell r="W18">
            <v>0</v>
          </cell>
        </row>
        <row r="19">
          <cell r="B19">
            <v>7</v>
          </cell>
          <cell r="H19">
            <v>0</v>
          </cell>
          <cell r="J19">
            <v>0</v>
          </cell>
          <cell r="K19">
            <v>0</v>
          </cell>
          <cell r="M19">
            <v>0</v>
          </cell>
          <cell r="O19">
            <v>0</v>
          </cell>
          <cell r="P19">
            <v>0</v>
          </cell>
          <cell r="Q19">
            <v>0</v>
          </cell>
          <cell r="S19">
            <v>0</v>
          </cell>
          <cell r="U19">
            <v>0</v>
          </cell>
          <cell r="V19">
            <v>0</v>
          </cell>
          <cell r="W19">
            <v>0</v>
          </cell>
        </row>
        <row r="20">
          <cell r="B20">
            <v>8</v>
          </cell>
          <cell r="H20">
            <v>0</v>
          </cell>
          <cell r="J20">
            <v>0</v>
          </cell>
          <cell r="K20">
            <v>0</v>
          </cell>
          <cell r="M20">
            <v>0</v>
          </cell>
          <cell r="O20">
            <v>0</v>
          </cell>
          <cell r="P20">
            <v>0</v>
          </cell>
          <cell r="Q20">
            <v>0</v>
          </cell>
          <cell r="S20">
            <v>0</v>
          </cell>
          <cell r="U20">
            <v>0</v>
          </cell>
          <cell r="V20">
            <v>0</v>
          </cell>
          <cell r="W20">
            <v>0</v>
          </cell>
        </row>
        <row r="21">
          <cell r="B21">
            <v>9</v>
          </cell>
          <cell r="H21">
            <v>0</v>
          </cell>
          <cell r="J21">
            <v>0</v>
          </cell>
          <cell r="K21">
            <v>0</v>
          </cell>
          <cell r="M21">
            <v>0</v>
          </cell>
          <cell r="O21">
            <v>0</v>
          </cell>
          <cell r="P21">
            <v>0</v>
          </cell>
          <cell r="Q21">
            <v>0</v>
          </cell>
          <cell r="S21">
            <v>0</v>
          </cell>
          <cell r="U21">
            <v>0</v>
          </cell>
          <cell r="V21">
            <v>0</v>
          </cell>
          <cell r="W21">
            <v>0</v>
          </cell>
        </row>
        <row r="22">
          <cell r="B22">
            <v>10</v>
          </cell>
          <cell r="H22">
            <v>0</v>
          </cell>
          <cell r="J22">
            <v>0</v>
          </cell>
          <cell r="K22">
            <v>0</v>
          </cell>
          <cell r="M22">
            <v>0</v>
          </cell>
          <cell r="O22">
            <v>0</v>
          </cell>
          <cell r="P22">
            <v>0</v>
          </cell>
          <cell r="Q22">
            <v>0</v>
          </cell>
          <cell r="S22">
            <v>0</v>
          </cell>
          <cell r="U22">
            <v>0</v>
          </cell>
          <cell r="V22">
            <v>0</v>
          </cell>
          <cell r="W22">
            <v>0</v>
          </cell>
        </row>
        <row r="23">
          <cell r="B23">
            <v>11</v>
          </cell>
          <cell r="H23">
            <v>0</v>
          </cell>
          <cell r="J23">
            <v>0</v>
          </cell>
          <cell r="K23">
            <v>0</v>
          </cell>
          <cell r="M23">
            <v>0</v>
          </cell>
          <cell r="O23">
            <v>0</v>
          </cell>
          <cell r="P23">
            <v>0</v>
          </cell>
          <cell r="Q23">
            <v>0</v>
          </cell>
          <cell r="S23">
            <v>0</v>
          </cell>
          <cell r="U23">
            <v>0</v>
          </cell>
          <cell r="V23">
            <v>0</v>
          </cell>
          <cell r="W23">
            <v>0</v>
          </cell>
        </row>
        <row r="24">
          <cell r="B24">
            <v>12</v>
          </cell>
          <cell r="H24">
            <v>0</v>
          </cell>
          <cell r="J24">
            <v>0</v>
          </cell>
          <cell r="K24">
            <v>0</v>
          </cell>
          <cell r="M24">
            <v>0</v>
          </cell>
          <cell r="O24">
            <v>0</v>
          </cell>
          <cell r="P24">
            <v>0</v>
          </cell>
          <cell r="Q24">
            <v>0</v>
          </cell>
          <cell r="S24">
            <v>0</v>
          </cell>
          <cell r="U24">
            <v>0</v>
          </cell>
          <cell r="V24">
            <v>0</v>
          </cell>
          <cell r="W24">
            <v>0</v>
          </cell>
        </row>
        <row r="25">
          <cell r="B25">
            <v>13</v>
          </cell>
          <cell r="H25">
            <v>0</v>
          </cell>
          <cell r="J25">
            <v>0</v>
          </cell>
          <cell r="K25">
            <v>0</v>
          </cell>
          <cell r="M25">
            <v>0</v>
          </cell>
          <cell r="O25">
            <v>0</v>
          </cell>
          <cell r="P25">
            <v>0</v>
          </cell>
          <cell r="Q25">
            <v>0</v>
          </cell>
          <cell r="S25">
            <v>0</v>
          </cell>
          <cell r="U25">
            <v>0</v>
          </cell>
          <cell r="V25">
            <v>0</v>
          </cell>
          <cell r="W25">
            <v>0</v>
          </cell>
        </row>
        <row r="26">
          <cell r="B26">
            <v>14</v>
          </cell>
          <cell r="H26">
            <v>0</v>
          </cell>
          <cell r="J26">
            <v>0</v>
          </cell>
          <cell r="K26">
            <v>0</v>
          </cell>
          <cell r="M26">
            <v>0</v>
          </cell>
          <cell r="O26">
            <v>0</v>
          </cell>
          <cell r="P26">
            <v>0</v>
          </cell>
          <cell r="Q26">
            <v>0</v>
          </cell>
          <cell r="S26">
            <v>0</v>
          </cell>
          <cell r="U26">
            <v>0</v>
          </cell>
          <cell r="V26">
            <v>0</v>
          </cell>
          <cell r="W26">
            <v>0</v>
          </cell>
        </row>
        <row r="27">
          <cell r="B27">
            <v>15</v>
          </cell>
          <cell r="H27">
            <v>0</v>
          </cell>
          <cell r="J27">
            <v>0</v>
          </cell>
          <cell r="K27">
            <v>0</v>
          </cell>
          <cell r="M27">
            <v>0</v>
          </cell>
          <cell r="O27">
            <v>0</v>
          </cell>
          <cell r="P27">
            <v>0</v>
          </cell>
          <cell r="Q27">
            <v>0</v>
          </cell>
          <cell r="S27">
            <v>0</v>
          </cell>
          <cell r="U27">
            <v>0</v>
          </cell>
          <cell r="V27">
            <v>0</v>
          </cell>
          <cell r="W27">
            <v>0</v>
          </cell>
        </row>
        <row r="28">
          <cell r="B28">
            <v>16</v>
          </cell>
          <cell r="H28">
            <v>0</v>
          </cell>
          <cell r="J28">
            <v>0</v>
          </cell>
          <cell r="K28">
            <v>0</v>
          </cell>
          <cell r="M28">
            <v>0</v>
          </cell>
          <cell r="O28">
            <v>0</v>
          </cell>
          <cell r="P28">
            <v>0</v>
          </cell>
          <cell r="Q28">
            <v>0</v>
          </cell>
          <cell r="S28">
            <v>0</v>
          </cell>
          <cell r="U28">
            <v>0</v>
          </cell>
          <cell r="V28">
            <v>0</v>
          </cell>
          <cell r="W28">
            <v>0</v>
          </cell>
        </row>
        <row r="29">
          <cell r="B29">
            <v>17</v>
          </cell>
          <cell r="H29">
            <v>0</v>
          </cell>
          <cell r="J29">
            <v>0</v>
          </cell>
          <cell r="K29">
            <v>0</v>
          </cell>
          <cell r="M29">
            <v>0</v>
          </cell>
          <cell r="O29">
            <v>0</v>
          </cell>
          <cell r="P29">
            <v>0</v>
          </cell>
          <cell r="Q29">
            <v>0</v>
          </cell>
          <cell r="S29">
            <v>0</v>
          </cell>
          <cell r="U29">
            <v>0</v>
          </cell>
          <cell r="V29">
            <v>0</v>
          </cell>
          <cell r="W29">
            <v>0</v>
          </cell>
        </row>
        <row r="30">
          <cell r="B30">
            <v>18</v>
          </cell>
          <cell r="H30">
            <v>0</v>
          </cell>
          <cell r="J30">
            <v>0</v>
          </cell>
          <cell r="K30">
            <v>0</v>
          </cell>
          <cell r="M30">
            <v>0</v>
          </cell>
          <cell r="O30">
            <v>0</v>
          </cell>
          <cell r="P30">
            <v>0</v>
          </cell>
          <cell r="Q30">
            <v>0</v>
          </cell>
          <cell r="S30">
            <v>0</v>
          </cell>
          <cell r="U30">
            <v>0</v>
          </cell>
          <cell r="V30">
            <v>0</v>
          </cell>
          <cell r="W30">
            <v>0</v>
          </cell>
        </row>
        <row r="31">
          <cell r="B31">
            <v>19</v>
          </cell>
          <cell r="H31">
            <v>0</v>
          </cell>
          <cell r="J31">
            <v>0</v>
          </cell>
          <cell r="K31">
            <v>0</v>
          </cell>
          <cell r="M31">
            <v>0</v>
          </cell>
          <cell r="O31">
            <v>0</v>
          </cell>
          <cell r="P31">
            <v>0</v>
          </cell>
          <cell r="Q31">
            <v>0</v>
          </cell>
          <cell r="S31">
            <v>0</v>
          </cell>
          <cell r="U31">
            <v>0</v>
          </cell>
          <cell r="V31">
            <v>0</v>
          </cell>
          <cell r="W31">
            <v>0</v>
          </cell>
        </row>
        <row r="32">
          <cell r="B32">
            <v>20</v>
          </cell>
          <cell r="H32">
            <v>0</v>
          </cell>
          <cell r="J32">
            <v>0</v>
          </cell>
          <cell r="K32">
            <v>0</v>
          </cell>
          <cell r="M32">
            <v>0</v>
          </cell>
          <cell r="O32">
            <v>0</v>
          </cell>
          <cell r="P32">
            <v>0</v>
          </cell>
          <cell r="Q32">
            <v>0</v>
          </cell>
          <cell r="S32">
            <v>0</v>
          </cell>
          <cell r="U32">
            <v>0</v>
          </cell>
          <cell r="V32">
            <v>0</v>
          </cell>
          <cell r="W32">
            <v>0</v>
          </cell>
        </row>
        <row r="33">
          <cell r="B33">
            <v>21</v>
          </cell>
          <cell r="H33">
            <v>0</v>
          </cell>
          <cell r="J33">
            <v>0</v>
          </cell>
          <cell r="K33">
            <v>0</v>
          </cell>
          <cell r="M33">
            <v>0</v>
          </cell>
          <cell r="O33">
            <v>0</v>
          </cell>
          <cell r="P33">
            <v>0</v>
          </cell>
          <cell r="Q33">
            <v>0</v>
          </cell>
          <cell r="S33">
            <v>0</v>
          </cell>
          <cell r="U33">
            <v>0</v>
          </cell>
          <cell r="V33">
            <v>0</v>
          </cell>
          <cell r="W33">
            <v>0</v>
          </cell>
        </row>
        <row r="34">
          <cell r="B34">
            <v>22</v>
          </cell>
          <cell r="H34">
            <v>0</v>
          </cell>
          <cell r="J34">
            <v>0</v>
          </cell>
          <cell r="K34">
            <v>0</v>
          </cell>
          <cell r="M34">
            <v>0</v>
          </cell>
          <cell r="O34">
            <v>0</v>
          </cell>
          <cell r="P34">
            <v>0</v>
          </cell>
          <cell r="Q34">
            <v>0</v>
          </cell>
          <cell r="S34">
            <v>0</v>
          </cell>
          <cell r="U34">
            <v>0</v>
          </cell>
          <cell r="V34">
            <v>0</v>
          </cell>
          <cell r="W34">
            <v>0</v>
          </cell>
        </row>
        <row r="35">
          <cell r="B35">
            <v>23</v>
          </cell>
          <cell r="H35">
            <v>0</v>
          </cell>
          <cell r="J35">
            <v>0</v>
          </cell>
          <cell r="K35">
            <v>0</v>
          </cell>
          <cell r="M35">
            <v>0</v>
          </cell>
          <cell r="O35">
            <v>0</v>
          </cell>
          <cell r="P35">
            <v>0</v>
          </cell>
          <cell r="Q35">
            <v>0</v>
          </cell>
          <cell r="S35">
            <v>0</v>
          </cell>
          <cell r="U35">
            <v>0</v>
          </cell>
          <cell r="V35">
            <v>0</v>
          </cell>
          <cell r="W35">
            <v>0</v>
          </cell>
        </row>
        <row r="36">
          <cell r="C36" t="str">
            <v>J U M L A H</v>
          </cell>
          <cell r="F36">
            <v>1175</v>
          </cell>
          <cell r="G36">
            <v>0</v>
          </cell>
          <cell r="H36">
            <v>1175</v>
          </cell>
          <cell r="J36">
            <v>371300</v>
          </cell>
          <cell r="M36">
            <v>679479</v>
          </cell>
          <cell r="O36">
            <v>0</v>
          </cell>
          <cell r="P36">
            <v>0</v>
          </cell>
          <cell r="Q36">
            <v>679479</v>
          </cell>
          <cell r="S36">
            <v>0</v>
          </cell>
          <cell r="U36">
            <v>262527.66499999998</v>
          </cell>
          <cell r="V36">
            <v>942006.66500000004</v>
          </cell>
          <cell r="W36">
            <v>801.70780000000002</v>
          </cell>
        </row>
        <row r="37">
          <cell r="B37" t="str">
            <v>D:\TM1-HASIL\TM1\PLN Budget Reports V1.2\Reports\[RKAP Laba_ Rugi.xls]ProduksiTL(12B2)</v>
          </cell>
          <cell r="W37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T44" t="str">
            <v>Daftar</v>
          </cell>
          <cell r="U44" t="str">
            <v>12B2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T46" t="str">
            <v>Perihal</v>
          </cell>
          <cell r="U46" t="str">
            <v>PRODUKSI TENAGA LISTRIK DAN BAHAN BAKAR / TRANSPORTASI</v>
          </cell>
        </row>
        <row r="47">
          <cell r="B47" t="str">
            <v>(Dalam ribuan rupiah)</v>
          </cell>
        </row>
        <row r="48">
          <cell r="C48" t="str">
            <v>Nama Pusat Listrik</v>
          </cell>
          <cell r="D48" t="str">
            <v>Jenis Bahan Bakar</v>
          </cell>
          <cell r="E48" t="str">
            <v>Pembangkitan</v>
          </cell>
          <cell r="F48" t="str">
            <v>Produksi Bruto - MWh</v>
          </cell>
          <cell r="G48" t="str">
            <v>PS Sentral - MWh</v>
          </cell>
          <cell r="H48" t="str">
            <v xml:space="preserve">Produksi Netto - MWh </v>
          </cell>
          <cell r="I48" t="str">
            <v>SFC - unit/kWh</v>
          </cell>
          <cell r="J48" t="str">
            <v>Volume Bahan Bakar</v>
          </cell>
          <cell r="K48" t="str">
            <v xml:space="preserve">Satuan Bahan Bakar </v>
          </cell>
          <cell r="L48" t="str">
            <v>Biaya Bahan Bakar / Satuan - Rp/Satuan</v>
          </cell>
          <cell r="M48" t="str">
            <v>Biaya Bahan Bakar -  Rp</v>
          </cell>
          <cell r="N48" t="str">
            <v>Biaya Bahan Bakar / Satuan - USD/Satuan</v>
          </cell>
          <cell r="O48" t="str">
            <v>Biaya Bahan Bakar -  USD</v>
          </cell>
          <cell r="P48" t="str">
            <v>Equivalen Rupiah -  Rp</v>
          </cell>
          <cell r="Q48" t="str">
            <v>Jumlah Biaya Bahan Bakar</v>
          </cell>
          <cell r="R48" t="str">
            <v>Nilai Kalor - Kcal</v>
          </cell>
          <cell r="S48" t="str">
            <v>Tara Kalor - Kcal/kwH</v>
          </cell>
          <cell r="T48" t="str">
            <v>Biaya Transportasi -  Rp/Liter</v>
          </cell>
          <cell r="U48" t="str">
            <v xml:space="preserve">Biaya Transportasi -  Rp </v>
          </cell>
          <cell r="V48" t="str">
            <v>Jumlah Biaya Bahan Bakar / Transportasi - Rp</v>
          </cell>
          <cell r="W48" t="str">
            <v>Biaya Produksi / kWh</v>
          </cell>
        </row>
        <row r="49">
          <cell r="B49" t="str">
            <v>No.</v>
          </cell>
          <cell r="C49" t="str">
            <v>Nama Pusat Listrik</v>
          </cell>
          <cell r="D49" t="str">
            <v>Jenis        Bahan Bakar</v>
          </cell>
          <cell r="E49" t="str">
            <v>Pembangkitan</v>
          </cell>
          <cell r="F49" t="str">
            <v>Produksi Bruto</v>
          </cell>
          <cell r="G49" t="str">
            <v>PS Sentral</v>
          </cell>
          <cell r="H49" t="str">
            <v>Produksi Netto</v>
          </cell>
          <cell r="I49" t="str">
            <v>SFC</v>
          </cell>
          <cell r="J49" t="str">
            <v>Volume Bahan Bakar</v>
          </cell>
          <cell r="K49" t="str">
            <v xml:space="preserve">Satuan            Bahan Bakar </v>
          </cell>
          <cell r="L49" t="str">
            <v>Porsi Rupiah</v>
          </cell>
          <cell r="N49" t="str">
            <v>Porsi Valas (USD)</v>
          </cell>
          <cell r="Q49" t="str">
            <v>Jumlah Biaya Bahan Bakar</v>
          </cell>
          <cell r="R49" t="str">
            <v>Kalor</v>
          </cell>
          <cell r="T49" t="str">
            <v>Biaya Transportasi</v>
          </cell>
          <cell r="V49" t="str">
            <v>Jumlah Biaya Bahan Bakar / Transportasi</v>
          </cell>
          <cell r="W49" t="str">
            <v>Biaya Produksi / kWh</v>
          </cell>
        </row>
        <row r="50">
          <cell r="L50" t="str">
            <v>Biaya Bahan Bakar / Satuan</v>
          </cell>
          <cell r="M50" t="str">
            <v>Biaya Bahan Bakar</v>
          </cell>
          <cell r="N50" t="str">
            <v>Biaya Bahan Bakar / Satuan</v>
          </cell>
          <cell r="O50" t="str">
            <v>Biaya Bahan Bakar</v>
          </cell>
          <cell r="P50" t="str">
            <v>Equivalen Rupiah</v>
          </cell>
          <cell r="R50" t="str">
            <v>Nilai Kalor</v>
          </cell>
          <cell r="S50" t="str">
            <v>Tara Kalor</v>
          </cell>
        </row>
        <row r="51">
          <cell r="F51" t="str">
            <v>MWh</v>
          </cell>
          <cell r="G51" t="str">
            <v>MWh</v>
          </cell>
          <cell r="H51" t="str">
            <v xml:space="preserve">MWh </v>
          </cell>
          <cell r="I51" t="str">
            <v>unit/kWh</v>
          </cell>
          <cell r="L51" t="str">
            <v>Rp/Satuan</v>
          </cell>
          <cell r="M51" t="str">
            <v xml:space="preserve"> Rp</v>
          </cell>
          <cell r="N51" t="str">
            <v>USD/Satuan</v>
          </cell>
          <cell r="O51" t="str">
            <v xml:space="preserve"> USD</v>
          </cell>
          <cell r="P51" t="str">
            <v xml:space="preserve"> Rp</v>
          </cell>
          <cell r="Q51" t="str">
            <v>Rp</v>
          </cell>
          <cell r="R51" t="str">
            <v>Kcal</v>
          </cell>
          <cell r="S51" t="str">
            <v>Kcal/kwH</v>
          </cell>
          <cell r="T51" t="str">
            <v xml:space="preserve"> Rp/Liter</v>
          </cell>
          <cell r="U51" t="str">
            <v xml:space="preserve"> Rp </v>
          </cell>
          <cell r="V51" t="str">
            <v>Rp</v>
          </cell>
          <cell r="W51" t="str">
            <v xml:space="preserve">Rp / kWh </v>
          </cell>
        </row>
        <row r="52">
          <cell r="B52" t="str">
            <v>1</v>
          </cell>
          <cell r="C52" t="str">
            <v>2</v>
          </cell>
          <cell r="D52" t="str">
            <v>3</v>
          </cell>
          <cell r="E52" t="str">
            <v>4</v>
          </cell>
          <cell r="F52" t="str">
            <v>5</v>
          </cell>
          <cell r="G52" t="str">
            <v>6</v>
          </cell>
          <cell r="H52" t="str">
            <v>7=5-6</v>
          </cell>
          <cell r="I52" t="str">
            <v>8</v>
          </cell>
          <cell r="J52" t="str">
            <v>9=8*5</v>
          </cell>
          <cell r="K52" t="str">
            <v>10</v>
          </cell>
          <cell r="L52" t="str">
            <v>11</v>
          </cell>
          <cell r="M52" t="str">
            <v>12=9*11</v>
          </cell>
          <cell r="N52" t="str">
            <v>13</v>
          </cell>
          <cell r="O52" t="str">
            <v>14=9*13</v>
          </cell>
          <cell r="P52" t="str">
            <v>15=14*Assumption</v>
          </cell>
          <cell r="Q52" t="str">
            <v>16=12+15</v>
          </cell>
          <cell r="R52">
            <v>17</v>
          </cell>
          <cell r="S52" t="str">
            <v>18=(9*17)/5</v>
          </cell>
          <cell r="T52" t="str">
            <v>19</v>
          </cell>
          <cell r="U52" t="str">
            <v>20=19*9</v>
          </cell>
          <cell r="V52" t="str">
            <v>21=16+20</v>
          </cell>
          <cell r="W52" t="str">
            <v>22= 21 / 5</v>
          </cell>
        </row>
        <row r="53">
          <cell r="B53">
            <v>1</v>
          </cell>
          <cell r="C53" t="str">
            <v>PLTD Nusa Penida &amp; Jungut Batu</v>
          </cell>
          <cell r="D53" t="str">
            <v>HSD</v>
          </cell>
          <cell r="E53" t="str">
            <v>PLTD</v>
          </cell>
          <cell r="F53">
            <v>2349</v>
          </cell>
          <cell r="H53">
            <v>2349</v>
          </cell>
          <cell r="I53">
            <v>0.316</v>
          </cell>
          <cell r="J53">
            <v>742284</v>
          </cell>
          <cell r="K53" t="str">
            <v>liter</v>
          </cell>
          <cell r="L53">
            <v>1830</v>
          </cell>
          <cell r="M53">
            <v>1358379.72</v>
          </cell>
          <cell r="O53">
            <v>0</v>
          </cell>
          <cell r="P53">
            <v>0</v>
          </cell>
          <cell r="Q53">
            <v>1358379.72</v>
          </cell>
          <cell r="S53">
            <v>0</v>
          </cell>
          <cell r="T53">
            <v>707.05</v>
          </cell>
          <cell r="U53">
            <v>524831.90220000001</v>
          </cell>
          <cell r="V53">
            <v>1883211.6222000001</v>
          </cell>
          <cell r="W53">
            <v>801.70780000000002</v>
          </cell>
        </row>
        <row r="54">
          <cell r="B54">
            <v>2</v>
          </cell>
          <cell r="H54">
            <v>0</v>
          </cell>
          <cell r="J54">
            <v>0</v>
          </cell>
          <cell r="K54">
            <v>0</v>
          </cell>
          <cell r="M54">
            <v>0</v>
          </cell>
          <cell r="O54">
            <v>0</v>
          </cell>
          <cell r="P54">
            <v>0</v>
          </cell>
          <cell r="Q54">
            <v>0</v>
          </cell>
          <cell r="S54">
            <v>0</v>
          </cell>
          <cell r="U54">
            <v>0</v>
          </cell>
          <cell r="V54">
            <v>0</v>
          </cell>
          <cell r="W54">
            <v>0</v>
          </cell>
        </row>
        <row r="55">
          <cell r="B55">
            <v>3</v>
          </cell>
          <cell r="H55">
            <v>0</v>
          </cell>
          <cell r="J55">
            <v>0</v>
          </cell>
          <cell r="K55">
            <v>0</v>
          </cell>
          <cell r="M55">
            <v>0</v>
          </cell>
          <cell r="O55">
            <v>0</v>
          </cell>
          <cell r="P55">
            <v>0</v>
          </cell>
          <cell r="Q55">
            <v>0</v>
          </cell>
          <cell r="S55">
            <v>0</v>
          </cell>
          <cell r="U55">
            <v>0</v>
          </cell>
          <cell r="V55">
            <v>0</v>
          </cell>
          <cell r="W55">
            <v>0</v>
          </cell>
        </row>
        <row r="56">
          <cell r="B56">
            <v>4</v>
          </cell>
          <cell r="H56">
            <v>0</v>
          </cell>
          <cell r="J56">
            <v>0</v>
          </cell>
          <cell r="K56">
            <v>0</v>
          </cell>
          <cell r="M56">
            <v>0</v>
          </cell>
          <cell r="O56">
            <v>0</v>
          </cell>
          <cell r="P56">
            <v>0</v>
          </cell>
          <cell r="Q56">
            <v>0</v>
          </cell>
          <cell r="S56">
            <v>0</v>
          </cell>
          <cell r="U56">
            <v>0</v>
          </cell>
          <cell r="V56">
            <v>0</v>
          </cell>
          <cell r="W56">
            <v>0</v>
          </cell>
        </row>
        <row r="57">
          <cell r="B57">
            <v>5</v>
          </cell>
          <cell r="H57">
            <v>0</v>
          </cell>
          <cell r="J57">
            <v>0</v>
          </cell>
          <cell r="K57">
            <v>0</v>
          </cell>
          <cell r="M57">
            <v>0</v>
          </cell>
          <cell r="O57">
            <v>0</v>
          </cell>
          <cell r="P57">
            <v>0</v>
          </cell>
          <cell r="Q57">
            <v>0</v>
          </cell>
          <cell r="S57">
            <v>0</v>
          </cell>
          <cell r="U57">
            <v>0</v>
          </cell>
          <cell r="V57">
            <v>0</v>
          </cell>
          <cell r="W57">
            <v>0</v>
          </cell>
        </row>
        <row r="58">
          <cell r="B58">
            <v>6</v>
          </cell>
          <cell r="H58">
            <v>0</v>
          </cell>
          <cell r="J58">
            <v>0</v>
          </cell>
          <cell r="K58">
            <v>0</v>
          </cell>
          <cell r="M58">
            <v>0</v>
          </cell>
          <cell r="O58">
            <v>0</v>
          </cell>
          <cell r="P58">
            <v>0</v>
          </cell>
          <cell r="Q58">
            <v>0</v>
          </cell>
          <cell r="S58">
            <v>0</v>
          </cell>
          <cell r="U58">
            <v>0</v>
          </cell>
          <cell r="V58">
            <v>0</v>
          </cell>
          <cell r="W58">
            <v>0</v>
          </cell>
        </row>
        <row r="59">
          <cell r="B59">
            <v>7</v>
          </cell>
          <cell r="H59">
            <v>0</v>
          </cell>
          <cell r="J59">
            <v>0</v>
          </cell>
          <cell r="K59">
            <v>0</v>
          </cell>
          <cell r="M59">
            <v>0</v>
          </cell>
          <cell r="O59">
            <v>0</v>
          </cell>
          <cell r="P59">
            <v>0</v>
          </cell>
          <cell r="Q59">
            <v>0</v>
          </cell>
          <cell r="S59">
            <v>0</v>
          </cell>
          <cell r="U59">
            <v>0</v>
          </cell>
          <cell r="V59">
            <v>0</v>
          </cell>
          <cell r="W59">
            <v>0</v>
          </cell>
        </row>
        <row r="60">
          <cell r="B60">
            <v>8</v>
          </cell>
          <cell r="H60">
            <v>0</v>
          </cell>
          <cell r="J60">
            <v>0</v>
          </cell>
          <cell r="K60">
            <v>0</v>
          </cell>
          <cell r="M60">
            <v>0</v>
          </cell>
          <cell r="O60">
            <v>0</v>
          </cell>
          <cell r="P60">
            <v>0</v>
          </cell>
          <cell r="Q60">
            <v>0</v>
          </cell>
          <cell r="S60">
            <v>0</v>
          </cell>
          <cell r="U60">
            <v>0</v>
          </cell>
          <cell r="V60">
            <v>0</v>
          </cell>
          <cell r="W60">
            <v>0</v>
          </cell>
        </row>
        <row r="61">
          <cell r="B61">
            <v>9</v>
          </cell>
          <cell r="H61">
            <v>0</v>
          </cell>
          <cell r="J61">
            <v>0</v>
          </cell>
          <cell r="K61">
            <v>0</v>
          </cell>
          <cell r="M61">
            <v>0</v>
          </cell>
          <cell r="O61">
            <v>0</v>
          </cell>
          <cell r="P61">
            <v>0</v>
          </cell>
          <cell r="Q61">
            <v>0</v>
          </cell>
          <cell r="S61">
            <v>0</v>
          </cell>
          <cell r="U61">
            <v>0</v>
          </cell>
          <cell r="V61">
            <v>0</v>
          </cell>
          <cell r="W61">
            <v>0</v>
          </cell>
        </row>
        <row r="62">
          <cell r="B62">
            <v>10</v>
          </cell>
          <cell r="H62">
            <v>0</v>
          </cell>
          <cell r="J62">
            <v>0</v>
          </cell>
          <cell r="K62">
            <v>0</v>
          </cell>
          <cell r="M62">
            <v>0</v>
          </cell>
          <cell r="O62">
            <v>0</v>
          </cell>
          <cell r="P62">
            <v>0</v>
          </cell>
          <cell r="Q62">
            <v>0</v>
          </cell>
          <cell r="S62">
            <v>0</v>
          </cell>
          <cell r="U62">
            <v>0</v>
          </cell>
          <cell r="V62">
            <v>0</v>
          </cell>
          <cell r="W62">
            <v>0</v>
          </cell>
        </row>
        <row r="63">
          <cell r="B63">
            <v>11</v>
          </cell>
          <cell r="H63">
            <v>0</v>
          </cell>
          <cell r="J63">
            <v>0</v>
          </cell>
          <cell r="K63">
            <v>0</v>
          </cell>
          <cell r="M63">
            <v>0</v>
          </cell>
          <cell r="O63">
            <v>0</v>
          </cell>
          <cell r="P63">
            <v>0</v>
          </cell>
          <cell r="Q63">
            <v>0</v>
          </cell>
          <cell r="S63">
            <v>0</v>
          </cell>
          <cell r="U63">
            <v>0</v>
          </cell>
          <cell r="V63">
            <v>0</v>
          </cell>
          <cell r="W63">
            <v>0</v>
          </cell>
        </row>
        <row r="64">
          <cell r="B64">
            <v>12</v>
          </cell>
          <cell r="H64">
            <v>0</v>
          </cell>
          <cell r="J64">
            <v>0</v>
          </cell>
          <cell r="K64">
            <v>0</v>
          </cell>
          <cell r="M64">
            <v>0</v>
          </cell>
          <cell r="O64">
            <v>0</v>
          </cell>
          <cell r="P64">
            <v>0</v>
          </cell>
          <cell r="Q64">
            <v>0</v>
          </cell>
          <cell r="S64">
            <v>0</v>
          </cell>
          <cell r="U64">
            <v>0</v>
          </cell>
          <cell r="V64">
            <v>0</v>
          </cell>
          <cell r="W64">
            <v>0</v>
          </cell>
        </row>
        <row r="65">
          <cell r="B65">
            <v>13</v>
          </cell>
          <cell r="H65">
            <v>0</v>
          </cell>
          <cell r="J65">
            <v>0</v>
          </cell>
          <cell r="K65">
            <v>0</v>
          </cell>
          <cell r="M65">
            <v>0</v>
          </cell>
          <cell r="O65">
            <v>0</v>
          </cell>
          <cell r="P65">
            <v>0</v>
          </cell>
          <cell r="Q65">
            <v>0</v>
          </cell>
          <cell r="S65">
            <v>0</v>
          </cell>
          <cell r="U65">
            <v>0</v>
          </cell>
          <cell r="V65">
            <v>0</v>
          </cell>
          <cell r="W65">
            <v>0</v>
          </cell>
        </row>
        <row r="66">
          <cell r="B66">
            <v>14</v>
          </cell>
          <cell r="H66">
            <v>0</v>
          </cell>
          <cell r="J66">
            <v>0</v>
          </cell>
          <cell r="K66">
            <v>0</v>
          </cell>
          <cell r="M66">
            <v>0</v>
          </cell>
          <cell r="O66">
            <v>0</v>
          </cell>
          <cell r="P66">
            <v>0</v>
          </cell>
          <cell r="Q66">
            <v>0</v>
          </cell>
          <cell r="S66">
            <v>0</v>
          </cell>
          <cell r="U66">
            <v>0</v>
          </cell>
          <cell r="V66">
            <v>0</v>
          </cell>
          <cell r="W66">
            <v>0</v>
          </cell>
        </row>
        <row r="67">
          <cell r="B67">
            <v>15</v>
          </cell>
          <cell r="H67">
            <v>0</v>
          </cell>
          <cell r="J67">
            <v>0</v>
          </cell>
          <cell r="K67">
            <v>0</v>
          </cell>
          <cell r="M67">
            <v>0</v>
          </cell>
          <cell r="O67">
            <v>0</v>
          </cell>
          <cell r="P67">
            <v>0</v>
          </cell>
          <cell r="Q67">
            <v>0</v>
          </cell>
          <cell r="S67">
            <v>0</v>
          </cell>
          <cell r="U67">
            <v>0</v>
          </cell>
          <cell r="V67">
            <v>0</v>
          </cell>
          <cell r="W67">
            <v>0</v>
          </cell>
        </row>
        <row r="68">
          <cell r="B68">
            <v>16</v>
          </cell>
          <cell r="H68">
            <v>0</v>
          </cell>
          <cell r="J68">
            <v>0</v>
          </cell>
          <cell r="K68">
            <v>0</v>
          </cell>
          <cell r="M68">
            <v>0</v>
          </cell>
          <cell r="O68">
            <v>0</v>
          </cell>
          <cell r="P68">
            <v>0</v>
          </cell>
          <cell r="Q68">
            <v>0</v>
          </cell>
          <cell r="S68">
            <v>0</v>
          </cell>
          <cell r="U68">
            <v>0</v>
          </cell>
          <cell r="V68">
            <v>0</v>
          </cell>
          <cell r="W68">
            <v>0</v>
          </cell>
        </row>
        <row r="69">
          <cell r="B69">
            <v>17</v>
          </cell>
          <cell r="H69">
            <v>0</v>
          </cell>
          <cell r="J69">
            <v>0</v>
          </cell>
          <cell r="K69">
            <v>0</v>
          </cell>
          <cell r="M69">
            <v>0</v>
          </cell>
          <cell r="O69">
            <v>0</v>
          </cell>
          <cell r="P69">
            <v>0</v>
          </cell>
          <cell r="Q69">
            <v>0</v>
          </cell>
          <cell r="S69">
            <v>0</v>
          </cell>
          <cell r="U69">
            <v>0</v>
          </cell>
          <cell r="V69">
            <v>0</v>
          </cell>
          <cell r="W69">
            <v>0</v>
          </cell>
        </row>
        <row r="70">
          <cell r="B70">
            <v>18</v>
          </cell>
          <cell r="H70">
            <v>0</v>
          </cell>
          <cell r="J70">
            <v>0</v>
          </cell>
          <cell r="K70">
            <v>0</v>
          </cell>
          <cell r="M70">
            <v>0</v>
          </cell>
          <cell r="O70">
            <v>0</v>
          </cell>
          <cell r="P70">
            <v>0</v>
          </cell>
          <cell r="Q70">
            <v>0</v>
          </cell>
          <cell r="S70">
            <v>0</v>
          </cell>
          <cell r="U70">
            <v>0</v>
          </cell>
          <cell r="V70">
            <v>0</v>
          </cell>
          <cell r="W70">
            <v>0</v>
          </cell>
        </row>
        <row r="71">
          <cell r="B71">
            <v>19</v>
          </cell>
          <cell r="H71">
            <v>0</v>
          </cell>
          <cell r="J71">
            <v>0</v>
          </cell>
          <cell r="K71">
            <v>0</v>
          </cell>
          <cell r="M71">
            <v>0</v>
          </cell>
          <cell r="O71">
            <v>0</v>
          </cell>
          <cell r="P71">
            <v>0</v>
          </cell>
          <cell r="Q71">
            <v>0</v>
          </cell>
          <cell r="S71">
            <v>0</v>
          </cell>
          <cell r="U71">
            <v>0</v>
          </cell>
          <cell r="V71">
            <v>0</v>
          </cell>
          <cell r="W71">
            <v>0</v>
          </cell>
        </row>
        <row r="72">
          <cell r="B72">
            <v>20</v>
          </cell>
          <cell r="H72">
            <v>0</v>
          </cell>
          <cell r="J72">
            <v>0</v>
          </cell>
          <cell r="K72">
            <v>0</v>
          </cell>
          <cell r="M72">
            <v>0</v>
          </cell>
          <cell r="O72">
            <v>0</v>
          </cell>
          <cell r="P72">
            <v>0</v>
          </cell>
          <cell r="Q72">
            <v>0</v>
          </cell>
          <cell r="S72">
            <v>0</v>
          </cell>
          <cell r="U72">
            <v>0</v>
          </cell>
          <cell r="V72">
            <v>0</v>
          </cell>
          <cell r="W72">
            <v>0</v>
          </cell>
        </row>
        <row r="73">
          <cell r="B73">
            <v>21</v>
          </cell>
          <cell r="H73">
            <v>0</v>
          </cell>
          <cell r="J73">
            <v>0</v>
          </cell>
          <cell r="K73">
            <v>0</v>
          </cell>
          <cell r="M73">
            <v>0</v>
          </cell>
          <cell r="O73">
            <v>0</v>
          </cell>
          <cell r="P73">
            <v>0</v>
          </cell>
          <cell r="Q73">
            <v>0</v>
          </cell>
          <cell r="S73">
            <v>0</v>
          </cell>
          <cell r="U73">
            <v>0</v>
          </cell>
          <cell r="V73">
            <v>0</v>
          </cell>
          <cell r="W73">
            <v>0</v>
          </cell>
        </row>
        <row r="74">
          <cell r="B74">
            <v>22</v>
          </cell>
          <cell r="H74">
            <v>0</v>
          </cell>
          <cell r="J74">
            <v>0</v>
          </cell>
          <cell r="K74">
            <v>0</v>
          </cell>
          <cell r="M74">
            <v>0</v>
          </cell>
          <cell r="O74">
            <v>0</v>
          </cell>
          <cell r="P74">
            <v>0</v>
          </cell>
          <cell r="Q74">
            <v>0</v>
          </cell>
          <cell r="S74">
            <v>0</v>
          </cell>
          <cell r="U74">
            <v>0</v>
          </cell>
          <cell r="V74">
            <v>0</v>
          </cell>
          <cell r="W74">
            <v>0</v>
          </cell>
        </row>
        <row r="75">
          <cell r="B75">
            <v>23</v>
          </cell>
          <cell r="H75">
            <v>0</v>
          </cell>
          <cell r="J75">
            <v>0</v>
          </cell>
          <cell r="K75">
            <v>0</v>
          </cell>
          <cell r="M75">
            <v>0</v>
          </cell>
          <cell r="O75">
            <v>0</v>
          </cell>
          <cell r="P75">
            <v>0</v>
          </cell>
          <cell r="Q75">
            <v>0</v>
          </cell>
          <cell r="S75">
            <v>0</v>
          </cell>
          <cell r="U75">
            <v>0</v>
          </cell>
          <cell r="V75">
            <v>0</v>
          </cell>
          <cell r="W75">
            <v>0</v>
          </cell>
        </row>
        <row r="76">
          <cell r="C76" t="str">
            <v>J U M L A H</v>
          </cell>
          <cell r="F76">
            <v>2349</v>
          </cell>
          <cell r="G76">
            <v>0</v>
          </cell>
          <cell r="H76">
            <v>2349</v>
          </cell>
          <cell r="J76">
            <v>742284</v>
          </cell>
          <cell r="M76">
            <v>1358379.72</v>
          </cell>
          <cell r="O76">
            <v>0</v>
          </cell>
          <cell r="P76">
            <v>0</v>
          </cell>
          <cell r="Q76">
            <v>1358379.72</v>
          </cell>
          <cell r="S76">
            <v>0</v>
          </cell>
          <cell r="U76">
            <v>524831.90220000001</v>
          </cell>
          <cell r="V76">
            <v>1883211.6222000001</v>
          </cell>
          <cell r="W76">
            <v>801.70780000000002</v>
          </cell>
        </row>
        <row r="77">
          <cell r="B77" t="str">
            <v>D:\TM1-HASIL\TM1\PLN Budget Reports V1.2\Reports\[RKAP Laba_ Rugi.xls]ProduksiTL(12B2)</v>
          </cell>
          <cell r="W77">
            <v>38413.629965162036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T84" t="str">
            <v>Daftar</v>
          </cell>
          <cell r="U84" t="str">
            <v>12B2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T86" t="str">
            <v>Perihal</v>
          </cell>
          <cell r="U86" t="str">
            <v>PRODUKSI TENAGA LISTRIK DAN BAHAN BAKAR / TRANSPORTASI</v>
          </cell>
        </row>
        <row r="87">
          <cell r="B87" t="str">
            <v>(Dalam ribuan rupiah)</v>
          </cell>
        </row>
        <row r="88">
          <cell r="C88" t="str">
            <v>Nama Pusat Listrik</v>
          </cell>
          <cell r="D88" t="str">
            <v>Jenis Bahan Bakar</v>
          </cell>
          <cell r="E88" t="str">
            <v>Pembangkitan</v>
          </cell>
          <cell r="F88" t="str">
            <v>Produksi Bruto - MWh</v>
          </cell>
          <cell r="G88" t="str">
            <v>PS Sentral - MWh</v>
          </cell>
          <cell r="H88" t="str">
            <v xml:space="preserve">Produksi Netto - MWh </v>
          </cell>
          <cell r="I88" t="str">
            <v>SFC - unit/kWh</v>
          </cell>
          <cell r="J88" t="str">
            <v>Volume Bahan Bakar</v>
          </cell>
          <cell r="K88" t="str">
            <v xml:space="preserve">Satuan Bahan Bakar </v>
          </cell>
          <cell r="L88" t="str">
            <v>Biaya Bahan Bakar / Satuan - Rp/Satuan</v>
          </cell>
          <cell r="M88" t="str">
            <v>Biaya Bahan Bakar -  Rp</v>
          </cell>
          <cell r="N88" t="str">
            <v>Biaya Bahan Bakar / Satuan - USD/Satuan</v>
          </cell>
          <cell r="O88" t="str">
            <v>Biaya Bahan Bakar -  USD</v>
          </cell>
          <cell r="P88" t="str">
            <v>Equivalen Rupiah -  Rp</v>
          </cell>
          <cell r="Q88" t="str">
            <v>Jumlah Biaya Bahan Bakar</v>
          </cell>
          <cell r="R88" t="str">
            <v>Nilai Kalor - Kcal</v>
          </cell>
          <cell r="S88" t="str">
            <v>Tara Kalor - Kcal/kwH</v>
          </cell>
          <cell r="T88" t="str">
            <v>Biaya Transportasi -  Rp/Liter</v>
          </cell>
          <cell r="U88" t="str">
            <v xml:space="preserve">Biaya Transportasi -  Rp </v>
          </cell>
          <cell r="V88" t="str">
            <v>Jumlah Biaya Bahan Bakar / Transportasi - Rp</v>
          </cell>
          <cell r="W88" t="str">
            <v>Biaya Produksi / kWh</v>
          </cell>
        </row>
        <row r="89">
          <cell r="B89" t="str">
            <v>No.</v>
          </cell>
          <cell r="C89" t="str">
            <v>Nama Pusat Listrik</v>
          </cell>
          <cell r="D89" t="str">
            <v>Jenis        Bahan Bakar</v>
          </cell>
          <cell r="E89" t="str">
            <v>Pembangkitan</v>
          </cell>
          <cell r="F89" t="str">
            <v>Produksi Bruto</v>
          </cell>
          <cell r="G89" t="str">
            <v>PS Sentral</v>
          </cell>
          <cell r="H89" t="str">
            <v>Produksi Netto</v>
          </cell>
          <cell r="I89" t="str">
            <v>SFC</v>
          </cell>
          <cell r="J89" t="str">
            <v>Volume Bahan Bakar</v>
          </cell>
          <cell r="K89" t="str">
            <v xml:space="preserve">Satuan            Bahan Bakar </v>
          </cell>
          <cell r="L89" t="str">
            <v>Porsi Rupiah</v>
          </cell>
          <cell r="N89" t="str">
            <v>Porsi Valas (USD)</v>
          </cell>
          <cell r="Q89" t="str">
            <v>Jumlah Biaya Bahan Bakar</v>
          </cell>
          <cell r="R89" t="str">
            <v>Kalor</v>
          </cell>
          <cell r="T89" t="str">
            <v>Biaya Transportasi</v>
          </cell>
          <cell r="V89" t="str">
            <v>Jumlah Biaya Bahan Bakar / Transportasi</v>
          </cell>
          <cell r="W89" t="str">
            <v>Biaya Produksi / kWh</v>
          </cell>
        </row>
        <row r="90">
          <cell r="L90" t="str">
            <v>Biaya Bahan Bakar / Satuan</v>
          </cell>
          <cell r="M90" t="str">
            <v>Biaya Bahan Bakar</v>
          </cell>
          <cell r="N90" t="str">
            <v>Biaya Bahan Bakar / Satuan</v>
          </cell>
          <cell r="O90" t="str">
            <v>Biaya Bahan Bakar</v>
          </cell>
          <cell r="P90" t="str">
            <v>Equivalen Rupiah</v>
          </cell>
          <cell r="R90" t="str">
            <v>Nilai Kalor</v>
          </cell>
          <cell r="S90" t="str">
            <v>Tara Kalor</v>
          </cell>
        </row>
        <row r="91">
          <cell r="F91" t="str">
            <v>MWh</v>
          </cell>
          <cell r="G91" t="str">
            <v>MWh</v>
          </cell>
          <cell r="H91" t="str">
            <v xml:space="preserve">MWh </v>
          </cell>
          <cell r="I91" t="str">
            <v>unit/kWh</v>
          </cell>
          <cell r="L91" t="str">
            <v>Rp/Satuan</v>
          </cell>
          <cell r="M91" t="str">
            <v xml:space="preserve"> Rp</v>
          </cell>
          <cell r="N91" t="str">
            <v>USD/Satuan</v>
          </cell>
          <cell r="O91" t="str">
            <v xml:space="preserve"> USD</v>
          </cell>
          <cell r="P91" t="str">
            <v xml:space="preserve"> Rp</v>
          </cell>
          <cell r="Q91" t="str">
            <v>Rp</v>
          </cell>
          <cell r="R91" t="str">
            <v>Kcal</v>
          </cell>
          <cell r="S91" t="str">
            <v>Kcal/kwH</v>
          </cell>
          <cell r="T91" t="str">
            <v xml:space="preserve"> Rp/Liter</v>
          </cell>
          <cell r="U91" t="str">
            <v xml:space="preserve"> Rp </v>
          </cell>
          <cell r="V91" t="str">
            <v>Rp</v>
          </cell>
          <cell r="W91" t="str">
            <v xml:space="preserve">Rp / kWh </v>
          </cell>
        </row>
        <row r="92">
          <cell r="B92" t="str">
            <v>1</v>
          </cell>
          <cell r="C92" t="str">
            <v>2</v>
          </cell>
          <cell r="D92" t="str">
            <v>3</v>
          </cell>
          <cell r="E92" t="str">
            <v>4</v>
          </cell>
          <cell r="F92" t="str">
            <v>5</v>
          </cell>
          <cell r="G92" t="str">
            <v>6</v>
          </cell>
          <cell r="H92" t="str">
            <v>7=5-6</v>
          </cell>
          <cell r="I92" t="str">
            <v>8</v>
          </cell>
          <cell r="J92" t="str">
            <v>9=8*5</v>
          </cell>
          <cell r="K92" t="str">
            <v>10</v>
          </cell>
          <cell r="L92" t="str">
            <v>11</v>
          </cell>
          <cell r="M92" t="str">
            <v>12=9*11</v>
          </cell>
          <cell r="N92" t="str">
            <v>13</v>
          </cell>
          <cell r="O92" t="str">
            <v>14=9*13</v>
          </cell>
          <cell r="P92" t="str">
            <v>15=14*Assumption</v>
          </cell>
          <cell r="Q92" t="str">
            <v>16=12+15</v>
          </cell>
          <cell r="R92">
            <v>17</v>
          </cell>
          <cell r="S92" t="str">
            <v>18=(9*17)/5</v>
          </cell>
          <cell r="T92" t="str">
            <v>19</v>
          </cell>
          <cell r="U92" t="str">
            <v>20=19*9</v>
          </cell>
          <cell r="V92" t="str">
            <v>21=16+20</v>
          </cell>
          <cell r="W92" t="str">
            <v>22= 21 / 5</v>
          </cell>
        </row>
        <row r="93">
          <cell r="B93">
            <v>1</v>
          </cell>
          <cell r="C93" t="str">
            <v>PLTD Nusa Penida &amp; Jungut Batu</v>
          </cell>
          <cell r="D93" t="str">
            <v>HSD</v>
          </cell>
          <cell r="E93" t="str">
            <v>PLTD</v>
          </cell>
          <cell r="F93">
            <v>3524</v>
          </cell>
          <cell r="H93">
            <v>3524</v>
          </cell>
          <cell r="I93">
            <v>0.316</v>
          </cell>
          <cell r="J93">
            <v>1113584</v>
          </cell>
          <cell r="K93" t="str">
            <v>liter</v>
          </cell>
          <cell r="L93">
            <v>1830</v>
          </cell>
          <cell r="M93">
            <v>2037858.72</v>
          </cell>
          <cell r="O93">
            <v>0</v>
          </cell>
          <cell r="P93">
            <v>0</v>
          </cell>
          <cell r="Q93">
            <v>2037858.72</v>
          </cell>
          <cell r="S93">
            <v>0</v>
          </cell>
          <cell r="T93">
            <v>707.05</v>
          </cell>
          <cell r="U93">
            <v>787359.56719999993</v>
          </cell>
          <cell r="V93">
            <v>2825218.2872000001</v>
          </cell>
          <cell r="W93">
            <v>801.70780000000002</v>
          </cell>
        </row>
        <row r="94">
          <cell r="B94">
            <v>2</v>
          </cell>
          <cell r="H94">
            <v>0</v>
          </cell>
          <cell r="J94">
            <v>0</v>
          </cell>
          <cell r="K94">
            <v>0</v>
          </cell>
          <cell r="M94">
            <v>0</v>
          </cell>
          <cell r="O94">
            <v>0</v>
          </cell>
          <cell r="P94">
            <v>0</v>
          </cell>
          <cell r="Q94">
            <v>0</v>
          </cell>
          <cell r="S94">
            <v>0</v>
          </cell>
          <cell r="U94">
            <v>0</v>
          </cell>
          <cell r="V94">
            <v>0</v>
          </cell>
          <cell r="W94">
            <v>0</v>
          </cell>
        </row>
        <row r="95">
          <cell r="B95">
            <v>3</v>
          </cell>
          <cell r="H95">
            <v>0</v>
          </cell>
          <cell r="J95">
            <v>0</v>
          </cell>
          <cell r="K95">
            <v>0</v>
          </cell>
          <cell r="M95">
            <v>0</v>
          </cell>
          <cell r="O95">
            <v>0</v>
          </cell>
          <cell r="P95">
            <v>0</v>
          </cell>
          <cell r="Q95">
            <v>0</v>
          </cell>
          <cell r="S95">
            <v>0</v>
          </cell>
          <cell r="U95">
            <v>0</v>
          </cell>
          <cell r="V95">
            <v>0</v>
          </cell>
          <cell r="W95">
            <v>0</v>
          </cell>
        </row>
        <row r="96">
          <cell r="B96">
            <v>4</v>
          </cell>
          <cell r="H96">
            <v>0</v>
          </cell>
          <cell r="J96">
            <v>0</v>
          </cell>
          <cell r="K96">
            <v>0</v>
          </cell>
          <cell r="M96">
            <v>0</v>
          </cell>
          <cell r="O96">
            <v>0</v>
          </cell>
          <cell r="P96">
            <v>0</v>
          </cell>
          <cell r="Q96">
            <v>0</v>
          </cell>
          <cell r="S96">
            <v>0</v>
          </cell>
          <cell r="U96">
            <v>0</v>
          </cell>
          <cell r="V96">
            <v>0</v>
          </cell>
          <cell r="W96">
            <v>0</v>
          </cell>
        </row>
        <row r="97">
          <cell r="B97">
            <v>5</v>
          </cell>
          <cell r="H97">
            <v>0</v>
          </cell>
          <cell r="J97">
            <v>0</v>
          </cell>
          <cell r="K97">
            <v>0</v>
          </cell>
          <cell r="M97">
            <v>0</v>
          </cell>
          <cell r="O97">
            <v>0</v>
          </cell>
          <cell r="P97">
            <v>0</v>
          </cell>
          <cell r="Q97">
            <v>0</v>
          </cell>
          <cell r="S97">
            <v>0</v>
          </cell>
          <cell r="U97">
            <v>0</v>
          </cell>
          <cell r="V97">
            <v>0</v>
          </cell>
          <cell r="W97">
            <v>0</v>
          </cell>
        </row>
        <row r="98">
          <cell r="B98">
            <v>6</v>
          </cell>
          <cell r="H98">
            <v>0</v>
          </cell>
          <cell r="J98">
            <v>0</v>
          </cell>
          <cell r="K98">
            <v>0</v>
          </cell>
          <cell r="M98">
            <v>0</v>
          </cell>
          <cell r="O98">
            <v>0</v>
          </cell>
          <cell r="P98">
            <v>0</v>
          </cell>
          <cell r="Q98">
            <v>0</v>
          </cell>
          <cell r="S98">
            <v>0</v>
          </cell>
          <cell r="U98">
            <v>0</v>
          </cell>
          <cell r="V98">
            <v>0</v>
          </cell>
          <cell r="W98">
            <v>0</v>
          </cell>
        </row>
        <row r="99">
          <cell r="B99">
            <v>7</v>
          </cell>
          <cell r="H99">
            <v>0</v>
          </cell>
          <cell r="J99">
            <v>0</v>
          </cell>
          <cell r="K99">
            <v>0</v>
          </cell>
          <cell r="M99">
            <v>0</v>
          </cell>
          <cell r="O99">
            <v>0</v>
          </cell>
          <cell r="P99">
            <v>0</v>
          </cell>
          <cell r="Q99">
            <v>0</v>
          </cell>
          <cell r="S99">
            <v>0</v>
          </cell>
          <cell r="U99">
            <v>0</v>
          </cell>
          <cell r="V99">
            <v>0</v>
          </cell>
          <cell r="W99">
            <v>0</v>
          </cell>
        </row>
        <row r="100">
          <cell r="B100">
            <v>8</v>
          </cell>
          <cell r="H100">
            <v>0</v>
          </cell>
          <cell r="J100">
            <v>0</v>
          </cell>
          <cell r="K100">
            <v>0</v>
          </cell>
          <cell r="M100">
            <v>0</v>
          </cell>
          <cell r="O100">
            <v>0</v>
          </cell>
          <cell r="P100">
            <v>0</v>
          </cell>
          <cell r="Q100">
            <v>0</v>
          </cell>
          <cell r="S100">
            <v>0</v>
          </cell>
          <cell r="U100">
            <v>0</v>
          </cell>
          <cell r="V100">
            <v>0</v>
          </cell>
          <cell r="W100">
            <v>0</v>
          </cell>
        </row>
        <row r="101">
          <cell r="B101">
            <v>9</v>
          </cell>
          <cell r="H101">
            <v>0</v>
          </cell>
          <cell r="J101">
            <v>0</v>
          </cell>
          <cell r="K101">
            <v>0</v>
          </cell>
          <cell r="M101">
            <v>0</v>
          </cell>
          <cell r="O101">
            <v>0</v>
          </cell>
          <cell r="P101">
            <v>0</v>
          </cell>
          <cell r="Q101">
            <v>0</v>
          </cell>
          <cell r="S101">
            <v>0</v>
          </cell>
          <cell r="U101">
            <v>0</v>
          </cell>
          <cell r="V101">
            <v>0</v>
          </cell>
          <cell r="W101">
            <v>0</v>
          </cell>
        </row>
        <row r="102">
          <cell r="B102">
            <v>10</v>
          </cell>
          <cell r="H102">
            <v>0</v>
          </cell>
          <cell r="J102">
            <v>0</v>
          </cell>
          <cell r="K102">
            <v>0</v>
          </cell>
          <cell r="M102">
            <v>0</v>
          </cell>
          <cell r="O102">
            <v>0</v>
          </cell>
          <cell r="P102">
            <v>0</v>
          </cell>
          <cell r="Q102">
            <v>0</v>
          </cell>
          <cell r="S102">
            <v>0</v>
          </cell>
          <cell r="U102">
            <v>0</v>
          </cell>
          <cell r="V102">
            <v>0</v>
          </cell>
          <cell r="W102">
            <v>0</v>
          </cell>
        </row>
        <row r="103">
          <cell r="B103">
            <v>11</v>
          </cell>
          <cell r="H103">
            <v>0</v>
          </cell>
          <cell r="J103">
            <v>0</v>
          </cell>
          <cell r="K103">
            <v>0</v>
          </cell>
          <cell r="M103">
            <v>0</v>
          </cell>
          <cell r="O103">
            <v>0</v>
          </cell>
          <cell r="P103">
            <v>0</v>
          </cell>
          <cell r="Q103">
            <v>0</v>
          </cell>
          <cell r="S103">
            <v>0</v>
          </cell>
          <cell r="U103">
            <v>0</v>
          </cell>
          <cell r="V103">
            <v>0</v>
          </cell>
          <cell r="W103">
            <v>0</v>
          </cell>
        </row>
        <row r="104">
          <cell r="B104">
            <v>12</v>
          </cell>
          <cell r="H104">
            <v>0</v>
          </cell>
          <cell r="J104">
            <v>0</v>
          </cell>
          <cell r="K104">
            <v>0</v>
          </cell>
          <cell r="M104">
            <v>0</v>
          </cell>
          <cell r="O104">
            <v>0</v>
          </cell>
          <cell r="P104">
            <v>0</v>
          </cell>
          <cell r="Q104">
            <v>0</v>
          </cell>
          <cell r="S104">
            <v>0</v>
          </cell>
          <cell r="U104">
            <v>0</v>
          </cell>
          <cell r="V104">
            <v>0</v>
          </cell>
          <cell r="W104">
            <v>0</v>
          </cell>
        </row>
        <row r="105">
          <cell r="B105">
            <v>13</v>
          </cell>
          <cell r="H105">
            <v>0</v>
          </cell>
          <cell r="J105">
            <v>0</v>
          </cell>
          <cell r="K105">
            <v>0</v>
          </cell>
          <cell r="M105">
            <v>0</v>
          </cell>
          <cell r="O105">
            <v>0</v>
          </cell>
          <cell r="P105">
            <v>0</v>
          </cell>
          <cell r="Q105">
            <v>0</v>
          </cell>
          <cell r="S105">
            <v>0</v>
          </cell>
          <cell r="U105">
            <v>0</v>
          </cell>
          <cell r="V105">
            <v>0</v>
          </cell>
          <cell r="W105">
            <v>0</v>
          </cell>
        </row>
        <row r="106">
          <cell r="B106">
            <v>14</v>
          </cell>
          <cell r="H106">
            <v>0</v>
          </cell>
          <cell r="J106">
            <v>0</v>
          </cell>
          <cell r="K106">
            <v>0</v>
          </cell>
          <cell r="M106">
            <v>0</v>
          </cell>
          <cell r="O106">
            <v>0</v>
          </cell>
          <cell r="P106">
            <v>0</v>
          </cell>
          <cell r="Q106">
            <v>0</v>
          </cell>
          <cell r="S106">
            <v>0</v>
          </cell>
          <cell r="U106">
            <v>0</v>
          </cell>
          <cell r="V106">
            <v>0</v>
          </cell>
          <cell r="W106">
            <v>0</v>
          </cell>
        </row>
        <row r="107">
          <cell r="B107">
            <v>15</v>
          </cell>
          <cell r="H107">
            <v>0</v>
          </cell>
          <cell r="J107">
            <v>0</v>
          </cell>
          <cell r="K107">
            <v>0</v>
          </cell>
          <cell r="M107">
            <v>0</v>
          </cell>
          <cell r="O107">
            <v>0</v>
          </cell>
          <cell r="P107">
            <v>0</v>
          </cell>
          <cell r="Q107">
            <v>0</v>
          </cell>
          <cell r="S107">
            <v>0</v>
          </cell>
          <cell r="U107">
            <v>0</v>
          </cell>
          <cell r="V107">
            <v>0</v>
          </cell>
          <cell r="W107">
            <v>0</v>
          </cell>
        </row>
        <row r="108">
          <cell r="B108">
            <v>16</v>
          </cell>
          <cell r="H108">
            <v>0</v>
          </cell>
          <cell r="J108">
            <v>0</v>
          </cell>
          <cell r="K108">
            <v>0</v>
          </cell>
          <cell r="M108">
            <v>0</v>
          </cell>
          <cell r="O108">
            <v>0</v>
          </cell>
          <cell r="P108">
            <v>0</v>
          </cell>
          <cell r="Q108">
            <v>0</v>
          </cell>
          <cell r="S108">
            <v>0</v>
          </cell>
          <cell r="U108">
            <v>0</v>
          </cell>
          <cell r="V108">
            <v>0</v>
          </cell>
          <cell r="W108">
            <v>0</v>
          </cell>
        </row>
        <row r="109">
          <cell r="B109">
            <v>17</v>
          </cell>
          <cell r="H109">
            <v>0</v>
          </cell>
          <cell r="J109">
            <v>0</v>
          </cell>
          <cell r="K109">
            <v>0</v>
          </cell>
          <cell r="M109">
            <v>0</v>
          </cell>
          <cell r="O109">
            <v>0</v>
          </cell>
          <cell r="P109">
            <v>0</v>
          </cell>
          <cell r="Q109">
            <v>0</v>
          </cell>
          <cell r="S109">
            <v>0</v>
          </cell>
          <cell r="U109">
            <v>0</v>
          </cell>
          <cell r="V109">
            <v>0</v>
          </cell>
          <cell r="W109">
            <v>0</v>
          </cell>
        </row>
        <row r="110">
          <cell r="B110">
            <v>18</v>
          </cell>
          <cell r="H110">
            <v>0</v>
          </cell>
          <cell r="J110">
            <v>0</v>
          </cell>
          <cell r="K110">
            <v>0</v>
          </cell>
          <cell r="M110">
            <v>0</v>
          </cell>
          <cell r="O110">
            <v>0</v>
          </cell>
          <cell r="P110">
            <v>0</v>
          </cell>
          <cell r="Q110">
            <v>0</v>
          </cell>
          <cell r="S110">
            <v>0</v>
          </cell>
          <cell r="U110">
            <v>0</v>
          </cell>
          <cell r="V110">
            <v>0</v>
          </cell>
          <cell r="W110">
            <v>0</v>
          </cell>
        </row>
        <row r="111">
          <cell r="B111">
            <v>19</v>
          </cell>
          <cell r="H111">
            <v>0</v>
          </cell>
          <cell r="J111">
            <v>0</v>
          </cell>
          <cell r="K111">
            <v>0</v>
          </cell>
          <cell r="M111">
            <v>0</v>
          </cell>
          <cell r="O111">
            <v>0</v>
          </cell>
          <cell r="P111">
            <v>0</v>
          </cell>
          <cell r="Q111">
            <v>0</v>
          </cell>
          <cell r="S111">
            <v>0</v>
          </cell>
          <cell r="U111">
            <v>0</v>
          </cell>
          <cell r="V111">
            <v>0</v>
          </cell>
          <cell r="W111">
            <v>0</v>
          </cell>
        </row>
        <row r="112">
          <cell r="B112">
            <v>20</v>
          </cell>
          <cell r="H112">
            <v>0</v>
          </cell>
          <cell r="J112">
            <v>0</v>
          </cell>
          <cell r="K112">
            <v>0</v>
          </cell>
          <cell r="M112">
            <v>0</v>
          </cell>
          <cell r="O112">
            <v>0</v>
          </cell>
          <cell r="P112">
            <v>0</v>
          </cell>
          <cell r="Q112">
            <v>0</v>
          </cell>
          <cell r="S112">
            <v>0</v>
          </cell>
          <cell r="U112">
            <v>0</v>
          </cell>
          <cell r="V112">
            <v>0</v>
          </cell>
          <cell r="W112">
            <v>0</v>
          </cell>
        </row>
        <row r="113">
          <cell r="B113">
            <v>21</v>
          </cell>
          <cell r="H113">
            <v>0</v>
          </cell>
          <cell r="J113">
            <v>0</v>
          </cell>
          <cell r="K113">
            <v>0</v>
          </cell>
          <cell r="M113">
            <v>0</v>
          </cell>
          <cell r="O113">
            <v>0</v>
          </cell>
          <cell r="P113">
            <v>0</v>
          </cell>
          <cell r="Q113">
            <v>0</v>
          </cell>
          <cell r="S113">
            <v>0</v>
          </cell>
          <cell r="U113">
            <v>0</v>
          </cell>
          <cell r="V113">
            <v>0</v>
          </cell>
          <cell r="W113">
            <v>0</v>
          </cell>
        </row>
        <row r="114">
          <cell r="B114">
            <v>22</v>
          </cell>
          <cell r="H114">
            <v>0</v>
          </cell>
          <cell r="J114">
            <v>0</v>
          </cell>
          <cell r="K114">
            <v>0</v>
          </cell>
          <cell r="M114">
            <v>0</v>
          </cell>
          <cell r="O114">
            <v>0</v>
          </cell>
          <cell r="P114">
            <v>0</v>
          </cell>
          <cell r="Q114">
            <v>0</v>
          </cell>
          <cell r="S114">
            <v>0</v>
          </cell>
          <cell r="U114">
            <v>0</v>
          </cell>
          <cell r="V114">
            <v>0</v>
          </cell>
          <cell r="W114">
            <v>0</v>
          </cell>
        </row>
        <row r="115">
          <cell r="B115">
            <v>23</v>
          </cell>
          <cell r="H115">
            <v>0</v>
          </cell>
          <cell r="J115">
            <v>0</v>
          </cell>
          <cell r="K115">
            <v>0</v>
          </cell>
          <cell r="M115">
            <v>0</v>
          </cell>
          <cell r="O115">
            <v>0</v>
          </cell>
          <cell r="P115">
            <v>0</v>
          </cell>
          <cell r="Q115">
            <v>0</v>
          </cell>
          <cell r="S115">
            <v>0</v>
          </cell>
          <cell r="U115">
            <v>0</v>
          </cell>
          <cell r="V115">
            <v>0</v>
          </cell>
          <cell r="W115">
            <v>0</v>
          </cell>
        </row>
        <row r="116">
          <cell r="C116" t="str">
            <v>J U M L A H</v>
          </cell>
          <cell r="F116">
            <v>3524</v>
          </cell>
          <cell r="G116">
            <v>0</v>
          </cell>
          <cell r="H116">
            <v>3524</v>
          </cell>
          <cell r="J116">
            <v>1113584</v>
          </cell>
          <cell r="M116">
            <v>2037858.72</v>
          </cell>
          <cell r="O116">
            <v>0</v>
          </cell>
          <cell r="P116">
            <v>0</v>
          </cell>
          <cell r="Q116">
            <v>2037858.72</v>
          </cell>
          <cell r="S116">
            <v>0</v>
          </cell>
          <cell r="U116">
            <v>787359.56719999993</v>
          </cell>
          <cell r="V116">
            <v>2825218.2872000001</v>
          </cell>
          <cell r="W116">
            <v>801.70780000000002</v>
          </cell>
        </row>
        <row r="117">
          <cell r="B117" t="str">
            <v>D:\TM1-HASIL\TM1\PLN Budget Reports V1.2\Reports\[RKAP Laba_ Rugi.xls]ProduksiTL(12B2)</v>
          </cell>
          <cell r="W117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T124" t="str">
            <v>Daftar</v>
          </cell>
          <cell r="U124" t="str">
            <v>12B2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T126" t="str">
            <v>Perihal</v>
          </cell>
          <cell r="U126" t="str">
            <v>PRODUKSI TENAGA LISTRIK DAN BAHAN BAKAR / TRANSPORTASI</v>
          </cell>
        </row>
        <row r="127">
          <cell r="B127" t="str">
            <v>(Dalam ribuan rupiah)</v>
          </cell>
        </row>
        <row r="128">
          <cell r="C128" t="str">
            <v>Nama Pusat Listrik</v>
          </cell>
          <cell r="D128" t="str">
            <v>Jenis Bahan Bakar</v>
          </cell>
          <cell r="E128" t="str">
            <v>Pembangkitan</v>
          </cell>
          <cell r="F128" t="str">
            <v>Produksi Bruto - MWh</v>
          </cell>
          <cell r="G128" t="str">
            <v>PS Sentral - MWh</v>
          </cell>
          <cell r="H128" t="str">
            <v xml:space="preserve">Produksi Netto - MWh </v>
          </cell>
          <cell r="I128" t="str">
            <v>SFC - unit/kWh</v>
          </cell>
          <cell r="J128" t="str">
            <v>Volume Bahan Bakar</v>
          </cell>
          <cell r="K128" t="str">
            <v xml:space="preserve">Satuan Bahan Bakar </v>
          </cell>
          <cell r="L128" t="str">
            <v>Biaya Bahan Bakar / Satuan - Rp/Satuan</v>
          </cell>
          <cell r="M128" t="str">
            <v>Biaya Bahan Bakar -  Rp</v>
          </cell>
          <cell r="N128" t="str">
            <v>Biaya Bahan Bakar / Satuan - USD/Satuan</v>
          </cell>
          <cell r="O128" t="str">
            <v>Biaya Bahan Bakar -  USD</v>
          </cell>
          <cell r="P128" t="str">
            <v>Equivalen Rupiah -  Rp</v>
          </cell>
          <cell r="Q128" t="str">
            <v>Jumlah Biaya Bahan Bakar</v>
          </cell>
          <cell r="R128" t="str">
            <v>Nilai Kalor - Kcal</v>
          </cell>
          <cell r="S128" t="str">
            <v>Tara Kalor - Kcal/kwH</v>
          </cell>
          <cell r="T128" t="str">
            <v>Biaya Transportasi -  Rp/Liter</v>
          </cell>
          <cell r="U128" t="str">
            <v xml:space="preserve">Biaya Transportasi -  Rp </v>
          </cell>
          <cell r="V128" t="str">
            <v>Jumlah Biaya Bahan Bakar / Transportasi - Rp</v>
          </cell>
          <cell r="W128" t="str">
            <v>Biaya Produksi / kWh</v>
          </cell>
        </row>
        <row r="129">
          <cell r="B129" t="str">
            <v>No.</v>
          </cell>
          <cell r="C129" t="str">
            <v>Nama Pusat Listrik</v>
          </cell>
          <cell r="D129" t="str">
            <v>Jenis        Bahan Bakar</v>
          </cell>
          <cell r="E129" t="str">
            <v>Pembangkitan</v>
          </cell>
          <cell r="F129" t="str">
            <v>Produksi Bruto</v>
          </cell>
          <cell r="G129" t="str">
            <v>PS Sentral</v>
          </cell>
          <cell r="H129" t="str">
            <v>Produksi Netto</v>
          </cell>
          <cell r="I129" t="str">
            <v>SFC</v>
          </cell>
          <cell r="J129" t="str">
            <v>Volume Bahan Bakar</v>
          </cell>
          <cell r="K129" t="str">
            <v xml:space="preserve">Satuan            Bahan Bakar </v>
          </cell>
          <cell r="L129" t="str">
            <v>Porsi Rupiah</v>
          </cell>
          <cell r="N129" t="str">
            <v>Porsi Valas (USD)</v>
          </cell>
          <cell r="Q129" t="str">
            <v>Jumlah Biaya Bahan Bakar</v>
          </cell>
          <cell r="R129" t="str">
            <v>Kalor</v>
          </cell>
          <cell r="T129" t="str">
            <v>Biaya Transportasi</v>
          </cell>
          <cell r="V129" t="str">
            <v>Jumlah Biaya Bahan Bakar / Transportasi</v>
          </cell>
          <cell r="W129" t="str">
            <v>Biaya Produksi / kWh</v>
          </cell>
        </row>
        <row r="130">
          <cell r="L130" t="str">
            <v>Biaya Bahan Bakar / Satuan</v>
          </cell>
          <cell r="M130" t="str">
            <v>Biaya Bahan Bakar</v>
          </cell>
          <cell r="N130" t="str">
            <v>Biaya Bahan Bakar / Satuan</v>
          </cell>
          <cell r="O130" t="str">
            <v>Biaya Bahan Bakar</v>
          </cell>
          <cell r="P130" t="str">
            <v>Equivalen Rupiah</v>
          </cell>
          <cell r="R130" t="str">
            <v>Nilai Kalor</v>
          </cell>
          <cell r="S130" t="str">
            <v>Tara Kalor</v>
          </cell>
        </row>
        <row r="131">
          <cell r="F131" t="str">
            <v>MWh</v>
          </cell>
          <cell r="G131" t="str">
            <v>MWh</v>
          </cell>
          <cell r="H131" t="str">
            <v xml:space="preserve">MWh </v>
          </cell>
          <cell r="I131" t="str">
            <v>unit/kWh</v>
          </cell>
          <cell r="L131" t="str">
            <v>Rp/Satuan</v>
          </cell>
          <cell r="M131" t="str">
            <v xml:space="preserve"> Rp</v>
          </cell>
          <cell r="N131" t="str">
            <v>USD/Satuan</v>
          </cell>
          <cell r="O131" t="str">
            <v xml:space="preserve"> USD</v>
          </cell>
          <cell r="P131" t="str">
            <v xml:space="preserve"> Rp</v>
          </cell>
          <cell r="Q131" t="str">
            <v>Rp</v>
          </cell>
          <cell r="R131" t="str">
            <v>Kcal</v>
          </cell>
          <cell r="S131" t="str">
            <v>Kcal/kwH</v>
          </cell>
          <cell r="T131" t="str">
            <v xml:space="preserve"> Rp/Liter</v>
          </cell>
          <cell r="U131" t="str">
            <v xml:space="preserve"> Rp </v>
          </cell>
          <cell r="V131" t="str">
            <v>Rp</v>
          </cell>
          <cell r="W131" t="str">
            <v xml:space="preserve">Rp / kWh </v>
          </cell>
        </row>
        <row r="132">
          <cell r="B132" t="str">
            <v>1</v>
          </cell>
          <cell r="C132" t="str">
            <v>2</v>
          </cell>
          <cell r="D132" t="str">
            <v>3</v>
          </cell>
          <cell r="E132" t="str">
            <v>4</v>
          </cell>
          <cell r="F132" t="str">
            <v>5</v>
          </cell>
          <cell r="G132" t="str">
            <v>6</v>
          </cell>
          <cell r="H132" t="str">
            <v>7=5-6</v>
          </cell>
          <cell r="I132" t="str">
            <v>8</v>
          </cell>
          <cell r="J132" t="str">
            <v>9=8*5</v>
          </cell>
          <cell r="K132" t="str">
            <v>10</v>
          </cell>
          <cell r="L132" t="str">
            <v>11</v>
          </cell>
          <cell r="M132" t="str">
            <v>12=9*11</v>
          </cell>
          <cell r="N132" t="str">
            <v>13</v>
          </cell>
          <cell r="O132" t="str">
            <v>14=9*13</v>
          </cell>
          <cell r="P132" t="str">
            <v>15=14*Assumption</v>
          </cell>
          <cell r="Q132" t="str">
            <v>16=12+15</v>
          </cell>
          <cell r="R132">
            <v>17</v>
          </cell>
          <cell r="S132" t="str">
            <v>18=(9*17)/5</v>
          </cell>
          <cell r="T132" t="str">
            <v>19</v>
          </cell>
          <cell r="U132" t="str">
            <v>20=19*9</v>
          </cell>
          <cell r="V132" t="str">
            <v>21=16+20</v>
          </cell>
          <cell r="W132" t="str">
            <v>22= 21 / 5</v>
          </cell>
        </row>
        <row r="133">
          <cell r="B133">
            <v>1</v>
          </cell>
          <cell r="C133" t="str">
            <v>PLTD Nusa Penida &amp; Jungut Batu</v>
          </cell>
          <cell r="D133" t="str">
            <v>HSD</v>
          </cell>
          <cell r="E133" t="str">
            <v>PLTD</v>
          </cell>
          <cell r="F133">
            <v>4698</v>
          </cell>
          <cell r="H133">
            <v>4698</v>
          </cell>
          <cell r="I133">
            <v>0.316</v>
          </cell>
          <cell r="J133">
            <v>1484568</v>
          </cell>
          <cell r="K133" t="str">
            <v>liter</v>
          </cell>
          <cell r="L133">
            <v>1830</v>
          </cell>
          <cell r="M133">
            <v>2716759.44</v>
          </cell>
          <cell r="O133">
            <v>0</v>
          </cell>
          <cell r="P133">
            <v>0</v>
          </cell>
          <cell r="Q133">
            <v>2716759.44</v>
          </cell>
          <cell r="S133">
            <v>0</v>
          </cell>
          <cell r="T133">
            <v>707.05</v>
          </cell>
          <cell r="U133">
            <v>1049663.8044</v>
          </cell>
          <cell r="V133">
            <v>3766423.2444000002</v>
          </cell>
          <cell r="W133">
            <v>801.70780000000002</v>
          </cell>
        </row>
        <row r="134">
          <cell r="B134">
            <v>2</v>
          </cell>
          <cell r="H134">
            <v>0</v>
          </cell>
          <cell r="J134">
            <v>0</v>
          </cell>
          <cell r="K134">
            <v>0</v>
          </cell>
          <cell r="M134">
            <v>0</v>
          </cell>
          <cell r="O134">
            <v>0</v>
          </cell>
          <cell r="P134">
            <v>0</v>
          </cell>
          <cell r="Q134">
            <v>0</v>
          </cell>
          <cell r="S134">
            <v>0</v>
          </cell>
          <cell r="U134">
            <v>0</v>
          </cell>
          <cell r="V134">
            <v>0</v>
          </cell>
          <cell r="W134">
            <v>0</v>
          </cell>
        </row>
        <row r="135">
          <cell r="B135">
            <v>3</v>
          </cell>
          <cell r="H135">
            <v>0</v>
          </cell>
          <cell r="J135">
            <v>0</v>
          </cell>
          <cell r="K135">
            <v>0</v>
          </cell>
          <cell r="M135">
            <v>0</v>
          </cell>
          <cell r="O135">
            <v>0</v>
          </cell>
          <cell r="P135">
            <v>0</v>
          </cell>
          <cell r="Q135">
            <v>0</v>
          </cell>
          <cell r="S135">
            <v>0</v>
          </cell>
          <cell r="U135">
            <v>0</v>
          </cell>
          <cell r="V135">
            <v>0</v>
          </cell>
          <cell r="W135">
            <v>0</v>
          </cell>
        </row>
        <row r="136">
          <cell r="B136">
            <v>4</v>
          </cell>
          <cell r="H136">
            <v>0</v>
          </cell>
          <cell r="J136">
            <v>0</v>
          </cell>
          <cell r="K136">
            <v>0</v>
          </cell>
          <cell r="M136">
            <v>0</v>
          </cell>
          <cell r="O136">
            <v>0</v>
          </cell>
          <cell r="P136">
            <v>0</v>
          </cell>
          <cell r="Q136">
            <v>0</v>
          </cell>
          <cell r="S136">
            <v>0</v>
          </cell>
          <cell r="U136">
            <v>0</v>
          </cell>
          <cell r="V136">
            <v>0</v>
          </cell>
          <cell r="W136">
            <v>0</v>
          </cell>
        </row>
        <row r="137">
          <cell r="B137">
            <v>5</v>
          </cell>
          <cell r="H137">
            <v>0</v>
          </cell>
          <cell r="J137">
            <v>0</v>
          </cell>
          <cell r="K137">
            <v>0</v>
          </cell>
          <cell r="M137">
            <v>0</v>
          </cell>
          <cell r="O137">
            <v>0</v>
          </cell>
          <cell r="P137">
            <v>0</v>
          </cell>
          <cell r="Q137">
            <v>0</v>
          </cell>
          <cell r="S137">
            <v>0</v>
          </cell>
          <cell r="U137">
            <v>0</v>
          </cell>
          <cell r="V137">
            <v>0</v>
          </cell>
          <cell r="W137">
            <v>0</v>
          </cell>
        </row>
        <row r="138">
          <cell r="B138">
            <v>6</v>
          </cell>
          <cell r="H138">
            <v>0</v>
          </cell>
          <cell r="J138">
            <v>0</v>
          </cell>
          <cell r="K138">
            <v>0</v>
          </cell>
          <cell r="M138">
            <v>0</v>
          </cell>
          <cell r="O138">
            <v>0</v>
          </cell>
          <cell r="P138">
            <v>0</v>
          </cell>
          <cell r="Q138">
            <v>0</v>
          </cell>
          <cell r="S138">
            <v>0</v>
          </cell>
          <cell r="U138">
            <v>0</v>
          </cell>
          <cell r="V138">
            <v>0</v>
          </cell>
          <cell r="W138">
            <v>0</v>
          </cell>
        </row>
        <row r="139">
          <cell r="B139">
            <v>7</v>
          </cell>
          <cell r="H139">
            <v>0</v>
          </cell>
          <cell r="J139">
            <v>0</v>
          </cell>
          <cell r="K139">
            <v>0</v>
          </cell>
          <cell r="M139">
            <v>0</v>
          </cell>
          <cell r="O139">
            <v>0</v>
          </cell>
          <cell r="P139">
            <v>0</v>
          </cell>
          <cell r="Q139">
            <v>0</v>
          </cell>
          <cell r="S139">
            <v>0</v>
          </cell>
          <cell r="U139">
            <v>0</v>
          </cell>
          <cell r="V139">
            <v>0</v>
          </cell>
          <cell r="W139">
            <v>0</v>
          </cell>
        </row>
        <row r="140">
          <cell r="B140">
            <v>8</v>
          </cell>
          <cell r="H140">
            <v>0</v>
          </cell>
          <cell r="J140">
            <v>0</v>
          </cell>
          <cell r="K140">
            <v>0</v>
          </cell>
          <cell r="M140">
            <v>0</v>
          </cell>
          <cell r="O140">
            <v>0</v>
          </cell>
          <cell r="P140">
            <v>0</v>
          </cell>
          <cell r="Q140">
            <v>0</v>
          </cell>
          <cell r="S140">
            <v>0</v>
          </cell>
          <cell r="U140">
            <v>0</v>
          </cell>
          <cell r="V140">
            <v>0</v>
          </cell>
          <cell r="W140">
            <v>0</v>
          </cell>
        </row>
        <row r="141">
          <cell r="B141">
            <v>9</v>
          </cell>
          <cell r="H141">
            <v>0</v>
          </cell>
          <cell r="J141">
            <v>0</v>
          </cell>
          <cell r="K141">
            <v>0</v>
          </cell>
          <cell r="M141">
            <v>0</v>
          </cell>
          <cell r="O141">
            <v>0</v>
          </cell>
          <cell r="P141">
            <v>0</v>
          </cell>
          <cell r="Q141">
            <v>0</v>
          </cell>
          <cell r="S141">
            <v>0</v>
          </cell>
          <cell r="U141">
            <v>0</v>
          </cell>
          <cell r="V141">
            <v>0</v>
          </cell>
          <cell r="W141">
            <v>0</v>
          </cell>
        </row>
        <row r="142">
          <cell r="B142">
            <v>10</v>
          </cell>
          <cell r="H142">
            <v>0</v>
          </cell>
          <cell r="J142">
            <v>0</v>
          </cell>
          <cell r="K142">
            <v>0</v>
          </cell>
          <cell r="M142">
            <v>0</v>
          </cell>
          <cell r="O142">
            <v>0</v>
          </cell>
          <cell r="P142">
            <v>0</v>
          </cell>
          <cell r="Q142">
            <v>0</v>
          </cell>
          <cell r="S142">
            <v>0</v>
          </cell>
          <cell r="U142">
            <v>0</v>
          </cell>
          <cell r="V142">
            <v>0</v>
          </cell>
          <cell r="W142">
            <v>0</v>
          </cell>
        </row>
        <row r="143">
          <cell r="B143">
            <v>11</v>
          </cell>
          <cell r="H143">
            <v>0</v>
          </cell>
          <cell r="J143">
            <v>0</v>
          </cell>
          <cell r="K143">
            <v>0</v>
          </cell>
          <cell r="M143">
            <v>0</v>
          </cell>
          <cell r="O143">
            <v>0</v>
          </cell>
          <cell r="P143">
            <v>0</v>
          </cell>
          <cell r="Q143">
            <v>0</v>
          </cell>
          <cell r="S143">
            <v>0</v>
          </cell>
          <cell r="U143">
            <v>0</v>
          </cell>
          <cell r="V143">
            <v>0</v>
          </cell>
          <cell r="W143">
            <v>0</v>
          </cell>
        </row>
        <row r="144">
          <cell r="B144">
            <v>12</v>
          </cell>
          <cell r="H144">
            <v>0</v>
          </cell>
          <cell r="J144">
            <v>0</v>
          </cell>
          <cell r="K144">
            <v>0</v>
          </cell>
          <cell r="M144">
            <v>0</v>
          </cell>
          <cell r="O144">
            <v>0</v>
          </cell>
          <cell r="P144">
            <v>0</v>
          </cell>
          <cell r="Q144">
            <v>0</v>
          </cell>
          <cell r="S144">
            <v>0</v>
          </cell>
          <cell r="U144">
            <v>0</v>
          </cell>
          <cell r="V144">
            <v>0</v>
          </cell>
          <cell r="W144">
            <v>0</v>
          </cell>
        </row>
        <row r="145">
          <cell r="B145">
            <v>13</v>
          </cell>
          <cell r="H145">
            <v>0</v>
          </cell>
          <cell r="J145">
            <v>0</v>
          </cell>
          <cell r="K145">
            <v>0</v>
          </cell>
          <cell r="M145">
            <v>0</v>
          </cell>
          <cell r="O145">
            <v>0</v>
          </cell>
          <cell r="P145">
            <v>0</v>
          </cell>
          <cell r="Q145">
            <v>0</v>
          </cell>
          <cell r="S145">
            <v>0</v>
          </cell>
          <cell r="U145">
            <v>0</v>
          </cell>
          <cell r="V145">
            <v>0</v>
          </cell>
          <cell r="W145">
            <v>0</v>
          </cell>
        </row>
        <row r="146">
          <cell r="B146">
            <v>14</v>
          </cell>
          <cell r="H146">
            <v>0</v>
          </cell>
          <cell r="J146">
            <v>0</v>
          </cell>
          <cell r="K146">
            <v>0</v>
          </cell>
          <cell r="M146">
            <v>0</v>
          </cell>
          <cell r="O146">
            <v>0</v>
          </cell>
          <cell r="P146">
            <v>0</v>
          </cell>
          <cell r="Q146">
            <v>0</v>
          </cell>
          <cell r="S146">
            <v>0</v>
          </cell>
          <cell r="U146">
            <v>0</v>
          </cell>
          <cell r="V146">
            <v>0</v>
          </cell>
          <cell r="W146">
            <v>0</v>
          </cell>
        </row>
        <row r="147">
          <cell r="B147">
            <v>15</v>
          </cell>
          <cell r="H147">
            <v>0</v>
          </cell>
          <cell r="J147">
            <v>0</v>
          </cell>
          <cell r="K147">
            <v>0</v>
          </cell>
          <cell r="M147">
            <v>0</v>
          </cell>
          <cell r="O147">
            <v>0</v>
          </cell>
          <cell r="P147">
            <v>0</v>
          </cell>
          <cell r="Q147">
            <v>0</v>
          </cell>
          <cell r="S147">
            <v>0</v>
          </cell>
          <cell r="U147">
            <v>0</v>
          </cell>
          <cell r="V147">
            <v>0</v>
          </cell>
          <cell r="W147">
            <v>0</v>
          </cell>
        </row>
        <row r="148">
          <cell r="B148">
            <v>16</v>
          </cell>
          <cell r="H148">
            <v>0</v>
          </cell>
          <cell r="J148">
            <v>0</v>
          </cell>
          <cell r="K148">
            <v>0</v>
          </cell>
          <cell r="M148">
            <v>0</v>
          </cell>
          <cell r="O148">
            <v>0</v>
          </cell>
          <cell r="P148">
            <v>0</v>
          </cell>
          <cell r="Q148">
            <v>0</v>
          </cell>
          <cell r="S148">
            <v>0</v>
          </cell>
          <cell r="U148">
            <v>0</v>
          </cell>
          <cell r="V148">
            <v>0</v>
          </cell>
          <cell r="W148">
            <v>0</v>
          </cell>
        </row>
        <row r="149">
          <cell r="B149">
            <v>17</v>
          </cell>
          <cell r="H149">
            <v>0</v>
          </cell>
          <cell r="J149">
            <v>0</v>
          </cell>
          <cell r="K149">
            <v>0</v>
          </cell>
          <cell r="M149">
            <v>0</v>
          </cell>
          <cell r="O149">
            <v>0</v>
          </cell>
          <cell r="P149">
            <v>0</v>
          </cell>
          <cell r="Q149">
            <v>0</v>
          </cell>
          <cell r="S149">
            <v>0</v>
          </cell>
          <cell r="U149">
            <v>0</v>
          </cell>
          <cell r="V149">
            <v>0</v>
          </cell>
          <cell r="W149">
            <v>0</v>
          </cell>
        </row>
        <row r="150">
          <cell r="B150">
            <v>18</v>
          </cell>
          <cell r="H150">
            <v>0</v>
          </cell>
          <cell r="J150">
            <v>0</v>
          </cell>
          <cell r="K150">
            <v>0</v>
          </cell>
          <cell r="M150">
            <v>0</v>
          </cell>
          <cell r="O150">
            <v>0</v>
          </cell>
          <cell r="P150">
            <v>0</v>
          </cell>
          <cell r="Q150">
            <v>0</v>
          </cell>
          <cell r="S150">
            <v>0</v>
          </cell>
          <cell r="U150">
            <v>0</v>
          </cell>
          <cell r="V150">
            <v>0</v>
          </cell>
          <cell r="W150">
            <v>0</v>
          </cell>
        </row>
        <row r="151">
          <cell r="B151">
            <v>19</v>
          </cell>
          <cell r="H151">
            <v>0</v>
          </cell>
          <cell r="J151">
            <v>0</v>
          </cell>
          <cell r="K151">
            <v>0</v>
          </cell>
          <cell r="M151">
            <v>0</v>
          </cell>
          <cell r="O151">
            <v>0</v>
          </cell>
          <cell r="P151">
            <v>0</v>
          </cell>
          <cell r="Q151">
            <v>0</v>
          </cell>
          <cell r="S151">
            <v>0</v>
          </cell>
          <cell r="U151">
            <v>0</v>
          </cell>
          <cell r="V151">
            <v>0</v>
          </cell>
          <cell r="W151">
            <v>0</v>
          </cell>
        </row>
        <row r="152">
          <cell r="B152">
            <v>20</v>
          </cell>
          <cell r="H152">
            <v>0</v>
          </cell>
          <cell r="J152">
            <v>0</v>
          </cell>
          <cell r="K152">
            <v>0</v>
          </cell>
          <cell r="M152">
            <v>0</v>
          </cell>
          <cell r="O152">
            <v>0</v>
          </cell>
          <cell r="P152">
            <v>0</v>
          </cell>
          <cell r="Q152">
            <v>0</v>
          </cell>
          <cell r="S152">
            <v>0</v>
          </cell>
          <cell r="U152">
            <v>0</v>
          </cell>
          <cell r="V152">
            <v>0</v>
          </cell>
          <cell r="W152">
            <v>0</v>
          </cell>
        </row>
        <row r="153">
          <cell r="B153">
            <v>21</v>
          </cell>
          <cell r="H153">
            <v>0</v>
          </cell>
          <cell r="J153">
            <v>0</v>
          </cell>
          <cell r="K153">
            <v>0</v>
          </cell>
          <cell r="M153">
            <v>0</v>
          </cell>
          <cell r="O153">
            <v>0</v>
          </cell>
          <cell r="P153">
            <v>0</v>
          </cell>
          <cell r="Q153">
            <v>0</v>
          </cell>
          <cell r="S153">
            <v>0</v>
          </cell>
          <cell r="U153">
            <v>0</v>
          </cell>
          <cell r="V153">
            <v>0</v>
          </cell>
          <cell r="W153">
            <v>0</v>
          </cell>
        </row>
        <row r="154">
          <cell r="B154">
            <v>22</v>
          </cell>
          <cell r="H154">
            <v>0</v>
          </cell>
          <cell r="J154">
            <v>0</v>
          </cell>
          <cell r="K154">
            <v>0</v>
          </cell>
          <cell r="M154">
            <v>0</v>
          </cell>
          <cell r="O154">
            <v>0</v>
          </cell>
          <cell r="P154">
            <v>0</v>
          </cell>
          <cell r="Q154">
            <v>0</v>
          </cell>
          <cell r="S154">
            <v>0</v>
          </cell>
          <cell r="U154">
            <v>0</v>
          </cell>
          <cell r="V154">
            <v>0</v>
          </cell>
          <cell r="W154">
            <v>0</v>
          </cell>
        </row>
        <row r="155">
          <cell r="B155">
            <v>23</v>
          </cell>
          <cell r="H155">
            <v>0</v>
          </cell>
          <cell r="J155">
            <v>0</v>
          </cell>
          <cell r="K155">
            <v>0</v>
          </cell>
          <cell r="M155">
            <v>0</v>
          </cell>
          <cell r="O155">
            <v>0</v>
          </cell>
          <cell r="P155">
            <v>0</v>
          </cell>
          <cell r="Q155">
            <v>0</v>
          </cell>
          <cell r="S155">
            <v>0</v>
          </cell>
          <cell r="U155">
            <v>0</v>
          </cell>
          <cell r="V155">
            <v>0</v>
          </cell>
          <cell r="W155">
            <v>0</v>
          </cell>
        </row>
        <row r="156">
          <cell r="C156" t="str">
            <v>J U M L A H</v>
          </cell>
          <cell r="F156">
            <v>4698</v>
          </cell>
          <cell r="G156">
            <v>0</v>
          </cell>
          <cell r="H156">
            <v>4698</v>
          </cell>
          <cell r="J156">
            <v>1484568</v>
          </cell>
          <cell r="M156">
            <v>2716759.44</v>
          </cell>
          <cell r="O156">
            <v>0</v>
          </cell>
          <cell r="P156">
            <v>0</v>
          </cell>
          <cell r="Q156">
            <v>2716759.44</v>
          </cell>
          <cell r="S156">
            <v>0</v>
          </cell>
          <cell r="U156">
            <v>1049663.8044</v>
          </cell>
          <cell r="V156">
            <v>3766423.2444000002</v>
          </cell>
          <cell r="W156">
            <v>801.70780000000002</v>
          </cell>
        </row>
        <row r="157">
          <cell r="B157" t="str">
            <v>D:\TM1-HASIL\TM1\PLN Budget Reports V1.2\Reports\[RKAP Laba_ Rugi.xls]ProduksiTL(12B2)</v>
          </cell>
          <cell r="W157">
            <v>38413.629965162036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</sheetData>
      <sheetData sheetId="18">
        <row r="1">
          <cell r="B1" t="str">
            <v>PT. PLN (PERSERO)</v>
          </cell>
        </row>
      </sheetData>
      <sheetData sheetId="19">
        <row r="1">
          <cell r="B1" t="str">
            <v>PT. PLN (PERSERO)</v>
          </cell>
        </row>
      </sheetData>
      <sheetData sheetId="20"/>
      <sheetData sheetId="21">
        <row r="1">
          <cell r="B1" t="str">
            <v>PT. PLN (PERSERO)</v>
          </cell>
        </row>
      </sheetData>
      <sheetData sheetId="22">
        <row r="1">
          <cell r="B1" t="str">
            <v>PT. PLN (PERSERO)</v>
          </cell>
        </row>
      </sheetData>
      <sheetData sheetId="23">
        <row r="1">
          <cell r="B1" t="str">
            <v>PT. PLN (PERSERO)</v>
          </cell>
        </row>
      </sheetData>
      <sheetData sheetId="2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15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BIAYA PINJAMAN LUAR NEGERI / DALAM NEGERI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C13" t="str">
            <v>Bunga</v>
          </cell>
          <cell r="D13">
            <v>480889.26074613706</v>
          </cell>
          <cell r="E13">
            <v>961778.52149227413</v>
          </cell>
          <cell r="F13">
            <v>1442667.7822384113</v>
          </cell>
          <cell r="G13">
            <v>1923557.0429845483</v>
          </cell>
        </row>
        <row r="14">
          <cell r="C14" t="str">
            <v>Bank fee</v>
          </cell>
          <cell r="D14">
            <v>15166.362888836666</v>
          </cell>
          <cell r="E14">
            <v>30332.725777673331</v>
          </cell>
          <cell r="F14">
            <v>45499.088666509997</v>
          </cell>
          <cell r="G14">
            <v>60665.451555346663</v>
          </cell>
        </row>
        <row r="15">
          <cell r="C15" t="str">
            <v>Com. Charge</v>
          </cell>
          <cell r="D15">
            <v>-22071.373634973686</v>
          </cell>
          <cell r="E15">
            <v>-44142.747269947373</v>
          </cell>
          <cell r="F15">
            <v>-66214.120904921059</v>
          </cell>
          <cell r="G15">
            <v>-88285.494539894746</v>
          </cell>
        </row>
        <row r="16">
          <cell r="C16" t="str">
            <v>Denda / Penalty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</row>
        <row r="17">
          <cell r="C17" t="str">
            <v>Lainnya *)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 xml:space="preserve">J U M L A H </v>
          </cell>
          <cell r="D18">
            <v>473984.25</v>
          </cell>
          <cell r="E18">
            <v>947968.5</v>
          </cell>
          <cell r="F18">
            <v>1421952.7500000002</v>
          </cell>
          <cell r="G18">
            <v>1895937</v>
          </cell>
        </row>
        <row r="19">
          <cell r="B19" t="str">
            <v>Catatan :</v>
          </cell>
          <cell r="C19" t="str">
            <v>*)     Uraikan yang Dominan pada Kolom Dibawah</v>
          </cell>
        </row>
        <row r="22">
          <cell r="B22" t="str">
            <v>No. Urut</v>
          </cell>
          <cell r="C22" t="str">
            <v>URAIAN</v>
          </cell>
          <cell r="D22" t="str">
            <v>RKAP 2005</v>
          </cell>
        </row>
        <row r="23">
          <cell r="D23" t="str">
            <v>S/D TRW I</v>
          </cell>
          <cell r="E23" t="str">
            <v xml:space="preserve"> S/D TRW II</v>
          </cell>
          <cell r="F23" t="str">
            <v>S/D TRW  III</v>
          </cell>
          <cell r="G23" t="str">
            <v>S/D TRW IV</v>
          </cell>
        </row>
        <row r="24">
          <cell r="B24" t="str">
            <v>1</v>
          </cell>
          <cell r="C24" t="str">
            <v>2</v>
          </cell>
          <cell r="D24" t="str">
            <v>3</v>
          </cell>
          <cell r="E24" t="str">
            <v>4</v>
          </cell>
          <cell r="F24" t="str">
            <v>5</v>
          </cell>
          <cell r="G24" t="str">
            <v>6</v>
          </cell>
        </row>
        <row r="25">
          <cell r="B25" t="str">
            <v>1</v>
          </cell>
        </row>
        <row r="26">
          <cell r="B26" t="str">
            <v>2</v>
          </cell>
        </row>
        <row r="27">
          <cell r="B27" t="str">
            <v>3</v>
          </cell>
        </row>
        <row r="28">
          <cell r="B28" t="str">
            <v>4</v>
          </cell>
        </row>
        <row r="29">
          <cell r="B29" t="str">
            <v>5</v>
          </cell>
        </row>
        <row r="30">
          <cell r="B30" t="str">
            <v>6</v>
          </cell>
        </row>
        <row r="31">
          <cell r="B31" t="str">
            <v>7</v>
          </cell>
        </row>
        <row r="32">
          <cell r="B32" t="str">
            <v>8</v>
          </cell>
        </row>
        <row r="33">
          <cell r="B33" t="str">
            <v>9</v>
          </cell>
        </row>
        <row r="34">
          <cell r="B34" t="str">
            <v>10</v>
          </cell>
        </row>
        <row r="35">
          <cell r="B35" t="str">
            <v>11</v>
          </cell>
        </row>
        <row r="36">
          <cell r="B36" t="str">
            <v>12</v>
          </cell>
        </row>
        <row r="37">
          <cell r="B37" t="str">
            <v>13</v>
          </cell>
        </row>
        <row r="38">
          <cell r="B38" t="str">
            <v>14</v>
          </cell>
        </row>
        <row r="39">
          <cell r="B39" t="str">
            <v>15</v>
          </cell>
        </row>
        <row r="40">
          <cell r="B40" t="str">
            <v>16</v>
          </cell>
        </row>
        <row r="41">
          <cell r="B41" t="str">
            <v>17</v>
          </cell>
        </row>
        <row r="42">
          <cell r="B42" t="str">
            <v>18</v>
          </cell>
        </row>
        <row r="43">
          <cell r="B43" t="str">
            <v>19</v>
          </cell>
        </row>
        <row r="44">
          <cell r="B44" t="str">
            <v>20</v>
          </cell>
        </row>
        <row r="45">
          <cell r="C45" t="str">
            <v>J u m l a h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 t="str">
            <v>D:\TM1-HASIL\TM1\PLN Budget Reports V1.2\Reports\[RKAP Laba_ Rugi.xls]BiPinjamin(15)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  <cell r="D47">
            <v>0</v>
          </cell>
        </row>
        <row r="48">
          <cell r="B48" t="str">
            <v xml:space="preserve">                   sisanya dikelompokkan dalam pos Lainnya.</v>
          </cell>
          <cell r="D48">
            <v>0</v>
          </cell>
        </row>
        <row r="49">
          <cell r="B49" t="str">
            <v xml:space="preserve">                -  Biaya billing untuk pemberitahuan tagihan rekening konsumen.</v>
          </cell>
          <cell r="D49">
            <v>0</v>
          </cell>
        </row>
      </sheetData>
      <sheetData sheetId="25">
        <row r="1">
          <cell r="B1" t="str">
            <v>PT. PLN (PERSERO)</v>
          </cell>
        </row>
      </sheetData>
      <sheetData sheetId="26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>
            <v>20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>LABA RUGI LAINNYA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 xml:space="preserve">No. 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B13">
            <v>1</v>
          </cell>
          <cell r="C13" t="str">
            <v>Pendapatan Penyambungan</v>
          </cell>
          <cell r="D13">
            <v>9598032.5551796388</v>
          </cell>
          <cell r="E13">
            <v>9834662.8897528015</v>
          </cell>
          <cell r="F13">
            <v>10094751.681588091</v>
          </cell>
          <cell r="G13">
            <v>10366355.507902529</v>
          </cell>
        </row>
        <row r="15">
          <cell r="B15">
            <v>2</v>
          </cell>
          <cell r="C15" t="str">
            <v>Subsidi  Listrik  Pemerintah</v>
          </cell>
          <cell r="D15">
            <v>55270143.042303361</v>
          </cell>
          <cell r="E15">
            <v>112843071.93387772</v>
          </cell>
          <cell r="F15">
            <v>170416547.93541864</v>
          </cell>
          <cell r="G15">
            <v>230292564.99999997</v>
          </cell>
        </row>
        <row r="17">
          <cell r="B17">
            <v>3</v>
          </cell>
          <cell r="C17" t="str">
            <v>Beban Bunga Pajak Revaluasi</v>
          </cell>
        </row>
        <row r="19">
          <cell r="B19">
            <v>4</v>
          </cell>
          <cell r="C19" t="str">
            <v>Laba / Rugi Selisih Kurs</v>
          </cell>
          <cell r="D19">
            <v>0</v>
          </cell>
          <cell r="E19">
            <v>0</v>
          </cell>
          <cell r="F19">
            <v>0</v>
          </cell>
        </row>
        <row r="21">
          <cell r="B21">
            <v>5</v>
          </cell>
          <cell r="C21" t="str">
            <v>Laba Rugi Luar Biasa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3">
          <cell r="B23">
            <v>6</v>
          </cell>
          <cell r="C23" t="str">
            <v>Beban Pajak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Beban Pajak Tahun ini</v>
          </cell>
        </row>
        <row r="25">
          <cell r="C25" t="str">
            <v>Beban Pajak Tangguhan</v>
          </cell>
        </row>
        <row r="27">
          <cell r="B27">
            <v>7</v>
          </cell>
          <cell r="C27" t="str">
            <v>Hak Minoritas</v>
          </cell>
        </row>
        <row r="29">
          <cell r="B29" t="str">
            <v>D:\TM1-HASIL\TM1\PLN Budget Reports V1.2\Reports\[RKAP Laba_ Rugi.xls]LabaRugi Lainnya 2005(20)</v>
          </cell>
          <cell r="G29">
            <v>38413.629965046297</v>
          </cell>
        </row>
      </sheetData>
      <sheetData sheetId="27">
        <row r="1">
          <cell r="D1" t="str">
            <v>PT. PLN (PERSERO)</v>
          </cell>
        </row>
        <row r="2">
          <cell r="D2" t="str">
            <v>SATUAN ADMINISTRASI</v>
          </cell>
        </row>
        <row r="3">
          <cell r="D3" t="str">
            <v>DISTRIBUSI BALI</v>
          </cell>
        </row>
        <row r="4">
          <cell r="D4" t="str">
            <v>LEMBAR KERJA</v>
          </cell>
          <cell r="E4" t="str">
            <v>Daftar</v>
          </cell>
          <cell r="F4" t="str">
            <v>21A</v>
          </cell>
        </row>
        <row r="5">
          <cell r="D5" t="str">
            <v>ANGGARAN LABA RUGI</v>
          </cell>
        </row>
        <row r="6">
          <cell r="D6" t="str">
            <v>Tahun 2005</v>
          </cell>
          <cell r="E6" t="str">
            <v>Perihal</v>
          </cell>
          <cell r="F6" t="str">
            <v>Laba Rugi Unsur 2004</v>
          </cell>
        </row>
        <row r="7">
          <cell r="D7" t="str">
            <v>(Dalam ribuan rupiah)</v>
          </cell>
        </row>
        <row r="8">
          <cell r="E8" t="str">
            <v>2004</v>
          </cell>
          <cell r="G8" t="str">
            <v>2004</v>
          </cell>
        </row>
        <row r="9">
          <cell r="E9" t="str">
            <v>ESTIMASI</v>
          </cell>
          <cell r="G9" t="str">
            <v>RKAP</v>
          </cell>
        </row>
        <row r="10">
          <cell r="E10">
            <v>2004</v>
          </cell>
          <cell r="G10">
            <v>2004</v>
          </cell>
        </row>
        <row r="11">
          <cell r="D11" t="str">
            <v>KETERANGAN</v>
          </cell>
          <cell r="E11" t="str">
            <v>ESTIMASI 2004</v>
          </cell>
          <cell r="G11" t="str">
            <v>RKAP 2004</v>
          </cell>
        </row>
        <row r="13">
          <cell r="D13" t="str">
            <v>PENDAPATAN USAHA</v>
          </cell>
          <cell r="E13">
            <v>1291424437</v>
          </cell>
          <cell r="G13">
            <v>1301589016</v>
          </cell>
        </row>
        <row r="14">
          <cell r="D14" t="str">
            <v>Penjualan Tenaga Listrik</v>
          </cell>
          <cell r="E14">
            <v>1222223767</v>
          </cell>
          <cell r="G14">
            <v>1231508887</v>
          </cell>
        </row>
        <row r="15">
          <cell r="D15" t="str">
            <v>Penjualan Tenaga Listrik (Bruto)</v>
          </cell>
          <cell r="E15">
            <v>1223508536</v>
          </cell>
          <cell r="G15">
            <v>1231508887</v>
          </cell>
        </row>
        <row r="16">
          <cell r="D16" t="str">
            <v>Discount</v>
          </cell>
          <cell r="E16">
            <v>1284769</v>
          </cell>
        </row>
        <row r="17">
          <cell r="D17" t="str">
            <v>Subsidi Listrik Pemerintah</v>
          </cell>
          <cell r="E17">
            <v>55938718</v>
          </cell>
          <cell r="G17">
            <v>56363679</v>
          </cell>
        </row>
        <row r="18">
          <cell r="D18" t="str">
            <v>Penyambungan Pelanggan</v>
          </cell>
          <cell r="E18">
            <v>9944633</v>
          </cell>
          <cell r="G18">
            <v>9568604</v>
          </cell>
        </row>
        <row r="19">
          <cell r="D19" t="str">
            <v>Lain - lain</v>
          </cell>
          <cell r="E19">
            <v>3317319</v>
          </cell>
          <cell r="G19">
            <v>4147846</v>
          </cell>
        </row>
        <row r="20">
          <cell r="D20" t="str">
            <v>BEBAN USAHA</v>
          </cell>
          <cell r="E20">
            <v>1152698528</v>
          </cell>
          <cell r="G20">
            <v>1201739249</v>
          </cell>
        </row>
        <row r="21">
          <cell r="D21" t="str">
            <v xml:space="preserve">Pembelian Tenaga Listrik </v>
          </cell>
          <cell r="E21">
            <v>888846008</v>
          </cell>
          <cell r="G21">
            <v>923434309</v>
          </cell>
        </row>
        <row r="22">
          <cell r="D22" t="str">
            <v>Pembelian dari Single Buyer</v>
          </cell>
        </row>
        <row r="23">
          <cell r="D23" t="str">
            <v>Pembelian dari Kitlur - Sumbagut</v>
          </cell>
        </row>
        <row r="24">
          <cell r="D24" t="str">
            <v>Pembelian dari Kitlur - Sumbagsel</v>
          </cell>
        </row>
        <row r="25">
          <cell r="D25" t="str">
            <v>Pembelian dari PT. Indonesia Power</v>
          </cell>
        </row>
        <row r="26">
          <cell r="D26" t="str">
            <v xml:space="preserve">Pembelian dari PT. PJB </v>
          </cell>
          <cell r="E26">
            <v>888846008</v>
          </cell>
          <cell r="G26">
            <v>923434309</v>
          </cell>
        </row>
        <row r="27">
          <cell r="D27" t="str">
            <v>Pembelian dari PT Muara Tawar</v>
          </cell>
        </row>
        <row r="28">
          <cell r="D28" t="str">
            <v>Pembelian dari Swasta</v>
          </cell>
        </row>
        <row r="30">
          <cell r="D30" t="str">
            <v>Sewa Pembangkit</v>
          </cell>
          <cell r="E30">
            <v>0</v>
          </cell>
          <cell r="G30">
            <v>0</v>
          </cell>
        </row>
        <row r="31">
          <cell r="D31" t="str">
            <v>Bahan Bakar, Minyak Pelumas dan Bahan Baku</v>
          </cell>
          <cell r="E31">
            <v>3340129</v>
          </cell>
          <cell r="G31">
            <v>3468813</v>
          </cell>
        </row>
        <row r="32">
          <cell r="D32" t="str">
            <v>HSD</v>
          </cell>
          <cell r="E32">
            <v>3167630</v>
          </cell>
          <cell r="G32">
            <v>3168048</v>
          </cell>
        </row>
        <row r="33">
          <cell r="D33" t="str">
            <v>MFO / Residu</v>
          </cell>
          <cell r="E33">
            <v>0</v>
          </cell>
          <cell r="G33">
            <v>0</v>
          </cell>
        </row>
        <row r="34">
          <cell r="D34" t="str">
            <v>IDO</v>
          </cell>
          <cell r="E34">
            <v>0</v>
          </cell>
          <cell r="G34">
            <v>0</v>
          </cell>
        </row>
        <row r="35">
          <cell r="D35" t="str">
            <v>Batu bara</v>
          </cell>
          <cell r="E35">
            <v>0</v>
          </cell>
          <cell r="G35">
            <v>0</v>
          </cell>
        </row>
        <row r="36">
          <cell r="D36" t="str">
            <v>Gas alam</v>
          </cell>
          <cell r="E36">
            <v>0</v>
          </cell>
          <cell r="G36">
            <v>0</v>
          </cell>
        </row>
        <row r="37">
          <cell r="D37" t="str">
            <v>Panas Bumi</v>
          </cell>
          <cell r="E37">
            <v>0</v>
          </cell>
          <cell r="G37">
            <v>0</v>
          </cell>
        </row>
        <row r="38">
          <cell r="D38" t="str">
            <v>E&amp;P</v>
          </cell>
          <cell r="E38">
            <v>0</v>
          </cell>
          <cell r="G38">
            <v>0</v>
          </cell>
        </row>
        <row r="39">
          <cell r="D39" t="str">
            <v>Retribusi Penggunaan Arus Air Pemda</v>
          </cell>
          <cell r="E39">
            <v>0</v>
          </cell>
          <cell r="G39">
            <v>0</v>
          </cell>
        </row>
        <row r="40">
          <cell r="D40" t="str">
            <v>Campuran Minyak Bakar  dll</v>
          </cell>
          <cell r="E40">
            <v>0</v>
          </cell>
          <cell r="G40">
            <v>0</v>
          </cell>
        </row>
        <row r="41">
          <cell r="D41" t="str">
            <v>Minyak Pelumas</v>
          </cell>
          <cell r="E41">
            <v>172499</v>
          </cell>
          <cell r="G41">
            <v>300765</v>
          </cell>
        </row>
        <row r="42">
          <cell r="D42" t="str">
            <v>Bahan Bakar Sewa Pembangkit</v>
          </cell>
          <cell r="E42">
            <v>0</v>
          </cell>
          <cell r="G42">
            <v>0</v>
          </cell>
        </row>
        <row r="43">
          <cell r="D43" t="str">
            <v>Bahan Baku</v>
          </cell>
          <cell r="E43">
            <v>0</v>
          </cell>
        </row>
        <row r="44">
          <cell r="D44" t="str">
            <v xml:space="preserve">Pemeliharaan  </v>
          </cell>
          <cell r="E44">
            <v>41559638</v>
          </cell>
          <cell r="G44">
            <v>43788133</v>
          </cell>
        </row>
        <row r="45">
          <cell r="D45" t="str">
            <v>Pemakaian Material</v>
          </cell>
          <cell r="E45">
            <v>17755551</v>
          </cell>
          <cell r="G45">
            <v>17061692</v>
          </cell>
        </row>
        <row r="46">
          <cell r="D46" t="str">
            <v>Jasa Borongan</v>
          </cell>
          <cell r="E46">
            <v>23804087</v>
          </cell>
          <cell r="G46">
            <v>26726441</v>
          </cell>
        </row>
        <row r="47">
          <cell r="D47" t="str">
            <v xml:space="preserve">Kepegawaian  </v>
          </cell>
          <cell r="E47">
            <v>82558599</v>
          </cell>
          <cell r="G47">
            <v>86616124</v>
          </cell>
        </row>
        <row r="48">
          <cell r="D48" t="str">
            <v>Gaji / Tunjangan</v>
          </cell>
          <cell r="E48">
            <v>39571188</v>
          </cell>
          <cell r="G48">
            <v>48007625</v>
          </cell>
        </row>
        <row r="49">
          <cell r="D49" t="str">
            <v>Cuti dan lainnya</v>
          </cell>
          <cell r="E49">
            <v>22982569</v>
          </cell>
          <cell r="G49">
            <v>25469418</v>
          </cell>
        </row>
        <row r="50">
          <cell r="D50" t="str">
            <v>Diklat dan lainnya</v>
          </cell>
          <cell r="E50">
            <v>20004842</v>
          </cell>
          <cell r="G50">
            <v>13139081</v>
          </cell>
        </row>
        <row r="51">
          <cell r="D51" t="str">
            <v>Penyusutan Aktiva Tetap</v>
          </cell>
          <cell r="E51">
            <v>99972629</v>
          </cell>
          <cell r="G51">
            <v>107181870</v>
          </cell>
        </row>
        <row r="52">
          <cell r="D52" t="str">
            <v>Biaya Administrasi</v>
          </cell>
          <cell r="E52">
            <v>36421525</v>
          </cell>
          <cell r="G52">
            <v>37250000</v>
          </cell>
        </row>
        <row r="53">
          <cell r="D53" t="str">
            <v>LABA (RUGI) USAHA</v>
          </cell>
          <cell r="E53">
            <v>138725909</v>
          </cell>
          <cell r="G53">
            <v>99849767</v>
          </cell>
        </row>
        <row r="54">
          <cell r="D54" t="str">
            <v>PENDAPATAN ( BEBAN ) LAIN-LAIN</v>
          </cell>
          <cell r="E54">
            <v>875756</v>
          </cell>
          <cell r="G54">
            <v>-3415865</v>
          </cell>
        </row>
        <row r="55">
          <cell r="D55" t="str">
            <v>Pendapatan</v>
          </cell>
          <cell r="E55">
            <v>10023468</v>
          </cell>
          <cell r="G55">
            <v>6150468</v>
          </cell>
        </row>
        <row r="56">
          <cell r="D56" t="str">
            <v>Pendapatan Jasa Giro / Bunga Deposito</v>
          </cell>
          <cell r="E56">
            <v>764775</v>
          </cell>
          <cell r="G56">
            <v>424927.20300507365</v>
          </cell>
        </row>
        <row r="57">
          <cell r="D57" t="str">
            <v>Pend. Penjualan Akt.Tetap yg tl dihapus</v>
          </cell>
          <cell r="E57">
            <v>264900</v>
          </cell>
          <cell r="G57">
            <v>0</v>
          </cell>
        </row>
        <row r="58">
          <cell r="D58" t="str">
            <v>Pend. Penjualan Material yg tl dihapus</v>
          </cell>
          <cell r="E58">
            <v>0</v>
          </cell>
          <cell r="G58">
            <v>0</v>
          </cell>
        </row>
        <row r="59">
          <cell r="D59" t="str">
            <v>Pend. Perubahan Daya Ters. &amp; Adm Pelanggan</v>
          </cell>
          <cell r="E59">
            <v>0</v>
          </cell>
        </row>
        <row r="60">
          <cell r="D60" t="str">
            <v>Pendapatan Jasa-Jasa</v>
          </cell>
          <cell r="E60">
            <v>2695</v>
          </cell>
          <cell r="G60">
            <v>3059.466070200217</v>
          </cell>
        </row>
        <row r="61">
          <cell r="D61" t="str">
            <v>Pendapatan Denda</v>
          </cell>
          <cell r="E61">
            <v>0</v>
          </cell>
          <cell r="G61">
            <v>0</v>
          </cell>
        </row>
        <row r="62">
          <cell r="D62" t="str">
            <v>Pendapatan P F K</v>
          </cell>
          <cell r="E62">
            <v>464682</v>
          </cell>
          <cell r="G62">
            <v>164979.79854606453</v>
          </cell>
        </row>
        <row r="63">
          <cell r="D63" t="str">
            <v>Premi PPJU</v>
          </cell>
          <cell r="E63">
            <v>1694393</v>
          </cell>
          <cell r="G63">
            <v>960578.64381415071</v>
          </cell>
        </row>
        <row r="64">
          <cell r="D64" t="str">
            <v>Selisih Pendapatan</v>
          </cell>
          <cell r="E64">
            <v>561</v>
          </cell>
          <cell r="G64">
            <v>36.933567756071625</v>
          </cell>
        </row>
        <row r="65">
          <cell r="D65" t="str">
            <v>Lainnya</v>
          </cell>
          <cell r="E65">
            <v>6831462</v>
          </cell>
          <cell r="G65">
            <v>4596885.9549967553</v>
          </cell>
        </row>
        <row r="66">
          <cell r="D66" t="str">
            <v>Beban Pinjaman  (  )</v>
          </cell>
          <cell r="E66">
            <v>-1034046</v>
          </cell>
          <cell r="G66">
            <v>-3417655</v>
          </cell>
        </row>
        <row r="67">
          <cell r="D67" t="str">
            <v>Bunga ( )</v>
          </cell>
          <cell r="E67">
            <v>-1049110</v>
          </cell>
          <cell r="G67">
            <v>-3584556.4044218762</v>
          </cell>
        </row>
        <row r="68">
          <cell r="D68" t="str">
            <v>Bank Fee ( )</v>
          </cell>
          <cell r="E68">
            <v>-33087</v>
          </cell>
          <cell r="G68">
            <v>-114390.2570335965</v>
          </cell>
        </row>
        <row r="69">
          <cell r="D69" t="str">
            <v>Com. Charge ( )</v>
          </cell>
          <cell r="E69">
            <v>48151</v>
          </cell>
          <cell r="G69">
            <v>281291.66145547264</v>
          </cell>
        </row>
        <row r="70">
          <cell r="D70" t="str">
            <v>Denda / Penalty ( )</v>
          </cell>
          <cell r="E70">
            <v>0</v>
          </cell>
          <cell r="G70">
            <v>0</v>
          </cell>
        </row>
        <row r="71">
          <cell r="D71" t="str">
            <v>Lainnya (Komisi, Provisi, dll) ( )</v>
          </cell>
          <cell r="E71">
            <v>0</v>
          </cell>
          <cell r="G71">
            <v>0</v>
          </cell>
        </row>
        <row r="72">
          <cell r="D72" t="str">
            <v>Beban Bunga Pajak Revaluasi ( )</v>
          </cell>
          <cell r="E72">
            <v>0</v>
          </cell>
          <cell r="G72">
            <v>0</v>
          </cell>
        </row>
        <row r="73">
          <cell r="D73" t="str">
            <v>Beban Lain-Lain  (  )</v>
          </cell>
          <cell r="E73">
            <v>-6055071</v>
          </cell>
          <cell r="G73">
            <v>-6148678</v>
          </cell>
        </row>
        <row r="74">
          <cell r="D74" t="str">
            <v>Beban Penjualan atas AT yang Dihapus ( )</v>
          </cell>
          <cell r="E74">
            <v>0</v>
          </cell>
          <cell r="G74">
            <v>0</v>
          </cell>
        </row>
        <row r="75">
          <cell r="D75" t="str">
            <v>Beban Penjualan atas Material yang Dihapus ( )</v>
          </cell>
          <cell r="E75">
            <v>0</v>
          </cell>
          <cell r="G75">
            <v>0</v>
          </cell>
        </row>
        <row r="76">
          <cell r="D76" t="str">
            <v>Penelitian dan Pengembangan ( )</v>
          </cell>
          <cell r="E76">
            <v>-1239981</v>
          </cell>
          <cell r="G76">
            <v>-573593.51481897023</v>
          </cell>
        </row>
        <row r="77">
          <cell r="D77" t="str">
            <v>Selisih Penerimaan BBM ( )</v>
          </cell>
          <cell r="E77">
            <v>0</v>
          </cell>
          <cell r="G77">
            <v>0</v>
          </cell>
        </row>
        <row r="78">
          <cell r="D78" t="str">
            <v>Beban P F K ( )</v>
          </cell>
          <cell r="E78">
            <v>-1698</v>
          </cell>
          <cell r="G78">
            <v>-187876.91042966349</v>
          </cell>
        </row>
        <row r="79">
          <cell r="D79" t="str">
            <v>Beban Pensiun ( )</v>
          </cell>
          <cell r="E79">
            <v>-1366185</v>
          </cell>
          <cell r="G79">
            <v>-1921269.4850332369</v>
          </cell>
        </row>
        <row r="80">
          <cell r="D80" t="str">
            <v>Beban Emisi Obligasi  ( )</v>
          </cell>
          <cell r="E80">
            <v>0</v>
          </cell>
          <cell r="G80">
            <v>0</v>
          </cell>
        </row>
        <row r="81">
          <cell r="D81" t="str">
            <v>Selisih-selisih ( )</v>
          </cell>
          <cell r="E81">
            <v>-361</v>
          </cell>
          <cell r="G81">
            <v>0</v>
          </cell>
        </row>
        <row r="82">
          <cell r="D82" t="str">
            <v>Lainnya ( )</v>
          </cell>
          <cell r="E82">
            <v>-3446846</v>
          </cell>
          <cell r="G82">
            <v>-3465938.0897181295</v>
          </cell>
        </row>
        <row r="83">
          <cell r="D83" t="str">
            <v>Beban Selisih Kurs  (  )</v>
          </cell>
          <cell r="E83">
            <v>-2058595</v>
          </cell>
          <cell r="G83">
            <v>0</v>
          </cell>
        </row>
        <row r="84">
          <cell r="D84" t="str">
            <v>LABA (RUGI) LUAR BIASA</v>
          </cell>
          <cell r="E84">
            <v>0</v>
          </cell>
          <cell r="G84">
            <v>0</v>
          </cell>
        </row>
        <row r="85">
          <cell r="D85" t="str">
            <v xml:space="preserve">BEBAN PAJAK </v>
          </cell>
          <cell r="E85">
            <v>0</v>
          </cell>
          <cell r="G85">
            <v>0</v>
          </cell>
        </row>
        <row r="86">
          <cell r="D86" t="str">
            <v>Beban Pajak Kini</v>
          </cell>
          <cell r="E86">
            <v>0</v>
          </cell>
          <cell r="G86">
            <v>0</v>
          </cell>
        </row>
        <row r="87">
          <cell r="D87" t="str">
            <v>Beban Pajak Tangguhan</v>
          </cell>
          <cell r="E87">
            <v>0</v>
          </cell>
          <cell r="G87">
            <v>0</v>
          </cell>
        </row>
        <row r="88">
          <cell r="D88" t="str">
            <v>Hak Minoritas</v>
          </cell>
        </row>
        <row r="89">
          <cell r="D89" t="str">
            <v>LABA  (RUGI)  BERSIH</v>
          </cell>
          <cell r="E89">
            <v>139601665</v>
          </cell>
          <cell r="G89">
            <v>96433902</v>
          </cell>
        </row>
        <row r="90">
          <cell r="D90" t="str">
            <v>D:\TM1-HASIL\TM1\PLN Budget Reports V1.2\Reports\[RKAP Laba_ Rugi.xls]LabaRugi Unsur2004(21A)</v>
          </cell>
          <cell r="G90">
            <v>38413.629965046297</v>
          </cell>
        </row>
      </sheetData>
      <sheetData sheetId="2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C4" t="str">
            <v>Daftar</v>
          </cell>
          <cell r="D4" t="str">
            <v>21B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C6" t="str">
            <v>Perihal</v>
          </cell>
          <cell r="D6" t="str">
            <v>Laba Usaha Fungsi 2004</v>
          </cell>
        </row>
        <row r="7">
          <cell r="B7" t="str">
            <v>(Dalam ribuan rupiah)</v>
          </cell>
        </row>
        <row r="9">
          <cell r="C9" t="str">
            <v>2004</v>
          </cell>
          <cell r="E9" t="str">
            <v>2004</v>
          </cell>
        </row>
        <row r="10">
          <cell r="C10" t="str">
            <v>ESTIMASI</v>
          </cell>
          <cell r="E10" t="str">
            <v>RKAP</v>
          </cell>
        </row>
        <row r="11">
          <cell r="C11">
            <v>2004</v>
          </cell>
          <cell r="E11">
            <v>2004</v>
          </cell>
        </row>
        <row r="12">
          <cell r="B12" t="str">
            <v>KETERANGAN</v>
          </cell>
          <cell r="C12" t="str">
            <v>ESTIMASI 2004</v>
          </cell>
          <cell r="E12" t="str">
            <v>RKAP 2004</v>
          </cell>
        </row>
        <row r="15">
          <cell r="B15" t="str">
            <v>PENDAPATAN USAHA</v>
          </cell>
          <cell r="C15">
            <v>1291424437</v>
          </cell>
          <cell r="E15">
            <v>1301589016</v>
          </cell>
        </row>
        <row r="16">
          <cell r="B16" t="str">
            <v>BEBAN USAHA</v>
          </cell>
          <cell r="C16">
            <v>1152698528</v>
          </cell>
          <cell r="E16">
            <v>1201739249</v>
          </cell>
        </row>
        <row r="17">
          <cell r="B17" t="str">
            <v>Pembelian Tenaga Listrik</v>
          </cell>
          <cell r="C17">
            <v>888846008</v>
          </cell>
          <cell r="E17">
            <v>923434309</v>
          </cell>
        </row>
        <row r="18">
          <cell r="B18" t="str">
            <v xml:space="preserve">Sewa Pembangkit </v>
          </cell>
          <cell r="C18">
            <v>0</v>
          </cell>
          <cell r="E18">
            <v>0</v>
          </cell>
        </row>
        <row r="19">
          <cell r="B19" t="str">
            <v>Fungsi Pembangkitan</v>
          </cell>
          <cell r="C19">
            <v>5104110</v>
          </cell>
          <cell r="E19">
            <v>6090961</v>
          </cell>
        </row>
        <row r="20">
          <cell r="B20" t="str">
            <v>Pembangkitan  PLTA</v>
          </cell>
          <cell r="E20">
            <v>0</v>
          </cell>
        </row>
        <row r="21">
          <cell r="B21" t="str">
            <v>Pembangkitan  PLTU</v>
          </cell>
        </row>
        <row r="22">
          <cell r="B22" t="str">
            <v>Pembangkitan  PLTD</v>
          </cell>
          <cell r="C22">
            <v>5104110</v>
          </cell>
          <cell r="E22">
            <v>6090961</v>
          </cell>
        </row>
        <row r="23">
          <cell r="B23" t="str">
            <v>Pembangkitan  PLTG</v>
          </cell>
          <cell r="C23">
            <v>0</v>
          </cell>
          <cell r="E23">
            <v>0</v>
          </cell>
        </row>
        <row r="24">
          <cell r="B24" t="str">
            <v>Pembangkitan  PLTP</v>
          </cell>
          <cell r="C24">
            <v>0</v>
          </cell>
          <cell r="E24">
            <v>0</v>
          </cell>
        </row>
        <row r="25">
          <cell r="B25" t="str">
            <v xml:space="preserve">Pembangkitan  PLTGU </v>
          </cell>
          <cell r="C25">
            <v>0</v>
          </cell>
          <cell r="E25">
            <v>0</v>
          </cell>
        </row>
        <row r="26">
          <cell r="B26" t="str">
            <v xml:space="preserve">Sewa Pembangkit </v>
          </cell>
          <cell r="C26">
            <v>0</v>
          </cell>
          <cell r="E26">
            <v>0</v>
          </cell>
        </row>
        <row r="27">
          <cell r="B27" t="str">
            <v xml:space="preserve">Fungsi Transmisi </v>
          </cell>
          <cell r="C27">
            <v>0</v>
          </cell>
          <cell r="E27">
            <v>0</v>
          </cell>
        </row>
        <row r="28">
          <cell r="B28" t="str">
            <v>Sistim Transmisi</v>
          </cell>
          <cell r="C28">
            <v>0</v>
          </cell>
          <cell r="E28">
            <v>0</v>
          </cell>
        </row>
        <row r="29">
          <cell r="B29" t="str">
            <v>Sisitim Tele Informasi Data</v>
          </cell>
          <cell r="C29">
            <v>0</v>
          </cell>
          <cell r="E29">
            <v>0</v>
          </cell>
        </row>
        <row r="30">
          <cell r="B30" t="str">
            <v xml:space="preserve">Fungsi Distribusi </v>
          </cell>
          <cell r="C30">
            <v>145577874</v>
          </cell>
          <cell r="E30">
            <v>161548626</v>
          </cell>
        </row>
        <row r="31">
          <cell r="B31" t="str">
            <v>Sistim Distribusi</v>
          </cell>
          <cell r="C31">
            <v>140189638</v>
          </cell>
          <cell r="E31">
            <v>154960749</v>
          </cell>
        </row>
        <row r="32">
          <cell r="B32" t="str">
            <v>Unit Pengatur Distribusi</v>
          </cell>
          <cell r="C32">
            <v>5388236</v>
          </cell>
          <cell r="E32">
            <v>6587877</v>
          </cell>
        </row>
        <row r="33">
          <cell r="B33" t="str">
            <v>Fungsi Tata Usaha Langganan</v>
          </cell>
          <cell r="C33">
            <v>38191354</v>
          </cell>
          <cell r="E33">
            <v>43106694</v>
          </cell>
        </row>
        <row r="34">
          <cell r="B34" t="str">
            <v>Fungsi Pendukung</v>
          </cell>
          <cell r="C34">
            <v>74979182</v>
          </cell>
          <cell r="E34">
            <v>67558659</v>
          </cell>
        </row>
        <row r="35">
          <cell r="B35" t="str">
            <v>Tata Usaha</v>
          </cell>
          <cell r="C35">
            <v>66674035</v>
          </cell>
          <cell r="E35">
            <v>61605735</v>
          </cell>
        </row>
        <row r="36">
          <cell r="B36" t="str">
            <v>Gudang dan Persediaan Bahan</v>
          </cell>
          <cell r="C36">
            <v>784247</v>
          </cell>
          <cell r="E36">
            <v>3200029</v>
          </cell>
        </row>
        <row r="37">
          <cell r="B37" t="str">
            <v>B e n g k e l</v>
          </cell>
          <cell r="C37">
            <v>4971838</v>
          </cell>
          <cell r="E37">
            <v>347193</v>
          </cell>
        </row>
        <row r="38">
          <cell r="B38" t="str">
            <v>Laboratorium</v>
          </cell>
          <cell r="C38">
            <v>361390</v>
          </cell>
          <cell r="E38">
            <v>255640</v>
          </cell>
        </row>
        <row r="39">
          <cell r="B39" t="str">
            <v>Jasa-Jasa Teknik</v>
          </cell>
          <cell r="C39">
            <v>0</v>
          </cell>
          <cell r="E39">
            <v>0</v>
          </cell>
        </row>
        <row r="40">
          <cell r="B40" t="str">
            <v>Wisma dan Rumah Dinas</v>
          </cell>
          <cell r="C40">
            <v>612797</v>
          </cell>
          <cell r="E40">
            <v>1064860</v>
          </cell>
        </row>
        <row r="41">
          <cell r="B41" t="str">
            <v>Sistim Telekomonikasi</v>
          </cell>
          <cell r="C41">
            <v>1574875</v>
          </cell>
          <cell r="E41">
            <v>1085202</v>
          </cell>
        </row>
        <row r="42">
          <cell r="B42" t="str">
            <v>Rupa-Rupa Jasa Umum</v>
          </cell>
          <cell r="C42">
            <v>0</v>
          </cell>
          <cell r="E42">
            <v>0</v>
          </cell>
        </row>
        <row r="43">
          <cell r="B43" t="str">
            <v>Pendidikan dan Latihan</v>
          </cell>
          <cell r="C43">
            <v>0</v>
          </cell>
          <cell r="E43">
            <v>0</v>
          </cell>
        </row>
        <row r="44">
          <cell r="B44" t="str">
            <v>LABA  USAHA</v>
          </cell>
          <cell r="C44">
            <v>138725909</v>
          </cell>
          <cell r="E44">
            <v>99849767</v>
          </cell>
        </row>
        <row r="45">
          <cell r="B45" t="str">
            <v>D:\TM1-HASIL\TM1\PLN Budget Reports V1.2\Reports\[RKAP Laba_ Rugi.xls]LabaRugi Fungsi2004(21B)</v>
          </cell>
          <cell r="E45">
            <v>38413.629965046297</v>
          </cell>
        </row>
      </sheetData>
      <sheetData sheetId="29" refreshError="1"/>
      <sheetData sheetId="30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F"/>
      <sheetName val="Amandemen-2004"/>
      <sheetName val="List"/>
      <sheetName val="Selisih Prod"/>
      <sheetName val="Sheet1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Sheet3"/>
      <sheetName val="Catatan"/>
      <sheetName val="Sheet2"/>
      <sheetName val="Uraian"/>
      <sheetName val="Sampul"/>
      <sheetName val="Chek"/>
      <sheetName val="kCal"/>
      <sheetName val="HitBln"/>
      <sheetName val="BBkr"/>
      <sheetName val="FORM-B"/>
      <sheetName val="REKAP"/>
      <sheetName val="FORM_B"/>
      <sheetName val="Kamus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NEKons"/>
      <sheetName val="rkap2008"/>
      <sheetName val="x"/>
      <sheetName val="SuMBER"/>
      <sheetName val="aruskas"/>
      <sheetName val="Hal-1"/>
      <sheetName val="INDEX"/>
      <sheetName val="W-NAD"/>
      <sheetName val="prod03"/>
      <sheetName val="REFERENSI"/>
      <sheetName val="Data"/>
      <sheetName val="DeVIASI"/>
      <sheetName val="KoMposisi"/>
      <sheetName val="L20Keu"/>
      <sheetName val="ASUMSI"/>
      <sheetName val="dengan pembangkitan"/>
      <sheetName val="PRK"/>
      <sheetName val="GenlistHI"/>
      <sheetName val="divI"/>
      <sheetName val="divII"/>
      <sheetName val="ANALISA"/>
      <sheetName val="AN-MAJOR"/>
      <sheetName val="bahan"/>
      <sheetName val="Upah"/>
      <sheetName val="CiMaPlbStd"/>
      <sheetName val="61005"/>
      <sheetName val="61007"/>
      <sheetName val="MAP"/>
      <sheetName val="H.Dasar"/>
      <sheetName val="ANAL"/>
      <sheetName val="SAT"/>
      <sheetName val="UshDeb00"/>
      <sheetName val="Basic"/>
      <sheetName val="NRCPTK01"/>
      <sheetName val="JAN07"/>
      <sheetName val="FORM A1_A2  Gambir"/>
      <sheetName val="FORM A1_A2  Kebayoran"/>
      <sheetName val="FORM A1_A2  Kramatjati"/>
      <sheetName val="FORM A1_A2  Tangerang"/>
      <sheetName val="FORM A1_A2 KD"/>
      <sheetName val="TID1_Old"/>
      <sheetName val="Basket 6"/>
      <sheetName val="Trunking"/>
      <sheetName val="BiPinjamin(15)"/>
      <sheetName val="Resume"/>
      <sheetName val="scada 2001"/>
      <sheetName val="Cover"/>
      <sheetName val="BBMJenis(12B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</sheetNames>
    <sheetDataSet>
      <sheetData sheetId="0">
        <row r="2">
          <cell r="A2" t="str">
            <v>Wil. Nanggroe Aceh Darussalam</v>
          </cell>
        </row>
      </sheetData>
      <sheetData sheetId="1">
        <row r="2">
          <cell r="A2" t="str">
            <v>Wil. Nanggroe Aceh Darussalam</v>
          </cell>
        </row>
      </sheetData>
      <sheetData sheetId="2">
        <row r="2">
          <cell r="A2" t="str">
            <v>Wil. Nanggroe Aceh Darussalam</v>
          </cell>
        </row>
      </sheetData>
      <sheetData sheetId="3">
        <row r="2">
          <cell r="A2" t="str">
            <v>Wil. Nanggroe Aceh Darussalam</v>
          </cell>
        </row>
      </sheetData>
      <sheetData sheetId="4">
        <row r="2">
          <cell r="A2" t="str">
            <v>Wil. Nanggroe Aceh Darussalam</v>
          </cell>
        </row>
      </sheetData>
      <sheetData sheetId="5">
        <row r="2">
          <cell r="A2" t="str">
            <v>Wil. Nanggroe Aceh Darussalam</v>
          </cell>
        </row>
      </sheetData>
      <sheetData sheetId="6">
        <row r="2">
          <cell r="A2" t="str">
            <v>Wil. Nanggroe Aceh Darussalam</v>
          </cell>
        </row>
      </sheetData>
      <sheetData sheetId="7">
        <row r="2">
          <cell r="A2" t="str">
            <v>Wil. Nanggroe Aceh Darussalam</v>
          </cell>
        </row>
      </sheetData>
      <sheetData sheetId="8">
        <row r="2">
          <cell r="A2" t="str">
            <v>Wil. Nanggroe Aceh Darussalam</v>
          </cell>
        </row>
      </sheetData>
      <sheetData sheetId="9">
        <row r="2">
          <cell r="A2" t="str">
            <v>Wil. Nanggroe Aceh Darussalam</v>
          </cell>
        </row>
      </sheetData>
      <sheetData sheetId="10">
        <row r="2">
          <cell r="A2" t="str">
            <v>Wil. Nanggroe Aceh Darussalam</v>
          </cell>
        </row>
      </sheetData>
      <sheetData sheetId="11">
        <row r="2">
          <cell r="A2" t="str">
            <v>Wil. Nanggroe Aceh Darussalam</v>
          </cell>
        </row>
      </sheetData>
      <sheetData sheetId="12">
        <row r="2">
          <cell r="A2" t="str">
            <v>Wil. Nanggroe Aceh Darussalam</v>
          </cell>
        </row>
      </sheetData>
      <sheetData sheetId="13">
        <row r="2">
          <cell r="A2" t="str">
            <v>Wil. Nanggroe Aceh Darussalam</v>
          </cell>
        </row>
      </sheetData>
      <sheetData sheetId="14">
        <row r="2">
          <cell r="A2" t="str">
            <v>Wil. Nanggroe Aceh Darussalam</v>
          </cell>
        </row>
      </sheetData>
      <sheetData sheetId="15">
        <row r="2">
          <cell r="A2" t="str">
            <v>Wil. Nanggroe Aceh Darussalam</v>
          </cell>
        </row>
      </sheetData>
      <sheetData sheetId="16">
        <row r="2">
          <cell r="A2" t="str">
            <v>Wil. Nanggroe Aceh Darussalam</v>
          </cell>
        </row>
      </sheetData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1KUDUS"/>
      <sheetName val="FGTM02"/>
      <sheetName val="02APJKUDUS"/>
      <sheetName val="INPUT_GGN"/>
      <sheetName val="INPUT_GGN (2)"/>
      <sheetName val="INPUT1"/>
      <sheetName val="MENU1"/>
      <sheetName val="PMT_TRIP"/>
      <sheetName val="PMT_TRIP (3)"/>
      <sheetName val="Grafik"/>
      <sheetName val="PMT_TRIP (2)"/>
      <sheetName val="Form_Kinerja_Penyu"/>
      <sheetName val="KWH_PADAM"/>
      <sheetName val="LK2004"/>
      <sheetName val="Kamus"/>
      <sheetName val="Uraian"/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PRK"/>
      <sheetName val="Cover"/>
      <sheetName val="FIN%20ANALISIS-DISJAYA-CALL%20C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Asumsi"/>
      <sheetName val="By Non HPP"/>
      <sheetName val="Beban-Usaha"/>
      <sheetName val="DPN"/>
      <sheetName val="AT 2004"/>
      <sheetName val="Biaya&amp;NrcKWh"/>
      <sheetName val="NE"/>
      <sheetName val="Perhit.HPP"/>
      <sheetName val="GambarB"/>
      <sheetName val="Subsidi"/>
      <sheetName val="Sheet2"/>
      <sheetName val="Cair Subs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APBN"/>
      <sheetName val="Rekap PMG."/>
      <sheetName val="x"/>
      <sheetName val="W-NAD"/>
      <sheetName val="Smg"/>
      <sheetName val="Data"/>
      <sheetName val="UPDATE 25 JANUARI 2007"/>
      <sheetName val="bantu"/>
      <sheetName val="Monitoring_Harian"/>
      <sheetName val="bantu_rec"/>
      <sheetName val="KINERJA_PMT"/>
    </sheetNames>
    <sheetDataSet>
      <sheetData sheetId="0" refreshError="1"/>
      <sheetData sheetId="1">
        <row r="1">
          <cell r="L1">
            <v>6</v>
          </cell>
        </row>
      </sheetData>
      <sheetData sheetId="2">
        <row r="1">
          <cell r="L1">
            <v>6</v>
          </cell>
        </row>
      </sheetData>
      <sheetData sheetId="3">
        <row r="1">
          <cell r="L1">
            <v>6</v>
          </cell>
        </row>
      </sheetData>
      <sheetData sheetId="4">
        <row r="1">
          <cell r="L1">
            <v>6</v>
          </cell>
        </row>
      </sheetData>
      <sheetData sheetId="5">
        <row r="1">
          <cell r="L1">
            <v>6</v>
          </cell>
        </row>
      </sheetData>
      <sheetData sheetId="6">
        <row r="1">
          <cell r="L1">
            <v>6</v>
          </cell>
        </row>
        <row r="4">
          <cell r="D4">
            <v>1</v>
          </cell>
          <cell r="E4" t="str">
            <v>JANUARI</v>
          </cell>
          <cell r="F4">
            <v>16</v>
          </cell>
          <cell r="G4" t="str">
            <v>Ir. Mardikun</v>
          </cell>
          <cell r="H4" t="str">
            <v>Ir. BAMBANG KUNTJORO</v>
          </cell>
          <cell r="I4" t="str">
            <v>ASMAN NIAGA</v>
          </cell>
          <cell r="J4" t="str">
            <v>Ir. Mardikun</v>
          </cell>
        </row>
        <row r="5">
          <cell r="D5">
            <v>2</v>
          </cell>
          <cell r="E5" t="str">
            <v>PEBRUARI</v>
          </cell>
        </row>
        <row r="6">
          <cell r="D6">
            <v>3</v>
          </cell>
          <cell r="E6" t="str">
            <v>MARET</v>
          </cell>
        </row>
        <row r="7">
          <cell r="D7">
            <v>4</v>
          </cell>
          <cell r="E7" t="str">
            <v>APRIL</v>
          </cell>
        </row>
        <row r="8">
          <cell r="D8">
            <v>5</v>
          </cell>
          <cell r="E8" t="str">
            <v>MEI</v>
          </cell>
        </row>
        <row r="9">
          <cell r="D9">
            <v>6</v>
          </cell>
          <cell r="E9" t="str">
            <v>JUNI</v>
          </cell>
        </row>
        <row r="10">
          <cell r="D10">
            <v>7</v>
          </cell>
          <cell r="E10" t="str">
            <v>JULI</v>
          </cell>
        </row>
        <row r="11">
          <cell r="D11">
            <v>8</v>
          </cell>
          <cell r="E11" t="str">
            <v>AGUSTUS</v>
          </cell>
        </row>
        <row r="12">
          <cell r="D12">
            <v>9</v>
          </cell>
          <cell r="E12" t="str">
            <v>SEPTEMBER</v>
          </cell>
        </row>
        <row r="13">
          <cell r="D13">
            <v>10</v>
          </cell>
          <cell r="E13" t="str">
            <v>OKTOBER</v>
          </cell>
        </row>
        <row r="14">
          <cell r="D14">
            <v>11</v>
          </cell>
          <cell r="E14" t="str">
            <v>NOPEMBER</v>
          </cell>
        </row>
        <row r="15">
          <cell r="D15">
            <v>12</v>
          </cell>
          <cell r="E15" t="str">
            <v>DESEMBER</v>
          </cell>
        </row>
      </sheetData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/>
      <sheetData sheetId="3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conductr_SUTM_total"/>
      <sheetName val="CashFlow"/>
      <sheetName val="BC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MENU1"/>
    </sheetNames>
    <sheetDataSet>
      <sheetData sheetId="0" refreshError="1"/>
      <sheetData sheetId="1">
        <row r="8">
          <cell r="A8">
            <v>2007</v>
          </cell>
          <cell r="B8" t="str">
            <v>B</v>
          </cell>
          <cell r="C8" t="str">
            <v>COST (BIAYA)</v>
          </cell>
          <cell r="D8" t="str">
            <v>D</v>
          </cell>
          <cell r="E8" t="str">
            <v>F</v>
          </cell>
          <cell r="F8" t="str">
            <v>G</v>
          </cell>
          <cell r="G8" t="str">
            <v>H</v>
          </cell>
          <cell r="H8" t="str">
            <v>I</v>
          </cell>
          <cell r="I8" t="str">
            <v>J</v>
          </cell>
          <cell r="J8" t="str">
            <v>K</v>
          </cell>
        </row>
        <row r="9">
          <cell r="A9">
            <v>2006</v>
          </cell>
          <cell r="F9">
            <v>0</v>
          </cell>
          <cell r="H9">
            <v>0</v>
          </cell>
          <cell r="I9">
            <v>0</v>
          </cell>
        </row>
        <row r="10">
          <cell r="A10">
            <v>2007</v>
          </cell>
          <cell r="B10">
            <v>0</v>
          </cell>
          <cell r="C10">
            <v>1836710870</v>
          </cell>
          <cell r="D10">
            <v>55101326.100000001</v>
          </cell>
          <cell r="F10">
            <v>1891812196.0999999</v>
          </cell>
          <cell r="G10">
            <v>0</v>
          </cell>
          <cell r="H10">
            <v>-1891812196.0999999</v>
          </cell>
          <cell r="I10">
            <v>-1891812196.0999999</v>
          </cell>
          <cell r="J10">
            <v>100000000000000</v>
          </cell>
        </row>
        <row r="11">
          <cell r="A11">
            <v>2008</v>
          </cell>
          <cell r="B11">
            <v>1</v>
          </cell>
          <cell r="D11">
            <v>55101326.100000001</v>
          </cell>
          <cell r="E11">
            <v>46472041.861217268</v>
          </cell>
          <cell r="F11">
            <v>55101326.100000001</v>
          </cell>
          <cell r="G11">
            <v>46472041.861217268</v>
          </cell>
          <cell r="H11">
            <v>-8629284.2387827337</v>
          </cell>
          <cell r="I11">
            <v>-1900441480.3387825</v>
          </cell>
          <cell r="J11">
            <v>100000000000000</v>
          </cell>
        </row>
        <row r="12">
          <cell r="A12">
            <v>2009</v>
          </cell>
          <cell r="B12">
            <v>2</v>
          </cell>
          <cell r="D12">
            <v>59068621.579200007</v>
          </cell>
          <cell r="E12">
            <v>46472041.861217268</v>
          </cell>
          <cell r="F12">
            <v>59068621.579200007</v>
          </cell>
          <cell r="G12">
            <v>46472041.861217268</v>
          </cell>
          <cell r="H12">
            <v>-12596579.717982739</v>
          </cell>
          <cell r="I12">
            <v>-1913038060.0567653</v>
          </cell>
          <cell r="J12">
            <v>100000000000000</v>
          </cell>
        </row>
        <row r="13">
          <cell r="A13">
            <v>2010</v>
          </cell>
          <cell r="B13">
            <v>3</v>
          </cell>
          <cell r="D13">
            <v>63321562.332902409</v>
          </cell>
          <cell r="E13">
            <v>46472041.861217268</v>
          </cell>
          <cell r="F13">
            <v>63321562.332902409</v>
          </cell>
          <cell r="G13">
            <v>46472041.861217268</v>
          </cell>
          <cell r="H13">
            <v>-16849520.471685141</v>
          </cell>
          <cell r="I13">
            <v>-1929887580.5284505</v>
          </cell>
          <cell r="J13">
            <v>100000000000000</v>
          </cell>
        </row>
        <row r="14">
          <cell r="A14">
            <v>2011</v>
          </cell>
          <cell r="B14">
            <v>4</v>
          </cell>
          <cell r="D14">
            <v>67880714.820871383</v>
          </cell>
          <cell r="E14">
            <v>46472041.861217268</v>
          </cell>
          <cell r="F14">
            <v>67880714.820871383</v>
          </cell>
          <cell r="G14">
            <v>46472041.861217268</v>
          </cell>
          <cell r="H14">
            <v>-21408672.959654115</v>
          </cell>
          <cell r="I14">
            <v>-1951296253.4881046</v>
          </cell>
          <cell r="J14">
            <v>100000000000000</v>
          </cell>
        </row>
        <row r="15">
          <cell r="A15">
            <v>2012</v>
          </cell>
          <cell r="B15">
            <v>5</v>
          </cell>
          <cell r="D15">
            <v>72768126.287974134</v>
          </cell>
          <cell r="E15">
            <v>46472041.861217268</v>
          </cell>
          <cell r="F15">
            <v>72768126.287974134</v>
          </cell>
          <cell r="G15">
            <v>46472041.861217268</v>
          </cell>
          <cell r="H15">
            <v>-26296084.426756866</v>
          </cell>
          <cell r="I15">
            <v>-1977592337.9148614</v>
          </cell>
          <cell r="J15">
            <v>100000000000000</v>
          </cell>
        </row>
        <row r="16">
          <cell r="A16">
            <v>2013</v>
          </cell>
          <cell r="B16">
            <v>6</v>
          </cell>
          <cell r="D16">
            <v>78007431.380708277</v>
          </cell>
          <cell r="E16">
            <v>46472041.861217268</v>
          </cell>
          <cell r="F16">
            <v>78007431.380708277</v>
          </cell>
          <cell r="G16">
            <v>46472041.861217268</v>
          </cell>
          <cell r="H16">
            <v>-31535389.519491009</v>
          </cell>
          <cell r="I16">
            <v>-2009127727.4343524</v>
          </cell>
          <cell r="J16">
            <v>100000000000000</v>
          </cell>
        </row>
        <row r="17">
          <cell r="A17">
            <v>2014</v>
          </cell>
          <cell r="B17">
            <v>7</v>
          </cell>
          <cell r="D17">
            <v>83623966.440119281</v>
          </cell>
          <cell r="E17">
            <v>46472041.861217268</v>
          </cell>
          <cell r="F17">
            <v>83623966.440119281</v>
          </cell>
          <cell r="G17">
            <v>46472041.861217268</v>
          </cell>
          <cell r="H17">
            <v>-37151924.578902014</v>
          </cell>
          <cell r="I17">
            <v>-2046279652.0132544</v>
          </cell>
          <cell r="J17">
            <v>100000000000000</v>
          </cell>
        </row>
        <row r="18">
          <cell r="A18">
            <v>2015</v>
          </cell>
          <cell r="B18">
            <v>8</v>
          </cell>
          <cell r="D18">
            <v>89644892.023807868</v>
          </cell>
          <cell r="E18">
            <v>46472041.861217268</v>
          </cell>
          <cell r="F18">
            <v>89644892.023807868</v>
          </cell>
          <cell r="G18">
            <v>46472041.861217268</v>
          </cell>
          <cell r="H18">
            <v>-43172850.162590601</v>
          </cell>
          <cell r="I18">
            <v>-2089452502.1758449</v>
          </cell>
          <cell r="J18">
            <v>100000000000000</v>
          </cell>
        </row>
        <row r="19">
          <cell r="A19">
            <v>2016</v>
          </cell>
          <cell r="B19">
            <v>9</v>
          </cell>
          <cell r="D19">
            <v>96099324.249522045</v>
          </cell>
          <cell r="E19">
            <v>46472041.861217268</v>
          </cell>
          <cell r="F19">
            <v>96099324.249522045</v>
          </cell>
          <cell r="G19">
            <v>46472041.861217268</v>
          </cell>
          <cell r="H19">
            <v>-49627282.388304777</v>
          </cell>
          <cell r="I19">
            <v>-2139079784.5641496</v>
          </cell>
          <cell r="J19">
            <v>100000000000000</v>
          </cell>
        </row>
        <row r="20">
          <cell r="A20">
            <v>2017</v>
          </cell>
          <cell r="B20">
            <v>10</v>
          </cell>
          <cell r="D20">
            <v>103018475.59548764</v>
          </cell>
          <cell r="E20">
            <v>46472041.861217268</v>
          </cell>
          <cell r="F20">
            <v>103018475.59548764</v>
          </cell>
          <cell r="G20">
            <v>46472041.861217268</v>
          </cell>
          <cell r="H20">
            <v>-56546433.734270371</v>
          </cell>
          <cell r="I20">
            <v>-2195626218.29842</v>
          </cell>
          <cell r="J20">
            <v>100000000000000</v>
          </cell>
        </row>
        <row r="21">
          <cell r="A21">
            <v>2018</v>
          </cell>
          <cell r="B21">
            <v>11</v>
          </cell>
          <cell r="D21">
            <v>110435805.83836275</v>
          </cell>
          <cell r="E21">
            <v>46472041.861217268</v>
          </cell>
          <cell r="F21">
            <v>110435805.83836275</v>
          </cell>
          <cell r="G21">
            <v>46472041.861217268</v>
          </cell>
          <cell r="H21">
            <v>-63963763.977145486</v>
          </cell>
          <cell r="I21">
            <v>-2259589982.2755656</v>
          </cell>
        </row>
        <row r="22">
          <cell r="A22">
            <v>2019</v>
          </cell>
          <cell r="B22">
            <v>12</v>
          </cell>
          <cell r="D22">
            <v>118387183.85872488</v>
          </cell>
          <cell r="E22">
            <v>46472041.861217268</v>
          </cell>
          <cell r="F22">
            <v>118387183.85872488</v>
          </cell>
          <cell r="G22">
            <v>46472041.861217268</v>
          </cell>
          <cell r="H22">
            <v>-71915141.997507602</v>
          </cell>
          <cell r="I22">
            <v>-2331505124.2730732</v>
          </cell>
        </row>
        <row r="23">
          <cell r="A23">
            <v>2020</v>
          </cell>
          <cell r="B23">
            <v>13</v>
          </cell>
          <cell r="D23">
            <v>126911061.09655307</v>
          </cell>
          <cell r="E23">
            <v>46472041.861217268</v>
          </cell>
          <cell r="F23">
            <v>126911061.09655307</v>
          </cell>
          <cell r="G23">
            <v>46472041.861217268</v>
          </cell>
          <cell r="H23">
            <v>-80439019.235335797</v>
          </cell>
          <cell r="I23">
            <v>-2411944143.508409</v>
          </cell>
        </row>
        <row r="24">
          <cell r="A24">
            <v>2021</v>
          </cell>
          <cell r="B24">
            <v>14</v>
          </cell>
          <cell r="D24">
            <v>136048657.49550492</v>
          </cell>
          <cell r="E24">
            <v>46472041.861217268</v>
          </cell>
          <cell r="F24">
            <v>136048657.49550492</v>
          </cell>
          <cell r="G24">
            <v>46472041.861217268</v>
          </cell>
          <cell r="H24">
            <v>-89576615.634287655</v>
          </cell>
          <cell r="I24">
            <v>-2501520759.1426969</v>
          </cell>
        </row>
        <row r="25">
          <cell r="A25">
            <v>2022</v>
          </cell>
          <cell r="B25">
            <v>15</v>
          </cell>
          <cell r="D25">
            <v>145844160.83518127</v>
          </cell>
          <cell r="E25">
            <v>46472041.861217268</v>
          </cell>
          <cell r="F25">
            <v>145844160.83518127</v>
          </cell>
          <cell r="G25">
            <v>46472041.861217268</v>
          </cell>
          <cell r="H25">
            <v>-99372118.973964006</v>
          </cell>
          <cell r="I25">
            <v>-2600892878.1166611</v>
          </cell>
        </row>
        <row r="26">
          <cell r="A26">
            <v>2023</v>
          </cell>
          <cell r="B26">
            <v>16</v>
          </cell>
          <cell r="E26" t="e">
            <v>#REF!</v>
          </cell>
          <cell r="F26">
            <v>0</v>
          </cell>
          <cell r="G26" t="e">
            <v>#REF!</v>
          </cell>
          <cell r="H26" t="e">
            <v>#REF!</v>
          </cell>
          <cell r="I26" t="e">
            <v>#REF!</v>
          </cell>
        </row>
        <row r="27">
          <cell r="A27">
            <v>2024</v>
          </cell>
          <cell r="B27">
            <v>17</v>
          </cell>
          <cell r="E27" t="e">
            <v>#REF!</v>
          </cell>
          <cell r="F27">
            <v>0</v>
          </cell>
          <cell r="G27" t="e">
            <v>#REF!</v>
          </cell>
          <cell r="H27" t="e">
            <v>#REF!</v>
          </cell>
          <cell r="I27" t="e">
            <v>#REF!</v>
          </cell>
        </row>
        <row r="28">
          <cell r="A28">
            <v>2025</v>
          </cell>
          <cell r="B28">
            <v>18</v>
          </cell>
          <cell r="E28" t="e">
            <v>#REF!</v>
          </cell>
          <cell r="F28">
            <v>0</v>
          </cell>
          <cell r="G28" t="e">
            <v>#REF!</v>
          </cell>
          <cell r="H28" t="e">
            <v>#REF!</v>
          </cell>
          <cell r="I28" t="e">
            <v>#REF!</v>
          </cell>
        </row>
        <row r="29">
          <cell r="A29">
            <v>2026</v>
          </cell>
          <cell r="B29">
            <v>19</v>
          </cell>
          <cell r="E29" t="e">
            <v>#REF!</v>
          </cell>
          <cell r="F29">
            <v>0</v>
          </cell>
          <cell r="G29" t="e">
            <v>#REF!</v>
          </cell>
          <cell r="H29" t="e">
            <v>#REF!</v>
          </cell>
          <cell r="I29" t="e">
            <v>#REF!</v>
          </cell>
          <cell r="J29">
            <v>100000000000000</v>
          </cell>
        </row>
        <row r="30">
          <cell r="A30">
            <v>2027</v>
          </cell>
          <cell r="B30">
            <v>20</v>
          </cell>
          <cell r="E30" t="e">
            <v>#REF!</v>
          </cell>
          <cell r="F30">
            <v>0</v>
          </cell>
          <cell r="G30" t="e">
            <v>#REF!</v>
          </cell>
          <cell r="H30" t="e">
            <v>#REF!</v>
          </cell>
          <cell r="I30" t="e">
            <v>#REF!</v>
          </cell>
        </row>
        <row r="31">
          <cell r="A31">
            <v>2028</v>
          </cell>
          <cell r="H31">
            <v>0</v>
          </cell>
        </row>
        <row r="32">
          <cell r="A32">
            <v>2029</v>
          </cell>
          <cell r="H32">
            <v>0</v>
          </cell>
        </row>
        <row r="33">
          <cell r="C33">
            <v>1836710870</v>
          </cell>
          <cell r="D33">
            <v>1461262636.0349197</v>
          </cell>
          <cell r="E33" t="e">
            <v>#REF!</v>
          </cell>
          <cell r="F33">
            <v>3297973506.0349197</v>
          </cell>
          <cell r="G33">
            <v>697080627.91825902</v>
          </cell>
          <cell r="H33" t="e">
            <v>#REF!</v>
          </cell>
        </row>
        <row r="34">
          <cell r="J34">
            <v>100000000000000</v>
          </cell>
        </row>
        <row r="35">
          <cell r="F35" t="str">
            <v>Rata2 Revenue</v>
          </cell>
          <cell r="G35">
            <v>46472041.861217268</v>
          </cell>
          <cell r="J35">
            <v>100000000000000</v>
          </cell>
        </row>
        <row r="36">
          <cell r="J36">
            <v>100000000000000</v>
          </cell>
        </row>
        <row r="37">
          <cell r="J37">
            <v>100000000000000</v>
          </cell>
        </row>
        <row r="56">
          <cell r="I56" t="str">
            <v>J</v>
          </cell>
          <cell r="J56" t="str">
            <v>K</v>
          </cell>
        </row>
        <row r="57">
          <cell r="J57">
            <v>100000000000000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L-L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MENU1"/>
      <sheetName val="reconductr_SUTM_total"/>
      <sheetName val="CashFlow"/>
      <sheetName val="BC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8">
          <cell r="A8">
            <v>2007</v>
          </cell>
        </row>
      </sheetData>
      <sheetData sheetId="15" refreshError="1"/>
      <sheetData sheetId="16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IISI"/>
      <sheetName val="ND"/>
      <sheetName val="RAB"/>
      <sheetName val="RAB KONS"/>
      <sheetName val="MATERIAL KONS"/>
      <sheetName val="GBR"/>
      <sheetName val="FOTO &amp; GPS"/>
      <sheetName val="LK"/>
      <sheetName val="LOAD PROFILE-1"/>
      <sheetName val="BEBAN"/>
      <sheetName val="KKO"/>
      <sheetName val="KKF "/>
      <sheetName val="MATERIAL"/>
      <sheetName val="item"/>
      <sheetName val="Sheet1"/>
      <sheetName val="MENU1"/>
      <sheetName val="REAL-L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>
        <row r="2">
          <cell r="C2" t="str">
            <v>-</v>
          </cell>
        </row>
        <row r="3">
          <cell r="C3" t="str">
            <v>TIANG BETON</v>
          </cell>
        </row>
        <row r="4">
          <cell r="C4" t="str">
            <v>C9-200E</v>
          </cell>
        </row>
        <row r="5">
          <cell r="C5" t="str">
            <v>C11-200E</v>
          </cell>
        </row>
        <row r="6">
          <cell r="C6" t="str">
            <v>C11-350E</v>
          </cell>
        </row>
        <row r="7">
          <cell r="C7" t="str">
            <v>C11-350E-BC</v>
          </cell>
        </row>
        <row r="8">
          <cell r="C8" t="str">
            <v>C12-200E</v>
          </cell>
        </row>
        <row r="9">
          <cell r="C9" t="str">
            <v>C12-350E</v>
          </cell>
        </row>
        <row r="10">
          <cell r="C10" t="str">
            <v>C12-350E-BC</v>
          </cell>
        </row>
        <row r="11">
          <cell r="C11" t="str">
            <v>C13-350E</v>
          </cell>
        </row>
        <row r="12">
          <cell r="C12" t="str">
            <v>C14-350E</v>
          </cell>
        </row>
        <row r="13">
          <cell r="C13" t="str">
            <v>C14-350E-BC</v>
          </cell>
        </row>
        <row r="14">
          <cell r="C14" t="str">
            <v>C14-500E</v>
          </cell>
        </row>
        <row r="16">
          <cell r="C16" t="str">
            <v>JTM 1 PHASA</v>
          </cell>
        </row>
        <row r="17">
          <cell r="C17" t="str">
            <v>CA1</v>
          </cell>
        </row>
        <row r="18">
          <cell r="C18" t="str">
            <v>CA1'</v>
          </cell>
        </row>
        <row r="19">
          <cell r="C19" t="str">
            <v>CA1-N</v>
          </cell>
        </row>
        <row r="20">
          <cell r="C20" t="str">
            <v>CA1-P</v>
          </cell>
        </row>
        <row r="21">
          <cell r="C21" t="str">
            <v>CA1-P</v>
          </cell>
        </row>
        <row r="22">
          <cell r="C22" t="str">
            <v>CA1-P'</v>
          </cell>
        </row>
        <row r="23">
          <cell r="C23" t="str">
            <v>CA2</v>
          </cell>
        </row>
        <row r="24">
          <cell r="C24" t="str">
            <v>CA2'</v>
          </cell>
        </row>
        <row r="25">
          <cell r="C25" t="str">
            <v>CA2-N</v>
          </cell>
        </row>
        <row r="26">
          <cell r="C26" t="str">
            <v>CA3</v>
          </cell>
        </row>
        <row r="27">
          <cell r="C27" t="str">
            <v>CA3'</v>
          </cell>
        </row>
        <row r="28">
          <cell r="C28" t="str">
            <v>CA3-N</v>
          </cell>
        </row>
        <row r="29">
          <cell r="C29" t="str">
            <v>CA4</v>
          </cell>
        </row>
        <row r="30">
          <cell r="C30" t="str">
            <v>CA4'</v>
          </cell>
        </row>
        <row r="31">
          <cell r="C31" t="str">
            <v>CA4-N</v>
          </cell>
        </row>
        <row r="32">
          <cell r="C32" t="str">
            <v>CA5</v>
          </cell>
        </row>
        <row r="33">
          <cell r="C33" t="str">
            <v>CA5'</v>
          </cell>
        </row>
        <row r="34">
          <cell r="C34" t="str">
            <v>CA5-N</v>
          </cell>
        </row>
        <row r="35">
          <cell r="C35" t="str">
            <v>CA5-1</v>
          </cell>
        </row>
        <row r="36">
          <cell r="C36" t="str">
            <v>CA5-1'</v>
          </cell>
        </row>
        <row r="37">
          <cell r="C37" t="str">
            <v>CA5-2</v>
          </cell>
        </row>
        <row r="38">
          <cell r="C38" t="str">
            <v>CA5-2'</v>
          </cell>
        </row>
        <row r="39">
          <cell r="C39" t="str">
            <v>CA5-3</v>
          </cell>
        </row>
        <row r="40">
          <cell r="C40" t="str">
            <v>CA5-3'</v>
          </cell>
        </row>
        <row r="41">
          <cell r="C41" t="str">
            <v>CA5-4</v>
          </cell>
        </row>
        <row r="42">
          <cell r="C42" t="str">
            <v>CA5-4'</v>
          </cell>
        </row>
        <row r="43">
          <cell r="C43" t="str">
            <v>CA6</v>
          </cell>
        </row>
        <row r="44">
          <cell r="C44" t="str">
            <v>CA6'</v>
          </cell>
        </row>
        <row r="45">
          <cell r="C45" t="str">
            <v>CA6-N</v>
          </cell>
        </row>
        <row r="46">
          <cell r="C46" t="str">
            <v>CA7</v>
          </cell>
        </row>
        <row r="47">
          <cell r="C47" t="str">
            <v>CA7-A</v>
          </cell>
        </row>
        <row r="48">
          <cell r="C48" t="str">
            <v>CA8</v>
          </cell>
        </row>
        <row r="49">
          <cell r="C49" t="str">
            <v>CA8-A</v>
          </cell>
        </row>
        <row r="50">
          <cell r="C50" t="str">
            <v>CA9</v>
          </cell>
        </row>
        <row r="51">
          <cell r="C51" t="str">
            <v>CA9-A</v>
          </cell>
        </row>
        <row r="52">
          <cell r="C52" t="str">
            <v>CA9-N</v>
          </cell>
        </row>
        <row r="54">
          <cell r="C54" t="str">
            <v>SA1</v>
          </cell>
        </row>
        <row r="55">
          <cell r="C55" t="str">
            <v>SA1'</v>
          </cell>
        </row>
        <row r="56">
          <cell r="C56" t="str">
            <v>SA1-N</v>
          </cell>
        </row>
        <row r="57">
          <cell r="C57" t="str">
            <v>SA1-PN</v>
          </cell>
        </row>
        <row r="58">
          <cell r="C58" t="str">
            <v>SA1-P</v>
          </cell>
        </row>
        <row r="59">
          <cell r="C59" t="str">
            <v>SA1-P'</v>
          </cell>
        </row>
        <row r="60">
          <cell r="C60" t="str">
            <v>SA2</v>
          </cell>
        </row>
        <row r="61">
          <cell r="C61" t="str">
            <v>SA2'</v>
          </cell>
        </row>
        <row r="62">
          <cell r="C62" t="str">
            <v>SA2-N</v>
          </cell>
        </row>
        <row r="63">
          <cell r="C63" t="str">
            <v>SA3</v>
          </cell>
        </row>
        <row r="64">
          <cell r="C64" t="str">
            <v>SA3'</v>
          </cell>
        </row>
        <row r="65">
          <cell r="C65" t="str">
            <v>SA3-N</v>
          </cell>
        </row>
        <row r="66">
          <cell r="C66" t="str">
            <v>SA4</v>
          </cell>
        </row>
        <row r="67">
          <cell r="C67" t="str">
            <v>SA4'</v>
          </cell>
        </row>
        <row r="68">
          <cell r="C68" t="str">
            <v>SA4-N</v>
          </cell>
        </row>
        <row r="69">
          <cell r="C69" t="str">
            <v>SA5</v>
          </cell>
        </row>
        <row r="70">
          <cell r="C70" t="str">
            <v>SA5'</v>
          </cell>
        </row>
        <row r="71">
          <cell r="C71" t="str">
            <v>SA5-N</v>
          </cell>
        </row>
        <row r="72">
          <cell r="C72" t="str">
            <v>SA5-1</v>
          </cell>
        </row>
        <row r="73">
          <cell r="C73" t="str">
            <v>SA5-1'</v>
          </cell>
        </row>
        <row r="74">
          <cell r="C74" t="str">
            <v>SA5-2</v>
          </cell>
        </row>
        <row r="75">
          <cell r="C75" t="str">
            <v>SA5-2'</v>
          </cell>
        </row>
        <row r="76">
          <cell r="C76" t="str">
            <v>SA5-3</v>
          </cell>
        </row>
        <row r="77">
          <cell r="C77" t="str">
            <v>SA5-3'</v>
          </cell>
        </row>
        <row r="78">
          <cell r="C78" t="str">
            <v>SA5-4</v>
          </cell>
        </row>
        <row r="79">
          <cell r="C79" t="str">
            <v>SA5-4'</v>
          </cell>
        </row>
        <row r="80">
          <cell r="C80" t="str">
            <v>SA6</v>
          </cell>
        </row>
        <row r="81">
          <cell r="C81" t="str">
            <v>SA6'</v>
          </cell>
        </row>
        <row r="82">
          <cell r="C82" t="str">
            <v>SA6-N</v>
          </cell>
        </row>
        <row r="83">
          <cell r="C83" t="str">
            <v>SA7</v>
          </cell>
        </row>
        <row r="84">
          <cell r="C84" t="str">
            <v>SA7-A</v>
          </cell>
        </row>
        <row r="85">
          <cell r="C85" t="str">
            <v>SA8</v>
          </cell>
        </row>
        <row r="86">
          <cell r="C86" t="str">
            <v>SA8-A</v>
          </cell>
        </row>
        <row r="87">
          <cell r="C87" t="str">
            <v>SA9</v>
          </cell>
        </row>
        <row r="88">
          <cell r="C88" t="str">
            <v>SA9-A</v>
          </cell>
        </row>
        <row r="89">
          <cell r="C89" t="str">
            <v>SA9-N</v>
          </cell>
        </row>
        <row r="91">
          <cell r="C91" t="str">
            <v>MODIFIKASI JTM 1 PH KE 3 PH</v>
          </cell>
        </row>
        <row r="92">
          <cell r="C92" t="str">
            <v>CB-1</v>
          </cell>
        </row>
        <row r="93">
          <cell r="C93" t="str">
            <v>CB1-AA'</v>
          </cell>
        </row>
        <row r="94">
          <cell r="C94" t="str">
            <v>CB-2</v>
          </cell>
        </row>
        <row r="95">
          <cell r="C95" t="str">
            <v>CB2-AA'</v>
          </cell>
        </row>
        <row r="96">
          <cell r="C96" t="str">
            <v>CB-3</v>
          </cell>
        </row>
        <row r="97">
          <cell r="C97" t="str">
            <v>CB3-AA'</v>
          </cell>
        </row>
        <row r="98">
          <cell r="C98" t="str">
            <v>CB-4</v>
          </cell>
        </row>
        <row r="99">
          <cell r="C99" t="str">
            <v>CB4-AA'</v>
          </cell>
        </row>
        <row r="100">
          <cell r="C100" t="str">
            <v>CB-5</v>
          </cell>
        </row>
        <row r="101">
          <cell r="C101" t="str">
            <v>CB5-AA'</v>
          </cell>
        </row>
        <row r="103">
          <cell r="C103" t="str">
            <v>SB-1</v>
          </cell>
        </row>
        <row r="104">
          <cell r="C104" t="str">
            <v>SB1-AA'</v>
          </cell>
        </row>
        <row r="105">
          <cell r="C105" t="str">
            <v>SB-2</v>
          </cell>
        </row>
        <row r="106">
          <cell r="C106" t="str">
            <v>SB2-AA'</v>
          </cell>
        </row>
        <row r="107">
          <cell r="C107" t="str">
            <v>SB-3</v>
          </cell>
        </row>
        <row r="108">
          <cell r="C108" t="str">
            <v>SB3-AA'</v>
          </cell>
        </row>
        <row r="109">
          <cell r="C109" t="str">
            <v>SB-4</v>
          </cell>
        </row>
        <row r="110">
          <cell r="C110" t="str">
            <v>SB4-AA'</v>
          </cell>
        </row>
        <row r="111">
          <cell r="C111" t="str">
            <v>SB-5</v>
          </cell>
        </row>
        <row r="112">
          <cell r="C112" t="str">
            <v>SB5-AA'</v>
          </cell>
        </row>
        <row r="114">
          <cell r="C114" t="str">
            <v>JTM 3 PH</v>
          </cell>
        </row>
        <row r="115">
          <cell r="C115" t="str">
            <v>CC1</v>
          </cell>
        </row>
        <row r="116">
          <cell r="C116" t="str">
            <v>CC1'</v>
          </cell>
        </row>
        <row r="117">
          <cell r="C117" t="str">
            <v>CC1-N</v>
          </cell>
        </row>
        <row r="118">
          <cell r="C118" t="str">
            <v>CC1-1</v>
          </cell>
        </row>
        <row r="119">
          <cell r="C119" t="str">
            <v>CC1-1'</v>
          </cell>
        </row>
        <row r="120">
          <cell r="C120" t="str">
            <v>CC1-1N</v>
          </cell>
        </row>
        <row r="121">
          <cell r="C121" t="str">
            <v>CC1-A</v>
          </cell>
        </row>
        <row r="122">
          <cell r="C122" t="str">
            <v>CC1-A'</v>
          </cell>
        </row>
        <row r="123">
          <cell r="C123" t="str">
            <v>CC1-B</v>
          </cell>
        </row>
        <row r="124">
          <cell r="C124" t="str">
            <v>CC1-B'</v>
          </cell>
        </row>
        <row r="125">
          <cell r="C125" t="str">
            <v>CC1-C</v>
          </cell>
        </row>
        <row r="126">
          <cell r="C126" t="str">
            <v>CC1-C'</v>
          </cell>
        </row>
        <row r="127">
          <cell r="C127" t="str">
            <v>CC2</v>
          </cell>
        </row>
        <row r="128">
          <cell r="C128" t="str">
            <v>CC2'</v>
          </cell>
        </row>
        <row r="129">
          <cell r="C129" t="str">
            <v>CC2-N</v>
          </cell>
        </row>
        <row r="130">
          <cell r="C130" t="str">
            <v>CC2-1</v>
          </cell>
        </row>
        <row r="131">
          <cell r="C131" t="str">
            <v>CC2-1'</v>
          </cell>
        </row>
        <row r="132">
          <cell r="C132" t="str">
            <v>CC2-1N</v>
          </cell>
        </row>
        <row r="133">
          <cell r="C133" t="str">
            <v>CC2-A</v>
          </cell>
        </row>
        <row r="134">
          <cell r="C134" t="str">
            <v>CC2-A'</v>
          </cell>
        </row>
        <row r="135">
          <cell r="C135" t="str">
            <v>CC2-B</v>
          </cell>
        </row>
        <row r="136">
          <cell r="C136" t="str">
            <v>CC2-B'</v>
          </cell>
        </row>
        <row r="137">
          <cell r="C137" t="str">
            <v>CC2-C</v>
          </cell>
        </row>
        <row r="138">
          <cell r="C138" t="str">
            <v>CC2-C'</v>
          </cell>
        </row>
        <row r="139">
          <cell r="C139" t="str">
            <v>CC3</v>
          </cell>
        </row>
        <row r="140">
          <cell r="C140" t="str">
            <v>CC3'</v>
          </cell>
        </row>
        <row r="141">
          <cell r="C141" t="str">
            <v>CC3-VN</v>
          </cell>
        </row>
        <row r="142">
          <cell r="C142" t="str">
            <v>CC4-1</v>
          </cell>
        </row>
        <row r="143">
          <cell r="C143" t="str">
            <v>CC5-1</v>
          </cell>
        </row>
        <row r="144">
          <cell r="C144" t="str">
            <v>CC7</v>
          </cell>
        </row>
        <row r="145">
          <cell r="C145" t="str">
            <v>CC7'</v>
          </cell>
        </row>
        <row r="146">
          <cell r="C146" t="str">
            <v>CC7-1</v>
          </cell>
        </row>
        <row r="147">
          <cell r="C147" t="str">
            <v>CC7-1'</v>
          </cell>
        </row>
        <row r="148">
          <cell r="C148" t="str">
            <v>CC7-1N</v>
          </cell>
        </row>
        <row r="149">
          <cell r="C149" t="str">
            <v>CC7-A</v>
          </cell>
        </row>
        <row r="150">
          <cell r="C150" t="str">
            <v>CC7-A'</v>
          </cell>
        </row>
        <row r="151">
          <cell r="C151" t="str">
            <v>CC8</v>
          </cell>
        </row>
        <row r="152">
          <cell r="C152" t="str">
            <v>CC8'</v>
          </cell>
        </row>
        <row r="153">
          <cell r="C153" t="str">
            <v>CC8-N</v>
          </cell>
        </row>
        <row r="154">
          <cell r="C154" t="str">
            <v>CC8-A</v>
          </cell>
        </row>
        <row r="155">
          <cell r="C155" t="str">
            <v>CC8-A'</v>
          </cell>
        </row>
        <row r="156">
          <cell r="C156" t="str">
            <v>CC8-AN</v>
          </cell>
        </row>
        <row r="157">
          <cell r="C157" t="str">
            <v>CC8-B</v>
          </cell>
        </row>
        <row r="158">
          <cell r="C158" t="str">
            <v>CC8-B'</v>
          </cell>
        </row>
        <row r="159">
          <cell r="C159" t="str">
            <v>CC8-C</v>
          </cell>
        </row>
        <row r="160">
          <cell r="C160" t="str">
            <v>CC8-C'</v>
          </cell>
        </row>
        <row r="161">
          <cell r="C161" t="str">
            <v>CC9</v>
          </cell>
        </row>
        <row r="162">
          <cell r="C162" t="str">
            <v>CC9'</v>
          </cell>
        </row>
        <row r="163">
          <cell r="C163" t="str">
            <v>CC9-N</v>
          </cell>
        </row>
        <row r="164">
          <cell r="C164" t="str">
            <v>CC10</v>
          </cell>
        </row>
        <row r="165">
          <cell r="C165" t="str">
            <v>CC10'</v>
          </cell>
        </row>
        <row r="166">
          <cell r="C166" t="str">
            <v>CC10-N</v>
          </cell>
        </row>
        <row r="167">
          <cell r="C167" t="str">
            <v>CC11</v>
          </cell>
        </row>
        <row r="168">
          <cell r="C168" t="str">
            <v>CC11'</v>
          </cell>
        </row>
        <row r="169">
          <cell r="C169" t="str">
            <v>CC11-N</v>
          </cell>
        </row>
        <row r="170">
          <cell r="C170" t="str">
            <v>CC12</v>
          </cell>
        </row>
        <row r="171">
          <cell r="C171" t="str">
            <v>CC12'</v>
          </cell>
        </row>
        <row r="173">
          <cell r="C173" t="str">
            <v>SC1</v>
          </cell>
        </row>
        <row r="174">
          <cell r="C174" t="str">
            <v>SC1'</v>
          </cell>
        </row>
        <row r="175">
          <cell r="C175" t="str">
            <v>SC1-1</v>
          </cell>
        </row>
        <row r="176">
          <cell r="C176" t="str">
            <v>SC1-1'</v>
          </cell>
        </row>
        <row r="177">
          <cell r="C177" t="str">
            <v>SC1-1N</v>
          </cell>
        </row>
        <row r="178">
          <cell r="C178" t="str">
            <v>SC1-A</v>
          </cell>
        </row>
        <row r="179">
          <cell r="C179" t="str">
            <v>SC1-A'</v>
          </cell>
        </row>
        <row r="180">
          <cell r="C180" t="str">
            <v>SC1-B</v>
          </cell>
        </row>
        <row r="181">
          <cell r="C181" t="str">
            <v>SC1-B'</v>
          </cell>
        </row>
        <row r="182">
          <cell r="C182" t="str">
            <v>SC1-C</v>
          </cell>
        </row>
        <row r="183">
          <cell r="C183" t="str">
            <v>SC1-C'</v>
          </cell>
        </row>
        <row r="184">
          <cell r="C184" t="str">
            <v>SC2</v>
          </cell>
        </row>
        <row r="185">
          <cell r="C185" t="str">
            <v>SC2'</v>
          </cell>
        </row>
        <row r="186">
          <cell r="C186" t="str">
            <v>SC2-N</v>
          </cell>
        </row>
        <row r="187">
          <cell r="C187" t="str">
            <v>SC2-1</v>
          </cell>
        </row>
        <row r="188">
          <cell r="C188" t="str">
            <v>SC2-1'</v>
          </cell>
        </row>
        <row r="189">
          <cell r="C189" t="str">
            <v>SC2-1N</v>
          </cell>
        </row>
        <row r="190">
          <cell r="C190" t="str">
            <v>SC2-A</v>
          </cell>
        </row>
        <row r="191">
          <cell r="C191" t="str">
            <v>SC2-A'</v>
          </cell>
        </row>
        <row r="192">
          <cell r="C192" t="str">
            <v>SC2-B</v>
          </cell>
        </row>
        <row r="193">
          <cell r="C193" t="str">
            <v>SC2-B'</v>
          </cell>
        </row>
        <row r="194">
          <cell r="C194" t="str">
            <v>SC2-C</v>
          </cell>
        </row>
        <row r="195">
          <cell r="C195" t="str">
            <v>SC2-C'</v>
          </cell>
        </row>
        <row r="196">
          <cell r="C196" t="str">
            <v>SC3</v>
          </cell>
        </row>
        <row r="197">
          <cell r="C197" t="str">
            <v>SC3'</v>
          </cell>
        </row>
        <row r="198">
          <cell r="C198" t="str">
            <v>SC3-VN</v>
          </cell>
        </row>
        <row r="199">
          <cell r="C199" t="str">
            <v>SC4-1</v>
          </cell>
        </row>
        <row r="200">
          <cell r="C200" t="str">
            <v>SC5-1</v>
          </cell>
        </row>
        <row r="201">
          <cell r="C201" t="str">
            <v>SC7</v>
          </cell>
        </row>
        <row r="202">
          <cell r="C202" t="str">
            <v>SC7'</v>
          </cell>
        </row>
        <row r="203">
          <cell r="C203" t="str">
            <v>SC7-1</v>
          </cell>
        </row>
        <row r="204">
          <cell r="C204" t="str">
            <v>SC7-1'</v>
          </cell>
        </row>
        <row r="205">
          <cell r="C205" t="str">
            <v>SC7-1N</v>
          </cell>
        </row>
        <row r="206">
          <cell r="C206" t="str">
            <v>SC7-A</v>
          </cell>
        </row>
        <row r="207">
          <cell r="C207" t="str">
            <v>SC7-A'</v>
          </cell>
        </row>
        <row r="208">
          <cell r="C208" t="str">
            <v>SC8</v>
          </cell>
        </row>
        <row r="209">
          <cell r="C209" t="str">
            <v>SC8'</v>
          </cell>
        </row>
        <row r="210">
          <cell r="C210" t="str">
            <v>SC8-N</v>
          </cell>
        </row>
        <row r="211">
          <cell r="C211" t="str">
            <v>SC8-A</v>
          </cell>
        </row>
        <row r="212">
          <cell r="C212" t="str">
            <v>SC8-A'</v>
          </cell>
        </row>
        <row r="213">
          <cell r="C213" t="str">
            <v>SC8-AN</v>
          </cell>
        </row>
        <row r="214">
          <cell r="C214" t="str">
            <v>SC8-B</v>
          </cell>
        </row>
        <row r="215">
          <cell r="C215" t="str">
            <v>SC8-B'</v>
          </cell>
        </row>
        <row r="216">
          <cell r="C216" t="str">
            <v>SC8-C</v>
          </cell>
        </row>
        <row r="217">
          <cell r="C217" t="str">
            <v>SC8-C'</v>
          </cell>
        </row>
        <row r="218">
          <cell r="C218" t="str">
            <v>SC9</v>
          </cell>
        </row>
        <row r="219">
          <cell r="C219" t="str">
            <v>SC9'</v>
          </cell>
        </row>
        <row r="220">
          <cell r="C220" t="str">
            <v>SC9-N</v>
          </cell>
        </row>
        <row r="221">
          <cell r="C221" t="str">
            <v>SC10</v>
          </cell>
        </row>
        <row r="222">
          <cell r="C222" t="str">
            <v>SC10'</v>
          </cell>
        </row>
        <row r="223">
          <cell r="C223" t="str">
            <v>SC10-N</v>
          </cell>
        </row>
        <row r="224">
          <cell r="C224" t="str">
            <v>SC11</v>
          </cell>
        </row>
        <row r="225">
          <cell r="C225" t="str">
            <v>SC11'</v>
          </cell>
        </row>
        <row r="226">
          <cell r="C226" t="str">
            <v>SC11-N</v>
          </cell>
        </row>
        <row r="227">
          <cell r="C227" t="str">
            <v>SC12</v>
          </cell>
        </row>
        <row r="228">
          <cell r="C228" t="str">
            <v>SC12</v>
          </cell>
        </row>
        <row r="231">
          <cell r="C231" t="str">
            <v>m3-16</v>
          </cell>
        </row>
        <row r="232">
          <cell r="C232" t="str">
            <v>CM3-16</v>
          </cell>
        </row>
        <row r="234">
          <cell r="C234" t="str">
            <v>JTM 3 PH DOUBLE CIRCUIT</v>
          </cell>
        </row>
        <row r="235">
          <cell r="C235" t="str">
            <v>DC-C1V</v>
          </cell>
        </row>
        <row r="236">
          <cell r="C236" t="str">
            <v>DC-C1-1V</v>
          </cell>
        </row>
        <row r="237">
          <cell r="C237" t="str">
            <v>DC-C1-1VN</v>
          </cell>
        </row>
        <row r="238">
          <cell r="C238" t="str">
            <v>DC-C1-1H</v>
          </cell>
        </row>
        <row r="239">
          <cell r="C239" t="str">
            <v>DC-C1-AHN</v>
          </cell>
        </row>
        <row r="240">
          <cell r="C240" t="str">
            <v>DC-C2-1V</v>
          </cell>
        </row>
        <row r="241">
          <cell r="C241" t="str">
            <v>DC-C2AH</v>
          </cell>
        </row>
        <row r="242">
          <cell r="C242" t="str">
            <v>DC-C2AHN</v>
          </cell>
        </row>
        <row r="243">
          <cell r="C243" t="str">
            <v>DC-C2AVN</v>
          </cell>
        </row>
        <row r="244">
          <cell r="C244" t="str">
            <v>DC-C2-1BN</v>
          </cell>
        </row>
        <row r="245">
          <cell r="C245" t="str">
            <v>DC-4N</v>
          </cell>
        </row>
        <row r="246">
          <cell r="C246" t="str">
            <v>DC-7N</v>
          </cell>
        </row>
        <row r="247">
          <cell r="C247" t="str">
            <v>DC-8</v>
          </cell>
        </row>
        <row r="248">
          <cell r="C248" t="str">
            <v>DC-8N</v>
          </cell>
        </row>
        <row r="250">
          <cell r="C250" t="str">
            <v>SKUTM</v>
          </cell>
        </row>
        <row r="251">
          <cell r="C251" t="str">
            <v>DB 01</v>
          </cell>
        </row>
        <row r="252">
          <cell r="C252" t="str">
            <v>DB 02</v>
          </cell>
        </row>
        <row r="253">
          <cell r="C253" t="str">
            <v>DB 03</v>
          </cell>
        </row>
        <row r="254">
          <cell r="C254" t="str">
            <v>DB 04</v>
          </cell>
        </row>
        <row r="255">
          <cell r="C255" t="str">
            <v>DB 05</v>
          </cell>
        </row>
        <row r="256">
          <cell r="C256" t="str">
            <v>DB 06</v>
          </cell>
        </row>
        <row r="257">
          <cell r="C257" t="str">
            <v>DB 08</v>
          </cell>
        </row>
        <row r="258">
          <cell r="C258" t="str">
            <v>DB 09</v>
          </cell>
        </row>
        <row r="259">
          <cell r="C259" t="str">
            <v>SUBTITUSI DB-05</v>
          </cell>
        </row>
        <row r="261">
          <cell r="C261" t="str">
            <v>RECLOSER</v>
          </cell>
        </row>
        <row r="262">
          <cell r="C262" t="str">
            <v>CM5-24</v>
          </cell>
        </row>
        <row r="263">
          <cell r="C263" t="str">
            <v>CM5-24</v>
          </cell>
        </row>
        <row r="264">
          <cell r="C264" t="str">
            <v>CM5-24</v>
          </cell>
        </row>
        <row r="266">
          <cell r="C266" t="str">
            <v>P12</v>
          </cell>
        </row>
        <row r="267">
          <cell r="C267" t="str">
            <v>P12C-1</v>
          </cell>
        </row>
        <row r="268">
          <cell r="C268" t="str">
            <v>P12C-2</v>
          </cell>
        </row>
        <row r="270">
          <cell r="C270" t="str">
            <v>ANCHOR</v>
          </cell>
        </row>
        <row r="271">
          <cell r="C271" t="str">
            <v>F1-2</v>
          </cell>
        </row>
        <row r="272">
          <cell r="C272" t="str">
            <v>F1-3</v>
          </cell>
        </row>
        <row r="273">
          <cell r="C273" t="str">
            <v>CE1-1 (7M)</v>
          </cell>
        </row>
        <row r="274">
          <cell r="C274" t="str">
            <v>CE1-1 (9M)</v>
          </cell>
        </row>
        <row r="275">
          <cell r="C275" t="str">
            <v>CE1-1 (11M)</v>
          </cell>
        </row>
        <row r="276">
          <cell r="C276" t="str">
            <v>CE1-1 (12M)</v>
          </cell>
        </row>
        <row r="277">
          <cell r="C277" t="str">
            <v>CE1-2 (7M)</v>
          </cell>
        </row>
        <row r="278">
          <cell r="C278" t="str">
            <v>CE1-2 (9M)</v>
          </cell>
        </row>
        <row r="279">
          <cell r="C279" t="str">
            <v>CE1-2 (11M)</v>
          </cell>
        </row>
        <row r="280">
          <cell r="C280" t="str">
            <v>CE1-2 (12M)</v>
          </cell>
        </row>
        <row r="281">
          <cell r="C281" t="str">
            <v>CE1-2 (13M)</v>
          </cell>
        </row>
        <row r="282">
          <cell r="C282" t="str">
            <v>CE1-2 (14M)</v>
          </cell>
        </row>
        <row r="283">
          <cell r="C283" t="str">
            <v>CE1-3 (9M)</v>
          </cell>
        </row>
        <row r="284">
          <cell r="C284" t="str">
            <v>CE1-3 (11M)</v>
          </cell>
        </row>
        <row r="285">
          <cell r="C285" t="str">
            <v>CE1-3 (12M)</v>
          </cell>
        </row>
        <row r="286">
          <cell r="C286" t="str">
            <v>CE1-3 (13M)</v>
          </cell>
        </row>
        <row r="287">
          <cell r="C287" t="str">
            <v>CE1-3 (14M)</v>
          </cell>
        </row>
        <row r="288">
          <cell r="C288" t="str">
            <v>CE2-1</v>
          </cell>
        </row>
        <row r="289">
          <cell r="C289" t="str">
            <v>CE2-2</v>
          </cell>
        </row>
        <row r="290">
          <cell r="C290" t="str">
            <v>CE2-3</v>
          </cell>
        </row>
        <row r="291">
          <cell r="C291" t="str">
            <v>SE1-1 (7M)</v>
          </cell>
        </row>
        <row r="292">
          <cell r="C292" t="str">
            <v>SE1-1 (9M)</v>
          </cell>
        </row>
        <row r="293">
          <cell r="C293" t="str">
            <v>SE1-1 (11M)</v>
          </cell>
        </row>
        <row r="294">
          <cell r="C294" t="str">
            <v>SE1-1 (12M)</v>
          </cell>
        </row>
        <row r="295">
          <cell r="C295" t="str">
            <v>SE1-2 (7M)</v>
          </cell>
        </row>
        <row r="296">
          <cell r="C296" t="str">
            <v>SE1-2 (9M)</v>
          </cell>
        </row>
        <row r="297">
          <cell r="C297" t="str">
            <v>SE1-2 (11M)</v>
          </cell>
        </row>
        <row r="298">
          <cell r="C298" t="str">
            <v>SE1-2 (12M)</v>
          </cell>
        </row>
        <row r="299">
          <cell r="C299" t="str">
            <v>SE1-2 (13M)</v>
          </cell>
        </row>
        <row r="300">
          <cell r="C300" t="str">
            <v>SE1-2 (14M)</v>
          </cell>
        </row>
        <row r="301">
          <cell r="C301" t="str">
            <v>SE1-3 (9M)</v>
          </cell>
        </row>
        <row r="302">
          <cell r="C302" t="str">
            <v>SE1-3 (11M)</v>
          </cell>
        </row>
        <row r="303">
          <cell r="C303" t="str">
            <v>SE1-3 (12M)</v>
          </cell>
        </row>
        <row r="304">
          <cell r="C304" t="str">
            <v>SE1-3 (13M)</v>
          </cell>
        </row>
        <row r="305">
          <cell r="C305" t="str">
            <v>SE1-3 (14M)</v>
          </cell>
        </row>
        <row r="306">
          <cell r="C306" t="str">
            <v>SE2-1</v>
          </cell>
        </row>
        <row r="307">
          <cell r="C307" t="str">
            <v>SE2-2</v>
          </cell>
        </row>
        <row r="308">
          <cell r="C308" t="str">
            <v>SE2-3</v>
          </cell>
        </row>
        <row r="310">
          <cell r="C310" t="str">
            <v>AKSESORIS</v>
          </cell>
        </row>
        <row r="311">
          <cell r="C311" t="str">
            <v>CM2-11</v>
          </cell>
        </row>
        <row r="312">
          <cell r="C312" t="str">
            <v>CM2-11M</v>
          </cell>
        </row>
        <row r="313">
          <cell r="C313" t="str">
            <v>CM2-12</v>
          </cell>
        </row>
        <row r="314">
          <cell r="C314" t="str">
            <v>CM2-12A</v>
          </cell>
        </row>
        <row r="315">
          <cell r="C315" t="str">
            <v>CM2-15</v>
          </cell>
        </row>
        <row r="316">
          <cell r="C316" t="str">
            <v>CM3-4</v>
          </cell>
        </row>
        <row r="317">
          <cell r="C317" t="str">
            <v>CM5-2</v>
          </cell>
        </row>
        <row r="318">
          <cell r="C318" t="str">
            <v>SM5-2</v>
          </cell>
        </row>
        <row r="319">
          <cell r="C319" t="str">
            <v>CM5-3</v>
          </cell>
        </row>
        <row r="320">
          <cell r="C320" t="str">
            <v>CM5-3B</v>
          </cell>
        </row>
        <row r="321">
          <cell r="C321" t="str">
            <v>CM5-4</v>
          </cell>
        </row>
        <row r="322">
          <cell r="C322" t="str">
            <v>CM5-5</v>
          </cell>
        </row>
        <row r="323">
          <cell r="C323" t="str">
            <v>CM5-6</v>
          </cell>
        </row>
        <row r="324">
          <cell r="C324" t="str">
            <v>CM5-8</v>
          </cell>
        </row>
        <row r="325">
          <cell r="C325" t="str">
            <v>SM5-8</v>
          </cell>
        </row>
        <row r="326">
          <cell r="C326" t="str">
            <v>CM5-9</v>
          </cell>
        </row>
        <row r="327">
          <cell r="C327" t="str">
            <v>CM5-12</v>
          </cell>
        </row>
        <row r="328">
          <cell r="C328" t="str">
            <v>SM5-12</v>
          </cell>
        </row>
        <row r="329">
          <cell r="C329" t="str">
            <v>CM5-13</v>
          </cell>
        </row>
        <row r="330">
          <cell r="C330" t="str">
            <v>CM5-14</v>
          </cell>
        </row>
        <row r="331">
          <cell r="C331" t="str">
            <v>SM5-14</v>
          </cell>
        </row>
        <row r="332">
          <cell r="C332" t="str">
            <v>CM5-16</v>
          </cell>
        </row>
        <row r="333">
          <cell r="C333" t="str">
            <v>SM5-14</v>
          </cell>
        </row>
        <row r="334">
          <cell r="C334" t="str">
            <v>CM5-20+</v>
          </cell>
        </row>
        <row r="336">
          <cell r="C336" t="str">
            <v>JTR</v>
          </cell>
        </row>
        <row r="337">
          <cell r="C337" t="str">
            <v>CJ5</v>
          </cell>
        </row>
        <row r="338">
          <cell r="C338" t="str">
            <v>CJ6</v>
          </cell>
        </row>
        <row r="339">
          <cell r="C339" t="str">
            <v>CJ6X</v>
          </cell>
        </row>
        <row r="340">
          <cell r="C340" t="str">
            <v>CJ7</v>
          </cell>
        </row>
        <row r="341">
          <cell r="C341" t="str">
            <v>CJ8</v>
          </cell>
        </row>
        <row r="342">
          <cell r="C342" t="str">
            <v>CJ10</v>
          </cell>
        </row>
        <row r="343">
          <cell r="C343" t="str">
            <v>SJ5</v>
          </cell>
        </row>
        <row r="344">
          <cell r="C344" t="str">
            <v>SJ6</v>
          </cell>
        </row>
        <row r="345">
          <cell r="C345" t="str">
            <v>SJ7</v>
          </cell>
        </row>
        <row r="346">
          <cell r="C346" t="str">
            <v>SJ8</v>
          </cell>
        </row>
        <row r="347">
          <cell r="C347" t="str">
            <v>SJ10</v>
          </cell>
        </row>
        <row r="348">
          <cell r="C348" t="str">
            <v>J5-T</v>
          </cell>
        </row>
        <row r="349">
          <cell r="C349" t="str">
            <v>J7-T</v>
          </cell>
        </row>
        <row r="350">
          <cell r="C350" t="str">
            <v>J6-T</v>
          </cell>
        </row>
        <row r="351">
          <cell r="C351" t="str">
            <v>MJ6-T</v>
          </cell>
        </row>
        <row r="353">
          <cell r="C353" t="str">
            <v>TRAFO DAN AKSESORIS</v>
          </cell>
        </row>
        <row r="354">
          <cell r="C354" t="str">
            <v>CG105/106/136-50 KVA 1 PHASA</v>
          </cell>
        </row>
        <row r="355">
          <cell r="C355" t="str">
            <v>CG312A-50 KVA 3 PHASA</v>
          </cell>
        </row>
        <row r="356">
          <cell r="C356" t="str">
            <v>CG312A-100 KVA 3 PHASA</v>
          </cell>
        </row>
        <row r="357">
          <cell r="C357" t="str">
            <v>CG313-50 KVA 3 PHASA</v>
          </cell>
        </row>
        <row r="358">
          <cell r="C358" t="str">
            <v>CG313-100 KVA 3 PHASA</v>
          </cell>
        </row>
        <row r="359">
          <cell r="C359" t="str">
            <v>CG313-200 KVA 3 PHASA</v>
          </cell>
        </row>
        <row r="360">
          <cell r="C360" t="str">
            <v>CG313-200 KVA 3 PHASA</v>
          </cell>
        </row>
        <row r="361">
          <cell r="C361" t="str">
            <v>CG313-250 KVA 3 PHASA</v>
          </cell>
        </row>
        <row r="362">
          <cell r="C362" t="str">
            <v>M8-A1</v>
          </cell>
        </row>
        <row r="363">
          <cell r="C363" t="str">
            <v>M8-A2</v>
          </cell>
        </row>
        <row r="364">
          <cell r="C364" t="str">
            <v>M8-B1</v>
          </cell>
        </row>
        <row r="365">
          <cell r="C365" t="str">
            <v>M8-B2</v>
          </cell>
        </row>
        <row r="366">
          <cell r="C366" t="str">
            <v>M8-A1'</v>
          </cell>
        </row>
        <row r="367">
          <cell r="C367" t="str">
            <v>M8-A2'</v>
          </cell>
        </row>
        <row r="369">
          <cell r="C369" t="str">
            <v>SR DAN APP</v>
          </cell>
        </row>
        <row r="370">
          <cell r="C370" t="str">
            <v>SR+APP 1PH (2A s.d 20A) TYPE-A1</v>
          </cell>
        </row>
        <row r="371">
          <cell r="C371" t="str">
            <v>SR+APP 1 PH (2A s.d 20A) TYPE-B1</v>
          </cell>
        </row>
        <row r="372">
          <cell r="C372" t="str">
            <v>SR+APP 1PHASA 5,5 kVA (25A) TYPE-A1</v>
          </cell>
        </row>
        <row r="373">
          <cell r="C373" t="str">
            <v>SR+APP 1 PHASA 5,5 kVA (25A) TYPE-B1</v>
          </cell>
        </row>
        <row r="374">
          <cell r="C374" t="str">
            <v>SR+APP 1PHASA 7,7 kVA (35A) TYPE-A1</v>
          </cell>
        </row>
        <row r="375">
          <cell r="C375" t="str">
            <v>SR+APP 1 PHASA 7,7 kVA (35A) TYPE-B1</v>
          </cell>
        </row>
        <row r="376">
          <cell r="C376" t="str">
            <v>SR+APP 1PHASA 11 kVA (50A) TYPE-A1</v>
          </cell>
        </row>
        <row r="377">
          <cell r="C377" t="str">
            <v>SR+APP 1 PHASA 11 kVA (50A) TYPE-B1</v>
          </cell>
        </row>
        <row r="378">
          <cell r="C378" t="str">
            <v>SR+APP 1PHASA 13,9 kVA (63A) TYPE-A1</v>
          </cell>
        </row>
        <row r="379">
          <cell r="C379" t="str">
            <v>SR+APP 1PHASA 17,6 kVA (80A) TYPE-A1</v>
          </cell>
        </row>
        <row r="380">
          <cell r="C380" t="str">
            <v>SR+APP 1PHASA 22 kVA (100A) TYPE-A1</v>
          </cell>
        </row>
        <row r="381">
          <cell r="C381" t="str">
            <v>SR+APP 3PHASA 3,9 kVA (3x6A) TYPE-A1</v>
          </cell>
        </row>
        <row r="382">
          <cell r="C382" t="str">
            <v>SR+APP 3PHASA 6,6 kVA (3x10A) TYPE-A1</v>
          </cell>
        </row>
        <row r="383">
          <cell r="C383" t="str">
            <v>SR+APP 3PHASA 10,6 kVA (3x16A) TYPE-A1</v>
          </cell>
        </row>
        <row r="384">
          <cell r="C384" t="str">
            <v>SR+APP 3PHASA 13,2 kVA (3x20A) TYPE-A1</v>
          </cell>
        </row>
        <row r="385">
          <cell r="C385" t="str">
            <v>SR+APP 3PHASA 16,5 kVA (3x25A) TYPE-A1</v>
          </cell>
        </row>
        <row r="386">
          <cell r="C386" t="str">
            <v>SR+APP 3PHASA 23 kVA (3x35A) TYPE-A1</v>
          </cell>
        </row>
        <row r="387">
          <cell r="C387" t="str">
            <v>SR+APP 3PHASA 33 kVA (3x50A) TYPE-A1</v>
          </cell>
        </row>
        <row r="388">
          <cell r="C388" t="str">
            <v>APP 3PHASA 33 kVA (3x50A) TYPE-K</v>
          </cell>
        </row>
        <row r="389">
          <cell r="C389" t="str">
            <v>SR+APP 3PHASA 41,5 kVA (3x63A) TYPE-A1</v>
          </cell>
        </row>
        <row r="390">
          <cell r="C390" t="str">
            <v>APP 3PHASA 41,5 kVA (3x63A) TYPE-K</v>
          </cell>
        </row>
        <row r="391">
          <cell r="C391" t="str">
            <v>SR+APP 3PHASA 53 kVA (3x80A) TYPE-A1</v>
          </cell>
        </row>
        <row r="392">
          <cell r="C392" t="str">
            <v>APP 3PHASA 53 kVA (3x80A) TYPE-K</v>
          </cell>
        </row>
        <row r="393">
          <cell r="C393" t="str">
            <v>SR+APP 3PHASA 66 kVA (3x100A) TYPE-A1</v>
          </cell>
        </row>
        <row r="394">
          <cell r="C394" t="str">
            <v>APP 3PHASA 66 kVA (3x100A) TYPE-K</v>
          </cell>
        </row>
        <row r="395">
          <cell r="C395" t="str">
            <v>SR+APP 3PHASA 82,5 kVA (3x125A) TYPE-A1</v>
          </cell>
        </row>
        <row r="396">
          <cell r="C396" t="str">
            <v>APP 3PHASA 82,5 kVA (3x125A) TYPE-K</v>
          </cell>
        </row>
        <row r="397">
          <cell r="C397" t="str">
            <v>SR+APP 3PHASA 105 kVA (3x160A) TYPE-A1</v>
          </cell>
        </row>
        <row r="398">
          <cell r="C398" t="str">
            <v>APP 3PHASA 105 kVA (3x160A) TYPE-K</v>
          </cell>
        </row>
        <row r="399">
          <cell r="C399" t="str">
            <v>SR+APP 3PHASA 131 kVA (3x200A) TYPE-A1</v>
          </cell>
        </row>
        <row r="400">
          <cell r="C400" t="str">
            <v>APP 3PHASA 131 kVA (3x200A) TYPE-K</v>
          </cell>
        </row>
        <row r="401">
          <cell r="C401" t="str">
            <v>APP 3PHASA 147 kVA (3x224A) TYPE-K</v>
          </cell>
        </row>
        <row r="402">
          <cell r="C402" t="str">
            <v>APP 3PHASA 164 kVA (3x250A) TYPE-K</v>
          </cell>
        </row>
        <row r="403">
          <cell r="C403" t="str">
            <v>APP 3PHASA 197 kVA (3x300A) TYPE-K</v>
          </cell>
        </row>
        <row r="404">
          <cell r="C404" t="str">
            <v>PENGUKURAN TM 240 - 555 KVA</v>
          </cell>
        </row>
        <row r="405">
          <cell r="C405" t="str">
            <v>PENGUKURAN TM  &gt;690 kVA</v>
          </cell>
        </row>
        <row r="407">
          <cell r="C407" t="str">
            <v>KONDUKTOR DAN KABEL</v>
          </cell>
        </row>
        <row r="408">
          <cell r="C408" t="str">
            <v xml:space="preserve">AAAC   25 mm2 </v>
          </cell>
        </row>
        <row r="409">
          <cell r="C409" t="str">
            <v>AAAC   35 mm2</v>
          </cell>
        </row>
        <row r="410">
          <cell r="C410" t="str">
            <v>AAAC   50 mm2</v>
          </cell>
        </row>
        <row r="411">
          <cell r="C411" t="str">
            <v>AAAC   70 mm2</v>
          </cell>
        </row>
        <row r="412">
          <cell r="C412" t="str">
            <v>AAAC 120 mm2</v>
          </cell>
        </row>
        <row r="413">
          <cell r="C413" t="str">
            <v>AAAC 150 mm2</v>
          </cell>
        </row>
        <row r="414">
          <cell r="C414" t="str">
            <v>AAAC 240 mm2</v>
          </cell>
        </row>
        <row r="415">
          <cell r="C415" t="str">
            <v>AAAC/S   70 mm2</v>
          </cell>
        </row>
        <row r="416">
          <cell r="C416" t="str">
            <v>AAAC/S 150 mm2</v>
          </cell>
        </row>
        <row r="417">
          <cell r="C417" t="str">
            <v>AAAC/S 240 mm2</v>
          </cell>
        </row>
        <row r="418">
          <cell r="C418" t="str">
            <v>ACSR   70 mm2</v>
          </cell>
        </row>
        <row r="419">
          <cell r="C419" t="str">
            <v>ACSR 150 mm2</v>
          </cell>
        </row>
        <row r="420">
          <cell r="C420" t="str">
            <v>ACSR 240 mm2</v>
          </cell>
        </row>
        <row r="421">
          <cell r="C421" t="str">
            <v>NFA2X-T 2 x 35 + N.25 mm2</v>
          </cell>
        </row>
        <row r="422">
          <cell r="C422" t="str">
            <v>NFA2X-T 2 x 35 + N.50 mm2</v>
          </cell>
        </row>
        <row r="423">
          <cell r="C423" t="str">
            <v>NFA2X-T 2 x 70 + N.50 mm2</v>
          </cell>
        </row>
        <row r="424">
          <cell r="C424" t="str">
            <v>NFA2X-T 3 x 70 + N.50 mm2</v>
          </cell>
        </row>
        <row r="425">
          <cell r="C425" t="str">
            <v>NFA2X-T 2 x 50 + N.50 mm2</v>
          </cell>
        </row>
        <row r="426">
          <cell r="C426" t="str">
            <v>NFA2X-T 3 x 25 + N.25 mm2</v>
          </cell>
        </row>
        <row r="427">
          <cell r="C427" t="str">
            <v>NFA2X-T 3 x 35 + N.25 mm2</v>
          </cell>
        </row>
        <row r="428">
          <cell r="C428" t="str">
            <v>NFA2X-T 3 x 50 + N.35 mm2</v>
          </cell>
        </row>
        <row r="429">
          <cell r="C429" t="str">
            <v>NFA2X-T 3 x 50 + N.50 mm2</v>
          </cell>
        </row>
        <row r="430">
          <cell r="C430" t="str">
            <v>NFA2X 2 x 10 mm2</v>
          </cell>
        </row>
        <row r="431">
          <cell r="C431" t="str">
            <v>NFA2X 2 x 16 mm2</v>
          </cell>
        </row>
        <row r="432">
          <cell r="C432" t="str">
            <v>NFA2X 2 x 25 mm2</v>
          </cell>
        </row>
        <row r="433">
          <cell r="C433" t="str">
            <v>NFA2X 4 x 10 mm2</v>
          </cell>
        </row>
        <row r="434">
          <cell r="C434" t="str">
            <v>NFA2X 4 x 16 mm2</v>
          </cell>
        </row>
        <row r="435">
          <cell r="C435" t="str">
            <v>NFA2X 4 x 25 mm2</v>
          </cell>
        </row>
        <row r="436">
          <cell r="C436" t="str">
            <v>Kabel NYFGBY 4 x     4 mm2 CU</v>
          </cell>
        </row>
        <row r="437">
          <cell r="C437" t="str">
            <v>Kabel NYFGBY 4 x   50 mm2 CU</v>
          </cell>
        </row>
        <row r="438">
          <cell r="C438" t="str">
            <v>Kabel NYFGBY 4 x   95 mm2 CU</v>
          </cell>
        </row>
        <row r="439">
          <cell r="C439" t="str">
            <v>Kabel NYFGBY 4 x 150 mm2 CU</v>
          </cell>
        </row>
        <row r="440">
          <cell r="C440" t="str">
            <v>Kabel NYY 1 x   50 mm2</v>
          </cell>
        </row>
        <row r="441">
          <cell r="C441" t="str">
            <v>Kabel NYY 1 x   70 mm2</v>
          </cell>
        </row>
        <row r="442">
          <cell r="C442" t="str">
            <v>Kabel NYY 1 x   95 mm2</v>
          </cell>
        </row>
        <row r="443">
          <cell r="C443" t="str">
            <v>Kabel NYY 1 x 120 mm2</v>
          </cell>
        </row>
        <row r="444">
          <cell r="C444" t="str">
            <v>Kabel NYY 1 x 150 mm2</v>
          </cell>
        </row>
        <row r="445">
          <cell r="C445" t="str">
            <v>Kabel NYY 1 x 240 mm2</v>
          </cell>
        </row>
        <row r="446">
          <cell r="C446" t="str">
            <v>Kabel NA2XSEFGbY 20 KV, 3 x 150 mm2</v>
          </cell>
        </row>
        <row r="447">
          <cell r="C447" t="str">
            <v>Kabel NA2XSY 20 KV, 1 x   50 mm2</v>
          </cell>
        </row>
        <row r="448">
          <cell r="C448" t="str">
            <v>Kabel NA2XSY 20 KV, 1 x   70 mm2</v>
          </cell>
        </row>
        <row r="449">
          <cell r="C449" t="str">
            <v>Kabel NA2XSY 20 KV, 1 x   95 mm2</v>
          </cell>
        </row>
        <row r="450">
          <cell r="C450" t="str">
            <v>Kabel NA2XSY 20 KV, 1 x 120 mm2</v>
          </cell>
        </row>
        <row r="451">
          <cell r="C451" t="str">
            <v>Kabel NA2XSY 20 KV, 1 x 150 mm2</v>
          </cell>
        </row>
        <row r="452">
          <cell r="C452" t="str">
            <v>Kabel NA2XSY 20 KV, 1 x 240 mm2</v>
          </cell>
        </row>
        <row r="453">
          <cell r="C453" t="str">
            <v>Kabel NA2XSY 20 KV, 1 x 300 mm2</v>
          </cell>
        </row>
        <row r="454">
          <cell r="C454" t="str">
            <v>Kabel NA2XSEYBY 20 KV, 3 x   70 mm2</v>
          </cell>
        </row>
        <row r="455">
          <cell r="C455" t="str">
            <v>Kabel NA2XSEYBY 20 KV, 3 x   95 mm2</v>
          </cell>
        </row>
        <row r="456">
          <cell r="C456" t="str">
            <v>Kabel NA2XSEYBY 20 KV, 3 x 120 mm2</v>
          </cell>
        </row>
        <row r="457">
          <cell r="C457" t="str">
            <v>Kabel NA2XSEYBY 20 KV, 3 x 150 mm2</v>
          </cell>
        </row>
        <row r="458">
          <cell r="C458" t="str">
            <v>Kabel NA2XSEYBY 20 KV, 3 x 185 mm2</v>
          </cell>
        </row>
        <row r="459">
          <cell r="C459" t="str">
            <v>Kabel NA2XSEYBY 20 KV, 3 x 240 mm2</v>
          </cell>
        </row>
        <row r="460">
          <cell r="C460" t="str">
            <v>Kabel NA2XSEYBY 20 KV, 3 x 300 mm2</v>
          </cell>
        </row>
        <row r="461">
          <cell r="C461" t="str">
            <v>Kabel NA2XSY 20 KV, 1 x 150 mm2</v>
          </cell>
        </row>
        <row r="462">
          <cell r="C462" t="str">
            <v>Kabel NA2XSY 20 KV, 1 x   70 mm2</v>
          </cell>
        </row>
        <row r="463">
          <cell r="C463" t="str">
            <v>Kabel NA2XSEYBY 20 KV, 3 x   95 mm2</v>
          </cell>
        </row>
        <row r="464">
          <cell r="C464" t="str">
            <v>Kabel NA2XSEYBY 20 KV, 3 x 120 mm2</v>
          </cell>
        </row>
        <row r="465">
          <cell r="C465" t="str">
            <v>Kabel NA2XSEYBY 20 KV, 3 x 150 mm2</v>
          </cell>
        </row>
        <row r="466">
          <cell r="C466" t="str">
            <v>Kabel NA2XS2Y 20 KV, 1 x 120 mm2</v>
          </cell>
        </row>
        <row r="467">
          <cell r="C467" t="str">
            <v>Kabel NA2XS2Y 20 KV, 1 x 240 mm2</v>
          </cell>
        </row>
        <row r="468">
          <cell r="C468" t="str">
            <v>Kabel NA2XS2Y 20 KV, 1 x 300 mm2</v>
          </cell>
        </row>
        <row r="469">
          <cell r="C469" t="str">
            <v>Kabel NFA2XSY-T-3 x 240 + N.50 mm2, 20 KV</v>
          </cell>
        </row>
        <row r="470">
          <cell r="C470" t="str">
            <v>Kabel NFA2XSY-T-3 x 150 + N.50 mm2, 20 KV</v>
          </cell>
        </row>
        <row r="471">
          <cell r="C471" t="str">
            <v>Kabel NFA2XSY-T-3 x 150 + N.95 mm2, 20 KV</v>
          </cell>
        </row>
        <row r="472">
          <cell r="C472" t="str">
            <v>Kabel NYA Fleksibel   2,5 mm2</v>
          </cell>
        </row>
        <row r="473">
          <cell r="C473" t="str">
            <v>Kabel NYA Fleksibel   4 mm2</v>
          </cell>
        </row>
        <row r="474">
          <cell r="C474" t="str">
            <v>Kabel NYA Fleksibel   6 mm2</v>
          </cell>
        </row>
        <row r="475">
          <cell r="C475" t="str">
            <v>Kabel NYA Fleksibel 10 mm2</v>
          </cell>
        </row>
        <row r="476">
          <cell r="C476" t="str">
            <v>Kabel NYA Fleksibel 16 mm2</v>
          </cell>
        </row>
        <row r="477">
          <cell r="C477" t="str">
            <v>Kabel NYM 2 x 2,5 mm2</v>
          </cell>
        </row>
        <row r="478">
          <cell r="C478" t="str">
            <v>Kabel NYM 3 x 2,5 mm2</v>
          </cell>
        </row>
        <row r="479">
          <cell r="C479" t="str">
            <v>Kabel NYM 2 x 4 mm2</v>
          </cell>
        </row>
        <row r="480">
          <cell r="C480" t="str">
            <v>Kabel NYM 3 x 4 mm2</v>
          </cell>
        </row>
        <row r="481">
          <cell r="C481" t="str">
            <v>Kabel NYY 4 x   16 mm2</v>
          </cell>
        </row>
        <row r="482">
          <cell r="C482" t="str">
            <v>Kabel NYY 4 x   25 mm2</v>
          </cell>
        </row>
        <row r="483">
          <cell r="C483" t="str">
            <v>Kabel NYY 4 x   35 mm2</v>
          </cell>
        </row>
        <row r="484">
          <cell r="C484" t="str">
            <v>Kabel NYY 4 x   50 mm2</v>
          </cell>
        </row>
        <row r="485">
          <cell r="C485" t="str">
            <v>Kabel NYY 4 x   70 mm2</v>
          </cell>
        </row>
        <row r="486">
          <cell r="C486" t="str">
            <v>Kabel NYY 4 x   95 mm2</v>
          </cell>
        </row>
        <row r="487">
          <cell r="C487" t="str">
            <v>Kabel NYY 4 x 120 mm2</v>
          </cell>
        </row>
        <row r="488">
          <cell r="C488" t="str">
            <v>Kabel NYY 4 x 150 mm2</v>
          </cell>
        </row>
        <row r="489">
          <cell r="C489" t="str">
            <v>Kabel NYFGBY 4 x   70 mm2 CU</v>
          </cell>
        </row>
        <row r="490">
          <cell r="C490" t="str">
            <v>Kabel NYY 1 x   70 mm2</v>
          </cell>
        </row>
        <row r="491">
          <cell r="C491" t="str">
            <v>Kabel NYY 1 x   95 mm2</v>
          </cell>
        </row>
        <row r="492">
          <cell r="C492" t="str">
            <v>Kabel NYY 1 x 120 mm2</v>
          </cell>
        </row>
        <row r="493">
          <cell r="C493" t="str">
            <v>Kabel NYY 1 x 150 mm2</v>
          </cell>
        </row>
        <row r="494">
          <cell r="C494" t="str">
            <v>Kabel NYY 1 x 185 mm2</v>
          </cell>
        </row>
        <row r="495">
          <cell r="C495" t="str">
            <v>Kabel NYY 1 x 240 mm2</v>
          </cell>
        </row>
        <row r="496">
          <cell r="C496" t="str">
            <v>Kabel NYY 1 x 300 mm2</v>
          </cell>
        </row>
        <row r="498">
          <cell r="C498" t="str">
            <v>PEKERJAAN KONDUKTOR</v>
          </cell>
        </row>
        <row r="499">
          <cell r="C499" t="str">
            <v>Jasa 3xAAAC 240 mm2 + 1x150 mm2</v>
          </cell>
        </row>
        <row r="500">
          <cell r="C500" t="str">
            <v>Jasa 3xAAAC 240 mm2 + 1x120 mm2</v>
          </cell>
        </row>
        <row r="501">
          <cell r="C501" t="str">
            <v>Jasa 3xAAAC 240 mm2</v>
          </cell>
        </row>
        <row r="502">
          <cell r="C502" t="str">
            <v>Jasa 2xAAAC 240 mm2</v>
          </cell>
        </row>
        <row r="503">
          <cell r="C503" t="str">
            <v>Jasa 3xAAAC 150 mm2 + 1x150 mm2</v>
          </cell>
        </row>
        <row r="504">
          <cell r="C504" t="str">
            <v>Jasa 3xAAAC 150 mm2 + 1x70 mm2</v>
          </cell>
        </row>
        <row r="505">
          <cell r="C505" t="str">
            <v>Jasa 3xAAAC 150 mm2</v>
          </cell>
        </row>
        <row r="506">
          <cell r="C506" t="str">
            <v>Jasa 2xAAAC 150 mm2</v>
          </cell>
        </row>
        <row r="507">
          <cell r="C507" t="str">
            <v>Jasa 3xAAAC 70 mm2 + 1x70 mm2</v>
          </cell>
        </row>
        <row r="508">
          <cell r="C508" t="str">
            <v>Jasa 3xAAAC 70 mm2 + 1x50 mm2</v>
          </cell>
        </row>
        <row r="509">
          <cell r="C509" t="str">
            <v>Jasa 3xAAAC 70 mm2 + 1x35 mm2</v>
          </cell>
        </row>
        <row r="510">
          <cell r="C510" t="str">
            <v>Jasa 3xAAAC 70 mm2</v>
          </cell>
        </row>
        <row r="511">
          <cell r="C511" t="str">
            <v>Jasa 2xAAAC 70 mm2</v>
          </cell>
        </row>
        <row r="512">
          <cell r="C512" t="str">
            <v>Jasa 3xAAAC 35 mm2 + 1x35 mm2</v>
          </cell>
        </row>
        <row r="513">
          <cell r="C513" t="str">
            <v>Jasa 3xAAAC 35 mm2</v>
          </cell>
        </row>
        <row r="514">
          <cell r="C514" t="str">
            <v>Jasa 2xAAAC 35 mm2</v>
          </cell>
        </row>
        <row r="515">
          <cell r="C515" t="str">
            <v>Jasa 1xAAAC 150 mm2 + 1x70 mm2</v>
          </cell>
        </row>
        <row r="516">
          <cell r="C516" t="str">
            <v>Jasa 1xAAAC 120 mm2 + 1x70 mm2</v>
          </cell>
        </row>
        <row r="517">
          <cell r="C517" t="str">
            <v>Jasa 1xAAAC 70 mm2 + 1x70 mm2</v>
          </cell>
        </row>
        <row r="518">
          <cell r="C518" t="str">
            <v>Jasa 1xAAAC 70 mm2 + 1x50 mm2</v>
          </cell>
        </row>
        <row r="519">
          <cell r="C519" t="str">
            <v>Jasa 1xAAAC 70 mm2 + 1x35 mm2</v>
          </cell>
        </row>
        <row r="520">
          <cell r="C520" t="str">
            <v>Jasa 1xAAAC 35 mm2 + 1x35 mm2</v>
          </cell>
        </row>
        <row r="521">
          <cell r="C521" t="str">
            <v>Jasa 1xAAAC 70 mm2</v>
          </cell>
        </row>
        <row r="522">
          <cell r="C522" t="str">
            <v>Jasa 1xAAAC 50 mm2</v>
          </cell>
        </row>
        <row r="523">
          <cell r="C523" t="str">
            <v>Jasa 1xAAAC 35 mm2</v>
          </cell>
        </row>
        <row r="524">
          <cell r="C524" t="str">
            <v>Jasa 2xAAAC 70 mm2 + 1xAAAC 70 mm2</v>
          </cell>
        </row>
        <row r="525">
          <cell r="C525" t="str">
            <v>Jasa 2xAAAC 70 mm2 + 1xAAAC 35 mm2</v>
          </cell>
        </row>
        <row r="526">
          <cell r="C526" t="str">
            <v>Jasa 3xAAAC 70 mm2 + 1xAAAC 35 mm2</v>
          </cell>
        </row>
        <row r="527">
          <cell r="C527" t="str">
            <v>Jasa 2xAAAC 70 mm2</v>
          </cell>
        </row>
        <row r="528">
          <cell r="C528" t="str">
            <v>Jasa 2xAAAC 55 mm2 + 1xAAAC 55 mm2</v>
          </cell>
        </row>
        <row r="529">
          <cell r="C529" t="str">
            <v>Jasa 2xAAAC 55 mm2</v>
          </cell>
        </row>
        <row r="530">
          <cell r="C530" t="str">
            <v>Jasa 2xAAAC 35 mm2</v>
          </cell>
        </row>
        <row r="531">
          <cell r="C531" t="str">
            <v>TX # 6, 4, 2</v>
          </cell>
        </row>
        <row r="532">
          <cell r="C532" t="str">
            <v>TX # 1 / 0 &amp; # 4 / 0</v>
          </cell>
        </row>
        <row r="533">
          <cell r="C533" t="str">
            <v>QX # 6, 4, 2</v>
          </cell>
        </row>
        <row r="534">
          <cell r="C534" t="str">
            <v>QX # 2 / 0 &amp; # 4 / 0</v>
          </cell>
        </row>
        <row r="535">
          <cell r="C535" t="str">
            <v>Jasa LVTC 3 x 70 + N 50 mm2</v>
          </cell>
        </row>
        <row r="536">
          <cell r="C536" t="str">
            <v>Jasa LVTC 2 x 70 + N 50 mm2</v>
          </cell>
        </row>
        <row r="537">
          <cell r="C537" t="str">
            <v>Jasa LVTC 3 x 50 + N 35 mm2</v>
          </cell>
        </row>
        <row r="538">
          <cell r="C538" t="str">
            <v>Jasa LVTC 2 x 50 + N 50 mm2</v>
          </cell>
        </row>
        <row r="539">
          <cell r="C539" t="str">
            <v>Jasa LVTC 2 x 50 + N 35 mm2</v>
          </cell>
        </row>
        <row r="540">
          <cell r="C540" t="str">
            <v>Jasa LVTC 2 x 35 + N 50 mm2</v>
          </cell>
        </row>
        <row r="541">
          <cell r="C541" t="str">
            <v>Jasa LVTC 2 x 35 + N 35 mm2</v>
          </cell>
        </row>
        <row r="542">
          <cell r="C542" t="str">
            <v>Jasa LVTC 2 x 25 + N 25 mm2</v>
          </cell>
        </row>
        <row r="543">
          <cell r="C543" t="str">
            <v>Jasa Pasang Terminating Kabel  ID</v>
          </cell>
        </row>
        <row r="544">
          <cell r="C544" t="str">
            <v>Jasa Pasang Terminating Kabel  OD</v>
          </cell>
        </row>
        <row r="545">
          <cell r="C545" t="str">
            <v>Jasa Pasang Sepatu Kabel Bimetal  (2 lubang)</v>
          </cell>
        </row>
        <row r="546">
          <cell r="C546" t="str">
            <v>Jasa Pasang Sepatu Kabel Bimetal  (1lubang)</v>
          </cell>
        </row>
        <row r="547">
          <cell r="C547" t="str">
            <v>Jasa Penarikan Kabel XLPE THREE CORE</v>
          </cell>
        </row>
        <row r="548">
          <cell r="C548" t="str">
            <v>Jasa Penarikan Kabel XLPE SINGLE CORE</v>
          </cell>
        </row>
        <row r="549">
          <cell r="C549" t="str">
            <v xml:space="preserve">Jasa Penarikan Kabel NYY </v>
          </cell>
        </row>
        <row r="550">
          <cell r="C550" t="str">
            <v>Jasa Penarikan Kabel nyfgby</v>
          </cell>
        </row>
      </sheetData>
      <sheetData sheetId="14" refreshError="1"/>
      <sheetData sheetId="15" refreshError="1"/>
      <sheetData sheetId="16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Cover"/>
      <sheetName val="Kontrol"/>
      <sheetName val="Asumsi"/>
      <sheetName val="Grf Pedp Lain2"/>
      <sheetName val="PRK"/>
      <sheetName val="Kamus"/>
      <sheetName val="FIN%20ANALISIS-DISJAYA-CALL%20C"/>
      <sheetName val="NerSubsis"/>
      <sheetName val="DATA"/>
      <sheetName val="TRANS"/>
      <sheetName val="rekmodiPtk (MAP)"/>
      <sheetName val="PP"/>
      <sheetName val="Perintah"/>
      <sheetName val="REKAP"/>
      <sheetName val="Menu"/>
      <sheetName val="HS"/>
      <sheetName val="Daftar Tabel"/>
      <sheetName val="REAL-LR"/>
      <sheetName val="LAIN2"/>
      <sheetName val="daftar hrg mat 07"/>
      <sheetName val="KODE GGN"/>
      <sheetName val="112-885"/>
      <sheetName val="LIST"/>
      <sheetName val="Murni"/>
      <sheetName val="REKAP KINERJA"/>
      <sheetName val="MATERIAL"/>
      <sheetName val="HARGA SATUAN"/>
      <sheetName val="RAB"/>
      <sheetName val="database"/>
      <sheetName val="Valuation"/>
      <sheetName val="BERKAS"/>
      <sheetName val="LapKemPhis"/>
      <sheetName val="DT"/>
      <sheetName val="Prdk 2000 (2)"/>
      <sheetName val="Penjualan"/>
      <sheetName val="ProdSendiri"/>
      <sheetName val="PS&amp;Susut TL"/>
      <sheetName val="SewaBeli"/>
      <sheetName val="Transfer"/>
      <sheetName val="PROFIL"/>
      <sheetName val="Breakdown"/>
      <sheetName val="F-1"/>
      <sheetName val="EPC"/>
      <sheetName val="PARAMETER"/>
      <sheetName val="W1"/>
      <sheetName val="Tabel Kode"/>
      <sheetName val="Listing"/>
      <sheetName val="AHS-JTR"/>
      <sheetName val="Sudah Berjalan"/>
      <sheetName val="assumption"/>
      <sheetName val="Harga BBM Indonesia"/>
      <sheetName val="MaterialRKS"/>
      <sheetName val="As"/>
      <sheetName val="L-R"/>
      <sheetName val="BIODATA"/>
      <sheetName val="Tabel Istilah"/>
      <sheetName val="analis"/>
      <sheetName val="FORM A12 BJI"/>
      <sheetName val="FORM A12MED"/>
      <sheetName val="FORM A12PKM"/>
      <sheetName val="FORM A12PMS 2011"/>
      <sheetName val="FORM A12PSP"/>
      <sheetName val="FORM A12 SBG"/>
      <sheetName val="LR"/>
      <sheetName val="3-DIV2"/>
      <sheetName val="Daftar Kegiatan"/>
      <sheetName val="Mar 2004"/>
      <sheetName val="INPUT"/>
      <sheetName val="TABEL"/>
      <sheetName val="FIN_ANALISIS-DISJAYA-CALL_CENTR"/>
      <sheetName val="Grf_Pedp_Lain2"/>
      <sheetName val="daftar_hrg_mat_07"/>
      <sheetName val="SISTEM SUMBAGSEL"/>
      <sheetName val="FIN_ANALISIS-DISJAYA-CALL_CENT1"/>
      <sheetName val="Grf_Pedp_Lain21"/>
      <sheetName val="daftar_hrg_mat_071"/>
      <sheetName val="SISTEM_SUMBAGSEL"/>
      <sheetName val="KODE_GGN"/>
      <sheetName val="Daftar_Tabel"/>
      <sheetName val="rekmodiPtk_(MAP)"/>
      <sheetName val="Material Distribusi"/>
      <sheetName val="ACUAN"/>
      <sheetName val="SL3"/>
      <sheetName val="Transver kWh"/>
      <sheetName val="REFERENSI"/>
      <sheetName val="CashFlow"/>
      <sheetName val="THN-7"/>
      <sheetName val="data_benefit(1)"/>
      <sheetName val="data_val"/>
      <sheetName val="BBM-03"/>
      <sheetName val="chemcal"/>
      <sheetName val="DENPASAR"/>
      <sheetName val="Sheet2"/>
      <sheetName val="GABLUARJAWA1 (2)"/>
      <sheetName val="W-NAD"/>
      <sheetName val="Tap"/>
      <sheetName val="Rekapitulasi"/>
      <sheetName val="RJBR"/>
      <sheetName val="HON-KT"/>
      <sheetName val="Calc Inst"/>
      <sheetName val="CiMaPlbStd"/>
      <sheetName val="Input GENERATION-DATA"/>
      <sheetName val="CEMPAKA"/>
      <sheetName val="01 A"/>
      <sheetName val="NRCPTK01"/>
      <sheetName val="KKN"/>
      <sheetName val="KLP"/>
      <sheetName val="KSN"/>
      <sheetName val="NBL"/>
      <sheetName val="PLB"/>
      <sheetName val="RYN"/>
      <sheetName val="SKM"/>
      <sheetName val="TLK"/>
      <sheetName val="DESEMBER"/>
      <sheetName val="NP"/>
      <sheetName val="aruskas"/>
      <sheetName val="INPBA"/>
      <sheetName val="bantu"/>
      <sheetName val="Monitoring_Harian"/>
      <sheetName val="bantu_rec"/>
      <sheetName val="KMS-DIS5"/>
      <sheetName val="FROM UNIT 08"/>
      <sheetName val="Persed"/>
      <sheetName val="Inv_NAD"/>
      <sheetName val="Inv_SUMUT"/>
      <sheetName val="Inv_RIAU"/>
      <sheetName val="Inv_SUMBAR"/>
      <sheetName val="Inv_S2JB"/>
      <sheetName val="Inv_LAMPUNG"/>
      <sheetName val="Inv_KALBAR"/>
      <sheetName val="Inv_KALTIM"/>
      <sheetName val="Inv_KITLUR SUMBAGUT"/>
      <sheetName val="Inv_KITLUR SUMBAGSEL"/>
      <sheetName val="Inv_SULUTENGGO"/>
      <sheetName val="Inv_SULSELRA"/>
      <sheetName val="Inv_NTB"/>
      <sheetName val="Inv_KALSELTENG"/>
      <sheetName val="Inv_MALUKU"/>
      <sheetName val="ACUANBARU"/>
      <sheetName val="Penyulang Padam"/>
      <sheetName val="General Parameter"/>
      <sheetName val="EntityRef"/>
      <sheetName val="Resource Plan (2)"/>
      <sheetName val="Bipeg-U(12D2)"/>
      <sheetName val="Uraian"/>
      <sheetName val="rkap2008"/>
      <sheetName val="LabaRugi Lainnya 2005(20)"/>
      <sheetName val="LabaRugi Unsur2004(21A)"/>
      <sheetName val="L20Keu"/>
      <sheetName val="L_23"/>
      <sheetName val="DTU"/>
      <sheetName val="FAS"/>
      <sheetName val="PESUT TW2"/>
      <sheetName val="Summary"/>
      <sheetName val="Hal-1"/>
      <sheetName val="Jasa"/>
      <sheetName val="Mat"/>
      <sheetName val="TONGKE-HT"/>
      <sheetName val="Basic Price"/>
      <sheetName val="neraca 1999-2000"/>
      <sheetName val="K_TAM_SPK032"/>
      <sheetName val="Info"/>
      <sheetName val="manpower"/>
      <sheetName val="tools"/>
      <sheetName val="K2-FA"/>
      <sheetName val="TPHDP"/>
      <sheetName val="ttrans"/>
      <sheetName val="Harian"/>
      <sheetName val="CAB"/>
      <sheetName val="Biaya"/>
      <sheetName val="LabaRugi"/>
      <sheetName val="CD&amp;Stok"/>
      <sheetName val="Neraca"/>
      <sheetName val="TDL2001"/>
      <sheetName val="GeneralInfo"/>
      <sheetName val="SAA"/>
      <sheetName val="FORM BQ TL PRATU 4cct"/>
      <sheetName val="RAB GI"/>
      <sheetName val="laporan pemakaian blangko"/>
      <sheetName val="input-cost"/>
      <sheetName val="Rekap Piutang"/>
      <sheetName val="Upah&amp;Bahan"/>
      <sheetName val="GD"/>
      <sheetName val="FLI - Sec.1"/>
      <sheetName val="BBaku(12C3)"/>
      <sheetName val="BBMJenis(12B1)"/>
      <sheetName val="BiLuOp(14)"/>
      <sheetName val="BiPinjamin(15)"/>
      <sheetName val="BOLain(12E2)"/>
      <sheetName val="BPeg-F(12D1)"/>
      <sheetName val="HarJabor(12C2)"/>
      <sheetName val="IkhtisarBiop(12.0)"/>
      <sheetName val="LabaRugi Fungsi"/>
      <sheetName val="LabaRugi Fungsi2004(21B)"/>
      <sheetName val="PembelianiTL(12A1"/>
      <sheetName val="PendaLuOp(13)"/>
      <sheetName val="PendOpLain(11B)"/>
      <sheetName val="ProduksiTL(12B2)"/>
      <sheetName val="Indikator215"/>
      <sheetName val="Jenis Pelatihan"/>
      <sheetName val="Grafik Wil"/>
      <sheetName val="AKTIVA TETAP"/>
      <sheetName val="kali-2001"/>
      <sheetName val="A"/>
      <sheetName val="RKAP"/>
      <sheetName val="civil-work"/>
      <sheetName val="APP CAWANG"/>
      <sheetName val="Hopf"/>
      <sheetName val="IBASE"/>
      <sheetName val="FIN_ANALISIS-DISJAYA-CALL_CENT2"/>
      <sheetName val="Grf_Pedp_Lain22"/>
      <sheetName val="daftar_hrg_mat_072"/>
      <sheetName val="KODE_GGN1"/>
      <sheetName val="REKAP_KINERJA"/>
      <sheetName val="HARGA_SATUAN"/>
      <sheetName val="rekmodiPtk_(MAP)1"/>
      <sheetName val="Daftar_Tabel1"/>
      <sheetName val="Prdk_2000_(2)"/>
      <sheetName val="PS&amp;Susut_TL"/>
      <sheetName val="Tabel_Kode"/>
      <sheetName val="Sudah_Berjalan"/>
      <sheetName val="Harga_BBM_Indonesia"/>
      <sheetName val="01_A"/>
      <sheetName val="Tabel_Istilah"/>
      <sheetName val="FORM_A12_BJI"/>
      <sheetName val="FORM_A12MED"/>
      <sheetName val="FORM_A12PKM"/>
      <sheetName val="FORM_A12PMS_2011"/>
      <sheetName val="FORM_A12PSP"/>
      <sheetName val="FORM_A12_SBG"/>
      <sheetName val="Daftar_Kegiatan"/>
      <sheetName val="Mar_2004"/>
      <sheetName val="SISTEM_SUMBAGSEL1"/>
      <sheetName val="Material_Distribusi"/>
      <sheetName val="Transver_kWh"/>
      <sheetName val="GABLUARJAWA1_(2)"/>
      <sheetName val="Penyulang_Padam"/>
      <sheetName val="General_Parameter"/>
      <sheetName val="REFERENCE"/>
      <sheetName val="Assumptions"/>
      <sheetName val="dapeg lama"/>
      <sheetName val="#REF"/>
      <sheetName val="gvl"/>
      <sheetName val="PREDIKSI PRODUKSI"/>
      <sheetName val="RINCIAN HARGA MATERIAL"/>
      <sheetName val="sept"/>
      <sheetName val="SK62"/>
      <sheetName val="O &amp; M"/>
      <sheetName val="C"/>
      <sheetName val="M"/>
      <sheetName val="DATA PEG APRIL 2013"/>
      <sheetName val="KH-Q1,Q2,01"/>
      <sheetName val="DAF- PEG"/>
      <sheetName val="DIL (2)"/>
      <sheetName val="Isian Biodata"/>
      <sheetName val="x"/>
      <sheetName val="Sch-5"/>
      <sheetName val="Listrik Mati 05"/>
      <sheetName val="Wil-2"/>
      <sheetName val="Basic"/>
      <sheetName val="Yearly_acc"/>
      <sheetName val="Sensitivitas"/>
      <sheetName val="COVER A1_A3"/>
      <sheetName val="Du_lieu"/>
      <sheetName val="Analisa"/>
      <sheetName val="seri1"/>
      <sheetName val="item"/>
      <sheetName val="MENU1"/>
    </sheetNames>
    <sheetDataSet>
      <sheetData sheetId="0"/>
      <sheetData sheetId="1">
        <row r="5">
          <cell r="B5" t="str">
            <v>DPCAC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REKAP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CF"/>
      <sheetName val="Amandemen-2004"/>
      <sheetName val="List"/>
      <sheetName val="Selisih Prod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Catatan"/>
      <sheetName val="Uraian"/>
      <sheetName val="Sampul"/>
      <sheetName val="Chek"/>
      <sheetName val="kCal"/>
      <sheetName val="HitBln"/>
      <sheetName val="BBkr"/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UshDeb00"/>
      <sheetName val="Sheet5"/>
      <sheetName val="TRANS"/>
      <sheetName val="Gasifikasi"/>
      <sheetName val="Shee2"/>
      <sheetName val="Seet4"/>
      <sheetName val="ca"/>
      <sheetName val="JOB"/>
      <sheetName val="Resume"/>
      <sheetName val="FIN ANALISIS-DISJAYA-CALL CENTR"/>
      <sheetName val="Kontrol"/>
      <sheetName val="Grf Pedp Lain2"/>
      <sheetName val="PRK"/>
      <sheetName val="FIN%20ANALISIS-DISJAYA-CALL%20C"/>
      <sheetName val="Menu"/>
      <sheetName val="FORM-B"/>
      <sheetName val="Smg"/>
      <sheetName val="MENU1"/>
      <sheetName val="Listrik Mati 05"/>
      <sheetName val="Tabel Kode"/>
      <sheetName val="rkap2008"/>
      <sheetName val="UK110301"/>
      <sheetName val="APBN"/>
      <sheetName val="REAL-LR"/>
      <sheetName val="W-NAD"/>
      <sheetName val="gvl"/>
      <sheetName val="ACUAN"/>
      <sheetName val="SAA"/>
      <sheetName val="A1 pri123"/>
      <sheetName val="JASA"/>
      <sheetName val="Submission Form"/>
      <sheetName val="Penjualan"/>
      <sheetName val="ProdSendiri"/>
      <sheetName val="PS&amp;Susut TL"/>
      <sheetName val="SewaBeli"/>
      <sheetName val="Transfer"/>
      <sheetName val="UJ.UPJ KECIL"/>
      <sheetName val="Bipeg-U(12D2)"/>
      <sheetName val="AMUNTAI"/>
      <sheetName val="BARABAI"/>
      <sheetName val="BINUANG"/>
      <sheetName val="KD 6 DAHA"/>
      <sheetName val="KANDANGAN"/>
      <sheetName val="PARINGIN"/>
      <sheetName val="RANTAU"/>
      <sheetName val="TANJUNG"/>
      <sheetName val="GAJI"/>
      <sheetName val="MONITORING PK"/>
      <sheetName val="CECK LIST"/>
      <sheetName val="gd_rab"/>
      <sheetName val="tm_rab"/>
      <sheetName val="RKS"/>
      <sheetName val="DeVIASI"/>
      <sheetName val="KoMposisi"/>
      <sheetName val="HarJabor(12C2)"/>
      <sheetName val="LK2004"/>
      <sheetName val="PMT"/>
      <sheetName val="Customer"/>
      <sheetName val="bantu"/>
      <sheetName val="Monitoring_Harian"/>
      <sheetName val="bantu_rec"/>
      <sheetName val="KINERJA_PMT"/>
      <sheetName val="x"/>
      <sheetName val="JAN09"/>
      <sheetName val="SuMBER"/>
      <sheetName val="Sudah Berjalan"/>
      <sheetName val="DAF- PEG"/>
    </sheetNames>
    <sheetDataSet>
      <sheetData sheetId="0">
        <row r="10">
          <cell r="S10" t="b">
            <v>1</v>
          </cell>
        </row>
      </sheetData>
      <sheetData sheetId="1">
        <row r="10">
          <cell r="S10" t="b">
            <v>1</v>
          </cell>
        </row>
      </sheetData>
      <sheetData sheetId="2" refreshError="1">
        <row r="10">
          <cell r="S10" t="b">
            <v>1</v>
          </cell>
        </row>
      </sheetData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5">
          <cell r="A5" t="str">
            <v>A</v>
          </cell>
        </row>
      </sheetData>
      <sheetData sheetId="15"/>
      <sheetData sheetId="16">
        <row r="5">
          <cell r="A5" t="str">
            <v>A</v>
          </cell>
        </row>
      </sheetData>
      <sheetData sheetId="17"/>
      <sheetData sheetId="18"/>
      <sheetData sheetId="19"/>
      <sheetData sheetId="20"/>
      <sheetData sheetId="21"/>
      <sheetData sheetId="22">
        <row r="5">
          <cell r="A5" t="str">
            <v>A</v>
          </cell>
        </row>
      </sheetData>
      <sheetData sheetId="23">
        <row r="5">
          <cell r="A5" t="str">
            <v>A</v>
          </cell>
        </row>
      </sheetData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hanges"/>
      <sheetName val="Cover"/>
      <sheetName val="Daftar Isi"/>
      <sheetName val="Asumsi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Dis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Bipeg_U_12D2_"/>
      <sheetName val="item"/>
      <sheetName val="Sheet5"/>
    </sheetNames>
    <sheetDataSet>
      <sheetData sheetId="0" refreshError="1"/>
      <sheetData sheetId="1" refreshError="1"/>
      <sheetData sheetId="2" refreshError="1"/>
      <sheetData sheetId="3" refreshError="1">
        <row r="4">
          <cell r="T4" t="b">
            <v>1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 refreshError="1"/>
      <sheetData sheetId="30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Sheet5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  <sheetName val="Cover"/>
      <sheetName val="Daftar I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Asumsi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 refreshError="1"/>
      <sheetData sheetId="1">
        <row r="5">
          <cell r="A5" t="str">
            <v>A</v>
          </cell>
          <cell r="B5" t="str">
            <v>B</v>
          </cell>
          <cell r="C5" t="str">
            <v>C</v>
          </cell>
          <cell r="D5" t="str">
            <v>D</v>
          </cell>
          <cell r="E5" t="str">
            <v>E</v>
          </cell>
          <cell r="F5" t="str">
            <v>F</v>
          </cell>
          <cell r="G5" t="str">
            <v>G</v>
          </cell>
          <cell r="H5" t="str">
            <v>H</v>
          </cell>
          <cell r="I5" t="str">
            <v>I</v>
          </cell>
          <cell r="J5" t="str">
            <v>J</v>
          </cell>
          <cell r="K5" t="str">
            <v>K</v>
          </cell>
          <cell r="M5" t="str">
            <v>L</v>
          </cell>
          <cell r="N5" t="str">
            <v>M</v>
          </cell>
          <cell r="O5" t="str">
            <v>N</v>
          </cell>
          <cell r="P5" t="str">
            <v>O</v>
          </cell>
          <cell r="Q5" t="str">
            <v>P</v>
          </cell>
          <cell r="R5" t="str">
            <v>Q</v>
          </cell>
          <cell r="S5" t="str">
            <v>R</v>
          </cell>
          <cell r="T5" t="str">
            <v>S</v>
          </cell>
          <cell r="U5" t="str">
            <v>T</v>
          </cell>
          <cell r="V5" t="str">
            <v>U</v>
          </cell>
          <cell r="W5" t="str">
            <v>V</v>
          </cell>
          <cell r="X5" t="str">
            <v>W</v>
          </cell>
          <cell r="Y5" t="str">
            <v>X</v>
          </cell>
          <cell r="Z5" t="str">
            <v>Y</v>
          </cell>
          <cell r="AA5" t="str">
            <v>Z</v>
          </cell>
          <cell r="AB5" t="str">
            <v>AA</v>
          </cell>
          <cell r="AC5" t="str">
            <v>AB</v>
          </cell>
          <cell r="AD5" t="str">
            <v>AC</v>
          </cell>
          <cell r="AE5" t="str">
            <v>AD</v>
          </cell>
          <cell r="AF5" t="str">
            <v>AE</v>
          </cell>
          <cell r="AG5" t="str">
            <v>AF</v>
          </cell>
        </row>
        <row r="6">
          <cell r="A6">
            <v>36617</v>
          </cell>
          <cell r="B6" t="str">
            <v>Kapal</v>
          </cell>
          <cell r="C6" t="str">
            <v>P_Sakah_Lukluk</v>
          </cell>
          <cell r="D6">
            <v>35</v>
          </cell>
          <cell r="E6" t="str">
            <v>EF</v>
          </cell>
          <cell r="F6">
            <v>0.23263888888888887</v>
          </cell>
          <cell r="G6">
            <v>0.23333333333333331</v>
          </cell>
          <cell r="M6">
            <v>6.9444444444444198E-4</v>
          </cell>
          <cell r="N6">
            <v>130</v>
          </cell>
          <cell r="O6">
            <v>140</v>
          </cell>
          <cell r="P6">
            <v>17.175666666666604</v>
          </cell>
          <cell r="Q6" t="str">
            <v>41e</v>
          </cell>
          <cell r="R6" t="str">
            <v>Rele bekerja tanpa penyebab yang jelas, PMT  masuk kembali</v>
          </cell>
          <cell r="T6">
            <v>6.9444444444444198E-4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6.9444444444444198E-4</v>
          </cell>
          <cell r="Z6">
            <v>107</v>
          </cell>
          <cell r="AA6" t="str">
            <v>R</v>
          </cell>
          <cell r="AB6">
            <v>0</v>
          </cell>
          <cell r="AC6">
            <v>0</v>
          </cell>
          <cell r="AD6">
            <v>1</v>
          </cell>
          <cell r="AE6">
            <v>1</v>
          </cell>
          <cell r="AF6">
            <v>0</v>
          </cell>
          <cell r="AG6">
            <v>0</v>
          </cell>
        </row>
        <row r="7">
          <cell r="A7">
            <v>36617</v>
          </cell>
          <cell r="B7" t="str">
            <v>Sanur</v>
          </cell>
          <cell r="C7" t="str">
            <v>P_Nusa_Indah</v>
          </cell>
          <cell r="D7">
            <v>120</v>
          </cell>
          <cell r="H7">
            <v>0.41041666666666665</v>
          </cell>
          <cell r="I7">
            <v>0.4201388888888889</v>
          </cell>
          <cell r="K7" t="str">
            <v>RR</v>
          </cell>
          <cell r="M7">
            <v>9.7222222222222224E-3</v>
          </cell>
          <cell r="N7">
            <v>99</v>
          </cell>
          <cell r="O7">
            <v>120</v>
          </cell>
          <cell r="P7">
            <v>824.43200000000002</v>
          </cell>
          <cell r="Q7">
            <v>46</v>
          </cell>
          <cell r="R7" t="str">
            <v>Cut Out Rusak</v>
          </cell>
          <cell r="S7" t="str">
            <v>Penggantian Overdist CO Phase di Jln Letda Reta.</v>
          </cell>
          <cell r="T7">
            <v>0</v>
          </cell>
          <cell r="U7">
            <v>0</v>
          </cell>
          <cell r="V7">
            <v>0</v>
          </cell>
          <cell r="W7">
            <v>9.7222222222222432E-3</v>
          </cell>
          <cell r="X7">
            <v>0</v>
          </cell>
          <cell r="Y7">
            <v>9.7222222222222432E-3</v>
          </cell>
          <cell r="Z7">
            <v>193</v>
          </cell>
          <cell r="AA7" t="str">
            <v>R</v>
          </cell>
          <cell r="AB7">
            <v>2</v>
          </cell>
          <cell r="AC7">
            <v>0</v>
          </cell>
          <cell r="AD7">
            <v>0</v>
          </cell>
          <cell r="AE7">
            <v>0</v>
          </cell>
          <cell r="AF7">
            <v>1</v>
          </cell>
          <cell r="AG7">
            <v>1</v>
          </cell>
        </row>
        <row r="8">
          <cell r="A8">
            <v>36617</v>
          </cell>
          <cell r="B8" t="str">
            <v>Sanur</v>
          </cell>
          <cell r="C8" t="str">
            <v>P_Sudirman</v>
          </cell>
          <cell r="D8">
            <v>51</v>
          </cell>
          <cell r="E8" t="str">
            <v>OC</v>
          </cell>
          <cell r="F8">
            <v>0.54513888888888895</v>
          </cell>
          <cell r="I8">
            <v>0.54583333333333328</v>
          </cell>
          <cell r="K8" t="str">
            <v>R</v>
          </cell>
          <cell r="M8">
            <v>6.9444444444444447E-4</v>
          </cell>
          <cell r="N8">
            <v>70</v>
          </cell>
          <cell r="O8">
            <v>70</v>
          </cell>
          <cell r="P8">
            <v>25.027399999999997</v>
          </cell>
          <cell r="Q8" t="str">
            <v>41e</v>
          </cell>
          <cell r="R8" t="str">
            <v>Rele bekerja tanpa penyebab yang jelas, PMT  masuk kembali</v>
          </cell>
          <cell r="T8">
            <v>0</v>
          </cell>
          <cell r="U8">
            <v>6.9444444444433095E-4</v>
          </cell>
          <cell r="V8">
            <v>0</v>
          </cell>
          <cell r="W8">
            <v>0</v>
          </cell>
          <cell r="X8">
            <v>0</v>
          </cell>
          <cell r="Y8">
            <v>6.9444444444433095E-4</v>
          </cell>
          <cell r="Z8">
            <v>189</v>
          </cell>
          <cell r="AA8" t="str">
            <v>R</v>
          </cell>
          <cell r="AB8">
            <v>1</v>
          </cell>
          <cell r="AC8">
            <v>0</v>
          </cell>
          <cell r="AD8">
            <v>1</v>
          </cell>
          <cell r="AE8">
            <v>0</v>
          </cell>
          <cell r="AF8">
            <v>0</v>
          </cell>
          <cell r="AG8">
            <v>1</v>
          </cell>
        </row>
        <row r="9">
          <cell r="A9">
            <v>36617</v>
          </cell>
          <cell r="B9" t="str">
            <v>Sanur</v>
          </cell>
          <cell r="C9" t="str">
            <v>P_Bet_Ngandang</v>
          </cell>
          <cell r="D9">
            <v>57</v>
          </cell>
          <cell r="E9" t="str">
            <v>OC/EF</v>
          </cell>
          <cell r="F9">
            <v>0.5444444444444444</v>
          </cell>
          <cell r="G9">
            <v>0.54513888888888895</v>
          </cell>
          <cell r="M9">
            <v>6.9444444444444447E-4</v>
          </cell>
          <cell r="N9">
            <v>42</v>
          </cell>
          <cell r="O9">
            <v>55</v>
          </cell>
          <cell r="P9">
            <v>27.971799999999998</v>
          </cell>
          <cell r="Q9">
            <v>46</v>
          </cell>
          <cell r="R9" t="str">
            <v>Cut Out rusak</v>
          </cell>
          <cell r="T9">
            <v>6.94444444444553E-4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6.94444444444553E-4</v>
          </cell>
          <cell r="Z9">
            <v>186</v>
          </cell>
          <cell r="AA9" t="str">
            <v>R</v>
          </cell>
          <cell r="AB9">
            <v>0</v>
          </cell>
          <cell r="AC9">
            <v>0</v>
          </cell>
          <cell r="AD9">
            <v>1</v>
          </cell>
          <cell r="AE9">
            <v>1</v>
          </cell>
          <cell r="AF9">
            <v>0</v>
          </cell>
          <cell r="AG9">
            <v>0</v>
          </cell>
        </row>
        <row r="10">
          <cell r="A10">
            <v>36617</v>
          </cell>
          <cell r="B10" t="str">
            <v>Sanur</v>
          </cell>
          <cell r="C10" t="str">
            <v>P_VIP_I</v>
          </cell>
          <cell r="D10">
            <v>136</v>
          </cell>
          <cell r="E10" t="str">
            <v>OC</v>
          </cell>
          <cell r="F10">
            <v>0.54513888888888895</v>
          </cell>
          <cell r="I10">
            <v>0.54583333333333328</v>
          </cell>
          <cell r="K10" t="str">
            <v>R</v>
          </cell>
          <cell r="M10">
            <v>6.9444444444444447E-4</v>
          </cell>
          <cell r="N10">
            <v>62</v>
          </cell>
          <cell r="O10">
            <v>135</v>
          </cell>
          <cell r="P10">
            <v>66.739733333333334</v>
          </cell>
          <cell r="Q10">
            <v>46</v>
          </cell>
          <cell r="R10" t="str">
            <v>Cut Out rusak</v>
          </cell>
          <cell r="T10">
            <v>0</v>
          </cell>
          <cell r="U10">
            <v>6.9444444444433095E-4</v>
          </cell>
          <cell r="V10">
            <v>0</v>
          </cell>
          <cell r="W10">
            <v>0</v>
          </cell>
          <cell r="X10">
            <v>0</v>
          </cell>
          <cell r="Y10">
            <v>6.9444444444433095E-4</v>
          </cell>
          <cell r="Z10">
            <v>190</v>
          </cell>
          <cell r="AA10" t="str">
            <v>R</v>
          </cell>
          <cell r="AB10">
            <v>1</v>
          </cell>
          <cell r="AC10">
            <v>0</v>
          </cell>
          <cell r="AD10">
            <v>1</v>
          </cell>
          <cell r="AE10">
            <v>0</v>
          </cell>
          <cell r="AF10">
            <v>0</v>
          </cell>
          <cell r="AG10">
            <v>1</v>
          </cell>
        </row>
        <row r="11">
          <cell r="A11">
            <v>36617</v>
          </cell>
          <cell r="B11" t="str">
            <v>Gianyar</v>
          </cell>
          <cell r="C11" t="str">
            <v>P_Klungkung</v>
          </cell>
          <cell r="D11">
            <v>188</v>
          </cell>
          <cell r="E11" t="str">
            <v>EF</v>
          </cell>
          <cell r="F11">
            <v>0.81805555555555554</v>
          </cell>
          <cell r="G11">
            <v>0.81874999999999998</v>
          </cell>
          <cell r="M11">
            <v>6.9444444444444198E-4</v>
          </cell>
          <cell r="N11">
            <v>180</v>
          </cell>
          <cell r="O11">
            <v>185</v>
          </cell>
          <cell r="P11">
            <v>92.257866666666331</v>
          </cell>
          <cell r="Q11" t="str">
            <v>41e</v>
          </cell>
          <cell r="R11" t="str">
            <v>Rele bekerja tanpa penyebab yang jelas, PMT  masuk kembali</v>
          </cell>
          <cell r="T11">
            <v>6.9444444444444198E-4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6.9444444444444198E-4</v>
          </cell>
          <cell r="Z11">
            <v>68</v>
          </cell>
          <cell r="AA11" t="str">
            <v>R</v>
          </cell>
          <cell r="AB11">
            <v>0</v>
          </cell>
          <cell r="AC11">
            <v>0</v>
          </cell>
          <cell r="AD11">
            <v>1</v>
          </cell>
          <cell r="AE11">
            <v>1</v>
          </cell>
          <cell r="AF11">
            <v>0</v>
          </cell>
          <cell r="AG11">
            <v>0</v>
          </cell>
        </row>
        <row r="12">
          <cell r="A12">
            <v>36617</v>
          </cell>
          <cell r="B12" t="str">
            <v>Gianyar</v>
          </cell>
          <cell r="C12" t="str">
            <v>P_Ubud</v>
          </cell>
          <cell r="D12">
            <v>160</v>
          </cell>
          <cell r="E12" t="str">
            <v>EF</v>
          </cell>
          <cell r="F12">
            <v>0.81805555555555554</v>
          </cell>
          <cell r="G12">
            <v>0.81874999999999998</v>
          </cell>
          <cell r="M12">
            <v>6.9444444444444198E-4</v>
          </cell>
          <cell r="N12">
            <v>150</v>
          </cell>
          <cell r="O12">
            <v>155</v>
          </cell>
          <cell r="P12">
            <v>78.517333333333056</v>
          </cell>
          <cell r="Q12" t="str">
            <v>41e</v>
          </cell>
          <cell r="R12" t="str">
            <v>Rele bekerja tanpa penyebab yang jelas, PMT  masuk kembali</v>
          </cell>
          <cell r="T12">
            <v>6.9444444444444198E-4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6.9444444444444198E-4</v>
          </cell>
          <cell r="Z12">
            <v>69</v>
          </cell>
          <cell r="AA12" t="str">
            <v>R</v>
          </cell>
          <cell r="AB12">
            <v>0</v>
          </cell>
          <cell r="AC12">
            <v>0</v>
          </cell>
          <cell r="AD12">
            <v>1</v>
          </cell>
          <cell r="AE12">
            <v>1</v>
          </cell>
          <cell r="AF12">
            <v>0</v>
          </cell>
          <cell r="AG12">
            <v>0</v>
          </cell>
        </row>
        <row r="13">
          <cell r="A13">
            <v>36617</v>
          </cell>
          <cell r="B13" t="str">
            <v>Pesanggaran</v>
          </cell>
          <cell r="C13" t="str">
            <v>P_Pelabuhan</v>
          </cell>
          <cell r="D13">
            <v>144</v>
          </cell>
          <cell r="E13" t="str">
            <v>EF</v>
          </cell>
          <cell r="F13">
            <v>0.84861111111111109</v>
          </cell>
          <cell r="I13">
            <v>0.85624999999999996</v>
          </cell>
          <cell r="K13" t="str">
            <v>R</v>
          </cell>
          <cell r="M13">
            <v>7.6388888888888618E-3</v>
          </cell>
          <cell r="N13">
            <v>55</v>
          </cell>
          <cell r="O13">
            <v>75</v>
          </cell>
          <cell r="P13">
            <v>777.32159999999715</v>
          </cell>
          <cell r="Q13" t="str">
            <v>44b</v>
          </cell>
          <cell r="R13" t="str">
            <v>Jumper SUTM putus</v>
          </cell>
          <cell r="S13" t="str">
            <v>Jumparan CO di Kerta Dalam putus fhs.R</v>
          </cell>
          <cell r="T13">
            <v>0</v>
          </cell>
          <cell r="U13">
            <v>7.6388888888888618E-3</v>
          </cell>
          <cell r="V13">
            <v>0</v>
          </cell>
          <cell r="W13">
            <v>0</v>
          </cell>
          <cell r="X13">
            <v>0</v>
          </cell>
          <cell r="Y13">
            <v>7.6388888888888618E-3</v>
          </cell>
          <cell r="Z13">
            <v>160</v>
          </cell>
          <cell r="AA13" t="str">
            <v>R</v>
          </cell>
          <cell r="AB13">
            <v>1</v>
          </cell>
          <cell r="AC13">
            <v>0</v>
          </cell>
          <cell r="AD13">
            <v>1</v>
          </cell>
          <cell r="AE13">
            <v>0</v>
          </cell>
          <cell r="AF13">
            <v>0</v>
          </cell>
          <cell r="AG13">
            <v>1</v>
          </cell>
        </row>
        <row r="14">
          <cell r="A14">
            <v>36617</v>
          </cell>
          <cell r="B14" t="str">
            <v>Sanur</v>
          </cell>
          <cell r="C14" t="str">
            <v>P_Renon</v>
          </cell>
          <cell r="D14">
            <v>120</v>
          </cell>
          <cell r="E14" t="str">
            <v>EF</v>
          </cell>
          <cell r="F14">
            <v>0.88402777777777775</v>
          </cell>
          <cell r="G14">
            <v>0.8847222222222223</v>
          </cell>
          <cell r="M14">
            <v>6.94444444444553E-4</v>
          </cell>
          <cell r="N14">
            <v>90</v>
          </cell>
          <cell r="O14">
            <v>105</v>
          </cell>
          <cell r="P14">
            <v>58.888000000009207</v>
          </cell>
          <cell r="Q14" t="str">
            <v>41e</v>
          </cell>
          <cell r="R14" t="str">
            <v>Rele bekerja tanpa penyebab yang jelas, PMT  masuk kembali</v>
          </cell>
          <cell r="T14">
            <v>6.94444444444553E-4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6.94444444444553E-4</v>
          </cell>
          <cell r="Z14">
            <v>192</v>
          </cell>
          <cell r="AA14" t="str">
            <v>R</v>
          </cell>
          <cell r="AB14">
            <v>0</v>
          </cell>
          <cell r="AC14">
            <v>0</v>
          </cell>
          <cell r="AD14">
            <v>1</v>
          </cell>
          <cell r="AE14">
            <v>1</v>
          </cell>
          <cell r="AF14">
            <v>0</v>
          </cell>
          <cell r="AG14">
            <v>0</v>
          </cell>
        </row>
        <row r="15">
          <cell r="A15">
            <v>36617</v>
          </cell>
          <cell r="B15" t="str">
            <v>Pesanggaran</v>
          </cell>
          <cell r="C15" t="str">
            <v>P_Bunisari</v>
          </cell>
          <cell r="D15">
            <v>230</v>
          </cell>
          <cell r="E15" t="str">
            <v>EF</v>
          </cell>
          <cell r="F15">
            <v>0.93194444444444446</v>
          </cell>
          <cell r="I15">
            <v>0.93263888888888891</v>
          </cell>
          <cell r="K15" t="str">
            <v>R</v>
          </cell>
          <cell r="M15">
            <v>6.9444444444444198E-4</v>
          </cell>
          <cell r="N15">
            <v>110</v>
          </cell>
          <cell r="O15">
            <v>200</v>
          </cell>
          <cell r="P15">
            <v>112.86866666666626</v>
          </cell>
          <cell r="Q15">
            <v>56</v>
          </cell>
          <cell r="R15" t="str">
            <v>Rele bekerja karena ikutan (sympthetic tripping).</v>
          </cell>
          <cell r="S15" t="str">
            <v>Trip bersamaan dengan P Bakung sari</v>
          </cell>
          <cell r="T15">
            <v>0</v>
          </cell>
          <cell r="U15">
            <v>6.9444444444444198E-4</v>
          </cell>
          <cell r="V15">
            <v>0</v>
          </cell>
          <cell r="W15">
            <v>0</v>
          </cell>
          <cell r="X15">
            <v>0</v>
          </cell>
          <cell r="Y15">
            <v>6.9444444444444198E-4</v>
          </cell>
          <cell r="Z15">
            <v>158</v>
          </cell>
          <cell r="AA15" t="str">
            <v>R</v>
          </cell>
          <cell r="AB15">
            <v>1</v>
          </cell>
          <cell r="AC15">
            <v>0</v>
          </cell>
          <cell r="AD15">
            <v>1</v>
          </cell>
          <cell r="AE15">
            <v>0</v>
          </cell>
          <cell r="AF15">
            <v>0</v>
          </cell>
          <cell r="AG15">
            <v>1</v>
          </cell>
        </row>
        <row r="16">
          <cell r="A16">
            <v>36617</v>
          </cell>
          <cell r="B16" t="str">
            <v>Pesanggaran</v>
          </cell>
          <cell r="C16" t="str">
            <v>P_Bakung_Sari</v>
          </cell>
          <cell r="D16">
            <v>145</v>
          </cell>
          <cell r="E16" t="str">
            <v>OC/M</v>
          </cell>
          <cell r="F16">
            <v>0.93194444444444446</v>
          </cell>
          <cell r="I16">
            <v>0.93333333333333324</v>
          </cell>
          <cell r="K16" t="str">
            <v>R</v>
          </cell>
          <cell r="M16">
            <v>1.3888888888887729E-3</v>
          </cell>
          <cell r="N16">
            <v>24</v>
          </cell>
          <cell r="O16">
            <v>100</v>
          </cell>
          <cell r="P16">
            <v>142.31266666665479</v>
          </cell>
          <cell r="Q16">
            <v>56</v>
          </cell>
          <cell r="R16" t="str">
            <v>Rele bekerja karena ikutan (sympthetic tripping).</v>
          </cell>
          <cell r="S16" t="str">
            <v>Trip bersamaan dengan            P Buni sari</v>
          </cell>
          <cell r="T16">
            <v>0</v>
          </cell>
          <cell r="U16">
            <v>1.3888888888887729E-3</v>
          </cell>
          <cell r="V16">
            <v>0</v>
          </cell>
          <cell r="W16">
            <v>0</v>
          </cell>
          <cell r="X16">
            <v>0</v>
          </cell>
          <cell r="Y16">
            <v>1.3888888888887729E-3</v>
          </cell>
          <cell r="Z16">
            <v>156</v>
          </cell>
          <cell r="AA16" t="str">
            <v>R</v>
          </cell>
          <cell r="AB16">
            <v>1</v>
          </cell>
          <cell r="AC16">
            <v>0</v>
          </cell>
          <cell r="AD16">
            <v>1</v>
          </cell>
          <cell r="AE16">
            <v>0</v>
          </cell>
          <cell r="AF16">
            <v>0</v>
          </cell>
          <cell r="AG16">
            <v>1</v>
          </cell>
        </row>
        <row r="17">
          <cell r="A17">
            <v>36618</v>
          </cell>
          <cell r="B17" t="str">
            <v>Kapal</v>
          </cell>
          <cell r="C17" t="str">
            <v>P_Tabanan</v>
          </cell>
          <cell r="D17">
            <v>70</v>
          </cell>
          <cell r="E17" t="str">
            <v>EF</v>
          </cell>
          <cell r="F17">
            <v>0.37222222222222223</v>
          </cell>
          <cell r="G17">
            <v>0.37291666666666662</v>
          </cell>
          <cell r="M17">
            <v>6.9444444444438647E-4</v>
          </cell>
          <cell r="N17">
            <v>70</v>
          </cell>
          <cell r="O17">
            <v>70</v>
          </cell>
          <cell r="P17">
            <v>34.351333333330466</v>
          </cell>
          <cell r="Q17" t="str">
            <v>41e</v>
          </cell>
          <cell r="R17" t="str">
            <v>Rele bekerja tanpa penyebab yang jelas, PMT  masuk kembali</v>
          </cell>
          <cell r="T17">
            <v>6.9444444444438647E-4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6.9444444444438647E-4</v>
          </cell>
          <cell r="Z17">
            <v>96</v>
          </cell>
          <cell r="AA17" t="str">
            <v>R</v>
          </cell>
          <cell r="AB17">
            <v>0</v>
          </cell>
          <cell r="AC17">
            <v>0</v>
          </cell>
          <cell r="AD17">
            <v>1</v>
          </cell>
          <cell r="AE17">
            <v>1</v>
          </cell>
          <cell r="AF17">
            <v>0</v>
          </cell>
          <cell r="AG17">
            <v>0</v>
          </cell>
        </row>
        <row r="18">
          <cell r="A18">
            <v>36618</v>
          </cell>
          <cell r="B18" t="str">
            <v>Nusa Dua</v>
          </cell>
          <cell r="C18" t="str">
            <v>P_Ungasan</v>
          </cell>
          <cell r="D18">
            <v>64</v>
          </cell>
          <cell r="E18" t="str">
            <v>EF</v>
          </cell>
          <cell r="F18">
            <v>0.79027777777777775</v>
          </cell>
          <cell r="I18">
            <v>0.7909722222222223</v>
          </cell>
          <cell r="K18" t="str">
            <v>M</v>
          </cell>
          <cell r="M18">
            <v>6.94444444444553E-4</v>
          </cell>
          <cell r="N18">
            <v>65</v>
          </cell>
          <cell r="O18">
            <v>70</v>
          </cell>
          <cell r="P18">
            <v>31.406933333338241</v>
          </cell>
          <cell r="Q18" t="str">
            <v>44b</v>
          </cell>
          <cell r="R18" t="str">
            <v>Jumper SUTM putus</v>
          </cell>
          <cell r="T18">
            <v>0</v>
          </cell>
          <cell r="U18">
            <v>6.94444444444553E-4</v>
          </cell>
          <cell r="V18">
            <v>0</v>
          </cell>
          <cell r="W18">
            <v>0</v>
          </cell>
          <cell r="X18">
            <v>0</v>
          </cell>
          <cell r="Y18">
            <v>6.94444444444553E-4</v>
          </cell>
          <cell r="Z18">
            <v>135</v>
          </cell>
          <cell r="AA18" t="str">
            <v>R</v>
          </cell>
          <cell r="AB18">
            <v>0</v>
          </cell>
          <cell r="AC18">
            <v>1</v>
          </cell>
          <cell r="AD18">
            <v>1</v>
          </cell>
          <cell r="AE18">
            <v>0</v>
          </cell>
          <cell r="AF18">
            <v>0</v>
          </cell>
          <cell r="AG18">
            <v>1</v>
          </cell>
        </row>
        <row r="19">
          <cell r="A19">
            <v>36618</v>
          </cell>
          <cell r="B19" t="str">
            <v>Sanur</v>
          </cell>
          <cell r="C19" t="str">
            <v>P_Renon</v>
          </cell>
          <cell r="D19">
            <v>110</v>
          </cell>
          <cell r="E19" t="str">
            <v>OC</v>
          </cell>
          <cell r="F19">
            <v>0.81805555555555554</v>
          </cell>
          <cell r="G19">
            <v>0.81874999999999998</v>
          </cell>
          <cell r="M19">
            <v>6.9444444444444198E-4</v>
          </cell>
          <cell r="N19">
            <v>80</v>
          </cell>
          <cell r="O19">
            <v>110</v>
          </cell>
          <cell r="P19">
            <v>53.98066666666648</v>
          </cell>
          <cell r="Q19" t="str">
            <v>41e</v>
          </cell>
          <cell r="R19" t="str">
            <v>Rele bekerja tanpa penyebab yang jelas, PMT  masuk kembali</v>
          </cell>
          <cell r="T19">
            <v>6.9444444444444198E-4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6.9444444444444198E-4</v>
          </cell>
          <cell r="Z19">
            <v>192</v>
          </cell>
          <cell r="AA19" t="str">
            <v>R</v>
          </cell>
          <cell r="AB19">
            <v>0</v>
          </cell>
          <cell r="AC19">
            <v>0</v>
          </cell>
          <cell r="AD19">
            <v>1</v>
          </cell>
          <cell r="AE19">
            <v>1</v>
          </cell>
          <cell r="AF19">
            <v>0</v>
          </cell>
          <cell r="AG19">
            <v>0</v>
          </cell>
        </row>
        <row r="20">
          <cell r="A20">
            <v>36619</v>
          </cell>
          <cell r="B20" t="str">
            <v>Pesanggaran</v>
          </cell>
          <cell r="C20" t="str">
            <v>P_Reagen</v>
          </cell>
          <cell r="D20">
            <v>150</v>
          </cell>
          <cell r="E20" t="str">
            <v>OC</v>
          </cell>
          <cell r="F20">
            <v>0.74791666666666667</v>
          </cell>
          <cell r="I20">
            <v>0.74861111111111101</v>
          </cell>
          <cell r="K20" t="str">
            <v>R</v>
          </cell>
          <cell r="M20">
            <v>6.9444444444433095E-4</v>
          </cell>
          <cell r="N20">
            <v>100</v>
          </cell>
          <cell r="O20">
            <v>150</v>
          </cell>
          <cell r="P20">
            <v>73.609999999987963</v>
          </cell>
          <cell r="Q20" t="str">
            <v>41e</v>
          </cell>
          <cell r="R20" t="str">
            <v>Rele bekerja tanpa penyebab yang jelas, PMT  masuk kembali</v>
          </cell>
          <cell r="S20" t="str">
            <v>Simpatitik Trip</v>
          </cell>
          <cell r="T20">
            <v>0</v>
          </cell>
          <cell r="U20">
            <v>6.9444444444433095E-4</v>
          </cell>
          <cell r="V20">
            <v>0</v>
          </cell>
          <cell r="W20">
            <v>0</v>
          </cell>
          <cell r="X20">
            <v>0</v>
          </cell>
          <cell r="Y20">
            <v>6.9444444444433095E-4</v>
          </cell>
          <cell r="Z20">
            <v>159</v>
          </cell>
          <cell r="AA20" t="str">
            <v>R</v>
          </cell>
          <cell r="AB20">
            <v>1</v>
          </cell>
          <cell r="AC20">
            <v>0</v>
          </cell>
          <cell r="AD20">
            <v>1</v>
          </cell>
          <cell r="AE20">
            <v>0</v>
          </cell>
          <cell r="AF20">
            <v>0</v>
          </cell>
          <cell r="AG20">
            <v>1</v>
          </cell>
        </row>
        <row r="21">
          <cell r="A21">
            <v>36619</v>
          </cell>
          <cell r="B21" t="str">
            <v>Pesanggaran</v>
          </cell>
          <cell r="C21" t="str">
            <v>P_Pelasa</v>
          </cell>
          <cell r="D21">
            <v>90</v>
          </cell>
          <cell r="E21" t="str">
            <v>OC/M</v>
          </cell>
          <cell r="F21">
            <v>0.74791666666666667</v>
          </cell>
          <cell r="I21">
            <v>0.74930555555555556</v>
          </cell>
          <cell r="K21" t="str">
            <v>R</v>
          </cell>
          <cell r="M21">
            <v>1.388888888888884E-3</v>
          </cell>
          <cell r="N21">
            <v>70</v>
          </cell>
          <cell r="O21">
            <v>70</v>
          </cell>
          <cell r="P21">
            <v>88.331999999999681</v>
          </cell>
          <cell r="Q21" t="str">
            <v>41e</v>
          </cell>
          <cell r="R21" t="str">
            <v>Rele bekerja tanpa penyebab yang jelas, PMT  masuk kembali</v>
          </cell>
          <cell r="S21" t="str">
            <v>Simpatitik Trip</v>
          </cell>
          <cell r="T21">
            <v>0</v>
          </cell>
          <cell r="U21">
            <v>1.388888888888884E-3</v>
          </cell>
          <cell r="V21">
            <v>0</v>
          </cell>
          <cell r="W21">
            <v>0</v>
          </cell>
          <cell r="X21">
            <v>0</v>
          </cell>
          <cell r="Y21">
            <v>1.388888888888884E-3</v>
          </cell>
          <cell r="Z21">
            <v>164</v>
          </cell>
          <cell r="AA21" t="str">
            <v>R</v>
          </cell>
          <cell r="AB21">
            <v>1</v>
          </cell>
          <cell r="AC21">
            <v>0</v>
          </cell>
          <cell r="AD21">
            <v>1</v>
          </cell>
          <cell r="AE21">
            <v>0</v>
          </cell>
          <cell r="AF21">
            <v>0</v>
          </cell>
          <cell r="AG21">
            <v>1</v>
          </cell>
        </row>
        <row r="22">
          <cell r="A22">
            <v>36619</v>
          </cell>
          <cell r="B22" t="str">
            <v>Pesanggaran</v>
          </cell>
          <cell r="C22" t="str">
            <v>P_Pelasa</v>
          </cell>
          <cell r="D22">
            <v>70</v>
          </cell>
          <cell r="H22">
            <v>0.7715277777777777</v>
          </cell>
          <cell r="I22">
            <v>0.79166666666666663</v>
          </cell>
          <cell r="K22" t="str">
            <v>R</v>
          </cell>
          <cell r="M22">
            <v>2.0138888888888928E-2</v>
          </cell>
          <cell r="N22">
            <v>70</v>
          </cell>
          <cell r="O22">
            <v>82</v>
          </cell>
          <cell r="P22">
            <v>996.18866666666861</v>
          </cell>
          <cell r="Q22" t="str">
            <v>44b</v>
          </cell>
          <cell r="R22" t="str">
            <v>Jumper SUTM putus</v>
          </cell>
          <cell r="S22" t="str">
            <v>Perbk. Jamperan SUTM putus   phasa R depan Hote Jayakarta</v>
          </cell>
          <cell r="T22">
            <v>0</v>
          </cell>
          <cell r="U22">
            <v>0</v>
          </cell>
          <cell r="V22">
            <v>0</v>
          </cell>
          <cell r="W22">
            <v>2.0138888888888928E-2</v>
          </cell>
          <cell r="X22">
            <v>0</v>
          </cell>
          <cell r="Y22">
            <v>2.0138888888888928E-2</v>
          </cell>
          <cell r="Z22">
            <v>164</v>
          </cell>
          <cell r="AA22" t="str">
            <v>R</v>
          </cell>
          <cell r="AB22">
            <v>1</v>
          </cell>
          <cell r="AC22">
            <v>0</v>
          </cell>
          <cell r="AD22">
            <v>0</v>
          </cell>
          <cell r="AE22">
            <v>0</v>
          </cell>
          <cell r="AF22">
            <v>1</v>
          </cell>
          <cell r="AG22">
            <v>1</v>
          </cell>
        </row>
        <row r="23">
          <cell r="A23">
            <v>36620</v>
          </cell>
          <cell r="B23" t="str">
            <v>Pesanggaran</v>
          </cell>
          <cell r="C23" t="str">
            <v>P_Pelasa</v>
          </cell>
          <cell r="D23">
            <v>15</v>
          </cell>
          <cell r="E23" t="str">
            <v>EF</v>
          </cell>
          <cell r="F23">
            <v>0.3659722222222222</v>
          </cell>
          <cell r="I23">
            <v>0.3666666666666667</v>
          </cell>
          <cell r="K23" t="str">
            <v>R</v>
          </cell>
          <cell r="M23">
            <v>6.9444444444449749E-4</v>
          </cell>
          <cell r="N23">
            <v>15</v>
          </cell>
          <cell r="O23">
            <v>15</v>
          </cell>
          <cell r="P23">
            <v>7.3610000000005629</v>
          </cell>
          <cell r="Q23" t="str">
            <v>41e</v>
          </cell>
          <cell r="R23" t="str">
            <v>Rele bekerja tanpa penyebab yang jelas, PMT  masuk kembali</v>
          </cell>
          <cell r="T23">
            <v>0</v>
          </cell>
          <cell r="U23">
            <v>6.9444444444449749E-4</v>
          </cell>
          <cell r="V23">
            <v>0</v>
          </cell>
          <cell r="W23">
            <v>0</v>
          </cell>
          <cell r="X23">
            <v>0</v>
          </cell>
          <cell r="Y23">
            <v>6.9444444444449749E-4</v>
          </cell>
          <cell r="Z23">
            <v>164</v>
          </cell>
          <cell r="AA23" t="str">
            <v>R</v>
          </cell>
          <cell r="AB23">
            <v>1</v>
          </cell>
          <cell r="AC23">
            <v>0</v>
          </cell>
          <cell r="AD23">
            <v>1</v>
          </cell>
          <cell r="AE23">
            <v>0</v>
          </cell>
          <cell r="AF23">
            <v>0</v>
          </cell>
          <cell r="AG23">
            <v>1</v>
          </cell>
        </row>
        <row r="24">
          <cell r="A24">
            <v>36620</v>
          </cell>
          <cell r="B24" t="str">
            <v>Antosari</v>
          </cell>
          <cell r="C24" t="str">
            <v>P_Kerambitan</v>
          </cell>
          <cell r="D24">
            <v>15</v>
          </cell>
          <cell r="E24" t="str">
            <v>EF</v>
          </cell>
          <cell r="F24">
            <v>0.3659722222222222</v>
          </cell>
          <cell r="I24">
            <v>0.3666666666666667</v>
          </cell>
          <cell r="K24" t="str">
            <v>R</v>
          </cell>
          <cell r="M24">
            <v>6.9444444444449749E-4</v>
          </cell>
          <cell r="N24">
            <v>15</v>
          </cell>
          <cell r="O24">
            <v>15</v>
          </cell>
          <cell r="P24">
            <v>7.3610000000005629</v>
          </cell>
          <cell r="Q24" t="str">
            <v>41e</v>
          </cell>
          <cell r="R24" t="str">
            <v>Rele bekerja tanpa penyebab yang jelas, PMT  masuk kembali</v>
          </cell>
          <cell r="T24">
            <v>0</v>
          </cell>
          <cell r="U24">
            <v>6.9444444444449749E-4</v>
          </cell>
          <cell r="V24">
            <v>0</v>
          </cell>
          <cell r="W24">
            <v>0</v>
          </cell>
          <cell r="X24">
            <v>0</v>
          </cell>
          <cell r="Y24">
            <v>6.9444444444449749E-4</v>
          </cell>
          <cell r="Z24">
            <v>4</v>
          </cell>
          <cell r="AA24" t="str">
            <v>R</v>
          </cell>
          <cell r="AB24">
            <v>1</v>
          </cell>
          <cell r="AC24">
            <v>0</v>
          </cell>
          <cell r="AD24">
            <v>1</v>
          </cell>
          <cell r="AE24">
            <v>0</v>
          </cell>
          <cell r="AF24">
            <v>0</v>
          </cell>
          <cell r="AG24">
            <v>1</v>
          </cell>
        </row>
        <row r="25">
          <cell r="A25">
            <v>36620</v>
          </cell>
          <cell r="B25" t="str">
            <v>Gianyar</v>
          </cell>
          <cell r="C25" t="str">
            <v>P_Ubud</v>
          </cell>
          <cell r="D25">
            <v>50</v>
          </cell>
          <cell r="E25" t="str">
            <v>OC</v>
          </cell>
          <cell r="F25">
            <v>0.45</v>
          </cell>
          <cell r="I25">
            <v>0.4513888888888889</v>
          </cell>
          <cell r="K25" t="str">
            <v>R</v>
          </cell>
          <cell r="M25">
            <v>1.388888888888884E-3</v>
          </cell>
          <cell r="N25">
            <v>35</v>
          </cell>
          <cell r="O25">
            <v>50</v>
          </cell>
          <cell r="P25">
            <v>49.07333333333316</v>
          </cell>
          <cell r="Q25" t="str">
            <v>41e</v>
          </cell>
          <cell r="R25" t="str">
            <v>Rele bekerja tanpa penyebab yang jelas, PMT  masuk kembali</v>
          </cell>
          <cell r="T25">
            <v>0</v>
          </cell>
          <cell r="U25">
            <v>1.388888888888884E-3</v>
          </cell>
          <cell r="V25">
            <v>0</v>
          </cell>
          <cell r="W25">
            <v>0</v>
          </cell>
          <cell r="X25">
            <v>0</v>
          </cell>
          <cell r="Y25">
            <v>1.388888888888884E-3</v>
          </cell>
          <cell r="Z25">
            <v>69</v>
          </cell>
          <cell r="AA25" t="str">
            <v>R</v>
          </cell>
          <cell r="AB25">
            <v>1</v>
          </cell>
          <cell r="AC25">
            <v>0</v>
          </cell>
          <cell r="AD25">
            <v>1</v>
          </cell>
          <cell r="AE25">
            <v>0</v>
          </cell>
          <cell r="AF25">
            <v>0</v>
          </cell>
          <cell r="AG25">
            <v>1</v>
          </cell>
        </row>
        <row r="26">
          <cell r="A26">
            <v>36620</v>
          </cell>
          <cell r="B26" t="str">
            <v>Kapal</v>
          </cell>
          <cell r="C26" t="str">
            <v>P_Canggu</v>
          </cell>
          <cell r="D26">
            <v>100</v>
          </cell>
          <cell r="E26" t="str">
            <v>EF</v>
          </cell>
          <cell r="F26">
            <v>0.55486111111111114</v>
          </cell>
          <cell r="G26">
            <v>0.55555555555555558</v>
          </cell>
          <cell r="M26">
            <v>6.9444444444444198E-4</v>
          </cell>
          <cell r="N26">
            <v>76</v>
          </cell>
          <cell r="O26">
            <v>100</v>
          </cell>
          <cell r="P26">
            <v>49.07333333333316</v>
          </cell>
          <cell r="Q26" t="str">
            <v>41e</v>
          </cell>
          <cell r="R26" t="str">
            <v>Rele bekerja tanpa penyebab yang jelas, PMT  masuk kembali</v>
          </cell>
          <cell r="T26">
            <v>6.9444444444444198E-4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6.9444444444444198E-4</v>
          </cell>
          <cell r="Z26">
            <v>106</v>
          </cell>
          <cell r="AA26" t="str">
            <v>R</v>
          </cell>
          <cell r="AB26">
            <v>0</v>
          </cell>
          <cell r="AC26">
            <v>0</v>
          </cell>
          <cell r="AD26">
            <v>1</v>
          </cell>
          <cell r="AE26">
            <v>1</v>
          </cell>
          <cell r="AF26">
            <v>0</v>
          </cell>
          <cell r="AG26">
            <v>0</v>
          </cell>
        </row>
        <row r="27">
          <cell r="A27">
            <v>36620</v>
          </cell>
          <cell r="B27" t="str">
            <v>Gianyar</v>
          </cell>
          <cell r="C27" t="str">
            <v>P_Ubud</v>
          </cell>
          <cell r="D27">
            <v>50</v>
          </cell>
          <cell r="E27" t="str">
            <v>OC/M</v>
          </cell>
          <cell r="F27">
            <v>0.72083333333333333</v>
          </cell>
          <cell r="I27">
            <v>0.72361111111111109</v>
          </cell>
          <cell r="K27" t="str">
            <v>M</v>
          </cell>
          <cell r="M27">
            <v>2.7777777777777679E-3</v>
          </cell>
          <cell r="P27">
            <v>98.14666666666632</v>
          </cell>
          <cell r="Q27" t="str">
            <v>41e</v>
          </cell>
          <cell r="R27" t="str">
            <v>Rele bekerja tanpa penyebab yang jelas, PMT  masuk kembali</v>
          </cell>
          <cell r="T27">
            <v>0</v>
          </cell>
          <cell r="U27">
            <v>2.7777777777777679E-3</v>
          </cell>
          <cell r="V27">
            <v>0</v>
          </cell>
          <cell r="W27">
            <v>0</v>
          </cell>
          <cell r="X27">
            <v>0</v>
          </cell>
          <cell r="Y27">
            <v>2.7777777777777679E-3</v>
          </cell>
          <cell r="Z27">
            <v>69</v>
          </cell>
          <cell r="AA27" t="str">
            <v>R</v>
          </cell>
          <cell r="AB27">
            <v>0</v>
          </cell>
          <cell r="AC27">
            <v>1</v>
          </cell>
          <cell r="AD27">
            <v>1</v>
          </cell>
          <cell r="AE27">
            <v>0</v>
          </cell>
          <cell r="AF27">
            <v>0</v>
          </cell>
          <cell r="AG27">
            <v>1</v>
          </cell>
        </row>
        <row r="28">
          <cell r="A28">
            <v>36620</v>
          </cell>
          <cell r="B28" t="str">
            <v>Gianyar</v>
          </cell>
          <cell r="C28" t="str">
            <v>P_Ubud</v>
          </cell>
          <cell r="D28">
            <v>35</v>
          </cell>
          <cell r="E28" t="str">
            <v>OC/M</v>
          </cell>
          <cell r="F28">
            <v>0.72430555555555554</v>
          </cell>
          <cell r="I28">
            <v>0.75763888888888886</v>
          </cell>
          <cell r="K28" t="str">
            <v>M</v>
          </cell>
          <cell r="M28">
            <v>3.3333333333333326E-2</v>
          </cell>
          <cell r="N28">
            <v>35</v>
          </cell>
          <cell r="O28">
            <v>55</v>
          </cell>
          <cell r="P28">
            <v>824.43199999999979</v>
          </cell>
          <cell r="Q28" t="str">
            <v>41e</v>
          </cell>
          <cell r="R28" t="str">
            <v>Rele bekerja tanpa penyebab yang jelas, PMT  masuk kembali</v>
          </cell>
          <cell r="S28" t="str">
            <v>Di lokalisir kemudian masuk bertahap aman .</v>
          </cell>
          <cell r="T28">
            <v>0</v>
          </cell>
          <cell r="U28">
            <v>3.3333333333333326E-2</v>
          </cell>
          <cell r="V28">
            <v>0</v>
          </cell>
          <cell r="W28">
            <v>0</v>
          </cell>
          <cell r="X28">
            <v>0</v>
          </cell>
          <cell r="Y28">
            <v>3.3333333333333326E-2</v>
          </cell>
          <cell r="Z28">
            <v>69</v>
          </cell>
          <cell r="AA28" t="str">
            <v>R</v>
          </cell>
          <cell r="AB28">
            <v>0</v>
          </cell>
          <cell r="AC28">
            <v>1</v>
          </cell>
          <cell r="AD28">
            <v>1</v>
          </cell>
          <cell r="AE28">
            <v>0</v>
          </cell>
          <cell r="AF28">
            <v>0</v>
          </cell>
          <cell r="AG28">
            <v>1</v>
          </cell>
        </row>
        <row r="29">
          <cell r="A29">
            <v>36620</v>
          </cell>
          <cell r="B29" t="str">
            <v>Gianyar</v>
          </cell>
          <cell r="C29" t="str">
            <v>P_Blahbatuh</v>
          </cell>
          <cell r="D29">
            <v>144</v>
          </cell>
          <cell r="E29" t="str">
            <v>EF</v>
          </cell>
          <cell r="F29">
            <v>0.81736111111111109</v>
          </cell>
          <cell r="G29">
            <v>0.81805555555555554</v>
          </cell>
          <cell r="M29">
            <v>6.9444444444444198E-4</v>
          </cell>
          <cell r="N29">
            <v>128</v>
          </cell>
          <cell r="O29">
            <v>145</v>
          </cell>
          <cell r="P29">
            <v>70.665599999999742</v>
          </cell>
          <cell r="Q29" t="str">
            <v>41e</v>
          </cell>
          <cell r="R29" t="str">
            <v>Rele bekerja tanpa penyebab yang jelas, PMT  masuk kembali</v>
          </cell>
          <cell r="T29">
            <v>6.9444444444444198E-4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6.9444444444444198E-4</v>
          </cell>
          <cell r="Z29">
            <v>66</v>
          </cell>
          <cell r="AA29" t="str">
            <v>R</v>
          </cell>
          <cell r="AB29">
            <v>0</v>
          </cell>
          <cell r="AC29">
            <v>0</v>
          </cell>
          <cell r="AD29">
            <v>1</v>
          </cell>
          <cell r="AE29">
            <v>1</v>
          </cell>
          <cell r="AF29">
            <v>0</v>
          </cell>
          <cell r="AG29">
            <v>0</v>
          </cell>
        </row>
        <row r="30">
          <cell r="A30">
            <v>36620</v>
          </cell>
          <cell r="B30" t="str">
            <v>Gianyar</v>
          </cell>
          <cell r="C30" t="str">
            <v>P_Tampak_Siring</v>
          </cell>
          <cell r="D30">
            <v>100</v>
          </cell>
          <cell r="E30" t="str">
            <v>EF</v>
          </cell>
          <cell r="F30">
            <v>0.92500000000000004</v>
          </cell>
          <cell r="G30">
            <v>0.92569444444444438</v>
          </cell>
          <cell r="M30">
            <v>6.9444444444433095E-4</v>
          </cell>
          <cell r="N30">
            <v>50</v>
          </cell>
          <cell r="O30">
            <v>100</v>
          </cell>
          <cell r="P30">
            <v>49.073333333325316</v>
          </cell>
          <cell r="Q30" t="str">
            <v>41e</v>
          </cell>
          <cell r="R30" t="str">
            <v>Rele bekerja tanpa penyebab yang jelas, PMT  masuk kembali</v>
          </cell>
          <cell r="T30">
            <v>6.9444444444433095E-4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6.9444444444433095E-4</v>
          </cell>
          <cell r="Z30">
            <v>64</v>
          </cell>
          <cell r="AA30" t="str">
            <v>R</v>
          </cell>
          <cell r="AB30">
            <v>0</v>
          </cell>
          <cell r="AC30">
            <v>0</v>
          </cell>
          <cell r="AD30">
            <v>1</v>
          </cell>
          <cell r="AE30">
            <v>1</v>
          </cell>
          <cell r="AF30">
            <v>0</v>
          </cell>
          <cell r="AG30">
            <v>0</v>
          </cell>
        </row>
        <row r="31">
          <cell r="A31">
            <v>36620</v>
          </cell>
          <cell r="B31" t="str">
            <v>Gianyar</v>
          </cell>
          <cell r="C31" t="str">
            <v>P_Blahbatuh</v>
          </cell>
          <cell r="D31">
            <v>96</v>
          </cell>
          <cell r="E31" t="str">
            <v>OC</v>
          </cell>
          <cell r="F31">
            <v>0.9506944444444444</v>
          </cell>
          <cell r="I31">
            <v>0.95138888888888884</v>
          </cell>
          <cell r="K31" t="str">
            <v>R</v>
          </cell>
          <cell r="M31">
            <v>6.9444444444444198E-4</v>
          </cell>
          <cell r="N31">
            <v>96</v>
          </cell>
          <cell r="O31">
            <v>96</v>
          </cell>
          <cell r="P31">
            <v>47.110399999999828</v>
          </cell>
          <cell r="Q31" t="str">
            <v>41e</v>
          </cell>
          <cell r="R31" t="str">
            <v>PMT dicoba masuk gagal</v>
          </cell>
          <cell r="T31">
            <v>0</v>
          </cell>
          <cell r="U31">
            <v>6.9444444444444198E-4</v>
          </cell>
          <cell r="V31">
            <v>0</v>
          </cell>
          <cell r="W31">
            <v>0</v>
          </cell>
          <cell r="X31">
            <v>0</v>
          </cell>
          <cell r="Y31">
            <v>6.9444444444444198E-4</v>
          </cell>
          <cell r="Z31">
            <v>66</v>
          </cell>
          <cell r="AA31" t="str">
            <v>R</v>
          </cell>
          <cell r="AB31">
            <v>1</v>
          </cell>
          <cell r="AC31">
            <v>0</v>
          </cell>
          <cell r="AD31">
            <v>1</v>
          </cell>
          <cell r="AE31">
            <v>0</v>
          </cell>
          <cell r="AF31">
            <v>0</v>
          </cell>
          <cell r="AG31">
            <v>1</v>
          </cell>
        </row>
        <row r="32">
          <cell r="A32">
            <v>36620</v>
          </cell>
          <cell r="B32" t="str">
            <v>Gianyar</v>
          </cell>
          <cell r="C32" t="str">
            <v>P_Blahbatuh</v>
          </cell>
          <cell r="D32">
            <v>96</v>
          </cell>
          <cell r="E32" t="str">
            <v>OC</v>
          </cell>
          <cell r="F32">
            <v>0.95138888888888884</v>
          </cell>
          <cell r="I32">
            <v>1.1451388888888889</v>
          </cell>
          <cell r="K32" t="str">
            <v>R</v>
          </cell>
          <cell r="M32">
            <v>0.19375000000000009</v>
          </cell>
          <cell r="N32">
            <v>32</v>
          </cell>
          <cell r="O32">
            <v>32</v>
          </cell>
          <cell r="P32">
            <v>13143.801600000004</v>
          </cell>
          <cell r="Q32" t="str">
            <v>41e</v>
          </cell>
          <cell r="R32" t="str">
            <v>Rele bekerja tanpa penyebab yang jelas, PMT  masuk kembali</v>
          </cell>
          <cell r="T32">
            <v>0</v>
          </cell>
          <cell r="U32">
            <v>0.19375000000000009</v>
          </cell>
          <cell r="V32">
            <v>0</v>
          </cell>
          <cell r="W32">
            <v>0</v>
          </cell>
          <cell r="X32">
            <v>0</v>
          </cell>
          <cell r="Y32">
            <v>0.19375000000000009</v>
          </cell>
          <cell r="Z32">
            <v>66</v>
          </cell>
          <cell r="AA32" t="str">
            <v>R</v>
          </cell>
          <cell r="AB32">
            <v>1</v>
          </cell>
          <cell r="AC32">
            <v>0</v>
          </cell>
          <cell r="AD32">
            <v>1</v>
          </cell>
          <cell r="AE32">
            <v>0</v>
          </cell>
          <cell r="AF32">
            <v>0</v>
          </cell>
          <cell r="AG32">
            <v>1</v>
          </cell>
        </row>
        <row r="33">
          <cell r="A33">
            <v>36621</v>
          </cell>
          <cell r="B33" t="str">
            <v>Sanur</v>
          </cell>
          <cell r="C33" t="str">
            <v>P_VIP_I</v>
          </cell>
          <cell r="D33">
            <v>70</v>
          </cell>
          <cell r="E33" t="str">
            <v>OC</v>
          </cell>
          <cell r="F33">
            <v>7.2916666666666671E-2</v>
          </cell>
          <cell r="I33">
            <v>7.3611111111111113E-2</v>
          </cell>
          <cell r="K33" t="str">
            <v>R</v>
          </cell>
          <cell r="M33">
            <v>6.9444444444444198E-4</v>
          </cell>
          <cell r="N33">
            <v>65</v>
          </cell>
          <cell r="O33">
            <v>70</v>
          </cell>
          <cell r="P33">
            <v>34.351333333333208</v>
          </cell>
          <cell r="Q33" t="str">
            <v>41e</v>
          </cell>
          <cell r="R33" t="str">
            <v>Rele bekerja tanpa penyebab yang jelas, PMT  masuk kembali</v>
          </cell>
          <cell r="T33">
            <v>0</v>
          </cell>
          <cell r="U33">
            <v>6.9444444444444198E-4</v>
          </cell>
          <cell r="V33">
            <v>0</v>
          </cell>
          <cell r="W33">
            <v>0</v>
          </cell>
          <cell r="X33">
            <v>0</v>
          </cell>
          <cell r="Y33">
            <v>6.9444444444444198E-4</v>
          </cell>
          <cell r="Z33">
            <v>190</v>
          </cell>
          <cell r="AA33" t="str">
            <v>R</v>
          </cell>
          <cell r="AB33">
            <v>1</v>
          </cell>
          <cell r="AC33">
            <v>0</v>
          </cell>
          <cell r="AD33">
            <v>1</v>
          </cell>
          <cell r="AE33">
            <v>0</v>
          </cell>
          <cell r="AF33">
            <v>0</v>
          </cell>
          <cell r="AG33">
            <v>1</v>
          </cell>
        </row>
        <row r="34">
          <cell r="A34">
            <v>36621</v>
          </cell>
          <cell r="B34" t="str">
            <v>Gianyar</v>
          </cell>
          <cell r="C34" t="str">
            <v>P_Blahbatuh</v>
          </cell>
          <cell r="D34">
            <v>32</v>
          </cell>
          <cell r="E34" t="str">
            <v>OC</v>
          </cell>
          <cell r="F34">
            <v>0.14722222222222223</v>
          </cell>
          <cell r="I34">
            <v>0.15</v>
          </cell>
          <cell r="K34" t="str">
            <v>R</v>
          </cell>
          <cell r="M34">
            <v>2.7777777777777679E-3</v>
          </cell>
          <cell r="N34">
            <v>32</v>
          </cell>
          <cell r="O34">
            <v>32</v>
          </cell>
          <cell r="P34">
            <v>62.813866666666442</v>
          </cell>
          <cell r="Q34" t="str">
            <v>41e</v>
          </cell>
          <cell r="R34" t="str">
            <v>Rele bekerja tanpa penyebab yang jelas, PMT  masuk kembali</v>
          </cell>
          <cell r="T34">
            <v>0</v>
          </cell>
          <cell r="U34">
            <v>2.7777777777777679E-3</v>
          </cell>
          <cell r="V34">
            <v>0</v>
          </cell>
          <cell r="W34">
            <v>0</v>
          </cell>
          <cell r="X34">
            <v>0</v>
          </cell>
          <cell r="Y34">
            <v>2.7777777777777679E-3</v>
          </cell>
          <cell r="Z34">
            <v>66</v>
          </cell>
          <cell r="AA34" t="str">
            <v>R</v>
          </cell>
          <cell r="AB34">
            <v>1</v>
          </cell>
          <cell r="AC34">
            <v>0</v>
          </cell>
          <cell r="AD34">
            <v>1</v>
          </cell>
          <cell r="AE34">
            <v>0</v>
          </cell>
          <cell r="AF34">
            <v>0</v>
          </cell>
          <cell r="AG34">
            <v>1</v>
          </cell>
        </row>
        <row r="35">
          <cell r="A35">
            <v>36621</v>
          </cell>
          <cell r="B35" t="str">
            <v>Gianyar</v>
          </cell>
          <cell r="C35" t="str">
            <v>P_Ubud</v>
          </cell>
          <cell r="D35">
            <v>30</v>
          </cell>
          <cell r="E35" t="str">
            <v>EF</v>
          </cell>
          <cell r="F35">
            <v>0.19444444444444445</v>
          </cell>
          <cell r="G35">
            <v>0.19513888888888889</v>
          </cell>
          <cell r="M35">
            <v>6.9444444444444198E-4</v>
          </cell>
          <cell r="N35">
            <v>30</v>
          </cell>
          <cell r="O35">
            <v>30</v>
          </cell>
          <cell r="P35">
            <v>14.721999999999948</v>
          </cell>
          <cell r="Q35" t="str">
            <v>41e</v>
          </cell>
          <cell r="R35" t="str">
            <v>Rele bekerja tanpa penyebab yang jelas, PMT  masuk kembali</v>
          </cell>
          <cell r="T35">
            <v>6.9444444444444198E-4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6.9444444444444198E-4</v>
          </cell>
          <cell r="Z35">
            <v>69</v>
          </cell>
          <cell r="AA35" t="str">
            <v>R</v>
          </cell>
          <cell r="AB35">
            <v>0</v>
          </cell>
          <cell r="AC35">
            <v>0</v>
          </cell>
          <cell r="AD35">
            <v>1</v>
          </cell>
          <cell r="AE35">
            <v>1</v>
          </cell>
          <cell r="AF35">
            <v>0</v>
          </cell>
          <cell r="AG35">
            <v>0</v>
          </cell>
        </row>
        <row r="36">
          <cell r="A36">
            <v>36621</v>
          </cell>
          <cell r="B36" t="str">
            <v>Gianyar</v>
          </cell>
          <cell r="C36" t="str">
            <v>P_Susut</v>
          </cell>
          <cell r="D36">
            <v>12</v>
          </cell>
          <cell r="E36" t="str">
            <v>OC/M</v>
          </cell>
          <cell r="F36">
            <v>0.40763888888888888</v>
          </cell>
          <cell r="I36">
            <v>0.40833333333333338</v>
          </cell>
          <cell r="K36" t="str">
            <v>R</v>
          </cell>
          <cell r="M36">
            <v>6.9444444444449749E-4</v>
          </cell>
          <cell r="N36">
            <v>0</v>
          </cell>
          <cell r="O36">
            <v>0</v>
          </cell>
          <cell r="P36">
            <v>5.8888000000004492</v>
          </cell>
          <cell r="Q36" t="str">
            <v>41e</v>
          </cell>
          <cell r="R36" t="str">
            <v>Rele bekerja tanpa penyebab yang jelas, PMT  masuk kembali</v>
          </cell>
          <cell r="S36" t="str">
            <v>Dicoba gagal</v>
          </cell>
          <cell r="T36">
            <v>0</v>
          </cell>
          <cell r="U36">
            <v>6.9444444444449749E-4</v>
          </cell>
          <cell r="V36">
            <v>0</v>
          </cell>
          <cell r="W36">
            <v>0</v>
          </cell>
          <cell r="X36">
            <v>0</v>
          </cell>
          <cell r="Y36">
            <v>6.9444444444449749E-4</v>
          </cell>
          <cell r="Z36">
            <v>67</v>
          </cell>
          <cell r="AA36" t="str">
            <v>R</v>
          </cell>
          <cell r="AB36">
            <v>1</v>
          </cell>
          <cell r="AC36">
            <v>0</v>
          </cell>
          <cell r="AD36">
            <v>1</v>
          </cell>
          <cell r="AE36">
            <v>0</v>
          </cell>
          <cell r="AF36">
            <v>0</v>
          </cell>
          <cell r="AG36">
            <v>1</v>
          </cell>
        </row>
        <row r="37">
          <cell r="A37">
            <v>36621</v>
          </cell>
          <cell r="B37" t="str">
            <v>Gianyar</v>
          </cell>
          <cell r="C37" t="str">
            <v>P_Susut</v>
          </cell>
          <cell r="D37">
            <v>12</v>
          </cell>
          <cell r="E37" t="str">
            <v>OC/M</v>
          </cell>
          <cell r="F37">
            <v>0.40833333333333338</v>
          </cell>
          <cell r="I37">
            <v>0.42708333333333331</v>
          </cell>
          <cell r="K37" t="str">
            <v>R</v>
          </cell>
          <cell r="M37">
            <v>1.8749999999999933E-2</v>
          </cell>
          <cell r="N37">
            <v>12</v>
          </cell>
          <cell r="O37">
            <v>12</v>
          </cell>
          <cell r="P37">
            <v>158.99759999999944</v>
          </cell>
          <cell r="Q37" t="str">
            <v>41a</v>
          </cell>
          <cell r="R37" t="str">
            <v>Pemutus tegangan menengah terbuka, pelebur tegangan menengah putus karena pohon / dahan / layang - layang</v>
          </cell>
          <cell r="S37" t="str">
            <v>SUTM phasa RST tertimpa daun lontar di Br. Angkan</v>
          </cell>
          <cell r="T37">
            <v>0</v>
          </cell>
          <cell r="U37">
            <v>1.8749999999999933E-2</v>
          </cell>
          <cell r="V37">
            <v>0</v>
          </cell>
          <cell r="W37">
            <v>0</v>
          </cell>
          <cell r="X37">
            <v>0</v>
          </cell>
          <cell r="Y37">
            <v>1.8749999999999933E-2</v>
          </cell>
          <cell r="Z37">
            <v>67</v>
          </cell>
          <cell r="AA37" t="str">
            <v>R</v>
          </cell>
          <cell r="AB37">
            <v>1</v>
          </cell>
          <cell r="AC37">
            <v>0</v>
          </cell>
          <cell r="AD37">
            <v>1</v>
          </cell>
          <cell r="AE37">
            <v>0</v>
          </cell>
          <cell r="AF37">
            <v>0</v>
          </cell>
          <cell r="AG37">
            <v>1</v>
          </cell>
        </row>
        <row r="38">
          <cell r="A38">
            <v>36621</v>
          </cell>
          <cell r="B38" t="str">
            <v>Kapal</v>
          </cell>
          <cell r="C38" t="str">
            <v>P_Penebel</v>
          </cell>
          <cell r="D38">
            <v>40</v>
          </cell>
          <cell r="E38" t="str">
            <v>EF</v>
          </cell>
          <cell r="F38">
            <v>0.47361111111111115</v>
          </cell>
          <cell r="I38">
            <v>0.47430555555555554</v>
          </cell>
          <cell r="K38" t="str">
            <v>M</v>
          </cell>
          <cell r="M38">
            <v>6.9444444444438647E-4</v>
          </cell>
          <cell r="N38">
            <v>35</v>
          </cell>
          <cell r="O38">
            <v>35</v>
          </cell>
          <cell r="P38">
            <v>19.629333333331694</v>
          </cell>
          <cell r="Q38" t="str">
            <v>41e</v>
          </cell>
          <cell r="R38" t="str">
            <v>Rele bekerja tanpa penyebab yang jelas, PMT  masuk kembali</v>
          </cell>
          <cell r="T38">
            <v>0</v>
          </cell>
          <cell r="U38">
            <v>6.9444444444438647E-4</v>
          </cell>
          <cell r="V38">
            <v>0</v>
          </cell>
          <cell r="W38">
            <v>0</v>
          </cell>
          <cell r="X38">
            <v>0</v>
          </cell>
          <cell r="Y38">
            <v>6.9444444444438647E-4</v>
          </cell>
          <cell r="Z38">
            <v>101</v>
          </cell>
          <cell r="AA38" t="str">
            <v>R</v>
          </cell>
          <cell r="AB38">
            <v>0</v>
          </cell>
          <cell r="AC38">
            <v>1</v>
          </cell>
          <cell r="AD38">
            <v>1</v>
          </cell>
          <cell r="AE38">
            <v>0</v>
          </cell>
          <cell r="AF38">
            <v>0</v>
          </cell>
          <cell r="AG38">
            <v>1</v>
          </cell>
        </row>
        <row r="39">
          <cell r="A39">
            <v>36621</v>
          </cell>
          <cell r="B39" t="str">
            <v>Kapal</v>
          </cell>
          <cell r="C39" t="str">
            <v>P_Penebel</v>
          </cell>
          <cell r="D39">
            <v>35</v>
          </cell>
          <cell r="E39" t="str">
            <v>EF</v>
          </cell>
          <cell r="F39">
            <v>0.56666666666666665</v>
          </cell>
          <cell r="I39">
            <v>0.56736111111111109</v>
          </cell>
          <cell r="K39" t="str">
            <v>M</v>
          </cell>
          <cell r="M39">
            <v>6.9444444444444198E-4</v>
          </cell>
          <cell r="N39">
            <v>35</v>
          </cell>
          <cell r="O39">
            <v>35</v>
          </cell>
          <cell r="P39">
            <v>17.175666666666604</v>
          </cell>
          <cell r="Q39" t="str">
            <v>41e</v>
          </cell>
          <cell r="R39" t="str">
            <v>Rele bekerja tanpa penyebab yang jelas, PMT  masuk kembali</v>
          </cell>
          <cell r="T39">
            <v>0</v>
          </cell>
          <cell r="U39">
            <v>6.9444444444444198E-4</v>
          </cell>
          <cell r="V39">
            <v>0</v>
          </cell>
          <cell r="W39">
            <v>0</v>
          </cell>
          <cell r="X39">
            <v>0</v>
          </cell>
          <cell r="Y39">
            <v>6.9444444444444198E-4</v>
          </cell>
          <cell r="Z39">
            <v>101</v>
          </cell>
          <cell r="AA39" t="str">
            <v>R</v>
          </cell>
          <cell r="AB39">
            <v>0</v>
          </cell>
          <cell r="AC39">
            <v>1</v>
          </cell>
          <cell r="AD39">
            <v>1</v>
          </cell>
          <cell r="AE39">
            <v>0</v>
          </cell>
          <cell r="AF39">
            <v>0</v>
          </cell>
          <cell r="AG39">
            <v>1</v>
          </cell>
        </row>
        <row r="40">
          <cell r="A40">
            <v>36621</v>
          </cell>
          <cell r="B40" t="str">
            <v>Pesanggaran</v>
          </cell>
          <cell r="C40" t="str">
            <v>P_Reagen</v>
          </cell>
          <cell r="D40">
            <v>174</v>
          </cell>
          <cell r="E40" t="str">
            <v>OC/M</v>
          </cell>
          <cell r="F40">
            <v>0.73958333333333337</v>
          </cell>
          <cell r="I40">
            <v>0.74097222222222225</v>
          </cell>
          <cell r="K40" t="str">
            <v>R</v>
          </cell>
          <cell r="M40">
            <v>1.388888888888884E-3</v>
          </cell>
          <cell r="P40">
            <v>170.77519999999939</v>
          </cell>
          <cell r="Q40">
            <v>56</v>
          </cell>
          <cell r="R40" t="str">
            <v>Rele bekerja karena ikutan (sympthetic tripping).</v>
          </cell>
          <cell r="T40">
            <v>0</v>
          </cell>
          <cell r="U40">
            <v>1.388888888888884E-3</v>
          </cell>
          <cell r="V40">
            <v>0</v>
          </cell>
          <cell r="W40">
            <v>0</v>
          </cell>
          <cell r="X40">
            <v>0</v>
          </cell>
          <cell r="Y40">
            <v>1.388888888888884E-3</v>
          </cell>
          <cell r="Z40">
            <v>159</v>
          </cell>
          <cell r="AA40" t="str">
            <v>R</v>
          </cell>
          <cell r="AB40">
            <v>1</v>
          </cell>
          <cell r="AC40">
            <v>0</v>
          </cell>
          <cell r="AD40">
            <v>1</v>
          </cell>
          <cell r="AE40">
            <v>0</v>
          </cell>
          <cell r="AF40">
            <v>0</v>
          </cell>
          <cell r="AG40">
            <v>1</v>
          </cell>
        </row>
        <row r="41">
          <cell r="A41">
            <v>36621</v>
          </cell>
          <cell r="B41" t="str">
            <v>Pesanggaran</v>
          </cell>
          <cell r="C41" t="str">
            <v>P_Reagen</v>
          </cell>
          <cell r="D41">
            <v>174</v>
          </cell>
          <cell r="E41" t="str">
            <v>OC/M</v>
          </cell>
          <cell r="F41">
            <v>0.74097222222222225</v>
          </cell>
          <cell r="I41">
            <v>0.80694444444444446</v>
          </cell>
          <cell r="K41" t="str">
            <v>R</v>
          </cell>
          <cell r="M41">
            <v>6.597222222222221E-2</v>
          </cell>
          <cell r="N41">
            <v>122</v>
          </cell>
          <cell r="O41">
            <v>165</v>
          </cell>
          <cell r="P41">
            <v>8111.8219999999974</v>
          </cell>
          <cell r="Q41" t="str">
            <v>44a</v>
          </cell>
          <cell r="R41" t="str">
            <v>SUTM putus</v>
          </cell>
          <cell r="S41" t="str">
            <v>SUTM phasa S putus diselatan  Kantor Rayon Kuta</v>
          </cell>
          <cell r="T41">
            <v>0</v>
          </cell>
          <cell r="U41">
            <v>6.597222222222221E-2</v>
          </cell>
          <cell r="V41">
            <v>0</v>
          </cell>
          <cell r="W41">
            <v>0</v>
          </cell>
          <cell r="X41">
            <v>0</v>
          </cell>
          <cell r="Y41">
            <v>6.597222222222221E-2</v>
          </cell>
          <cell r="Z41">
            <v>159</v>
          </cell>
          <cell r="AA41" t="str">
            <v>R</v>
          </cell>
          <cell r="AB41">
            <v>1</v>
          </cell>
          <cell r="AC41">
            <v>0</v>
          </cell>
          <cell r="AD41">
            <v>1</v>
          </cell>
          <cell r="AE41">
            <v>0</v>
          </cell>
          <cell r="AF41">
            <v>0</v>
          </cell>
          <cell r="AG41">
            <v>1</v>
          </cell>
        </row>
        <row r="42">
          <cell r="A42">
            <v>36621</v>
          </cell>
          <cell r="B42" t="str">
            <v>Pesanggaran</v>
          </cell>
          <cell r="C42" t="str">
            <v>P_Bunisari</v>
          </cell>
          <cell r="D42">
            <v>180</v>
          </cell>
          <cell r="E42" t="str">
            <v>OC/M</v>
          </cell>
          <cell r="F42">
            <v>0.73958333333333337</v>
          </cell>
          <cell r="I42">
            <v>0.74097222222222225</v>
          </cell>
          <cell r="K42" t="str">
            <v>R</v>
          </cell>
          <cell r="M42">
            <v>1.388888888888884E-3</v>
          </cell>
          <cell r="N42">
            <v>108</v>
          </cell>
          <cell r="O42">
            <v>228</v>
          </cell>
          <cell r="P42">
            <v>176.66399999999936</v>
          </cell>
          <cell r="Q42">
            <v>56</v>
          </cell>
          <cell r="R42" t="str">
            <v>Rele bekerja karena ikutan (sympthetic tripping).</v>
          </cell>
          <cell r="S42" t="str">
            <v>Simpatitik Trip</v>
          </cell>
          <cell r="T42">
            <v>0</v>
          </cell>
          <cell r="U42">
            <v>1.388888888888884E-3</v>
          </cell>
          <cell r="V42">
            <v>0</v>
          </cell>
          <cell r="W42">
            <v>0</v>
          </cell>
          <cell r="X42">
            <v>0</v>
          </cell>
          <cell r="Y42">
            <v>1.388888888888884E-3</v>
          </cell>
          <cell r="Z42">
            <v>158</v>
          </cell>
          <cell r="AA42" t="str">
            <v>R</v>
          </cell>
          <cell r="AB42">
            <v>1</v>
          </cell>
          <cell r="AC42">
            <v>0</v>
          </cell>
          <cell r="AD42">
            <v>1</v>
          </cell>
          <cell r="AE42">
            <v>0</v>
          </cell>
          <cell r="AF42">
            <v>0</v>
          </cell>
          <cell r="AG42">
            <v>1</v>
          </cell>
        </row>
        <row r="43">
          <cell r="A43">
            <v>36621</v>
          </cell>
          <cell r="B43" t="str">
            <v>Pesanggaran</v>
          </cell>
          <cell r="C43" t="str">
            <v>P_Pelasa</v>
          </cell>
          <cell r="D43">
            <v>120</v>
          </cell>
          <cell r="E43" t="str">
            <v>OC/M</v>
          </cell>
          <cell r="F43">
            <v>0.73958333333333337</v>
          </cell>
          <cell r="I43">
            <v>0.74097222222222225</v>
          </cell>
          <cell r="K43" t="str">
            <v>R</v>
          </cell>
          <cell r="M43">
            <v>1.388888888888884E-3</v>
          </cell>
          <cell r="N43">
            <v>70</v>
          </cell>
          <cell r="O43">
            <v>142</v>
          </cell>
          <cell r="P43">
            <v>117.77599999999958</v>
          </cell>
          <cell r="Q43">
            <v>56</v>
          </cell>
          <cell r="R43" t="str">
            <v>Rele bekerja karena ikutan (sympthetic tripping).</v>
          </cell>
          <cell r="S43" t="str">
            <v>Simpatitik Trip</v>
          </cell>
          <cell r="T43">
            <v>0</v>
          </cell>
          <cell r="U43">
            <v>1.388888888888884E-3</v>
          </cell>
          <cell r="V43">
            <v>0</v>
          </cell>
          <cell r="W43">
            <v>0</v>
          </cell>
          <cell r="X43">
            <v>0</v>
          </cell>
          <cell r="Y43">
            <v>1.388888888888884E-3</v>
          </cell>
          <cell r="Z43">
            <v>164</v>
          </cell>
          <cell r="AA43" t="str">
            <v>R</v>
          </cell>
          <cell r="AB43">
            <v>1</v>
          </cell>
          <cell r="AC43">
            <v>0</v>
          </cell>
          <cell r="AD43">
            <v>1</v>
          </cell>
          <cell r="AE43">
            <v>0</v>
          </cell>
          <cell r="AF43">
            <v>0</v>
          </cell>
          <cell r="AG43">
            <v>1</v>
          </cell>
        </row>
        <row r="44">
          <cell r="A44">
            <v>36621</v>
          </cell>
          <cell r="B44" t="str">
            <v>Pesanggaran</v>
          </cell>
          <cell r="C44" t="str">
            <v>P_Bakung_Sari</v>
          </cell>
          <cell r="D44">
            <v>120</v>
          </cell>
          <cell r="E44" t="str">
            <v>OC/M</v>
          </cell>
          <cell r="F44">
            <v>0.74097222222222225</v>
          </cell>
          <cell r="I44">
            <v>0.74236111111111114</v>
          </cell>
          <cell r="K44" t="str">
            <v>R</v>
          </cell>
          <cell r="M44">
            <v>1.388888888888884E-3</v>
          </cell>
          <cell r="N44">
            <v>100</v>
          </cell>
          <cell r="O44">
            <v>140</v>
          </cell>
          <cell r="P44">
            <v>117.77599999999958</v>
          </cell>
          <cell r="Q44">
            <v>56</v>
          </cell>
          <cell r="R44" t="str">
            <v>Rele bekerja karena ikutan (sympthetic tripping).</v>
          </cell>
          <cell r="S44" t="str">
            <v>Simpatitik Trip</v>
          </cell>
          <cell r="T44">
            <v>0</v>
          </cell>
          <cell r="U44">
            <v>1.388888888888884E-3</v>
          </cell>
          <cell r="V44">
            <v>0</v>
          </cell>
          <cell r="W44">
            <v>0</v>
          </cell>
          <cell r="X44">
            <v>0</v>
          </cell>
          <cell r="Y44">
            <v>1.388888888888884E-3</v>
          </cell>
          <cell r="Z44">
            <v>156</v>
          </cell>
          <cell r="AA44" t="str">
            <v>R</v>
          </cell>
          <cell r="AB44">
            <v>1</v>
          </cell>
          <cell r="AC44">
            <v>0</v>
          </cell>
          <cell r="AD44">
            <v>1</v>
          </cell>
          <cell r="AE44">
            <v>0</v>
          </cell>
          <cell r="AF44">
            <v>0</v>
          </cell>
          <cell r="AG44">
            <v>1</v>
          </cell>
        </row>
        <row r="45">
          <cell r="A45">
            <v>36621</v>
          </cell>
          <cell r="B45" t="str">
            <v>Gianyar</v>
          </cell>
          <cell r="C45" t="str">
            <v>P_Blahbatuh</v>
          </cell>
          <cell r="D45">
            <v>228</v>
          </cell>
          <cell r="H45">
            <v>0.8125</v>
          </cell>
          <cell r="I45">
            <v>0.8208333333333333</v>
          </cell>
          <cell r="K45" t="str">
            <v>R</v>
          </cell>
          <cell r="M45">
            <v>8.3333333333333037E-3</v>
          </cell>
          <cell r="N45">
            <v>0</v>
          </cell>
          <cell r="O45">
            <v>0</v>
          </cell>
          <cell r="P45">
            <v>1342.6463999999953</v>
          </cell>
          <cell r="Q45" t="str">
            <v>44b</v>
          </cell>
          <cell r="R45" t="str">
            <v>Jumper SUTM putus</v>
          </cell>
          <cell r="S45" t="str">
            <v>Perbk. Jamperan SUTM putus   phasa S di Br.Kala Sukawati / di  coba gagal</v>
          </cell>
          <cell r="T45">
            <v>0</v>
          </cell>
          <cell r="U45">
            <v>0</v>
          </cell>
          <cell r="V45">
            <v>0</v>
          </cell>
          <cell r="W45">
            <v>8.3333333333333037E-3</v>
          </cell>
          <cell r="X45">
            <v>0</v>
          </cell>
          <cell r="Y45">
            <v>8.3333333333333037E-3</v>
          </cell>
          <cell r="Z45">
            <v>66</v>
          </cell>
          <cell r="AA45" t="str">
            <v>R</v>
          </cell>
          <cell r="AB45">
            <v>1</v>
          </cell>
          <cell r="AC45">
            <v>0</v>
          </cell>
          <cell r="AD45">
            <v>0</v>
          </cell>
          <cell r="AE45">
            <v>0</v>
          </cell>
          <cell r="AF45">
            <v>1</v>
          </cell>
          <cell r="AG45">
            <v>1</v>
          </cell>
        </row>
        <row r="46">
          <cell r="A46">
            <v>36621</v>
          </cell>
          <cell r="B46" t="str">
            <v>Gianyar</v>
          </cell>
          <cell r="C46" t="str">
            <v>P_Blahbatuh</v>
          </cell>
          <cell r="D46">
            <v>228</v>
          </cell>
          <cell r="E46" t="str">
            <v>OC</v>
          </cell>
          <cell r="F46">
            <v>0.8208333333333333</v>
          </cell>
          <cell r="G46">
            <v>0.82152777777777775</v>
          </cell>
          <cell r="M46">
            <v>6.9444444444444198E-4</v>
          </cell>
          <cell r="N46">
            <v>208</v>
          </cell>
          <cell r="O46">
            <v>218</v>
          </cell>
          <cell r="P46">
            <v>111.88719999999959</v>
          </cell>
          <cell r="Q46" t="str">
            <v>41e</v>
          </cell>
          <cell r="R46" t="str">
            <v>Rele bekerja tanpa penyebab yang jelas, PMT  masuk kembali</v>
          </cell>
          <cell r="S46" t="str">
            <v>Recloser sukses</v>
          </cell>
          <cell r="T46">
            <v>6.9444444444444198E-4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6.9444444444444198E-4</v>
          </cell>
          <cell r="Z46">
            <v>66</v>
          </cell>
          <cell r="AA46" t="str">
            <v>R</v>
          </cell>
          <cell r="AB46">
            <v>0</v>
          </cell>
          <cell r="AC46">
            <v>0</v>
          </cell>
          <cell r="AD46">
            <v>1</v>
          </cell>
          <cell r="AE46">
            <v>1</v>
          </cell>
          <cell r="AF46">
            <v>0</v>
          </cell>
          <cell r="AG46">
            <v>0</v>
          </cell>
        </row>
        <row r="47">
          <cell r="A47">
            <v>36621</v>
          </cell>
          <cell r="B47" t="str">
            <v>Pesanggaran</v>
          </cell>
          <cell r="C47" t="str">
            <v>P_Reagen</v>
          </cell>
          <cell r="D47">
            <v>165</v>
          </cell>
          <cell r="E47" t="str">
            <v>OC</v>
          </cell>
          <cell r="F47">
            <v>0.82638888888888884</v>
          </cell>
          <cell r="I47">
            <v>0.83611111111111114</v>
          </cell>
          <cell r="K47" t="str">
            <v>R</v>
          </cell>
          <cell r="M47">
            <v>9.7222222222222987E-3</v>
          </cell>
          <cell r="N47">
            <v>113</v>
          </cell>
          <cell r="O47">
            <v>168</v>
          </cell>
          <cell r="P47">
            <v>1133.5940000000089</v>
          </cell>
          <cell r="Q47">
            <v>49</v>
          </cell>
          <cell r="R47" t="str">
            <v>Lain - lain</v>
          </cell>
          <cell r="S47" t="str">
            <v>Saat masukan CO trafo KA 127 / langsung pembebasan trafo karena rusak</v>
          </cell>
          <cell r="T47">
            <v>0</v>
          </cell>
          <cell r="U47">
            <v>9.7222222222222987E-3</v>
          </cell>
          <cell r="V47">
            <v>0</v>
          </cell>
          <cell r="W47">
            <v>0</v>
          </cell>
          <cell r="X47">
            <v>0</v>
          </cell>
          <cell r="Y47">
            <v>9.7222222222222987E-3</v>
          </cell>
          <cell r="Z47">
            <v>159</v>
          </cell>
          <cell r="AA47" t="str">
            <v>R</v>
          </cell>
          <cell r="AB47">
            <v>1</v>
          </cell>
          <cell r="AC47">
            <v>0</v>
          </cell>
          <cell r="AD47">
            <v>1</v>
          </cell>
          <cell r="AE47">
            <v>0</v>
          </cell>
          <cell r="AF47">
            <v>0</v>
          </cell>
          <cell r="AG47">
            <v>1</v>
          </cell>
        </row>
        <row r="48">
          <cell r="A48">
            <v>36621</v>
          </cell>
          <cell r="B48" t="str">
            <v>Pesanggaran</v>
          </cell>
          <cell r="C48" t="str">
            <v>P_Pelasa</v>
          </cell>
          <cell r="D48">
            <v>88</v>
          </cell>
          <cell r="H48">
            <v>0.85486111111111107</v>
          </cell>
          <cell r="I48">
            <v>0.86805555555555547</v>
          </cell>
          <cell r="K48" t="str">
            <v>R</v>
          </cell>
          <cell r="M48">
            <v>1.3194444444444398E-2</v>
          </cell>
          <cell r="N48">
            <v>55</v>
          </cell>
          <cell r="O48">
            <v>88</v>
          </cell>
          <cell r="P48">
            <v>820.50613333333047</v>
          </cell>
          <cell r="Q48" t="str">
            <v>44b</v>
          </cell>
          <cell r="R48" t="str">
            <v>Jumper SUTM putus</v>
          </cell>
          <cell r="S48" t="str">
            <v>Perb. Jamperan phasa R di utara Hotel Padma</v>
          </cell>
          <cell r="T48">
            <v>0</v>
          </cell>
          <cell r="U48">
            <v>0</v>
          </cell>
          <cell r="V48">
            <v>0</v>
          </cell>
          <cell r="W48">
            <v>1.3194444444444398E-2</v>
          </cell>
          <cell r="X48">
            <v>0</v>
          </cell>
          <cell r="Y48">
            <v>1.3194444444444398E-2</v>
          </cell>
          <cell r="Z48">
            <v>164</v>
          </cell>
          <cell r="AA48" t="str">
            <v>R</v>
          </cell>
          <cell r="AB48">
            <v>1</v>
          </cell>
          <cell r="AC48">
            <v>0</v>
          </cell>
          <cell r="AD48">
            <v>0</v>
          </cell>
          <cell r="AE48">
            <v>0</v>
          </cell>
          <cell r="AF48">
            <v>1</v>
          </cell>
          <cell r="AG48">
            <v>1</v>
          </cell>
        </row>
        <row r="49">
          <cell r="A49">
            <v>36621</v>
          </cell>
          <cell r="B49" t="str">
            <v>Kapal</v>
          </cell>
          <cell r="C49" t="str">
            <v>P_Luwus</v>
          </cell>
          <cell r="D49">
            <v>60</v>
          </cell>
          <cell r="E49" t="str">
            <v>EF</v>
          </cell>
          <cell r="F49">
            <v>0.9506944444444444</v>
          </cell>
          <cell r="G49">
            <v>0.95138888888888884</v>
          </cell>
          <cell r="M49">
            <v>6.9444444444444198E-4</v>
          </cell>
          <cell r="N49">
            <v>45</v>
          </cell>
          <cell r="O49">
            <v>55</v>
          </cell>
          <cell r="P49">
            <v>29.443999999999896</v>
          </cell>
          <cell r="Q49" t="str">
            <v>41e</v>
          </cell>
          <cell r="R49" t="str">
            <v>Rele bekerja tanpa penyebab yang jelas, PMT  masuk kembali</v>
          </cell>
          <cell r="T49">
            <v>6.9444444444444198E-4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6.9444444444444198E-4</v>
          </cell>
          <cell r="Z49">
            <v>108</v>
          </cell>
          <cell r="AA49" t="str">
            <v>R</v>
          </cell>
          <cell r="AB49">
            <v>0</v>
          </cell>
          <cell r="AC49">
            <v>0</v>
          </cell>
          <cell r="AD49">
            <v>1</v>
          </cell>
          <cell r="AE49">
            <v>1</v>
          </cell>
          <cell r="AF49">
            <v>0</v>
          </cell>
          <cell r="AG49">
            <v>0</v>
          </cell>
        </row>
        <row r="50">
          <cell r="A50">
            <v>36622</v>
          </cell>
          <cell r="B50" t="str">
            <v>Kapal</v>
          </cell>
          <cell r="C50" t="str">
            <v>P_Tabanan</v>
          </cell>
          <cell r="D50">
            <v>70</v>
          </cell>
          <cell r="E50" t="str">
            <v>EF</v>
          </cell>
          <cell r="F50">
            <v>8.1944444444444445E-2</v>
          </cell>
          <cell r="G50">
            <v>8.2638888888888887E-2</v>
          </cell>
          <cell r="M50">
            <v>6.9444444444444198E-4</v>
          </cell>
          <cell r="N50">
            <v>60</v>
          </cell>
          <cell r="O50">
            <v>65</v>
          </cell>
          <cell r="P50">
            <v>34.351333333333208</v>
          </cell>
          <cell r="Q50" t="str">
            <v>41e</v>
          </cell>
          <cell r="R50" t="str">
            <v>Rele bekerja tanpa penyebab yang jelas, PMT  masuk kembali</v>
          </cell>
          <cell r="T50">
            <v>6.9444444444444198E-4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6.9444444444444198E-4</v>
          </cell>
          <cell r="Z50">
            <v>96</v>
          </cell>
          <cell r="AA50" t="str">
            <v>R</v>
          </cell>
          <cell r="AB50">
            <v>0</v>
          </cell>
          <cell r="AC50">
            <v>0</v>
          </cell>
          <cell r="AD50">
            <v>1</v>
          </cell>
          <cell r="AE50">
            <v>1</v>
          </cell>
          <cell r="AF50">
            <v>0</v>
          </cell>
          <cell r="AG50">
            <v>0</v>
          </cell>
        </row>
        <row r="51">
          <cell r="A51">
            <v>36622</v>
          </cell>
          <cell r="B51" t="str">
            <v>Pesanggaran</v>
          </cell>
          <cell r="C51" t="str">
            <v>P_Reagen</v>
          </cell>
          <cell r="D51">
            <v>146</v>
          </cell>
          <cell r="H51">
            <v>0.41388888888888892</v>
          </cell>
          <cell r="I51">
            <v>0.42291666666666666</v>
          </cell>
          <cell r="K51" t="str">
            <v>R</v>
          </cell>
          <cell r="M51">
            <v>9.0277777777777457E-3</v>
          </cell>
          <cell r="N51">
            <v>90</v>
          </cell>
          <cell r="O51">
            <v>145</v>
          </cell>
          <cell r="P51">
            <v>931.41186666666329</v>
          </cell>
          <cell r="Q51">
            <v>24</v>
          </cell>
          <cell r="R51" t="str">
            <v>Transformator rusak</v>
          </cell>
          <cell r="S51" t="str">
            <v>Jamper trafo mobil unit di KA 127</v>
          </cell>
          <cell r="T51">
            <v>0</v>
          </cell>
          <cell r="U51">
            <v>0</v>
          </cell>
          <cell r="V51">
            <v>0</v>
          </cell>
          <cell r="W51">
            <v>9.0277777777777457E-3</v>
          </cell>
          <cell r="X51">
            <v>0</v>
          </cell>
          <cell r="Y51">
            <v>9.0277777777777457E-3</v>
          </cell>
          <cell r="Z51">
            <v>159</v>
          </cell>
          <cell r="AA51" t="str">
            <v>R</v>
          </cell>
          <cell r="AB51">
            <v>1</v>
          </cell>
          <cell r="AC51">
            <v>0</v>
          </cell>
          <cell r="AD51">
            <v>0</v>
          </cell>
          <cell r="AE51">
            <v>0</v>
          </cell>
          <cell r="AF51">
            <v>1</v>
          </cell>
          <cell r="AG51">
            <v>1</v>
          </cell>
        </row>
        <row r="52">
          <cell r="A52">
            <v>36622</v>
          </cell>
          <cell r="B52" t="str">
            <v>Pesanggaran</v>
          </cell>
          <cell r="C52" t="str">
            <v>P_Bandara</v>
          </cell>
          <cell r="D52">
            <v>120</v>
          </cell>
          <cell r="E52" t="str">
            <v>OC/M</v>
          </cell>
          <cell r="F52">
            <v>0.56180555555555556</v>
          </cell>
          <cell r="I52">
            <v>0.5625</v>
          </cell>
          <cell r="K52" t="str">
            <v>R</v>
          </cell>
          <cell r="M52">
            <v>6.9444444444444198E-4</v>
          </cell>
          <cell r="N52">
            <v>16</v>
          </cell>
          <cell r="O52">
            <v>120</v>
          </cell>
          <cell r="P52">
            <v>58.887999999999792</v>
          </cell>
          <cell r="Q52" t="str">
            <v>41e</v>
          </cell>
          <cell r="R52" t="str">
            <v>Rele bekerja tanpa penyebab yang jelas, PMT  masuk kembali</v>
          </cell>
          <cell r="T52">
            <v>0</v>
          </cell>
          <cell r="U52">
            <v>6.9444444444444198E-4</v>
          </cell>
          <cell r="V52">
            <v>0</v>
          </cell>
          <cell r="W52">
            <v>0</v>
          </cell>
          <cell r="X52">
            <v>0</v>
          </cell>
          <cell r="Y52">
            <v>6.9444444444444198E-4</v>
          </cell>
          <cell r="Z52">
            <v>167</v>
          </cell>
          <cell r="AA52" t="str">
            <v>R</v>
          </cell>
          <cell r="AB52">
            <v>1</v>
          </cell>
          <cell r="AC52">
            <v>0</v>
          </cell>
          <cell r="AD52">
            <v>1</v>
          </cell>
          <cell r="AE52">
            <v>0</v>
          </cell>
          <cell r="AF52">
            <v>0</v>
          </cell>
          <cell r="AG52">
            <v>1</v>
          </cell>
        </row>
        <row r="53">
          <cell r="A53">
            <v>36622</v>
          </cell>
          <cell r="B53" t="str">
            <v>Pesanggaran</v>
          </cell>
          <cell r="C53" t="str">
            <v>P_Bakung_Sari</v>
          </cell>
          <cell r="D53">
            <v>125</v>
          </cell>
          <cell r="E53" t="str">
            <v>OC/M</v>
          </cell>
          <cell r="F53">
            <v>0.56180555555555556</v>
          </cell>
          <cell r="I53">
            <v>0.5625</v>
          </cell>
          <cell r="K53" t="str">
            <v>R</v>
          </cell>
          <cell r="M53">
            <v>6.9444444444444198E-4</v>
          </cell>
          <cell r="N53">
            <v>8</v>
          </cell>
          <cell r="O53">
            <v>125</v>
          </cell>
          <cell r="P53">
            <v>61.341666666666448</v>
          </cell>
          <cell r="Q53" t="str">
            <v>41e</v>
          </cell>
          <cell r="R53" t="str">
            <v>Rele bekerja tanpa penyebab yang jelas, PMT  masuk kembali</v>
          </cell>
          <cell r="T53">
            <v>0</v>
          </cell>
          <cell r="U53">
            <v>6.9444444444444198E-4</v>
          </cell>
          <cell r="V53">
            <v>0</v>
          </cell>
          <cell r="W53">
            <v>0</v>
          </cell>
          <cell r="X53">
            <v>0</v>
          </cell>
          <cell r="Y53">
            <v>6.9444444444444198E-4</v>
          </cell>
          <cell r="Z53">
            <v>156</v>
          </cell>
          <cell r="AA53" t="str">
            <v>R</v>
          </cell>
          <cell r="AB53">
            <v>1</v>
          </cell>
          <cell r="AC53">
            <v>0</v>
          </cell>
          <cell r="AD53">
            <v>1</v>
          </cell>
          <cell r="AE53">
            <v>0</v>
          </cell>
          <cell r="AF53">
            <v>0</v>
          </cell>
          <cell r="AG53">
            <v>1</v>
          </cell>
        </row>
        <row r="54">
          <cell r="A54">
            <v>36622</v>
          </cell>
          <cell r="B54" t="str">
            <v>Kapal</v>
          </cell>
          <cell r="C54" t="str">
            <v>P_Basangkasa</v>
          </cell>
          <cell r="D54">
            <v>80</v>
          </cell>
          <cell r="E54" t="str">
            <v>EF</v>
          </cell>
          <cell r="F54">
            <v>0.68333333333333324</v>
          </cell>
          <cell r="I54">
            <v>0.68402777777777779</v>
          </cell>
          <cell r="K54" t="str">
            <v>R</v>
          </cell>
          <cell r="M54">
            <v>6.94444444444553E-4</v>
          </cell>
          <cell r="N54">
            <v>75</v>
          </cell>
          <cell r="O54">
            <v>80</v>
          </cell>
          <cell r="P54">
            <v>39.258666666672802</v>
          </cell>
          <cell r="Q54" t="str">
            <v>41e</v>
          </cell>
          <cell r="R54" t="str">
            <v>Rele bekerja tanpa penyebab yang jelas, PMT  masuk kembali</v>
          </cell>
          <cell r="T54">
            <v>0</v>
          </cell>
          <cell r="U54">
            <v>6.94444444444553E-4</v>
          </cell>
          <cell r="V54">
            <v>0</v>
          </cell>
          <cell r="W54">
            <v>0</v>
          </cell>
          <cell r="X54">
            <v>0</v>
          </cell>
          <cell r="Y54">
            <v>6.94444444444553E-4</v>
          </cell>
          <cell r="Z54">
            <v>100</v>
          </cell>
          <cell r="AA54" t="str">
            <v>R</v>
          </cell>
          <cell r="AB54">
            <v>1</v>
          </cell>
          <cell r="AC54">
            <v>0</v>
          </cell>
          <cell r="AD54">
            <v>1</v>
          </cell>
          <cell r="AE54">
            <v>0</v>
          </cell>
          <cell r="AF54">
            <v>0</v>
          </cell>
          <cell r="AG54">
            <v>1</v>
          </cell>
        </row>
        <row r="55">
          <cell r="A55">
            <v>36622</v>
          </cell>
          <cell r="B55" t="str">
            <v>Kapal</v>
          </cell>
          <cell r="C55" t="str">
            <v>P_Abian_Tuwung</v>
          </cell>
          <cell r="D55">
            <v>30</v>
          </cell>
          <cell r="E55" t="str">
            <v>EF</v>
          </cell>
          <cell r="F55">
            <v>0.68402777777777779</v>
          </cell>
          <cell r="I55">
            <v>0.68472222222222223</v>
          </cell>
          <cell r="K55" t="str">
            <v>R</v>
          </cell>
          <cell r="M55">
            <v>6.9444444444444198E-4</v>
          </cell>
          <cell r="N55">
            <v>40</v>
          </cell>
          <cell r="O55">
            <v>40</v>
          </cell>
          <cell r="P55">
            <v>14.721999999999948</v>
          </cell>
          <cell r="Q55" t="str">
            <v>41e</v>
          </cell>
          <cell r="R55" t="str">
            <v>Rele bekerja tanpa penyebab yang jelas, PMT  masuk kembali</v>
          </cell>
          <cell r="T55">
            <v>0</v>
          </cell>
          <cell r="U55">
            <v>6.9444444444444198E-4</v>
          </cell>
          <cell r="V55">
            <v>0</v>
          </cell>
          <cell r="W55">
            <v>0</v>
          </cell>
          <cell r="X55">
            <v>0</v>
          </cell>
          <cell r="Y55">
            <v>6.9444444444444198E-4</v>
          </cell>
          <cell r="Z55">
            <v>102</v>
          </cell>
          <cell r="AA55" t="str">
            <v>R</v>
          </cell>
          <cell r="AB55">
            <v>1</v>
          </cell>
          <cell r="AC55">
            <v>0</v>
          </cell>
          <cell r="AD55">
            <v>1</v>
          </cell>
          <cell r="AE55">
            <v>0</v>
          </cell>
          <cell r="AF55">
            <v>0</v>
          </cell>
          <cell r="AG55">
            <v>1</v>
          </cell>
        </row>
        <row r="56">
          <cell r="A56">
            <v>36622</v>
          </cell>
          <cell r="B56" t="str">
            <v>Nusa Dua</v>
          </cell>
          <cell r="C56" t="str">
            <v>P_Ungasan</v>
          </cell>
          <cell r="D56">
            <v>73</v>
          </cell>
          <cell r="E56" t="str">
            <v>EF</v>
          </cell>
          <cell r="F56">
            <v>0.79374999999999996</v>
          </cell>
          <cell r="I56">
            <v>0.7944444444444444</v>
          </cell>
          <cell r="K56" t="str">
            <v>M</v>
          </cell>
          <cell r="M56">
            <v>6.9444444444444198E-4</v>
          </cell>
          <cell r="N56">
            <v>64</v>
          </cell>
          <cell r="O56">
            <v>70</v>
          </cell>
          <cell r="P56">
            <v>35.823533333333202</v>
          </cell>
          <cell r="Q56" t="str">
            <v>41e</v>
          </cell>
          <cell r="R56" t="str">
            <v>Rele bekerja tanpa penyebab yang jelas, PMT  masuk kembali</v>
          </cell>
          <cell r="T56">
            <v>0</v>
          </cell>
          <cell r="U56">
            <v>6.9444444444444198E-4</v>
          </cell>
          <cell r="V56">
            <v>0</v>
          </cell>
          <cell r="W56">
            <v>0</v>
          </cell>
          <cell r="X56">
            <v>0</v>
          </cell>
          <cell r="Y56">
            <v>6.9444444444444198E-4</v>
          </cell>
          <cell r="Z56">
            <v>135</v>
          </cell>
          <cell r="AA56" t="str">
            <v>R</v>
          </cell>
          <cell r="AB56">
            <v>0</v>
          </cell>
          <cell r="AC56">
            <v>1</v>
          </cell>
          <cell r="AD56">
            <v>1</v>
          </cell>
          <cell r="AE56">
            <v>0</v>
          </cell>
          <cell r="AF56">
            <v>0</v>
          </cell>
          <cell r="AG56">
            <v>1</v>
          </cell>
        </row>
        <row r="57">
          <cell r="A57">
            <v>36622</v>
          </cell>
          <cell r="B57" t="str">
            <v>Kapal</v>
          </cell>
          <cell r="C57" t="str">
            <v>P_Canggu</v>
          </cell>
          <cell r="D57">
            <v>220</v>
          </cell>
          <cell r="H57">
            <v>0.81180555555555556</v>
          </cell>
          <cell r="I57">
            <v>0.82847222222222217</v>
          </cell>
          <cell r="K57" t="str">
            <v>R</v>
          </cell>
          <cell r="M57">
            <v>1.6666666666666607E-2</v>
          </cell>
          <cell r="N57">
            <v>200</v>
          </cell>
          <cell r="O57">
            <v>220</v>
          </cell>
          <cell r="P57">
            <v>2591.071999999991</v>
          </cell>
          <cell r="Q57" t="str">
            <v>44b</v>
          </cell>
          <cell r="R57" t="str">
            <v>Jumper SUTM putus</v>
          </cell>
          <cell r="S57" t="str">
            <v>Jamperan putus ph.S di Tumbak Bayuh</v>
          </cell>
          <cell r="T57">
            <v>0</v>
          </cell>
          <cell r="U57">
            <v>0</v>
          </cell>
          <cell r="V57">
            <v>0</v>
          </cell>
          <cell r="W57">
            <v>1.6666666666666607E-2</v>
          </cell>
          <cell r="X57">
            <v>0</v>
          </cell>
          <cell r="Y57">
            <v>1.6666666666666607E-2</v>
          </cell>
          <cell r="Z57">
            <v>106</v>
          </cell>
          <cell r="AA57" t="str">
            <v>R</v>
          </cell>
          <cell r="AB57">
            <v>1</v>
          </cell>
          <cell r="AC57">
            <v>0</v>
          </cell>
          <cell r="AD57">
            <v>0</v>
          </cell>
          <cell r="AE57">
            <v>0</v>
          </cell>
          <cell r="AF57">
            <v>1</v>
          </cell>
          <cell r="AG57">
            <v>1</v>
          </cell>
        </row>
        <row r="58">
          <cell r="A58">
            <v>36622</v>
          </cell>
          <cell r="B58" t="str">
            <v>Pesanggaran</v>
          </cell>
          <cell r="C58" t="str">
            <v>P_Bunisari</v>
          </cell>
          <cell r="D58">
            <v>140</v>
          </cell>
          <cell r="E58" t="str">
            <v>OC/M</v>
          </cell>
          <cell r="F58">
            <v>0.91111111111111109</v>
          </cell>
          <cell r="I58">
            <v>0.91180555555555554</v>
          </cell>
          <cell r="K58" t="str">
            <v>R</v>
          </cell>
          <cell r="M58">
            <v>6.9444444444444198E-4</v>
          </cell>
          <cell r="N58">
            <v>140</v>
          </cell>
          <cell r="O58">
            <v>140</v>
          </cell>
          <cell r="P58">
            <v>68.702666666666417</v>
          </cell>
          <cell r="Q58" t="str">
            <v>41e</v>
          </cell>
          <cell r="R58" t="str">
            <v>Rele bekerja tanpa penyebab yang jelas, PMT  masuk kembali</v>
          </cell>
          <cell r="T58">
            <v>0</v>
          </cell>
          <cell r="U58">
            <v>6.9444444444444198E-4</v>
          </cell>
          <cell r="V58">
            <v>0</v>
          </cell>
          <cell r="W58">
            <v>0</v>
          </cell>
          <cell r="X58">
            <v>0</v>
          </cell>
          <cell r="Y58">
            <v>6.9444444444444198E-4</v>
          </cell>
          <cell r="Z58">
            <v>158</v>
          </cell>
          <cell r="AA58" t="str">
            <v>R</v>
          </cell>
          <cell r="AB58">
            <v>1</v>
          </cell>
          <cell r="AC58">
            <v>0</v>
          </cell>
          <cell r="AD58">
            <v>1</v>
          </cell>
          <cell r="AE58">
            <v>0</v>
          </cell>
          <cell r="AF58">
            <v>0</v>
          </cell>
          <cell r="AG58">
            <v>1</v>
          </cell>
        </row>
        <row r="59">
          <cell r="A59">
            <v>36623</v>
          </cell>
          <cell r="B59" t="str">
            <v>Antosari</v>
          </cell>
          <cell r="C59" t="str">
            <v>P_Bajera</v>
          </cell>
          <cell r="D59">
            <v>17</v>
          </cell>
          <cell r="E59" t="str">
            <v>EF</v>
          </cell>
          <cell r="F59">
            <v>0.24791666666666667</v>
          </cell>
          <cell r="G59">
            <v>0.24861111111111112</v>
          </cell>
          <cell r="M59">
            <v>6.9444444444444198E-4</v>
          </cell>
          <cell r="N59">
            <v>16</v>
          </cell>
          <cell r="O59">
            <v>17</v>
          </cell>
          <cell r="P59">
            <v>8.3424666666666365</v>
          </cell>
          <cell r="Q59" t="str">
            <v>41e</v>
          </cell>
          <cell r="R59" t="str">
            <v>Rele bekerja tanpa penyebab yang jelas, PMT  masuk kembali</v>
          </cell>
          <cell r="S59" t="str">
            <v>Recloser sukses</v>
          </cell>
          <cell r="T59">
            <v>6.9444444444444198E-4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6.9444444444444198E-4</v>
          </cell>
          <cell r="Z59">
            <v>2</v>
          </cell>
          <cell r="AA59" t="str">
            <v>R</v>
          </cell>
          <cell r="AB59">
            <v>0</v>
          </cell>
          <cell r="AC59">
            <v>0</v>
          </cell>
          <cell r="AD59">
            <v>1</v>
          </cell>
          <cell r="AE59">
            <v>1</v>
          </cell>
          <cell r="AF59">
            <v>0</v>
          </cell>
          <cell r="AG59">
            <v>0</v>
          </cell>
        </row>
        <row r="60">
          <cell r="A60">
            <v>36623</v>
          </cell>
          <cell r="B60" t="str">
            <v>Kapal</v>
          </cell>
          <cell r="C60" t="str">
            <v>P_Penebel</v>
          </cell>
          <cell r="D60">
            <v>40</v>
          </cell>
          <cell r="E60" t="str">
            <v>EF</v>
          </cell>
          <cell r="F60">
            <v>0.2902777777777778</v>
          </cell>
          <cell r="I60">
            <v>0.29097222222222224</v>
          </cell>
          <cell r="K60" t="str">
            <v>M</v>
          </cell>
          <cell r="M60">
            <v>6.9444444444444198E-4</v>
          </cell>
          <cell r="N60">
            <v>40</v>
          </cell>
          <cell r="O60">
            <v>40</v>
          </cell>
          <cell r="P60">
            <v>19.629333333333264</v>
          </cell>
          <cell r="Q60" t="str">
            <v>41e</v>
          </cell>
          <cell r="R60" t="str">
            <v>Rele bekerja tanpa penyebab yang jelas, PMT  masuk kembali</v>
          </cell>
          <cell r="T60">
            <v>0</v>
          </cell>
          <cell r="U60">
            <v>6.9444444444444198E-4</v>
          </cell>
          <cell r="V60">
            <v>0</v>
          </cell>
          <cell r="W60">
            <v>0</v>
          </cell>
          <cell r="X60">
            <v>0</v>
          </cell>
          <cell r="Y60">
            <v>6.9444444444444198E-4</v>
          </cell>
          <cell r="Z60">
            <v>101</v>
          </cell>
          <cell r="AA60" t="str">
            <v>R</v>
          </cell>
          <cell r="AB60">
            <v>0</v>
          </cell>
          <cell r="AC60">
            <v>1</v>
          </cell>
          <cell r="AD60">
            <v>1</v>
          </cell>
          <cell r="AE60">
            <v>0</v>
          </cell>
          <cell r="AF60">
            <v>0</v>
          </cell>
          <cell r="AG60">
            <v>1</v>
          </cell>
        </row>
        <row r="61">
          <cell r="A61">
            <v>36623</v>
          </cell>
          <cell r="B61" t="str">
            <v>Nusa Dua</v>
          </cell>
          <cell r="C61" t="str">
            <v>P_Golf_Course</v>
          </cell>
          <cell r="D61">
            <v>64</v>
          </cell>
          <cell r="E61" t="str">
            <v>OC/M</v>
          </cell>
          <cell r="F61">
            <v>0.46458333333333335</v>
          </cell>
          <cell r="I61">
            <v>0.46527777777777773</v>
          </cell>
          <cell r="K61" t="str">
            <v>M</v>
          </cell>
          <cell r="M61">
            <v>6.9444444444438647E-4</v>
          </cell>
          <cell r="N61">
            <v>0</v>
          </cell>
          <cell r="O61">
            <v>40</v>
          </cell>
          <cell r="P61">
            <v>31.406933333330709</v>
          </cell>
          <cell r="Q61" t="str">
            <v>41e</v>
          </cell>
          <cell r="R61" t="str">
            <v>Rele bekerja tanpa penyebab yang jelas, PMT  masuk kembali</v>
          </cell>
          <cell r="T61">
            <v>0</v>
          </cell>
          <cell r="U61">
            <v>6.9444444444438647E-4</v>
          </cell>
          <cell r="V61">
            <v>0</v>
          </cell>
          <cell r="W61">
            <v>0</v>
          </cell>
          <cell r="X61">
            <v>0</v>
          </cell>
          <cell r="Y61">
            <v>6.9444444444438647E-4</v>
          </cell>
          <cell r="Z61">
            <v>129</v>
          </cell>
          <cell r="AA61" t="str">
            <v>R</v>
          </cell>
          <cell r="AB61">
            <v>0</v>
          </cell>
          <cell r="AC61">
            <v>1</v>
          </cell>
          <cell r="AD61">
            <v>1</v>
          </cell>
          <cell r="AE61">
            <v>0</v>
          </cell>
          <cell r="AF61">
            <v>0</v>
          </cell>
          <cell r="AG61">
            <v>1</v>
          </cell>
        </row>
        <row r="62">
          <cell r="A62">
            <v>36623</v>
          </cell>
          <cell r="B62" t="str">
            <v>Gianyar</v>
          </cell>
          <cell r="C62" t="str">
            <v>P_Ubud</v>
          </cell>
          <cell r="D62">
            <v>96</v>
          </cell>
          <cell r="E62" t="str">
            <v>EF</v>
          </cell>
          <cell r="F62">
            <v>0.48541666666666666</v>
          </cell>
          <cell r="G62">
            <v>0.4861111111111111</v>
          </cell>
          <cell r="M62">
            <v>6.9444444444444198E-4</v>
          </cell>
          <cell r="N62">
            <v>80</v>
          </cell>
          <cell r="O62">
            <v>90</v>
          </cell>
          <cell r="P62">
            <v>47.110399999999828</v>
          </cell>
          <cell r="Q62" t="str">
            <v>41e</v>
          </cell>
          <cell r="R62" t="str">
            <v>Rele bekerja tanpa penyebab yang jelas, PMT  masuk kembali</v>
          </cell>
          <cell r="T62">
            <v>6.9444444444444198E-4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6.9444444444444198E-4</v>
          </cell>
          <cell r="Z62">
            <v>69</v>
          </cell>
          <cell r="AA62" t="str">
            <v>R</v>
          </cell>
          <cell r="AB62">
            <v>0</v>
          </cell>
          <cell r="AC62">
            <v>0</v>
          </cell>
          <cell r="AD62">
            <v>1</v>
          </cell>
          <cell r="AE62">
            <v>1</v>
          </cell>
          <cell r="AF62">
            <v>0</v>
          </cell>
          <cell r="AG62">
            <v>0</v>
          </cell>
        </row>
        <row r="63">
          <cell r="A63">
            <v>36623</v>
          </cell>
          <cell r="B63" t="str">
            <v>Kapal</v>
          </cell>
          <cell r="C63" t="str">
            <v>P_Penebel</v>
          </cell>
          <cell r="D63">
            <v>30</v>
          </cell>
          <cell r="E63" t="str">
            <v>EF</v>
          </cell>
          <cell r="F63">
            <v>0.56597222222222221</v>
          </cell>
          <cell r="I63">
            <v>0.56666666666666665</v>
          </cell>
          <cell r="K63" t="str">
            <v>M</v>
          </cell>
          <cell r="M63">
            <v>6.9444444444444198E-4</v>
          </cell>
          <cell r="N63">
            <v>30</v>
          </cell>
          <cell r="O63">
            <v>30</v>
          </cell>
          <cell r="P63">
            <v>14.721999999999948</v>
          </cell>
          <cell r="Q63" t="str">
            <v>41e</v>
          </cell>
          <cell r="R63" t="str">
            <v>Rele bekerja tanpa penyebab yang jelas, PMT  masuk kembali</v>
          </cell>
          <cell r="T63">
            <v>0</v>
          </cell>
          <cell r="U63">
            <v>6.9444444444444198E-4</v>
          </cell>
          <cell r="V63">
            <v>0</v>
          </cell>
          <cell r="W63">
            <v>0</v>
          </cell>
          <cell r="X63">
            <v>0</v>
          </cell>
          <cell r="Y63">
            <v>6.9444444444444198E-4</v>
          </cell>
          <cell r="Z63">
            <v>101</v>
          </cell>
          <cell r="AA63" t="str">
            <v>R</v>
          </cell>
          <cell r="AB63">
            <v>0</v>
          </cell>
          <cell r="AC63">
            <v>1</v>
          </cell>
          <cell r="AD63">
            <v>1</v>
          </cell>
          <cell r="AE63">
            <v>0</v>
          </cell>
          <cell r="AF63">
            <v>0</v>
          </cell>
          <cell r="AG63">
            <v>1</v>
          </cell>
        </row>
        <row r="64">
          <cell r="A64">
            <v>36623</v>
          </cell>
          <cell r="B64" t="str">
            <v>Sanur</v>
          </cell>
          <cell r="C64" t="str">
            <v>P_Nusa_Indah</v>
          </cell>
          <cell r="D64">
            <v>120</v>
          </cell>
          <cell r="H64">
            <v>0.72916666666666663</v>
          </cell>
          <cell r="I64">
            <v>0.7368055555555556</v>
          </cell>
          <cell r="K64" t="str">
            <v>RR</v>
          </cell>
          <cell r="M64">
            <v>7.6388888888889728E-3</v>
          </cell>
          <cell r="N64">
            <v>110</v>
          </cell>
          <cell r="O64">
            <v>20</v>
          </cell>
          <cell r="P64">
            <v>647.76800000000719</v>
          </cell>
          <cell r="Q64" t="str">
            <v>44b</v>
          </cell>
          <cell r="R64" t="str">
            <v>Jumper SUTM putus</v>
          </cell>
          <cell r="S64" t="str">
            <v>Jamper Phase S Pengambilan arah Jln Akasia putus</v>
          </cell>
          <cell r="T64">
            <v>0</v>
          </cell>
          <cell r="U64">
            <v>0</v>
          </cell>
          <cell r="V64">
            <v>0</v>
          </cell>
          <cell r="W64">
            <v>7.6388888888889728E-3</v>
          </cell>
          <cell r="X64">
            <v>0</v>
          </cell>
          <cell r="Y64">
            <v>7.6388888888889728E-3</v>
          </cell>
          <cell r="Z64">
            <v>193</v>
          </cell>
          <cell r="AA64" t="str">
            <v>R</v>
          </cell>
          <cell r="AB64">
            <v>2</v>
          </cell>
          <cell r="AC64">
            <v>0</v>
          </cell>
          <cell r="AD64">
            <v>0</v>
          </cell>
          <cell r="AE64">
            <v>0</v>
          </cell>
          <cell r="AF64">
            <v>1</v>
          </cell>
          <cell r="AG64">
            <v>1</v>
          </cell>
        </row>
        <row r="65">
          <cell r="A65">
            <v>36624</v>
          </cell>
          <cell r="B65" t="str">
            <v>Antosari</v>
          </cell>
          <cell r="C65" t="str">
            <v>P_Surabrata</v>
          </cell>
          <cell r="D65">
            <v>9</v>
          </cell>
          <cell r="E65" t="str">
            <v>EF</v>
          </cell>
          <cell r="F65">
            <v>3.7499999999999999E-2</v>
          </cell>
          <cell r="G65">
            <v>3.8194444444444441E-2</v>
          </cell>
          <cell r="M65">
            <v>6.9444444444444198E-4</v>
          </cell>
          <cell r="N65">
            <v>9</v>
          </cell>
          <cell r="O65">
            <v>9</v>
          </cell>
          <cell r="P65">
            <v>4.4165999999999839</v>
          </cell>
          <cell r="Q65" t="str">
            <v>41e</v>
          </cell>
          <cell r="R65" t="str">
            <v>Rele bekerja tanpa penyebab yang jelas, PMT  masuk kembali</v>
          </cell>
          <cell r="T65">
            <v>6.9444444444444198E-4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6.9444444444444198E-4</v>
          </cell>
          <cell r="Z65">
            <v>5</v>
          </cell>
          <cell r="AA65" t="str">
            <v>R</v>
          </cell>
          <cell r="AB65">
            <v>0</v>
          </cell>
          <cell r="AC65">
            <v>0</v>
          </cell>
          <cell r="AD65">
            <v>1</v>
          </cell>
          <cell r="AE65">
            <v>1</v>
          </cell>
          <cell r="AF65">
            <v>0</v>
          </cell>
          <cell r="AG65">
            <v>0</v>
          </cell>
        </row>
        <row r="66">
          <cell r="A66">
            <v>36624</v>
          </cell>
          <cell r="B66" t="str">
            <v>Gianyar</v>
          </cell>
          <cell r="C66" t="str">
            <v>P_Blahbatuh</v>
          </cell>
          <cell r="D66">
            <v>132</v>
          </cell>
          <cell r="E66" t="str">
            <v>EF</v>
          </cell>
          <cell r="F66">
            <v>0.18124999999999999</v>
          </cell>
          <cell r="G66">
            <v>0.18888888888888888</v>
          </cell>
          <cell r="M66">
            <v>7.6388888888888895E-3</v>
          </cell>
          <cell r="N66">
            <v>128</v>
          </cell>
          <cell r="O66">
            <v>130</v>
          </cell>
          <cell r="P66">
            <v>712.54480000000001</v>
          </cell>
          <cell r="Q66" t="str">
            <v>41e</v>
          </cell>
          <cell r="R66" t="str">
            <v>Rele bekerja tanpa penyebab yang jelas, PMT  masuk kembali</v>
          </cell>
          <cell r="T66">
            <v>7.6388888888888895E-3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7.6388888888888895E-3</v>
          </cell>
          <cell r="Z66">
            <v>66</v>
          </cell>
          <cell r="AA66" t="str">
            <v>R</v>
          </cell>
          <cell r="AB66">
            <v>0</v>
          </cell>
          <cell r="AC66">
            <v>0</v>
          </cell>
          <cell r="AD66">
            <v>1</v>
          </cell>
          <cell r="AE66">
            <v>1</v>
          </cell>
          <cell r="AF66">
            <v>0</v>
          </cell>
          <cell r="AG66">
            <v>0</v>
          </cell>
        </row>
        <row r="67">
          <cell r="A67">
            <v>36624</v>
          </cell>
          <cell r="B67" t="str">
            <v>Gianyar</v>
          </cell>
          <cell r="C67" t="str">
            <v>P_Ubud</v>
          </cell>
          <cell r="D67">
            <v>85</v>
          </cell>
          <cell r="E67" t="str">
            <v>OC</v>
          </cell>
          <cell r="F67">
            <v>0.25972222222222224</v>
          </cell>
          <cell r="I67">
            <v>0.26111111111111113</v>
          </cell>
          <cell r="K67" t="str">
            <v>R</v>
          </cell>
          <cell r="M67">
            <v>1.388888888888884E-3</v>
          </cell>
          <cell r="N67">
            <v>78</v>
          </cell>
          <cell r="O67">
            <v>85</v>
          </cell>
          <cell r="P67">
            <v>83.424666666666383</v>
          </cell>
          <cell r="Q67" t="str">
            <v>41e</v>
          </cell>
          <cell r="R67" t="str">
            <v>Rele bekerja tanpa penyebab yang jelas, PMT  masuk kembali</v>
          </cell>
          <cell r="T67">
            <v>0</v>
          </cell>
          <cell r="U67">
            <v>1.388888888888884E-3</v>
          </cell>
          <cell r="V67">
            <v>0</v>
          </cell>
          <cell r="W67">
            <v>0</v>
          </cell>
          <cell r="X67">
            <v>0</v>
          </cell>
          <cell r="Y67">
            <v>1.388888888888884E-3</v>
          </cell>
          <cell r="Z67">
            <v>69</v>
          </cell>
          <cell r="AA67" t="str">
            <v>R</v>
          </cell>
          <cell r="AB67">
            <v>1</v>
          </cell>
          <cell r="AC67">
            <v>0</v>
          </cell>
          <cell r="AD67">
            <v>1</v>
          </cell>
          <cell r="AE67">
            <v>0</v>
          </cell>
          <cell r="AF67">
            <v>0</v>
          </cell>
          <cell r="AG67">
            <v>1</v>
          </cell>
        </row>
        <row r="68">
          <cell r="A68">
            <v>36624</v>
          </cell>
          <cell r="B68" t="str">
            <v>Antosari</v>
          </cell>
          <cell r="C68" t="str">
            <v>P_Bajera</v>
          </cell>
          <cell r="D68">
            <v>10</v>
          </cell>
          <cell r="E68" t="str">
            <v>EF</v>
          </cell>
          <cell r="F68">
            <v>0.52500000000000002</v>
          </cell>
          <cell r="G68">
            <v>0.52569444444444446</v>
          </cell>
          <cell r="M68">
            <v>6.9444444444444198E-4</v>
          </cell>
          <cell r="N68">
            <v>9</v>
          </cell>
          <cell r="O68">
            <v>10</v>
          </cell>
          <cell r="P68">
            <v>4.907333333333316</v>
          </cell>
          <cell r="Q68" t="str">
            <v>41e</v>
          </cell>
          <cell r="R68" t="str">
            <v>Rele bekerja tanpa penyebab yang jelas, PMT  masuk kembali</v>
          </cell>
          <cell r="T68">
            <v>6.9444444444444198E-4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6.9444444444444198E-4</v>
          </cell>
          <cell r="Z68">
            <v>2</v>
          </cell>
          <cell r="AA68" t="str">
            <v>R</v>
          </cell>
          <cell r="AB68">
            <v>0</v>
          </cell>
          <cell r="AC68">
            <v>0</v>
          </cell>
          <cell r="AD68">
            <v>1</v>
          </cell>
          <cell r="AE68">
            <v>1</v>
          </cell>
          <cell r="AF68">
            <v>0</v>
          </cell>
          <cell r="AG68">
            <v>0</v>
          </cell>
        </row>
        <row r="69">
          <cell r="A69">
            <v>36624</v>
          </cell>
          <cell r="B69" t="str">
            <v>Kapal</v>
          </cell>
          <cell r="C69" t="str">
            <v>P_Penebel</v>
          </cell>
          <cell r="D69">
            <v>30</v>
          </cell>
          <cell r="E69" t="str">
            <v>EF</v>
          </cell>
          <cell r="F69">
            <v>0.53541666666666665</v>
          </cell>
          <cell r="I69">
            <v>0.53611111111111109</v>
          </cell>
          <cell r="K69" t="str">
            <v>M</v>
          </cell>
          <cell r="M69">
            <v>6.9444444444444198E-4</v>
          </cell>
          <cell r="N69">
            <v>30</v>
          </cell>
          <cell r="O69">
            <v>30</v>
          </cell>
          <cell r="P69">
            <v>14.721999999999948</v>
          </cell>
          <cell r="Q69" t="str">
            <v>41e</v>
          </cell>
          <cell r="R69" t="str">
            <v>Rele bekerja tanpa penyebab yang jelas, PMT  masuk kembali</v>
          </cell>
          <cell r="T69">
            <v>0</v>
          </cell>
          <cell r="U69">
            <v>6.9444444444444198E-4</v>
          </cell>
          <cell r="V69">
            <v>0</v>
          </cell>
          <cell r="W69">
            <v>0</v>
          </cell>
          <cell r="X69">
            <v>0</v>
          </cell>
          <cell r="Y69">
            <v>6.9444444444444198E-4</v>
          </cell>
          <cell r="Z69">
            <v>101</v>
          </cell>
          <cell r="AA69" t="str">
            <v>R</v>
          </cell>
          <cell r="AB69">
            <v>0</v>
          </cell>
          <cell r="AC69">
            <v>1</v>
          </cell>
          <cell r="AD69">
            <v>1</v>
          </cell>
          <cell r="AE69">
            <v>0</v>
          </cell>
          <cell r="AF69">
            <v>0</v>
          </cell>
          <cell r="AG69">
            <v>1</v>
          </cell>
        </row>
        <row r="70">
          <cell r="A70">
            <v>36624</v>
          </cell>
          <cell r="B70" t="str">
            <v>Gianyar</v>
          </cell>
          <cell r="C70" t="str">
            <v>P_Tampak_Siring</v>
          </cell>
          <cell r="D70">
            <v>80</v>
          </cell>
          <cell r="E70" t="str">
            <v>EF</v>
          </cell>
          <cell r="F70">
            <v>0.56458333333333333</v>
          </cell>
          <cell r="G70">
            <v>0.56527777777777777</v>
          </cell>
          <cell r="M70">
            <v>6.9444444444444198E-4</v>
          </cell>
          <cell r="N70">
            <v>40</v>
          </cell>
          <cell r="O70">
            <v>80</v>
          </cell>
          <cell r="P70">
            <v>39.258666666666528</v>
          </cell>
          <cell r="Q70" t="str">
            <v>41e</v>
          </cell>
          <cell r="R70" t="str">
            <v>Rele bekerja tanpa penyebab yang jelas, PMT  masuk kembali</v>
          </cell>
          <cell r="T70">
            <v>6.9444444444444198E-4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6.9444444444444198E-4</v>
          </cell>
          <cell r="Z70">
            <v>64</v>
          </cell>
          <cell r="AA70" t="str">
            <v>R</v>
          </cell>
          <cell r="AB70">
            <v>0</v>
          </cell>
          <cell r="AC70">
            <v>0</v>
          </cell>
          <cell r="AD70">
            <v>1</v>
          </cell>
          <cell r="AE70">
            <v>1</v>
          </cell>
          <cell r="AF70">
            <v>0</v>
          </cell>
          <cell r="AG70">
            <v>0</v>
          </cell>
        </row>
        <row r="71">
          <cell r="A71">
            <v>36624</v>
          </cell>
          <cell r="B71" t="str">
            <v>Kapal</v>
          </cell>
          <cell r="C71" t="str">
            <v>Kapal_Trafo_1</v>
          </cell>
          <cell r="D71">
            <v>180</v>
          </cell>
          <cell r="F71">
            <v>0.56597222222222221</v>
          </cell>
          <cell r="I71">
            <v>0.74930555555555556</v>
          </cell>
          <cell r="J71">
            <v>0.56666666666666665</v>
          </cell>
          <cell r="K71" t="str">
            <v>M</v>
          </cell>
          <cell r="M71">
            <v>6.9444444444444198E-4</v>
          </cell>
          <cell r="N71">
            <v>210</v>
          </cell>
          <cell r="O71">
            <v>210</v>
          </cell>
          <cell r="P71">
            <v>88.331999999999681</v>
          </cell>
          <cell r="Q71">
            <v>64</v>
          </cell>
          <cell r="R71" t="str">
            <v>Pemadaman karena gangguan trafo gardu induk</v>
          </cell>
          <cell r="S71" t="str">
            <v>PMT Inc 150 k V  Trip (Blok Pneomatic bocor)</v>
          </cell>
          <cell r="T71">
            <v>0</v>
          </cell>
          <cell r="U71">
            <v>0</v>
          </cell>
          <cell r="V71">
            <v>6.9444444444444198E-4</v>
          </cell>
          <cell r="W71">
            <v>0</v>
          </cell>
          <cell r="X71">
            <v>0</v>
          </cell>
          <cell r="Y71">
            <v>6.9444444444444198E-4</v>
          </cell>
          <cell r="Z71">
            <v>91</v>
          </cell>
          <cell r="AA71" t="str">
            <v>M</v>
          </cell>
          <cell r="AB71">
            <v>0</v>
          </cell>
          <cell r="AC71">
            <v>0</v>
          </cell>
          <cell r="AD71">
            <v>1</v>
          </cell>
          <cell r="AE71">
            <v>0</v>
          </cell>
          <cell r="AF71">
            <v>0</v>
          </cell>
          <cell r="AG71">
            <v>1</v>
          </cell>
        </row>
        <row r="72">
          <cell r="A72">
            <v>36624</v>
          </cell>
          <cell r="B72" t="str">
            <v>Gianyar</v>
          </cell>
          <cell r="C72" t="str">
            <v>P_Tampak_Siring</v>
          </cell>
          <cell r="D72">
            <v>80</v>
          </cell>
          <cell r="E72" t="str">
            <v>OC</v>
          </cell>
          <cell r="F72">
            <v>0.7090277777777777</v>
          </cell>
          <cell r="I72">
            <v>0.7104166666666667</v>
          </cell>
          <cell r="K72" t="str">
            <v>R</v>
          </cell>
          <cell r="M72">
            <v>1.388888888888995E-3</v>
          </cell>
          <cell r="N72">
            <v>80</v>
          </cell>
          <cell r="O72">
            <v>80</v>
          </cell>
          <cell r="P72">
            <v>78.517333333339323</v>
          </cell>
          <cell r="Q72">
            <v>49</v>
          </cell>
          <cell r="R72" t="str">
            <v>Lain - lain</v>
          </cell>
          <cell r="S72" t="str">
            <v>Di coba gagal</v>
          </cell>
          <cell r="T72">
            <v>0</v>
          </cell>
          <cell r="U72">
            <v>1.388888888888995E-3</v>
          </cell>
          <cell r="V72">
            <v>0</v>
          </cell>
          <cell r="W72">
            <v>0</v>
          </cell>
          <cell r="X72">
            <v>0</v>
          </cell>
          <cell r="Y72">
            <v>1.388888888888995E-3</v>
          </cell>
          <cell r="Z72">
            <v>64</v>
          </cell>
          <cell r="AA72" t="str">
            <v>R</v>
          </cell>
          <cell r="AB72">
            <v>1</v>
          </cell>
          <cell r="AC72">
            <v>0</v>
          </cell>
          <cell r="AD72">
            <v>1</v>
          </cell>
          <cell r="AE72">
            <v>0</v>
          </cell>
          <cell r="AF72">
            <v>0</v>
          </cell>
          <cell r="AG72">
            <v>1</v>
          </cell>
        </row>
        <row r="73">
          <cell r="A73">
            <v>36624</v>
          </cell>
          <cell r="B73" t="str">
            <v>Gianyar</v>
          </cell>
          <cell r="C73" t="str">
            <v>P_Tampak_Siring</v>
          </cell>
          <cell r="D73">
            <v>80</v>
          </cell>
          <cell r="E73" t="str">
            <v>OC / EF</v>
          </cell>
          <cell r="F73">
            <v>0.7104166666666667</v>
          </cell>
          <cell r="I73">
            <v>0.72152777777777777</v>
          </cell>
          <cell r="K73" t="str">
            <v>R</v>
          </cell>
          <cell r="M73">
            <v>1.1111111111111072E-2</v>
          </cell>
          <cell r="N73">
            <v>40</v>
          </cell>
          <cell r="O73">
            <v>60</v>
          </cell>
          <cell r="P73">
            <v>628.13866666666445</v>
          </cell>
          <cell r="Q73" t="str">
            <v>41e</v>
          </cell>
          <cell r="R73" t="str">
            <v>Rele bekerja tanpa penyebab yang jelas, PMT  masuk kembali</v>
          </cell>
          <cell r="S73" t="str">
            <v>Dilokalisir</v>
          </cell>
          <cell r="T73">
            <v>0</v>
          </cell>
          <cell r="U73">
            <v>1.1111111111111072E-2</v>
          </cell>
          <cell r="V73">
            <v>0</v>
          </cell>
          <cell r="W73">
            <v>0</v>
          </cell>
          <cell r="X73">
            <v>0</v>
          </cell>
          <cell r="Y73">
            <v>1.1111111111111072E-2</v>
          </cell>
          <cell r="Z73">
            <v>64</v>
          </cell>
          <cell r="AA73" t="str">
            <v>R</v>
          </cell>
          <cell r="AB73">
            <v>1</v>
          </cell>
          <cell r="AC73">
            <v>0</v>
          </cell>
          <cell r="AD73">
            <v>1</v>
          </cell>
          <cell r="AE73">
            <v>0</v>
          </cell>
          <cell r="AF73">
            <v>0</v>
          </cell>
          <cell r="AG73">
            <v>1</v>
          </cell>
        </row>
        <row r="74">
          <cell r="A74">
            <v>36624</v>
          </cell>
          <cell r="B74" t="str">
            <v>Gianyar</v>
          </cell>
          <cell r="C74" t="str">
            <v>P_Tampak_Siring</v>
          </cell>
          <cell r="D74">
            <v>60</v>
          </cell>
          <cell r="H74">
            <v>0.76597222222222217</v>
          </cell>
          <cell r="I74">
            <v>0.78333333333333333</v>
          </cell>
          <cell r="K74" t="str">
            <v>R</v>
          </cell>
          <cell r="M74">
            <v>1.736111111111116E-2</v>
          </cell>
          <cell r="N74">
            <v>60</v>
          </cell>
          <cell r="O74">
            <v>60</v>
          </cell>
          <cell r="P74">
            <v>736.10000000000218</v>
          </cell>
          <cell r="Q74" t="str">
            <v>44b</v>
          </cell>
          <cell r="R74" t="str">
            <v>Jumper SUTM putus</v>
          </cell>
          <cell r="S74" t="str">
            <v>Jamper putus di depan LBS Semebaung (Phase T )</v>
          </cell>
          <cell r="T74">
            <v>0</v>
          </cell>
          <cell r="U74">
            <v>0</v>
          </cell>
          <cell r="V74">
            <v>0</v>
          </cell>
          <cell r="W74">
            <v>1.736111111111116E-2</v>
          </cell>
          <cell r="X74">
            <v>0</v>
          </cell>
          <cell r="Y74">
            <v>1.736111111111116E-2</v>
          </cell>
          <cell r="Z74">
            <v>64</v>
          </cell>
          <cell r="AA74" t="str">
            <v>R</v>
          </cell>
          <cell r="AB74">
            <v>1</v>
          </cell>
          <cell r="AC74">
            <v>0</v>
          </cell>
          <cell r="AD74">
            <v>0</v>
          </cell>
          <cell r="AE74">
            <v>0</v>
          </cell>
          <cell r="AF74">
            <v>1</v>
          </cell>
          <cell r="AG74">
            <v>1</v>
          </cell>
        </row>
        <row r="75">
          <cell r="A75">
            <v>36624</v>
          </cell>
          <cell r="B75" t="str">
            <v>Gianyar</v>
          </cell>
          <cell r="C75" t="str">
            <v>P_Tampak_Siring</v>
          </cell>
          <cell r="D75">
            <v>60</v>
          </cell>
          <cell r="E75" t="str">
            <v>OC</v>
          </cell>
          <cell r="F75">
            <v>0.78333333333333333</v>
          </cell>
          <cell r="I75">
            <v>0.78680555555555554</v>
          </cell>
          <cell r="K75" t="str">
            <v>R</v>
          </cell>
          <cell r="M75">
            <v>3.4722222222222099E-3</v>
          </cell>
          <cell r="N75">
            <v>75</v>
          </cell>
          <cell r="O75">
            <v>80</v>
          </cell>
          <cell r="P75">
            <v>147.21999999999949</v>
          </cell>
          <cell r="Q75" t="str">
            <v>41e</v>
          </cell>
          <cell r="R75" t="str">
            <v>Rele bekerja tanpa penyebab yang jelas, PMT  masuk kembali</v>
          </cell>
          <cell r="S75" t="str">
            <v>Dilokalisir s/d Lbs.Semebaung</v>
          </cell>
          <cell r="T75">
            <v>0</v>
          </cell>
          <cell r="U75">
            <v>3.4722222222222099E-3</v>
          </cell>
          <cell r="V75">
            <v>0</v>
          </cell>
          <cell r="W75">
            <v>0</v>
          </cell>
          <cell r="X75">
            <v>0</v>
          </cell>
          <cell r="Y75">
            <v>3.4722222222222099E-3</v>
          </cell>
          <cell r="Z75">
            <v>64</v>
          </cell>
          <cell r="AA75" t="str">
            <v>R</v>
          </cell>
          <cell r="AB75">
            <v>1</v>
          </cell>
          <cell r="AC75">
            <v>0</v>
          </cell>
          <cell r="AD75">
            <v>1</v>
          </cell>
          <cell r="AE75">
            <v>0</v>
          </cell>
          <cell r="AF75">
            <v>0</v>
          </cell>
          <cell r="AG75">
            <v>1</v>
          </cell>
        </row>
        <row r="76">
          <cell r="A76">
            <v>36625</v>
          </cell>
          <cell r="B76" t="str">
            <v>Antosari</v>
          </cell>
          <cell r="C76" t="str">
            <v>P_Surabrata</v>
          </cell>
          <cell r="D76">
            <v>14</v>
          </cell>
          <cell r="E76" t="str">
            <v>EF</v>
          </cell>
          <cell r="F76">
            <v>0.94027777777777777</v>
          </cell>
          <cell r="G76">
            <v>0.94097222222222221</v>
          </cell>
          <cell r="M76">
            <v>6.9444444444444198E-4</v>
          </cell>
          <cell r="N76">
            <v>11</v>
          </cell>
          <cell r="O76">
            <v>14</v>
          </cell>
          <cell r="P76">
            <v>6.8702666666666419</v>
          </cell>
          <cell r="Q76" t="str">
            <v>41e</v>
          </cell>
          <cell r="R76" t="str">
            <v>Rele bekerja tanpa penyebab yang jelas, PMT  masuk kembali</v>
          </cell>
          <cell r="T76">
            <v>6.9444444444444198E-4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6.9444444444444198E-4</v>
          </cell>
          <cell r="Z76">
            <v>5</v>
          </cell>
          <cell r="AA76" t="str">
            <v>R</v>
          </cell>
          <cell r="AB76">
            <v>0</v>
          </cell>
          <cell r="AC76">
            <v>0</v>
          </cell>
          <cell r="AD76">
            <v>1</v>
          </cell>
          <cell r="AE76">
            <v>1</v>
          </cell>
          <cell r="AF76">
            <v>0</v>
          </cell>
          <cell r="AG76">
            <v>0</v>
          </cell>
        </row>
        <row r="77">
          <cell r="A77">
            <v>36625</v>
          </cell>
          <cell r="B77" t="str">
            <v>Sanur</v>
          </cell>
          <cell r="C77" t="str">
            <v>P_VIP_I</v>
          </cell>
          <cell r="D77">
            <v>125</v>
          </cell>
          <cell r="E77" t="str">
            <v>EF</v>
          </cell>
          <cell r="F77">
            <v>1.0347222222222221</v>
          </cell>
          <cell r="I77">
            <v>1.0354166666666667</v>
          </cell>
          <cell r="K77" t="str">
            <v>R</v>
          </cell>
          <cell r="M77">
            <v>6.94444444444553E-4</v>
          </cell>
          <cell r="N77">
            <v>120</v>
          </cell>
          <cell r="O77">
            <v>125</v>
          </cell>
          <cell r="P77">
            <v>61.341666666676254</v>
          </cell>
          <cell r="Q77">
            <v>56</v>
          </cell>
          <cell r="R77" t="str">
            <v>Rele bekerja karena ikutan (sympthetic tripping).</v>
          </cell>
          <cell r="T77">
            <v>0</v>
          </cell>
          <cell r="U77">
            <v>6.94444444444553E-4</v>
          </cell>
          <cell r="V77">
            <v>0</v>
          </cell>
          <cell r="W77">
            <v>0</v>
          </cell>
          <cell r="X77">
            <v>0</v>
          </cell>
          <cell r="Y77">
            <v>6.94444444444553E-4</v>
          </cell>
          <cell r="Z77">
            <v>190</v>
          </cell>
          <cell r="AA77" t="str">
            <v>R</v>
          </cell>
          <cell r="AB77">
            <v>1</v>
          </cell>
          <cell r="AC77">
            <v>0</v>
          </cell>
          <cell r="AD77">
            <v>1</v>
          </cell>
          <cell r="AE77">
            <v>0</v>
          </cell>
          <cell r="AF77">
            <v>0</v>
          </cell>
          <cell r="AG77">
            <v>1</v>
          </cell>
        </row>
        <row r="78">
          <cell r="A78">
            <v>36625</v>
          </cell>
          <cell r="B78" t="str">
            <v>Sanur</v>
          </cell>
          <cell r="C78" t="str">
            <v>P_Sudirman</v>
          </cell>
          <cell r="D78">
            <v>120</v>
          </cell>
          <cell r="E78" t="str">
            <v>EF</v>
          </cell>
          <cell r="F78">
            <v>1.0347222222222221</v>
          </cell>
          <cell r="I78">
            <v>1.0354166666666667</v>
          </cell>
          <cell r="K78" t="str">
            <v>R</v>
          </cell>
          <cell r="M78">
            <v>6.94444444444553E-4</v>
          </cell>
          <cell r="N78">
            <v>90</v>
          </cell>
          <cell r="O78">
            <v>120</v>
          </cell>
          <cell r="P78">
            <v>58.888000000009207</v>
          </cell>
          <cell r="Q78">
            <v>56</v>
          </cell>
          <cell r="R78" t="str">
            <v>Rele bekerja karena ikutan (sympthetic tripping).</v>
          </cell>
          <cell r="T78">
            <v>0</v>
          </cell>
          <cell r="U78">
            <v>6.94444444444553E-4</v>
          </cell>
          <cell r="V78">
            <v>0</v>
          </cell>
          <cell r="W78">
            <v>0</v>
          </cell>
          <cell r="X78">
            <v>0</v>
          </cell>
          <cell r="Y78">
            <v>6.94444444444553E-4</v>
          </cell>
          <cell r="Z78">
            <v>189</v>
          </cell>
          <cell r="AA78" t="str">
            <v>R</v>
          </cell>
          <cell r="AB78">
            <v>1</v>
          </cell>
          <cell r="AC78">
            <v>0</v>
          </cell>
          <cell r="AD78">
            <v>1</v>
          </cell>
          <cell r="AE78">
            <v>0</v>
          </cell>
          <cell r="AF78">
            <v>0</v>
          </cell>
          <cell r="AG78">
            <v>1</v>
          </cell>
        </row>
        <row r="79">
          <cell r="A79">
            <v>36625</v>
          </cell>
          <cell r="B79" t="str">
            <v>Sanur</v>
          </cell>
          <cell r="C79" t="str">
            <v>P_TVRI</v>
          </cell>
          <cell r="D79">
            <v>13</v>
          </cell>
          <cell r="E79" t="str">
            <v>EF</v>
          </cell>
          <cell r="F79">
            <v>1.0347222222222221</v>
          </cell>
          <cell r="I79">
            <v>1.0423611111111111</v>
          </cell>
          <cell r="K79" t="str">
            <v>R</v>
          </cell>
          <cell r="M79">
            <v>7.6388888888889728E-3</v>
          </cell>
          <cell r="N79">
            <v>13</v>
          </cell>
          <cell r="O79">
            <v>13</v>
          </cell>
          <cell r="P79">
            <v>70.174866666667441</v>
          </cell>
          <cell r="Q79">
            <v>56</v>
          </cell>
          <cell r="R79" t="str">
            <v>Rele bekerja karena ikutan (sympthetic tripping).</v>
          </cell>
          <cell r="T79">
            <v>0</v>
          </cell>
          <cell r="U79">
            <v>7.6388888888889728E-3</v>
          </cell>
          <cell r="V79">
            <v>0</v>
          </cell>
          <cell r="W79">
            <v>0</v>
          </cell>
          <cell r="X79">
            <v>0</v>
          </cell>
          <cell r="Y79">
            <v>7.6388888888889728E-3</v>
          </cell>
          <cell r="Z79">
            <v>184</v>
          </cell>
          <cell r="AA79" t="str">
            <v>R</v>
          </cell>
          <cell r="AB79">
            <v>1</v>
          </cell>
          <cell r="AC79">
            <v>0</v>
          </cell>
          <cell r="AD79">
            <v>1</v>
          </cell>
          <cell r="AE79">
            <v>0</v>
          </cell>
          <cell r="AF79">
            <v>0</v>
          </cell>
          <cell r="AG79">
            <v>1</v>
          </cell>
        </row>
        <row r="80">
          <cell r="A80">
            <v>36625</v>
          </cell>
          <cell r="B80" t="str">
            <v>Sanur</v>
          </cell>
          <cell r="C80" t="str">
            <v>P_Renon</v>
          </cell>
          <cell r="D80">
            <v>70</v>
          </cell>
          <cell r="E80" t="str">
            <v>EF</v>
          </cell>
          <cell r="F80">
            <v>0.19930555555555554</v>
          </cell>
          <cell r="G80">
            <v>0.2</v>
          </cell>
          <cell r="M80">
            <v>6.9444444444446973E-4</v>
          </cell>
          <cell r="N80">
            <v>68</v>
          </cell>
          <cell r="O80">
            <v>70</v>
          </cell>
          <cell r="P80">
            <v>34.35133333333458</v>
          </cell>
          <cell r="Q80" t="str">
            <v>41e</v>
          </cell>
          <cell r="R80" t="str">
            <v>Rele bekerja tanpa penyebab yang jelas, PMT  masuk kembali</v>
          </cell>
          <cell r="T80">
            <v>6.9444444444446973E-4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6.9444444444446973E-4</v>
          </cell>
          <cell r="Z80">
            <v>192</v>
          </cell>
          <cell r="AA80" t="str">
            <v>R</v>
          </cell>
          <cell r="AB80">
            <v>0</v>
          </cell>
          <cell r="AC80">
            <v>0</v>
          </cell>
          <cell r="AD80">
            <v>1</v>
          </cell>
          <cell r="AE80">
            <v>1</v>
          </cell>
          <cell r="AF80">
            <v>0</v>
          </cell>
          <cell r="AG80">
            <v>0</v>
          </cell>
        </row>
        <row r="81">
          <cell r="A81">
            <v>36625</v>
          </cell>
          <cell r="B81" t="str">
            <v>Gianyar</v>
          </cell>
          <cell r="C81" t="str">
            <v>P_Tampak_Siring</v>
          </cell>
          <cell r="D81">
            <v>53</v>
          </cell>
          <cell r="E81" t="str">
            <v>EF</v>
          </cell>
          <cell r="F81">
            <v>0.41944444444444445</v>
          </cell>
          <cell r="G81">
            <v>0.4201388888888889</v>
          </cell>
          <cell r="M81">
            <v>6.9444444444444198E-4</v>
          </cell>
          <cell r="N81">
            <v>0</v>
          </cell>
          <cell r="O81">
            <v>0</v>
          </cell>
          <cell r="P81">
            <v>26.008866666666574</v>
          </cell>
          <cell r="Q81">
            <v>56</v>
          </cell>
          <cell r="R81" t="str">
            <v>Rele bekerja karena ikutan (sympthetic tripping).</v>
          </cell>
          <cell r="S81" t="str">
            <v>Reclose gagal</v>
          </cell>
          <cell r="T81">
            <v>6.9444444444444198E-4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6.9444444444444198E-4</v>
          </cell>
          <cell r="Z81">
            <v>64</v>
          </cell>
          <cell r="AA81" t="str">
            <v>R</v>
          </cell>
          <cell r="AB81">
            <v>0</v>
          </cell>
          <cell r="AC81">
            <v>0</v>
          </cell>
          <cell r="AD81">
            <v>1</v>
          </cell>
          <cell r="AE81">
            <v>1</v>
          </cell>
          <cell r="AF81">
            <v>0</v>
          </cell>
          <cell r="AG81">
            <v>0</v>
          </cell>
        </row>
        <row r="82">
          <cell r="A82">
            <v>36625</v>
          </cell>
          <cell r="B82" t="str">
            <v>Gianyar</v>
          </cell>
          <cell r="C82" t="str">
            <v>P_Tampak_Siring</v>
          </cell>
          <cell r="D82">
            <v>53</v>
          </cell>
          <cell r="E82" t="str">
            <v>EF</v>
          </cell>
          <cell r="F82">
            <v>0.4201388888888889</v>
          </cell>
          <cell r="I82">
            <v>0.42777777777777781</v>
          </cell>
          <cell r="K82" t="str">
            <v>R</v>
          </cell>
          <cell r="M82">
            <v>7.6388888888889173E-3</v>
          </cell>
          <cell r="N82">
            <v>44</v>
          </cell>
          <cell r="O82">
            <v>50</v>
          </cell>
          <cell r="P82">
            <v>286.09753333333435</v>
          </cell>
          <cell r="Q82" t="str">
            <v>41a</v>
          </cell>
          <cell r="R82" t="str">
            <v>Pemutus tegangan menengah terbuka, pelebur tegangan menengah putus karena pohon / dahan / layang - layang</v>
          </cell>
          <cell r="S82" t="str">
            <v xml:space="preserve">SUTM ditimpa pelepah kelapa di Ngenjung Sari </v>
          </cell>
          <cell r="T82">
            <v>0</v>
          </cell>
          <cell r="U82">
            <v>7.6388888888889173E-3</v>
          </cell>
          <cell r="V82">
            <v>0</v>
          </cell>
          <cell r="W82">
            <v>0</v>
          </cell>
          <cell r="X82">
            <v>0</v>
          </cell>
          <cell r="Y82">
            <v>7.6388888888889173E-3</v>
          </cell>
          <cell r="Z82">
            <v>64</v>
          </cell>
          <cell r="AA82" t="str">
            <v>R</v>
          </cell>
          <cell r="AB82">
            <v>1</v>
          </cell>
          <cell r="AC82">
            <v>0</v>
          </cell>
          <cell r="AD82">
            <v>1</v>
          </cell>
          <cell r="AE82">
            <v>0</v>
          </cell>
          <cell r="AF82">
            <v>0</v>
          </cell>
          <cell r="AG82">
            <v>1</v>
          </cell>
        </row>
        <row r="83">
          <cell r="A83">
            <v>36625</v>
          </cell>
          <cell r="B83" t="str">
            <v>Nusa Dua</v>
          </cell>
          <cell r="C83" t="str">
            <v>P_Mumbul</v>
          </cell>
          <cell r="D83">
            <v>102</v>
          </cell>
          <cell r="H83">
            <v>0.47916666666666669</v>
          </cell>
          <cell r="I83">
            <v>0.4861111111111111</v>
          </cell>
          <cell r="K83" t="str">
            <v>M</v>
          </cell>
          <cell r="M83">
            <v>6.9444444444444198E-3</v>
          </cell>
          <cell r="N83">
            <v>88</v>
          </cell>
          <cell r="O83">
            <v>102</v>
          </cell>
          <cell r="P83">
            <v>500.54799999999813</v>
          </cell>
          <cell r="Q83">
            <v>46</v>
          </cell>
          <cell r="R83" t="str">
            <v>Cut Out rusak</v>
          </cell>
          <cell r="S83" t="str">
            <v>Jamperan putus ph.T di Goa Gong Mumbul</v>
          </cell>
          <cell r="T83">
            <v>0</v>
          </cell>
          <cell r="U83">
            <v>0</v>
          </cell>
          <cell r="V83">
            <v>0</v>
          </cell>
          <cell r="W83">
            <v>6.9444444444444198E-3</v>
          </cell>
          <cell r="X83">
            <v>0</v>
          </cell>
          <cell r="Y83">
            <v>6.9444444444444198E-3</v>
          </cell>
          <cell r="Z83">
            <v>136</v>
          </cell>
          <cell r="AA83" t="str">
            <v>R</v>
          </cell>
          <cell r="AB83">
            <v>0</v>
          </cell>
          <cell r="AC83">
            <v>1</v>
          </cell>
          <cell r="AD83">
            <v>0</v>
          </cell>
          <cell r="AE83">
            <v>0</v>
          </cell>
          <cell r="AF83">
            <v>1</v>
          </cell>
          <cell r="AG83">
            <v>1</v>
          </cell>
        </row>
        <row r="84">
          <cell r="A84">
            <v>36625</v>
          </cell>
          <cell r="B84" t="str">
            <v>Sanur</v>
          </cell>
          <cell r="C84" t="str">
            <v>P_Nusa_Indah</v>
          </cell>
          <cell r="D84">
            <v>112</v>
          </cell>
          <cell r="E84" t="str">
            <v>EF</v>
          </cell>
          <cell r="F84">
            <v>0.49027777777777781</v>
          </cell>
          <cell r="G84">
            <v>0.4909722222222222</v>
          </cell>
          <cell r="M84">
            <v>6.9444444444438647E-4</v>
          </cell>
          <cell r="N84">
            <v>95</v>
          </cell>
          <cell r="O84">
            <v>110</v>
          </cell>
          <cell r="P84">
            <v>54.962133333328737</v>
          </cell>
          <cell r="Q84" t="str">
            <v>41e</v>
          </cell>
          <cell r="R84" t="str">
            <v>Rele bekerja tanpa penyebab yang jelas, PMT  masuk kembali</v>
          </cell>
          <cell r="T84">
            <v>6.9444444444438647E-4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6.9444444444438647E-4</v>
          </cell>
          <cell r="Z84">
            <v>193</v>
          </cell>
          <cell r="AA84" t="str">
            <v>R</v>
          </cell>
          <cell r="AB84">
            <v>0</v>
          </cell>
          <cell r="AC84">
            <v>0</v>
          </cell>
          <cell r="AD84">
            <v>1</v>
          </cell>
          <cell r="AE84">
            <v>1</v>
          </cell>
          <cell r="AF84">
            <v>0</v>
          </cell>
          <cell r="AG84">
            <v>0</v>
          </cell>
        </row>
        <row r="85">
          <cell r="A85">
            <v>36625</v>
          </cell>
          <cell r="B85" t="str">
            <v>Gianyar</v>
          </cell>
          <cell r="C85" t="str">
            <v>P_Ubud</v>
          </cell>
          <cell r="D85">
            <v>125</v>
          </cell>
          <cell r="E85" t="str">
            <v>EF</v>
          </cell>
          <cell r="F85">
            <v>0.53472222222222221</v>
          </cell>
          <cell r="G85">
            <v>0.53541666666666665</v>
          </cell>
          <cell r="M85">
            <v>6.9444444444444198E-4</v>
          </cell>
          <cell r="N85">
            <v>102</v>
          </cell>
          <cell r="O85">
            <v>125</v>
          </cell>
          <cell r="P85">
            <v>61.341666666666448</v>
          </cell>
          <cell r="Q85" t="str">
            <v>41e</v>
          </cell>
          <cell r="R85" t="str">
            <v>Rele bekerja tanpa penyebab yang jelas, PMT  masuk kembali</v>
          </cell>
          <cell r="T85">
            <v>6.9444444444444198E-4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6.9444444444444198E-4</v>
          </cell>
          <cell r="Z85">
            <v>69</v>
          </cell>
          <cell r="AA85" t="str">
            <v>R</v>
          </cell>
          <cell r="AB85">
            <v>0</v>
          </cell>
          <cell r="AC85">
            <v>0</v>
          </cell>
          <cell r="AD85">
            <v>1</v>
          </cell>
          <cell r="AE85">
            <v>1</v>
          </cell>
          <cell r="AF85">
            <v>0</v>
          </cell>
          <cell r="AG85">
            <v>0</v>
          </cell>
        </row>
        <row r="86">
          <cell r="A86">
            <v>36625</v>
          </cell>
          <cell r="B86" t="str">
            <v>Gianyar</v>
          </cell>
          <cell r="C86" t="str">
            <v>P_Tampak_Siring</v>
          </cell>
          <cell r="D86">
            <v>50</v>
          </cell>
          <cell r="E86" t="str">
            <v>EF</v>
          </cell>
          <cell r="F86">
            <v>0.60972222222222217</v>
          </cell>
          <cell r="G86">
            <v>0.61041666666666672</v>
          </cell>
          <cell r="M86">
            <v>6.94444444444553E-4</v>
          </cell>
          <cell r="N86">
            <v>35</v>
          </cell>
          <cell r="O86">
            <v>40</v>
          </cell>
          <cell r="P86">
            <v>24.536666666670502</v>
          </cell>
          <cell r="Q86">
            <v>49</v>
          </cell>
          <cell r="R86" t="str">
            <v>Lain - lain</v>
          </cell>
          <cell r="S86" t="str">
            <v>Hang tembus phs S diBabakan</v>
          </cell>
          <cell r="T86">
            <v>6.94444444444553E-4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6.94444444444553E-4</v>
          </cell>
          <cell r="Z86">
            <v>64</v>
          </cell>
          <cell r="AA86" t="str">
            <v>R</v>
          </cell>
          <cell r="AB86">
            <v>0</v>
          </cell>
          <cell r="AC86">
            <v>0</v>
          </cell>
          <cell r="AD86">
            <v>1</v>
          </cell>
          <cell r="AE86">
            <v>1</v>
          </cell>
          <cell r="AF86">
            <v>0</v>
          </cell>
          <cell r="AG86">
            <v>0</v>
          </cell>
        </row>
        <row r="87">
          <cell r="A87">
            <v>36625</v>
          </cell>
          <cell r="B87" t="str">
            <v>Gianyar</v>
          </cell>
          <cell r="C87" t="str">
            <v>P_Tampak_Siring</v>
          </cell>
          <cell r="D87">
            <v>50</v>
          </cell>
          <cell r="E87" t="str">
            <v>EF</v>
          </cell>
          <cell r="F87">
            <v>0.61041666666666672</v>
          </cell>
          <cell r="I87">
            <v>0.63124999999999998</v>
          </cell>
          <cell r="K87" t="str">
            <v>R</v>
          </cell>
          <cell r="M87">
            <v>2.0833333333333259E-2</v>
          </cell>
          <cell r="N87">
            <v>35</v>
          </cell>
          <cell r="O87">
            <v>40</v>
          </cell>
          <cell r="P87">
            <v>736.09999999999741</v>
          </cell>
          <cell r="Q87">
            <v>49</v>
          </cell>
          <cell r="R87" t="str">
            <v>Lain - lain</v>
          </cell>
          <cell r="S87" t="str">
            <v>Hang tembus phs S diBabakan</v>
          </cell>
          <cell r="T87">
            <v>0</v>
          </cell>
          <cell r="U87">
            <v>2.0833333333333259E-2</v>
          </cell>
          <cell r="V87">
            <v>0</v>
          </cell>
          <cell r="W87">
            <v>0</v>
          </cell>
          <cell r="X87">
            <v>0</v>
          </cell>
          <cell r="Y87">
            <v>2.0833333333333259E-2</v>
          </cell>
          <cell r="Z87">
            <v>64</v>
          </cell>
          <cell r="AA87" t="str">
            <v>R</v>
          </cell>
          <cell r="AB87">
            <v>1</v>
          </cell>
          <cell r="AC87">
            <v>0</v>
          </cell>
          <cell r="AD87">
            <v>1</v>
          </cell>
          <cell r="AE87">
            <v>0</v>
          </cell>
          <cell r="AF87">
            <v>0</v>
          </cell>
          <cell r="AG87">
            <v>1</v>
          </cell>
        </row>
        <row r="88">
          <cell r="A88">
            <v>36625</v>
          </cell>
          <cell r="B88" t="str">
            <v>Gianyar</v>
          </cell>
          <cell r="C88" t="str">
            <v>P_Tampak_Siring</v>
          </cell>
          <cell r="D88">
            <v>35</v>
          </cell>
          <cell r="E88" t="str">
            <v>EF</v>
          </cell>
          <cell r="F88">
            <v>0.63263888888888886</v>
          </cell>
          <cell r="G88">
            <v>0.6333333333333333</v>
          </cell>
          <cell r="M88">
            <v>6.9444444444444198E-4</v>
          </cell>
          <cell r="N88">
            <v>35</v>
          </cell>
          <cell r="O88">
            <v>40</v>
          </cell>
          <cell r="P88">
            <v>17.175666666666604</v>
          </cell>
          <cell r="Q88">
            <v>49</v>
          </cell>
          <cell r="R88" t="str">
            <v>Lain - lain</v>
          </cell>
          <cell r="S88" t="str">
            <v>Hang tembus phs S diBabakan</v>
          </cell>
          <cell r="T88">
            <v>6.9444444444444198E-4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6.9444444444444198E-4</v>
          </cell>
          <cell r="Z88">
            <v>64</v>
          </cell>
          <cell r="AA88" t="str">
            <v>R</v>
          </cell>
          <cell r="AB88">
            <v>0</v>
          </cell>
          <cell r="AC88">
            <v>0</v>
          </cell>
          <cell r="AD88">
            <v>1</v>
          </cell>
          <cell r="AE88">
            <v>1</v>
          </cell>
          <cell r="AF88">
            <v>0</v>
          </cell>
          <cell r="AG88">
            <v>0</v>
          </cell>
        </row>
        <row r="89">
          <cell r="A89">
            <v>36625</v>
          </cell>
          <cell r="B89" t="str">
            <v>Kapal</v>
          </cell>
          <cell r="C89" t="str">
            <v>P_Darmasaba</v>
          </cell>
          <cell r="D89">
            <v>130</v>
          </cell>
          <cell r="E89" t="str">
            <v>OC</v>
          </cell>
          <cell r="F89">
            <v>0.64027777777777783</v>
          </cell>
          <cell r="I89">
            <v>0.64236111111111105</v>
          </cell>
          <cell r="K89" t="str">
            <v>M</v>
          </cell>
          <cell r="M89">
            <v>2.0833333333332149E-3</v>
          </cell>
          <cell r="N89">
            <v>122</v>
          </cell>
          <cell r="O89">
            <v>130</v>
          </cell>
          <cell r="P89">
            <v>191.38599999998911</v>
          </cell>
          <cell r="Q89" t="str">
            <v>41e</v>
          </cell>
          <cell r="R89" t="str">
            <v>Rele bekerja tanpa penyebab yang jelas, PMT  masuk kembali</v>
          </cell>
          <cell r="S89" t="str">
            <v>RC Gagal (IOS Hang)</v>
          </cell>
          <cell r="T89">
            <v>0</v>
          </cell>
          <cell r="U89">
            <v>2.0833333333332149E-3</v>
          </cell>
          <cell r="V89">
            <v>0</v>
          </cell>
          <cell r="W89">
            <v>0</v>
          </cell>
          <cell r="X89">
            <v>0</v>
          </cell>
          <cell r="Y89">
            <v>2.0833333333332149E-3</v>
          </cell>
          <cell r="Z89">
            <v>104</v>
          </cell>
          <cell r="AA89" t="str">
            <v>R</v>
          </cell>
          <cell r="AB89">
            <v>0</v>
          </cell>
          <cell r="AC89">
            <v>1</v>
          </cell>
          <cell r="AD89">
            <v>1</v>
          </cell>
          <cell r="AE89">
            <v>0</v>
          </cell>
          <cell r="AF89">
            <v>0</v>
          </cell>
          <cell r="AG89">
            <v>1</v>
          </cell>
        </row>
        <row r="90">
          <cell r="A90">
            <v>36625</v>
          </cell>
          <cell r="B90" t="str">
            <v>Gianyar</v>
          </cell>
          <cell r="C90" t="str">
            <v>P_Tampak_Siring</v>
          </cell>
          <cell r="D90">
            <v>53</v>
          </cell>
          <cell r="E90" t="str">
            <v>EF</v>
          </cell>
          <cell r="F90">
            <v>0.71944444444444444</v>
          </cell>
          <cell r="G90">
            <v>0.72013888888888899</v>
          </cell>
          <cell r="M90">
            <v>6.94444444444553E-4</v>
          </cell>
          <cell r="N90">
            <v>53</v>
          </cell>
          <cell r="O90">
            <v>53</v>
          </cell>
          <cell r="P90">
            <v>26.00886666667073</v>
          </cell>
          <cell r="Q90">
            <v>49</v>
          </cell>
          <cell r="R90" t="str">
            <v>Lain - lain</v>
          </cell>
          <cell r="S90" t="str">
            <v>Hang tembus phs S diBabakan</v>
          </cell>
          <cell r="T90">
            <v>6.94444444444553E-4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6.94444444444553E-4</v>
          </cell>
          <cell r="Z90">
            <v>64</v>
          </cell>
          <cell r="AA90" t="str">
            <v>R</v>
          </cell>
          <cell r="AB90">
            <v>0</v>
          </cell>
          <cell r="AC90">
            <v>0</v>
          </cell>
          <cell r="AD90">
            <v>1</v>
          </cell>
          <cell r="AE90">
            <v>1</v>
          </cell>
          <cell r="AF90">
            <v>0</v>
          </cell>
          <cell r="AG90">
            <v>0</v>
          </cell>
        </row>
        <row r="91">
          <cell r="A91">
            <v>36625</v>
          </cell>
          <cell r="B91" t="str">
            <v>Pesanggaran</v>
          </cell>
          <cell r="C91" t="str">
            <v>P_Duty_Free</v>
          </cell>
          <cell r="D91">
            <v>200</v>
          </cell>
          <cell r="E91" t="str">
            <v>EF</v>
          </cell>
          <cell r="F91">
            <v>0.79652777777777783</v>
          </cell>
          <cell r="I91">
            <v>0.7993055555555556</v>
          </cell>
          <cell r="K91" t="str">
            <v>M</v>
          </cell>
          <cell r="M91">
            <v>2.7777777777777679E-3</v>
          </cell>
          <cell r="N91">
            <v>0</v>
          </cell>
          <cell r="O91">
            <v>0</v>
          </cell>
          <cell r="P91">
            <v>392.58666666666528</v>
          </cell>
          <cell r="Q91">
            <v>49</v>
          </cell>
          <cell r="R91" t="str">
            <v>Lain - lain</v>
          </cell>
          <cell r="S91" t="str">
            <v>Dicoba gagal / Lokalisir</v>
          </cell>
          <cell r="T91">
            <v>0</v>
          </cell>
          <cell r="U91">
            <v>2.7777777777777679E-3</v>
          </cell>
          <cell r="V91">
            <v>0</v>
          </cell>
          <cell r="W91">
            <v>0</v>
          </cell>
          <cell r="X91">
            <v>0</v>
          </cell>
          <cell r="Y91">
            <v>2.7777777777777679E-3</v>
          </cell>
          <cell r="Z91">
            <v>165</v>
          </cell>
          <cell r="AA91" t="str">
            <v>R</v>
          </cell>
          <cell r="AB91">
            <v>0</v>
          </cell>
          <cell r="AC91">
            <v>1</v>
          </cell>
          <cell r="AD91">
            <v>1</v>
          </cell>
          <cell r="AE91">
            <v>0</v>
          </cell>
          <cell r="AF91">
            <v>0</v>
          </cell>
          <cell r="AG91">
            <v>1</v>
          </cell>
        </row>
        <row r="92">
          <cell r="A92">
            <v>36625</v>
          </cell>
          <cell r="B92" t="str">
            <v>Pesanggaran</v>
          </cell>
          <cell r="C92" t="str">
            <v>P_Duty_Free</v>
          </cell>
          <cell r="D92">
            <v>200</v>
          </cell>
          <cell r="E92" t="str">
            <v>EF</v>
          </cell>
          <cell r="F92">
            <v>0.7993055555555556</v>
          </cell>
          <cell r="I92">
            <v>0.81319444444444444</v>
          </cell>
          <cell r="K92" t="str">
            <v>M</v>
          </cell>
          <cell r="M92">
            <v>1.388888888888884E-2</v>
          </cell>
          <cell r="N92">
            <v>0</v>
          </cell>
          <cell r="O92">
            <v>0</v>
          </cell>
          <cell r="P92">
            <v>1962.9333333333263</v>
          </cell>
          <cell r="Q92">
            <v>49</v>
          </cell>
          <cell r="R92" t="str">
            <v>Lain - lain</v>
          </cell>
          <cell r="S92" t="str">
            <v>Dicoba gagal / Lokalisir</v>
          </cell>
          <cell r="T92">
            <v>0</v>
          </cell>
          <cell r="U92">
            <v>1.388888888888884E-2</v>
          </cell>
          <cell r="V92">
            <v>0</v>
          </cell>
          <cell r="W92">
            <v>0</v>
          </cell>
          <cell r="X92">
            <v>0</v>
          </cell>
          <cell r="Y92">
            <v>1.388888888888884E-2</v>
          </cell>
          <cell r="Z92">
            <v>165</v>
          </cell>
          <cell r="AA92" t="str">
            <v>R</v>
          </cell>
          <cell r="AB92">
            <v>0</v>
          </cell>
          <cell r="AC92">
            <v>1</v>
          </cell>
          <cell r="AD92">
            <v>1</v>
          </cell>
          <cell r="AE92">
            <v>0</v>
          </cell>
          <cell r="AF92">
            <v>0</v>
          </cell>
          <cell r="AG92">
            <v>1</v>
          </cell>
        </row>
        <row r="93">
          <cell r="A93">
            <v>36625</v>
          </cell>
          <cell r="B93" t="str">
            <v>Pesanggaran</v>
          </cell>
          <cell r="C93" t="str">
            <v>P_Duty_Free</v>
          </cell>
          <cell r="D93">
            <v>200</v>
          </cell>
          <cell r="E93" t="str">
            <v>EF</v>
          </cell>
          <cell r="F93">
            <v>0.81319444444444444</v>
          </cell>
          <cell r="I93">
            <v>0.88194444444444453</v>
          </cell>
          <cell r="J93">
            <v>0.81666666666666676</v>
          </cell>
          <cell r="K93" t="str">
            <v>M</v>
          </cell>
          <cell r="M93">
            <v>3.4722222222223209E-3</v>
          </cell>
          <cell r="P93">
            <v>490.73333333334728</v>
          </cell>
          <cell r="Q93">
            <v>51</v>
          </cell>
          <cell r="R93" t="str">
            <v>PMT TM terbuka atau pelebur TM putus karena gangguan kabel</v>
          </cell>
          <cell r="S93" t="str">
            <v>Titik GG be4lum ditemukan</v>
          </cell>
          <cell r="T93">
            <v>0</v>
          </cell>
          <cell r="U93">
            <v>0</v>
          </cell>
          <cell r="V93">
            <v>3.4722222222223209E-3</v>
          </cell>
          <cell r="W93">
            <v>0</v>
          </cell>
          <cell r="X93">
            <v>0</v>
          </cell>
          <cell r="Y93">
            <v>3.4722222222223209E-3</v>
          </cell>
          <cell r="Z93">
            <v>165</v>
          </cell>
          <cell r="AA93" t="str">
            <v>R</v>
          </cell>
          <cell r="AB93">
            <v>0</v>
          </cell>
          <cell r="AC93">
            <v>1</v>
          </cell>
          <cell r="AD93">
            <v>1</v>
          </cell>
          <cell r="AE93">
            <v>0</v>
          </cell>
          <cell r="AF93">
            <v>0</v>
          </cell>
          <cell r="AG93">
            <v>1</v>
          </cell>
        </row>
        <row r="94">
          <cell r="A94">
            <v>36625</v>
          </cell>
          <cell r="B94" t="str">
            <v>Pesanggaran</v>
          </cell>
          <cell r="C94" t="str">
            <v>P_Pelasa</v>
          </cell>
          <cell r="D94">
            <v>160</v>
          </cell>
          <cell r="E94" t="str">
            <v>EF</v>
          </cell>
          <cell r="F94">
            <v>0.79652777777777783</v>
          </cell>
          <cell r="I94">
            <v>0.79791666666666661</v>
          </cell>
          <cell r="K94" t="str">
            <v>R</v>
          </cell>
          <cell r="M94">
            <v>1.3888888888887729E-3</v>
          </cell>
          <cell r="N94">
            <v>75</v>
          </cell>
          <cell r="O94">
            <v>75</v>
          </cell>
          <cell r="P94">
            <v>157.03466666665355</v>
          </cell>
          <cell r="Q94">
            <v>56</v>
          </cell>
          <cell r="R94" t="str">
            <v>Rele bekerja karena ikutan (sympthetic tripping).</v>
          </cell>
          <cell r="S94" t="str">
            <v>Ikutan P. Duty Free</v>
          </cell>
          <cell r="T94">
            <v>0</v>
          </cell>
          <cell r="U94">
            <v>1.3888888888887729E-3</v>
          </cell>
          <cell r="V94">
            <v>0</v>
          </cell>
          <cell r="W94">
            <v>0</v>
          </cell>
          <cell r="X94">
            <v>0</v>
          </cell>
          <cell r="Y94">
            <v>1.3888888888887729E-3</v>
          </cell>
          <cell r="Z94">
            <v>164</v>
          </cell>
          <cell r="AA94" t="str">
            <v>R</v>
          </cell>
          <cell r="AB94">
            <v>1</v>
          </cell>
          <cell r="AC94">
            <v>0</v>
          </cell>
          <cell r="AD94">
            <v>1</v>
          </cell>
          <cell r="AE94">
            <v>0</v>
          </cell>
          <cell r="AF94">
            <v>0</v>
          </cell>
          <cell r="AG94">
            <v>1</v>
          </cell>
        </row>
        <row r="95">
          <cell r="A95">
            <v>36625</v>
          </cell>
          <cell r="B95" t="str">
            <v>Pesanggaran</v>
          </cell>
          <cell r="C95" t="str">
            <v>P_Bunisari</v>
          </cell>
          <cell r="D95">
            <v>240</v>
          </cell>
          <cell r="E95" t="str">
            <v>OC</v>
          </cell>
          <cell r="F95">
            <v>0.7993055555555556</v>
          </cell>
          <cell r="I95">
            <v>0.80069444444444438</v>
          </cell>
          <cell r="K95" t="str">
            <v>R</v>
          </cell>
          <cell r="M95">
            <v>1.3888888888887729E-3</v>
          </cell>
          <cell r="N95">
            <v>130</v>
          </cell>
          <cell r="O95">
            <v>130</v>
          </cell>
          <cell r="P95">
            <v>235.55199999998035</v>
          </cell>
          <cell r="Q95">
            <v>49</v>
          </cell>
          <cell r="R95" t="str">
            <v>Lain - lain</v>
          </cell>
          <cell r="S95" t="str">
            <v>Beban tidak simetris</v>
          </cell>
          <cell r="T95">
            <v>0</v>
          </cell>
          <cell r="U95">
            <v>1.3888888888887729E-3</v>
          </cell>
          <cell r="V95">
            <v>0</v>
          </cell>
          <cell r="W95">
            <v>0</v>
          </cell>
          <cell r="X95">
            <v>0</v>
          </cell>
          <cell r="Y95">
            <v>1.3888888888887729E-3</v>
          </cell>
          <cell r="Z95">
            <v>158</v>
          </cell>
          <cell r="AA95" t="str">
            <v>R</v>
          </cell>
          <cell r="AB95">
            <v>1</v>
          </cell>
          <cell r="AC95">
            <v>0</v>
          </cell>
          <cell r="AD95">
            <v>1</v>
          </cell>
          <cell r="AE95">
            <v>0</v>
          </cell>
          <cell r="AF95">
            <v>0</v>
          </cell>
          <cell r="AG95">
            <v>1</v>
          </cell>
        </row>
        <row r="96">
          <cell r="A96">
            <v>36625</v>
          </cell>
          <cell r="B96" t="str">
            <v>Pesanggaran</v>
          </cell>
          <cell r="C96" t="str">
            <v>P_Pelasa</v>
          </cell>
          <cell r="D96">
            <v>110</v>
          </cell>
          <cell r="H96">
            <v>0.8041666666666667</v>
          </cell>
          <cell r="I96">
            <v>0.87361111111111101</v>
          </cell>
          <cell r="K96" t="str">
            <v>R</v>
          </cell>
          <cell r="M96">
            <v>6.9444444444444309E-2</v>
          </cell>
          <cell r="N96">
            <v>68</v>
          </cell>
          <cell r="O96">
            <v>100</v>
          </cell>
          <cell r="P96">
            <v>5398.0666666666566</v>
          </cell>
          <cell r="Q96" t="str">
            <v>44b</v>
          </cell>
          <cell r="R96" t="str">
            <v>Jumper SUTM putus</v>
          </cell>
          <cell r="S96" t="str">
            <v>Jump.CO trafo di KA….. Putus</v>
          </cell>
          <cell r="T96">
            <v>0</v>
          </cell>
          <cell r="U96">
            <v>0</v>
          </cell>
          <cell r="V96">
            <v>0</v>
          </cell>
          <cell r="W96">
            <v>6.9444444444444309E-2</v>
          </cell>
          <cell r="X96">
            <v>0</v>
          </cell>
          <cell r="Y96">
            <v>6.9444444444444309E-2</v>
          </cell>
          <cell r="Z96">
            <v>164</v>
          </cell>
          <cell r="AA96" t="str">
            <v>R</v>
          </cell>
          <cell r="AB96">
            <v>1</v>
          </cell>
          <cell r="AC96">
            <v>0</v>
          </cell>
          <cell r="AD96">
            <v>0</v>
          </cell>
          <cell r="AE96">
            <v>0</v>
          </cell>
          <cell r="AF96">
            <v>1</v>
          </cell>
          <cell r="AG96">
            <v>1</v>
          </cell>
        </row>
        <row r="97">
          <cell r="A97">
            <v>36625</v>
          </cell>
          <cell r="B97" t="str">
            <v>Pesanggaran</v>
          </cell>
          <cell r="C97" t="str">
            <v>P_Bunisari</v>
          </cell>
          <cell r="D97">
            <v>130</v>
          </cell>
          <cell r="H97">
            <v>0.80763888888888891</v>
          </cell>
          <cell r="I97">
            <v>0.87152777777777779</v>
          </cell>
          <cell r="K97" t="str">
            <v>R</v>
          </cell>
          <cell r="M97">
            <v>6.3888888888888884E-2</v>
          </cell>
          <cell r="N97">
            <v>100</v>
          </cell>
          <cell r="O97">
            <v>135</v>
          </cell>
          <cell r="P97">
            <v>5869.170666666666</v>
          </cell>
          <cell r="Q97" t="str">
            <v>44a</v>
          </cell>
          <cell r="R97" t="str">
            <v>SUTM putus</v>
          </cell>
          <cell r="S97" t="str">
            <v>SUTM putus di depan Galael</v>
          </cell>
          <cell r="T97">
            <v>0</v>
          </cell>
          <cell r="U97">
            <v>0</v>
          </cell>
          <cell r="V97">
            <v>0</v>
          </cell>
          <cell r="W97">
            <v>6.3888888888888884E-2</v>
          </cell>
          <cell r="X97">
            <v>0</v>
          </cell>
          <cell r="Y97">
            <v>6.3888888888888884E-2</v>
          </cell>
          <cell r="Z97">
            <v>158</v>
          </cell>
          <cell r="AA97" t="str">
            <v>R</v>
          </cell>
          <cell r="AB97">
            <v>1</v>
          </cell>
          <cell r="AC97">
            <v>0</v>
          </cell>
          <cell r="AD97">
            <v>0</v>
          </cell>
          <cell r="AE97">
            <v>0</v>
          </cell>
          <cell r="AF97">
            <v>1</v>
          </cell>
          <cell r="AG97">
            <v>1</v>
          </cell>
        </row>
        <row r="98">
          <cell r="A98">
            <v>36625</v>
          </cell>
          <cell r="B98" t="str">
            <v>GD_Sahid</v>
          </cell>
          <cell r="C98" t="str">
            <v>LBS3_Rama_Palace</v>
          </cell>
          <cell r="D98">
            <v>0</v>
          </cell>
          <cell r="I98">
            <v>0.80763888888888891</v>
          </cell>
          <cell r="K98" t="str">
            <v>R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49</v>
          </cell>
          <cell r="R98" t="str">
            <v>Idem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722</v>
          </cell>
          <cell r="AA98" t="str">
            <v>L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1</v>
          </cell>
        </row>
        <row r="99">
          <cell r="A99">
            <v>36625</v>
          </cell>
          <cell r="B99" t="str">
            <v>GH_Legian</v>
          </cell>
          <cell r="C99" t="str">
            <v>LBS3_Kuta_Jaya</v>
          </cell>
          <cell r="D99">
            <v>0</v>
          </cell>
          <cell r="I99">
            <v>0.81666666666666676</v>
          </cell>
          <cell r="K99" t="str">
            <v>R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49</v>
          </cell>
          <cell r="R99" t="str">
            <v>Lain - lain</v>
          </cell>
          <cell r="S99" t="str">
            <v>Manuver beban u/.mempersempit pemadaman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273</v>
          </cell>
          <cell r="AA99" t="str">
            <v>L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1</v>
          </cell>
        </row>
        <row r="100">
          <cell r="A100">
            <v>36626</v>
          </cell>
          <cell r="B100" t="str">
            <v>Kapal</v>
          </cell>
          <cell r="C100" t="str">
            <v>P_Plaga</v>
          </cell>
          <cell r="D100">
            <v>115</v>
          </cell>
          <cell r="E100" t="str">
            <v>EF</v>
          </cell>
          <cell r="F100">
            <v>0.37847222222222227</v>
          </cell>
          <cell r="G100">
            <v>0.37916666666666665</v>
          </cell>
          <cell r="M100">
            <v>6.9444444444438647E-4</v>
          </cell>
          <cell r="N100">
            <v>75</v>
          </cell>
          <cell r="O100">
            <v>90</v>
          </cell>
          <cell r="P100">
            <v>56.434333333328624</v>
          </cell>
          <cell r="Q100" t="str">
            <v>41e</v>
          </cell>
          <cell r="R100" t="str">
            <v>Rele bekerja tanpa penyebab yang jelas, PMT  masuk kembali</v>
          </cell>
          <cell r="T100">
            <v>6.9444444444438647E-4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6.9444444444438647E-4</v>
          </cell>
          <cell r="Z100">
            <v>109</v>
          </cell>
          <cell r="AA100" t="str">
            <v>R</v>
          </cell>
          <cell r="AB100">
            <v>0</v>
          </cell>
          <cell r="AC100">
            <v>0</v>
          </cell>
          <cell r="AD100">
            <v>1</v>
          </cell>
          <cell r="AE100">
            <v>1</v>
          </cell>
          <cell r="AF100">
            <v>0</v>
          </cell>
          <cell r="AG100">
            <v>0</v>
          </cell>
        </row>
        <row r="101">
          <cell r="A101">
            <v>36626</v>
          </cell>
          <cell r="B101" t="str">
            <v>Sanur</v>
          </cell>
          <cell r="C101" t="str">
            <v>P_VIP_I</v>
          </cell>
          <cell r="D101">
            <v>130</v>
          </cell>
          <cell r="E101" t="str">
            <v>OC</v>
          </cell>
          <cell r="F101">
            <v>0.39374999999999999</v>
          </cell>
          <cell r="I101">
            <v>0.39444444444444443</v>
          </cell>
          <cell r="K101" t="str">
            <v>R</v>
          </cell>
          <cell r="M101">
            <v>6.9444444444444198E-4</v>
          </cell>
          <cell r="N101">
            <v>90</v>
          </cell>
          <cell r="O101">
            <v>115</v>
          </cell>
          <cell r="P101">
            <v>63.795333333333105</v>
          </cell>
          <cell r="Q101" t="str">
            <v>41e</v>
          </cell>
          <cell r="R101" t="str">
            <v>Rele bekerja tanpa penyebab yang jelas, PMT  masuk kembali</v>
          </cell>
          <cell r="T101">
            <v>0</v>
          </cell>
          <cell r="U101">
            <v>6.9444444444444198E-4</v>
          </cell>
          <cell r="V101">
            <v>0</v>
          </cell>
          <cell r="W101">
            <v>0</v>
          </cell>
          <cell r="X101">
            <v>0</v>
          </cell>
          <cell r="Y101">
            <v>6.9444444444444198E-4</v>
          </cell>
          <cell r="Z101">
            <v>190</v>
          </cell>
          <cell r="AA101" t="str">
            <v>R</v>
          </cell>
          <cell r="AB101">
            <v>1</v>
          </cell>
          <cell r="AC101">
            <v>0</v>
          </cell>
          <cell r="AD101">
            <v>1</v>
          </cell>
          <cell r="AE101">
            <v>0</v>
          </cell>
          <cell r="AF101">
            <v>0</v>
          </cell>
          <cell r="AG101">
            <v>1</v>
          </cell>
        </row>
        <row r="102">
          <cell r="A102">
            <v>36626</v>
          </cell>
          <cell r="B102" t="str">
            <v>Pesanggaran</v>
          </cell>
          <cell r="C102" t="str">
            <v>P_Pedungan</v>
          </cell>
          <cell r="D102">
            <v>150</v>
          </cell>
          <cell r="H102">
            <v>0.58333333333333337</v>
          </cell>
          <cell r="I102">
            <v>0.59444444444444444</v>
          </cell>
          <cell r="K102" t="str">
            <v>R</v>
          </cell>
          <cell r="M102">
            <v>1.1111111111111072E-2</v>
          </cell>
          <cell r="N102">
            <v>120</v>
          </cell>
          <cell r="O102">
            <v>125</v>
          </cell>
          <cell r="P102">
            <v>1177.7599999999957</v>
          </cell>
          <cell r="Q102">
            <v>38</v>
          </cell>
          <cell r="R102" t="str">
            <v>Kerusakan bagian-bagian tiang listrik TM kecuali isolator dan penghantar</v>
          </cell>
          <cell r="S102" t="str">
            <v>Tiang miring di DB.196 Jl. Iman Bonjol</v>
          </cell>
          <cell r="T102">
            <v>0</v>
          </cell>
          <cell r="U102">
            <v>0</v>
          </cell>
          <cell r="V102">
            <v>0</v>
          </cell>
          <cell r="W102">
            <v>1.1111111111111072E-2</v>
          </cell>
          <cell r="X102">
            <v>0</v>
          </cell>
          <cell r="Y102">
            <v>1.1111111111111072E-2</v>
          </cell>
          <cell r="Z102">
            <v>163</v>
          </cell>
          <cell r="AA102" t="str">
            <v>R</v>
          </cell>
          <cell r="AB102">
            <v>1</v>
          </cell>
          <cell r="AC102">
            <v>0</v>
          </cell>
          <cell r="AD102">
            <v>0</v>
          </cell>
          <cell r="AE102">
            <v>0</v>
          </cell>
          <cell r="AF102">
            <v>1</v>
          </cell>
          <cell r="AG102">
            <v>1</v>
          </cell>
        </row>
        <row r="103">
          <cell r="A103">
            <v>36626</v>
          </cell>
          <cell r="B103" t="str">
            <v>Antosari</v>
          </cell>
          <cell r="C103" t="str">
            <v>P_Bajera</v>
          </cell>
          <cell r="D103">
            <v>11</v>
          </cell>
          <cell r="E103" t="str">
            <v>OC</v>
          </cell>
          <cell r="F103">
            <v>0.64097222222222217</v>
          </cell>
          <cell r="I103">
            <v>0.64166666666666672</v>
          </cell>
          <cell r="K103" t="str">
            <v>R</v>
          </cell>
          <cell r="M103">
            <v>6.94444444444553E-4</v>
          </cell>
          <cell r="N103">
            <v>11</v>
          </cell>
          <cell r="O103">
            <v>18</v>
          </cell>
          <cell r="P103">
            <v>5.3980666666675106</v>
          </cell>
          <cell r="Q103" t="str">
            <v>41e</v>
          </cell>
          <cell r="R103" t="str">
            <v>Rele bekerja tanpa penyebab yang jelas, PMT  masuk kembali</v>
          </cell>
          <cell r="T103">
            <v>0</v>
          </cell>
          <cell r="U103">
            <v>6.94444444444553E-4</v>
          </cell>
          <cell r="V103">
            <v>0</v>
          </cell>
          <cell r="W103">
            <v>0</v>
          </cell>
          <cell r="X103">
            <v>0</v>
          </cell>
          <cell r="Y103">
            <v>6.94444444444553E-4</v>
          </cell>
          <cell r="Z103">
            <v>2</v>
          </cell>
          <cell r="AA103" t="str">
            <v>R</v>
          </cell>
          <cell r="AB103">
            <v>1</v>
          </cell>
          <cell r="AC103">
            <v>0</v>
          </cell>
          <cell r="AD103">
            <v>1</v>
          </cell>
          <cell r="AE103">
            <v>0</v>
          </cell>
          <cell r="AF103">
            <v>0</v>
          </cell>
          <cell r="AG103">
            <v>1</v>
          </cell>
        </row>
        <row r="104">
          <cell r="A104">
            <v>36626</v>
          </cell>
          <cell r="B104" t="str">
            <v>Pesanggaran</v>
          </cell>
          <cell r="C104" t="str">
            <v>P_Bunisari</v>
          </cell>
          <cell r="D104">
            <v>130</v>
          </cell>
          <cell r="H104">
            <v>0.66180555555555554</v>
          </cell>
          <cell r="I104">
            <v>0.66388888888888886</v>
          </cell>
          <cell r="K104" t="str">
            <v>R</v>
          </cell>
          <cell r="M104">
            <v>2.0833333333333259E-3</v>
          </cell>
          <cell r="N104">
            <v>85</v>
          </cell>
          <cell r="O104">
            <v>90</v>
          </cell>
          <cell r="P104">
            <v>191.38599999999931</v>
          </cell>
          <cell r="Q104">
            <v>49</v>
          </cell>
          <cell r="R104" t="str">
            <v>Lain - lain</v>
          </cell>
          <cell r="S104" t="str">
            <v>Melepas LBS Sentral Parkir / Penormalan beban Pedungan</v>
          </cell>
          <cell r="T104">
            <v>0</v>
          </cell>
          <cell r="U104">
            <v>0</v>
          </cell>
          <cell r="V104">
            <v>0</v>
          </cell>
          <cell r="W104">
            <v>2.0833333333333259E-3</v>
          </cell>
          <cell r="X104">
            <v>0</v>
          </cell>
          <cell r="Y104">
            <v>2.0833333333333259E-3</v>
          </cell>
          <cell r="Z104">
            <v>158</v>
          </cell>
          <cell r="AA104" t="str">
            <v>R</v>
          </cell>
          <cell r="AB104">
            <v>1</v>
          </cell>
          <cell r="AC104">
            <v>0</v>
          </cell>
          <cell r="AD104">
            <v>0</v>
          </cell>
          <cell r="AE104">
            <v>0</v>
          </cell>
          <cell r="AF104">
            <v>1</v>
          </cell>
          <cell r="AG104">
            <v>1</v>
          </cell>
        </row>
        <row r="105">
          <cell r="A105">
            <v>36626</v>
          </cell>
          <cell r="B105" t="str">
            <v>Pesanggaran</v>
          </cell>
          <cell r="C105" t="str">
            <v>P_Pedungan</v>
          </cell>
          <cell r="D105">
            <v>140</v>
          </cell>
          <cell r="E105" t="str">
            <v/>
          </cell>
          <cell r="H105">
            <v>0.7006944444444444</v>
          </cell>
          <cell r="I105">
            <v>0.7104166666666667</v>
          </cell>
          <cell r="K105" t="str">
            <v>R</v>
          </cell>
          <cell r="M105">
            <v>9.7222222222222987E-3</v>
          </cell>
          <cell r="N105">
            <v>160</v>
          </cell>
          <cell r="O105">
            <v>170</v>
          </cell>
          <cell r="P105">
            <v>961.83733333334089</v>
          </cell>
          <cell r="Q105">
            <v>49</v>
          </cell>
          <cell r="R105" t="str">
            <v>Lain - lain</v>
          </cell>
          <cell r="S105" t="str">
            <v>Jumper kembali DB 74 dan      SUTM diutara Sentral Parkir / Penormalan</v>
          </cell>
          <cell r="T105">
            <v>0</v>
          </cell>
          <cell r="U105">
            <v>0</v>
          </cell>
          <cell r="V105">
            <v>0</v>
          </cell>
          <cell r="W105">
            <v>9.7222222222222987E-3</v>
          </cell>
          <cell r="X105">
            <v>0</v>
          </cell>
          <cell r="Y105">
            <v>9.7222222222222987E-3</v>
          </cell>
          <cell r="Z105">
            <v>163</v>
          </cell>
          <cell r="AA105" t="str">
            <v>R</v>
          </cell>
          <cell r="AB105">
            <v>1</v>
          </cell>
          <cell r="AC105">
            <v>0</v>
          </cell>
          <cell r="AD105">
            <v>0</v>
          </cell>
          <cell r="AE105">
            <v>0</v>
          </cell>
          <cell r="AF105">
            <v>1</v>
          </cell>
          <cell r="AG105">
            <v>1</v>
          </cell>
        </row>
        <row r="106">
          <cell r="A106">
            <v>36626</v>
          </cell>
          <cell r="B106" t="str">
            <v>Antosari</v>
          </cell>
          <cell r="C106" t="str">
            <v>P_Bajera</v>
          </cell>
          <cell r="D106">
            <v>35</v>
          </cell>
          <cell r="H106">
            <v>0.8340277777777777</v>
          </cell>
          <cell r="I106">
            <v>0.83819444444444446</v>
          </cell>
          <cell r="K106" t="str">
            <v>R</v>
          </cell>
          <cell r="M106">
            <v>4.1666666666667629E-3</v>
          </cell>
          <cell r="N106">
            <v>27</v>
          </cell>
          <cell r="O106">
            <v>35</v>
          </cell>
          <cell r="P106">
            <v>103.05400000000238</v>
          </cell>
          <cell r="Q106" t="str">
            <v>44b</v>
          </cell>
          <cell r="R106" t="str">
            <v>Jumper SUTM putus</v>
          </cell>
          <cell r="S106" t="str">
            <v>Perb. Jamperan SUTM phasa R putus di Desa Serampingan</v>
          </cell>
          <cell r="T106">
            <v>0</v>
          </cell>
          <cell r="U106">
            <v>0</v>
          </cell>
          <cell r="V106">
            <v>0</v>
          </cell>
          <cell r="W106">
            <v>4.1666666666667629E-3</v>
          </cell>
          <cell r="X106">
            <v>0</v>
          </cell>
          <cell r="Y106">
            <v>4.1666666666667629E-3</v>
          </cell>
          <cell r="Z106">
            <v>2</v>
          </cell>
          <cell r="AA106" t="str">
            <v>R</v>
          </cell>
          <cell r="AB106">
            <v>1</v>
          </cell>
          <cell r="AC106">
            <v>0</v>
          </cell>
          <cell r="AD106">
            <v>0</v>
          </cell>
          <cell r="AE106">
            <v>0</v>
          </cell>
          <cell r="AF106">
            <v>1</v>
          </cell>
          <cell r="AG106">
            <v>1</v>
          </cell>
        </row>
        <row r="107">
          <cell r="A107">
            <v>36625</v>
          </cell>
          <cell r="B107" t="str">
            <v>Pesanggaran</v>
          </cell>
          <cell r="C107" t="str">
            <v>P_Duty_Free</v>
          </cell>
          <cell r="D107">
            <v>200</v>
          </cell>
          <cell r="E107" t="str">
            <v>EF</v>
          </cell>
          <cell r="F107">
            <v>36625.881944444445</v>
          </cell>
          <cell r="G107">
            <v>0</v>
          </cell>
          <cell r="H107">
            <v>0</v>
          </cell>
          <cell r="I107">
            <v>36638.668749999997</v>
          </cell>
          <cell r="M107">
            <v>12.786805555551837</v>
          </cell>
          <cell r="Q107">
            <v>51</v>
          </cell>
          <cell r="R107" t="str">
            <v>PMT TM terbuka atau pelebur TM putus karena gangguan kabel</v>
          </cell>
          <cell r="S107" t="str">
            <v>Titik GG belum ditemukan dan beban dimanuver ke P.Exp.Legian</v>
          </cell>
          <cell r="T107">
            <v>0</v>
          </cell>
          <cell r="U107">
            <v>12.786805555551837</v>
          </cell>
          <cell r="V107">
            <v>0</v>
          </cell>
          <cell r="W107">
            <v>0</v>
          </cell>
          <cell r="X107">
            <v>0</v>
          </cell>
          <cell r="Y107">
            <v>12.786805555551837</v>
          </cell>
          <cell r="Z107">
            <v>165</v>
          </cell>
          <cell r="AA107" t="str">
            <v>R</v>
          </cell>
          <cell r="AB107">
            <v>0</v>
          </cell>
          <cell r="AC107">
            <v>0</v>
          </cell>
          <cell r="AD107">
            <v>1</v>
          </cell>
          <cell r="AE107">
            <v>0</v>
          </cell>
          <cell r="AF107">
            <v>0</v>
          </cell>
          <cell r="AG107">
            <v>1</v>
          </cell>
        </row>
        <row r="108">
          <cell r="A108">
            <v>36626</v>
          </cell>
          <cell r="B108" t="str">
            <v>GH_Legian</v>
          </cell>
          <cell r="C108" t="str">
            <v>LBS1_Dyana_Pura</v>
          </cell>
          <cell r="D108">
            <v>0</v>
          </cell>
          <cell r="H108">
            <v>0.92222222222222217</v>
          </cell>
          <cell r="K108" t="str">
            <v>R</v>
          </cell>
          <cell r="P108">
            <v>0</v>
          </cell>
          <cell r="Q108">
            <v>49</v>
          </cell>
          <cell r="R108" t="str">
            <v>Lain - lain</v>
          </cell>
          <cell r="S108" t="str">
            <v>Manuver beban u/.mempersempit pemadaman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271</v>
          </cell>
          <cell r="AA108" t="str">
            <v>L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1</v>
          </cell>
          <cell r="AG108">
            <v>0</v>
          </cell>
        </row>
        <row r="109">
          <cell r="A109">
            <v>36626</v>
          </cell>
          <cell r="B109" t="str">
            <v>Pesanggaran</v>
          </cell>
          <cell r="C109" t="str">
            <v>P_Bunisari</v>
          </cell>
          <cell r="D109">
            <v>142</v>
          </cell>
          <cell r="E109" t="str">
            <v>OC/M</v>
          </cell>
          <cell r="F109">
            <v>0.88194444444444453</v>
          </cell>
          <cell r="I109">
            <v>0.88263888888888886</v>
          </cell>
          <cell r="K109" t="str">
            <v>R</v>
          </cell>
          <cell r="M109">
            <v>6.9444444444433095E-4</v>
          </cell>
          <cell r="N109">
            <v>140</v>
          </cell>
          <cell r="O109">
            <v>142</v>
          </cell>
          <cell r="P109">
            <v>69.684133333321938</v>
          </cell>
          <cell r="Q109" t="str">
            <v>41e</v>
          </cell>
          <cell r="R109" t="str">
            <v>Rele bekerja tanpa penyebab yang jelas, PMT  masuk kembali</v>
          </cell>
          <cell r="T109">
            <v>0</v>
          </cell>
          <cell r="U109">
            <v>6.9444444444433095E-4</v>
          </cell>
          <cell r="V109">
            <v>0</v>
          </cell>
          <cell r="W109">
            <v>0</v>
          </cell>
          <cell r="X109">
            <v>0</v>
          </cell>
          <cell r="Y109">
            <v>6.9444444444433095E-4</v>
          </cell>
          <cell r="Z109">
            <v>158</v>
          </cell>
          <cell r="AA109" t="str">
            <v>R</v>
          </cell>
          <cell r="AB109">
            <v>1</v>
          </cell>
          <cell r="AC109">
            <v>0</v>
          </cell>
          <cell r="AD109">
            <v>1</v>
          </cell>
          <cell r="AE109">
            <v>0</v>
          </cell>
          <cell r="AF109">
            <v>0</v>
          </cell>
          <cell r="AG109">
            <v>1</v>
          </cell>
        </row>
        <row r="110">
          <cell r="A110">
            <v>36626</v>
          </cell>
          <cell r="B110" t="str">
            <v>Pesanggaran</v>
          </cell>
          <cell r="C110" t="str">
            <v>P_Pelasa</v>
          </cell>
          <cell r="D110">
            <v>76</v>
          </cell>
          <cell r="H110">
            <v>0.88958333333333339</v>
          </cell>
          <cell r="I110">
            <v>0.91041666666666676</v>
          </cell>
          <cell r="K110" t="str">
            <v>R</v>
          </cell>
          <cell r="M110">
            <v>2.083333333333337E-2</v>
          </cell>
          <cell r="N110">
            <v>60</v>
          </cell>
          <cell r="O110">
            <v>75</v>
          </cell>
          <cell r="P110">
            <v>1118.8720000000019</v>
          </cell>
          <cell r="Q110" t="str">
            <v>44a</v>
          </cell>
          <cell r="R110" t="str">
            <v>SUTM putus</v>
          </cell>
          <cell r="S110" t="str">
            <v>Jamperan SUTM putus di Padma Utara Phasa T</v>
          </cell>
          <cell r="T110">
            <v>0</v>
          </cell>
          <cell r="U110">
            <v>0</v>
          </cell>
          <cell r="V110">
            <v>0</v>
          </cell>
          <cell r="W110">
            <v>2.083333333333337E-2</v>
          </cell>
          <cell r="X110">
            <v>0</v>
          </cell>
          <cell r="Y110">
            <v>2.083333333333337E-2</v>
          </cell>
          <cell r="Z110">
            <v>164</v>
          </cell>
          <cell r="AA110" t="str">
            <v>R</v>
          </cell>
          <cell r="AB110">
            <v>1</v>
          </cell>
          <cell r="AC110">
            <v>0</v>
          </cell>
          <cell r="AD110">
            <v>0</v>
          </cell>
          <cell r="AE110">
            <v>0</v>
          </cell>
          <cell r="AF110">
            <v>1</v>
          </cell>
          <cell r="AG110">
            <v>1</v>
          </cell>
        </row>
        <row r="111">
          <cell r="A111">
            <v>36627</v>
          </cell>
          <cell r="B111" t="str">
            <v>Nusa Dua</v>
          </cell>
          <cell r="C111" t="str">
            <v>Nusa_Dua_Trafo_2</v>
          </cell>
          <cell r="D111">
            <v>0</v>
          </cell>
          <cell r="H111">
            <v>0.41180555555555554</v>
          </cell>
          <cell r="I111">
            <v>0.60624999999999996</v>
          </cell>
          <cell r="K111" t="str">
            <v>M</v>
          </cell>
          <cell r="M111">
            <v>0.19444444444444442</v>
          </cell>
          <cell r="N111">
            <v>0</v>
          </cell>
          <cell r="O111">
            <v>0</v>
          </cell>
          <cell r="P111">
            <v>0</v>
          </cell>
          <cell r="Q111">
            <v>92</v>
          </cell>
          <cell r="R111" t="str">
            <v xml:space="preserve">Karena pemeliharaan </v>
          </cell>
          <cell r="S111" t="str">
            <v>Har tahunan Trf II sesuai jadwal</v>
          </cell>
          <cell r="T111">
            <v>0</v>
          </cell>
          <cell r="U111">
            <v>0</v>
          </cell>
          <cell r="V111">
            <v>0</v>
          </cell>
          <cell r="W111">
            <v>0.19444444444444442</v>
          </cell>
          <cell r="X111">
            <v>0</v>
          </cell>
          <cell r="Y111">
            <v>0.19444444444444442</v>
          </cell>
          <cell r="Z111">
            <v>122</v>
          </cell>
          <cell r="AA111" t="str">
            <v>M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1</v>
          </cell>
          <cell r="AG111">
            <v>1</v>
          </cell>
        </row>
        <row r="112">
          <cell r="A112">
            <v>36627</v>
          </cell>
          <cell r="B112" t="str">
            <v>Sanur</v>
          </cell>
          <cell r="C112" t="str">
            <v>P_Sedap_Malam</v>
          </cell>
          <cell r="D112">
            <v>160</v>
          </cell>
          <cell r="E112" t="str">
            <v>OC</v>
          </cell>
          <cell r="F112">
            <v>0.78680555555555554</v>
          </cell>
          <cell r="I112">
            <v>0.78819444444444453</v>
          </cell>
          <cell r="K112" t="str">
            <v>M</v>
          </cell>
          <cell r="M112">
            <v>1.388888888888995E-3</v>
          </cell>
          <cell r="N112">
            <v>158</v>
          </cell>
          <cell r="O112">
            <v>160</v>
          </cell>
          <cell r="P112">
            <v>157.03466666667865</v>
          </cell>
          <cell r="Q112">
            <v>49</v>
          </cell>
          <cell r="R112" t="str">
            <v>Lain - lain</v>
          </cell>
          <cell r="S112" t="str">
            <v xml:space="preserve">SUTM lepas dari Isolator dan nempel ke travers  </v>
          </cell>
          <cell r="T112">
            <v>0</v>
          </cell>
          <cell r="U112">
            <v>1.388888888888995E-3</v>
          </cell>
          <cell r="V112">
            <v>0</v>
          </cell>
          <cell r="W112">
            <v>0</v>
          </cell>
          <cell r="X112">
            <v>0</v>
          </cell>
          <cell r="Y112">
            <v>1.388888888888995E-3</v>
          </cell>
          <cell r="Z112">
            <v>195</v>
          </cell>
          <cell r="AA112" t="str">
            <v>R</v>
          </cell>
          <cell r="AB112">
            <v>0</v>
          </cell>
          <cell r="AC112">
            <v>1</v>
          </cell>
          <cell r="AD112">
            <v>1</v>
          </cell>
          <cell r="AE112">
            <v>0</v>
          </cell>
          <cell r="AF112">
            <v>0</v>
          </cell>
          <cell r="AG112">
            <v>1</v>
          </cell>
        </row>
        <row r="113">
          <cell r="A113">
            <v>36627</v>
          </cell>
          <cell r="B113" t="str">
            <v>Sanur</v>
          </cell>
          <cell r="C113" t="str">
            <v>P_Sedap_Malam</v>
          </cell>
          <cell r="D113">
            <v>0</v>
          </cell>
          <cell r="E113" t="str">
            <v>EF</v>
          </cell>
          <cell r="F113">
            <v>0.7909722222222223</v>
          </cell>
          <cell r="I113">
            <v>0.8666666666666667</v>
          </cell>
          <cell r="K113" t="str">
            <v>M</v>
          </cell>
          <cell r="M113">
            <v>7.5694444444444398E-2</v>
          </cell>
          <cell r="N113">
            <v>130</v>
          </cell>
          <cell r="O113">
            <v>160</v>
          </cell>
          <cell r="P113">
            <v>0</v>
          </cell>
          <cell r="Q113" t="str">
            <v>44b</v>
          </cell>
          <cell r="R113" t="str">
            <v>Jumper SUTM putus</v>
          </cell>
          <cell r="S113" t="str">
            <v>Jamp.SUTM putus barat GI Sanur</v>
          </cell>
          <cell r="T113">
            <v>0</v>
          </cell>
          <cell r="U113">
            <v>7.5694444444444398E-2</v>
          </cell>
          <cell r="V113">
            <v>0</v>
          </cell>
          <cell r="W113">
            <v>0</v>
          </cell>
          <cell r="X113">
            <v>0</v>
          </cell>
          <cell r="Y113">
            <v>7.5694444444444398E-2</v>
          </cell>
          <cell r="Z113">
            <v>195</v>
          </cell>
          <cell r="AA113" t="str">
            <v>R</v>
          </cell>
          <cell r="AB113">
            <v>0</v>
          </cell>
          <cell r="AC113">
            <v>1</v>
          </cell>
          <cell r="AD113">
            <v>1</v>
          </cell>
          <cell r="AE113">
            <v>0</v>
          </cell>
          <cell r="AF113">
            <v>0</v>
          </cell>
          <cell r="AG113">
            <v>1</v>
          </cell>
        </row>
        <row r="114">
          <cell r="A114">
            <v>36627</v>
          </cell>
          <cell r="B114" t="str">
            <v>Sanur</v>
          </cell>
          <cell r="C114" t="str">
            <v>P_Nusa_Indah</v>
          </cell>
          <cell r="D114">
            <v>195</v>
          </cell>
          <cell r="H114">
            <v>0.80694444444444446</v>
          </cell>
          <cell r="I114">
            <v>0.81527777777777777</v>
          </cell>
          <cell r="K114" t="str">
            <v>R</v>
          </cell>
          <cell r="M114">
            <v>8.3333333333333037E-3</v>
          </cell>
          <cell r="N114">
            <v>205</v>
          </cell>
          <cell r="O114">
            <v>205</v>
          </cell>
          <cell r="P114">
            <v>1148.3159999999959</v>
          </cell>
          <cell r="Q114">
            <v>49</v>
          </cell>
          <cell r="R114" t="str">
            <v>Lain - lain</v>
          </cell>
          <cell r="S114" t="str">
            <v>Manuver beban / masukan PTS Kepundung</v>
          </cell>
          <cell r="T114">
            <v>0</v>
          </cell>
          <cell r="U114">
            <v>0</v>
          </cell>
          <cell r="V114">
            <v>0</v>
          </cell>
          <cell r="W114">
            <v>8.3333333333333037E-3</v>
          </cell>
          <cell r="X114">
            <v>0</v>
          </cell>
          <cell r="Y114">
            <v>8.3333333333333037E-3</v>
          </cell>
          <cell r="Z114">
            <v>193</v>
          </cell>
          <cell r="AA114" t="str">
            <v>R</v>
          </cell>
          <cell r="AB114">
            <v>1</v>
          </cell>
          <cell r="AC114">
            <v>0</v>
          </cell>
          <cell r="AD114">
            <v>0</v>
          </cell>
          <cell r="AE114">
            <v>0</v>
          </cell>
          <cell r="AF114">
            <v>1</v>
          </cell>
          <cell r="AG114">
            <v>1</v>
          </cell>
        </row>
        <row r="115">
          <cell r="A115">
            <v>36627</v>
          </cell>
          <cell r="B115" t="str">
            <v>Sanur</v>
          </cell>
          <cell r="C115" t="str">
            <v>P_Nusa_Indah</v>
          </cell>
          <cell r="D115">
            <v>216</v>
          </cell>
          <cell r="E115" t="str">
            <v>EF</v>
          </cell>
          <cell r="F115">
            <v>0.83472222222222225</v>
          </cell>
          <cell r="I115">
            <v>0.85555555555555562</v>
          </cell>
          <cell r="K115" t="str">
            <v>R</v>
          </cell>
          <cell r="M115">
            <v>2.083333333333337E-2</v>
          </cell>
          <cell r="N115">
            <v>160</v>
          </cell>
          <cell r="O115">
            <v>200</v>
          </cell>
          <cell r="P115">
            <v>3179.9520000000052</v>
          </cell>
          <cell r="Q115">
            <v>24</v>
          </cell>
          <cell r="R115" t="str">
            <v>Transformator rusak</v>
          </cell>
          <cell r="S115" t="str">
            <v>Trafo DT 29 rusak Jl.Setiaki</v>
          </cell>
          <cell r="T115">
            <v>0</v>
          </cell>
          <cell r="U115">
            <v>2.083333333333337E-2</v>
          </cell>
          <cell r="V115">
            <v>0</v>
          </cell>
          <cell r="W115">
            <v>0</v>
          </cell>
          <cell r="X115">
            <v>0</v>
          </cell>
          <cell r="Y115">
            <v>2.083333333333337E-2</v>
          </cell>
          <cell r="Z115">
            <v>193</v>
          </cell>
          <cell r="AA115" t="str">
            <v>R</v>
          </cell>
          <cell r="AB115">
            <v>1</v>
          </cell>
          <cell r="AC115">
            <v>0</v>
          </cell>
          <cell r="AD115">
            <v>1</v>
          </cell>
          <cell r="AE115">
            <v>0</v>
          </cell>
          <cell r="AF115">
            <v>0</v>
          </cell>
          <cell r="AG115">
            <v>1</v>
          </cell>
        </row>
        <row r="116">
          <cell r="A116">
            <v>36627</v>
          </cell>
          <cell r="B116" t="str">
            <v>Gianyar</v>
          </cell>
          <cell r="C116" t="str">
            <v>P_Tampak_Siring</v>
          </cell>
          <cell r="D116">
            <v>130</v>
          </cell>
          <cell r="E116" t="str">
            <v>EF</v>
          </cell>
          <cell r="F116">
            <v>0.86597222222222225</v>
          </cell>
          <cell r="G116">
            <v>0.8666666666666667</v>
          </cell>
          <cell r="M116">
            <v>6.9444444444444198E-4</v>
          </cell>
          <cell r="N116">
            <v>130</v>
          </cell>
          <cell r="O116">
            <v>130</v>
          </cell>
          <cell r="P116">
            <v>63.795333333333105</v>
          </cell>
          <cell r="Q116" t="str">
            <v>41e</v>
          </cell>
          <cell r="R116" t="str">
            <v>Rele bekerja tanpa penyebab yang jelas, PMT  masuk kembali</v>
          </cell>
          <cell r="T116">
            <v>6.9444444444444198E-4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6.9444444444444198E-4</v>
          </cell>
          <cell r="Z116">
            <v>64</v>
          </cell>
          <cell r="AA116" t="str">
            <v>R</v>
          </cell>
          <cell r="AB116">
            <v>0</v>
          </cell>
          <cell r="AC116">
            <v>0</v>
          </cell>
          <cell r="AD116">
            <v>1</v>
          </cell>
          <cell r="AE116">
            <v>1</v>
          </cell>
          <cell r="AF116">
            <v>0</v>
          </cell>
          <cell r="AG116">
            <v>0</v>
          </cell>
        </row>
        <row r="117">
          <cell r="A117">
            <v>36627</v>
          </cell>
          <cell r="B117" t="str">
            <v>Sanur</v>
          </cell>
          <cell r="C117" t="str">
            <v>P_Sedap_Malam</v>
          </cell>
          <cell r="D117">
            <v>130</v>
          </cell>
          <cell r="H117">
            <v>0.88194444444444453</v>
          </cell>
          <cell r="I117">
            <v>0.88263888888888886</v>
          </cell>
          <cell r="K117" t="str">
            <v>M</v>
          </cell>
          <cell r="M117">
            <v>6.9444444444433095E-4</v>
          </cell>
          <cell r="N117">
            <v>190</v>
          </cell>
          <cell r="O117">
            <v>190</v>
          </cell>
          <cell r="P117">
            <v>63.795333333322901</v>
          </cell>
          <cell r="Q117">
            <v>49</v>
          </cell>
          <cell r="R117" t="str">
            <v>Lain - lain</v>
          </cell>
          <cell r="S117" t="str">
            <v>Melepas PTS PHB</v>
          </cell>
          <cell r="T117">
            <v>0</v>
          </cell>
          <cell r="U117">
            <v>0</v>
          </cell>
          <cell r="V117">
            <v>0</v>
          </cell>
          <cell r="W117">
            <v>6.9444444444433095E-4</v>
          </cell>
          <cell r="X117">
            <v>0</v>
          </cell>
          <cell r="Y117">
            <v>6.9444444444433095E-4</v>
          </cell>
          <cell r="Z117">
            <v>195</v>
          </cell>
          <cell r="AA117" t="str">
            <v>R</v>
          </cell>
          <cell r="AB117">
            <v>0</v>
          </cell>
          <cell r="AC117">
            <v>1</v>
          </cell>
          <cell r="AD117">
            <v>0</v>
          </cell>
          <cell r="AE117">
            <v>0</v>
          </cell>
          <cell r="AF117">
            <v>1</v>
          </cell>
          <cell r="AG117">
            <v>1</v>
          </cell>
        </row>
        <row r="118">
          <cell r="A118">
            <v>36627</v>
          </cell>
          <cell r="B118" t="str">
            <v>Gianyar</v>
          </cell>
          <cell r="C118" t="str">
            <v>P_Klungkung</v>
          </cell>
          <cell r="D118">
            <v>140</v>
          </cell>
          <cell r="E118" t="str">
            <v>EF</v>
          </cell>
          <cell r="F118">
            <v>0.93958333333333333</v>
          </cell>
          <cell r="G118">
            <v>0.94027777777777777</v>
          </cell>
          <cell r="M118">
            <v>6.9444444444444198E-4</v>
          </cell>
          <cell r="N118">
            <v>130</v>
          </cell>
          <cell r="O118">
            <v>140</v>
          </cell>
          <cell r="P118">
            <v>68.702666666666417</v>
          </cell>
          <cell r="Q118" t="str">
            <v>41e</v>
          </cell>
          <cell r="R118" t="str">
            <v>Rele bekerja tanpa penyebab yang jelas, PMT  masuk kembali</v>
          </cell>
          <cell r="T118">
            <v>6.9444444444444198E-4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6.9444444444444198E-4</v>
          </cell>
          <cell r="Z118">
            <v>68</v>
          </cell>
          <cell r="AA118" t="str">
            <v>R</v>
          </cell>
          <cell r="AB118">
            <v>0</v>
          </cell>
          <cell r="AC118">
            <v>0</v>
          </cell>
          <cell r="AD118">
            <v>1</v>
          </cell>
          <cell r="AE118">
            <v>1</v>
          </cell>
          <cell r="AF118">
            <v>0</v>
          </cell>
          <cell r="AG118">
            <v>0</v>
          </cell>
        </row>
        <row r="119">
          <cell r="A119">
            <v>36627</v>
          </cell>
          <cell r="B119" t="str">
            <v>Gianyar</v>
          </cell>
          <cell r="C119" t="str">
            <v>P_Tampak_Siring</v>
          </cell>
          <cell r="D119">
            <v>100</v>
          </cell>
          <cell r="H119">
            <v>0.9472222222222223</v>
          </cell>
          <cell r="I119">
            <v>0.9506944444444444</v>
          </cell>
          <cell r="K119" t="str">
            <v>R</v>
          </cell>
          <cell r="M119">
            <v>3.4722222222220989E-3</v>
          </cell>
          <cell r="N119">
            <v>75</v>
          </cell>
          <cell r="O119">
            <v>100</v>
          </cell>
          <cell r="P119">
            <v>245.36666666665795</v>
          </cell>
          <cell r="Q119">
            <v>46</v>
          </cell>
          <cell r="R119" t="str">
            <v>Cut Out rusak</v>
          </cell>
          <cell r="S119" t="str">
            <v>CO ph R terbakar di Sanding / Rec Tarukan dijamper</v>
          </cell>
          <cell r="T119">
            <v>0</v>
          </cell>
          <cell r="U119">
            <v>0</v>
          </cell>
          <cell r="V119">
            <v>0</v>
          </cell>
          <cell r="W119">
            <v>3.4722222222220989E-3</v>
          </cell>
          <cell r="X119">
            <v>0</v>
          </cell>
          <cell r="Y119">
            <v>3.4722222222220989E-3</v>
          </cell>
          <cell r="Z119">
            <v>64</v>
          </cell>
          <cell r="AA119" t="str">
            <v>R</v>
          </cell>
          <cell r="AB119">
            <v>1</v>
          </cell>
          <cell r="AC119">
            <v>0</v>
          </cell>
          <cell r="AD119">
            <v>0</v>
          </cell>
          <cell r="AE119">
            <v>0</v>
          </cell>
          <cell r="AF119">
            <v>1</v>
          </cell>
          <cell r="AG119">
            <v>1</v>
          </cell>
        </row>
        <row r="120">
          <cell r="A120">
            <v>36628</v>
          </cell>
          <cell r="B120" t="str">
            <v>Gianyar</v>
          </cell>
          <cell r="C120" t="str">
            <v>P_Susut</v>
          </cell>
          <cell r="D120">
            <v>20</v>
          </cell>
          <cell r="E120" t="str">
            <v>EF</v>
          </cell>
          <cell r="F120">
            <v>7.7083333333333337E-2</v>
          </cell>
          <cell r="I120">
            <v>7.7777777777777779E-2</v>
          </cell>
          <cell r="K120" t="str">
            <v>R</v>
          </cell>
          <cell r="M120">
            <v>6.9444444444444198E-4</v>
          </cell>
          <cell r="N120">
            <v>16</v>
          </cell>
          <cell r="O120">
            <v>20</v>
          </cell>
          <cell r="P120">
            <v>9.814666666666632</v>
          </cell>
          <cell r="Q120" t="str">
            <v>41e</v>
          </cell>
          <cell r="R120" t="str">
            <v>Rele bekerja tanpa penyebab yang jelas, PMT  masuk kembali</v>
          </cell>
          <cell r="T120">
            <v>0</v>
          </cell>
          <cell r="U120">
            <v>6.9444444444444198E-4</v>
          </cell>
          <cell r="V120">
            <v>0</v>
          </cell>
          <cell r="W120">
            <v>0</v>
          </cell>
          <cell r="X120">
            <v>0</v>
          </cell>
          <cell r="Y120">
            <v>6.9444444444444198E-4</v>
          </cell>
          <cell r="Z120">
            <v>67</v>
          </cell>
          <cell r="AA120" t="str">
            <v>R</v>
          </cell>
          <cell r="AB120">
            <v>1</v>
          </cell>
          <cell r="AC120">
            <v>0</v>
          </cell>
          <cell r="AD120">
            <v>1</v>
          </cell>
          <cell r="AE120">
            <v>0</v>
          </cell>
          <cell r="AF120">
            <v>0</v>
          </cell>
          <cell r="AG120">
            <v>1</v>
          </cell>
        </row>
        <row r="121">
          <cell r="A121">
            <v>36628</v>
          </cell>
          <cell r="B121" t="str">
            <v>Nusa Dua</v>
          </cell>
          <cell r="C121" t="str">
            <v>P_Boster_Pump</v>
          </cell>
          <cell r="D121">
            <v>32</v>
          </cell>
          <cell r="E121" t="str">
            <v>OCM</v>
          </cell>
          <cell r="F121">
            <v>0.1875</v>
          </cell>
          <cell r="I121">
            <v>0.18958333333333333</v>
          </cell>
          <cell r="K121" t="str">
            <v>M</v>
          </cell>
          <cell r="M121">
            <v>2.0833333333333333E-3</v>
          </cell>
          <cell r="N121">
            <v>20</v>
          </cell>
          <cell r="O121">
            <v>30</v>
          </cell>
          <cell r="P121">
            <v>47.110399999999998</v>
          </cell>
          <cell r="Q121">
            <v>58</v>
          </cell>
          <cell r="R121" t="str">
            <v>Rele bekerja tanpa penyebab yang jelas, PMT dapat masuk kembali</v>
          </cell>
          <cell r="T121">
            <v>0</v>
          </cell>
          <cell r="U121">
            <v>2.0833333333333259E-3</v>
          </cell>
          <cell r="V121">
            <v>0</v>
          </cell>
          <cell r="W121">
            <v>0</v>
          </cell>
          <cell r="X121">
            <v>0</v>
          </cell>
          <cell r="Y121">
            <v>2.0833333333333259E-3</v>
          </cell>
          <cell r="Z121">
            <v>125</v>
          </cell>
          <cell r="AA121" t="str">
            <v>R</v>
          </cell>
          <cell r="AB121">
            <v>0</v>
          </cell>
          <cell r="AC121">
            <v>1</v>
          </cell>
          <cell r="AD121">
            <v>1</v>
          </cell>
          <cell r="AE121">
            <v>0</v>
          </cell>
          <cell r="AF121">
            <v>0</v>
          </cell>
          <cell r="AG121">
            <v>1</v>
          </cell>
        </row>
        <row r="122">
          <cell r="A122">
            <v>36628</v>
          </cell>
          <cell r="B122" t="str">
            <v>Nusa Dua</v>
          </cell>
          <cell r="C122" t="str">
            <v>P_Tragia</v>
          </cell>
          <cell r="D122">
            <v>130</v>
          </cell>
          <cell r="E122" t="str">
            <v>OC</v>
          </cell>
          <cell r="F122">
            <v>0.1875</v>
          </cell>
          <cell r="I122">
            <v>0.18888888888888888</v>
          </cell>
          <cell r="K122" t="str">
            <v>M</v>
          </cell>
          <cell r="M122">
            <v>1.388888888888884E-3</v>
          </cell>
          <cell r="N122">
            <v>12</v>
          </cell>
          <cell r="O122">
            <v>115</v>
          </cell>
          <cell r="P122">
            <v>127.59066666666621</v>
          </cell>
          <cell r="Q122">
            <v>58</v>
          </cell>
          <cell r="R122" t="str">
            <v>Rele bekerja tanpa penyebab yang jelas, PMT dapat masuk kembali</v>
          </cell>
          <cell r="T122">
            <v>0</v>
          </cell>
          <cell r="U122">
            <v>1.388888888888884E-3</v>
          </cell>
          <cell r="V122">
            <v>0</v>
          </cell>
          <cell r="W122">
            <v>0</v>
          </cell>
          <cell r="X122">
            <v>0</v>
          </cell>
          <cell r="Y122">
            <v>1.388888888888884E-3</v>
          </cell>
          <cell r="Z122">
            <v>126</v>
          </cell>
          <cell r="AA122" t="str">
            <v>R</v>
          </cell>
          <cell r="AB122">
            <v>0</v>
          </cell>
          <cell r="AC122">
            <v>1</v>
          </cell>
          <cell r="AD122">
            <v>1</v>
          </cell>
          <cell r="AE122">
            <v>0</v>
          </cell>
          <cell r="AF122">
            <v>0</v>
          </cell>
          <cell r="AG122">
            <v>1</v>
          </cell>
        </row>
        <row r="123">
          <cell r="A123">
            <v>36628</v>
          </cell>
          <cell r="B123" t="str">
            <v>Nusa Dua</v>
          </cell>
          <cell r="C123" t="str">
            <v>P_Hilton</v>
          </cell>
          <cell r="D123">
            <v>102</v>
          </cell>
          <cell r="E123" t="str">
            <v>OC</v>
          </cell>
          <cell r="F123">
            <v>0.1875</v>
          </cell>
          <cell r="I123">
            <v>0.18888888888888888</v>
          </cell>
          <cell r="K123" t="str">
            <v>M</v>
          </cell>
          <cell r="M123">
            <v>1.388888888888884E-3</v>
          </cell>
          <cell r="N123">
            <v>50</v>
          </cell>
          <cell r="O123">
            <v>100</v>
          </cell>
          <cell r="P123">
            <v>100.10959999999963</v>
          </cell>
          <cell r="Q123">
            <v>58</v>
          </cell>
          <cell r="R123" t="str">
            <v>Rele bekerja tanpa penyebab yang jelas, PMT dapat masuk kembali</v>
          </cell>
          <cell r="T123">
            <v>0</v>
          </cell>
          <cell r="U123">
            <v>1.388888888888884E-3</v>
          </cell>
          <cell r="V123">
            <v>0</v>
          </cell>
          <cell r="W123">
            <v>0</v>
          </cell>
          <cell r="X123">
            <v>0</v>
          </cell>
          <cell r="Y123">
            <v>1.388888888888884E-3</v>
          </cell>
          <cell r="Z123">
            <v>128</v>
          </cell>
          <cell r="AA123" t="str">
            <v>R</v>
          </cell>
          <cell r="AB123">
            <v>0</v>
          </cell>
          <cell r="AC123">
            <v>1</v>
          </cell>
          <cell r="AD123">
            <v>1</v>
          </cell>
          <cell r="AE123">
            <v>0</v>
          </cell>
          <cell r="AF123">
            <v>0</v>
          </cell>
          <cell r="AG123">
            <v>1</v>
          </cell>
        </row>
        <row r="124">
          <cell r="A124">
            <v>36628</v>
          </cell>
          <cell r="B124" t="str">
            <v>Nusa Dua</v>
          </cell>
          <cell r="C124" t="str">
            <v>P_Golf_Course</v>
          </cell>
          <cell r="D124">
            <v>48</v>
          </cell>
          <cell r="E124" t="str">
            <v>OC</v>
          </cell>
          <cell r="F124">
            <v>0.1875</v>
          </cell>
          <cell r="I124">
            <v>0.18888888888888888</v>
          </cell>
          <cell r="K124" t="str">
            <v>M</v>
          </cell>
          <cell r="M124">
            <v>1.388888888888884E-3</v>
          </cell>
          <cell r="N124">
            <v>30</v>
          </cell>
          <cell r="O124">
            <v>45</v>
          </cell>
          <cell r="P124">
            <v>47.110399999999828</v>
          </cell>
          <cell r="Q124">
            <v>58</v>
          </cell>
          <cell r="R124" t="str">
            <v>Rele bekerja tanpa penyebab yang jelas, PMT dapat masuk kembali</v>
          </cell>
          <cell r="T124">
            <v>0</v>
          </cell>
          <cell r="U124">
            <v>1.388888888888884E-3</v>
          </cell>
          <cell r="V124">
            <v>0</v>
          </cell>
          <cell r="W124">
            <v>0</v>
          </cell>
          <cell r="X124">
            <v>0</v>
          </cell>
          <cell r="Y124">
            <v>1.388888888888884E-3</v>
          </cell>
          <cell r="Z124">
            <v>129</v>
          </cell>
          <cell r="AA124" t="str">
            <v>R</v>
          </cell>
          <cell r="AB124">
            <v>0</v>
          </cell>
          <cell r="AC124">
            <v>1</v>
          </cell>
          <cell r="AD124">
            <v>1</v>
          </cell>
          <cell r="AE124">
            <v>0</v>
          </cell>
          <cell r="AF124">
            <v>0</v>
          </cell>
          <cell r="AG124">
            <v>1</v>
          </cell>
        </row>
        <row r="125">
          <cell r="A125">
            <v>36628</v>
          </cell>
          <cell r="B125" t="str">
            <v>Nusa Dua</v>
          </cell>
          <cell r="C125" t="str">
            <v>P_Mumbul</v>
          </cell>
          <cell r="D125">
            <v>102</v>
          </cell>
          <cell r="E125" t="str">
            <v>OCM</v>
          </cell>
          <cell r="F125">
            <v>0.20972222222222223</v>
          </cell>
          <cell r="I125">
            <v>0.21041666666666667</v>
          </cell>
          <cell r="K125" t="str">
            <v>M</v>
          </cell>
          <cell r="M125">
            <v>6.9444444444444198E-4</v>
          </cell>
          <cell r="N125">
            <v>94</v>
          </cell>
          <cell r="O125">
            <v>102</v>
          </cell>
          <cell r="P125">
            <v>50.054799999999815</v>
          </cell>
          <cell r="Q125" t="str">
            <v>41e</v>
          </cell>
          <cell r="R125" t="str">
            <v>Rele bekerja tanpa penyebab yang jelas, PMT  masuk kembali</v>
          </cell>
          <cell r="S125" t="str">
            <v>Terminating terbakar di denpan SLB Mumbul</v>
          </cell>
          <cell r="T125">
            <v>0</v>
          </cell>
          <cell r="U125">
            <v>6.9444444444444198E-4</v>
          </cell>
          <cell r="V125">
            <v>0</v>
          </cell>
          <cell r="W125">
            <v>0</v>
          </cell>
          <cell r="X125">
            <v>0</v>
          </cell>
          <cell r="Y125">
            <v>6.9444444444444198E-4</v>
          </cell>
          <cell r="Z125">
            <v>136</v>
          </cell>
          <cell r="AA125" t="str">
            <v>R</v>
          </cell>
          <cell r="AB125">
            <v>0</v>
          </cell>
          <cell r="AC125">
            <v>1</v>
          </cell>
          <cell r="AD125">
            <v>1</v>
          </cell>
          <cell r="AE125">
            <v>0</v>
          </cell>
          <cell r="AF125">
            <v>0</v>
          </cell>
          <cell r="AG125">
            <v>1</v>
          </cell>
        </row>
        <row r="126">
          <cell r="A126">
            <v>36628</v>
          </cell>
          <cell r="B126" t="str">
            <v>Gianyar</v>
          </cell>
          <cell r="C126" t="str">
            <v>P_Klungkung</v>
          </cell>
          <cell r="D126">
            <v>100</v>
          </cell>
          <cell r="E126" t="str">
            <v>EF</v>
          </cell>
          <cell r="F126">
            <v>0.26111111111111113</v>
          </cell>
          <cell r="G126">
            <v>0.26180555555555557</v>
          </cell>
          <cell r="M126">
            <v>6.9444444444444198E-4</v>
          </cell>
          <cell r="N126">
            <v>87</v>
          </cell>
          <cell r="O126">
            <v>100</v>
          </cell>
          <cell r="P126">
            <v>49.07333333333316</v>
          </cell>
          <cell r="Q126" t="str">
            <v>41e</v>
          </cell>
          <cell r="R126" t="str">
            <v>Rele bekerja tanpa penyebab yang jelas, PMT  masuk kembali</v>
          </cell>
          <cell r="T126">
            <v>6.9444444444444198E-4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6.9444444444444198E-4</v>
          </cell>
          <cell r="Z126">
            <v>68</v>
          </cell>
          <cell r="AA126" t="str">
            <v>R</v>
          </cell>
          <cell r="AB126">
            <v>0</v>
          </cell>
          <cell r="AC126">
            <v>0</v>
          </cell>
          <cell r="AD126">
            <v>1</v>
          </cell>
          <cell r="AE126">
            <v>1</v>
          </cell>
          <cell r="AF126">
            <v>0</v>
          </cell>
          <cell r="AG126">
            <v>0</v>
          </cell>
        </row>
        <row r="127">
          <cell r="A127">
            <v>36628</v>
          </cell>
          <cell r="B127" t="str">
            <v>Gianyar</v>
          </cell>
          <cell r="C127" t="str">
            <v>P_Blahbatuh</v>
          </cell>
          <cell r="D127">
            <v>104</v>
          </cell>
          <cell r="E127" t="str">
            <v>EF</v>
          </cell>
          <cell r="F127">
            <v>0.31111111111111112</v>
          </cell>
          <cell r="G127">
            <v>0.31180555555555556</v>
          </cell>
          <cell r="M127">
            <v>6.9444444444444198E-4</v>
          </cell>
          <cell r="N127">
            <v>95</v>
          </cell>
          <cell r="O127">
            <v>100</v>
          </cell>
          <cell r="P127">
            <v>51.036266666666485</v>
          </cell>
          <cell r="Q127" t="str">
            <v>41e</v>
          </cell>
          <cell r="R127" t="str">
            <v>Rele bekerja tanpa penyebab yang jelas, PMT  masuk kembali</v>
          </cell>
          <cell r="T127">
            <v>6.9444444444444198E-4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6.9444444444444198E-4</v>
          </cell>
          <cell r="Z127">
            <v>66</v>
          </cell>
          <cell r="AA127" t="str">
            <v>R</v>
          </cell>
          <cell r="AB127">
            <v>0</v>
          </cell>
          <cell r="AC127">
            <v>0</v>
          </cell>
          <cell r="AD127">
            <v>1</v>
          </cell>
          <cell r="AE127">
            <v>1</v>
          </cell>
          <cell r="AF127">
            <v>0</v>
          </cell>
          <cell r="AG127">
            <v>0</v>
          </cell>
        </row>
        <row r="128">
          <cell r="A128">
            <v>36628</v>
          </cell>
          <cell r="B128" t="str">
            <v>Antosari</v>
          </cell>
          <cell r="C128" t="str">
            <v>P_Kerambitan</v>
          </cell>
          <cell r="D128">
            <v>15</v>
          </cell>
          <cell r="E128" t="str">
            <v>EF</v>
          </cell>
          <cell r="F128">
            <v>0.3430555555555555</v>
          </cell>
          <cell r="G128">
            <v>0.34375</v>
          </cell>
          <cell r="M128">
            <v>6.9444444444449749E-4</v>
          </cell>
          <cell r="N128">
            <v>7</v>
          </cell>
          <cell r="O128">
            <v>12</v>
          </cell>
          <cell r="P128">
            <v>7.3610000000005629</v>
          </cell>
          <cell r="Q128" t="str">
            <v>41e</v>
          </cell>
          <cell r="R128" t="str">
            <v>Rele bekerja tanpa penyebab yang jelas, PMT  masuk kembali</v>
          </cell>
          <cell r="S128" t="str">
            <v>Setelah ditelusuri tidak ditemukan gangguan</v>
          </cell>
          <cell r="T128">
            <v>6.9444444444449749E-4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6.9444444444449749E-4</v>
          </cell>
          <cell r="Z128">
            <v>4</v>
          </cell>
          <cell r="AA128" t="str">
            <v>R</v>
          </cell>
          <cell r="AB128">
            <v>0</v>
          </cell>
          <cell r="AC128">
            <v>0</v>
          </cell>
          <cell r="AD128">
            <v>1</v>
          </cell>
          <cell r="AE128">
            <v>1</v>
          </cell>
          <cell r="AF128">
            <v>0</v>
          </cell>
          <cell r="AG128">
            <v>0</v>
          </cell>
        </row>
        <row r="129">
          <cell r="A129">
            <v>36628</v>
          </cell>
          <cell r="B129" t="str">
            <v>Antosari</v>
          </cell>
          <cell r="C129" t="str">
            <v>P_Kerambitan</v>
          </cell>
          <cell r="D129">
            <v>15</v>
          </cell>
          <cell r="E129" t="str">
            <v>EF</v>
          </cell>
          <cell r="F129">
            <v>0.34375</v>
          </cell>
          <cell r="I129">
            <v>0.3444444444444445</v>
          </cell>
          <cell r="K129" t="str">
            <v>R</v>
          </cell>
          <cell r="M129">
            <v>6.9444444444449749E-4</v>
          </cell>
          <cell r="N129">
            <v>7</v>
          </cell>
          <cell r="O129">
            <v>12</v>
          </cell>
          <cell r="P129">
            <v>7.3610000000005629</v>
          </cell>
          <cell r="Q129" t="str">
            <v>41e</v>
          </cell>
          <cell r="R129" t="str">
            <v>Rele bekerja tanpa penyebab yang jelas, PMT  masuk kembali</v>
          </cell>
          <cell r="S129" t="str">
            <v>Setelah ditelusuri tidak ditemukan gangguan</v>
          </cell>
          <cell r="T129">
            <v>0</v>
          </cell>
          <cell r="U129">
            <v>6.9444444444449749E-4</v>
          </cell>
          <cell r="V129">
            <v>0</v>
          </cell>
          <cell r="W129">
            <v>0</v>
          </cell>
          <cell r="X129">
            <v>0</v>
          </cell>
          <cell r="Y129">
            <v>6.9444444444449749E-4</v>
          </cell>
          <cell r="Z129">
            <v>4</v>
          </cell>
          <cell r="AA129" t="str">
            <v>R</v>
          </cell>
          <cell r="AB129">
            <v>1</v>
          </cell>
          <cell r="AC129">
            <v>0</v>
          </cell>
          <cell r="AD129">
            <v>1</v>
          </cell>
          <cell r="AE129">
            <v>0</v>
          </cell>
          <cell r="AF129">
            <v>0</v>
          </cell>
          <cell r="AG129">
            <v>1</v>
          </cell>
        </row>
        <row r="130">
          <cell r="A130">
            <v>36628</v>
          </cell>
          <cell r="B130" t="str">
            <v>Kapal</v>
          </cell>
          <cell r="C130" t="str">
            <v>P_Sakah_Lukluk</v>
          </cell>
          <cell r="D130">
            <v>105</v>
          </cell>
          <cell r="E130" t="str">
            <v>EF</v>
          </cell>
          <cell r="F130">
            <v>0.3430555555555555</v>
          </cell>
          <cell r="G130">
            <v>0.34375</v>
          </cell>
          <cell r="M130">
            <v>6.9444444444449749E-4</v>
          </cell>
          <cell r="N130">
            <v>40</v>
          </cell>
          <cell r="O130">
            <v>45</v>
          </cell>
          <cell r="P130">
            <v>51.527000000003937</v>
          </cell>
          <cell r="Q130" t="str">
            <v>41a</v>
          </cell>
          <cell r="R130" t="str">
            <v>Pemutus tegangan menengah terbuka, pelebur tegangan menengah putus karena pohon / dahan / layang - layang</v>
          </cell>
          <cell r="S130" t="str">
            <v>SUTM ketimpa bambu di Timur Aqua</v>
          </cell>
          <cell r="T130">
            <v>6.9444444444449749E-4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6.9444444444449749E-4</v>
          </cell>
          <cell r="Z130">
            <v>107</v>
          </cell>
          <cell r="AA130" t="str">
            <v>R</v>
          </cell>
          <cell r="AB130">
            <v>0</v>
          </cell>
          <cell r="AC130">
            <v>0</v>
          </cell>
          <cell r="AD130">
            <v>1</v>
          </cell>
          <cell r="AE130">
            <v>1</v>
          </cell>
          <cell r="AF130">
            <v>0</v>
          </cell>
          <cell r="AG130">
            <v>0</v>
          </cell>
        </row>
        <row r="131">
          <cell r="A131">
            <v>36628</v>
          </cell>
          <cell r="B131" t="str">
            <v>Kapal</v>
          </cell>
          <cell r="C131" t="str">
            <v>P_Sakah_Lukluk</v>
          </cell>
          <cell r="D131">
            <v>105</v>
          </cell>
          <cell r="E131" t="str">
            <v>EF</v>
          </cell>
          <cell r="F131">
            <v>0.34375</v>
          </cell>
          <cell r="I131">
            <v>0.4</v>
          </cell>
          <cell r="K131" t="str">
            <v>R</v>
          </cell>
          <cell r="M131">
            <v>5.6250000000000022E-2</v>
          </cell>
          <cell r="N131">
            <v>40</v>
          </cell>
          <cell r="O131">
            <v>45</v>
          </cell>
          <cell r="P131">
            <v>4173.6870000000017</v>
          </cell>
          <cell r="Q131" t="str">
            <v>41a</v>
          </cell>
          <cell r="R131" t="str">
            <v>Pemutus tegangan menengah terbuka, pelebur tegangan menengah putus karena pohon / dahan / layang - layang</v>
          </cell>
          <cell r="S131" t="str">
            <v>SUTM ketimpa bambu di Timur Aqua</v>
          </cell>
          <cell r="T131">
            <v>0</v>
          </cell>
          <cell r="U131">
            <v>5.6250000000000022E-2</v>
          </cell>
          <cell r="V131">
            <v>0</v>
          </cell>
          <cell r="W131">
            <v>0</v>
          </cell>
          <cell r="X131">
            <v>0</v>
          </cell>
          <cell r="Y131">
            <v>5.6250000000000022E-2</v>
          </cell>
          <cell r="Z131">
            <v>107</v>
          </cell>
          <cell r="AA131" t="str">
            <v>R</v>
          </cell>
          <cell r="AB131">
            <v>1</v>
          </cell>
          <cell r="AC131">
            <v>0</v>
          </cell>
          <cell r="AD131">
            <v>1</v>
          </cell>
          <cell r="AE131">
            <v>0</v>
          </cell>
          <cell r="AF131">
            <v>0</v>
          </cell>
          <cell r="AG131">
            <v>1</v>
          </cell>
        </row>
        <row r="132">
          <cell r="A132">
            <v>36628</v>
          </cell>
          <cell r="B132" t="str">
            <v>Gianyar</v>
          </cell>
          <cell r="C132" t="str">
            <v>P_Ubud</v>
          </cell>
          <cell r="D132">
            <v>85</v>
          </cell>
          <cell r="E132" t="str">
            <v>OC</v>
          </cell>
          <cell r="F132">
            <v>0.34722222222222227</v>
          </cell>
          <cell r="I132">
            <v>0.34861111111111115</v>
          </cell>
          <cell r="K132" t="str">
            <v>M</v>
          </cell>
          <cell r="M132">
            <v>1.388888888888884E-3</v>
          </cell>
          <cell r="N132">
            <v>80</v>
          </cell>
          <cell r="O132">
            <v>86</v>
          </cell>
          <cell r="P132">
            <v>83.424666666666383</v>
          </cell>
          <cell r="Q132" t="str">
            <v>41e</v>
          </cell>
          <cell r="R132" t="str">
            <v>Rele bekerja tanpa penyebab yang jelas, PMT  masuk kembali</v>
          </cell>
          <cell r="T132">
            <v>0</v>
          </cell>
          <cell r="U132">
            <v>1.388888888888884E-3</v>
          </cell>
          <cell r="V132">
            <v>0</v>
          </cell>
          <cell r="W132">
            <v>0</v>
          </cell>
          <cell r="X132">
            <v>0</v>
          </cell>
          <cell r="Y132">
            <v>1.388888888888884E-3</v>
          </cell>
          <cell r="Z132">
            <v>69</v>
          </cell>
          <cell r="AA132" t="str">
            <v>R</v>
          </cell>
          <cell r="AB132">
            <v>0</v>
          </cell>
          <cell r="AC132">
            <v>1</v>
          </cell>
          <cell r="AD132">
            <v>1</v>
          </cell>
          <cell r="AE132">
            <v>0</v>
          </cell>
          <cell r="AF132">
            <v>0</v>
          </cell>
          <cell r="AG132">
            <v>1</v>
          </cell>
        </row>
        <row r="133">
          <cell r="A133">
            <v>36628</v>
          </cell>
          <cell r="B133" t="str">
            <v>Gianyar</v>
          </cell>
          <cell r="C133" t="str">
            <v>P_Blahbatuh</v>
          </cell>
          <cell r="D133">
            <v>116</v>
          </cell>
          <cell r="E133" t="str">
            <v>OC</v>
          </cell>
          <cell r="F133">
            <v>0.34722222222222227</v>
          </cell>
          <cell r="I133">
            <v>0.34791666666666665</v>
          </cell>
          <cell r="K133" t="str">
            <v>R</v>
          </cell>
          <cell r="M133">
            <v>6.9444444444438647E-4</v>
          </cell>
          <cell r="N133">
            <v>100</v>
          </cell>
          <cell r="O133">
            <v>115</v>
          </cell>
          <cell r="P133">
            <v>56.925066666661913</v>
          </cell>
          <cell r="Q133" t="str">
            <v>41e</v>
          </cell>
          <cell r="R133" t="str">
            <v>Rele bekerja tanpa penyebab yang jelas, PMT  masuk kembali</v>
          </cell>
          <cell r="T133">
            <v>0</v>
          </cell>
          <cell r="U133">
            <v>6.9444444444438647E-4</v>
          </cell>
          <cell r="V133">
            <v>0</v>
          </cell>
          <cell r="W133">
            <v>0</v>
          </cell>
          <cell r="X133">
            <v>0</v>
          </cell>
          <cell r="Y133">
            <v>6.9444444444438647E-4</v>
          </cell>
          <cell r="Z133">
            <v>66</v>
          </cell>
          <cell r="AA133" t="str">
            <v>R</v>
          </cell>
          <cell r="AB133">
            <v>1</v>
          </cell>
          <cell r="AC133">
            <v>0</v>
          </cell>
          <cell r="AD133">
            <v>1</v>
          </cell>
          <cell r="AE133">
            <v>0</v>
          </cell>
          <cell r="AF133">
            <v>0</v>
          </cell>
          <cell r="AG133">
            <v>1</v>
          </cell>
        </row>
        <row r="134">
          <cell r="A134">
            <v>36628</v>
          </cell>
          <cell r="B134" t="str">
            <v>Gianyar</v>
          </cell>
          <cell r="C134" t="str">
            <v>P_Blahbatuh</v>
          </cell>
          <cell r="D134">
            <v>96</v>
          </cell>
          <cell r="H134">
            <v>0.35138888888888892</v>
          </cell>
          <cell r="I134">
            <v>0.37361111111111112</v>
          </cell>
          <cell r="K134" t="str">
            <v>R</v>
          </cell>
          <cell r="M134">
            <v>2.2222222222222199E-2</v>
          </cell>
          <cell r="N134">
            <v>38</v>
          </cell>
          <cell r="O134">
            <v>115</v>
          </cell>
          <cell r="P134">
            <v>1507.5327999999984</v>
          </cell>
          <cell r="Q134">
            <v>49</v>
          </cell>
          <cell r="R134" t="str">
            <v>Lain - lain</v>
          </cell>
          <cell r="S134" t="str">
            <v>Beban tidak simetris</v>
          </cell>
          <cell r="T134">
            <v>0</v>
          </cell>
          <cell r="U134">
            <v>0</v>
          </cell>
          <cell r="V134">
            <v>0</v>
          </cell>
          <cell r="W134">
            <v>2.2222222222222199E-2</v>
          </cell>
          <cell r="X134">
            <v>0</v>
          </cell>
          <cell r="Y134">
            <v>2.2222222222222199E-2</v>
          </cell>
          <cell r="Z134">
            <v>66</v>
          </cell>
          <cell r="AA134" t="str">
            <v>R</v>
          </cell>
          <cell r="AB134">
            <v>1</v>
          </cell>
          <cell r="AC134">
            <v>0</v>
          </cell>
          <cell r="AD134">
            <v>0</v>
          </cell>
          <cell r="AE134">
            <v>0</v>
          </cell>
          <cell r="AF134">
            <v>1</v>
          </cell>
          <cell r="AG134">
            <v>1</v>
          </cell>
        </row>
        <row r="135">
          <cell r="A135">
            <v>36628</v>
          </cell>
          <cell r="B135" t="str">
            <v>GH_Sakah</v>
          </cell>
          <cell r="C135" t="str">
            <v>LBS1_P_Blahbatuh</v>
          </cell>
          <cell r="D135">
            <v>0</v>
          </cell>
          <cell r="H135">
            <v>0.37222222222222223</v>
          </cell>
          <cell r="I135">
            <v>0.41597222222222219</v>
          </cell>
          <cell r="K135" t="str">
            <v>M</v>
          </cell>
          <cell r="M135">
            <v>4.3749999999999956E-2</v>
          </cell>
          <cell r="P135">
            <v>0</v>
          </cell>
          <cell r="Q135">
            <v>49</v>
          </cell>
          <cell r="R135" t="str">
            <v>Lain - lain</v>
          </cell>
          <cell r="S135" t="str">
            <v>Beban tidak simetris</v>
          </cell>
          <cell r="T135">
            <v>0</v>
          </cell>
          <cell r="U135">
            <v>0</v>
          </cell>
          <cell r="V135">
            <v>0</v>
          </cell>
          <cell r="W135">
            <v>4.3749999999999956E-2</v>
          </cell>
          <cell r="X135">
            <v>0</v>
          </cell>
          <cell r="Y135">
            <v>4.3749999999999956E-2</v>
          </cell>
          <cell r="Z135">
            <v>421</v>
          </cell>
          <cell r="AA135" t="str">
            <v>L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1</v>
          </cell>
          <cell r="AG135">
            <v>1</v>
          </cell>
        </row>
        <row r="136">
          <cell r="A136">
            <v>36628</v>
          </cell>
          <cell r="B136" t="str">
            <v>GH_Sakah</v>
          </cell>
          <cell r="C136" t="str">
            <v>LBS3_Kopel</v>
          </cell>
          <cell r="D136">
            <v>0</v>
          </cell>
          <cell r="H136">
            <v>0.37638888888888888</v>
          </cell>
          <cell r="I136">
            <v>0.41597222222222219</v>
          </cell>
          <cell r="K136" t="str">
            <v>M</v>
          </cell>
          <cell r="M136">
            <v>3.9583333333333304E-2</v>
          </cell>
          <cell r="P136">
            <v>0</v>
          </cell>
          <cell r="Q136">
            <v>49</v>
          </cell>
          <cell r="R136" t="str">
            <v>Lain - lain</v>
          </cell>
          <cell r="S136" t="str">
            <v>Beban  F Sukawati dipikul P Ubud</v>
          </cell>
          <cell r="T136">
            <v>0</v>
          </cell>
          <cell r="U136">
            <v>0</v>
          </cell>
          <cell r="V136">
            <v>0</v>
          </cell>
          <cell r="W136">
            <v>3.9583333333333304E-2</v>
          </cell>
          <cell r="X136">
            <v>0</v>
          </cell>
          <cell r="Y136">
            <v>3.9583333333333304E-2</v>
          </cell>
          <cell r="Z136">
            <v>423</v>
          </cell>
          <cell r="AA136" t="str">
            <v>L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1</v>
          </cell>
          <cell r="AG136">
            <v>1</v>
          </cell>
        </row>
        <row r="137">
          <cell r="A137">
            <v>36628</v>
          </cell>
          <cell r="B137" t="str">
            <v>Kapal</v>
          </cell>
          <cell r="C137" t="str">
            <v>P_Tabanan</v>
          </cell>
          <cell r="D137">
            <v>75</v>
          </cell>
          <cell r="E137" t="str">
            <v>EF</v>
          </cell>
          <cell r="F137">
            <v>0.3659722222222222</v>
          </cell>
          <cell r="G137">
            <v>0.3666666666666667</v>
          </cell>
          <cell r="M137">
            <v>6.9444444444449749E-4</v>
          </cell>
          <cell r="N137">
            <v>70</v>
          </cell>
          <cell r="O137">
            <v>73</v>
          </cell>
          <cell r="P137">
            <v>36.805000000002806</v>
          </cell>
          <cell r="Q137" t="str">
            <v>41e</v>
          </cell>
          <cell r="R137" t="str">
            <v>Rele bekerja tanpa penyebab yang jelas, PMT  masuk kembali</v>
          </cell>
          <cell r="T137">
            <v>6.9444444444449749E-4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6.9444444444449749E-4</v>
          </cell>
          <cell r="Z137">
            <v>96</v>
          </cell>
          <cell r="AA137" t="str">
            <v>R</v>
          </cell>
          <cell r="AB137">
            <v>0</v>
          </cell>
          <cell r="AC137">
            <v>0</v>
          </cell>
          <cell r="AD137">
            <v>1</v>
          </cell>
          <cell r="AE137">
            <v>1</v>
          </cell>
          <cell r="AF137">
            <v>0</v>
          </cell>
          <cell r="AG137">
            <v>0</v>
          </cell>
        </row>
        <row r="138">
          <cell r="A138">
            <v>36628</v>
          </cell>
          <cell r="B138" t="str">
            <v>Gianyar</v>
          </cell>
          <cell r="C138" t="str">
            <v>P_Blahbatuh</v>
          </cell>
          <cell r="D138">
            <v>38</v>
          </cell>
          <cell r="H138">
            <v>0.37916666666666665</v>
          </cell>
          <cell r="I138">
            <v>0.4152777777777778</v>
          </cell>
          <cell r="K138" t="str">
            <v>R</v>
          </cell>
          <cell r="M138">
            <v>3.6111111111111149E-2</v>
          </cell>
          <cell r="N138">
            <v>32</v>
          </cell>
          <cell r="O138">
            <v>115</v>
          </cell>
          <cell r="P138">
            <v>969.6890666666676</v>
          </cell>
          <cell r="Q138" t="str">
            <v>44b</v>
          </cell>
          <cell r="R138" t="str">
            <v>Jumper SUTM putus</v>
          </cell>
          <cell r="S138" t="str">
            <v>Jamper putus phs S di Jl Mulawarman</v>
          </cell>
          <cell r="T138">
            <v>0</v>
          </cell>
          <cell r="U138">
            <v>0</v>
          </cell>
          <cell r="V138">
            <v>0</v>
          </cell>
          <cell r="W138">
            <v>3.6111111111111149E-2</v>
          </cell>
          <cell r="X138">
            <v>0</v>
          </cell>
          <cell r="Y138">
            <v>3.6111111111111149E-2</v>
          </cell>
          <cell r="Z138">
            <v>66</v>
          </cell>
          <cell r="AA138" t="str">
            <v>R</v>
          </cell>
          <cell r="AB138">
            <v>1</v>
          </cell>
          <cell r="AC138">
            <v>0</v>
          </cell>
          <cell r="AD138">
            <v>0</v>
          </cell>
          <cell r="AE138">
            <v>0</v>
          </cell>
          <cell r="AF138">
            <v>1</v>
          </cell>
          <cell r="AG138">
            <v>1</v>
          </cell>
        </row>
        <row r="139">
          <cell r="A139">
            <v>36628</v>
          </cell>
          <cell r="B139" t="str">
            <v>Antosari</v>
          </cell>
          <cell r="C139" t="str">
            <v>P_Kerambitan</v>
          </cell>
          <cell r="D139">
            <v>0</v>
          </cell>
          <cell r="H139">
            <v>0.42708333333333331</v>
          </cell>
          <cell r="I139">
            <v>0.43194444444444446</v>
          </cell>
          <cell r="K139" t="str">
            <v>M</v>
          </cell>
          <cell r="M139">
            <v>4.8611111111111494E-3</v>
          </cell>
          <cell r="N139">
            <v>12</v>
          </cell>
          <cell r="O139">
            <v>15</v>
          </cell>
          <cell r="P139">
            <v>0</v>
          </cell>
          <cell r="Q139">
            <v>49</v>
          </cell>
          <cell r="R139" t="str">
            <v>Lain - lain</v>
          </cell>
          <cell r="S139" t="str">
            <v>Masukkan CO kedampal (cuaca hujan) / RTU Out</v>
          </cell>
          <cell r="T139">
            <v>0</v>
          </cell>
          <cell r="U139">
            <v>0</v>
          </cell>
          <cell r="V139">
            <v>0</v>
          </cell>
          <cell r="W139">
            <v>4.8611111111111494E-3</v>
          </cell>
          <cell r="X139">
            <v>0</v>
          </cell>
          <cell r="Y139">
            <v>4.8611111111111494E-3</v>
          </cell>
          <cell r="Z139">
            <v>4</v>
          </cell>
          <cell r="AA139" t="str">
            <v>R</v>
          </cell>
          <cell r="AB139">
            <v>0</v>
          </cell>
          <cell r="AC139">
            <v>1</v>
          </cell>
          <cell r="AD139">
            <v>0</v>
          </cell>
          <cell r="AE139">
            <v>0</v>
          </cell>
          <cell r="AF139">
            <v>1</v>
          </cell>
          <cell r="AG139">
            <v>1</v>
          </cell>
        </row>
        <row r="140">
          <cell r="A140">
            <v>36628</v>
          </cell>
          <cell r="B140" t="str">
            <v>Sanur</v>
          </cell>
          <cell r="C140" t="str">
            <v>P_Nusa_Indah</v>
          </cell>
          <cell r="D140">
            <v>140</v>
          </cell>
          <cell r="E140" t="str">
            <v>EF</v>
          </cell>
          <cell r="F140">
            <v>0.45277777777777778</v>
          </cell>
          <cell r="G140">
            <v>0.45347222222222222</v>
          </cell>
          <cell r="M140">
            <v>6.9444444444444198E-4</v>
          </cell>
          <cell r="N140">
            <v>120</v>
          </cell>
          <cell r="O140">
            <v>135</v>
          </cell>
          <cell r="P140">
            <v>68.702666666666417</v>
          </cell>
          <cell r="Q140" t="str">
            <v>41e</v>
          </cell>
          <cell r="R140" t="str">
            <v>Rele bekerja tanpa penyebab yang jelas, PMT  masuk kembali</v>
          </cell>
          <cell r="T140">
            <v>6.9444444444444198E-4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6.9444444444444198E-4</v>
          </cell>
          <cell r="Z140">
            <v>193</v>
          </cell>
          <cell r="AA140" t="str">
            <v>R</v>
          </cell>
          <cell r="AB140">
            <v>0</v>
          </cell>
          <cell r="AC140">
            <v>0</v>
          </cell>
          <cell r="AD140">
            <v>1</v>
          </cell>
          <cell r="AE140">
            <v>1</v>
          </cell>
          <cell r="AF140">
            <v>0</v>
          </cell>
          <cell r="AG140">
            <v>0</v>
          </cell>
        </row>
        <row r="141">
          <cell r="A141">
            <v>36628</v>
          </cell>
          <cell r="B141" t="str">
            <v>Kapal</v>
          </cell>
          <cell r="C141" t="str">
            <v>P_Sakah_Lukluk</v>
          </cell>
          <cell r="D141">
            <v>0</v>
          </cell>
          <cell r="H141">
            <v>0.46388888888888885</v>
          </cell>
          <cell r="I141">
            <v>0.49652777777777773</v>
          </cell>
          <cell r="K141" t="str">
            <v>R</v>
          </cell>
          <cell r="M141">
            <v>3.2638888888888884E-2</v>
          </cell>
          <cell r="N141">
            <v>45</v>
          </cell>
          <cell r="O141">
            <v>55</v>
          </cell>
          <cell r="P141">
            <v>0</v>
          </cell>
          <cell r="Q141">
            <v>49</v>
          </cell>
          <cell r="R141" t="str">
            <v>Lain - lain</v>
          </cell>
          <cell r="S141" t="str">
            <v>Perbaikan PTS Sayan phs S</v>
          </cell>
          <cell r="T141">
            <v>0</v>
          </cell>
          <cell r="U141">
            <v>0</v>
          </cell>
          <cell r="V141">
            <v>0</v>
          </cell>
          <cell r="W141">
            <v>3.2638888888888884E-2</v>
          </cell>
          <cell r="X141">
            <v>0</v>
          </cell>
          <cell r="Y141">
            <v>3.2638888888888884E-2</v>
          </cell>
          <cell r="Z141">
            <v>107</v>
          </cell>
          <cell r="AA141" t="str">
            <v>R</v>
          </cell>
          <cell r="AB141">
            <v>1</v>
          </cell>
          <cell r="AC141">
            <v>0</v>
          </cell>
          <cell r="AD141">
            <v>0</v>
          </cell>
          <cell r="AE141">
            <v>0</v>
          </cell>
          <cell r="AF141">
            <v>1</v>
          </cell>
          <cell r="AG141">
            <v>1</v>
          </cell>
        </row>
        <row r="142">
          <cell r="A142">
            <v>36628</v>
          </cell>
          <cell r="B142" t="str">
            <v>Kapal</v>
          </cell>
          <cell r="C142" t="str">
            <v>P_Sakah_Lukluk</v>
          </cell>
          <cell r="D142">
            <v>160</v>
          </cell>
          <cell r="E142" t="str">
            <v>EF</v>
          </cell>
          <cell r="F142">
            <v>0.7631944444444444</v>
          </cell>
          <cell r="G142">
            <v>0.76388888888888884</v>
          </cell>
          <cell r="M142">
            <v>6.9444444444444198E-4</v>
          </cell>
          <cell r="N142">
            <v>110</v>
          </cell>
          <cell r="O142">
            <v>120</v>
          </cell>
          <cell r="P142">
            <v>78.517333333333056</v>
          </cell>
          <cell r="Q142" t="str">
            <v>41e</v>
          </cell>
          <cell r="R142" t="str">
            <v>Rele bekerja tanpa penyebab yang jelas, PMT  masuk kembali</v>
          </cell>
          <cell r="S142" t="str">
            <v>Beban tidak simetris ( Fase T nol )</v>
          </cell>
          <cell r="T142">
            <v>6.9444444444444198E-4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6.9444444444444198E-4</v>
          </cell>
          <cell r="Z142">
            <v>107</v>
          </cell>
          <cell r="AA142" t="str">
            <v>R</v>
          </cell>
          <cell r="AB142">
            <v>0</v>
          </cell>
          <cell r="AC142">
            <v>0</v>
          </cell>
          <cell r="AD142">
            <v>1</v>
          </cell>
          <cell r="AE142">
            <v>1</v>
          </cell>
          <cell r="AF142">
            <v>0</v>
          </cell>
          <cell r="AG142">
            <v>0</v>
          </cell>
        </row>
        <row r="143">
          <cell r="A143">
            <v>36628</v>
          </cell>
          <cell r="B143" t="str">
            <v>Kapal</v>
          </cell>
          <cell r="C143" t="str">
            <v>P_Sakah_Lukluk</v>
          </cell>
          <cell r="D143">
            <v>120</v>
          </cell>
          <cell r="H143">
            <v>0.78888888888888886</v>
          </cell>
          <cell r="I143">
            <v>0.80138888888888893</v>
          </cell>
          <cell r="K143" t="str">
            <v>R</v>
          </cell>
          <cell r="M143">
            <v>1.2500000000000067E-2</v>
          </cell>
          <cell r="N143">
            <v>135</v>
          </cell>
          <cell r="O143">
            <v>140</v>
          </cell>
          <cell r="P143">
            <v>1059.9840000000056</v>
          </cell>
          <cell r="Q143" t="str">
            <v>44b</v>
          </cell>
          <cell r="R143" t="str">
            <v>Jumper SUTM putus</v>
          </cell>
          <cell r="S143" t="str">
            <v>Jamperan LBS Penarungan ( Fase T ) putus</v>
          </cell>
          <cell r="T143">
            <v>0</v>
          </cell>
          <cell r="U143">
            <v>0</v>
          </cell>
          <cell r="V143">
            <v>0</v>
          </cell>
          <cell r="W143">
            <v>1.2500000000000067E-2</v>
          </cell>
          <cell r="X143">
            <v>0</v>
          </cell>
          <cell r="Y143">
            <v>1.2500000000000067E-2</v>
          </cell>
          <cell r="Z143">
            <v>107</v>
          </cell>
          <cell r="AA143" t="str">
            <v>R</v>
          </cell>
          <cell r="AB143">
            <v>1</v>
          </cell>
          <cell r="AC143">
            <v>0</v>
          </cell>
          <cell r="AD143">
            <v>0</v>
          </cell>
          <cell r="AE143">
            <v>0</v>
          </cell>
          <cell r="AF143">
            <v>1</v>
          </cell>
          <cell r="AG143">
            <v>1</v>
          </cell>
        </row>
        <row r="144">
          <cell r="A144">
            <v>36629</v>
          </cell>
          <cell r="B144" t="str">
            <v>Antosari</v>
          </cell>
          <cell r="C144" t="str">
            <v>P_Surabrata</v>
          </cell>
          <cell r="D144">
            <v>9</v>
          </cell>
          <cell r="E144" t="str">
            <v>OC</v>
          </cell>
          <cell r="F144">
            <v>0.16597222222222222</v>
          </cell>
          <cell r="I144">
            <v>0.1673611111111111</v>
          </cell>
          <cell r="K144" t="str">
            <v>R</v>
          </cell>
          <cell r="M144">
            <v>1.388888888888884E-3</v>
          </cell>
          <cell r="N144">
            <v>8</v>
          </cell>
          <cell r="O144">
            <v>9</v>
          </cell>
          <cell r="P144">
            <v>8.8331999999999677</v>
          </cell>
          <cell r="Q144" t="str">
            <v>41e</v>
          </cell>
          <cell r="R144" t="str">
            <v>Rele bekerja tanpa penyebab yang jelas, PMT  masuk kembali</v>
          </cell>
          <cell r="T144">
            <v>0</v>
          </cell>
          <cell r="U144">
            <v>1.388888888888884E-3</v>
          </cell>
          <cell r="V144">
            <v>0</v>
          </cell>
          <cell r="W144">
            <v>0</v>
          </cell>
          <cell r="X144">
            <v>0</v>
          </cell>
          <cell r="Y144">
            <v>1.388888888888884E-3</v>
          </cell>
          <cell r="Z144">
            <v>5</v>
          </cell>
          <cell r="AA144" t="str">
            <v>R</v>
          </cell>
          <cell r="AB144">
            <v>1</v>
          </cell>
          <cell r="AC144">
            <v>0</v>
          </cell>
          <cell r="AD144">
            <v>1</v>
          </cell>
          <cell r="AE144">
            <v>0</v>
          </cell>
          <cell r="AF144">
            <v>0</v>
          </cell>
          <cell r="AG144">
            <v>1</v>
          </cell>
        </row>
        <row r="145">
          <cell r="A145">
            <v>36629</v>
          </cell>
          <cell r="B145" t="str">
            <v>Gianyar</v>
          </cell>
          <cell r="C145" t="str">
            <v>P_Ubud</v>
          </cell>
          <cell r="D145">
            <v>90</v>
          </cell>
          <cell r="E145" t="str">
            <v>EF</v>
          </cell>
          <cell r="F145">
            <v>0.25</v>
          </cell>
          <cell r="G145">
            <v>0.25069444444444444</v>
          </cell>
          <cell r="M145">
            <v>6.9444444444444198E-4</v>
          </cell>
          <cell r="N145">
            <v>78</v>
          </cell>
          <cell r="O145">
            <v>90</v>
          </cell>
          <cell r="P145">
            <v>44.16599999999984</v>
          </cell>
          <cell r="Q145" t="str">
            <v>41e</v>
          </cell>
          <cell r="R145" t="str">
            <v>Rele bekerja tanpa penyebab yang jelas, PMT  masuk kembali</v>
          </cell>
          <cell r="T145">
            <v>6.9444444444444198E-4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6.9444444444444198E-4</v>
          </cell>
          <cell r="Z145">
            <v>69</v>
          </cell>
          <cell r="AA145" t="str">
            <v>R</v>
          </cell>
          <cell r="AB145">
            <v>0</v>
          </cell>
          <cell r="AC145">
            <v>0</v>
          </cell>
          <cell r="AD145">
            <v>1</v>
          </cell>
          <cell r="AE145">
            <v>1</v>
          </cell>
          <cell r="AF145">
            <v>0</v>
          </cell>
          <cell r="AG145">
            <v>0</v>
          </cell>
        </row>
        <row r="146">
          <cell r="A146">
            <v>36629</v>
          </cell>
          <cell r="B146" t="str">
            <v>GH_Unud</v>
          </cell>
          <cell r="C146" t="str">
            <v>LBS4_BKKBN</v>
          </cell>
          <cell r="D146">
            <v>0</v>
          </cell>
          <cell r="H146">
            <v>0.63888888888888895</v>
          </cell>
          <cell r="I146">
            <v>0.875</v>
          </cell>
          <cell r="K146" t="str">
            <v>R</v>
          </cell>
          <cell r="M146">
            <v>0.23611111111111105</v>
          </cell>
          <cell r="P146">
            <v>0</v>
          </cell>
          <cell r="Q146">
            <v>92</v>
          </cell>
          <cell r="R146" t="str">
            <v xml:space="preserve">Karena pemeliharaan </v>
          </cell>
          <cell r="S146" t="str">
            <v>Manuper beban Pvip ke P.Exp Unud .</v>
          </cell>
          <cell r="T146">
            <v>0</v>
          </cell>
          <cell r="U146">
            <v>0</v>
          </cell>
          <cell r="V146">
            <v>0</v>
          </cell>
          <cell r="W146">
            <v>0.23611111111111105</v>
          </cell>
          <cell r="X146">
            <v>0</v>
          </cell>
          <cell r="Y146">
            <v>0.23611111111111105</v>
          </cell>
          <cell r="Z146">
            <v>334</v>
          </cell>
          <cell r="AA146" t="str">
            <v>L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1</v>
          </cell>
          <cell r="AG146">
            <v>1</v>
          </cell>
        </row>
        <row r="147">
          <cell r="A147">
            <v>36629</v>
          </cell>
          <cell r="B147" t="str">
            <v>Sanur</v>
          </cell>
          <cell r="C147" t="str">
            <v>P_Bet_Ngandang</v>
          </cell>
          <cell r="D147">
            <v>52</v>
          </cell>
          <cell r="H147">
            <v>0.39166666666666666</v>
          </cell>
          <cell r="I147">
            <v>0.54166666666666663</v>
          </cell>
          <cell r="K147" t="str">
            <v>R</v>
          </cell>
          <cell r="M147">
            <v>0.14999999999999997</v>
          </cell>
          <cell r="N147">
            <v>50</v>
          </cell>
          <cell r="O147">
            <v>50</v>
          </cell>
          <cell r="P147">
            <v>5511.9167999999991</v>
          </cell>
          <cell r="Q147">
            <v>92</v>
          </cell>
          <cell r="R147" t="str">
            <v xml:space="preserve">Karena pemeliharaan </v>
          </cell>
          <cell r="S147" t="str">
            <v xml:space="preserve">Perbaikan Jamper di PTS Patrisia dan perabasan pohon </v>
          </cell>
          <cell r="T147">
            <v>0</v>
          </cell>
          <cell r="U147">
            <v>0</v>
          </cell>
          <cell r="V147">
            <v>0</v>
          </cell>
          <cell r="W147">
            <v>0.14999999999999997</v>
          </cell>
          <cell r="X147">
            <v>0</v>
          </cell>
          <cell r="Y147">
            <v>0.14999999999999997</v>
          </cell>
          <cell r="Z147">
            <v>186</v>
          </cell>
          <cell r="AA147" t="str">
            <v>R</v>
          </cell>
          <cell r="AB147">
            <v>1</v>
          </cell>
          <cell r="AC147">
            <v>0</v>
          </cell>
          <cell r="AD147">
            <v>0</v>
          </cell>
          <cell r="AE147">
            <v>0</v>
          </cell>
          <cell r="AF147">
            <v>1</v>
          </cell>
          <cell r="AG147">
            <v>1</v>
          </cell>
        </row>
        <row r="148">
          <cell r="A148">
            <v>36629</v>
          </cell>
          <cell r="B148" t="str">
            <v>GH_Monang_Maning</v>
          </cell>
          <cell r="C148" t="str">
            <v>LBS5_F_Gajah_Mada</v>
          </cell>
          <cell r="D148">
            <v>0</v>
          </cell>
          <cell r="H148">
            <v>0.41875000000000001</v>
          </cell>
          <cell r="I148">
            <v>0.42777777777777781</v>
          </cell>
          <cell r="K148" t="str">
            <v>R</v>
          </cell>
          <cell r="M148">
            <v>9.0277777777778012E-3</v>
          </cell>
          <cell r="P148">
            <v>0</v>
          </cell>
          <cell r="Q148" t="str">
            <v>44b</v>
          </cell>
          <cell r="R148" t="str">
            <v>Jumper SUTM putus</v>
          </cell>
          <cell r="S148" t="str">
            <v>Perbaiakan jamper putus di Pengambilan Jl Maruti Phs T</v>
          </cell>
          <cell r="T148">
            <v>0</v>
          </cell>
          <cell r="U148">
            <v>0</v>
          </cell>
          <cell r="V148">
            <v>0</v>
          </cell>
          <cell r="W148">
            <v>9.0277777777778012E-3</v>
          </cell>
          <cell r="X148">
            <v>0</v>
          </cell>
          <cell r="Y148">
            <v>9.0277777777778012E-3</v>
          </cell>
          <cell r="Z148">
            <v>365</v>
          </cell>
          <cell r="AA148" t="str">
            <v>L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1</v>
          </cell>
          <cell r="AG148">
            <v>1</v>
          </cell>
        </row>
        <row r="149">
          <cell r="A149">
            <v>36629</v>
          </cell>
          <cell r="B149" t="str">
            <v>Pesanggaran</v>
          </cell>
          <cell r="C149" t="str">
            <v>P_Bunisari</v>
          </cell>
          <cell r="D149">
            <v>160</v>
          </cell>
          <cell r="F149">
            <v>0.42708333333333331</v>
          </cell>
          <cell r="I149">
            <v>0.4291666666666667</v>
          </cell>
          <cell r="K149" t="str">
            <v>R</v>
          </cell>
          <cell r="M149">
            <v>2.0833333333333814E-3</v>
          </cell>
          <cell r="N149" t="str">
            <v>~</v>
          </cell>
          <cell r="O149" t="str">
            <v>~</v>
          </cell>
          <cell r="P149">
            <v>235.55200000000545</v>
          </cell>
          <cell r="Q149" t="str">
            <v>44b</v>
          </cell>
          <cell r="R149" t="str">
            <v>Jumper SUTM putus</v>
          </cell>
          <cell r="T149">
            <v>0</v>
          </cell>
          <cell r="U149">
            <v>2.0833333333333814E-3</v>
          </cell>
          <cell r="V149">
            <v>0</v>
          </cell>
          <cell r="W149">
            <v>0</v>
          </cell>
          <cell r="X149">
            <v>0</v>
          </cell>
          <cell r="Y149">
            <v>2.0833333333333814E-3</v>
          </cell>
          <cell r="Z149">
            <v>158</v>
          </cell>
          <cell r="AA149" t="str">
            <v>R</v>
          </cell>
          <cell r="AB149">
            <v>1</v>
          </cell>
          <cell r="AC149">
            <v>0</v>
          </cell>
          <cell r="AD149">
            <v>1</v>
          </cell>
          <cell r="AE149">
            <v>0</v>
          </cell>
          <cell r="AF149">
            <v>0</v>
          </cell>
          <cell r="AG149">
            <v>1</v>
          </cell>
        </row>
        <row r="150">
          <cell r="A150">
            <v>36629</v>
          </cell>
          <cell r="B150" t="str">
            <v>Pesanggaran</v>
          </cell>
          <cell r="C150" t="str">
            <v>P_Bunisari</v>
          </cell>
          <cell r="D150">
            <v>160</v>
          </cell>
          <cell r="F150">
            <v>0.4291666666666667</v>
          </cell>
          <cell r="I150">
            <v>0.47916666666666669</v>
          </cell>
          <cell r="K150" t="str">
            <v>R</v>
          </cell>
          <cell r="M150">
            <v>4.9999999999999989E-2</v>
          </cell>
          <cell r="N150" t="str">
            <v>~</v>
          </cell>
          <cell r="O150" t="str">
            <v>~</v>
          </cell>
          <cell r="P150">
            <v>5653.2479999999987</v>
          </cell>
          <cell r="Q150" t="str">
            <v>44b</v>
          </cell>
          <cell r="R150" t="str">
            <v>Jumper SUTM putus</v>
          </cell>
          <cell r="T150">
            <v>0</v>
          </cell>
          <cell r="U150">
            <v>4.9999999999999989E-2</v>
          </cell>
          <cell r="V150">
            <v>0</v>
          </cell>
          <cell r="W150">
            <v>0</v>
          </cell>
          <cell r="X150">
            <v>0</v>
          </cell>
          <cell r="Y150">
            <v>4.9999999999999989E-2</v>
          </cell>
          <cell r="Z150">
            <v>158</v>
          </cell>
          <cell r="AA150" t="str">
            <v>R</v>
          </cell>
          <cell r="AB150">
            <v>1</v>
          </cell>
          <cell r="AC150">
            <v>0</v>
          </cell>
          <cell r="AD150">
            <v>1</v>
          </cell>
          <cell r="AE150">
            <v>0</v>
          </cell>
          <cell r="AF150">
            <v>0</v>
          </cell>
          <cell r="AG150">
            <v>1</v>
          </cell>
        </row>
        <row r="151">
          <cell r="A151">
            <v>36629</v>
          </cell>
          <cell r="B151" t="str">
            <v>Pesanggaran</v>
          </cell>
          <cell r="C151" t="str">
            <v>P_Bunisari</v>
          </cell>
          <cell r="D151">
            <v>160</v>
          </cell>
          <cell r="F151">
            <v>0.47916666666666669</v>
          </cell>
          <cell r="I151">
            <v>0.51875000000000004</v>
          </cell>
          <cell r="K151" t="str">
            <v>R</v>
          </cell>
          <cell r="M151">
            <v>3.9583333333333359E-2</v>
          </cell>
          <cell r="N151">
            <v>110</v>
          </cell>
          <cell r="O151">
            <v>155</v>
          </cell>
          <cell r="P151">
            <v>4475.488000000003</v>
          </cell>
          <cell r="Q151">
            <v>49</v>
          </cell>
          <cell r="R151" t="str">
            <v>Lain - lain</v>
          </cell>
          <cell r="S151" t="str">
            <v>Isol tembus phasa S di PTS Supernova Jl R Tuban ..</v>
          </cell>
          <cell r="T151">
            <v>0</v>
          </cell>
          <cell r="U151">
            <v>3.9583333333333359E-2</v>
          </cell>
          <cell r="V151">
            <v>0</v>
          </cell>
          <cell r="W151">
            <v>0</v>
          </cell>
          <cell r="X151">
            <v>0</v>
          </cell>
          <cell r="Y151">
            <v>3.9583333333333359E-2</v>
          </cell>
          <cell r="Z151">
            <v>158</v>
          </cell>
          <cell r="AA151" t="str">
            <v>R</v>
          </cell>
          <cell r="AB151">
            <v>1</v>
          </cell>
          <cell r="AC151">
            <v>0</v>
          </cell>
          <cell r="AD151">
            <v>1</v>
          </cell>
          <cell r="AE151">
            <v>0</v>
          </cell>
          <cell r="AF151">
            <v>0</v>
          </cell>
          <cell r="AG151">
            <v>1</v>
          </cell>
        </row>
        <row r="152">
          <cell r="A152">
            <v>36629</v>
          </cell>
          <cell r="B152" t="str">
            <v>Pesanggaran</v>
          </cell>
          <cell r="C152" t="str">
            <v>P_Bakung_Sari</v>
          </cell>
          <cell r="D152">
            <v>135</v>
          </cell>
          <cell r="E152" t="str">
            <v>OC/M</v>
          </cell>
          <cell r="F152">
            <v>0.4291666666666667</v>
          </cell>
          <cell r="I152">
            <v>0.42986111111111108</v>
          </cell>
          <cell r="K152" t="str">
            <v>R</v>
          </cell>
          <cell r="M152">
            <v>6.9444444444438647E-4</v>
          </cell>
          <cell r="N152">
            <v>105</v>
          </cell>
          <cell r="O152">
            <v>120</v>
          </cell>
          <cell r="P152">
            <v>66.248999999994467</v>
          </cell>
          <cell r="Q152">
            <v>56</v>
          </cell>
          <cell r="R152" t="str">
            <v>Rele bekerja karena ikutan (sympthetic tripping).</v>
          </cell>
          <cell r="S152" t="str">
            <v>saat mencoba P. Bunisari .</v>
          </cell>
          <cell r="T152">
            <v>0</v>
          </cell>
          <cell r="U152">
            <v>6.9444444444438647E-4</v>
          </cell>
          <cell r="V152">
            <v>0</v>
          </cell>
          <cell r="W152">
            <v>0</v>
          </cell>
          <cell r="X152">
            <v>0</v>
          </cell>
          <cell r="Y152">
            <v>6.9444444444438647E-4</v>
          </cell>
          <cell r="Z152">
            <v>156</v>
          </cell>
          <cell r="AA152" t="str">
            <v>R</v>
          </cell>
          <cell r="AB152">
            <v>1</v>
          </cell>
          <cell r="AC152">
            <v>0</v>
          </cell>
          <cell r="AD152">
            <v>1</v>
          </cell>
          <cell r="AE152">
            <v>0</v>
          </cell>
          <cell r="AF152">
            <v>0</v>
          </cell>
          <cell r="AG152">
            <v>1</v>
          </cell>
        </row>
        <row r="153">
          <cell r="A153">
            <v>36629</v>
          </cell>
          <cell r="B153" t="str">
            <v>Pesanggaran</v>
          </cell>
          <cell r="C153" t="str">
            <v>P_Pelasa</v>
          </cell>
          <cell r="D153">
            <v>132</v>
          </cell>
          <cell r="E153" t="str">
            <v>OC</v>
          </cell>
          <cell r="F153">
            <v>0.4291666666666667</v>
          </cell>
          <cell r="I153">
            <v>0.42986111111111108</v>
          </cell>
          <cell r="K153" t="str">
            <v>R</v>
          </cell>
          <cell r="M153">
            <v>6.9444444444438647E-4</v>
          </cell>
          <cell r="N153">
            <v>132</v>
          </cell>
          <cell r="O153">
            <v>132</v>
          </cell>
          <cell r="P153">
            <v>64.776799999994594</v>
          </cell>
          <cell r="Q153">
            <v>56</v>
          </cell>
          <cell r="R153" t="str">
            <v>Rele bekerja karena ikutan (sympthetic tripping).</v>
          </cell>
          <cell r="S153" t="str">
            <v>saat mencoba P. Bunisari .</v>
          </cell>
          <cell r="T153">
            <v>0</v>
          </cell>
          <cell r="U153">
            <v>6.9444444444438647E-4</v>
          </cell>
          <cell r="V153">
            <v>0</v>
          </cell>
          <cell r="W153">
            <v>0</v>
          </cell>
          <cell r="X153">
            <v>0</v>
          </cell>
          <cell r="Y153">
            <v>6.9444444444438647E-4</v>
          </cell>
          <cell r="Z153">
            <v>164</v>
          </cell>
          <cell r="AA153" t="str">
            <v>R</v>
          </cell>
          <cell r="AB153">
            <v>1</v>
          </cell>
          <cell r="AC153">
            <v>0</v>
          </cell>
          <cell r="AD153">
            <v>1</v>
          </cell>
          <cell r="AE153">
            <v>0</v>
          </cell>
          <cell r="AF153">
            <v>0</v>
          </cell>
          <cell r="AG153">
            <v>1</v>
          </cell>
        </row>
        <row r="154">
          <cell r="A154">
            <v>36629</v>
          </cell>
          <cell r="B154" t="str">
            <v>Pesanggaran</v>
          </cell>
          <cell r="C154" t="str">
            <v>P_Bakung_Sari</v>
          </cell>
          <cell r="D154">
            <v>120</v>
          </cell>
          <cell r="E154" t="str">
            <v>0C</v>
          </cell>
          <cell r="F154">
            <v>0.4375</v>
          </cell>
          <cell r="I154">
            <v>0.47986111111111113</v>
          </cell>
          <cell r="K154" t="str">
            <v>R</v>
          </cell>
          <cell r="M154">
            <v>4.2361111111111127E-2</v>
          </cell>
          <cell r="N154">
            <v>120</v>
          </cell>
          <cell r="O154">
            <v>120</v>
          </cell>
          <cell r="P154">
            <v>3592.1680000000015</v>
          </cell>
          <cell r="Q154">
            <v>56</v>
          </cell>
          <cell r="R154" t="str">
            <v>Rele bekerja karena ikutan (sympthetic tripping).</v>
          </cell>
          <cell r="S154" t="str">
            <v>saat mencoba P. Bunisari .</v>
          </cell>
          <cell r="T154">
            <v>0</v>
          </cell>
          <cell r="U154">
            <v>4.2361111111111127E-2</v>
          </cell>
          <cell r="V154">
            <v>0</v>
          </cell>
          <cell r="W154">
            <v>0</v>
          </cell>
          <cell r="X154">
            <v>0</v>
          </cell>
          <cell r="Y154">
            <v>4.2361111111111127E-2</v>
          </cell>
          <cell r="Z154">
            <v>156</v>
          </cell>
          <cell r="AA154" t="str">
            <v>R</v>
          </cell>
          <cell r="AB154">
            <v>1</v>
          </cell>
          <cell r="AC154">
            <v>0</v>
          </cell>
          <cell r="AD154">
            <v>1</v>
          </cell>
          <cell r="AE154">
            <v>0</v>
          </cell>
          <cell r="AF154">
            <v>0</v>
          </cell>
          <cell r="AG154">
            <v>1</v>
          </cell>
        </row>
        <row r="155">
          <cell r="A155">
            <v>36629</v>
          </cell>
          <cell r="B155" t="str">
            <v>Kapal</v>
          </cell>
          <cell r="C155" t="str">
            <v>P_Basangkasa</v>
          </cell>
          <cell r="D155">
            <v>80</v>
          </cell>
          <cell r="H155">
            <v>0.48333333333333334</v>
          </cell>
          <cell r="I155">
            <v>0.48749999999999999</v>
          </cell>
          <cell r="K155" t="str">
            <v>R</v>
          </cell>
          <cell r="M155">
            <v>4.1666666666666519E-3</v>
          </cell>
          <cell r="N155">
            <v>80</v>
          </cell>
          <cell r="O155">
            <v>80</v>
          </cell>
          <cell r="P155">
            <v>235.55199999999917</v>
          </cell>
          <cell r="Q155">
            <v>24</v>
          </cell>
          <cell r="R155" t="str">
            <v>Transformator rusak</v>
          </cell>
          <cell r="S155" t="str">
            <v>Buka jamper di KA 163 di Petitenget Phasa T</v>
          </cell>
          <cell r="T155">
            <v>0</v>
          </cell>
          <cell r="U155">
            <v>0</v>
          </cell>
          <cell r="V155">
            <v>0</v>
          </cell>
          <cell r="W155">
            <v>4.1666666666666519E-3</v>
          </cell>
          <cell r="X155">
            <v>0</v>
          </cell>
          <cell r="Y155">
            <v>4.1666666666666519E-3</v>
          </cell>
          <cell r="Z155">
            <v>100</v>
          </cell>
          <cell r="AA155" t="str">
            <v>R</v>
          </cell>
          <cell r="AB155">
            <v>1</v>
          </cell>
          <cell r="AC155">
            <v>0</v>
          </cell>
          <cell r="AD155">
            <v>0</v>
          </cell>
          <cell r="AE155">
            <v>0</v>
          </cell>
          <cell r="AF155">
            <v>1</v>
          </cell>
          <cell r="AG155">
            <v>1</v>
          </cell>
        </row>
        <row r="156">
          <cell r="A156">
            <v>36629</v>
          </cell>
          <cell r="B156" t="str">
            <v>Sanur</v>
          </cell>
          <cell r="C156" t="str">
            <v>P_Sedap_Malam</v>
          </cell>
          <cell r="D156">
            <v>130</v>
          </cell>
          <cell r="E156" t="str">
            <v>OC</v>
          </cell>
          <cell r="F156">
            <v>0.48888888888888887</v>
          </cell>
          <cell r="I156">
            <v>0.48958333333333331</v>
          </cell>
          <cell r="K156" t="str">
            <v>M</v>
          </cell>
          <cell r="M156">
            <v>6.9444444444444198E-4</v>
          </cell>
          <cell r="N156">
            <v>130</v>
          </cell>
          <cell r="O156">
            <v>130</v>
          </cell>
          <cell r="P156">
            <v>63.795333333333105</v>
          </cell>
          <cell r="Q156" t="str">
            <v>41e</v>
          </cell>
          <cell r="R156" t="str">
            <v>Rele bekerja tanpa penyebab yang jelas, PMT  masuk kembali</v>
          </cell>
          <cell r="T156">
            <v>0</v>
          </cell>
          <cell r="U156">
            <v>6.9444444444444198E-4</v>
          </cell>
          <cell r="V156">
            <v>0</v>
          </cell>
          <cell r="W156">
            <v>0</v>
          </cell>
          <cell r="X156">
            <v>0</v>
          </cell>
          <cell r="Y156">
            <v>6.9444444444444198E-4</v>
          </cell>
          <cell r="Z156">
            <v>195</v>
          </cell>
          <cell r="AA156" t="str">
            <v>R</v>
          </cell>
          <cell r="AB156">
            <v>0</v>
          </cell>
          <cell r="AC156">
            <v>1</v>
          </cell>
          <cell r="AD156">
            <v>1</v>
          </cell>
          <cell r="AE156">
            <v>0</v>
          </cell>
          <cell r="AF156">
            <v>0</v>
          </cell>
          <cell r="AG156">
            <v>1</v>
          </cell>
        </row>
        <row r="157">
          <cell r="A157">
            <v>36629</v>
          </cell>
          <cell r="B157" t="str">
            <v>Kapal</v>
          </cell>
          <cell r="C157" t="str">
            <v>P_Basangkasa</v>
          </cell>
          <cell r="D157">
            <v>86</v>
          </cell>
          <cell r="H157">
            <v>0.55277777777777781</v>
          </cell>
          <cell r="I157">
            <v>0.55902777777777779</v>
          </cell>
          <cell r="K157" t="str">
            <v>R</v>
          </cell>
          <cell r="M157">
            <v>6.2499999999999778E-3</v>
          </cell>
          <cell r="N157">
            <v>80</v>
          </cell>
          <cell r="O157">
            <v>85</v>
          </cell>
          <cell r="P157">
            <v>379.8275999999986</v>
          </cell>
          <cell r="Q157">
            <v>24</v>
          </cell>
          <cell r="R157" t="str">
            <v>Transformator rusak</v>
          </cell>
          <cell r="S157" t="str">
            <v>Jamper kembali di KA 163</v>
          </cell>
          <cell r="T157">
            <v>0</v>
          </cell>
          <cell r="U157">
            <v>0</v>
          </cell>
          <cell r="V157">
            <v>0</v>
          </cell>
          <cell r="W157">
            <v>6.2499999999999778E-3</v>
          </cell>
          <cell r="X157">
            <v>0</v>
          </cell>
          <cell r="Y157">
            <v>6.2499999999999778E-3</v>
          </cell>
          <cell r="Z157">
            <v>100</v>
          </cell>
          <cell r="AA157" t="str">
            <v>R</v>
          </cell>
          <cell r="AB157">
            <v>1</v>
          </cell>
          <cell r="AC157">
            <v>0</v>
          </cell>
          <cell r="AD157">
            <v>0</v>
          </cell>
          <cell r="AE157">
            <v>0</v>
          </cell>
          <cell r="AF157">
            <v>1</v>
          </cell>
          <cell r="AG157">
            <v>1</v>
          </cell>
        </row>
        <row r="158">
          <cell r="A158">
            <v>36629</v>
          </cell>
          <cell r="B158" t="str">
            <v>Gianyar</v>
          </cell>
          <cell r="C158" t="str">
            <v>P_Tampak_Siring</v>
          </cell>
          <cell r="D158">
            <v>53</v>
          </cell>
          <cell r="E158" t="str">
            <v>EF</v>
          </cell>
          <cell r="F158">
            <v>0.59722222222222221</v>
          </cell>
          <cell r="G158">
            <v>0.59791666666666665</v>
          </cell>
          <cell r="M158">
            <v>6.9444444444444198E-4</v>
          </cell>
          <cell r="N158">
            <v>53</v>
          </cell>
          <cell r="O158">
            <v>53</v>
          </cell>
          <cell r="P158">
            <v>26.008866666666574</v>
          </cell>
          <cell r="Q158">
            <v>49</v>
          </cell>
          <cell r="R158" t="str">
            <v>Lain - lain</v>
          </cell>
          <cell r="S158" t="str">
            <v>Recloser sukses</v>
          </cell>
          <cell r="T158">
            <v>6.9444444444444198E-4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6.9444444444444198E-4</v>
          </cell>
          <cell r="Z158">
            <v>64</v>
          </cell>
          <cell r="AA158" t="str">
            <v>R</v>
          </cell>
          <cell r="AB158">
            <v>0</v>
          </cell>
          <cell r="AC158">
            <v>0</v>
          </cell>
          <cell r="AD158">
            <v>1</v>
          </cell>
          <cell r="AE158">
            <v>1</v>
          </cell>
          <cell r="AF158">
            <v>0</v>
          </cell>
          <cell r="AG158">
            <v>0</v>
          </cell>
        </row>
        <row r="159">
          <cell r="A159">
            <v>36629</v>
          </cell>
          <cell r="B159" t="str">
            <v>Gianyar</v>
          </cell>
          <cell r="C159" t="str">
            <v>P_Susut</v>
          </cell>
          <cell r="D159">
            <v>19</v>
          </cell>
          <cell r="E159" t="str">
            <v>OC</v>
          </cell>
          <cell r="F159">
            <v>0.60486111111111118</v>
          </cell>
          <cell r="I159">
            <v>0.60555555555555551</v>
          </cell>
          <cell r="K159" t="str">
            <v>R</v>
          </cell>
          <cell r="M159">
            <v>6.9444444444433095E-4</v>
          </cell>
          <cell r="N159">
            <v>0</v>
          </cell>
          <cell r="O159">
            <v>0</v>
          </cell>
          <cell r="P159">
            <v>9.3239333333318086</v>
          </cell>
          <cell r="Q159" t="str">
            <v>41e</v>
          </cell>
          <cell r="R159" t="str">
            <v>Rele bekerja tanpa penyebab yang jelas, PMT  masuk kembali</v>
          </cell>
          <cell r="S159" t="str">
            <v>Dicoba gagal</v>
          </cell>
          <cell r="T159">
            <v>0</v>
          </cell>
          <cell r="U159">
            <v>6.9444444444433095E-4</v>
          </cell>
          <cell r="V159">
            <v>0</v>
          </cell>
          <cell r="W159">
            <v>0</v>
          </cell>
          <cell r="X159">
            <v>0</v>
          </cell>
          <cell r="Y159">
            <v>6.9444444444433095E-4</v>
          </cell>
          <cell r="Z159">
            <v>67</v>
          </cell>
          <cell r="AA159" t="str">
            <v>R</v>
          </cell>
          <cell r="AB159">
            <v>1</v>
          </cell>
          <cell r="AC159">
            <v>0</v>
          </cell>
          <cell r="AD159">
            <v>1</v>
          </cell>
          <cell r="AE159">
            <v>0</v>
          </cell>
          <cell r="AF159">
            <v>0</v>
          </cell>
          <cell r="AG159">
            <v>1</v>
          </cell>
        </row>
        <row r="160">
          <cell r="A160">
            <v>36629</v>
          </cell>
          <cell r="B160" t="str">
            <v>Gianyar</v>
          </cell>
          <cell r="C160" t="str">
            <v>P_Susut</v>
          </cell>
          <cell r="D160">
            <v>19</v>
          </cell>
          <cell r="E160" t="str">
            <v>OC</v>
          </cell>
          <cell r="F160">
            <v>0.60555555555555551</v>
          </cell>
          <cell r="I160">
            <v>0.60833333333333328</v>
          </cell>
          <cell r="K160" t="str">
            <v>R</v>
          </cell>
          <cell r="M160">
            <v>2.7777777777777679E-3</v>
          </cell>
          <cell r="N160">
            <v>12</v>
          </cell>
          <cell r="O160">
            <v>16</v>
          </cell>
          <cell r="P160">
            <v>37.295733333333196</v>
          </cell>
          <cell r="Q160" t="str">
            <v>41e</v>
          </cell>
          <cell r="R160" t="str">
            <v>Rele bekerja tanpa penyebab yang jelas, PMT  masuk kembali</v>
          </cell>
          <cell r="S160" t="str">
            <v>Masuk sendiri, tanpa di Action</v>
          </cell>
          <cell r="T160">
            <v>0</v>
          </cell>
          <cell r="U160">
            <v>2.7777777777777679E-3</v>
          </cell>
          <cell r="V160">
            <v>0</v>
          </cell>
          <cell r="W160">
            <v>0</v>
          </cell>
          <cell r="X160">
            <v>0</v>
          </cell>
          <cell r="Y160">
            <v>2.7777777777777679E-3</v>
          </cell>
          <cell r="Z160">
            <v>67</v>
          </cell>
          <cell r="AA160" t="str">
            <v>R</v>
          </cell>
          <cell r="AB160">
            <v>1</v>
          </cell>
          <cell r="AC160">
            <v>0</v>
          </cell>
          <cell r="AD160">
            <v>1</v>
          </cell>
          <cell r="AE160">
            <v>0</v>
          </cell>
          <cell r="AF160">
            <v>0</v>
          </cell>
          <cell r="AG160">
            <v>1</v>
          </cell>
        </row>
        <row r="161">
          <cell r="A161">
            <v>36629</v>
          </cell>
          <cell r="B161" t="str">
            <v>Pesanggaran</v>
          </cell>
          <cell r="C161" t="str">
            <v>P_Reagen</v>
          </cell>
          <cell r="D161">
            <v>190</v>
          </cell>
          <cell r="H161">
            <v>0.61458333333333337</v>
          </cell>
          <cell r="I161">
            <v>0.62361111111111112</v>
          </cell>
          <cell r="K161" t="str">
            <v>R</v>
          </cell>
          <cell r="M161">
            <v>9.0277777777777457E-3</v>
          </cell>
          <cell r="N161">
            <v>90</v>
          </cell>
          <cell r="O161">
            <v>196</v>
          </cell>
          <cell r="P161">
            <v>1212.1113333333292</v>
          </cell>
          <cell r="Q161">
            <v>24</v>
          </cell>
          <cell r="R161" t="str">
            <v>Transformator rusak</v>
          </cell>
          <cell r="S161" t="str">
            <v>Buka jjamper u / ganti trafo KA 127 didepan Kantor Rayon Kuta</v>
          </cell>
          <cell r="T161">
            <v>0</v>
          </cell>
          <cell r="U161">
            <v>0</v>
          </cell>
          <cell r="V161">
            <v>0</v>
          </cell>
          <cell r="W161">
            <v>9.0277777777777457E-3</v>
          </cell>
          <cell r="X161">
            <v>0</v>
          </cell>
          <cell r="Y161">
            <v>9.0277777777777457E-3</v>
          </cell>
          <cell r="Z161">
            <v>159</v>
          </cell>
          <cell r="AA161" t="str">
            <v>R</v>
          </cell>
          <cell r="AB161">
            <v>1</v>
          </cell>
          <cell r="AC161">
            <v>0</v>
          </cell>
          <cell r="AD161">
            <v>0</v>
          </cell>
          <cell r="AE161">
            <v>0</v>
          </cell>
          <cell r="AF161">
            <v>1</v>
          </cell>
          <cell r="AG161">
            <v>1</v>
          </cell>
        </row>
        <row r="162">
          <cell r="A162">
            <v>36629</v>
          </cell>
          <cell r="B162" t="str">
            <v>Gianyar</v>
          </cell>
          <cell r="C162" t="str">
            <v>P_Klungkung</v>
          </cell>
          <cell r="D162">
            <v>35</v>
          </cell>
          <cell r="E162" t="str">
            <v>EF</v>
          </cell>
          <cell r="F162">
            <v>0.62013888888888891</v>
          </cell>
          <cell r="G162">
            <v>0.62083333333333335</v>
          </cell>
          <cell r="M162">
            <v>6.9444444444444198E-4</v>
          </cell>
          <cell r="N162">
            <v>35</v>
          </cell>
          <cell r="O162">
            <v>35</v>
          </cell>
          <cell r="P162">
            <v>17.175666666666604</v>
          </cell>
          <cell r="Q162" t="str">
            <v>41e</v>
          </cell>
          <cell r="R162" t="str">
            <v>Rele bekerja tanpa penyebab yang jelas, PMT  masuk kembali</v>
          </cell>
          <cell r="S162" t="str">
            <v>Reclosed sukses</v>
          </cell>
          <cell r="T162">
            <v>6.9444444444444198E-4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6.9444444444444198E-4</v>
          </cell>
          <cell r="Z162">
            <v>68</v>
          </cell>
          <cell r="AA162" t="str">
            <v>R</v>
          </cell>
          <cell r="AB162">
            <v>0</v>
          </cell>
          <cell r="AC162">
            <v>0</v>
          </cell>
          <cell r="AD162">
            <v>1</v>
          </cell>
          <cell r="AE162">
            <v>1</v>
          </cell>
          <cell r="AF162">
            <v>0</v>
          </cell>
          <cell r="AG162">
            <v>0</v>
          </cell>
        </row>
        <row r="163">
          <cell r="A163">
            <v>36629</v>
          </cell>
          <cell r="B163" t="str">
            <v>GD_RSUP</v>
          </cell>
          <cell r="C163" t="str">
            <v>LBS3_Grand_Sudirman</v>
          </cell>
          <cell r="D163">
            <v>0</v>
          </cell>
          <cell r="H163">
            <v>0.3756944444444445</v>
          </cell>
          <cell r="I163">
            <v>0.63749999999999996</v>
          </cell>
          <cell r="K163" t="str">
            <v>R</v>
          </cell>
          <cell r="M163">
            <v>0.26180555555555546</v>
          </cell>
          <cell r="N163">
            <v>0</v>
          </cell>
          <cell r="O163">
            <v>0</v>
          </cell>
          <cell r="P163">
            <v>0</v>
          </cell>
          <cell r="Q163">
            <v>49</v>
          </cell>
          <cell r="R163" t="str">
            <v>Lain - lain</v>
          </cell>
          <cell r="S163" t="str">
            <v>Manuper beban P_Vip_1 ke P.Exp Unud .</v>
          </cell>
          <cell r="T163">
            <v>0</v>
          </cell>
          <cell r="U163">
            <v>0</v>
          </cell>
          <cell r="V163">
            <v>0</v>
          </cell>
          <cell r="W163">
            <v>0.26180555555555546</v>
          </cell>
          <cell r="X163">
            <v>0</v>
          </cell>
          <cell r="Y163">
            <v>0.26180555555555546</v>
          </cell>
          <cell r="Z163">
            <v>962</v>
          </cell>
          <cell r="AA163" t="str">
            <v>L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1</v>
          </cell>
          <cell r="AG163">
            <v>1</v>
          </cell>
        </row>
        <row r="164">
          <cell r="A164">
            <v>36629</v>
          </cell>
          <cell r="B164" t="str">
            <v>Pesanggaran</v>
          </cell>
          <cell r="C164" t="str">
            <v>P_Reagen</v>
          </cell>
          <cell r="D164">
            <v>180</v>
          </cell>
          <cell r="H164">
            <v>0.69791666666666663</v>
          </cell>
          <cell r="I164">
            <v>0.70416666666666661</v>
          </cell>
          <cell r="K164" t="str">
            <v>R</v>
          </cell>
          <cell r="M164">
            <v>6.2499999999999778E-3</v>
          </cell>
          <cell r="N164">
            <v>96</v>
          </cell>
          <cell r="O164">
            <v>160</v>
          </cell>
          <cell r="P164">
            <v>794.98799999999721</v>
          </cell>
          <cell r="Q164">
            <v>24</v>
          </cell>
          <cell r="R164" t="str">
            <v>Transformator rusak</v>
          </cell>
          <cell r="S164" t="str">
            <v>Jamper kembali i trafo KA 127 didepan Kantor Rayon Kuta</v>
          </cell>
          <cell r="T164">
            <v>0</v>
          </cell>
          <cell r="U164">
            <v>0</v>
          </cell>
          <cell r="V164">
            <v>0</v>
          </cell>
          <cell r="W164">
            <v>6.2499999999999778E-3</v>
          </cell>
          <cell r="X164">
            <v>0</v>
          </cell>
          <cell r="Y164">
            <v>6.2499999999999778E-3</v>
          </cell>
          <cell r="Z164">
            <v>159</v>
          </cell>
          <cell r="AA164" t="str">
            <v>R</v>
          </cell>
          <cell r="AB164">
            <v>1</v>
          </cell>
          <cell r="AC164">
            <v>0</v>
          </cell>
          <cell r="AD164">
            <v>0</v>
          </cell>
          <cell r="AE164">
            <v>0</v>
          </cell>
          <cell r="AF164">
            <v>1</v>
          </cell>
          <cell r="AG164">
            <v>1</v>
          </cell>
        </row>
        <row r="165">
          <cell r="A165">
            <v>36629</v>
          </cell>
          <cell r="B165" t="str">
            <v>Gianyar</v>
          </cell>
          <cell r="C165" t="str">
            <v>P_Susut</v>
          </cell>
          <cell r="D165">
            <v>12</v>
          </cell>
          <cell r="E165" t="str">
            <v>OC</v>
          </cell>
          <cell r="F165">
            <v>0.72291666666666676</v>
          </cell>
          <cell r="I165">
            <v>0.72361111111111109</v>
          </cell>
          <cell r="K165" t="str">
            <v>R</v>
          </cell>
          <cell r="M165">
            <v>6.9444444444433095E-4</v>
          </cell>
          <cell r="N165">
            <v>12</v>
          </cell>
          <cell r="O165">
            <v>12</v>
          </cell>
          <cell r="P165">
            <v>5.888799999999037</v>
          </cell>
          <cell r="Q165" t="str">
            <v>41e</v>
          </cell>
          <cell r="R165" t="str">
            <v>Rele bekerja tanpa penyebab yang jelas, PMT  masuk kembali</v>
          </cell>
          <cell r="S165" t="str">
            <v>Hujan lebat</v>
          </cell>
          <cell r="T165">
            <v>0</v>
          </cell>
          <cell r="U165">
            <v>6.9444444444433095E-4</v>
          </cell>
          <cell r="V165">
            <v>0</v>
          </cell>
          <cell r="W165">
            <v>0</v>
          </cell>
          <cell r="X165">
            <v>0</v>
          </cell>
          <cell r="Y165">
            <v>6.9444444444433095E-4</v>
          </cell>
          <cell r="Z165">
            <v>67</v>
          </cell>
          <cell r="AA165" t="str">
            <v>R</v>
          </cell>
          <cell r="AB165">
            <v>1</v>
          </cell>
          <cell r="AC165">
            <v>0</v>
          </cell>
          <cell r="AD165">
            <v>1</v>
          </cell>
          <cell r="AE165">
            <v>0</v>
          </cell>
          <cell r="AF165">
            <v>0</v>
          </cell>
          <cell r="AG165">
            <v>1</v>
          </cell>
        </row>
        <row r="166">
          <cell r="A166">
            <v>36629</v>
          </cell>
          <cell r="B166" t="str">
            <v>Kapal</v>
          </cell>
          <cell r="C166" t="str">
            <v>P_Marga</v>
          </cell>
          <cell r="D166">
            <v>50</v>
          </cell>
          <cell r="H166">
            <v>0.73124999999999996</v>
          </cell>
          <cell r="I166">
            <v>0.74652777777777779</v>
          </cell>
          <cell r="K166" t="str">
            <v>R</v>
          </cell>
          <cell r="M166">
            <v>1.5277777777777835E-2</v>
          </cell>
          <cell r="N166">
            <v>60</v>
          </cell>
          <cell r="O166">
            <v>70</v>
          </cell>
          <cell r="P166">
            <v>539.80666666666866</v>
          </cell>
          <cell r="Q166">
            <v>49</v>
          </cell>
          <cell r="R166" t="str">
            <v>Lain - lain</v>
          </cell>
          <cell r="S166" t="str">
            <v>Tebang pohon krn SUTM keluar api kena pohon waru namun penyulang belum trip</v>
          </cell>
          <cell r="T166">
            <v>0</v>
          </cell>
          <cell r="U166">
            <v>0</v>
          </cell>
          <cell r="V166">
            <v>0</v>
          </cell>
          <cell r="W166">
            <v>1.5277777777777835E-2</v>
          </cell>
          <cell r="X166">
            <v>0</v>
          </cell>
          <cell r="Y166">
            <v>1.5277777777777835E-2</v>
          </cell>
          <cell r="Z166">
            <v>110</v>
          </cell>
          <cell r="AA166" t="str">
            <v>R</v>
          </cell>
          <cell r="AB166">
            <v>1</v>
          </cell>
          <cell r="AC166">
            <v>0</v>
          </cell>
          <cell r="AD166">
            <v>0</v>
          </cell>
          <cell r="AE166">
            <v>0</v>
          </cell>
          <cell r="AF166">
            <v>1</v>
          </cell>
          <cell r="AG166">
            <v>1</v>
          </cell>
        </row>
        <row r="167">
          <cell r="A167">
            <v>36629</v>
          </cell>
          <cell r="B167" t="str">
            <v>Baturiti</v>
          </cell>
          <cell r="C167" t="str">
            <v>P_Baturiti</v>
          </cell>
          <cell r="D167">
            <v>17</v>
          </cell>
          <cell r="H167">
            <v>0.74375000000000002</v>
          </cell>
          <cell r="I167">
            <v>0.74583333333333324</v>
          </cell>
          <cell r="M167">
            <v>2.0833333333332149E-3</v>
          </cell>
          <cell r="N167">
            <v>2</v>
          </cell>
          <cell r="O167">
            <v>6</v>
          </cell>
          <cell r="P167">
            <v>25.027399999998579</v>
          </cell>
          <cell r="Q167">
            <v>49</v>
          </cell>
          <cell r="R167" t="str">
            <v>Lain - lain</v>
          </cell>
          <cell r="S167" t="str">
            <v>Sebagian beban P.Baturiti di manuver ke P Taman Tanda , karena ada acara Diklat di Wisma Bedugul</v>
          </cell>
          <cell r="T167">
            <v>0</v>
          </cell>
          <cell r="U167">
            <v>0</v>
          </cell>
          <cell r="V167">
            <v>0</v>
          </cell>
          <cell r="W167">
            <v>2.0833333333332149E-3</v>
          </cell>
          <cell r="X167">
            <v>0</v>
          </cell>
          <cell r="Y167">
            <v>2.0833333333332149E-3</v>
          </cell>
          <cell r="Z167">
            <v>32</v>
          </cell>
          <cell r="AA167" t="str">
            <v>M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1</v>
          </cell>
          <cell r="AG167">
            <v>1</v>
          </cell>
        </row>
        <row r="168">
          <cell r="A168">
            <v>36629</v>
          </cell>
          <cell r="B168" t="str">
            <v>GH_Luwus</v>
          </cell>
          <cell r="C168" t="str">
            <v>LBS5_P_Taman_Tanda</v>
          </cell>
          <cell r="D168">
            <v>0</v>
          </cell>
          <cell r="I168">
            <v>0.74513888888888891</v>
          </cell>
          <cell r="K168" t="str">
            <v>R</v>
          </cell>
          <cell r="N168">
            <v>0</v>
          </cell>
          <cell r="O168">
            <v>0</v>
          </cell>
          <cell r="P168">
            <v>0</v>
          </cell>
          <cell r="Q168">
            <v>49</v>
          </cell>
          <cell r="R168" t="str">
            <v>Lain - lain</v>
          </cell>
          <cell r="S168" t="str">
            <v xml:space="preserve"> --  sda  --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545</v>
          </cell>
          <cell r="AA168" t="str">
            <v>L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1</v>
          </cell>
        </row>
        <row r="169">
          <cell r="A169">
            <v>36629</v>
          </cell>
          <cell r="B169" t="str">
            <v>Nusa Dua</v>
          </cell>
          <cell r="C169" t="str">
            <v>P_Golf_Course</v>
          </cell>
          <cell r="D169">
            <v>70</v>
          </cell>
          <cell r="E169" t="str">
            <v>EF</v>
          </cell>
          <cell r="F169">
            <v>0.9159722222222223</v>
          </cell>
          <cell r="I169">
            <v>0.9194444444444444</v>
          </cell>
          <cell r="K169" t="str">
            <v>M</v>
          </cell>
          <cell r="M169">
            <v>3.4722222222220989E-3</v>
          </cell>
          <cell r="N169">
            <v>25</v>
          </cell>
          <cell r="O169">
            <v>45</v>
          </cell>
          <cell r="P169">
            <v>171.75666666666055</v>
          </cell>
          <cell r="Q169">
            <v>56</v>
          </cell>
          <cell r="R169" t="str">
            <v>Rele bekerja karena ikutan (sympthetic tripping).</v>
          </cell>
          <cell r="T169">
            <v>0</v>
          </cell>
          <cell r="U169">
            <v>3.4722222222220989E-3</v>
          </cell>
          <cell r="V169">
            <v>0</v>
          </cell>
          <cell r="W169">
            <v>0</v>
          </cell>
          <cell r="X169">
            <v>0</v>
          </cell>
          <cell r="Y169">
            <v>3.4722222222220989E-3</v>
          </cell>
          <cell r="Z169">
            <v>129</v>
          </cell>
          <cell r="AA169" t="str">
            <v>R</v>
          </cell>
          <cell r="AB169">
            <v>0</v>
          </cell>
          <cell r="AC169">
            <v>1</v>
          </cell>
          <cell r="AD169">
            <v>1</v>
          </cell>
          <cell r="AE169">
            <v>0</v>
          </cell>
          <cell r="AF169">
            <v>0</v>
          </cell>
          <cell r="AG169">
            <v>1</v>
          </cell>
        </row>
        <row r="170">
          <cell r="A170">
            <v>36629</v>
          </cell>
          <cell r="B170" t="str">
            <v>Nusa Dua</v>
          </cell>
          <cell r="C170" t="str">
            <v>P_Hilton</v>
          </cell>
          <cell r="D170">
            <v>156</v>
          </cell>
          <cell r="E170" t="str">
            <v>OC</v>
          </cell>
          <cell r="F170">
            <v>0.9159722222222223</v>
          </cell>
          <cell r="I170">
            <v>0.9194444444444444</v>
          </cell>
          <cell r="K170" t="str">
            <v>M</v>
          </cell>
          <cell r="M170">
            <v>3.4722222222220989E-3</v>
          </cell>
          <cell r="N170">
            <v>50</v>
          </cell>
          <cell r="O170">
            <v>75</v>
          </cell>
          <cell r="P170">
            <v>382.77199999998641</v>
          </cell>
          <cell r="Q170">
            <v>56</v>
          </cell>
          <cell r="R170" t="str">
            <v>Rele bekerja karena ikutan (sympthetic tripping).</v>
          </cell>
          <cell r="T170">
            <v>0</v>
          </cell>
          <cell r="U170">
            <v>3.4722222222220989E-3</v>
          </cell>
          <cell r="V170">
            <v>0</v>
          </cell>
          <cell r="W170">
            <v>0</v>
          </cell>
          <cell r="X170">
            <v>0</v>
          </cell>
          <cell r="Y170">
            <v>3.4722222222220989E-3</v>
          </cell>
          <cell r="Z170">
            <v>128</v>
          </cell>
          <cell r="AA170" t="str">
            <v>R</v>
          </cell>
          <cell r="AB170">
            <v>0</v>
          </cell>
          <cell r="AC170">
            <v>1</v>
          </cell>
          <cell r="AD170">
            <v>1</v>
          </cell>
          <cell r="AE170">
            <v>0</v>
          </cell>
          <cell r="AF170">
            <v>0</v>
          </cell>
          <cell r="AG170">
            <v>1</v>
          </cell>
        </row>
        <row r="171">
          <cell r="A171">
            <v>36629</v>
          </cell>
          <cell r="B171" t="str">
            <v>Nusa Dua</v>
          </cell>
          <cell r="C171" t="str">
            <v>P_Hilton</v>
          </cell>
          <cell r="D171">
            <v>156</v>
          </cell>
          <cell r="E171" t="str">
            <v>OC</v>
          </cell>
          <cell r="F171">
            <v>0.9194444444444444</v>
          </cell>
          <cell r="I171">
            <v>0.95416666666666661</v>
          </cell>
          <cell r="K171" t="str">
            <v>M</v>
          </cell>
          <cell r="M171">
            <v>3.472222222222221E-2</v>
          </cell>
          <cell r="N171">
            <v>15</v>
          </cell>
          <cell r="O171">
            <v>75</v>
          </cell>
          <cell r="P171">
            <v>3827.7199999999989</v>
          </cell>
          <cell r="Q171">
            <v>49</v>
          </cell>
          <cell r="R171" t="str">
            <v>Lain - lain</v>
          </cell>
          <cell r="S171" t="str">
            <v>CT  Htl Hilton tembus Phs R</v>
          </cell>
          <cell r="T171">
            <v>0</v>
          </cell>
          <cell r="U171">
            <v>3.472222222222221E-2</v>
          </cell>
          <cell r="V171">
            <v>0</v>
          </cell>
          <cell r="W171">
            <v>0</v>
          </cell>
          <cell r="X171">
            <v>0</v>
          </cell>
          <cell r="Y171">
            <v>3.472222222222221E-2</v>
          </cell>
          <cell r="Z171">
            <v>128</v>
          </cell>
          <cell r="AA171" t="str">
            <v>R</v>
          </cell>
          <cell r="AB171">
            <v>0</v>
          </cell>
          <cell r="AC171">
            <v>1</v>
          </cell>
          <cell r="AD171">
            <v>1</v>
          </cell>
          <cell r="AE171">
            <v>0</v>
          </cell>
          <cell r="AF171">
            <v>0</v>
          </cell>
          <cell r="AG171">
            <v>1</v>
          </cell>
        </row>
        <row r="172">
          <cell r="A172">
            <v>36629</v>
          </cell>
          <cell r="B172" t="str">
            <v>Nusa Dua</v>
          </cell>
          <cell r="C172" t="str">
            <v>P_Tragia</v>
          </cell>
          <cell r="D172">
            <v>188</v>
          </cell>
          <cell r="E172" t="str">
            <v>OC</v>
          </cell>
          <cell r="F172">
            <v>0.9159722222222223</v>
          </cell>
          <cell r="I172">
            <v>0.91805555555555562</v>
          </cell>
          <cell r="K172" t="str">
            <v>M</v>
          </cell>
          <cell r="M172">
            <v>2.0833333333333259E-3</v>
          </cell>
          <cell r="N172">
            <v>16</v>
          </cell>
          <cell r="O172">
            <v>16</v>
          </cell>
          <cell r="P172">
            <v>276.77359999999902</v>
          </cell>
          <cell r="Q172">
            <v>56</v>
          </cell>
          <cell r="R172" t="str">
            <v>Rele bekerja karena ikutan (sympthetic tripping).</v>
          </cell>
          <cell r="T172">
            <v>0</v>
          </cell>
          <cell r="U172">
            <v>2.0833333333333259E-3</v>
          </cell>
          <cell r="V172">
            <v>0</v>
          </cell>
          <cell r="W172">
            <v>0</v>
          </cell>
          <cell r="X172">
            <v>0</v>
          </cell>
          <cell r="Y172">
            <v>2.0833333333333259E-3</v>
          </cell>
          <cell r="Z172">
            <v>126</v>
          </cell>
          <cell r="AA172" t="str">
            <v>R</v>
          </cell>
          <cell r="AB172">
            <v>0</v>
          </cell>
          <cell r="AC172">
            <v>1</v>
          </cell>
          <cell r="AD172">
            <v>1</v>
          </cell>
          <cell r="AE172">
            <v>0</v>
          </cell>
          <cell r="AF172">
            <v>0</v>
          </cell>
          <cell r="AG172">
            <v>1</v>
          </cell>
        </row>
        <row r="173">
          <cell r="A173">
            <v>36629</v>
          </cell>
          <cell r="B173" t="str">
            <v>Nusa Dua</v>
          </cell>
          <cell r="C173" t="str">
            <v>P_Tragia</v>
          </cell>
          <cell r="D173">
            <v>24</v>
          </cell>
          <cell r="E173" t="str">
            <v>OC</v>
          </cell>
          <cell r="F173">
            <v>0.9194444444444444</v>
          </cell>
          <cell r="I173">
            <v>0.95694444444444438</v>
          </cell>
          <cell r="K173" t="str">
            <v>M</v>
          </cell>
          <cell r="M173">
            <v>3.7499999999999978E-2</v>
          </cell>
          <cell r="N173">
            <v>16</v>
          </cell>
          <cell r="O173">
            <v>16</v>
          </cell>
          <cell r="P173">
            <v>635.99039999999957</v>
          </cell>
          <cell r="Q173" t="str">
            <v>41e</v>
          </cell>
          <cell r="R173" t="str">
            <v>Rele bekerja tanpa penyebab yang jelas, PMT  masuk kembali</v>
          </cell>
          <cell r="S173" t="str">
            <v>Trip saat mencoba P Hilton  /  Setelah ditelusuri tidak ditemukan gangguang / P sempat normal</v>
          </cell>
          <cell r="T173">
            <v>0</v>
          </cell>
          <cell r="U173">
            <v>3.7499999999999978E-2</v>
          </cell>
          <cell r="V173">
            <v>0</v>
          </cell>
          <cell r="W173">
            <v>0</v>
          </cell>
          <cell r="X173">
            <v>0</v>
          </cell>
          <cell r="Y173">
            <v>3.7499999999999978E-2</v>
          </cell>
          <cell r="Z173">
            <v>126</v>
          </cell>
          <cell r="AA173" t="str">
            <v>R</v>
          </cell>
          <cell r="AB173">
            <v>0</v>
          </cell>
          <cell r="AC173">
            <v>1</v>
          </cell>
          <cell r="AD173">
            <v>1</v>
          </cell>
          <cell r="AE173">
            <v>0</v>
          </cell>
          <cell r="AF173">
            <v>0</v>
          </cell>
          <cell r="AG173">
            <v>1</v>
          </cell>
        </row>
        <row r="174">
          <cell r="A174">
            <v>36629</v>
          </cell>
          <cell r="B174" t="str">
            <v>Nusa Dua</v>
          </cell>
          <cell r="C174" t="str">
            <v>P_Exp._Jimbaran</v>
          </cell>
          <cell r="D174">
            <v>24</v>
          </cell>
          <cell r="E174" t="str">
            <v>EF</v>
          </cell>
          <cell r="F174">
            <v>0.9159722222222223</v>
          </cell>
          <cell r="I174">
            <v>0.91805555555555562</v>
          </cell>
          <cell r="K174" t="str">
            <v>M</v>
          </cell>
          <cell r="M174">
            <v>2.0833333333333259E-3</v>
          </cell>
          <cell r="N174">
            <v>75</v>
          </cell>
          <cell r="O174">
            <v>105</v>
          </cell>
          <cell r="P174">
            <v>35.332799999999871</v>
          </cell>
          <cell r="Q174">
            <v>56</v>
          </cell>
          <cell r="R174" t="str">
            <v>Rele bekerja karena ikutan (sympthetic tripping).</v>
          </cell>
          <cell r="T174">
            <v>0</v>
          </cell>
          <cell r="U174">
            <v>2.0833333333333259E-3</v>
          </cell>
          <cell r="V174">
            <v>0</v>
          </cell>
          <cell r="W174">
            <v>0</v>
          </cell>
          <cell r="X174">
            <v>0</v>
          </cell>
          <cell r="Y174">
            <v>2.0833333333333259E-3</v>
          </cell>
          <cell r="Z174">
            <v>124</v>
          </cell>
          <cell r="AA174" t="str">
            <v>R</v>
          </cell>
          <cell r="AB174">
            <v>0</v>
          </cell>
          <cell r="AC174">
            <v>1</v>
          </cell>
          <cell r="AD174">
            <v>1</v>
          </cell>
          <cell r="AE174">
            <v>0</v>
          </cell>
          <cell r="AF174">
            <v>0</v>
          </cell>
          <cell r="AG174">
            <v>1</v>
          </cell>
        </row>
        <row r="175">
          <cell r="A175">
            <v>36629</v>
          </cell>
          <cell r="B175" t="str">
            <v>Nusa Dua</v>
          </cell>
          <cell r="C175" t="str">
            <v>P_Golf_Course</v>
          </cell>
          <cell r="D175">
            <v>16</v>
          </cell>
          <cell r="E175" t="str">
            <v>OC</v>
          </cell>
          <cell r="F175">
            <v>0.92013888888888884</v>
          </cell>
          <cell r="I175">
            <v>0.93333333333333324</v>
          </cell>
          <cell r="K175" t="str">
            <v>M</v>
          </cell>
          <cell r="M175">
            <v>1.3194444444444398E-2</v>
          </cell>
          <cell r="N175">
            <v>25</v>
          </cell>
          <cell r="O175">
            <v>55</v>
          </cell>
          <cell r="P175">
            <v>149.18293333333281</v>
          </cell>
          <cell r="Q175" t="str">
            <v>41e</v>
          </cell>
          <cell r="R175" t="str">
            <v>Rele bekerja tanpa penyebab yang jelas, PMT  masuk kembali</v>
          </cell>
          <cell r="S175" t="str">
            <v>Trip saat mencoba P Trgia</v>
          </cell>
          <cell r="T175">
            <v>0</v>
          </cell>
          <cell r="U175">
            <v>1.3194444444444398E-2</v>
          </cell>
          <cell r="V175">
            <v>0</v>
          </cell>
          <cell r="W175">
            <v>0</v>
          </cell>
          <cell r="X175">
            <v>0</v>
          </cell>
          <cell r="Y175">
            <v>1.3194444444444398E-2</v>
          </cell>
          <cell r="Z175">
            <v>129</v>
          </cell>
          <cell r="AA175" t="str">
            <v>R</v>
          </cell>
          <cell r="AB175">
            <v>0</v>
          </cell>
          <cell r="AC175">
            <v>1</v>
          </cell>
          <cell r="AD175">
            <v>1</v>
          </cell>
          <cell r="AE175">
            <v>0</v>
          </cell>
          <cell r="AF175">
            <v>0</v>
          </cell>
          <cell r="AG175">
            <v>1</v>
          </cell>
        </row>
        <row r="176">
          <cell r="A176">
            <v>36629</v>
          </cell>
          <cell r="B176" t="str">
            <v>GH_SS_I</v>
          </cell>
          <cell r="C176" t="str">
            <v>LBS2_Cikaratei</v>
          </cell>
          <cell r="D176">
            <v>0</v>
          </cell>
          <cell r="H176">
            <v>8.2638888888888887E-2</v>
          </cell>
          <cell r="I176">
            <v>0.97222222222222221</v>
          </cell>
          <cell r="K176" t="str">
            <v>MR</v>
          </cell>
          <cell r="M176">
            <v>0.88958333333333328</v>
          </cell>
          <cell r="N176">
            <v>0</v>
          </cell>
          <cell r="O176">
            <v>0</v>
          </cell>
          <cell r="P176">
            <v>0</v>
          </cell>
          <cell r="Q176">
            <v>59</v>
          </cell>
          <cell r="R176" t="str">
            <v>Lain - lain.</v>
          </cell>
          <cell r="S176" t="str">
            <v>Manuver ekor P Hilton ke P SS I</v>
          </cell>
          <cell r="T176">
            <v>0</v>
          </cell>
          <cell r="U176">
            <v>0</v>
          </cell>
          <cell r="V176">
            <v>0</v>
          </cell>
          <cell r="W176">
            <v>0.88958333333333328</v>
          </cell>
          <cell r="X176">
            <v>0</v>
          </cell>
          <cell r="Y176">
            <v>0.88958333333333328</v>
          </cell>
          <cell r="Z176">
            <v>482</v>
          </cell>
          <cell r="AA176" t="str">
            <v>L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1</v>
          </cell>
          <cell r="AG176">
            <v>1</v>
          </cell>
        </row>
        <row r="177">
          <cell r="A177">
            <v>36630</v>
          </cell>
          <cell r="B177" t="str">
            <v>Nusa Dua</v>
          </cell>
          <cell r="C177" t="str">
            <v>P_Golf_Course</v>
          </cell>
          <cell r="D177">
            <v>26</v>
          </cell>
          <cell r="E177" t="str">
            <v>OC</v>
          </cell>
          <cell r="F177">
            <v>2.5694444444444447E-2</v>
          </cell>
          <cell r="I177">
            <v>3.0555555555555555E-2</v>
          </cell>
          <cell r="K177" t="str">
            <v>M</v>
          </cell>
          <cell r="M177">
            <v>4.8611111111111077E-3</v>
          </cell>
          <cell r="N177">
            <v>23</v>
          </cell>
          <cell r="O177">
            <v>35</v>
          </cell>
          <cell r="P177">
            <v>89.313466666666599</v>
          </cell>
          <cell r="Q177">
            <v>56</v>
          </cell>
          <cell r="R177" t="str">
            <v>Rele bekerja karena ikutan (sympthetic tripping).</v>
          </cell>
          <cell r="T177">
            <v>0</v>
          </cell>
          <cell r="U177">
            <v>4.8611111111111077E-3</v>
          </cell>
          <cell r="V177">
            <v>0</v>
          </cell>
          <cell r="W177">
            <v>0</v>
          </cell>
          <cell r="X177">
            <v>0</v>
          </cell>
          <cell r="Y177">
            <v>4.8611111111111077E-3</v>
          </cell>
          <cell r="Z177">
            <v>129</v>
          </cell>
          <cell r="AA177" t="str">
            <v>R</v>
          </cell>
          <cell r="AB177">
            <v>0</v>
          </cell>
          <cell r="AC177">
            <v>1</v>
          </cell>
          <cell r="AD177">
            <v>1</v>
          </cell>
          <cell r="AE177">
            <v>0</v>
          </cell>
          <cell r="AF177">
            <v>0</v>
          </cell>
          <cell r="AG177">
            <v>1</v>
          </cell>
        </row>
        <row r="178">
          <cell r="A178">
            <v>36630</v>
          </cell>
          <cell r="B178" t="str">
            <v>Nusa Dua</v>
          </cell>
          <cell r="C178" t="str">
            <v>P_Tragia</v>
          </cell>
          <cell r="D178">
            <v>28</v>
          </cell>
          <cell r="E178" t="str">
            <v>OC/M</v>
          </cell>
          <cell r="F178">
            <v>2.5694444444444447E-2</v>
          </cell>
          <cell r="I178">
            <v>3.0555555555555555E-2</v>
          </cell>
          <cell r="K178" t="str">
            <v>M</v>
          </cell>
          <cell r="M178">
            <v>4.8611111111111077E-3</v>
          </cell>
          <cell r="N178">
            <v>12</v>
          </cell>
          <cell r="O178">
            <v>12</v>
          </cell>
          <cell r="P178">
            <v>96.183733333333251</v>
          </cell>
          <cell r="Q178">
            <v>56</v>
          </cell>
          <cell r="R178" t="str">
            <v>Rele bekerja karena ikutan (sympthetic tripping).</v>
          </cell>
          <cell r="T178">
            <v>0</v>
          </cell>
          <cell r="U178">
            <v>4.8611111111111077E-3</v>
          </cell>
          <cell r="V178">
            <v>0</v>
          </cell>
          <cell r="W178">
            <v>0</v>
          </cell>
          <cell r="X178">
            <v>0</v>
          </cell>
          <cell r="Y178">
            <v>4.8611111111111077E-3</v>
          </cell>
          <cell r="Z178">
            <v>126</v>
          </cell>
          <cell r="AA178" t="str">
            <v>R</v>
          </cell>
          <cell r="AB178">
            <v>0</v>
          </cell>
          <cell r="AC178">
            <v>1</v>
          </cell>
          <cell r="AD178">
            <v>1</v>
          </cell>
          <cell r="AE178">
            <v>0</v>
          </cell>
          <cell r="AF178">
            <v>0</v>
          </cell>
          <cell r="AG178">
            <v>1</v>
          </cell>
        </row>
        <row r="179">
          <cell r="A179">
            <v>36630</v>
          </cell>
          <cell r="B179" t="str">
            <v>Nusa Dua</v>
          </cell>
          <cell r="C179" t="str">
            <v>P_Tragia</v>
          </cell>
          <cell r="D179">
            <v>28</v>
          </cell>
          <cell r="E179" t="str">
            <v>OC/M</v>
          </cell>
          <cell r="F179">
            <v>3.0555555555555555E-2</v>
          </cell>
          <cell r="I179">
            <v>0.10833333333333334</v>
          </cell>
          <cell r="K179" t="str">
            <v>M</v>
          </cell>
          <cell r="M179">
            <v>7.7777777777777779E-2</v>
          </cell>
          <cell r="N179">
            <v>12</v>
          </cell>
          <cell r="O179">
            <v>12</v>
          </cell>
          <cell r="P179">
            <v>1538.9397333333332</v>
          </cell>
          <cell r="Q179">
            <v>56</v>
          </cell>
          <cell r="R179" t="str">
            <v>Rele bekerja karena ikutan (sympthetic tripping).</v>
          </cell>
          <cell r="T179">
            <v>0</v>
          </cell>
          <cell r="U179">
            <v>7.7777777777777779E-2</v>
          </cell>
          <cell r="V179">
            <v>0</v>
          </cell>
          <cell r="W179">
            <v>0</v>
          </cell>
          <cell r="X179">
            <v>0</v>
          </cell>
          <cell r="Y179">
            <v>7.7777777777777779E-2</v>
          </cell>
          <cell r="Z179">
            <v>126</v>
          </cell>
          <cell r="AA179" t="str">
            <v>R</v>
          </cell>
          <cell r="AB179">
            <v>0</v>
          </cell>
          <cell r="AC179">
            <v>1</v>
          </cell>
          <cell r="AD179">
            <v>1</v>
          </cell>
          <cell r="AE179">
            <v>0</v>
          </cell>
          <cell r="AF179">
            <v>0</v>
          </cell>
          <cell r="AG179">
            <v>1</v>
          </cell>
        </row>
        <row r="180">
          <cell r="A180">
            <v>36630</v>
          </cell>
          <cell r="B180" t="str">
            <v>Nusa Dua</v>
          </cell>
          <cell r="C180" t="str">
            <v>P_Hilton</v>
          </cell>
          <cell r="D180">
            <v>0</v>
          </cell>
          <cell r="H180">
            <v>3.6111111111111115E-2</v>
          </cell>
          <cell r="I180">
            <v>7.6388888888888895E-2</v>
          </cell>
          <cell r="K180" t="str">
            <v>M</v>
          </cell>
          <cell r="M180">
            <v>4.027777777777778E-2</v>
          </cell>
          <cell r="N180">
            <v>85</v>
          </cell>
          <cell r="O180">
            <v>105</v>
          </cell>
          <cell r="P180">
            <v>105</v>
          </cell>
          <cell r="Q180">
            <v>59</v>
          </cell>
          <cell r="R180" t="str">
            <v>Lain - lain.</v>
          </cell>
          <cell r="S180" t="str">
            <v>Jamper CT di Htl Hilton</v>
          </cell>
          <cell r="T180">
            <v>0</v>
          </cell>
          <cell r="U180">
            <v>0</v>
          </cell>
          <cell r="V180">
            <v>0</v>
          </cell>
          <cell r="W180">
            <v>4.027777777777778E-2</v>
          </cell>
          <cell r="X180">
            <v>0</v>
          </cell>
          <cell r="Y180">
            <v>4.027777777777778E-2</v>
          </cell>
          <cell r="Z180">
            <v>128</v>
          </cell>
          <cell r="AA180" t="str">
            <v>R</v>
          </cell>
          <cell r="AB180">
            <v>0</v>
          </cell>
          <cell r="AC180">
            <v>1</v>
          </cell>
          <cell r="AD180">
            <v>0</v>
          </cell>
          <cell r="AE180">
            <v>0</v>
          </cell>
          <cell r="AF180">
            <v>1</v>
          </cell>
          <cell r="AG180">
            <v>1</v>
          </cell>
        </row>
        <row r="181">
          <cell r="A181">
            <v>36630</v>
          </cell>
          <cell r="B181" t="str">
            <v>Nusa Dua</v>
          </cell>
          <cell r="C181" t="str">
            <v>P_Tragia</v>
          </cell>
          <cell r="D181">
            <v>14</v>
          </cell>
          <cell r="E181" t="str">
            <v>OC</v>
          </cell>
          <cell r="F181">
            <v>0.17013888888888887</v>
          </cell>
          <cell r="I181">
            <v>0.17361111111111113</v>
          </cell>
          <cell r="K181" t="str">
            <v>M</v>
          </cell>
          <cell r="M181">
            <v>3.4722222222222654E-3</v>
          </cell>
          <cell r="N181">
            <v>12</v>
          </cell>
          <cell r="O181">
            <v>12</v>
          </cell>
          <cell r="P181">
            <v>34.351333333333756</v>
          </cell>
          <cell r="Q181">
            <v>59</v>
          </cell>
          <cell r="R181" t="str">
            <v>Lain - lain.</v>
          </cell>
          <cell r="S181" t="str">
            <v>Plat Coper Cubicel PAM Tirta tembus</v>
          </cell>
          <cell r="T181">
            <v>0</v>
          </cell>
          <cell r="U181">
            <v>3.4722222222222654E-3</v>
          </cell>
          <cell r="V181">
            <v>0</v>
          </cell>
          <cell r="W181">
            <v>0</v>
          </cell>
          <cell r="X181">
            <v>0</v>
          </cell>
          <cell r="Y181">
            <v>3.4722222222222654E-3</v>
          </cell>
          <cell r="Z181">
            <v>126</v>
          </cell>
          <cell r="AA181" t="str">
            <v>R</v>
          </cell>
          <cell r="AB181">
            <v>0</v>
          </cell>
          <cell r="AC181">
            <v>1</v>
          </cell>
          <cell r="AD181">
            <v>1</v>
          </cell>
          <cell r="AE181">
            <v>0</v>
          </cell>
          <cell r="AF181">
            <v>0</v>
          </cell>
          <cell r="AG181">
            <v>1</v>
          </cell>
        </row>
        <row r="182">
          <cell r="A182">
            <v>36630</v>
          </cell>
          <cell r="B182" t="str">
            <v>Nusa Dua</v>
          </cell>
          <cell r="C182" t="str">
            <v>P_Golf_Course</v>
          </cell>
          <cell r="D182">
            <v>52</v>
          </cell>
          <cell r="E182" t="str">
            <v>OC/M</v>
          </cell>
          <cell r="F182">
            <v>0.17708333333333334</v>
          </cell>
          <cell r="I182">
            <v>0.18333333333333335</v>
          </cell>
          <cell r="K182" t="str">
            <v xml:space="preserve">M </v>
          </cell>
          <cell r="M182">
            <v>6.2500000000000056E-3</v>
          </cell>
          <cell r="N182">
            <v>52</v>
          </cell>
          <cell r="O182">
            <v>52</v>
          </cell>
          <cell r="P182">
            <v>229.66320000000019</v>
          </cell>
          <cell r="Q182">
            <v>56</v>
          </cell>
          <cell r="R182" t="str">
            <v>Rele bekerja karena ikutan (sympthetic tripping).</v>
          </cell>
          <cell r="T182">
            <v>0</v>
          </cell>
          <cell r="U182">
            <v>6.2500000000000056E-3</v>
          </cell>
          <cell r="V182">
            <v>0</v>
          </cell>
          <cell r="W182">
            <v>0</v>
          </cell>
          <cell r="X182">
            <v>0</v>
          </cell>
          <cell r="Y182">
            <v>6.2500000000000056E-3</v>
          </cell>
          <cell r="Z182">
            <v>129</v>
          </cell>
          <cell r="AA182" t="str">
            <v>R</v>
          </cell>
          <cell r="AB182">
            <v>0</v>
          </cell>
          <cell r="AC182">
            <v>0</v>
          </cell>
          <cell r="AD182">
            <v>1</v>
          </cell>
          <cell r="AE182">
            <v>0</v>
          </cell>
          <cell r="AF182">
            <v>0</v>
          </cell>
          <cell r="AG182">
            <v>1</v>
          </cell>
        </row>
        <row r="183">
          <cell r="A183">
            <v>36630</v>
          </cell>
          <cell r="B183" t="str">
            <v>Nusa Dua</v>
          </cell>
          <cell r="C183" t="str">
            <v>P_Tragia</v>
          </cell>
          <cell r="D183">
            <v>12</v>
          </cell>
          <cell r="E183" t="str">
            <v>OC/M</v>
          </cell>
          <cell r="F183">
            <v>0.17708333333333334</v>
          </cell>
          <cell r="I183">
            <v>0.18263888888888891</v>
          </cell>
          <cell r="K183" t="str">
            <v xml:space="preserve">M </v>
          </cell>
          <cell r="M183">
            <v>5.5555555555555636E-3</v>
          </cell>
          <cell r="N183">
            <v>12</v>
          </cell>
          <cell r="O183">
            <v>12</v>
          </cell>
          <cell r="P183">
            <v>47.110400000000062</v>
          </cell>
          <cell r="Q183">
            <v>56</v>
          </cell>
          <cell r="R183" t="str">
            <v>Rele bekerja karena ikutan (sympthetic tripping).</v>
          </cell>
          <cell r="T183">
            <v>0</v>
          </cell>
          <cell r="U183">
            <v>5.5555555555555636E-3</v>
          </cell>
          <cell r="V183">
            <v>0</v>
          </cell>
          <cell r="W183">
            <v>0</v>
          </cell>
          <cell r="X183">
            <v>0</v>
          </cell>
          <cell r="Y183">
            <v>5.5555555555555636E-3</v>
          </cell>
          <cell r="Z183">
            <v>126</v>
          </cell>
          <cell r="AA183" t="str">
            <v>R</v>
          </cell>
          <cell r="AB183">
            <v>0</v>
          </cell>
          <cell r="AC183">
            <v>0</v>
          </cell>
          <cell r="AD183">
            <v>1</v>
          </cell>
          <cell r="AE183">
            <v>0</v>
          </cell>
          <cell r="AF183">
            <v>0</v>
          </cell>
          <cell r="AG183">
            <v>1</v>
          </cell>
        </row>
        <row r="184">
          <cell r="A184">
            <v>36630</v>
          </cell>
          <cell r="B184" t="str">
            <v>Nusa Dua</v>
          </cell>
          <cell r="C184" t="str">
            <v>P_Boster_Pump</v>
          </cell>
          <cell r="D184">
            <v>24</v>
          </cell>
          <cell r="E184" t="str">
            <v>EF</v>
          </cell>
          <cell r="F184">
            <v>0.17708333333333334</v>
          </cell>
          <cell r="I184">
            <v>0.18333333333333335</v>
          </cell>
          <cell r="K184" t="str">
            <v xml:space="preserve">M </v>
          </cell>
          <cell r="M184">
            <v>6.2500000000000056E-3</v>
          </cell>
          <cell r="N184">
            <v>5</v>
          </cell>
          <cell r="O184">
            <v>5</v>
          </cell>
          <cell r="P184">
            <v>105.99840000000009</v>
          </cell>
          <cell r="Q184">
            <v>56</v>
          </cell>
          <cell r="R184" t="str">
            <v>Rele bekerja karena ikutan (sympthetic tripping).</v>
          </cell>
          <cell r="T184">
            <v>0</v>
          </cell>
          <cell r="U184">
            <v>6.2500000000000056E-3</v>
          </cell>
          <cell r="V184">
            <v>0</v>
          </cell>
          <cell r="W184">
            <v>0</v>
          </cell>
          <cell r="X184">
            <v>0</v>
          </cell>
          <cell r="Y184">
            <v>6.2500000000000056E-3</v>
          </cell>
          <cell r="Z184">
            <v>125</v>
          </cell>
          <cell r="AA184" t="str">
            <v>R</v>
          </cell>
          <cell r="AB184">
            <v>0</v>
          </cell>
          <cell r="AC184">
            <v>0</v>
          </cell>
          <cell r="AD184">
            <v>1</v>
          </cell>
          <cell r="AE184">
            <v>0</v>
          </cell>
          <cell r="AF184">
            <v>0</v>
          </cell>
          <cell r="AG184">
            <v>1</v>
          </cell>
        </row>
        <row r="185">
          <cell r="A185">
            <v>36630</v>
          </cell>
          <cell r="B185" t="str">
            <v>Nusa Dua</v>
          </cell>
          <cell r="C185" t="str">
            <v>P_Boster_Pump</v>
          </cell>
          <cell r="D185">
            <v>24</v>
          </cell>
          <cell r="E185" t="str">
            <v>EF</v>
          </cell>
          <cell r="F185">
            <v>0.18333333333333335</v>
          </cell>
          <cell r="I185">
            <v>0.45624999999999999</v>
          </cell>
          <cell r="J185">
            <v>0.20902777777777778</v>
          </cell>
          <cell r="K185" t="str">
            <v>M</v>
          </cell>
          <cell r="M185">
            <v>2.5694444444444436E-2</v>
          </cell>
          <cell r="N185">
            <v>5</v>
          </cell>
          <cell r="O185">
            <v>22</v>
          </cell>
          <cell r="P185">
            <v>435.77119999999985</v>
          </cell>
          <cell r="Q185" t="str">
            <v>41e</v>
          </cell>
          <cell r="R185" t="str">
            <v>Rele bekerja tanpa penyebab yang jelas, PMT  masuk kembali</v>
          </cell>
          <cell r="S185" t="str">
            <v>Setelah di telusuri dan di meger satu persatu ditemukan Cubicle  di gardu R dan Pompa Bali Clip tembus</v>
          </cell>
          <cell r="T185">
            <v>0</v>
          </cell>
          <cell r="U185">
            <v>0</v>
          </cell>
          <cell r="V185">
            <v>2.5694444444444436E-2</v>
          </cell>
          <cell r="W185">
            <v>0</v>
          </cell>
          <cell r="X185">
            <v>0</v>
          </cell>
          <cell r="Y185">
            <v>2.5694444444444436E-2</v>
          </cell>
          <cell r="Z185">
            <v>125</v>
          </cell>
          <cell r="AA185" t="str">
            <v>R</v>
          </cell>
          <cell r="AB185">
            <v>0</v>
          </cell>
          <cell r="AC185">
            <v>1</v>
          </cell>
          <cell r="AD185">
            <v>1</v>
          </cell>
          <cell r="AE185">
            <v>0</v>
          </cell>
          <cell r="AF185">
            <v>0</v>
          </cell>
          <cell r="AG185">
            <v>1</v>
          </cell>
        </row>
        <row r="186">
          <cell r="A186">
            <v>36630</v>
          </cell>
          <cell r="B186" t="str">
            <v>Nusa Dua</v>
          </cell>
          <cell r="C186" t="str">
            <v>P_Tragia</v>
          </cell>
          <cell r="D186">
            <v>12</v>
          </cell>
          <cell r="E186" t="str">
            <v>OC</v>
          </cell>
          <cell r="F186">
            <v>0.19930555555555554</v>
          </cell>
          <cell r="I186">
            <v>0.20069444444444443</v>
          </cell>
          <cell r="K186" t="str">
            <v xml:space="preserve">M </v>
          </cell>
          <cell r="M186">
            <v>1.388888888888884E-3</v>
          </cell>
          <cell r="N186">
            <v>3</v>
          </cell>
          <cell r="O186">
            <v>5</v>
          </cell>
          <cell r="P186">
            <v>11.777599999999957</v>
          </cell>
          <cell r="Q186">
            <v>49</v>
          </cell>
          <cell r="R186" t="str">
            <v>Lain - lain</v>
          </cell>
          <cell r="S186" t="str">
            <v>Saat masukkan PAM Tirta - Bali Vacation</v>
          </cell>
          <cell r="T186">
            <v>0</v>
          </cell>
          <cell r="U186">
            <v>1.388888888888884E-3</v>
          </cell>
          <cell r="V186">
            <v>0</v>
          </cell>
          <cell r="W186">
            <v>0</v>
          </cell>
          <cell r="X186">
            <v>0</v>
          </cell>
          <cell r="Y186">
            <v>1.388888888888884E-3</v>
          </cell>
          <cell r="Z186">
            <v>126</v>
          </cell>
          <cell r="AA186" t="str">
            <v>R</v>
          </cell>
          <cell r="AB186">
            <v>0</v>
          </cell>
          <cell r="AC186">
            <v>0</v>
          </cell>
          <cell r="AD186">
            <v>1</v>
          </cell>
          <cell r="AE186">
            <v>0</v>
          </cell>
          <cell r="AF186">
            <v>0</v>
          </cell>
          <cell r="AG186">
            <v>1</v>
          </cell>
        </row>
        <row r="187">
          <cell r="A187">
            <v>36630</v>
          </cell>
          <cell r="B187" t="str">
            <v>Nusa Dua</v>
          </cell>
          <cell r="C187" t="str">
            <v>P_Tragia</v>
          </cell>
          <cell r="D187">
            <v>12</v>
          </cell>
          <cell r="E187" t="str">
            <v>OC/M</v>
          </cell>
          <cell r="F187">
            <v>0.20069444444444443</v>
          </cell>
          <cell r="I187">
            <v>0.3215277777777778</v>
          </cell>
          <cell r="K187" t="str">
            <v xml:space="preserve">M </v>
          </cell>
          <cell r="M187">
            <v>0.12083333333333338</v>
          </cell>
          <cell r="N187">
            <v>5</v>
          </cell>
          <cell r="O187">
            <v>10</v>
          </cell>
          <cell r="P187">
            <v>1024.6512000000005</v>
          </cell>
          <cell r="Q187">
            <v>49</v>
          </cell>
          <cell r="R187" t="str">
            <v>Lain - lain</v>
          </cell>
          <cell r="S187" t="str">
            <v>Setelah di telusuri dan di meger satu persatu ditemukan Isolator Binen 20 KV tembus di GD Fak Pertanian</v>
          </cell>
          <cell r="T187">
            <v>0</v>
          </cell>
          <cell r="U187">
            <v>0.12083333333333338</v>
          </cell>
          <cell r="V187">
            <v>0</v>
          </cell>
          <cell r="W187">
            <v>0</v>
          </cell>
          <cell r="X187">
            <v>0</v>
          </cell>
          <cell r="Y187">
            <v>0.12083333333333338</v>
          </cell>
          <cell r="Z187">
            <v>126</v>
          </cell>
          <cell r="AA187" t="str">
            <v>R</v>
          </cell>
          <cell r="AB187">
            <v>0</v>
          </cell>
          <cell r="AC187">
            <v>0</v>
          </cell>
          <cell r="AD187">
            <v>1</v>
          </cell>
          <cell r="AE187">
            <v>0</v>
          </cell>
          <cell r="AF187">
            <v>0</v>
          </cell>
          <cell r="AG187">
            <v>1</v>
          </cell>
        </row>
        <row r="188">
          <cell r="A188">
            <v>36630</v>
          </cell>
          <cell r="B188" t="str">
            <v>GH_Jimbaran</v>
          </cell>
          <cell r="C188" t="str">
            <v>LBS3_Gardu_T</v>
          </cell>
          <cell r="D188">
            <v>0</v>
          </cell>
          <cell r="H188">
            <v>0.46180555555555558</v>
          </cell>
          <cell r="I188">
            <v>0.79583333333333339</v>
          </cell>
          <cell r="K188" t="str">
            <v>M</v>
          </cell>
          <cell r="M188">
            <v>0.33402777777777781</v>
          </cell>
          <cell r="P188">
            <v>0</v>
          </cell>
          <cell r="Q188">
            <v>49</v>
          </cell>
          <cell r="R188" t="str">
            <v>Lain - lain</v>
          </cell>
          <cell r="S188" t="str">
            <v>Ekor P Boster Pump sampai di Pompa Air Bali Cliff dimanuver ke P Exp Jimbaran</v>
          </cell>
          <cell r="T188">
            <v>0</v>
          </cell>
          <cell r="U188">
            <v>0</v>
          </cell>
          <cell r="V188">
            <v>0</v>
          </cell>
          <cell r="W188">
            <v>0.33402777777777781</v>
          </cell>
          <cell r="X188">
            <v>0</v>
          </cell>
          <cell r="Y188">
            <v>0.33402777777777781</v>
          </cell>
          <cell r="Z188">
            <v>513</v>
          </cell>
          <cell r="AA188" t="str">
            <v>L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1</v>
          </cell>
          <cell r="AG188">
            <v>1</v>
          </cell>
        </row>
        <row r="189">
          <cell r="A189">
            <v>36630</v>
          </cell>
          <cell r="B189" t="str">
            <v>Kapal</v>
          </cell>
          <cell r="C189" t="str">
            <v>P_Darmasaba</v>
          </cell>
          <cell r="D189">
            <v>150</v>
          </cell>
          <cell r="H189">
            <v>0.42638888888888887</v>
          </cell>
          <cell r="I189">
            <v>0.64652777777777781</v>
          </cell>
          <cell r="K189" t="str">
            <v>R</v>
          </cell>
          <cell r="M189">
            <v>0.22013888888888894</v>
          </cell>
          <cell r="P189">
            <v>23334.370000000006</v>
          </cell>
          <cell r="Q189">
            <v>92</v>
          </cell>
          <cell r="R189" t="str">
            <v xml:space="preserve">Karena pemeliharaan </v>
          </cell>
          <cell r="S189" t="str">
            <v>Har sesuai Jadual ( sebagian di manuver ke P. Padangsari )</v>
          </cell>
          <cell r="T189">
            <v>0</v>
          </cell>
          <cell r="U189">
            <v>0</v>
          </cell>
          <cell r="V189">
            <v>0</v>
          </cell>
          <cell r="W189">
            <v>0.22013888888888894</v>
          </cell>
          <cell r="X189">
            <v>0</v>
          </cell>
          <cell r="Y189">
            <v>0.22013888888888894</v>
          </cell>
          <cell r="Z189">
            <v>104</v>
          </cell>
          <cell r="AA189" t="str">
            <v>R</v>
          </cell>
          <cell r="AB189">
            <v>1</v>
          </cell>
          <cell r="AC189">
            <v>0</v>
          </cell>
          <cell r="AD189">
            <v>0</v>
          </cell>
          <cell r="AE189">
            <v>0</v>
          </cell>
          <cell r="AF189">
            <v>1</v>
          </cell>
          <cell r="AG189">
            <v>1</v>
          </cell>
        </row>
        <row r="190">
          <cell r="A190">
            <v>36630</v>
          </cell>
          <cell r="B190" t="str">
            <v>Antosari</v>
          </cell>
          <cell r="C190" t="str">
            <v>P_Kerambitan</v>
          </cell>
          <cell r="D190">
            <v>15</v>
          </cell>
          <cell r="E190" t="str">
            <v>EF</v>
          </cell>
          <cell r="F190">
            <v>0.46597222222222223</v>
          </cell>
          <cell r="G190">
            <v>0.46666666666666662</v>
          </cell>
          <cell r="M190">
            <v>6.9444444444438647E-4</v>
          </cell>
          <cell r="P190">
            <v>7.360999999999386</v>
          </cell>
          <cell r="Q190" t="str">
            <v>41e</v>
          </cell>
          <cell r="R190" t="str">
            <v>Rele bekerja tanpa penyebab yang jelas, PMT  masuk kembali</v>
          </cell>
          <cell r="S190" t="str">
            <v>Reclose Sukses</v>
          </cell>
          <cell r="T190">
            <v>6.9444444444438647E-4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6.9444444444438647E-4</v>
          </cell>
          <cell r="Z190">
            <v>4</v>
          </cell>
          <cell r="AA190" t="str">
            <v>R</v>
          </cell>
          <cell r="AB190">
            <v>0</v>
          </cell>
          <cell r="AC190">
            <v>0</v>
          </cell>
          <cell r="AD190">
            <v>1</v>
          </cell>
          <cell r="AE190">
            <v>1</v>
          </cell>
          <cell r="AF190">
            <v>0</v>
          </cell>
          <cell r="AG190">
            <v>0</v>
          </cell>
        </row>
        <row r="191">
          <cell r="A191">
            <v>36630</v>
          </cell>
          <cell r="B191" t="str">
            <v>Nusa Dua</v>
          </cell>
          <cell r="C191" t="str">
            <v>P_Tragia</v>
          </cell>
          <cell r="D191">
            <v>12</v>
          </cell>
          <cell r="E191" t="str">
            <v>OC/M</v>
          </cell>
          <cell r="F191">
            <v>0.59305555555555556</v>
          </cell>
          <cell r="I191">
            <v>0.59722222222222221</v>
          </cell>
          <cell r="K191" t="str">
            <v>M</v>
          </cell>
          <cell r="M191">
            <v>4.1666666666666519E-3</v>
          </cell>
          <cell r="N191">
            <v>12</v>
          </cell>
          <cell r="O191">
            <v>12</v>
          </cell>
          <cell r="P191">
            <v>35.332799999999871</v>
          </cell>
          <cell r="Q191">
            <v>49</v>
          </cell>
          <cell r="R191" t="str">
            <v>Lain - lain</v>
          </cell>
          <cell r="S191" t="str">
            <v xml:space="preserve">saat pemasukan Incoming di Bali Vication </v>
          </cell>
          <cell r="T191">
            <v>0</v>
          </cell>
          <cell r="U191">
            <v>4.1666666666666519E-3</v>
          </cell>
          <cell r="V191">
            <v>0</v>
          </cell>
          <cell r="W191">
            <v>0</v>
          </cell>
          <cell r="X191">
            <v>0</v>
          </cell>
          <cell r="Y191">
            <v>4.1666666666666519E-3</v>
          </cell>
          <cell r="Z191">
            <v>126</v>
          </cell>
          <cell r="AA191" t="str">
            <v>R</v>
          </cell>
          <cell r="AB191">
            <v>0</v>
          </cell>
          <cell r="AC191">
            <v>1</v>
          </cell>
          <cell r="AD191">
            <v>1</v>
          </cell>
          <cell r="AE191">
            <v>0</v>
          </cell>
          <cell r="AF191">
            <v>0</v>
          </cell>
          <cell r="AG191">
            <v>1</v>
          </cell>
        </row>
        <row r="192">
          <cell r="A192">
            <v>36630</v>
          </cell>
          <cell r="B192" t="str">
            <v>Kapal</v>
          </cell>
          <cell r="C192" t="str">
            <v>P_Darmasaba</v>
          </cell>
          <cell r="D192">
            <v>100</v>
          </cell>
          <cell r="H192">
            <v>0.72499999999999998</v>
          </cell>
          <cell r="I192">
            <v>0.7284722222222223</v>
          </cell>
          <cell r="K192" t="str">
            <v>R</v>
          </cell>
          <cell r="M192">
            <v>3.4722222222223209E-3</v>
          </cell>
          <cell r="N192">
            <v>150</v>
          </cell>
          <cell r="O192">
            <v>160</v>
          </cell>
          <cell r="P192">
            <v>245.36666666667364</v>
          </cell>
          <cell r="Q192">
            <v>49</v>
          </cell>
          <cell r="R192" t="str">
            <v>Lain - lain</v>
          </cell>
          <cell r="S192" t="str">
            <v>Memasukan by pass rec Gatot Subroto</v>
          </cell>
          <cell r="T192">
            <v>0</v>
          </cell>
          <cell r="U192">
            <v>0</v>
          </cell>
          <cell r="V192">
            <v>0</v>
          </cell>
          <cell r="W192">
            <v>3.4722222222223209E-3</v>
          </cell>
          <cell r="X192">
            <v>0</v>
          </cell>
          <cell r="Y192">
            <v>3.4722222222223209E-3</v>
          </cell>
          <cell r="Z192">
            <v>104</v>
          </cell>
          <cell r="AA192" t="str">
            <v>R</v>
          </cell>
          <cell r="AB192">
            <v>1</v>
          </cell>
          <cell r="AC192">
            <v>0</v>
          </cell>
          <cell r="AD192">
            <v>0</v>
          </cell>
          <cell r="AE192">
            <v>0</v>
          </cell>
          <cell r="AF192">
            <v>1</v>
          </cell>
          <cell r="AG192">
            <v>1</v>
          </cell>
        </row>
        <row r="193">
          <cell r="A193">
            <v>36630</v>
          </cell>
          <cell r="B193" t="str">
            <v>GH_Luwus</v>
          </cell>
          <cell r="C193" t="str">
            <v>LBS2_P_Luwus</v>
          </cell>
          <cell r="D193">
            <v>0</v>
          </cell>
          <cell r="E193" t="str">
            <v/>
          </cell>
          <cell r="F193">
            <v>0</v>
          </cell>
          <cell r="G193">
            <v>0</v>
          </cell>
          <cell r="H193">
            <v>0.32361111111111113</v>
          </cell>
          <cell r="I193">
            <v>0.9159722222222223</v>
          </cell>
          <cell r="K193" t="str">
            <v>R</v>
          </cell>
          <cell r="M193">
            <v>0.59236111111111112</v>
          </cell>
          <cell r="P193">
            <v>0</v>
          </cell>
          <cell r="Q193">
            <v>49</v>
          </cell>
          <cell r="R193" t="str">
            <v>Lain - lain</v>
          </cell>
          <cell r="S193" t="str">
            <v xml:space="preserve">P Luwus dipikul P Taman Tanda </v>
          </cell>
          <cell r="T193">
            <v>0</v>
          </cell>
          <cell r="U193">
            <v>0</v>
          </cell>
          <cell r="V193">
            <v>0</v>
          </cell>
          <cell r="W193">
            <v>0.59236111111111112</v>
          </cell>
          <cell r="X193">
            <v>0</v>
          </cell>
          <cell r="Y193">
            <v>0.59236111111111112</v>
          </cell>
          <cell r="Z193">
            <v>542</v>
          </cell>
          <cell r="AA193" t="str">
            <v>L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1</v>
          </cell>
          <cell r="AG193">
            <v>1</v>
          </cell>
        </row>
        <row r="194">
          <cell r="A194">
            <v>36630</v>
          </cell>
          <cell r="B194" t="str">
            <v>Kapal</v>
          </cell>
          <cell r="C194" t="str">
            <v>P_Luwus</v>
          </cell>
          <cell r="D194">
            <v>0</v>
          </cell>
          <cell r="H194">
            <v>36630.918749999997</v>
          </cell>
          <cell r="I194">
            <v>36631.899305555555</v>
          </cell>
          <cell r="K194" t="str">
            <v>M</v>
          </cell>
          <cell r="M194">
            <v>0.9805555555576575</v>
          </cell>
          <cell r="P194">
            <v>0</v>
          </cell>
          <cell r="Q194">
            <v>49</v>
          </cell>
          <cell r="R194" t="str">
            <v>Lain - lain</v>
          </cell>
          <cell r="S194" t="str">
            <v>Perbaikan PMT P Luwus  krn tidak bisa dibuka Remote</v>
          </cell>
          <cell r="T194">
            <v>0</v>
          </cell>
          <cell r="U194">
            <v>0</v>
          </cell>
          <cell r="V194">
            <v>0</v>
          </cell>
          <cell r="W194">
            <v>0.9805555555576575</v>
          </cell>
          <cell r="X194">
            <v>0</v>
          </cell>
          <cell r="Y194">
            <v>0.9805555555576575</v>
          </cell>
          <cell r="Z194">
            <v>108</v>
          </cell>
          <cell r="AA194" t="str">
            <v>R</v>
          </cell>
          <cell r="AB194">
            <v>0</v>
          </cell>
          <cell r="AC194">
            <v>1</v>
          </cell>
          <cell r="AD194">
            <v>0</v>
          </cell>
          <cell r="AE194">
            <v>0</v>
          </cell>
          <cell r="AF194">
            <v>1</v>
          </cell>
          <cell r="AG194">
            <v>1</v>
          </cell>
        </row>
        <row r="195">
          <cell r="A195">
            <v>36631</v>
          </cell>
          <cell r="B195" t="str">
            <v>Kapal</v>
          </cell>
          <cell r="C195" t="str">
            <v>P_Abian_Tuwung</v>
          </cell>
          <cell r="D195">
            <v>20</v>
          </cell>
          <cell r="E195" t="str">
            <v>EF</v>
          </cell>
          <cell r="F195">
            <v>2.7083333333333334E-2</v>
          </cell>
          <cell r="I195">
            <v>2.7777777777777776E-2</v>
          </cell>
          <cell r="K195" t="str">
            <v>R</v>
          </cell>
          <cell r="M195">
            <v>6.9444444444444198E-4</v>
          </cell>
          <cell r="N195">
            <v>10</v>
          </cell>
          <cell r="O195">
            <v>20</v>
          </cell>
          <cell r="P195">
            <v>9.814666666666632</v>
          </cell>
          <cell r="Q195" t="str">
            <v>41e</v>
          </cell>
          <cell r="R195" t="str">
            <v>Rele bekerja tanpa penyebab yang jelas, PMT  masuk kembali</v>
          </cell>
          <cell r="T195">
            <v>0</v>
          </cell>
          <cell r="U195">
            <v>6.9444444444444198E-4</v>
          </cell>
          <cell r="V195">
            <v>0</v>
          </cell>
          <cell r="W195">
            <v>0</v>
          </cell>
          <cell r="X195">
            <v>0</v>
          </cell>
          <cell r="Y195">
            <v>6.9444444444444198E-4</v>
          </cell>
          <cell r="Z195">
            <v>102</v>
          </cell>
          <cell r="AA195" t="str">
            <v>R</v>
          </cell>
          <cell r="AB195">
            <v>1</v>
          </cell>
          <cell r="AC195">
            <v>0</v>
          </cell>
          <cell r="AD195">
            <v>1</v>
          </cell>
          <cell r="AE195">
            <v>0</v>
          </cell>
          <cell r="AF195">
            <v>0</v>
          </cell>
          <cell r="AG195">
            <v>1</v>
          </cell>
        </row>
        <row r="196">
          <cell r="A196">
            <v>36631</v>
          </cell>
          <cell r="B196" t="str">
            <v>Nusa Dua</v>
          </cell>
          <cell r="C196" t="str">
            <v>P_Mumbul</v>
          </cell>
          <cell r="D196">
            <v>108</v>
          </cell>
          <cell r="E196" t="str">
            <v>OC/M</v>
          </cell>
          <cell r="F196">
            <v>0.28194444444444444</v>
          </cell>
          <cell r="I196">
            <v>0.28333333333333333</v>
          </cell>
          <cell r="K196" t="str">
            <v>M</v>
          </cell>
          <cell r="M196">
            <v>1.388888888888884E-3</v>
          </cell>
          <cell r="N196">
            <v>87</v>
          </cell>
          <cell r="O196">
            <v>108</v>
          </cell>
          <cell r="P196">
            <v>105.99839999999962</v>
          </cell>
          <cell r="Q196" t="str">
            <v>41e</v>
          </cell>
          <cell r="R196" t="str">
            <v>Rele bekerja tanpa penyebab yang jelas, PMT  masuk kembali</v>
          </cell>
          <cell r="T196">
            <v>0</v>
          </cell>
          <cell r="U196">
            <v>1.388888888888884E-3</v>
          </cell>
          <cell r="V196">
            <v>0</v>
          </cell>
          <cell r="W196">
            <v>0</v>
          </cell>
          <cell r="X196">
            <v>0</v>
          </cell>
          <cell r="Y196">
            <v>1.388888888888884E-3</v>
          </cell>
          <cell r="Z196">
            <v>136</v>
          </cell>
          <cell r="AA196" t="str">
            <v>R</v>
          </cell>
          <cell r="AB196">
            <v>0</v>
          </cell>
          <cell r="AC196">
            <v>1</v>
          </cell>
          <cell r="AD196">
            <v>1</v>
          </cell>
          <cell r="AE196">
            <v>0</v>
          </cell>
          <cell r="AF196">
            <v>0</v>
          </cell>
          <cell r="AG196">
            <v>1</v>
          </cell>
        </row>
        <row r="197">
          <cell r="A197">
            <v>36631</v>
          </cell>
          <cell r="B197" t="str">
            <v>Baturiti</v>
          </cell>
          <cell r="C197" t="str">
            <v>P_Taman_Tanda</v>
          </cell>
          <cell r="D197">
            <v>50</v>
          </cell>
          <cell r="E197" t="str">
            <v>EF</v>
          </cell>
          <cell r="F197">
            <v>0.32222222222222224</v>
          </cell>
          <cell r="I197">
            <v>0.32291666666666669</v>
          </cell>
          <cell r="M197">
            <v>6.9444444444444198E-4</v>
          </cell>
          <cell r="N197">
            <v>20</v>
          </cell>
          <cell r="O197">
            <v>20</v>
          </cell>
          <cell r="P197">
            <v>24.53666666666658</v>
          </cell>
          <cell r="Q197" t="str">
            <v>41e</v>
          </cell>
          <cell r="R197" t="str">
            <v>Rele bekerja tanpa penyebab yang jelas, PMT  masuk kembali</v>
          </cell>
          <cell r="T197">
            <v>0</v>
          </cell>
          <cell r="U197">
            <v>6.9444444444444198E-4</v>
          </cell>
          <cell r="V197">
            <v>0</v>
          </cell>
          <cell r="W197">
            <v>0</v>
          </cell>
          <cell r="X197">
            <v>0</v>
          </cell>
          <cell r="Y197">
            <v>6.9444444444444198E-4</v>
          </cell>
          <cell r="Z197">
            <v>34</v>
          </cell>
          <cell r="AA197" t="str">
            <v>M</v>
          </cell>
          <cell r="AB197">
            <v>0</v>
          </cell>
          <cell r="AC197">
            <v>0</v>
          </cell>
          <cell r="AD197">
            <v>1</v>
          </cell>
          <cell r="AE197">
            <v>0</v>
          </cell>
          <cell r="AF197">
            <v>0</v>
          </cell>
          <cell r="AG197">
            <v>1</v>
          </cell>
        </row>
        <row r="198">
          <cell r="A198">
            <v>36631</v>
          </cell>
          <cell r="B198" t="str">
            <v>Baturiti</v>
          </cell>
          <cell r="C198" t="str">
            <v>P_Taman_Tanda</v>
          </cell>
          <cell r="D198">
            <v>50</v>
          </cell>
          <cell r="E198" t="str">
            <v>EF</v>
          </cell>
          <cell r="F198">
            <v>0.32291666666666669</v>
          </cell>
          <cell r="I198">
            <v>0.32430555555555557</v>
          </cell>
          <cell r="M198">
            <v>1.388888888888884E-3</v>
          </cell>
          <cell r="N198">
            <v>20</v>
          </cell>
          <cell r="O198">
            <v>20</v>
          </cell>
          <cell r="P198">
            <v>49.07333333333316</v>
          </cell>
          <cell r="Q198" t="str">
            <v>41e</v>
          </cell>
          <cell r="R198" t="str">
            <v>Rele bekerja tanpa penyebab yang jelas, PMT  masuk kembali</v>
          </cell>
          <cell r="T198">
            <v>0</v>
          </cell>
          <cell r="U198">
            <v>1.388888888888884E-3</v>
          </cell>
          <cell r="V198">
            <v>0</v>
          </cell>
          <cell r="W198">
            <v>0</v>
          </cell>
          <cell r="X198">
            <v>0</v>
          </cell>
          <cell r="Y198">
            <v>1.388888888888884E-3</v>
          </cell>
          <cell r="Z198">
            <v>34</v>
          </cell>
          <cell r="AA198" t="str">
            <v>M</v>
          </cell>
          <cell r="AB198">
            <v>0</v>
          </cell>
          <cell r="AC198">
            <v>0</v>
          </cell>
          <cell r="AD198">
            <v>1</v>
          </cell>
          <cell r="AE198">
            <v>0</v>
          </cell>
          <cell r="AF198">
            <v>0</v>
          </cell>
          <cell r="AG198">
            <v>1</v>
          </cell>
        </row>
        <row r="199">
          <cell r="A199">
            <v>36631</v>
          </cell>
          <cell r="B199" t="str">
            <v>GH_Luwus</v>
          </cell>
          <cell r="C199" t="str">
            <v>LBS2_P_Luwus</v>
          </cell>
          <cell r="D199">
            <v>0</v>
          </cell>
          <cell r="H199">
            <v>0.32361111111111113</v>
          </cell>
          <cell r="I199">
            <v>0.40416666666666662</v>
          </cell>
          <cell r="K199" t="str">
            <v>R</v>
          </cell>
          <cell r="M199">
            <v>8.0555555555555491E-2</v>
          </cell>
          <cell r="P199">
            <v>0</v>
          </cell>
          <cell r="Q199">
            <v>49</v>
          </cell>
          <cell r="R199" t="str">
            <v>Lain - lain</v>
          </cell>
          <cell r="S199" t="str">
            <v>Lokalisir</v>
          </cell>
          <cell r="T199">
            <v>0</v>
          </cell>
          <cell r="U199">
            <v>0</v>
          </cell>
          <cell r="V199">
            <v>0</v>
          </cell>
          <cell r="W199">
            <v>8.0555555555555491E-2</v>
          </cell>
          <cell r="X199">
            <v>0</v>
          </cell>
          <cell r="Y199">
            <v>8.0555555555555491E-2</v>
          </cell>
          <cell r="Z199">
            <v>542</v>
          </cell>
          <cell r="AA199" t="str">
            <v>L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1</v>
          </cell>
          <cell r="AG199">
            <v>1</v>
          </cell>
        </row>
        <row r="200">
          <cell r="A200">
            <v>36631</v>
          </cell>
          <cell r="B200" t="str">
            <v>GH_Unud</v>
          </cell>
          <cell r="C200" t="str">
            <v>LBS4_BKKBN</v>
          </cell>
          <cell r="D200">
            <v>0</v>
          </cell>
          <cell r="F200">
            <v>0</v>
          </cell>
          <cell r="G200">
            <v>0</v>
          </cell>
          <cell r="H200">
            <v>0.58402777777777781</v>
          </cell>
          <cell r="I200">
            <v>0.3888888888888889</v>
          </cell>
          <cell r="K200" t="str">
            <v>MR</v>
          </cell>
          <cell r="P200">
            <v>0</v>
          </cell>
          <cell r="Q200">
            <v>92</v>
          </cell>
          <cell r="R200" t="str">
            <v xml:space="preserve">Karena pemeliharaan </v>
          </cell>
          <cell r="S200" t="str">
            <v>Pemeliharaan di PLN Wilayah oleh petugas Cabang</v>
          </cell>
          <cell r="T200">
            <v>0</v>
          </cell>
          <cell r="U200">
            <v>0</v>
          </cell>
          <cell r="V200">
            <v>0</v>
          </cell>
          <cell r="W200">
            <v>-0.19513888888888892</v>
          </cell>
          <cell r="X200">
            <v>0</v>
          </cell>
          <cell r="Y200">
            <v>-0.19513888888888892</v>
          </cell>
          <cell r="Z200">
            <v>334</v>
          </cell>
          <cell r="AA200" t="str">
            <v>L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1</v>
          </cell>
          <cell r="AG200">
            <v>1</v>
          </cell>
        </row>
        <row r="201">
          <cell r="A201">
            <v>36631</v>
          </cell>
          <cell r="B201" t="str">
            <v>Kapal</v>
          </cell>
          <cell r="C201" t="str">
            <v>P_Penebel</v>
          </cell>
          <cell r="D201">
            <v>35</v>
          </cell>
          <cell r="H201">
            <v>0.41249999999999998</v>
          </cell>
          <cell r="I201">
            <v>0.44930555555555557</v>
          </cell>
          <cell r="K201" t="str">
            <v>R</v>
          </cell>
          <cell r="M201">
            <v>3.6805555555555591E-2</v>
          </cell>
          <cell r="N201">
            <v>29</v>
          </cell>
          <cell r="O201">
            <v>35</v>
          </cell>
          <cell r="P201">
            <v>910.31033333333414</v>
          </cell>
          <cell r="Q201">
            <v>49</v>
          </cell>
          <cell r="R201" t="str">
            <v>Lain - lain</v>
          </cell>
          <cell r="S201" t="str">
            <v>Jamper dalam rangka Pembesa-ran trafo di KD 5 Ds Dadakan Kediri</v>
          </cell>
          <cell r="T201">
            <v>0</v>
          </cell>
          <cell r="U201">
            <v>0</v>
          </cell>
          <cell r="V201">
            <v>0</v>
          </cell>
          <cell r="W201">
            <v>3.6805555555555591E-2</v>
          </cell>
          <cell r="X201">
            <v>0</v>
          </cell>
          <cell r="Y201">
            <v>3.6805555555555591E-2</v>
          </cell>
          <cell r="Z201">
            <v>101</v>
          </cell>
          <cell r="AA201" t="str">
            <v>R</v>
          </cell>
          <cell r="AB201">
            <v>1</v>
          </cell>
          <cell r="AC201">
            <v>0</v>
          </cell>
          <cell r="AD201">
            <v>0</v>
          </cell>
          <cell r="AE201">
            <v>0</v>
          </cell>
          <cell r="AF201">
            <v>1</v>
          </cell>
          <cell r="AG201">
            <v>1</v>
          </cell>
        </row>
        <row r="202">
          <cell r="A202">
            <v>36631</v>
          </cell>
          <cell r="B202" t="str">
            <v>Gianyar</v>
          </cell>
          <cell r="C202" t="str">
            <v>P_Susut</v>
          </cell>
          <cell r="D202">
            <v>16</v>
          </cell>
          <cell r="E202" t="str">
            <v>EF</v>
          </cell>
          <cell r="F202">
            <v>0.50694444444444442</v>
          </cell>
          <cell r="I202">
            <v>0.50763888888888886</v>
          </cell>
          <cell r="K202" t="str">
            <v>R</v>
          </cell>
          <cell r="M202">
            <v>6.9444444444444198E-4</v>
          </cell>
          <cell r="N202">
            <v>12</v>
          </cell>
          <cell r="O202">
            <v>12</v>
          </cell>
          <cell r="P202">
            <v>7.8517333333333053</v>
          </cell>
          <cell r="Q202" t="str">
            <v>41e</v>
          </cell>
          <cell r="R202" t="str">
            <v>Rele bekerja tanpa penyebab yang jelas, PMT  masuk kembali</v>
          </cell>
          <cell r="T202">
            <v>0</v>
          </cell>
          <cell r="U202">
            <v>6.9444444444444198E-4</v>
          </cell>
          <cell r="V202">
            <v>0</v>
          </cell>
          <cell r="W202">
            <v>0</v>
          </cell>
          <cell r="X202">
            <v>0</v>
          </cell>
          <cell r="Y202">
            <v>6.9444444444444198E-4</v>
          </cell>
          <cell r="Z202">
            <v>67</v>
          </cell>
          <cell r="AA202" t="str">
            <v>R</v>
          </cell>
          <cell r="AB202">
            <v>1</v>
          </cell>
          <cell r="AC202">
            <v>0</v>
          </cell>
          <cell r="AD202">
            <v>1</v>
          </cell>
          <cell r="AE202">
            <v>0</v>
          </cell>
          <cell r="AF202">
            <v>0</v>
          </cell>
          <cell r="AG202">
            <v>1</v>
          </cell>
        </row>
        <row r="203">
          <cell r="A203">
            <v>36631</v>
          </cell>
          <cell r="B203" t="str">
            <v>Gianyar</v>
          </cell>
          <cell r="C203" t="str">
            <v>P_Susut</v>
          </cell>
          <cell r="D203">
            <v>12</v>
          </cell>
          <cell r="E203" t="str">
            <v>EF</v>
          </cell>
          <cell r="F203">
            <v>0.50902777777777775</v>
          </cell>
          <cell r="G203">
            <v>0.51111111111111118</v>
          </cell>
          <cell r="M203">
            <v>2.083333333333437E-3</v>
          </cell>
          <cell r="N203">
            <v>12</v>
          </cell>
          <cell r="O203">
            <v>12</v>
          </cell>
          <cell r="P203">
            <v>17.666400000000877</v>
          </cell>
          <cell r="Q203" t="str">
            <v>41e</v>
          </cell>
          <cell r="R203" t="str">
            <v>Rele bekerja tanpa penyebab yang jelas, PMT  masuk kembali</v>
          </cell>
          <cell r="S203" t="str">
            <v>Reclose Sukses ( dead time terlalu lama )</v>
          </cell>
          <cell r="T203">
            <v>2.083333333333437E-3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2.083333333333437E-3</v>
          </cell>
          <cell r="Z203">
            <v>67</v>
          </cell>
          <cell r="AA203" t="str">
            <v>R</v>
          </cell>
          <cell r="AB203">
            <v>0</v>
          </cell>
          <cell r="AC203">
            <v>0</v>
          </cell>
          <cell r="AD203">
            <v>1</v>
          </cell>
          <cell r="AE203">
            <v>1</v>
          </cell>
          <cell r="AF203">
            <v>0</v>
          </cell>
          <cell r="AG203">
            <v>0</v>
          </cell>
        </row>
        <row r="204">
          <cell r="A204">
            <v>36631</v>
          </cell>
          <cell r="B204" t="str">
            <v>Baturiti</v>
          </cell>
          <cell r="C204" t="str">
            <v>P_Baturiti</v>
          </cell>
          <cell r="D204">
            <v>2</v>
          </cell>
          <cell r="E204" t="str">
            <v>OC/M</v>
          </cell>
          <cell r="F204">
            <v>0.55902777777777779</v>
          </cell>
          <cell r="I204">
            <v>0.55902777777777779</v>
          </cell>
          <cell r="M204">
            <v>0</v>
          </cell>
          <cell r="N204">
            <v>2</v>
          </cell>
          <cell r="O204">
            <v>2</v>
          </cell>
          <cell r="P204">
            <v>0</v>
          </cell>
          <cell r="Q204" t="str">
            <v>41e</v>
          </cell>
          <cell r="R204" t="str">
            <v>Rele bekerja tanpa penyebab yang jelas, PMT  masuk kembali</v>
          </cell>
          <cell r="S204" t="str">
            <v>Hujan &amp; Petir , Info GI Baturiti di Pool I ada ledakan ( langsung dimasukan karena Dispensasi )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32</v>
          </cell>
          <cell r="AA204" t="str">
            <v>M</v>
          </cell>
          <cell r="AB204">
            <v>0</v>
          </cell>
          <cell r="AC204">
            <v>0</v>
          </cell>
          <cell r="AD204">
            <v>1</v>
          </cell>
          <cell r="AE204">
            <v>0</v>
          </cell>
          <cell r="AF204">
            <v>0</v>
          </cell>
          <cell r="AG204">
            <v>1</v>
          </cell>
        </row>
        <row r="205">
          <cell r="A205">
            <v>36631</v>
          </cell>
          <cell r="B205" t="str">
            <v>Nusa Dua</v>
          </cell>
          <cell r="C205" t="str">
            <v>P_Ungasan</v>
          </cell>
          <cell r="D205">
            <v>50</v>
          </cell>
          <cell r="H205">
            <v>0.70486111111111116</v>
          </cell>
          <cell r="I205">
            <v>0.71805555555555556</v>
          </cell>
          <cell r="K205" t="str">
            <v>M</v>
          </cell>
          <cell r="M205">
            <v>1.3194444444444398E-2</v>
          </cell>
          <cell r="N205">
            <v>50</v>
          </cell>
          <cell r="O205">
            <v>50</v>
          </cell>
          <cell r="P205">
            <v>466.19666666666501</v>
          </cell>
          <cell r="Q205">
            <v>92</v>
          </cell>
          <cell r="R205" t="str">
            <v xml:space="preserve">Karena pemeliharaan </v>
          </cell>
          <cell r="S205" t="str">
            <v>Perabasan pohon bambu di Jln Wonogiri Br.Bayuh .</v>
          </cell>
          <cell r="T205">
            <v>0</v>
          </cell>
          <cell r="U205">
            <v>0</v>
          </cell>
          <cell r="V205">
            <v>0</v>
          </cell>
          <cell r="W205">
            <v>1.3194444444444398E-2</v>
          </cell>
          <cell r="X205">
            <v>0</v>
          </cell>
          <cell r="Y205">
            <v>1.3194444444444398E-2</v>
          </cell>
          <cell r="Z205">
            <v>135</v>
          </cell>
          <cell r="AA205" t="str">
            <v>R</v>
          </cell>
          <cell r="AB205">
            <v>0</v>
          </cell>
          <cell r="AC205">
            <v>1</v>
          </cell>
          <cell r="AD205">
            <v>0</v>
          </cell>
          <cell r="AE205">
            <v>0</v>
          </cell>
          <cell r="AF205">
            <v>1</v>
          </cell>
          <cell r="AG205">
            <v>1</v>
          </cell>
        </row>
        <row r="206">
          <cell r="A206">
            <v>36632</v>
          </cell>
          <cell r="B206" t="str">
            <v>Pesanggaran</v>
          </cell>
          <cell r="C206" t="str">
            <v>P_Bakung_Sari</v>
          </cell>
          <cell r="D206">
            <v>56</v>
          </cell>
          <cell r="E206" t="str">
            <v>OC/M</v>
          </cell>
          <cell r="F206">
            <v>0.24722222222222223</v>
          </cell>
          <cell r="I206">
            <v>0.24791666666666667</v>
          </cell>
          <cell r="K206" t="str">
            <v>R</v>
          </cell>
          <cell r="M206">
            <v>6.9444444444444198E-4</v>
          </cell>
          <cell r="N206">
            <v>16</v>
          </cell>
          <cell r="O206">
            <v>56</v>
          </cell>
          <cell r="P206">
            <v>27.481066666666567</v>
          </cell>
          <cell r="Q206" t="str">
            <v>41e</v>
          </cell>
          <cell r="R206" t="str">
            <v>Rele bekerja tanpa penyebab yang jelas, PMT  masuk kembali</v>
          </cell>
          <cell r="T206">
            <v>0</v>
          </cell>
          <cell r="U206">
            <v>6.9444444444444198E-4</v>
          </cell>
          <cell r="V206">
            <v>0</v>
          </cell>
          <cell r="W206">
            <v>0</v>
          </cell>
          <cell r="X206">
            <v>0</v>
          </cell>
          <cell r="Y206">
            <v>6.9444444444444198E-4</v>
          </cell>
          <cell r="Z206">
            <v>156</v>
          </cell>
          <cell r="AA206" t="str">
            <v>R</v>
          </cell>
          <cell r="AB206">
            <v>1</v>
          </cell>
          <cell r="AC206">
            <v>0</v>
          </cell>
          <cell r="AD206">
            <v>1</v>
          </cell>
          <cell r="AE206">
            <v>0</v>
          </cell>
          <cell r="AF206">
            <v>0</v>
          </cell>
          <cell r="AG206">
            <v>1</v>
          </cell>
        </row>
        <row r="207">
          <cell r="A207">
            <v>36632</v>
          </cell>
          <cell r="B207" t="str">
            <v>Gianyar</v>
          </cell>
          <cell r="C207" t="str">
            <v>P_Blahbatuh</v>
          </cell>
          <cell r="D207">
            <v>108</v>
          </cell>
          <cell r="E207" t="str">
            <v>EF</v>
          </cell>
          <cell r="F207">
            <v>0.32222222222222224</v>
          </cell>
          <cell r="G207">
            <v>0.32291666666666669</v>
          </cell>
          <cell r="M207">
            <v>6.9444444444444198E-4</v>
          </cell>
          <cell r="N207">
            <v>108</v>
          </cell>
          <cell r="O207">
            <v>108</v>
          </cell>
          <cell r="P207">
            <v>52.99919999999981</v>
          </cell>
          <cell r="Q207" t="str">
            <v>41e</v>
          </cell>
          <cell r="R207" t="str">
            <v>Rele bekerja tanpa penyebab yang jelas, PMT  masuk kembali</v>
          </cell>
          <cell r="T207">
            <v>6.9444444444444198E-4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6.9444444444444198E-4</v>
          </cell>
          <cell r="Z207">
            <v>66</v>
          </cell>
          <cell r="AA207" t="str">
            <v>R</v>
          </cell>
          <cell r="AB207">
            <v>0</v>
          </cell>
          <cell r="AC207">
            <v>0</v>
          </cell>
          <cell r="AD207">
            <v>1</v>
          </cell>
          <cell r="AE207">
            <v>1</v>
          </cell>
          <cell r="AF207">
            <v>0</v>
          </cell>
          <cell r="AG207">
            <v>0</v>
          </cell>
        </row>
        <row r="208">
          <cell r="A208">
            <v>36632</v>
          </cell>
          <cell r="B208" t="str">
            <v>Kapal</v>
          </cell>
          <cell r="C208" t="str">
            <v>P_Penebel</v>
          </cell>
          <cell r="D208">
            <v>35</v>
          </cell>
          <cell r="E208" t="str">
            <v>EF</v>
          </cell>
          <cell r="F208">
            <v>0.36388888888888887</v>
          </cell>
          <cell r="I208">
            <v>0.36458333333333331</v>
          </cell>
          <cell r="K208" t="str">
            <v>M</v>
          </cell>
          <cell r="M208">
            <v>6.9444444444444198E-4</v>
          </cell>
          <cell r="N208">
            <v>40</v>
          </cell>
          <cell r="O208">
            <v>40</v>
          </cell>
          <cell r="P208">
            <v>17.175666666666604</v>
          </cell>
          <cell r="Q208" t="str">
            <v>41e</v>
          </cell>
          <cell r="R208" t="str">
            <v>Rele bekerja tanpa penyebab yang jelas, PMT  masuk kembali</v>
          </cell>
          <cell r="T208">
            <v>0</v>
          </cell>
          <cell r="U208">
            <v>6.9444444444444198E-4</v>
          </cell>
          <cell r="V208">
            <v>0</v>
          </cell>
          <cell r="W208">
            <v>0</v>
          </cell>
          <cell r="X208">
            <v>0</v>
          </cell>
          <cell r="Y208">
            <v>6.9444444444444198E-4</v>
          </cell>
          <cell r="Z208">
            <v>101</v>
          </cell>
          <cell r="AA208" t="str">
            <v>R</v>
          </cell>
          <cell r="AB208">
            <v>0</v>
          </cell>
          <cell r="AC208">
            <v>1</v>
          </cell>
          <cell r="AD208">
            <v>1</v>
          </cell>
          <cell r="AE208">
            <v>0</v>
          </cell>
          <cell r="AF208">
            <v>0</v>
          </cell>
          <cell r="AG208">
            <v>1</v>
          </cell>
        </row>
        <row r="209">
          <cell r="A209">
            <v>36632</v>
          </cell>
          <cell r="B209" t="str">
            <v>Kapal</v>
          </cell>
          <cell r="C209" t="str">
            <v>P_Basangkasa</v>
          </cell>
          <cell r="D209">
            <v>80</v>
          </cell>
          <cell r="H209">
            <v>0.44305555555555554</v>
          </cell>
          <cell r="I209">
            <v>0.44444444444444442</v>
          </cell>
          <cell r="K209" t="str">
            <v>R</v>
          </cell>
          <cell r="M209">
            <v>1.388888888888884E-3</v>
          </cell>
          <cell r="N209">
            <v>75</v>
          </cell>
          <cell r="O209">
            <v>80</v>
          </cell>
          <cell r="P209">
            <v>78.517333333333056</v>
          </cell>
          <cell r="Q209">
            <v>49</v>
          </cell>
          <cell r="R209" t="str">
            <v>Lain - lain</v>
          </cell>
          <cell r="S209" t="str">
            <v>Menurunkan ular yang nempel di KA 471 Jln Kunti Kuta</v>
          </cell>
          <cell r="T209">
            <v>0</v>
          </cell>
          <cell r="U209">
            <v>0</v>
          </cell>
          <cell r="V209">
            <v>0</v>
          </cell>
          <cell r="W209">
            <v>1.388888888888884E-3</v>
          </cell>
          <cell r="X209">
            <v>0</v>
          </cell>
          <cell r="Y209">
            <v>1.388888888888884E-3</v>
          </cell>
          <cell r="Z209">
            <v>100</v>
          </cell>
          <cell r="AA209" t="str">
            <v>R</v>
          </cell>
          <cell r="AB209">
            <v>1</v>
          </cell>
          <cell r="AC209">
            <v>0</v>
          </cell>
          <cell r="AD209">
            <v>0</v>
          </cell>
          <cell r="AE209">
            <v>0</v>
          </cell>
          <cell r="AF209">
            <v>1</v>
          </cell>
          <cell r="AG209">
            <v>1</v>
          </cell>
        </row>
        <row r="210">
          <cell r="A210">
            <v>36632</v>
          </cell>
          <cell r="B210" t="str">
            <v>Pesanggaran</v>
          </cell>
          <cell r="C210" t="str">
            <v>P_Suwung</v>
          </cell>
          <cell r="D210">
            <v>140</v>
          </cell>
          <cell r="H210">
            <v>0.44513888888888892</v>
          </cell>
          <cell r="I210">
            <v>0.45069444444444445</v>
          </cell>
          <cell r="K210" t="str">
            <v>R</v>
          </cell>
          <cell r="M210">
            <v>5.5555555555555358E-3</v>
          </cell>
          <cell r="N210">
            <v>60</v>
          </cell>
          <cell r="O210">
            <v>100</v>
          </cell>
          <cell r="P210">
            <v>549.62133333333134</v>
          </cell>
          <cell r="Q210" t="str">
            <v>44b</v>
          </cell>
          <cell r="R210" t="str">
            <v>Jumper SUTM putus</v>
          </cell>
          <cell r="S210" t="str">
            <v>Perbaikan jamper CO ngepong</v>
          </cell>
          <cell r="T210">
            <v>0</v>
          </cell>
          <cell r="U210">
            <v>0</v>
          </cell>
          <cell r="V210">
            <v>0</v>
          </cell>
          <cell r="W210">
            <v>5.5555555555555358E-3</v>
          </cell>
          <cell r="X210">
            <v>0</v>
          </cell>
          <cell r="Y210">
            <v>5.5555555555555358E-3</v>
          </cell>
          <cell r="Z210">
            <v>155</v>
          </cell>
          <cell r="AA210" t="str">
            <v>R</v>
          </cell>
          <cell r="AB210">
            <v>1</v>
          </cell>
          <cell r="AC210">
            <v>0</v>
          </cell>
          <cell r="AD210">
            <v>0</v>
          </cell>
          <cell r="AE210">
            <v>0</v>
          </cell>
          <cell r="AF210">
            <v>1</v>
          </cell>
          <cell r="AG210">
            <v>1</v>
          </cell>
        </row>
        <row r="211">
          <cell r="A211">
            <v>36632</v>
          </cell>
          <cell r="B211" t="str">
            <v>Gianyar</v>
          </cell>
          <cell r="C211" t="str">
            <v>P_Susut</v>
          </cell>
          <cell r="D211">
            <v>20</v>
          </cell>
          <cell r="E211" t="str">
            <v>EF</v>
          </cell>
          <cell r="F211">
            <v>0.48508101851851854</v>
          </cell>
          <cell r="G211">
            <v>0.4861111111111111</v>
          </cell>
          <cell r="M211">
            <v>1.0300925925925686E-3</v>
          </cell>
          <cell r="N211">
            <v>16</v>
          </cell>
          <cell r="O211">
            <v>16</v>
          </cell>
          <cell r="P211">
            <v>14.558422222221882</v>
          </cell>
          <cell r="Q211" t="str">
            <v>41e</v>
          </cell>
          <cell r="R211" t="str">
            <v>Rele bekerja tanpa penyebab yang jelas, PMT  masuk kembali</v>
          </cell>
          <cell r="S211" t="str">
            <v>Reclose Sukses ( Informasi dari petugas GI dead time dirubah ke posisi 90 second )</v>
          </cell>
          <cell r="T211">
            <v>1.0300925925925686E-3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1.0300925925925686E-3</v>
          </cell>
          <cell r="Z211">
            <v>67</v>
          </cell>
          <cell r="AA211" t="str">
            <v>R</v>
          </cell>
          <cell r="AB211">
            <v>0</v>
          </cell>
          <cell r="AC211">
            <v>0</v>
          </cell>
          <cell r="AD211">
            <v>1</v>
          </cell>
          <cell r="AE211">
            <v>1</v>
          </cell>
          <cell r="AF211">
            <v>0</v>
          </cell>
          <cell r="AG211">
            <v>0</v>
          </cell>
        </row>
        <row r="212">
          <cell r="A212">
            <v>36632</v>
          </cell>
          <cell r="B212" t="str">
            <v>Gianyar</v>
          </cell>
          <cell r="C212" t="str">
            <v>P_Susut</v>
          </cell>
          <cell r="D212">
            <v>16</v>
          </cell>
          <cell r="E212" t="str">
            <v>EF</v>
          </cell>
          <cell r="F212">
            <v>0.56031249999999999</v>
          </cell>
          <cell r="G212">
            <v>0.56133101851851852</v>
          </cell>
          <cell r="M212">
            <v>1.0185185185185297E-3</v>
          </cell>
          <cell r="N212">
            <v>12</v>
          </cell>
          <cell r="O212">
            <v>16</v>
          </cell>
          <cell r="P212">
            <v>11.515875555555681</v>
          </cell>
          <cell r="Q212" t="str">
            <v>41e</v>
          </cell>
          <cell r="R212" t="str">
            <v>Rele bekerja tanpa penyebab yang jelas, PMT  masuk kembali</v>
          </cell>
          <cell r="S212" t="str">
            <v>Reclose sukses/cuaca hujan</v>
          </cell>
          <cell r="T212">
            <v>1.0185185185185297E-3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1.0185185185185297E-3</v>
          </cell>
          <cell r="Z212">
            <v>67</v>
          </cell>
          <cell r="AA212" t="str">
            <v>R</v>
          </cell>
          <cell r="AB212">
            <v>0</v>
          </cell>
          <cell r="AC212">
            <v>0</v>
          </cell>
          <cell r="AD212">
            <v>1</v>
          </cell>
          <cell r="AE212">
            <v>1</v>
          </cell>
          <cell r="AF212">
            <v>0</v>
          </cell>
          <cell r="AG212">
            <v>0</v>
          </cell>
        </row>
        <row r="213">
          <cell r="A213">
            <v>36632</v>
          </cell>
          <cell r="B213" t="str">
            <v>Gianyar</v>
          </cell>
          <cell r="C213" t="str">
            <v>P_Tampak_Siring</v>
          </cell>
          <cell r="D213">
            <v>50</v>
          </cell>
          <cell r="E213" t="str">
            <v>EF</v>
          </cell>
          <cell r="F213">
            <v>0.56041666666666667</v>
          </cell>
          <cell r="G213">
            <v>0.56111111111111112</v>
          </cell>
          <cell r="M213">
            <v>6.9444444444444198E-4</v>
          </cell>
          <cell r="N213">
            <v>48</v>
          </cell>
          <cell r="O213">
            <v>50</v>
          </cell>
          <cell r="P213">
            <v>24.53666666666658</v>
          </cell>
          <cell r="Q213" t="str">
            <v>41e</v>
          </cell>
          <cell r="R213" t="str">
            <v>Rele bekerja tanpa penyebab yang jelas, PMT  masuk kembali</v>
          </cell>
          <cell r="S213" t="str">
            <v>Reclose sukses / Cuaca Hujan petir</v>
          </cell>
          <cell r="T213">
            <v>6.9444444444444198E-4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6.9444444444444198E-4</v>
          </cell>
          <cell r="Z213">
            <v>64</v>
          </cell>
          <cell r="AA213" t="str">
            <v>R</v>
          </cell>
          <cell r="AB213">
            <v>0</v>
          </cell>
          <cell r="AC213">
            <v>0</v>
          </cell>
          <cell r="AD213">
            <v>1</v>
          </cell>
          <cell r="AE213">
            <v>1</v>
          </cell>
          <cell r="AF213">
            <v>0</v>
          </cell>
          <cell r="AG213">
            <v>0</v>
          </cell>
        </row>
        <row r="214">
          <cell r="A214">
            <v>36632</v>
          </cell>
          <cell r="B214" t="str">
            <v>Gianyar</v>
          </cell>
          <cell r="C214" t="str">
            <v>P_Klungkung</v>
          </cell>
          <cell r="D214">
            <v>40</v>
          </cell>
          <cell r="E214" t="str">
            <v>EF</v>
          </cell>
          <cell r="F214">
            <v>0.57152777777777775</v>
          </cell>
          <cell r="G214">
            <v>0.57222222222222219</v>
          </cell>
          <cell r="M214">
            <v>6.9444444444444198E-4</v>
          </cell>
          <cell r="N214">
            <v>30</v>
          </cell>
          <cell r="O214">
            <v>40</v>
          </cell>
          <cell r="P214">
            <v>19.629333333333264</v>
          </cell>
          <cell r="Q214" t="str">
            <v>41e</v>
          </cell>
          <cell r="R214" t="str">
            <v>Rele bekerja tanpa penyebab yang jelas, PMT  masuk kembali</v>
          </cell>
          <cell r="S214" t="str">
            <v>Reclosed sukses</v>
          </cell>
          <cell r="T214">
            <v>6.9444444444444198E-4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6.9444444444444198E-4</v>
          </cell>
          <cell r="Z214">
            <v>68</v>
          </cell>
          <cell r="AA214" t="str">
            <v>R</v>
          </cell>
          <cell r="AB214">
            <v>0</v>
          </cell>
          <cell r="AC214">
            <v>0</v>
          </cell>
          <cell r="AD214">
            <v>1</v>
          </cell>
          <cell r="AE214">
            <v>1</v>
          </cell>
          <cell r="AF214">
            <v>0</v>
          </cell>
          <cell r="AG214">
            <v>0</v>
          </cell>
        </row>
        <row r="215">
          <cell r="A215">
            <v>36632</v>
          </cell>
          <cell r="B215" t="str">
            <v>Sanur</v>
          </cell>
          <cell r="C215" t="str">
            <v>P_Nusa_Indah</v>
          </cell>
          <cell r="D215">
            <v>110</v>
          </cell>
          <cell r="E215" t="str">
            <v>EF</v>
          </cell>
          <cell r="F215">
            <v>0.61111111111111105</v>
          </cell>
          <cell r="G215">
            <v>0.6118055555555556</v>
          </cell>
          <cell r="M215">
            <v>6.94444444444553E-4</v>
          </cell>
          <cell r="N215">
            <v>95</v>
          </cell>
          <cell r="O215">
            <v>100</v>
          </cell>
          <cell r="P215">
            <v>53.980666666675106</v>
          </cell>
          <cell r="Q215" t="str">
            <v>41e</v>
          </cell>
          <cell r="R215" t="str">
            <v>Rele bekerja tanpa penyebab yang jelas, PMT  masuk kembali</v>
          </cell>
          <cell r="S215" t="str">
            <v>Reclose Sukses/Cuaca mendung</v>
          </cell>
          <cell r="T215">
            <v>6.94444444444553E-4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6.94444444444553E-4</v>
          </cell>
          <cell r="Z215">
            <v>193</v>
          </cell>
          <cell r="AA215" t="str">
            <v>R</v>
          </cell>
          <cell r="AB215">
            <v>0</v>
          </cell>
          <cell r="AC215">
            <v>0</v>
          </cell>
          <cell r="AD215">
            <v>1</v>
          </cell>
          <cell r="AE215">
            <v>1</v>
          </cell>
          <cell r="AF215">
            <v>0</v>
          </cell>
          <cell r="AG215">
            <v>0</v>
          </cell>
        </row>
        <row r="216">
          <cell r="A216">
            <v>36632</v>
          </cell>
          <cell r="B216" t="str">
            <v>Gianyar</v>
          </cell>
          <cell r="C216" t="str">
            <v>P_Kesatrian</v>
          </cell>
          <cell r="D216">
            <v>22</v>
          </cell>
          <cell r="H216">
            <v>0.64583333333333337</v>
          </cell>
          <cell r="I216">
            <v>7.6388888888888895E-2</v>
          </cell>
          <cell r="J216">
            <v>0.71388888888888891</v>
          </cell>
          <cell r="K216" t="str">
            <v>MR</v>
          </cell>
          <cell r="M216">
            <v>6.8055555555555536E-2</v>
          </cell>
          <cell r="P216">
            <v>1058.0210666666665</v>
          </cell>
          <cell r="Q216" t="str">
            <v>44C</v>
          </cell>
          <cell r="R216" t="str">
            <v>SUTM lepas dari Isolator</v>
          </cell>
          <cell r="S216" t="str">
            <v>Perbaikan Hang isolator di Jl.Astrina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6.8055555555555536E-2</v>
          </cell>
          <cell r="Y216">
            <v>6.8055555555555536E-2</v>
          </cell>
          <cell r="Z216">
            <v>63</v>
          </cell>
          <cell r="AA216" t="str">
            <v>R</v>
          </cell>
          <cell r="AB216">
            <v>1</v>
          </cell>
          <cell r="AC216">
            <v>1</v>
          </cell>
          <cell r="AD216">
            <v>0</v>
          </cell>
          <cell r="AE216">
            <v>0</v>
          </cell>
          <cell r="AF216">
            <v>1</v>
          </cell>
          <cell r="AG216">
            <v>1</v>
          </cell>
        </row>
        <row r="217">
          <cell r="A217">
            <v>36632</v>
          </cell>
          <cell r="B217" t="str">
            <v>Kapal</v>
          </cell>
          <cell r="C217" t="str">
            <v>P_Basangkasa</v>
          </cell>
          <cell r="D217">
            <v>80</v>
          </cell>
          <cell r="E217" t="str">
            <v>EF</v>
          </cell>
          <cell r="F217">
            <v>0.69305555555555554</v>
          </cell>
          <cell r="I217">
            <v>0.69374999999999998</v>
          </cell>
          <cell r="K217" t="str">
            <v>R</v>
          </cell>
          <cell r="M217">
            <v>6.9444444444444198E-4</v>
          </cell>
          <cell r="N217">
            <v>75</v>
          </cell>
          <cell r="O217">
            <v>80</v>
          </cell>
          <cell r="P217">
            <v>39.258666666666528</v>
          </cell>
          <cell r="Q217" t="str">
            <v>41e</v>
          </cell>
          <cell r="R217" t="str">
            <v>Rele bekerja tanpa penyebab yang jelas, PMT  masuk kembali</v>
          </cell>
          <cell r="T217">
            <v>0</v>
          </cell>
          <cell r="U217">
            <v>6.9444444444444198E-4</v>
          </cell>
          <cell r="V217">
            <v>0</v>
          </cell>
          <cell r="W217">
            <v>0</v>
          </cell>
          <cell r="X217">
            <v>0</v>
          </cell>
          <cell r="Y217">
            <v>6.9444444444444198E-4</v>
          </cell>
          <cell r="Z217">
            <v>100</v>
          </cell>
          <cell r="AA217" t="str">
            <v>R</v>
          </cell>
          <cell r="AB217">
            <v>1</v>
          </cell>
          <cell r="AC217">
            <v>0</v>
          </cell>
          <cell r="AD217">
            <v>1</v>
          </cell>
          <cell r="AE217">
            <v>0</v>
          </cell>
          <cell r="AF217">
            <v>0</v>
          </cell>
          <cell r="AG217">
            <v>1</v>
          </cell>
        </row>
        <row r="218">
          <cell r="A218">
            <v>36632</v>
          </cell>
          <cell r="B218" t="str">
            <v>Gianyar</v>
          </cell>
          <cell r="C218" t="str">
            <v>P_Susut</v>
          </cell>
          <cell r="D218">
            <v>24</v>
          </cell>
          <cell r="H218">
            <v>0.75486111111111109</v>
          </cell>
          <cell r="I218">
            <v>0.7631944444444444</v>
          </cell>
          <cell r="K218" t="str">
            <v>R</v>
          </cell>
          <cell r="M218">
            <v>8.3333333333333037E-3</v>
          </cell>
          <cell r="N218">
            <v>24</v>
          </cell>
          <cell r="O218">
            <v>30</v>
          </cell>
          <cell r="P218">
            <v>141.33119999999948</v>
          </cell>
          <cell r="Q218">
            <v>46</v>
          </cell>
          <cell r="R218" t="str">
            <v>Cut Out rusak</v>
          </cell>
          <cell r="S218" t="str">
            <v>Perbaiki jumper trafo Phs R</v>
          </cell>
          <cell r="T218">
            <v>0</v>
          </cell>
          <cell r="U218">
            <v>0</v>
          </cell>
          <cell r="V218">
            <v>0</v>
          </cell>
          <cell r="W218">
            <v>8.3333333333333037E-3</v>
          </cell>
          <cell r="X218">
            <v>0</v>
          </cell>
          <cell r="Y218">
            <v>8.3333333333333037E-3</v>
          </cell>
          <cell r="Z218">
            <v>67</v>
          </cell>
          <cell r="AA218" t="str">
            <v>R</v>
          </cell>
          <cell r="AB218">
            <v>1</v>
          </cell>
          <cell r="AC218">
            <v>0</v>
          </cell>
          <cell r="AD218">
            <v>0</v>
          </cell>
          <cell r="AE218">
            <v>0</v>
          </cell>
          <cell r="AF218">
            <v>1</v>
          </cell>
          <cell r="AG218">
            <v>1</v>
          </cell>
        </row>
        <row r="219">
          <cell r="A219">
            <v>36632</v>
          </cell>
          <cell r="B219" t="str">
            <v>Baturiti</v>
          </cell>
          <cell r="C219" t="str">
            <v>P_Pancasari</v>
          </cell>
          <cell r="D219">
            <v>11</v>
          </cell>
          <cell r="E219" t="str">
            <v>EF</v>
          </cell>
          <cell r="F219">
            <v>0.80902777777777779</v>
          </cell>
          <cell r="I219">
            <v>0.80972222222222223</v>
          </cell>
          <cell r="M219">
            <v>6.9444444444444198E-4</v>
          </cell>
          <cell r="N219">
            <v>5</v>
          </cell>
          <cell r="O219">
            <v>8</v>
          </cell>
          <cell r="P219">
            <v>5.3980666666666481</v>
          </cell>
          <cell r="Q219" t="str">
            <v>41e</v>
          </cell>
          <cell r="R219" t="str">
            <v>Rele bekerja tanpa penyebab yang jelas, PMT  masuk kembali</v>
          </cell>
          <cell r="T219">
            <v>0</v>
          </cell>
          <cell r="U219">
            <v>6.9444444444444198E-4</v>
          </cell>
          <cell r="V219">
            <v>0</v>
          </cell>
          <cell r="W219">
            <v>0</v>
          </cell>
          <cell r="X219">
            <v>0</v>
          </cell>
          <cell r="Y219">
            <v>6.9444444444444198E-4</v>
          </cell>
          <cell r="Z219">
            <v>33</v>
          </cell>
          <cell r="AA219" t="str">
            <v>M</v>
          </cell>
          <cell r="AB219">
            <v>0</v>
          </cell>
          <cell r="AC219">
            <v>0</v>
          </cell>
          <cell r="AD219">
            <v>1</v>
          </cell>
          <cell r="AE219">
            <v>0</v>
          </cell>
          <cell r="AF219">
            <v>0</v>
          </cell>
          <cell r="AG219">
            <v>1</v>
          </cell>
        </row>
        <row r="220">
          <cell r="A220">
            <v>36632</v>
          </cell>
          <cell r="B220" t="str">
            <v>Baturiti</v>
          </cell>
          <cell r="C220" t="str">
            <v>P_Pancasari</v>
          </cell>
          <cell r="D220">
            <v>11</v>
          </cell>
          <cell r="E220" t="str">
            <v>EF</v>
          </cell>
          <cell r="F220">
            <v>0.80972222222222223</v>
          </cell>
          <cell r="I220">
            <v>0.86805555555555547</v>
          </cell>
          <cell r="M220">
            <v>5.8333333333333237E-2</v>
          </cell>
          <cell r="N220">
            <v>6</v>
          </cell>
          <cell r="O220">
            <v>9</v>
          </cell>
          <cell r="P220">
            <v>453.43759999999929</v>
          </cell>
          <cell r="Q220" t="str">
            <v>44b</v>
          </cell>
          <cell r="R220" t="str">
            <v>Jumper SUTM putus</v>
          </cell>
          <cell r="S220" t="str">
            <v>Jamper Co Trafo  SKD 2  putus  phs  S</v>
          </cell>
          <cell r="T220">
            <v>0</v>
          </cell>
          <cell r="U220">
            <v>5.8333333333333237E-2</v>
          </cell>
          <cell r="V220">
            <v>0</v>
          </cell>
          <cell r="W220">
            <v>0</v>
          </cell>
          <cell r="X220">
            <v>0</v>
          </cell>
          <cell r="Y220">
            <v>5.8333333333333237E-2</v>
          </cell>
          <cell r="Z220">
            <v>33</v>
          </cell>
          <cell r="AA220" t="str">
            <v>M</v>
          </cell>
          <cell r="AB220">
            <v>0</v>
          </cell>
          <cell r="AC220">
            <v>0</v>
          </cell>
          <cell r="AD220">
            <v>1</v>
          </cell>
          <cell r="AE220">
            <v>0</v>
          </cell>
          <cell r="AF220">
            <v>0</v>
          </cell>
          <cell r="AG220">
            <v>1</v>
          </cell>
        </row>
        <row r="221">
          <cell r="A221">
            <v>36632</v>
          </cell>
          <cell r="B221" t="str">
            <v>Kapal</v>
          </cell>
          <cell r="C221" t="str">
            <v>P_Sakah_Lukluk</v>
          </cell>
          <cell r="D221">
            <v>220</v>
          </cell>
          <cell r="E221" t="str">
            <v>EF</v>
          </cell>
          <cell r="F221">
            <v>0.81527777777777777</v>
          </cell>
          <cell r="G221">
            <v>0.81597222222222221</v>
          </cell>
          <cell r="M221">
            <v>6.9444444444444198E-4</v>
          </cell>
          <cell r="N221">
            <v>190</v>
          </cell>
          <cell r="O221">
            <v>190</v>
          </cell>
          <cell r="P221">
            <v>107.96133333333296</v>
          </cell>
          <cell r="Q221" t="str">
            <v>41e</v>
          </cell>
          <cell r="R221" t="str">
            <v>Rele bekerja tanpa penyebab yang jelas, PMT  masuk kembali</v>
          </cell>
          <cell r="T221">
            <v>6.9444444444444198E-4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6.9444444444444198E-4</v>
          </cell>
          <cell r="Z221">
            <v>107</v>
          </cell>
          <cell r="AA221" t="str">
            <v>R</v>
          </cell>
          <cell r="AB221">
            <v>0</v>
          </cell>
          <cell r="AC221">
            <v>0</v>
          </cell>
          <cell r="AD221">
            <v>1</v>
          </cell>
          <cell r="AE221">
            <v>1</v>
          </cell>
          <cell r="AF221">
            <v>0</v>
          </cell>
          <cell r="AG221">
            <v>0</v>
          </cell>
        </row>
        <row r="222">
          <cell r="A222">
            <v>36632</v>
          </cell>
          <cell r="B222" t="str">
            <v>Kapal</v>
          </cell>
          <cell r="C222" t="str">
            <v>P_Sakah_Lukluk</v>
          </cell>
          <cell r="D222">
            <v>190</v>
          </cell>
          <cell r="E222" t="str">
            <v>EF</v>
          </cell>
          <cell r="F222">
            <v>0.83333333333333337</v>
          </cell>
          <cell r="G222">
            <v>0.8340277777777777</v>
          </cell>
          <cell r="M222">
            <v>6.9444444444433095E-4</v>
          </cell>
          <cell r="N222">
            <v>190</v>
          </cell>
          <cell r="O222">
            <v>190</v>
          </cell>
          <cell r="P222">
            <v>93.2393333333181</v>
          </cell>
          <cell r="Q222" t="str">
            <v>41e</v>
          </cell>
          <cell r="R222" t="str">
            <v>Rele bekerja tanpa penyebab yang jelas, PMT  masuk kembali</v>
          </cell>
          <cell r="T222">
            <v>6.9444444444433095E-4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6.9444444444433095E-4</v>
          </cell>
          <cell r="Z222">
            <v>107</v>
          </cell>
          <cell r="AA222" t="str">
            <v>R</v>
          </cell>
          <cell r="AB222">
            <v>0</v>
          </cell>
          <cell r="AC222">
            <v>0</v>
          </cell>
          <cell r="AD222">
            <v>1</v>
          </cell>
          <cell r="AE222">
            <v>1</v>
          </cell>
          <cell r="AF222">
            <v>0</v>
          </cell>
          <cell r="AG222">
            <v>0</v>
          </cell>
        </row>
        <row r="223">
          <cell r="A223">
            <v>36633</v>
          </cell>
          <cell r="B223" t="str">
            <v>Nusa Dua</v>
          </cell>
          <cell r="C223" t="str">
            <v>P_Exp._Jimbaran</v>
          </cell>
          <cell r="D223">
            <v>130</v>
          </cell>
          <cell r="E223" t="str">
            <v>OC/M</v>
          </cell>
          <cell r="F223">
            <v>0.32500000000000001</v>
          </cell>
          <cell r="I223">
            <v>0.3263888888888889</v>
          </cell>
          <cell r="K223" t="str">
            <v>M</v>
          </cell>
          <cell r="M223">
            <v>1.388888888888884E-3</v>
          </cell>
          <cell r="N223">
            <v>55</v>
          </cell>
          <cell r="O223">
            <v>120</v>
          </cell>
          <cell r="P223">
            <v>127.59066666666621</v>
          </cell>
          <cell r="Q223">
            <v>58</v>
          </cell>
          <cell r="R223" t="str">
            <v>Rele bekerja tanpa penyebab yang jelas, PMT dapat masuk kembali</v>
          </cell>
          <cell r="T223">
            <v>0</v>
          </cell>
          <cell r="U223">
            <v>1.388888888888884E-3</v>
          </cell>
          <cell r="V223">
            <v>0</v>
          </cell>
          <cell r="W223">
            <v>0</v>
          </cell>
          <cell r="X223">
            <v>0</v>
          </cell>
          <cell r="Y223">
            <v>1.388888888888884E-3</v>
          </cell>
          <cell r="Z223">
            <v>124</v>
          </cell>
          <cell r="AA223" t="str">
            <v>R</v>
          </cell>
          <cell r="AB223">
            <v>0</v>
          </cell>
          <cell r="AC223">
            <v>1</v>
          </cell>
          <cell r="AD223">
            <v>1</v>
          </cell>
          <cell r="AE223">
            <v>0</v>
          </cell>
          <cell r="AF223">
            <v>0</v>
          </cell>
          <cell r="AG223">
            <v>1</v>
          </cell>
        </row>
        <row r="224">
          <cell r="A224">
            <v>36633</v>
          </cell>
          <cell r="B224" t="str">
            <v>Kapal</v>
          </cell>
          <cell r="C224" t="str">
            <v>P_Luwus</v>
          </cell>
          <cell r="D224">
            <v>30</v>
          </cell>
          <cell r="F224">
            <v>0</v>
          </cell>
          <cell r="G224">
            <v>0</v>
          </cell>
          <cell r="H224">
            <v>0.45</v>
          </cell>
          <cell r="I224">
            <v>0.59513888888888888</v>
          </cell>
          <cell r="J224">
            <v>0.44930555555555557</v>
          </cell>
          <cell r="K224" t="str">
            <v>MR</v>
          </cell>
          <cell r="N224">
            <v>25</v>
          </cell>
          <cell r="O224">
            <v>30</v>
          </cell>
          <cell r="P224">
            <v>0</v>
          </cell>
          <cell r="Q224">
            <v>92</v>
          </cell>
          <cell r="R224" t="str">
            <v xml:space="preserve">Karena pemeliharaan </v>
          </cell>
          <cell r="S224" t="str">
            <v>Perbaikan RC di P.Luwus, beban dimanuver ke P Taman Tanda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-6.9444444444444198E-4</v>
          </cell>
          <cell r="Y224">
            <v>-6.9444444444444198E-4</v>
          </cell>
          <cell r="Z224">
            <v>108</v>
          </cell>
          <cell r="AA224" t="str">
            <v>R</v>
          </cell>
          <cell r="AB224">
            <v>1</v>
          </cell>
          <cell r="AC224">
            <v>1</v>
          </cell>
          <cell r="AD224">
            <v>0</v>
          </cell>
          <cell r="AE224">
            <v>0</v>
          </cell>
          <cell r="AF224">
            <v>1</v>
          </cell>
          <cell r="AG224">
            <v>1</v>
          </cell>
        </row>
        <row r="225">
          <cell r="A225">
            <v>36633</v>
          </cell>
          <cell r="B225" t="str">
            <v>Sanur</v>
          </cell>
          <cell r="C225" t="str">
            <v>P_Exp._Tohpati</v>
          </cell>
          <cell r="D225">
            <v>0</v>
          </cell>
          <cell r="F225">
            <v>36508.279861111114</v>
          </cell>
          <cell r="I225">
            <v>36633.463888888888</v>
          </cell>
          <cell r="J225">
            <v>36508.300694444442</v>
          </cell>
          <cell r="K225" t="str">
            <v>R</v>
          </cell>
          <cell r="M225">
            <v>2.0833333328482695E-2</v>
          </cell>
          <cell r="N225">
            <v>0</v>
          </cell>
          <cell r="O225">
            <v>0</v>
          </cell>
          <cell r="P225">
            <v>0</v>
          </cell>
          <cell r="Q225">
            <v>49</v>
          </cell>
          <cell r="R225" t="str">
            <v>Lain - lain</v>
          </cell>
          <cell r="S225" t="str">
            <v>Penormalan                                               (ex gangguan 14-12-99)</v>
          </cell>
          <cell r="T225">
            <v>0</v>
          </cell>
          <cell r="U225">
            <v>0</v>
          </cell>
          <cell r="V225">
            <v>2.0833333328482695E-2</v>
          </cell>
          <cell r="W225">
            <v>0</v>
          </cell>
          <cell r="X225">
            <v>0</v>
          </cell>
          <cell r="Y225">
            <v>2.0833333328482695E-2</v>
          </cell>
          <cell r="Z225">
            <v>188</v>
          </cell>
          <cell r="AA225" t="str">
            <v>R</v>
          </cell>
          <cell r="AB225">
            <v>1</v>
          </cell>
          <cell r="AC225">
            <v>0</v>
          </cell>
          <cell r="AD225">
            <v>1</v>
          </cell>
          <cell r="AE225">
            <v>0</v>
          </cell>
          <cell r="AF225">
            <v>0</v>
          </cell>
          <cell r="AG225">
            <v>1</v>
          </cell>
        </row>
        <row r="226">
          <cell r="A226">
            <v>36633</v>
          </cell>
          <cell r="B226" t="str">
            <v>Sanur</v>
          </cell>
          <cell r="C226" t="str">
            <v>P_Exp._Tohpati</v>
          </cell>
          <cell r="D226">
            <v>0</v>
          </cell>
          <cell r="H226">
            <v>0.53333333333333333</v>
          </cell>
          <cell r="I226">
            <v>0.56736111111111109</v>
          </cell>
          <cell r="K226" t="str">
            <v>R</v>
          </cell>
          <cell r="M226">
            <v>3.4027777777777768E-2</v>
          </cell>
          <cell r="N226">
            <v>0</v>
          </cell>
          <cell r="O226">
            <v>0</v>
          </cell>
          <cell r="P226">
            <v>0</v>
          </cell>
          <cell r="Q226">
            <v>49</v>
          </cell>
          <cell r="R226" t="str">
            <v>Lain - lain</v>
          </cell>
          <cell r="S226" t="str">
            <v>Perbaikan polaritas</v>
          </cell>
          <cell r="T226">
            <v>0</v>
          </cell>
          <cell r="U226">
            <v>0</v>
          </cell>
          <cell r="V226">
            <v>0</v>
          </cell>
          <cell r="W226">
            <v>3.4027777777777768E-2</v>
          </cell>
          <cell r="X226">
            <v>0</v>
          </cell>
          <cell r="Y226">
            <v>3.4027777777777768E-2</v>
          </cell>
          <cell r="Z226">
            <v>188</v>
          </cell>
          <cell r="AA226" t="str">
            <v>R</v>
          </cell>
          <cell r="AB226">
            <v>1</v>
          </cell>
          <cell r="AC226">
            <v>0</v>
          </cell>
          <cell r="AD226">
            <v>0</v>
          </cell>
          <cell r="AE226">
            <v>0</v>
          </cell>
          <cell r="AF226">
            <v>1</v>
          </cell>
          <cell r="AG226">
            <v>1</v>
          </cell>
        </row>
        <row r="227">
          <cell r="A227">
            <v>36633</v>
          </cell>
          <cell r="B227" t="str">
            <v>Sanur</v>
          </cell>
          <cell r="C227" t="str">
            <v>P_Exp._Tohpati</v>
          </cell>
          <cell r="D227">
            <v>0</v>
          </cell>
          <cell r="H227">
            <v>0.61250000000000004</v>
          </cell>
          <cell r="I227">
            <v>0.64027777777777783</v>
          </cell>
          <cell r="K227" t="str">
            <v>R</v>
          </cell>
          <cell r="M227">
            <v>2.777777777777779E-2</v>
          </cell>
          <cell r="N227">
            <v>0</v>
          </cell>
          <cell r="O227">
            <v>0</v>
          </cell>
          <cell r="P227">
            <v>0</v>
          </cell>
          <cell r="Q227">
            <v>49</v>
          </cell>
          <cell r="R227" t="str">
            <v>Lain - lain</v>
          </cell>
          <cell r="S227" t="str">
            <v>Perbaikan polaritas</v>
          </cell>
          <cell r="T227">
            <v>0</v>
          </cell>
          <cell r="U227">
            <v>0</v>
          </cell>
          <cell r="V227">
            <v>0</v>
          </cell>
          <cell r="W227">
            <v>2.777777777777779E-2</v>
          </cell>
          <cell r="X227">
            <v>0</v>
          </cell>
          <cell r="Y227">
            <v>2.777777777777779E-2</v>
          </cell>
          <cell r="Z227">
            <v>188</v>
          </cell>
          <cell r="AA227" t="str">
            <v>R</v>
          </cell>
          <cell r="AB227">
            <v>1</v>
          </cell>
          <cell r="AC227">
            <v>0</v>
          </cell>
          <cell r="AD227">
            <v>0</v>
          </cell>
          <cell r="AE227">
            <v>0</v>
          </cell>
          <cell r="AF227">
            <v>1</v>
          </cell>
          <cell r="AG227">
            <v>1</v>
          </cell>
        </row>
        <row r="228">
          <cell r="A228">
            <v>36633</v>
          </cell>
          <cell r="B228" t="str">
            <v>Gianyar</v>
          </cell>
          <cell r="C228" t="str">
            <v>P_Klungkung</v>
          </cell>
          <cell r="D228">
            <v>98</v>
          </cell>
          <cell r="E228" t="str">
            <v>EF</v>
          </cell>
          <cell r="F228">
            <v>0.61319444444444449</v>
          </cell>
          <cell r="G228">
            <v>0.61388888888888882</v>
          </cell>
          <cell r="M228">
            <v>6.9444444444433095E-4</v>
          </cell>
          <cell r="N228">
            <v>70</v>
          </cell>
          <cell r="O228">
            <v>80</v>
          </cell>
          <cell r="P228">
            <v>48.091866666658802</v>
          </cell>
          <cell r="Q228" t="str">
            <v>41e</v>
          </cell>
          <cell r="R228" t="str">
            <v>Rele bekerja tanpa penyebab yang jelas, PMT  masuk kembali</v>
          </cell>
          <cell r="T228">
            <v>6.9444444444433095E-4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6.9444444444433095E-4</v>
          </cell>
          <cell r="Z228">
            <v>68</v>
          </cell>
          <cell r="AA228" t="str">
            <v>R</v>
          </cell>
          <cell r="AB228">
            <v>0</v>
          </cell>
          <cell r="AC228">
            <v>0</v>
          </cell>
          <cell r="AD228">
            <v>1</v>
          </cell>
          <cell r="AE228">
            <v>1</v>
          </cell>
          <cell r="AF228">
            <v>0</v>
          </cell>
          <cell r="AG228">
            <v>0</v>
          </cell>
        </row>
        <row r="229">
          <cell r="A229">
            <v>36634</v>
          </cell>
          <cell r="B229" t="str">
            <v>Sanur</v>
          </cell>
          <cell r="C229" t="str">
            <v>P_Bet_Ngandang</v>
          </cell>
          <cell r="D229">
            <v>60</v>
          </cell>
          <cell r="E229" t="str">
            <v>OC/M</v>
          </cell>
          <cell r="F229">
            <v>0.12361111111111112</v>
          </cell>
          <cell r="G229">
            <v>0.12430555555555556</v>
          </cell>
          <cell r="M229">
            <v>6.9444444444444198E-4</v>
          </cell>
          <cell r="N229">
            <v>45</v>
          </cell>
          <cell r="O229">
            <v>60</v>
          </cell>
          <cell r="P229">
            <v>29.443999999999896</v>
          </cell>
          <cell r="Q229" t="str">
            <v>41e</v>
          </cell>
          <cell r="R229" t="str">
            <v>Rele bekerja tanpa penyebab yang jelas, PMT  masuk kembali</v>
          </cell>
          <cell r="S229" t="str">
            <v>Reclose sukses</v>
          </cell>
          <cell r="T229">
            <v>6.9444444444444198E-4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6.9444444444444198E-4</v>
          </cell>
          <cell r="Z229">
            <v>186</v>
          </cell>
          <cell r="AA229" t="str">
            <v>R</v>
          </cell>
          <cell r="AB229">
            <v>0</v>
          </cell>
          <cell r="AC229">
            <v>0</v>
          </cell>
          <cell r="AD229">
            <v>1</v>
          </cell>
          <cell r="AE229">
            <v>1</v>
          </cell>
          <cell r="AF229">
            <v>0</v>
          </cell>
          <cell r="AG229">
            <v>0</v>
          </cell>
        </row>
        <row r="230">
          <cell r="A230">
            <v>36634</v>
          </cell>
          <cell r="B230" t="str">
            <v>Sanur</v>
          </cell>
          <cell r="C230" t="str">
            <v>P_Sudirman</v>
          </cell>
          <cell r="D230">
            <v>80</v>
          </cell>
          <cell r="E230" t="str">
            <v>EF</v>
          </cell>
          <cell r="F230">
            <v>0.12430555555555556</v>
          </cell>
          <cell r="I230">
            <v>0.12569444444444444</v>
          </cell>
          <cell r="K230" t="str">
            <v>R</v>
          </cell>
          <cell r="M230">
            <v>1.388888888888884E-3</v>
          </cell>
          <cell r="N230">
            <v>65</v>
          </cell>
          <cell r="O230">
            <v>80</v>
          </cell>
          <cell r="P230">
            <v>78.517333333333056</v>
          </cell>
          <cell r="Q230">
            <v>56</v>
          </cell>
          <cell r="R230" t="str">
            <v>Rele bekerja karena ikutan (sympthetic tripping).</v>
          </cell>
          <cell r="S230" t="str">
            <v>Cuaca mendung</v>
          </cell>
          <cell r="T230">
            <v>0</v>
          </cell>
          <cell r="U230">
            <v>1.388888888888884E-3</v>
          </cell>
          <cell r="V230">
            <v>0</v>
          </cell>
          <cell r="W230">
            <v>0</v>
          </cell>
          <cell r="X230">
            <v>0</v>
          </cell>
          <cell r="Y230">
            <v>1.388888888888884E-3</v>
          </cell>
          <cell r="Z230">
            <v>189</v>
          </cell>
          <cell r="AA230" t="str">
            <v>R</v>
          </cell>
          <cell r="AB230">
            <v>1</v>
          </cell>
          <cell r="AC230">
            <v>0</v>
          </cell>
          <cell r="AD230">
            <v>1</v>
          </cell>
          <cell r="AE230">
            <v>0</v>
          </cell>
          <cell r="AF230">
            <v>0</v>
          </cell>
          <cell r="AG230">
            <v>1</v>
          </cell>
        </row>
        <row r="231">
          <cell r="A231">
            <v>36634</v>
          </cell>
          <cell r="B231" t="str">
            <v>Gianyar</v>
          </cell>
          <cell r="C231" t="str">
            <v>P_Susut</v>
          </cell>
          <cell r="D231">
            <v>36</v>
          </cell>
          <cell r="E231" t="str">
            <v>EF</v>
          </cell>
          <cell r="F231">
            <v>0.2076388888888889</v>
          </cell>
          <cell r="I231">
            <v>0.20833333333333334</v>
          </cell>
          <cell r="K231" t="str">
            <v>R</v>
          </cell>
          <cell r="M231">
            <v>6.9444444444444198E-4</v>
          </cell>
          <cell r="N231">
            <v>32</v>
          </cell>
          <cell r="O231">
            <v>36</v>
          </cell>
          <cell r="P231">
            <v>17.666399999999935</v>
          </cell>
          <cell r="Q231" t="str">
            <v>41e</v>
          </cell>
          <cell r="R231" t="str">
            <v>Rele bekerja tanpa penyebab yang jelas, PMT  masuk kembali</v>
          </cell>
          <cell r="T231">
            <v>0</v>
          </cell>
          <cell r="U231">
            <v>6.9444444444444198E-4</v>
          </cell>
          <cell r="V231">
            <v>0</v>
          </cell>
          <cell r="W231">
            <v>0</v>
          </cell>
          <cell r="X231">
            <v>0</v>
          </cell>
          <cell r="Y231">
            <v>6.9444444444444198E-4</v>
          </cell>
          <cell r="Z231">
            <v>67</v>
          </cell>
          <cell r="AA231" t="str">
            <v>R</v>
          </cell>
          <cell r="AB231">
            <v>1</v>
          </cell>
          <cell r="AC231">
            <v>0</v>
          </cell>
          <cell r="AD231">
            <v>1</v>
          </cell>
          <cell r="AE231">
            <v>0</v>
          </cell>
          <cell r="AF231">
            <v>0</v>
          </cell>
          <cell r="AG231">
            <v>1</v>
          </cell>
        </row>
        <row r="232">
          <cell r="A232">
            <v>36634</v>
          </cell>
          <cell r="B232" t="str">
            <v>Antosari</v>
          </cell>
          <cell r="C232" t="str">
            <v>P_Belimbing</v>
          </cell>
          <cell r="D232">
            <v>2</v>
          </cell>
          <cell r="E232" t="str">
            <v>EF</v>
          </cell>
          <cell r="F232">
            <v>0.32777777777777778</v>
          </cell>
          <cell r="G232">
            <v>0.32847222222222222</v>
          </cell>
          <cell r="M232">
            <v>6.9444444444444198E-4</v>
          </cell>
          <cell r="N232">
            <v>2</v>
          </cell>
          <cell r="O232">
            <v>2</v>
          </cell>
          <cell r="P232">
            <v>0.98146666666666316</v>
          </cell>
          <cell r="Q232" t="str">
            <v>41e</v>
          </cell>
          <cell r="R232" t="str">
            <v>Rele bekerja tanpa penyebab yang jelas, PMT  masuk kembali</v>
          </cell>
          <cell r="T232">
            <v>6.9444444444444198E-4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6.9444444444444198E-4</v>
          </cell>
          <cell r="Z232">
            <v>3</v>
          </cell>
          <cell r="AA232" t="str">
            <v>R</v>
          </cell>
          <cell r="AB232">
            <v>0</v>
          </cell>
          <cell r="AC232">
            <v>0</v>
          </cell>
          <cell r="AD232">
            <v>1</v>
          </cell>
          <cell r="AE232">
            <v>1</v>
          </cell>
          <cell r="AF232">
            <v>0</v>
          </cell>
          <cell r="AG232">
            <v>0</v>
          </cell>
        </row>
        <row r="233">
          <cell r="A233">
            <v>36634</v>
          </cell>
          <cell r="B233" t="str">
            <v>Antosari</v>
          </cell>
          <cell r="C233" t="str">
            <v>P_Kerambitan</v>
          </cell>
          <cell r="D233">
            <v>16</v>
          </cell>
          <cell r="H233">
            <v>0.3888888888888889</v>
          </cell>
          <cell r="I233">
            <v>0.40138888888888885</v>
          </cell>
          <cell r="K233" t="str">
            <v>R</v>
          </cell>
          <cell r="M233">
            <v>1.2499999999999956E-2</v>
          </cell>
          <cell r="N233">
            <v>20</v>
          </cell>
          <cell r="O233">
            <v>20</v>
          </cell>
          <cell r="P233">
            <v>141.33119999999948</v>
          </cell>
          <cell r="Q233" t="str">
            <v>41a</v>
          </cell>
          <cell r="R233" t="str">
            <v>Pemutus tegangan menengah terbuka, pelebur tegangan menengah putus karena pohon / dahan / layang - layang</v>
          </cell>
          <cell r="S233" t="str">
            <v>Potong pohon di Br. Curah Ds.Kupu</v>
          </cell>
          <cell r="T233">
            <v>0</v>
          </cell>
          <cell r="U233">
            <v>0</v>
          </cell>
          <cell r="V233">
            <v>0</v>
          </cell>
          <cell r="W233">
            <v>1.2499999999999956E-2</v>
          </cell>
          <cell r="X233">
            <v>0</v>
          </cell>
          <cell r="Y233">
            <v>1.2499999999999956E-2</v>
          </cell>
          <cell r="Z233">
            <v>4</v>
          </cell>
          <cell r="AA233" t="str">
            <v>R</v>
          </cell>
          <cell r="AB233">
            <v>1</v>
          </cell>
          <cell r="AC233">
            <v>0</v>
          </cell>
          <cell r="AD233">
            <v>0</v>
          </cell>
          <cell r="AE233">
            <v>0</v>
          </cell>
          <cell r="AF233">
            <v>1</v>
          </cell>
          <cell r="AG233">
            <v>1</v>
          </cell>
        </row>
        <row r="234">
          <cell r="A234">
            <v>36634</v>
          </cell>
          <cell r="B234" t="str">
            <v>Sanur</v>
          </cell>
          <cell r="C234" t="str">
            <v>P_HBB</v>
          </cell>
          <cell r="D234">
            <v>30</v>
          </cell>
          <cell r="H234">
            <v>0.39583333333333331</v>
          </cell>
          <cell r="I234">
            <v>0.45763888888888887</v>
          </cell>
          <cell r="K234" t="str">
            <v>R</v>
          </cell>
          <cell r="M234">
            <v>6.1805555555555558E-2</v>
          </cell>
          <cell r="N234">
            <v>30</v>
          </cell>
          <cell r="P234">
            <v>1310.258</v>
          </cell>
          <cell r="Q234">
            <v>92</v>
          </cell>
          <cell r="R234" t="str">
            <v xml:space="preserve">Karena pemeliharaan </v>
          </cell>
          <cell r="S234" t="str">
            <v>Har. Kubikel di pelanggan (Sesuai Jadwal)</v>
          </cell>
          <cell r="T234">
            <v>0</v>
          </cell>
          <cell r="U234">
            <v>0</v>
          </cell>
          <cell r="V234">
            <v>0</v>
          </cell>
          <cell r="W234">
            <v>6.1805555555555558E-2</v>
          </cell>
          <cell r="X234">
            <v>0</v>
          </cell>
          <cell r="Y234">
            <v>6.1805555555555558E-2</v>
          </cell>
          <cell r="Z234">
            <v>187</v>
          </cell>
          <cell r="AA234" t="str">
            <v>R</v>
          </cell>
          <cell r="AB234">
            <v>1</v>
          </cell>
          <cell r="AC234">
            <v>0</v>
          </cell>
          <cell r="AD234">
            <v>0</v>
          </cell>
          <cell r="AE234">
            <v>0</v>
          </cell>
          <cell r="AF234">
            <v>1</v>
          </cell>
          <cell r="AG234">
            <v>1</v>
          </cell>
        </row>
        <row r="235">
          <cell r="A235">
            <v>36634</v>
          </cell>
          <cell r="B235" t="str">
            <v>Pesanggaran</v>
          </cell>
          <cell r="C235" t="str">
            <v>P_Pedungan</v>
          </cell>
          <cell r="D235">
            <v>170</v>
          </cell>
          <cell r="H235">
            <v>0.40347222222222223</v>
          </cell>
          <cell r="I235">
            <v>0.65</v>
          </cell>
          <cell r="K235" t="str">
            <v>R</v>
          </cell>
          <cell r="M235">
            <v>0.24652777777777779</v>
          </cell>
          <cell r="N235">
            <v>155</v>
          </cell>
          <cell r="O235">
            <v>170</v>
          </cell>
          <cell r="P235">
            <v>29615.756666666672</v>
          </cell>
          <cell r="Q235">
            <v>92</v>
          </cell>
          <cell r="R235" t="str">
            <v xml:space="preserve">Karena pemeliharaan </v>
          </cell>
          <cell r="S235" t="str">
            <v>Har. Kubikel di pelanggan (Sesuai Jadwal)</v>
          </cell>
          <cell r="T235">
            <v>0</v>
          </cell>
          <cell r="U235">
            <v>0</v>
          </cell>
          <cell r="V235">
            <v>0</v>
          </cell>
          <cell r="W235">
            <v>0.24652777777777779</v>
          </cell>
          <cell r="X235">
            <v>0</v>
          </cell>
          <cell r="Y235">
            <v>0.24652777777777779</v>
          </cell>
          <cell r="Z235">
            <v>163</v>
          </cell>
          <cell r="AA235" t="str">
            <v>R</v>
          </cell>
          <cell r="AB235">
            <v>1</v>
          </cell>
          <cell r="AC235">
            <v>0</v>
          </cell>
          <cell r="AD235">
            <v>0</v>
          </cell>
          <cell r="AE235">
            <v>0</v>
          </cell>
          <cell r="AF235">
            <v>1</v>
          </cell>
          <cell r="AG235">
            <v>1</v>
          </cell>
        </row>
        <row r="236">
          <cell r="A236">
            <v>36634</v>
          </cell>
          <cell r="B236" t="str">
            <v>GH_Monang_Maning</v>
          </cell>
          <cell r="C236" t="str">
            <v>LBS6_F_Perumnas</v>
          </cell>
          <cell r="D236">
            <v>0</v>
          </cell>
          <cell r="H236">
            <v>0.41249999999999998</v>
          </cell>
          <cell r="I236">
            <v>0.65972222222222221</v>
          </cell>
          <cell r="K236" t="str">
            <v>M</v>
          </cell>
          <cell r="M236">
            <v>0</v>
          </cell>
          <cell r="P236">
            <v>0</v>
          </cell>
          <cell r="Q236">
            <v>92</v>
          </cell>
          <cell r="R236" t="str">
            <v xml:space="preserve">Karena pemeliharaan </v>
          </cell>
          <cell r="S236" t="str">
            <v>Har. Kubikel di pelanggan (Sesuai Jadwal)</v>
          </cell>
          <cell r="T236">
            <v>0</v>
          </cell>
          <cell r="U236">
            <v>0</v>
          </cell>
          <cell r="V236">
            <v>0</v>
          </cell>
          <cell r="W236">
            <v>0.24722222222222223</v>
          </cell>
          <cell r="X236">
            <v>0</v>
          </cell>
          <cell r="Y236">
            <v>0.24722222222222223</v>
          </cell>
          <cell r="Z236">
            <v>366</v>
          </cell>
          <cell r="AA236" t="str">
            <v>L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1</v>
          </cell>
          <cell r="AG236">
            <v>1</v>
          </cell>
        </row>
        <row r="237">
          <cell r="A237">
            <v>36634</v>
          </cell>
          <cell r="B237" t="str">
            <v>GH_Monang_Maning</v>
          </cell>
          <cell r="C237" t="str">
            <v>LBS5_F_Gajah_Mada</v>
          </cell>
          <cell r="D237">
            <v>0</v>
          </cell>
          <cell r="H237">
            <v>0.4145833333333333</v>
          </cell>
          <cell r="I237">
            <v>0.53402777777777777</v>
          </cell>
          <cell r="K237" t="str">
            <v>M</v>
          </cell>
          <cell r="M237">
            <v>0</v>
          </cell>
          <cell r="P237">
            <v>0</v>
          </cell>
          <cell r="Q237">
            <v>92</v>
          </cell>
          <cell r="R237" t="str">
            <v xml:space="preserve">Karena pemeliharaan </v>
          </cell>
          <cell r="S237" t="str">
            <v>Har. Kubikel di pelanggan (Sesuai Jadwal)</v>
          </cell>
          <cell r="T237">
            <v>0</v>
          </cell>
          <cell r="U237">
            <v>0</v>
          </cell>
          <cell r="V237">
            <v>0</v>
          </cell>
          <cell r="W237">
            <v>0.11944444444444446</v>
          </cell>
          <cell r="X237">
            <v>0</v>
          </cell>
          <cell r="Y237">
            <v>0.11944444444444446</v>
          </cell>
          <cell r="Z237">
            <v>365</v>
          </cell>
          <cell r="AA237" t="str">
            <v>L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1</v>
          </cell>
          <cell r="AG237">
            <v>1</v>
          </cell>
        </row>
        <row r="238">
          <cell r="A238">
            <v>36634</v>
          </cell>
          <cell r="B238" t="str">
            <v>Kapal</v>
          </cell>
          <cell r="C238" t="str">
            <v>P_Penebel</v>
          </cell>
          <cell r="D238">
            <v>35</v>
          </cell>
          <cell r="E238" t="str">
            <v>EF</v>
          </cell>
          <cell r="F238">
            <v>0.66041666666666665</v>
          </cell>
          <cell r="I238">
            <v>0.66180555555555554</v>
          </cell>
          <cell r="K238" t="str">
            <v>M</v>
          </cell>
          <cell r="M238">
            <v>1.388888888888884E-3</v>
          </cell>
          <cell r="N238">
            <v>35</v>
          </cell>
          <cell r="O238">
            <v>35</v>
          </cell>
          <cell r="P238">
            <v>34.351333333333208</v>
          </cell>
          <cell r="Q238" t="str">
            <v>41e</v>
          </cell>
          <cell r="R238" t="str">
            <v>Rele bekerja tanpa penyebab yang jelas, PMT  masuk kembali</v>
          </cell>
          <cell r="T238">
            <v>0</v>
          </cell>
          <cell r="U238">
            <v>1.388888888888884E-3</v>
          </cell>
          <cell r="V238">
            <v>0</v>
          </cell>
          <cell r="W238">
            <v>0</v>
          </cell>
          <cell r="X238">
            <v>0</v>
          </cell>
          <cell r="Y238">
            <v>1.388888888888884E-3</v>
          </cell>
          <cell r="Z238">
            <v>101</v>
          </cell>
          <cell r="AA238" t="str">
            <v>R</v>
          </cell>
          <cell r="AB238">
            <v>0</v>
          </cell>
          <cell r="AC238">
            <v>1</v>
          </cell>
          <cell r="AD238">
            <v>1</v>
          </cell>
          <cell r="AE238">
            <v>0</v>
          </cell>
          <cell r="AF238">
            <v>0</v>
          </cell>
          <cell r="AG238">
            <v>1</v>
          </cell>
        </row>
        <row r="239">
          <cell r="A239">
            <v>36634</v>
          </cell>
          <cell r="B239" t="str">
            <v>Gianyar</v>
          </cell>
          <cell r="C239" t="str">
            <v>P_Tampak_Siring</v>
          </cell>
          <cell r="D239">
            <v>118</v>
          </cell>
          <cell r="E239" t="str">
            <v>EF</v>
          </cell>
          <cell r="F239">
            <v>0.77430555555555547</v>
          </cell>
          <cell r="G239">
            <v>0.77500000000000002</v>
          </cell>
          <cell r="M239">
            <v>6.94444444444553E-4</v>
          </cell>
          <cell r="N239">
            <v>110</v>
          </cell>
          <cell r="O239">
            <v>115</v>
          </cell>
          <cell r="P239">
            <v>57.906533333342381</v>
          </cell>
          <cell r="Q239" t="str">
            <v>41e</v>
          </cell>
          <cell r="R239" t="str">
            <v>Rele bekerja tanpa penyebab yang jelas, PMT  masuk kembali</v>
          </cell>
          <cell r="T239">
            <v>6.94444444444553E-4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6.94444444444553E-4</v>
          </cell>
          <cell r="Z239">
            <v>64</v>
          </cell>
          <cell r="AA239" t="str">
            <v>R</v>
          </cell>
          <cell r="AB239">
            <v>0</v>
          </cell>
          <cell r="AC239">
            <v>0</v>
          </cell>
          <cell r="AD239">
            <v>1</v>
          </cell>
          <cell r="AE239">
            <v>1</v>
          </cell>
          <cell r="AF239">
            <v>0</v>
          </cell>
          <cell r="AG239">
            <v>0</v>
          </cell>
        </row>
        <row r="240">
          <cell r="A240">
            <v>36634</v>
          </cell>
          <cell r="B240" t="str">
            <v>Kapal</v>
          </cell>
          <cell r="C240" t="str">
            <v>P_Penebel</v>
          </cell>
          <cell r="D240">
            <v>105</v>
          </cell>
          <cell r="E240" t="str">
            <v>EF</v>
          </cell>
          <cell r="F240">
            <v>0.85138888888888886</v>
          </cell>
          <cell r="I240">
            <v>0.8520833333333333</v>
          </cell>
          <cell r="K240" t="str">
            <v>M</v>
          </cell>
          <cell r="M240">
            <v>6.9444444444444198E-4</v>
          </cell>
          <cell r="N240">
            <v>95</v>
          </cell>
          <cell r="O240">
            <v>100</v>
          </cell>
          <cell r="P240">
            <v>51.526999999999816</v>
          </cell>
          <cell r="Q240" t="str">
            <v>41e</v>
          </cell>
          <cell r="R240" t="str">
            <v>Rele bekerja tanpa penyebab yang jelas, PMT  masuk kembali</v>
          </cell>
          <cell r="T240">
            <v>0</v>
          </cell>
          <cell r="U240">
            <v>6.9444444444444198E-4</v>
          </cell>
          <cell r="V240">
            <v>0</v>
          </cell>
          <cell r="W240">
            <v>0</v>
          </cell>
          <cell r="X240">
            <v>0</v>
          </cell>
          <cell r="Y240">
            <v>6.9444444444444198E-4</v>
          </cell>
          <cell r="Z240">
            <v>101</v>
          </cell>
          <cell r="AA240" t="str">
            <v>R</v>
          </cell>
          <cell r="AB240">
            <v>0</v>
          </cell>
          <cell r="AC240">
            <v>1</v>
          </cell>
          <cell r="AD240">
            <v>1</v>
          </cell>
          <cell r="AE240">
            <v>0</v>
          </cell>
          <cell r="AF240">
            <v>0</v>
          </cell>
          <cell r="AG240">
            <v>1</v>
          </cell>
        </row>
        <row r="241">
          <cell r="A241">
            <v>36634</v>
          </cell>
          <cell r="B241" t="str">
            <v>Gianyar</v>
          </cell>
          <cell r="C241" t="str">
            <v>P_Klungkung</v>
          </cell>
          <cell r="D241">
            <v>165</v>
          </cell>
          <cell r="E241" t="str">
            <v>EF</v>
          </cell>
          <cell r="F241">
            <v>0.8979166666666667</v>
          </cell>
          <cell r="G241">
            <v>0.89861111111111114</v>
          </cell>
          <cell r="M241">
            <v>6.9444444444444198E-4</v>
          </cell>
          <cell r="N241">
            <v>140</v>
          </cell>
          <cell r="O241">
            <v>145</v>
          </cell>
          <cell r="P241">
            <v>80.970999999999719</v>
          </cell>
          <cell r="Q241" t="str">
            <v>41e</v>
          </cell>
          <cell r="R241" t="str">
            <v>Rele bekerja tanpa penyebab yang jelas, PMT  masuk kembali</v>
          </cell>
          <cell r="T241">
            <v>6.9444444444444198E-4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6.9444444444444198E-4</v>
          </cell>
          <cell r="Z241">
            <v>68</v>
          </cell>
          <cell r="AA241" t="str">
            <v>R</v>
          </cell>
          <cell r="AB241">
            <v>0</v>
          </cell>
          <cell r="AC241">
            <v>0</v>
          </cell>
          <cell r="AD241">
            <v>1</v>
          </cell>
          <cell r="AE241">
            <v>1</v>
          </cell>
          <cell r="AF241">
            <v>0</v>
          </cell>
          <cell r="AG241">
            <v>0</v>
          </cell>
        </row>
        <row r="242">
          <cell r="A242">
            <v>36635</v>
          </cell>
          <cell r="B242" t="str">
            <v>Kapal</v>
          </cell>
          <cell r="C242" t="str">
            <v>P_Tabanan</v>
          </cell>
          <cell r="D242">
            <v>90</v>
          </cell>
          <cell r="E242" t="str">
            <v>OC</v>
          </cell>
          <cell r="F242">
            <v>0.27430555555555552</v>
          </cell>
          <cell r="G242">
            <v>0.27500000000000002</v>
          </cell>
          <cell r="M242">
            <v>6.9444444444449749E-4</v>
          </cell>
          <cell r="N242">
            <v>70</v>
          </cell>
          <cell r="O242">
            <v>70</v>
          </cell>
          <cell r="P242">
            <v>44.166000000003372</v>
          </cell>
          <cell r="Q242" t="str">
            <v>41e</v>
          </cell>
          <cell r="R242" t="str">
            <v>Rele bekerja tanpa penyebab yang jelas, PMT  masuk kembali</v>
          </cell>
          <cell r="T242">
            <v>6.9444444444449749E-4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6.9444444444449749E-4</v>
          </cell>
          <cell r="Z242">
            <v>96</v>
          </cell>
          <cell r="AA242" t="str">
            <v>R</v>
          </cell>
          <cell r="AB242">
            <v>0</v>
          </cell>
          <cell r="AC242">
            <v>0</v>
          </cell>
          <cell r="AD242">
            <v>1</v>
          </cell>
          <cell r="AE242">
            <v>1</v>
          </cell>
          <cell r="AF242">
            <v>0</v>
          </cell>
          <cell r="AG242">
            <v>0</v>
          </cell>
        </row>
        <row r="243">
          <cell r="A243">
            <v>36635</v>
          </cell>
          <cell r="B243" t="str">
            <v>Kapal</v>
          </cell>
          <cell r="C243" t="str">
            <v>P_Tabanan</v>
          </cell>
          <cell r="D243">
            <v>70</v>
          </cell>
          <cell r="H243">
            <v>0.29375000000000001</v>
          </cell>
          <cell r="I243">
            <v>0.31111111111111112</v>
          </cell>
          <cell r="K243" t="str">
            <v>R</v>
          </cell>
          <cell r="M243">
            <v>1.7361111111111105E-2</v>
          </cell>
          <cell r="N243">
            <v>65</v>
          </cell>
          <cell r="O243">
            <v>70</v>
          </cell>
          <cell r="P243">
            <v>858.78333333333296</v>
          </cell>
          <cell r="Q243" t="str">
            <v>44B</v>
          </cell>
          <cell r="R243" t="str">
            <v>Jumper SUTM putus</v>
          </cell>
          <cell r="S243" t="str">
            <v>Jamp SUTM putus phs R di Kediri</v>
          </cell>
          <cell r="T243">
            <v>0</v>
          </cell>
          <cell r="U243">
            <v>0</v>
          </cell>
          <cell r="V243">
            <v>0</v>
          </cell>
          <cell r="W243">
            <v>1.7361111111111105E-2</v>
          </cell>
          <cell r="X243">
            <v>0</v>
          </cell>
          <cell r="Y243">
            <v>1.7361111111111105E-2</v>
          </cell>
          <cell r="Z243">
            <v>96</v>
          </cell>
          <cell r="AA243" t="str">
            <v>R</v>
          </cell>
          <cell r="AB243">
            <v>1</v>
          </cell>
          <cell r="AC243">
            <v>0</v>
          </cell>
          <cell r="AD243">
            <v>0</v>
          </cell>
          <cell r="AE243">
            <v>0</v>
          </cell>
          <cell r="AF243">
            <v>1</v>
          </cell>
          <cell r="AG243">
            <v>1</v>
          </cell>
        </row>
        <row r="244">
          <cell r="A244">
            <v>36635</v>
          </cell>
          <cell r="B244" t="str">
            <v>Kapal</v>
          </cell>
          <cell r="C244" t="str">
            <v>P_Penebel</v>
          </cell>
          <cell r="D244">
            <v>35</v>
          </cell>
          <cell r="H244">
            <v>0.39861111111111108</v>
          </cell>
          <cell r="I244">
            <v>0.41111111111111115</v>
          </cell>
          <cell r="K244" t="str">
            <v>M</v>
          </cell>
          <cell r="M244">
            <v>1.2500000000000067E-2</v>
          </cell>
          <cell r="N244">
            <v>40</v>
          </cell>
          <cell r="O244">
            <v>40</v>
          </cell>
          <cell r="P244">
            <v>309.16200000000163</v>
          </cell>
          <cell r="Q244">
            <v>47</v>
          </cell>
          <cell r="R244" t="str">
            <v>Pole Top Switch rusak</v>
          </cell>
          <cell r="T244">
            <v>0</v>
          </cell>
          <cell r="U244">
            <v>0</v>
          </cell>
          <cell r="V244">
            <v>0</v>
          </cell>
          <cell r="W244">
            <v>1.2500000000000067E-2</v>
          </cell>
          <cell r="X244">
            <v>0</v>
          </cell>
          <cell r="Y244">
            <v>1.2500000000000067E-2</v>
          </cell>
          <cell r="Z244">
            <v>101</v>
          </cell>
          <cell r="AA244" t="str">
            <v>R</v>
          </cell>
          <cell r="AB244">
            <v>0</v>
          </cell>
          <cell r="AC244">
            <v>1</v>
          </cell>
          <cell r="AD244">
            <v>0</v>
          </cell>
          <cell r="AE244">
            <v>0</v>
          </cell>
          <cell r="AF244">
            <v>1</v>
          </cell>
          <cell r="AG244">
            <v>1</v>
          </cell>
        </row>
        <row r="245">
          <cell r="A245">
            <v>36635</v>
          </cell>
          <cell r="B245" t="str">
            <v>Kapal</v>
          </cell>
          <cell r="C245" t="str">
            <v>P_Sakah_Lukluk</v>
          </cell>
          <cell r="D245">
            <v>115</v>
          </cell>
          <cell r="H245">
            <v>0.40208333333333335</v>
          </cell>
          <cell r="I245">
            <v>0.64097222222222217</v>
          </cell>
          <cell r="K245" t="str">
            <v>R</v>
          </cell>
          <cell r="M245">
            <v>0.23888888888888882</v>
          </cell>
          <cell r="N245">
            <v>65</v>
          </cell>
          <cell r="O245">
            <v>80</v>
          </cell>
          <cell r="P245">
            <v>19413.410666666659</v>
          </cell>
          <cell r="Q245">
            <v>92</v>
          </cell>
          <cell r="R245" t="str">
            <v xml:space="preserve">Karena pemeliharaan </v>
          </cell>
          <cell r="T245">
            <v>0</v>
          </cell>
          <cell r="U245">
            <v>0</v>
          </cell>
          <cell r="V245">
            <v>0</v>
          </cell>
          <cell r="W245">
            <v>0.23888888888888882</v>
          </cell>
          <cell r="X245">
            <v>0</v>
          </cell>
          <cell r="Y245">
            <v>0.23888888888888882</v>
          </cell>
          <cell r="Z245">
            <v>107</v>
          </cell>
          <cell r="AA245" t="str">
            <v>R</v>
          </cell>
          <cell r="AB245">
            <v>1</v>
          </cell>
          <cell r="AC245">
            <v>0</v>
          </cell>
          <cell r="AD245">
            <v>0</v>
          </cell>
          <cell r="AE245">
            <v>0</v>
          </cell>
          <cell r="AF245">
            <v>1</v>
          </cell>
          <cell r="AG245">
            <v>1</v>
          </cell>
        </row>
        <row r="246">
          <cell r="A246">
            <v>36635</v>
          </cell>
          <cell r="B246" t="str">
            <v>Kapal</v>
          </cell>
          <cell r="C246" t="str">
            <v>P_Tabanan</v>
          </cell>
          <cell r="D246">
            <v>70</v>
          </cell>
          <cell r="H246">
            <v>0.4694444444444445</v>
          </cell>
          <cell r="I246">
            <v>0.49583333333333335</v>
          </cell>
          <cell r="K246" t="str">
            <v>R</v>
          </cell>
          <cell r="M246">
            <v>2.6388888888888851E-2</v>
          </cell>
          <cell r="N246">
            <v>60</v>
          </cell>
          <cell r="O246">
            <v>75</v>
          </cell>
          <cell r="P246">
            <v>1305.3506666666647</v>
          </cell>
          <cell r="Q246" t="str">
            <v>44b</v>
          </cell>
          <cell r="R246" t="str">
            <v>Jumper SUTM putus</v>
          </cell>
          <cell r="T246">
            <v>0</v>
          </cell>
          <cell r="U246">
            <v>0</v>
          </cell>
          <cell r="V246">
            <v>0</v>
          </cell>
          <cell r="W246">
            <v>2.6388888888888851E-2</v>
          </cell>
          <cell r="X246">
            <v>0</v>
          </cell>
          <cell r="Y246">
            <v>2.6388888888888851E-2</v>
          </cell>
          <cell r="Z246">
            <v>96</v>
          </cell>
          <cell r="AA246" t="str">
            <v>R</v>
          </cell>
          <cell r="AB246">
            <v>1</v>
          </cell>
          <cell r="AC246">
            <v>0</v>
          </cell>
          <cell r="AD246">
            <v>0</v>
          </cell>
          <cell r="AE246">
            <v>0</v>
          </cell>
          <cell r="AF246">
            <v>1</v>
          </cell>
          <cell r="AG246">
            <v>1</v>
          </cell>
        </row>
        <row r="247">
          <cell r="A247">
            <v>36635</v>
          </cell>
          <cell r="B247" t="str">
            <v>Sanur</v>
          </cell>
          <cell r="C247" t="str">
            <v>P_Bet_Ngandang</v>
          </cell>
          <cell r="D247">
            <v>50</v>
          </cell>
          <cell r="E247" t="str">
            <v>OC/M</v>
          </cell>
          <cell r="F247">
            <v>0.49375000000000002</v>
          </cell>
          <cell r="G247">
            <v>0.49444444444444446</v>
          </cell>
          <cell r="M247">
            <v>6.9444444444444198E-4</v>
          </cell>
          <cell r="N247">
            <v>40</v>
          </cell>
          <cell r="O247">
            <v>45</v>
          </cell>
          <cell r="P247">
            <v>24.53666666666658</v>
          </cell>
          <cell r="Q247" t="str">
            <v>41e</v>
          </cell>
          <cell r="R247" t="str">
            <v>Rele bekerja tanpa penyebab yang jelas, PMT  masuk kembali</v>
          </cell>
          <cell r="T247">
            <v>6.9444444444444198E-4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6.9444444444444198E-4</v>
          </cell>
          <cell r="Z247">
            <v>186</v>
          </cell>
          <cell r="AA247" t="str">
            <v>R</v>
          </cell>
          <cell r="AB247">
            <v>0</v>
          </cell>
          <cell r="AC247">
            <v>0</v>
          </cell>
          <cell r="AD247">
            <v>1</v>
          </cell>
          <cell r="AE247">
            <v>1</v>
          </cell>
          <cell r="AF247">
            <v>0</v>
          </cell>
          <cell r="AG247">
            <v>0</v>
          </cell>
        </row>
        <row r="248">
          <cell r="A248">
            <v>36635</v>
          </cell>
          <cell r="B248" t="str">
            <v>Kapal</v>
          </cell>
          <cell r="C248" t="str">
            <v>P_Plaga</v>
          </cell>
          <cell r="D248">
            <v>0</v>
          </cell>
          <cell r="I248">
            <v>0.56805555555555554</v>
          </cell>
          <cell r="K248" t="str">
            <v>R</v>
          </cell>
          <cell r="M248">
            <v>0</v>
          </cell>
          <cell r="N248">
            <v>25</v>
          </cell>
          <cell r="O248">
            <v>40</v>
          </cell>
          <cell r="P248">
            <v>0</v>
          </cell>
          <cell r="Q248">
            <v>49</v>
          </cell>
          <cell r="R248" t="str">
            <v>Lain - lain</v>
          </cell>
          <cell r="S248" t="str">
            <v>Sebagian beban luwus dimanuver ke P_Plaga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109</v>
          </cell>
          <cell r="AA248" t="str">
            <v>R</v>
          </cell>
          <cell r="AB248">
            <v>1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1</v>
          </cell>
        </row>
        <row r="249">
          <cell r="A249">
            <v>36635</v>
          </cell>
          <cell r="B249" t="str">
            <v>Kapal</v>
          </cell>
          <cell r="C249" t="str">
            <v>P_Plaga</v>
          </cell>
          <cell r="D249">
            <v>60</v>
          </cell>
          <cell r="E249" t="str">
            <v>EF</v>
          </cell>
          <cell r="F249">
            <v>0.8520833333333333</v>
          </cell>
          <cell r="G249">
            <v>0.85277777777777775</v>
          </cell>
          <cell r="M249">
            <v>6.9444444444444198E-4</v>
          </cell>
          <cell r="N249">
            <v>5</v>
          </cell>
          <cell r="O249">
            <v>10</v>
          </cell>
          <cell r="P249">
            <v>29.443999999999896</v>
          </cell>
          <cell r="Q249" t="str">
            <v>41e</v>
          </cell>
          <cell r="R249" t="str">
            <v>Rele bekerja tanpa penyebab yang jelas, PMT  masuk kembali</v>
          </cell>
          <cell r="T249">
            <v>6.9444444444444198E-4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6.9444444444444198E-4</v>
          </cell>
          <cell r="Z249">
            <v>109</v>
          </cell>
          <cell r="AA249" t="str">
            <v>R</v>
          </cell>
          <cell r="AB249">
            <v>0</v>
          </cell>
          <cell r="AC249">
            <v>0</v>
          </cell>
          <cell r="AD249">
            <v>1</v>
          </cell>
          <cell r="AE249">
            <v>1</v>
          </cell>
          <cell r="AF249">
            <v>0</v>
          </cell>
          <cell r="AG249">
            <v>0</v>
          </cell>
        </row>
        <row r="250">
          <cell r="A250">
            <v>36635</v>
          </cell>
          <cell r="B250" t="str">
            <v>Gianyar</v>
          </cell>
          <cell r="C250" t="str">
            <v>P_Klungkung</v>
          </cell>
          <cell r="D250">
            <v>168</v>
          </cell>
          <cell r="E250" t="str">
            <v>OC/M</v>
          </cell>
          <cell r="F250">
            <v>0.89444444444444438</v>
          </cell>
          <cell r="I250">
            <v>0.89513888888888893</v>
          </cell>
          <cell r="K250" t="str">
            <v>R</v>
          </cell>
          <cell r="M250">
            <v>6.94444444444553E-4</v>
          </cell>
          <cell r="N250">
            <v>115</v>
          </cell>
          <cell r="P250">
            <v>82.44320000001288</v>
          </cell>
          <cell r="Q250" t="str">
            <v>41a</v>
          </cell>
          <cell r="R250" t="str">
            <v>Pemutus tegangan menengah terbuka, pelebur tegangan menengah putus karena pohon / dahan / layang - layang</v>
          </cell>
          <cell r="S250" t="str">
            <v>SUTM ditimpa ranting pohon di Dawan</v>
          </cell>
          <cell r="T250">
            <v>0</v>
          </cell>
          <cell r="U250">
            <v>6.94444444444553E-4</v>
          </cell>
          <cell r="V250">
            <v>0</v>
          </cell>
          <cell r="W250">
            <v>0</v>
          </cell>
          <cell r="X250">
            <v>0</v>
          </cell>
          <cell r="Y250">
            <v>6.94444444444553E-4</v>
          </cell>
          <cell r="Z250">
            <v>68</v>
          </cell>
          <cell r="AA250" t="str">
            <v>R</v>
          </cell>
          <cell r="AB250">
            <v>1</v>
          </cell>
          <cell r="AC250">
            <v>0</v>
          </cell>
          <cell r="AD250">
            <v>1</v>
          </cell>
          <cell r="AE250">
            <v>0</v>
          </cell>
          <cell r="AF250">
            <v>0</v>
          </cell>
          <cell r="AG250">
            <v>1</v>
          </cell>
        </row>
        <row r="251">
          <cell r="A251">
            <v>36635</v>
          </cell>
          <cell r="B251" t="str">
            <v>Gianyar</v>
          </cell>
          <cell r="C251" t="str">
            <v>P_Klungkung</v>
          </cell>
          <cell r="D251">
            <v>115</v>
          </cell>
          <cell r="H251">
            <v>0.8979166666666667</v>
          </cell>
          <cell r="I251">
            <v>0.42222222222222222</v>
          </cell>
          <cell r="J251">
            <v>0.95625000000000004</v>
          </cell>
          <cell r="K251" t="str">
            <v>R</v>
          </cell>
          <cell r="M251">
            <v>5.8333333333333348E-2</v>
          </cell>
          <cell r="N251">
            <v>25</v>
          </cell>
          <cell r="O251">
            <v>40</v>
          </cell>
          <cell r="P251">
            <v>4740.4840000000013</v>
          </cell>
          <cell r="Q251">
            <v>49</v>
          </cell>
          <cell r="R251" t="str">
            <v>Lain - lain</v>
          </cell>
          <cell r="S251" t="str">
            <v>Penormalan P. Klungkung /Karena jamper putus di Timur GI Phasa S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5.8333333333333348E-2</v>
          </cell>
          <cell r="Y251">
            <v>5.8333333333333348E-2</v>
          </cell>
          <cell r="Z251">
            <v>68</v>
          </cell>
          <cell r="AA251" t="str">
            <v>R</v>
          </cell>
          <cell r="AB251">
            <v>1</v>
          </cell>
          <cell r="AC251">
            <v>0</v>
          </cell>
          <cell r="AD251">
            <v>0</v>
          </cell>
          <cell r="AE251">
            <v>0</v>
          </cell>
          <cell r="AF251">
            <v>1</v>
          </cell>
          <cell r="AG251">
            <v>1</v>
          </cell>
        </row>
        <row r="252">
          <cell r="A252">
            <v>36635</v>
          </cell>
          <cell r="B252" t="str">
            <v>GH_Klungkung</v>
          </cell>
          <cell r="C252" t="str">
            <v>LBS1_P_Klungkung</v>
          </cell>
          <cell r="D252">
            <v>0</v>
          </cell>
          <cell r="H252">
            <v>0.9194444444444444</v>
          </cell>
          <cell r="I252">
            <v>1.4451388888888888</v>
          </cell>
          <cell r="K252" t="str">
            <v>RR</v>
          </cell>
          <cell r="M252">
            <v>0.52569444444444435</v>
          </cell>
          <cell r="N252">
            <v>0</v>
          </cell>
          <cell r="O252">
            <v>0</v>
          </cell>
          <cell r="P252">
            <v>0</v>
          </cell>
          <cell r="Q252">
            <v>49</v>
          </cell>
          <cell r="R252" t="str">
            <v>Lain - lain</v>
          </cell>
          <cell r="S252" t="str">
            <v>Manuver Beban ke P-Susut</v>
          </cell>
          <cell r="T252">
            <v>0</v>
          </cell>
          <cell r="U252">
            <v>0</v>
          </cell>
          <cell r="V252">
            <v>0</v>
          </cell>
          <cell r="W252">
            <v>0.52569444444444435</v>
          </cell>
          <cell r="X252">
            <v>0</v>
          </cell>
          <cell r="Y252">
            <v>0.52569444444444435</v>
          </cell>
          <cell r="Z252">
            <v>391</v>
          </cell>
          <cell r="AA252" t="str">
            <v>L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1</v>
          </cell>
          <cell r="AG252">
            <v>1</v>
          </cell>
        </row>
        <row r="253">
          <cell r="A253">
            <v>36635</v>
          </cell>
          <cell r="B253" t="str">
            <v>Gianyar</v>
          </cell>
          <cell r="C253" t="str">
            <v>P_Susut</v>
          </cell>
          <cell r="D253">
            <v>36</v>
          </cell>
          <cell r="H253">
            <v>0.94444444444444453</v>
          </cell>
          <cell r="I253">
            <v>0.95625000000000004</v>
          </cell>
          <cell r="K253" t="str">
            <v>R</v>
          </cell>
          <cell r="M253">
            <v>1.1805555555555514E-2</v>
          </cell>
          <cell r="N253">
            <v>140</v>
          </cell>
          <cell r="O253">
            <v>140</v>
          </cell>
          <cell r="P253">
            <v>300.32879999999892</v>
          </cell>
          <cell r="Q253">
            <v>49</v>
          </cell>
          <cell r="R253" t="str">
            <v>Lain - lain</v>
          </cell>
          <cell r="S253" t="str">
            <v>Masukan PTS BR Angkan (Stik rusak) manuver beban P Klungkung</v>
          </cell>
          <cell r="T253">
            <v>0</v>
          </cell>
          <cell r="U253">
            <v>0</v>
          </cell>
          <cell r="V253">
            <v>0</v>
          </cell>
          <cell r="W253">
            <v>1.1805555555555514E-2</v>
          </cell>
          <cell r="X253">
            <v>0</v>
          </cell>
          <cell r="Y253">
            <v>1.1805555555555514E-2</v>
          </cell>
          <cell r="Z253">
            <v>67</v>
          </cell>
          <cell r="AA253" t="str">
            <v>R</v>
          </cell>
          <cell r="AB253">
            <v>1</v>
          </cell>
          <cell r="AC253">
            <v>0</v>
          </cell>
          <cell r="AD253">
            <v>0</v>
          </cell>
          <cell r="AE253">
            <v>0</v>
          </cell>
          <cell r="AF253">
            <v>1</v>
          </cell>
          <cell r="AG253">
            <v>1</v>
          </cell>
        </row>
        <row r="254">
          <cell r="A254">
            <v>36636</v>
          </cell>
          <cell r="B254" t="str">
            <v>Nusa Dua</v>
          </cell>
          <cell r="C254" t="str">
            <v>P_Exp._Jimbaran</v>
          </cell>
          <cell r="D254">
            <v>144</v>
          </cell>
          <cell r="E254" t="str">
            <v>OC</v>
          </cell>
          <cell r="F254">
            <v>5.6250000000000001E-2</v>
          </cell>
          <cell r="I254">
            <v>5.6944444444444443E-2</v>
          </cell>
          <cell r="K254" t="str">
            <v>M</v>
          </cell>
          <cell r="M254">
            <v>6.9444444444444198E-4</v>
          </cell>
          <cell r="N254">
            <v>36</v>
          </cell>
          <cell r="O254">
            <v>82</v>
          </cell>
          <cell r="P254">
            <v>70.665599999999742</v>
          </cell>
          <cell r="Q254">
            <v>58</v>
          </cell>
          <cell r="R254" t="str">
            <v>Rele bekerja tanpa penyebab yang jelas, PMT dapat masuk kembali</v>
          </cell>
          <cell r="T254">
            <v>0</v>
          </cell>
          <cell r="U254">
            <v>6.9444444444444198E-4</v>
          </cell>
          <cell r="V254">
            <v>0</v>
          </cell>
          <cell r="W254">
            <v>0</v>
          </cell>
          <cell r="X254">
            <v>0</v>
          </cell>
          <cell r="Y254">
            <v>6.9444444444444198E-4</v>
          </cell>
          <cell r="Z254">
            <v>124</v>
          </cell>
          <cell r="AA254" t="str">
            <v>R</v>
          </cell>
          <cell r="AB254">
            <v>0</v>
          </cell>
          <cell r="AC254">
            <v>1</v>
          </cell>
          <cell r="AD254">
            <v>1</v>
          </cell>
          <cell r="AE254">
            <v>0</v>
          </cell>
          <cell r="AF254">
            <v>0</v>
          </cell>
          <cell r="AG254">
            <v>1</v>
          </cell>
        </row>
        <row r="255">
          <cell r="A255">
            <v>36636</v>
          </cell>
          <cell r="B255" t="str">
            <v>Nusa Dua</v>
          </cell>
          <cell r="C255" t="str">
            <v>P_Golf_Course</v>
          </cell>
          <cell r="D255">
            <v>54</v>
          </cell>
          <cell r="E255" t="str">
            <v>OC/M</v>
          </cell>
          <cell r="F255">
            <v>0.22916666666666666</v>
          </cell>
          <cell r="I255">
            <v>0.23263888888888887</v>
          </cell>
          <cell r="K255" t="str">
            <v>M</v>
          </cell>
          <cell r="M255">
            <v>3.4722222222222099E-3</v>
          </cell>
          <cell r="N255">
            <v>12</v>
          </cell>
          <cell r="O255">
            <v>25</v>
          </cell>
          <cell r="P255">
            <v>132.49799999999951</v>
          </cell>
          <cell r="Q255">
            <v>56</v>
          </cell>
          <cell r="R255" t="str">
            <v>Rele bekerja karena ikutan (sympthetic tripping).</v>
          </cell>
          <cell r="T255">
            <v>0</v>
          </cell>
          <cell r="U255">
            <v>3.4722222222222099E-3</v>
          </cell>
          <cell r="V255">
            <v>0</v>
          </cell>
          <cell r="W255">
            <v>0</v>
          </cell>
          <cell r="X255">
            <v>0</v>
          </cell>
          <cell r="Y255">
            <v>3.4722222222222099E-3</v>
          </cell>
          <cell r="Z255">
            <v>129</v>
          </cell>
          <cell r="AA255" t="str">
            <v>R</v>
          </cell>
          <cell r="AB255">
            <v>0</v>
          </cell>
          <cell r="AC255">
            <v>1</v>
          </cell>
          <cell r="AD255">
            <v>1</v>
          </cell>
          <cell r="AE255">
            <v>0</v>
          </cell>
          <cell r="AF255">
            <v>0</v>
          </cell>
          <cell r="AG255">
            <v>1</v>
          </cell>
        </row>
        <row r="256">
          <cell r="A256">
            <v>36636</v>
          </cell>
          <cell r="B256" t="str">
            <v>Nusa Dua</v>
          </cell>
          <cell r="C256" t="str">
            <v>P_Exp._Jimbaran</v>
          </cell>
          <cell r="D256">
            <v>82</v>
          </cell>
          <cell r="E256" t="str">
            <v>EF</v>
          </cell>
          <cell r="F256">
            <v>0.22916666666666666</v>
          </cell>
          <cell r="I256">
            <v>0.23125000000000001</v>
          </cell>
          <cell r="K256" t="str">
            <v>M</v>
          </cell>
          <cell r="M256">
            <v>2.0833333333333537E-3</v>
          </cell>
          <cell r="N256">
            <v>20</v>
          </cell>
          <cell r="O256">
            <v>50</v>
          </cell>
          <cell r="P256">
            <v>120.72040000000118</v>
          </cell>
          <cell r="Q256">
            <v>56</v>
          </cell>
          <cell r="R256" t="str">
            <v>Rele bekerja karena ikutan (sympthetic tripping).</v>
          </cell>
          <cell r="T256">
            <v>0</v>
          </cell>
          <cell r="U256">
            <v>2.0833333333333537E-3</v>
          </cell>
          <cell r="V256">
            <v>0</v>
          </cell>
          <cell r="W256">
            <v>0</v>
          </cell>
          <cell r="X256">
            <v>0</v>
          </cell>
          <cell r="Y256">
            <v>2.0833333333333537E-3</v>
          </cell>
          <cell r="Z256">
            <v>124</v>
          </cell>
          <cell r="AA256" t="str">
            <v>R</v>
          </cell>
          <cell r="AB256">
            <v>0</v>
          </cell>
          <cell r="AC256">
            <v>1</v>
          </cell>
          <cell r="AD256">
            <v>1</v>
          </cell>
          <cell r="AE256">
            <v>0</v>
          </cell>
          <cell r="AF256">
            <v>0</v>
          </cell>
          <cell r="AG256">
            <v>1</v>
          </cell>
        </row>
        <row r="257">
          <cell r="A257">
            <v>36636</v>
          </cell>
          <cell r="B257" t="str">
            <v>Nusa Dua</v>
          </cell>
          <cell r="C257" t="str">
            <v>P_Mumbul</v>
          </cell>
          <cell r="D257">
            <v>102</v>
          </cell>
          <cell r="E257" t="str">
            <v>OCM</v>
          </cell>
          <cell r="F257">
            <v>0.26527777777777778</v>
          </cell>
          <cell r="I257">
            <v>0.26666666666666666</v>
          </cell>
          <cell r="K257" t="str">
            <v>M</v>
          </cell>
          <cell r="M257">
            <v>1.388888888888884E-3</v>
          </cell>
          <cell r="N257">
            <v>84</v>
          </cell>
          <cell r="O257">
            <v>80</v>
          </cell>
          <cell r="P257">
            <v>100.10959999999963</v>
          </cell>
          <cell r="Q257">
            <v>58</v>
          </cell>
          <cell r="R257" t="str">
            <v>Rele bekerja tanpa penyebab yang jelas, PMT dapat masuk kembali</v>
          </cell>
          <cell r="T257">
            <v>0</v>
          </cell>
          <cell r="U257">
            <v>1.388888888888884E-3</v>
          </cell>
          <cell r="V257">
            <v>0</v>
          </cell>
          <cell r="W257">
            <v>0</v>
          </cell>
          <cell r="X257">
            <v>0</v>
          </cell>
          <cell r="Y257">
            <v>1.388888888888884E-3</v>
          </cell>
          <cell r="Z257">
            <v>136</v>
          </cell>
          <cell r="AA257" t="str">
            <v>R</v>
          </cell>
          <cell r="AB257">
            <v>0</v>
          </cell>
          <cell r="AC257">
            <v>1</v>
          </cell>
          <cell r="AD257">
            <v>1</v>
          </cell>
          <cell r="AE257">
            <v>0</v>
          </cell>
          <cell r="AF257">
            <v>0</v>
          </cell>
          <cell r="AG257">
            <v>1</v>
          </cell>
        </row>
        <row r="258">
          <cell r="A258">
            <v>36636</v>
          </cell>
          <cell r="B258" t="str">
            <v>Nusa Dua</v>
          </cell>
          <cell r="C258" t="str">
            <v>P_Mumbul</v>
          </cell>
          <cell r="D258">
            <v>80</v>
          </cell>
          <cell r="E258" t="str">
            <v>OCM</v>
          </cell>
          <cell r="F258">
            <v>0.30277777777777776</v>
          </cell>
          <cell r="I258">
            <v>0.31666666666666665</v>
          </cell>
          <cell r="K258" t="str">
            <v>M</v>
          </cell>
          <cell r="M258">
            <v>1.3888888888888895E-2</v>
          </cell>
          <cell r="N258">
            <v>14</v>
          </cell>
          <cell r="O258">
            <v>80</v>
          </cell>
          <cell r="P258">
            <v>785.17333333333363</v>
          </cell>
          <cell r="Q258">
            <v>58</v>
          </cell>
          <cell r="R258" t="str">
            <v>Rele bekerja tanpa penyebab yang jelas, PMT dapat masuk kembali</v>
          </cell>
          <cell r="T258">
            <v>0</v>
          </cell>
          <cell r="U258">
            <v>1.3888888888888895E-2</v>
          </cell>
          <cell r="V258">
            <v>0</v>
          </cell>
          <cell r="W258">
            <v>0</v>
          </cell>
          <cell r="X258">
            <v>0</v>
          </cell>
          <cell r="Y258">
            <v>1.3888888888888895E-2</v>
          </cell>
          <cell r="Z258">
            <v>136</v>
          </cell>
          <cell r="AA258" t="str">
            <v>R</v>
          </cell>
          <cell r="AB258">
            <v>0</v>
          </cell>
          <cell r="AC258">
            <v>1</v>
          </cell>
          <cell r="AD258">
            <v>1</v>
          </cell>
          <cell r="AE258">
            <v>0</v>
          </cell>
          <cell r="AF258">
            <v>0</v>
          </cell>
          <cell r="AG258">
            <v>1</v>
          </cell>
        </row>
        <row r="259">
          <cell r="A259">
            <v>36636</v>
          </cell>
          <cell r="B259" t="str">
            <v>Sanur</v>
          </cell>
          <cell r="C259" t="str">
            <v>P_Nusa_Indah</v>
          </cell>
          <cell r="D259">
            <v>120</v>
          </cell>
          <cell r="E259" t="str">
            <v>EF</v>
          </cell>
          <cell r="F259">
            <v>0.31527777777777777</v>
          </cell>
          <cell r="G259">
            <v>0.31597222222222221</v>
          </cell>
          <cell r="M259">
            <v>6.9444444444444198E-4</v>
          </cell>
          <cell r="N259">
            <v>100</v>
          </cell>
          <cell r="O259">
            <v>100</v>
          </cell>
          <cell r="P259">
            <v>58.887999999999792</v>
          </cell>
          <cell r="Q259">
            <v>58</v>
          </cell>
          <cell r="R259" t="str">
            <v>Rele bekerja tanpa penyebab yang jelas, PMT dapat masuk kembali</v>
          </cell>
          <cell r="T259">
            <v>6.9444444444444198E-4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6.9444444444444198E-4</v>
          </cell>
          <cell r="Z259">
            <v>193</v>
          </cell>
          <cell r="AA259" t="str">
            <v>R</v>
          </cell>
          <cell r="AB259">
            <v>0</v>
          </cell>
          <cell r="AC259">
            <v>0</v>
          </cell>
          <cell r="AD259">
            <v>1</v>
          </cell>
          <cell r="AE259">
            <v>1</v>
          </cell>
          <cell r="AF259">
            <v>0</v>
          </cell>
          <cell r="AG259">
            <v>0</v>
          </cell>
        </row>
        <row r="260">
          <cell r="A260">
            <v>36636</v>
          </cell>
          <cell r="B260" t="str">
            <v>Nusa Dua</v>
          </cell>
          <cell r="C260" t="str">
            <v>P_Mumbul</v>
          </cell>
          <cell r="D260">
            <v>27</v>
          </cell>
          <cell r="E260" t="str">
            <v>OC/M</v>
          </cell>
          <cell r="F260">
            <v>0.34722222222222227</v>
          </cell>
          <cell r="I260">
            <v>0.39374999999999999</v>
          </cell>
          <cell r="K260" t="str">
            <v>M</v>
          </cell>
          <cell r="M260">
            <v>4.6527777777777724E-2</v>
          </cell>
          <cell r="N260">
            <v>27</v>
          </cell>
          <cell r="P260">
            <v>887.73659999999893</v>
          </cell>
          <cell r="Q260">
            <v>23</v>
          </cell>
          <cell r="R260" t="str">
            <v>Kubikel atau komponennya rusak</v>
          </cell>
          <cell r="S260" t="str">
            <v xml:space="preserve">di Gardu H.Klaresion ada ledakan sementara Jamper di lepas </v>
          </cell>
          <cell r="T260">
            <v>0</v>
          </cell>
          <cell r="U260">
            <v>4.6527777777777724E-2</v>
          </cell>
          <cell r="V260">
            <v>0</v>
          </cell>
          <cell r="W260">
            <v>0</v>
          </cell>
          <cell r="X260">
            <v>0</v>
          </cell>
          <cell r="Y260">
            <v>4.6527777777777724E-2</v>
          </cell>
          <cell r="Z260">
            <v>136</v>
          </cell>
          <cell r="AA260" t="str">
            <v>R</v>
          </cell>
          <cell r="AB260">
            <v>0</v>
          </cell>
          <cell r="AC260">
            <v>1</v>
          </cell>
          <cell r="AD260">
            <v>1</v>
          </cell>
          <cell r="AE260">
            <v>0</v>
          </cell>
          <cell r="AF260">
            <v>0</v>
          </cell>
          <cell r="AG260">
            <v>1</v>
          </cell>
        </row>
        <row r="261">
          <cell r="A261">
            <v>36636</v>
          </cell>
          <cell r="B261" t="str">
            <v>Gianyar</v>
          </cell>
          <cell r="C261" t="str">
            <v>P_Bangli</v>
          </cell>
          <cell r="D261">
            <v>25</v>
          </cell>
          <cell r="H261">
            <v>0.3979166666666667</v>
          </cell>
          <cell r="I261">
            <v>0.42222222222222222</v>
          </cell>
          <cell r="K261" t="str">
            <v>M/R</v>
          </cell>
          <cell r="M261">
            <v>2.4305555555555525E-2</v>
          </cell>
          <cell r="N261">
            <v>25</v>
          </cell>
          <cell r="O261">
            <v>30</v>
          </cell>
          <cell r="P261">
            <v>429.39166666666614</v>
          </cell>
          <cell r="Q261" t="str">
            <v>44A</v>
          </cell>
          <cell r="R261" t="str">
            <v>SUTM putus</v>
          </cell>
          <cell r="S261" t="str">
            <v xml:space="preserve">Perbaikan jamper di  P. Klungkung karena posisi I tiang </v>
          </cell>
          <cell r="T261">
            <v>0</v>
          </cell>
          <cell r="U261">
            <v>0</v>
          </cell>
          <cell r="V261">
            <v>0</v>
          </cell>
          <cell r="W261">
            <v>2.4305555555555525E-2</v>
          </cell>
          <cell r="X261">
            <v>0</v>
          </cell>
          <cell r="Y261">
            <v>2.4305555555555525E-2</v>
          </cell>
          <cell r="Z261">
            <v>65</v>
          </cell>
          <cell r="AA261" t="str">
            <v>R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1</v>
          </cell>
          <cell r="AG261">
            <v>1</v>
          </cell>
        </row>
        <row r="262">
          <cell r="A262">
            <v>36636</v>
          </cell>
          <cell r="B262" t="str">
            <v>Sanur</v>
          </cell>
          <cell r="C262" t="str">
            <v>P_Nusa_Indah</v>
          </cell>
          <cell r="D262">
            <v>124</v>
          </cell>
          <cell r="E262" t="str">
            <v>EF</v>
          </cell>
          <cell r="F262">
            <v>0.40902777777777777</v>
          </cell>
          <cell r="G262">
            <v>0.40972222222222227</v>
          </cell>
          <cell r="M262">
            <v>6.9444444444449749E-4</v>
          </cell>
          <cell r="N262">
            <v>115</v>
          </cell>
          <cell r="O262">
            <v>124</v>
          </cell>
          <cell r="P262">
            <v>60.850933333337977</v>
          </cell>
          <cell r="Q262" t="str">
            <v>41e</v>
          </cell>
          <cell r="R262" t="str">
            <v>Rele bekerja tanpa penyebab yang jelas, PMT  masuk kembali</v>
          </cell>
          <cell r="S262" t="str">
            <v>Reclos sukses</v>
          </cell>
          <cell r="T262">
            <v>6.9444444444449749E-4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6.9444444444449749E-4</v>
          </cell>
          <cell r="Z262">
            <v>193</v>
          </cell>
          <cell r="AA262" t="str">
            <v>R</v>
          </cell>
          <cell r="AB262">
            <v>0</v>
          </cell>
          <cell r="AC262">
            <v>0</v>
          </cell>
          <cell r="AD262">
            <v>1</v>
          </cell>
          <cell r="AE262">
            <v>1</v>
          </cell>
          <cell r="AF262">
            <v>0</v>
          </cell>
          <cell r="AG262">
            <v>0</v>
          </cell>
        </row>
        <row r="263">
          <cell r="A263">
            <v>36636</v>
          </cell>
          <cell r="B263" t="str">
            <v>Sanur</v>
          </cell>
          <cell r="C263" t="str">
            <v>P_Sudirman</v>
          </cell>
          <cell r="D263">
            <v>65</v>
          </cell>
          <cell r="H263">
            <v>0.42569444444444443</v>
          </cell>
          <cell r="I263">
            <v>0.42708333333333331</v>
          </cell>
          <cell r="K263" t="str">
            <v>R</v>
          </cell>
          <cell r="M263">
            <v>1.388888888888884E-3</v>
          </cell>
          <cell r="N263">
            <v>65</v>
          </cell>
          <cell r="O263">
            <v>80</v>
          </cell>
          <cell r="P263">
            <v>63.795333333333105</v>
          </cell>
          <cell r="Q263">
            <v>49</v>
          </cell>
          <cell r="R263" t="str">
            <v>Lain - lain</v>
          </cell>
          <cell r="S263" t="str">
            <v>Lepas PTS Amsterdam Har sesuai jadwal  ( Dalkon &amp; Hardis )</v>
          </cell>
          <cell r="T263">
            <v>0</v>
          </cell>
          <cell r="U263">
            <v>0</v>
          </cell>
          <cell r="V263">
            <v>0</v>
          </cell>
          <cell r="W263">
            <v>1.388888888888884E-3</v>
          </cell>
          <cell r="X263">
            <v>0</v>
          </cell>
          <cell r="Y263">
            <v>1.388888888888884E-3</v>
          </cell>
          <cell r="Z263">
            <v>189</v>
          </cell>
          <cell r="AA263" t="str">
            <v>R</v>
          </cell>
          <cell r="AB263">
            <v>1</v>
          </cell>
          <cell r="AC263">
            <v>0</v>
          </cell>
          <cell r="AD263">
            <v>0</v>
          </cell>
          <cell r="AE263">
            <v>0</v>
          </cell>
          <cell r="AF263">
            <v>1</v>
          </cell>
          <cell r="AG263">
            <v>1</v>
          </cell>
        </row>
        <row r="264">
          <cell r="A264">
            <v>36636</v>
          </cell>
          <cell r="B264" t="str">
            <v>Kapal</v>
          </cell>
          <cell r="C264" t="str">
            <v>P_Canggu</v>
          </cell>
          <cell r="D264">
            <v>132</v>
          </cell>
          <cell r="H264">
            <v>0.46875</v>
          </cell>
          <cell r="I264">
            <v>0.48472222222222222</v>
          </cell>
          <cell r="K264" t="str">
            <v>R</v>
          </cell>
          <cell r="M264">
            <v>1.5972222222222221E-2</v>
          </cell>
          <cell r="N264">
            <v>126</v>
          </cell>
          <cell r="O264">
            <v>132</v>
          </cell>
          <cell r="P264">
            <v>1489.8663999999999</v>
          </cell>
          <cell r="Q264">
            <v>49</v>
          </cell>
          <cell r="R264" t="str">
            <v>Lain - lain</v>
          </cell>
          <cell r="S264" t="str">
            <v xml:space="preserve">Potong bambu di Br Tandeg </v>
          </cell>
          <cell r="T264">
            <v>0</v>
          </cell>
          <cell r="U264">
            <v>0</v>
          </cell>
          <cell r="V264">
            <v>0</v>
          </cell>
          <cell r="W264">
            <v>1.5972222222222221E-2</v>
          </cell>
          <cell r="X264">
            <v>0</v>
          </cell>
          <cell r="Y264">
            <v>1.5972222222222221E-2</v>
          </cell>
          <cell r="Z264">
            <v>106</v>
          </cell>
          <cell r="AA264" t="str">
            <v>R</v>
          </cell>
          <cell r="AB264">
            <v>1</v>
          </cell>
          <cell r="AC264">
            <v>0</v>
          </cell>
          <cell r="AD264">
            <v>0</v>
          </cell>
          <cell r="AE264">
            <v>0</v>
          </cell>
          <cell r="AF264">
            <v>1</v>
          </cell>
          <cell r="AG264">
            <v>1</v>
          </cell>
        </row>
        <row r="265">
          <cell r="A265">
            <v>36636</v>
          </cell>
          <cell r="B265" t="str">
            <v>Nusa Dua</v>
          </cell>
          <cell r="C265" t="str">
            <v>P_Mumbul</v>
          </cell>
          <cell r="D265">
            <v>110</v>
          </cell>
          <cell r="H265">
            <v>0.65347222222222223</v>
          </cell>
          <cell r="I265">
            <v>0.66319444444444442</v>
          </cell>
          <cell r="K265" t="str">
            <v>MM</v>
          </cell>
          <cell r="M265">
            <v>9.7222222222221877E-3</v>
          </cell>
          <cell r="N265">
            <v>0</v>
          </cell>
          <cell r="O265">
            <v>0</v>
          </cell>
          <cell r="P265">
            <v>755.72933333333071</v>
          </cell>
          <cell r="Q265">
            <v>23</v>
          </cell>
          <cell r="R265" t="str">
            <v>Kubikel atau komponennya rusak</v>
          </cell>
          <cell r="S265" t="str">
            <v>Kubikel di Hotel Klarion langsung di teping, dimasukan langsung trip</v>
          </cell>
          <cell r="T265">
            <v>0</v>
          </cell>
          <cell r="U265">
            <v>0</v>
          </cell>
          <cell r="V265">
            <v>0</v>
          </cell>
          <cell r="W265">
            <v>9.7222222222221877E-3</v>
          </cell>
          <cell r="X265">
            <v>0</v>
          </cell>
          <cell r="Y265">
            <v>9.7222222222221877E-3</v>
          </cell>
          <cell r="Z265">
            <v>136</v>
          </cell>
          <cell r="AA265" t="str">
            <v>R</v>
          </cell>
          <cell r="AB265">
            <v>0</v>
          </cell>
          <cell r="AC265">
            <v>2</v>
          </cell>
          <cell r="AD265">
            <v>0</v>
          </cell>
          <cell r="AE265">
            <v>0</v>
          </cell>
          <cell r="AF265">
            <v>1</v>
          </cell>
          <cell r="AG265">
            <v>1</v>
          </cell>
        </row>
        <row r="266">
          <cell r="A266">
            <v>36636</v>
          </cell>
          <cell r="B266" t="str">
            <v>Nusa Dua</v>
          </cell>
          <cell r="C266" t="str">
            <v>P_Mumbul</v>
          </cell>
          <cell r="D266">
            <v>110</v>
          </cell>
          <cell r="E266" t="str">
            <v>OC/M</v>
          </cell>
          <cell r="F266">
            <v>0.66319444444444442</v>
          </cell>
          <cell r="I266">
            <v>0.72569444444444453</v>
          </cell>
          <cell r="K266" t="str">
            <v>M</v>
          </cell>
          <cell r="M266">
            <v>6.2500000000000111E-2</v>
          </cell>
          <cell r="N266">
            <v>105</v>
          </cell>
          <cell r="O266">
            <v>136</v>
          </cell>
          <cell r="P266">
            <v>4858.2600000000084</v>
          </cell>
          <cell r="Q266" t="str">
            <v>44a</v>
          </cell>
          <cell r="R266" t="str">
            <v>SUTM putus</v>
          </cell>
          <cell r="S266" t="str">
            <v>Jamperan SUTM phasa S putus         arah Taman Mumbul</v>
          </cell>
          <cell r="T266">
            <v>0</v>
          </cell>
          <cell r="U266">
            <v>6.2500000000000111E-2</v>
          </cell>
          <cell r="V266">
            <v>0</v>
          </cell>
          <cell r="W266">
            <v>0</v>
          </cell>
          <cell r="X266">
            <v>0</v>
          </cell>
          <cell r="Y266">
            <v>6.2500000000000111E-2</v>
          </cell>
          <cell r="Z266">
            <v>136</v>
          </cell>
          <cell r="AA266" t="str">
            <v>R</v>
          </cell>
          <cell r="AB266">
            <v>0</v>
          </cell>
          <cell r="AC266">
            <v>1</v>
          </cell>
          <cell r="AD266">
            <v>1</v>
          </cell>
          <cell r="AE266">
            <v>0</v>
          </cell>
          <cell r="AF266">
            <v>0</v>
          </cell>
          <cell r="AG266">
            <v>1</v>
          </cell>
        </row>
        <row r="267">
          <cell r="A267">
            <v>36636</v>
          </cell>
          <cell r="B267" t="str">
            <v>Gianyar</v>
          </cell>
          <cell r="C267" t="str">
            <v>P_Ubud</v>
          </cell>
          <cell r="D267">
            <v>170</v>
          </cell>
          <cell r="E267" t="str">
            <v>EF</v>
          </cell>
          <cell r="F267">
            <v>0.80138888888888893</v>
          </cell>
          <cell r="G267">
            <v>0.80208333333333337</v>
          </cell>
          <cell r="M267">
            <v>6.9444444444444198E-4</v>
          </cell>
          <cell r="N267">
            <v>147</v>
          </cell>
          <cell r="O267">
            <v>170</v>
          </cell>
          <cell r="P267">
            <v>83.424666666666383</v>
          </cell>
          <cell r="Q267" t="str">
            <v>41e</v>
          </cell>
          <cell r="R267" t="str">
            <v>Rele bekerja tanpa penyebab yang jelas, PMT  masuk kembali</v>
          </cell>
          <cell r="S267" t="str">
            <v>Recloser sukses</v>
          </cell>
          <cell r="T267">
            <v>6.9444444444444198E-4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6.9444444444444198E-4</v>
          </cell>
          <cell r="Z267">
            <v>69</v>
          </cell>
          <cell r="AA267" t="str">
            <v>R</v>
          </cell>
          <cell r="AB267">
            <v>0</v>
          </cell>
          <cell r="AC267">
            <v>0</v>
          </cell>
          <cell r="AD267">
            <v>1</v>
          </cell>
          <cell r="AE267">
            <v>1</v>
          </cell>
          <cell r="AF267">
            <v>0</v>
          </cell>
          <cell r="AG267">
            <v>0</v>
          </cell>
        </row>
        <row r="268">
          <cell r="A268">
            <v>36636</v>
          </cell>
          <cell r="B268" t="str">
            <v>Gianyar</v>
          </cell>
          <cell r="C268" t="str">
            <v>P_Susut</v>
          </cell>
          <cell r="D268">
            <v>68</v>
          </cell>
          <cell r="E268" t="str">
            <v>EF</v>
          </cell>
          <cell r="F268">
            <v>0.80555555555555547</v>
          </cell>
          <cell r="I268">
            <v>0.80625000000000002</v>
          </cell>
          <cell r="K268" t="str">
            <v>R</v>
          </cell>
          <cell r="M268">
            <v>6.94444444444553E-4</v>
          </cell>
          <cell r="N268">
            <v>0</v>
          </cell>
          <cell r="O268">
            <v>0</v>
          </cell>
          <cell r="P268">
            <v>33.369866666671882</v>
          </cell>
          <cell r="Q268" t="str">
            <v>41e</v>
          </cell>
          <cell r="R268" t="str">
            <v>Rele bekerja tanpa penyebab yang jelas, PMT  masuk kembali</v>
          </cell>
          <cell r="S268" t="str">
            <v>Dicoba gagal</v>
          </cell>
          <cell r="T268">
            <v>0</v>
          </cell>
          <cell r="U268">
            <v>6.94444444444553E-4</v>
          </cell>
          <cell r="V268">
            <v>0</v>
          </cell>
          <cell r="W268">
            <v>0</v>
          </cell>
          <cell r="X268">
            <v>0</v>
          </cell>
          <cell r="Y268">
            <v>6.94444444444553E-4</v>
          </cell>
          <cell r="Z268">
            <v>67</v>
          </cell>
          <cell r="AA268" t="str">
            <v>R</v>
          </cell>
          <cell r="AB268">
            <v>1</v>
          </cell>
          <cell r="AC268">
            <v>0</v>
          </cell>
          <cell r="AD268">
            <v>1</v>
          </cell>
          <cell r="AE268">
            <v>0</v>
          </cell>
          <cell r="AF268">
            <v>0</v>
          </cell>
          <cell r="AG268">
            <v>1</v>
          </cell>
        </row>
        <row r="269">
          <cell r="A269">
            <v>36636</v>
          </cell>
          <cell r="B269" t="str">
            <v>Gianyar</v>
          </cell>
          <cell r="C269" t="str">
            <v>P_Susut</v>
          </cell>
          <cell r="D269">
            <v>68</v>
          </cell>
          <cell r="E269" t="str">
            <v>EF</v>
          </cell>
          <cell r="F269">
            <v>0.80625000000000002</v>
          </cell>
          <cell r="I269">
            <v>0.82152777777777775</v>
          </cell>
          <cell r="K269" t="str">
            <v>R</v>
          </cell>
          <cell r="M269">
            <v>1.5277777777777724E-2</v>
          </cell>
          <cell r="N269">
            <v>25</v>
          </cell>
          <cell r="O269">
            <v>45</v>
          </cell>
          <cell r="P269">
            <v>734.13706666666405</v>
          </cell>
          <cell r="Q269" t="str">
            <v>41e</v>
          </cell>
          <cell r="R269" t="str">
            <v>Rele bekerja tanpa penyebab yang jelas, PMT  masuk kembali</v>
          </cell>
          <cell r="S269" t="str">
            <v>Dilokalisir</v>
          </cell>
          <cell r="T269">
            <v>0</v>
          </cell>
          <cell r="U269">
            <v>1.5277777777777724E-2</v>
          </cell>
          <cell r="V269">
            <v>0</v>
          </cell>
          <cell r="W269">
            <v>0</v>
          </cell>
          <cell r="X269">
            <v>0</v>
          </cell>
          <cell r="Y269">
            <v>1.5277777777777724E-2</v>
          </cell>
          <cell r="Z269">
            <v>67</v>
          </cell>
          <cell r="AA269" t="str">
            <v>R</v>
          </cell>
          <cell r="AB269">
            <v>1</v>
          </cell>
          <cell r="AC269">
            <v>0</v>
          </cell>
          <cell r="AD269">
            <v>1</v>
          </cell>
          <cell r="AE269">
            <v>0</v>
          </cell>
          <cell r="AF269">
            <v>0</v>
          </cell>
          <cell r="AG269">
            <v>1</v>
          </cell>
        </row>
        <row r="270">
          <cell r="A270">
            <v>36636</v>
          </cell>
          <cell r="B270" t="str">
            <v>Antosari</v>
          </cell>
          <cell r="C270" t="str">
            <v>P_Bajera</v>
          </cell>
          <cell r="D270">
            <v>38</v>
          </cell>
          <cell r="E270" t="str">
            <v>EF</v>
          </cell>
          <cell r="F270">
            <v>0.82152777777777775</v>
          </cell>
          <cell r="G270">
            <v>0.8222222222222223</v>
          </cell>
          <cell r="M270">
            <v>6.94444444444553E-4</v>
          </cell>
          <cell r="N270">
            <v>35</v>
          </cell>
          <cell r="O270">
            <v>38</v>
          </cell>
          <cell r="P270">
            <v>18.647866666669579</v>
          </cell>
          <cell r="Q270" t="str">
            <v>41e</v>
          </cell>
          <cell r="R270" t="str">
            <v>Rele bekerja tanpa penyebab yang jelas, PMT  masuk kembali</v>
          </cell>
          <cell r="S270" t="str">
            <v>Recloser sukses</v>
          </cell>
          <cell r="T270">
            <v>6.94444444444553E-4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6.94444444444553E-4</v>
          </cell>
          <cell r="Z270">
            <v>2</v>
          </cell>
          <cell r="AA270" t="str">
            <v>R</v>
          </cell>
          <cell r="AB270">
            <v>0</v>
          </cell>
          <cell r="AC270">
            <v>0</v>
          </cell>
          <cell r="AD270">
            <v>1</v>
          </cell>
          <cell r="AE270">
            <v>1</v>
          </cell>
          <cell r="AF270">
            <v>0</v>
          </cell>
          <cell r="AG270">
            <v>0</v>
          </cell>
        </row>
        <row r="271">
          <cell r="A271">
            <v>36637</v>
          </cell>
          <cell r="B271" t="str">
            <v>Sanur</v>
          </cell>
          <cell r="C271" t="str">
            <v>P_Sedap_Malam</v>
          </cell>
          <cell r="D271">
            <v>130</v>
          </cell>
          <cell r="E271" t="str">
            <v>EF</v>
          </cell>
          <cell r="F271">
            <v>9.375E-2</v>
          </cell>
          <cell r="I271">
            <v>9.4444444444444442E-2</v>
          </cell>
          <cell r="K271" t="str">
            <v>M</v>
          </cell>
          <cell r="M271">
            <v>6.9444444444444198E-4</v>
          </cell>
          <cell r="N271" t="str">
            <v>~</v>
          </cell>
          <cell r="O271" t="str">
            <v>~</v>
          </cell>
          <cell r="P271">
            <v>63.795333333333105</v>
          </cell>
          <cell r="Q271">
            <v>49</v>
          </cell>
          <cell r="R271" t="str">
            <v>Lain - lain</v>
          </cell>
          <cell r="S271" t="str">
            <v>Hujan lebat</v>
          </cell>
          <cell r="T271">
            <v>0</v>
          </cell>
          <cell r="U271">
            <v>6.9444444444444198E-4</v>
          </cell>
          <cell r="V271">
            <v>0</v>
          </cell>
          <cell r="W271">
            <v>0</v>
          </cell>
          <cell r="X271">
            <v>0</v>
          </cell>
          <cell r="Y271">
            <v>6.9444444444444198E-4</v>
          </cell>
          <cell r="Z271">
            <v>195</v>
          </cell>
          <cell r="AA271" t="str">
            <v>R</v>
          </cell>
          <cell r="AB271">
            <v>0</v>
          </cell>
          <cell r="AC271">
            <v>1</v>
          </cell>
          <cell r="AD271">
            <v>1</v>
          </cell>
          <cell r="AE271">
            <v>0</v>
          </cell>
          <cell r="AF271">
            <v>0</v>
          </cell>
          <cell r="AG271">
            <v>1</v>
          </cell>
        </row>
        <row r="272">
          <cell r="A272">
            <v>36637</v>
          </cell>
          <cell r="B272" t="str">
            <v>Sanur</v>
          </cell>
          <cell r="C272" t="str">
            <v>P_Sedap_Malam</v>
          </cell>
          <cell r="D272">
            <v>130</v>
          </cell>
          <cell r="E272" t="str">
            <v>EF</v>
          </cell>
          <cell r="F272">
            <v>9.4444444444444442E-2</v>
          </cell>
          <cell r="I272">
            <v>0.13819444444444443</v>
          </cell>
          <cell r="K272" t="str">
            <v>M</v>
          </cell>
          <cell r="M272">
            <v>4.3749999999999983E-2</v>
          </cell>
          <cell r="N272">
            <v>124</v>
          </cell>
          <cell r="O272">
            <v>130</v>
          </cell>
          <cell r="P272">
            <v>4019.1059999999984</v>
          </cell>
          <cell r="Q272">
            <v>48</v>
          </cell>
          <cell r="R272" t="str">
            <v>Lighning arester rusak</v>
          </cell>
          <cell r="S272" t="str">
            <v>Arestes pecah Phase S di DT 63 danJamper opendis putus Phase R</v>
          </cell>
          <cell r="T272">
            <v>0</v>
          </cell>
          <cell r="U272">
            <v>4.3749999999999983E-2</v>
          </cell>
          <cell r="V272">
            <v>0</v>
          </cell>
          <cell r="W272">
            <v>0</v>
          </cell>
          <cell r="X272">
            <v>0</v>
          </cell>
          <cell r="Y272">
            <v>4.3749999999999983E-2</v>
          </cell>
          <cell r="Z272">
            <v>195</v>
          </cell>
          <cell r="AA272" t="str">
            <v>R</v>
          </cell>
          <cell r="AB272">
            <v>0</v>
          </cell>
          <cell r="AC272">
            <v>1</v>
          </cell>
          <cell r="AD272">
            <v>1</v>
          </cell>
          <cell r="AE272">
            <v>0</v>
          </cell>
          <cell r="AF272">
            <v>0</v>
          </cell>
          <cell r="AG272">
            <v>1</v>
          </cell>
        </row>
        <row r="273">
          <cell r="A273">
            <v>36637</v>
          </cell>
          <cell r="B273" t="str">
            <v>Gianyar</v>
          </cell>
          <cell r="C273" t="str">
            <v>P_Kesatrian</v>
          </cell>
          <cell r="D273">
            <v>40</v>
          </cell>
          <cell r="E273" t="str">
            <v>OC</v>
          </cell>
          <cell r="F273">
            <v>0.12013888888888889</v>
          </cell>
          <cell r="I273">
            <v>0.12152777777777778</v>
          </cell>
          <cell r="K273" t="str">
            <v>R</v>
          </cell>
          <cell r="M273">
            <v>1.388888888888884E-3</v>
          </cell>
          <cell r="N273" t="str">
            <v>~</v>
          </cell>
          <cell r="O273" t="str">
            <v>~</v>
          </cell>
          <cell r="P273">
            <v>39.258666666666528</v>
          </cell>
          <cell r="Q273" t="str">
            <v>44b</v>
          </cell>
          <cell r="R273" t="str">
            <v>Jumper SUTM putus</v>
          </cell>
          <cell r="S273" t="str">
            <v>Jamper pole pertama putus 2 Phse ( Phase R dan S )</v>
          </cell>
          <cell r="T273">
            <v>0</v>
          </cell>
          <cell r="U273">
            <v>1.388888888888884E-3</v>
          </cell>
          <cell r="V273">
            <v>0</v>
          </cell>
          <cell r="W273">
            <v>0</v>
          </cell>
          <cell r="X273">
            <v>0</v>
          </cell>
          <cell r="Y273">
            <v>1.388888888888884E-3</v>
          </cell>
          <cell r="Z273">
            <v>63</v>
          </cell>
          <cell r="AA273" t="str">
            <v>R</v>
          </cell>
          <cell r="AB273">
            <v>1</v>
          </cell>
          <cell r="AC273">
            <v>0</v>
          </cell>
          <cell r="AD273">
            <v>1</v>
          </cell>
          <cell r="AE273">
            <v>0</v>
          </cell>
          <cell r="AF273">
            <v>0</v>
          </cell>
          <cell r="AG273">
            <v>1</v>
          </cell>
        </row>
        <row r="274">
          <cell r="A274">
            <v>36637</v>
          </cell>
          <cell r="B274" t="str">
            <v>Gianyar</v>
          </cell>
          <cell r="C274" t="str">
            <v>P_Kesatrian</v>
          </cell>
          <cell r="D274">
            <v>40</v>
          </cell>
          <cell r="E274" t="str">
            <v>OC</v>
          </cell>
          <cell r="F274">
            <v>0.12152777777777778</v>
          </cell>
          <cell r="I274">
            <v>0.14166666666666666</v>
          </cell>
          <cell r="K274" t="str">
            <v>R</v>
          </cell>
          <cell r="M274">
            <v>2.0138888888888887E-2</v>
          </cell>
          <cell r="N274">
            <v>0</v>
          </cell>
          <cell r="O274">
            <v>0</v>
          </cell>
          <cell r="P274">
            <v>569.25066666666658</v>
          </cell>
          <cell r="Q274" t="str">
            <v>44b</v>
          </cell>
          <cell r="R274" t="str">
            <v>Jumper SUTM putus</v>
          </cell>
          <cell r="S274" t="str">
            <v>Jamper pole pertama putus 2 Phse ( Phase R dan S )</v>
          </cell>
          <cell r="T274">
            <v>0</v>
          </cell>
          <cell r="U274">
            <v>2.0138888888888887E-2</v>
          </cell>
          <cell r="V274">
            <v>0</v>
          </cell>
          <cell r="W274">
            <v>0</v>
          </cell>
          <cell r="X274">
            <v>0</v>
          </cell>
          <cell r="Y274">
            <v>2.0138888888888887E-2</v>
          </cell>
          <cell r="Z274">
            <v>63</v>
          </cell>
          <cell r="AA274" t="str">
            <v>R</v>
          </cell>
          <cell r="AB274">
            <v>1</v>
          </cell>
          <cell r="AC274">
            <v>0</v>
          </cell>
          <cell r="AD274">
            <v>1</v>
          </cell>
          <cell r="AE274">
            <v>0</v>
          </cell>
          <cell r="AF274">
            <v>0</v>
          </cell>
          <cell r="AG274">
            <v>1</v>
          </cell>
        </row>
        <row r="275">
          <cell r="A275">
            <v>36637</v>
          </cell>
          <cell r="B275" t="str">
            <v>Gianyar</v>
          </cell>
          <cell r="C275" t="str">
            <v>P_Kesatrian</v>
          </cell>
          <cell r="D275">
            <v>40</v>
          </cell>
          <cell r="H275">
            <v>0.16805555555555554</v>
          </cell>
          <cell r="I275">
            <v>0.41875000000000001</v>
          </cell>
          <cell r="J275">
            <v>0.17708333333333334</v>
          </cell>
          <cell r="K275" t="str">
            <v>R</v>
          </cell>
          <cell r="M275">
            <v>9.0277777777778012E-3</v>
          </cell>
          <cell r="P275">
            <v>255.18133333333398</v>
          </cell>
          <cell r="Q275" t="str">
            <v>44b</v>
          </cell>
          <cell r="R275" t="str">
            <v>Jumper SUTM putus</v>
          </cell>
          <cell r="S275" t="str">
            <v>Beban Sementara di manuver ke P-Tampak Siring .Jamperan putus pool pertama 2 phasa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9.0277777777778012E-3</v>
          </cell>
          <cell r="Y275">
            <v>9.0277777777778012E-3</v>
          </cell>
          <cell r="Z275">
            <v>63</v>
          </cell>
          <cell r="AA275" t="str">
            <v>R</v>
          </cell>
          <cell r="AB275">
            <v>1</v>
          </cell>
          <cell r="AC275">
            <v>0</v>
          </cell>
          <cell r="AD275">
            <v>0</v>
          </cell>
          <cell r="AE275">
            <v>0</v>
          </cell>
          <cell r="AF275">
            <v>1</v>
          </cell>
          <cell r="AG275">
            <v>1</v>
          </cell>
        </row>
        <row r="276">
          <cell r="A276">
            <v>36637</v>
          </cell>
          <cell r="B276" t="str">
            <v>Gianyar</v>
          </cell>
          <cell r="C276" t="str">
            <v>P_Blahbatuh</v>
          </cell>
          <cell r="D276">
            <v>160</v>
          </cell>
          <cell r="E276" t="str">
            <v xml:space="preserve">OCM </v>
          </cell>
          <cell r="F276">
            <v>0.15833333333333333</v>
          </cell>
          <cell r="I276">
            <v>0.15972222222222224</v>
          </cell>
          <cell r="K276" t="str">
            <v>R</v>
          </cell>
          <cell r="M276">
            <v>1.3888888888889117E-3</v>
          </cell>
          <cell r="N276">
            <v>120</v>
          </cell>
          <cell r="O276">
            <v>150</v>
          </cell>
          <cell r="P276">
            <v>157.03466666666924</v>
          </cell>
          <cell r="Q276" t="str">
            <v>41c</v>
          </cell>
          <cell r="R276" t="str">
            <v>Pemutus tegangan menengah terbuka, pelebur tegangan menengah putus karena hujan / petir atau gangguan sementara (Intermittent fault yg lain)</v>
          </cell>
          <cell r="T276">
            <v>0</v>
          </cell>
          <cell r="U276">
            <v>1.3888888888889117E-3</v>
          </cell>
          <cell r="V276">
            <v>0</v>
          </cell>
          <cell r="W276">
            <v>0</v>
          </cell>
          <cell r="X276">
            <v>0</v>
          </cell>
          <cell r="Y276">
            <v>1.3888888888889117E-3</v>
          </cell>
          <cell r="Z276">
            <v>66</v>
          </cell>
          <cell r="AA276" t="str">
            <v>R</v>
          </cell>
          <cell r="AB276">
            <v>1</v>
          </cell>
          <cell r="AC276">
            <v>0</v>
          </cell>
          <cell r="AD276">
            <v>1</v>
          </cell>
          <cell r="AE276">
            <v>0</v>
          </cell>
          <cell r="AF276">
            <v>0</v>
          </cell>
          <cell r="AG276">
            <v>1</v>
          </cell>
        </row>
        <row r="277">
          <cell r="A277">
            <v>36637</v>
          </cell>
          <cell r="B277" t="str">
            <v>Kapal</v>
          </cell>
          <cell r="C277" t="str">
            <v>P_Monang_Maning</v>
          </cell>
          <cell r="D277">
            <v>140</v>
          </cell>
          <cell r="E277" t="str">
            <v>EF</v>
          </cell>
          <cell r="F277">
            <v>0.17499999999999999</v>
          </cell>
          <cell r="G277">
            <v>0.17569444444444446</v>
          </cell>
          <cell r="M277">
            <v>6.9444444444446973E-4</v>
          </cell>
          <cell r="N277" t="str">
            <v>~</v>
          </cell>
          <cell r="O277" t="str">
            <v>~</v>
          </cell>
          <cell r="P277">
            <v>68.70266666666916</v>
          </cell>
          <cell r="Q277">
            <v>82</v>
          </cell>
          <cell r="R277" t="str">
            <v>Hujan lebat.</v>
          </cell>
          <cell r="S277" t="str">
            <v>Hujan lebat Kubikel GH Mon-Maning terendam air</v>
          </cell>
          <cell r="T277">
            <v>6.9444444444446973E-4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6.9444444444446973E-4</v>
          </cell>
          <cell r="Z277">
            <v>103</v>
          </cell>
          <cell r="AA277" t="str">
            <v>R</v>
          </cell>
          <cell r="AB277">
            <v>0</v>
          </cell>
          <cell r="AC277">
            <v>0</v>
          </cell>
          <cell r="AD277">
            <v>1</v>
          </cell>
          <cell r="AE277">
            <v>1</v>
          </cell>
          <cell r="AF277">
            <v>0</v>
          </cell>
          <cell r="AG277">
            <v>0</v>
          </cell>
        </row>
        <row r="278">
          <cell r="A278">
            <v>36637</v>
          </cell>
          <cell r="B278" t="str">
            <v>Kapal</v>
          </cell>
          <cell r="C278" t="str">
            <v>P_Monang_Maning</v>
          </cell>
          <cell r="D278">
            <v>140</v>
          </cell>
          <cell r="E278" t="str">
            <v>EF</v>
          </cell>
          <cell r="F278">
            <v>0.17569444444444446</v>
          </cell>
          <cell r="I278">
            <v>0.2902777777777778</v>
          </cell>
          <cell r="K278" t="str">
            <v>R</v>
          </cell>
          <cell r="M278">
            <v>0.11458333333333334</v>
          </cell>
          <cell r="N278">
            <v>12</v>
          </cell>
          <cell r="O278">
            <v>14</v>
          </cell>
          <cell r="P278">
            <v>11335.939999999999</v>
          </cell>
          <cell r="Q278">
            <v>82</v>
          </cell>
          <cell r="R278" t="str">
            <v>Hujan lebat.</v>
          </cell>
          <cell r="S278" t="str">
            <v>idem</v>
          </cell>
          <cell r="T278">
            <v>0</v>
          </cell>
          <cell r="U278">
            <v>0.11458333333333334</v>
          </cell>
          <cell r="V278">
            <v>0</v>
          </cell>
          <cell r="W278">
            <v>0</v>
          </cell>
          <cell r="X278">
            <v>0</v>
          </cell>
          <cell r="Y278">
            <v>0.11458333333333334</v>
          </cell>
          <cell r="Z278">
            <v>103</v>
          </cell>
          <cell r="AA278" t="str">
            <v>R</v>
          </cell>
          <cell r="AB278">
            <v>1</v>
          </cell>
          <cell r="AC278">
            <v>0</v>
          </cell>
          <cell r="AD278">
            <v>1</v>
          </cell>
          <cell r="AE278">
            <v>0</v>
          </cell>
          <cell r="AF278">
            <v>0</v>
          </cell>
          <cell r="AG278">
            <v>1</v>
          </cell>
        </row>
        <row r="279">
          <cell r="A279">
            <v>36637</v>
          </cell>
          <cell r="B279" t="str">
            <v>Gianyar</v>
          </cell>
          <cell r="C279" t="str">
            <v>P_Tampak_Siring</v>
          </cell>
          <cell r="D279">
            <v>65</v>
          </cell>
          <cell r="E279" t="str">
            <v>OC</v>
          </cell>
          <cell r="F279">
            <v>0.17708333333333334</v>
          </cell>
          <cell r="I279">
            <v>0.18958333333333333</v>
          </cell>
          <cell r="K279" t="str">
            <v>R</v>
          </cell>
          <cell r="M279">
            <v>1.2499999999999983E-2</v>
          </cell>
          <cell r="N279">
            <v>96</v>
          </cell>
          <cell r="O279">
            <v>96</v>
          </cell>
          <cell r="P279">
            <v>574.15799999999922</v>
          </cell>
          <cell r="Q279" t="str">
            <v>41e</v>
          </cell>
          <cell r="R279" t="str">
            <v>Rele bekerja tanpa penyebab yang jelas, PMT  masuk kembali</v>
          </cell>
          <cell r="S279" t="str">
            <v>Saat manuver beban P-Kesantrian</v>
          </cell>
          <cell r="T279">
            <v>0</v>
          </cell>
          <cell r="U279">
            <v>1.2499999999999983E-2</v>
          </cell>
          <cell r="V279">
            <v>0</v>
          </cell>
          <cell r="W279">
            <v>0</v>
          </cell>
          <cell r="X279">
            <v>0</v>
          </cell>
          <cell r="Y279">
            <v>1.2499999999999983E-2</v>
          </cell>
          <cell r="Z279">
            <v>64</v>
          </cell>
          <cell r="AA279" t="str">
            <v>R</v>
          </cell>
          <cell r="AB279">
            <v>1</v>
          </cell>
          <cell r="AC279">
            <v>0</v>
          </cell>
          <cell r="AD279">
            <v>1</v>
          </cell>
          <cell r="AE279">
            <v>0</v>
          </cell>
          <cell r="AF279">
            <v>0</v>
          </cell>
          <cell r="AG279">
            <v>1</v>
          </cell>
        </row>
        <row r="280">
          <cell r="A280">
            <v>36637</v>
          </cell>
          <cell r="B280" t="str">
            <v>Pesanggaran</v>
          </cell>
          <cell r="C280" t="str">
            <v>P_Pelasa</v>
          </cell>
          <cell r="D280">
            <v>80</v>
          </cell>
          <cell r="E280" t="str">
            <v>EF</v>
          </cell>
          <cell r="F280">
            <v>0.22291666666666665</v>
          </cell>
          <cell r="I280">
            <v>0.22361111111111109</v>
          </cell>
          <cell r="K280" t="str">
            <v>R</v>
          </cell>
          <cell r="M280">
            <v>6.9444444444444198E-4</v>
          </cell>
          <cell r="N280">
            <v>55</v>
          </cell>
          <cell r="O280">
            <v>80</v>
          </cell>
          <cell r="P280">
            <v>39.258666666666528</v>
          </cell>
          <cell r="Q280" t="str">
            <v>41c</v>
          </cell>
          <cell r="R280" t="str">
            <v>Pemutus tegangan menengah terbuka, pelebur tegangan menengah putus karena hujan / petir atau gangguan sementara (Intermittent fault yg lain)</v>
          </cell>
          <cell r="T280">
            <v>0</v>
          </cell>
          <cell r="U280">
            <v>6.9444444444444198E-4</v>
          </cell>
          <cell r="V280">
            <v>0</v>
          </cell>
          <cell r="W280">
            <v>0</v>
          </cell>
          <cell r="X280">
            <v>0</v>
          </cell>
          <cell r="Y280">
            <v>6.9444444444444198E-4</v>
          </cell>
          <cell r="Z280">
            <v>164</v>
          </cell>
          <cell r="AA280" t="str">
            <v>R</v>
          </cell>
          <cell r="AB280">
            <v>1</v>
          </cell>
          <cell r="AC280">
            <v>0</v>
          </cell>
          <cell r="AD280">
            <v>1</v>
          </cell>
          <cell r="AE280">
            <v>0</v>
          </cell>
          <cell r="AF280">
            <v>0</v>
          </cell>
          <cell r="AG280">
            <v>1</v>
          </cell>
        </row>
        <row r="281">
          <cell r="A281">
            <v>36637</v>
          </cell>
          <cell r="B281" t="str">
            <v>Pesanggaran</v>
          </cell>
          <cell r="C281" t="str">
            <v>P_Bunisari</v>
          </cell>
          <cell r="D281">
            <v>120</v>
          </cell>
          <cell r="E281" t="str">
            <v>EF</v>
          </cell>
          <cell r="F281">
            <v>0.22291666666666665</v>
          </cell>
          <cell r="I281">
            <v>0.22430555555555556</v>
          </cell>
          <cell r="K281" t="str">
            <v>R</v>
          </cell>
          <cell r="M281">
            <v>1.3888888888889117E-3</v>
          </cell>
          <cell r="N281">
            <v>80</v>
          </cell>
          <cell r="O281">
            <v>120</v>
          </cell>
          <cell r="P281">
            <v>117.77600000000194</v>
          </cell>
          <cell r="Q281">
            <v>56</v>
          </cell>
          <cell r="R281" t="str">
            <v>Rele bekerja karena ikutan (sympthetic tripping).</v>
          </cell>
          <cell r="T281">
            <v>0</v>
          </cell>
          <cell r="U281">
            <v>1.3888888888889117E-3</v>
          </cell>
          <cell r="V281">
            <v>0</v>
          </cell>
          <cell r="W281">
            <v>0</v>
          </cell>
          <cell r="X281">
            <v>0</v>
          </cell>
          <cell r="Y281">
            <v>1.3888888888889117E-3</v>
          </cell>
          <cell r="Z281">
            <v>158</v>
          </cell>
          <cell r="AA281" t="str">
            <v>R</v>
          </cell>
          <cell r="AB281">
            <v>1</v>
          </cell>
          <cell r="AC281">
            <v>0</v>
          </cell>
          <cell r="AD281">
            <v>1</v>
          </cell>
          <cell r="AE281">
            <v>0</v>
          </cell>
          <cell r="AF281">
            <v>0</v>
          </cell>
          <cell r="AG281">
            <v>1</v>
          </cell>
        </row>
        <row r="282">
          <cell r="A282">
            <v>36637</v>
          </cell>
          <cell r="B282" t="str">
            <v>Pesanggaran</v>
          </cell>
          <cell r="C282" t="str">
            <v>P_Bakung_Sari</v>
          </cell>
          <cell r="D282">
            <v>80</v>
          </cell>
          <cell r="E282" t="str">
            <v>EF</v>
          </cell>
          <cell r="F282">
            <v>0.22291666666666665</v>
          </cell>
          <cell r="I282">
            <v>0.22430555555555556</v>
          </cell>
          <cell r="K282" t="str">
            <v>R</v>
          </cell>
          <cell r="M282">
            <v>1.3888888888889117E-3</v>
          </cell>
          <cell r="N282">
            <v>40</v>
          </cell>
          <cell r="O282">
            <v>80</v>
          </cell>
          <cell r="P282">
            <v>78.517333333334619</v>
          </cell>
          <cell r="Q282">
            <v>56</v>
          </cell>
          <cell r="R282" t="str">
            <v>Rele bekerja karena ikutan (sympthetic tripping).</v>
          </cell>
          <cell r="T282">
            <v>0</v>
          </cell>
          <cell r="U282">
            <v>1.3888888888889117E-3</v>
          </cell>
          <cell r="V282">
            <v>0</v>
          </cell>
          <cell r="W282">
            <v>0</v>
          </cell>
          <cell r="X282">
            <v>0</v>
          </cell>
          <cell r="Y282">
            <v>1.3888888888889117E-3</v>
          </cell>
          <cell r="Z282">
            <v>156</v>
          </cell>
          <cell r="AA282" t="str">
            <v>R</v>
          </cell>
          <cell r="AB282">
            <v>1</v>
          </cell>
          <cell r="AC282">
            <v>0</v>
          </cell>
          <cell r="AD282">
            <v>1</v>
          </cell>
          <cell r="AE282">
            <v>0</v>
          </cell>
          <cell r="AF282">
            <v>0</v>
          </cell>
          <cell r="AG282">
            <v>1</v>
          </cell>
        </row>
        <row r="283">
          <cell r="A283">
            <v>36637</v>
          </cell>
          <cell r="B283" t="str">
            <v>Kapal</v>
          </cell>
          <cell r="C283" t="str">
            <v>P_Plaga</v>
          </cell>
          <cell r="D283">
            <v>20</v>
          </cell>
          <cell r="E283" t="str">
            <v>EF</v>
          </cell>
          <cell r="F283">
            <v>0.3840277777777778</v>
          </cell>
          <cell r="G283">
            <v>0.38472222222222219</v>
          </cell>
          <cell r="M283">
            <v>6.9444444444438647E-4</v>
          </cell>
          <cell r="N283">
            <v>18</v>
          </cell>
          <cell r="O283">
            <v>20</v>
          </cell>
          <cell r="P283">
            <v>9.8146666666658469</v>
          </cell>
          <cell r="Q283" t="str">
            <v>41e</v>
          </cell>
          <cell r="R283" t="str">
            <v>Rele bekerja tanpa penyebab yang jelas, PMT  masuk kembali</v>
          </cell>
          <cell r="S283" t="str">
            <v xml:space="preserve">Cuaca cerah </v>
          </cell>
          <cell r="T283">
            <v>6.9444444444438647E-4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6.9444444444438647E-4</v>
          </cell>
          <cell r="Z283">
            <v>109</v>
          </cell>
          <cell r="AA283" t="str">
            <v>R</v>
          </cell>
          <cell r="AB283">
            <v>0</v>
          </cell>
          <cell r="AC283">
            <v>0</v>
          </cell>
          <cell r="AD283">
            <v>1</v>
          </cell>
          <cell r="AE283">
            <v>1</v>
          </cell>
          <cell r="AF283">
            <v>0</v>
          </cell>
          <cell r="AG283">
            <v>0</v>
          </cell>
        </row>
        <row r="284">
          <cell r="A284">
            <v>36637</v>
          </cell>
          <cell r="B284" t="str">
            <v>Pesanggaran</v>
          </cell>
          <cell r="C284" t="str">
            <v>P_Pedungan</v>
          </cell>
          <cell r="D284">
            <v>160</v>
          </cell>
          <cell r="H284">
            <v>0.40138888888888885</v>
          </cell>
          <cell r="I284">
            <v>0.41180555555555554</v>
          </cell>
          <cell r="K284" t="str">
            <v>RR</v>
          </cell>
          <cell r="M284">
            <v>1.0416666666666685E-2</v>
          </cell>
          <cell r="N284">
            <v>145</v>
          </cell>
          <cell r="O284">
            <v>160</v>
          </cell>
          <cell r="P284">
            <v>1177.760000000002</v>
          </cell>
          <cell r="Q284">
            <v>83</v>
          </cell>
          <cell r="R284" t="str">
            <v>Banjir.</v>
          </cell>
          <cell r="S284" t="str">
            <v>Buka jamper di timur GH M. maning ( Banjir )</v>
          </cell>
          <cell r="T284">
            <v>0</v>
          </cell>
          <cell r="U284">
            <v>0</v>
          </cell>
          <cell r="V284">
            <v>0</v>
          </cell>
          <cell r="W284">
            <v>1.0416666666666685E-2</v>
          </cell>
          <cell r="X284">
            <v>0</v>
          </cell>
          <cell r="Y284">
            <v>1.0416666666666685E-2</v>
          </cell>
          <cell r="Z284">
            <v>163</v>
          </cell>
          <cell r="AA284" t="str">
            <v>R</v>
          </cell>
          <cell r="AB284">
            <v>2</v>
          </cell>
          <cell r="AC284">
            <v>0</v>
          </cell>
          <cell r="AD284">
            <v>0</v>
          </cell>
          <cell r="AE284">
            <v>0</v>
          </cell>
          <cell r="AF284">
            <v>1</v>
          </cell>
          <cell r="AG284">
            <v>1</v>
          </cell>
        </row>
        <row r="285">
          <cell r="A285">
            <v>36637</v>
          </cell>
          <cell r="B285" t="str">
            <v>Baturiti</v>
          </cell>
          <cell r="C285" t="str">
            <v>P_Taman_Tanda</v>
          </cell>
          <cell r="D285">
            <v>18</v>
          </cell>
          <cell r="E285" t="str">
            <v>OC</v>
          </cell>
          <cell r="F285">
            <v>0.42986111111111108</v>
          </cell>
          <cell r="I285">
            <v>0.43263888888888885</v>
          </cell>
          <cell r="M285">
            <v>2.7777777777777679E-3</v>
          </cell>
          <cell r="N285">
            <v>12</v>
          </cell>
          <cell r="O285">
            <v>13</v>
          </cell>
          <cell r="P285">
            <v>35.332799999999871</v>
          </cell>
          <cell r="Q285">
            <v>83</v>
          </cell>
          <cell r="R285" t="str">
            <v>Banjir.</v>
          </cell>
          <cell r="T285">
            <v>0</v>
          </cell>
          <cell r="U285">
            <v>2.7777777777777679E-3</v>
          </cell>
          <cell r="V285">
            <v>0</v>
          </cell>
          <cell r="W285">
            <v>0</v>
          </cell>
          <cell r="X285">
            <v>0</v>
          </cell>
          <cell r="Y285">
            <v>2.7777777777777679E-3</v>
          </cell>
          <cell r="Z285">
            <v>34</v>
          </cell>
          <cell r="AA285" t="str">
            <v>M</v>
          </cell>
          <cell r="AB285">
            <v>0</v>
          </cell>
          <cell r="AC285">
            <v>0</v>
          </cell>
          <cell r="AD285">
            <v>1</v>
          </cell>
          <cell r="AE285">
            <v>0</v>
          </cell>
          <cell r="AF285">
            <v>0</v>
          </cell>
          <cell r="AG285">
            <v>1</v>
          </cell>
        </row>
        <row r="286">
          <cell r="A286">
            <v>36637</v>
          </cell>
          <cell r="B286" t="str">
            <v>GH_Luwus</v>
          </cell>
          <cell r="C286" t="str">
            <v>LBS4_P_Baturiti</v>
          </cell>
          <cell r="D286">
            <v>0</v>
          </cell>
          <cell r="H286">
            <v>0.43125000000000002</v>
          </cell>
          <cell r="I286">
            <v>0.45833333333333331</v>
          </cell>
          <cell r="K286" t="str">
            <v>RR</v>
          </cell>
          <cell r="M286">
            <v>2.7083333333333293E-2</v>
          </cell>
          <cell r="P286">
            <v>0</v>
          </cell>
          <cell r="Q286" t="str">
            <v>41a</v>
          </cell>
          <cell r="R286" t="str">
            <v>Pemutus tegangan menengah terbuka, pelebur tegangan menengah putus karena pohon / dahan / layang - layang</v>
          </cell>
          <cell r="S286" t="str">
            <v>JTM kena bambu di Ds Angsri</v>
          </cell>
          <cell r="T286">
            <v>0</v>
          </cell>
          <cell r="U286">
            <v>0</v>
          </cell>
          <cell r="V286">
            <v>0</v>
          </cell>
          <cell r="W286">
            <v>2.7083333333333293E-2</v>
          </cell>
          <cell r="X286">
            <v>0</v>
          </cell>
          <cell r="Y286">
            <v>2.7083333333333293E-2</v>
          </cell>
          <cell r="Z286">
            <v>544</v>
          </cell>
          <cell r="AA286" t="str">
            <v>L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1</v>
          </cell>
          <cell r="AG286">
            <v>1</v>
          </cell>
        </row>
        <row r="287">
          <cell r="A287">
            <v>36637</v>
          </cell>
          <cell r="B287" t="str">
            <v>Sanur</v>
          </cell>
          <cell r="C287" t="str">
            <v>P_Sedap_Malam</v>
          </cell>
          <cell r="D287">
            <v>115</v>
          </cell>
          <cell r="H287">
            <v>0.43055555555555558</v>
          </cell>
          <cell r="I287">
            <v>0.43472222222222223</v>
          </cell>
          <cell r="K287" t="str">
            <v>MM</v>
          </cell>
          <cell r="M287">
            <v>4.1666666666666519E-3</v>
          </cell>
          <cell r="N287">
            <v>118</v>
          </cell>
          <cell r="O287">
            <v>120</v>
          </cell>
          <cell r="P287">
            <v>338.6059999999988</v>
          </cell>
          <cell r="Q287">
            <v>46</v>
          </cell>
          <cell r="R287" t="str">
            <v>Cut Out rusak</v>
          </cell>
          <cell r="S287" t="str">
            <v>Ganti Opendis di DT 63 Tohpati</v>
          </cell>
          <cell r="T287">
            <v>0</v>
          </cell>
          <cell r="U287">
            <v>0</v>
          </cell>
          <cell r="V287">
            <v>0</v>
          </cell>
          <cell r="W287">
            <v>4.1666666666666519E-3</v>
          </cell>
          <cell r="X287">
            <v>0</v>
          </cell>
          <cell r="Y287">
            <v>4.1666666666666519E-3</v>
          </cell>
          <cell r="Z287">
            <v>195</v>
          </cell>
          <cell r="AA287" t="str">
            <v>R</v>
          </cell>
          <cell r="AB287">
            <v>0</v>
          </cell>
          <cell r="AC287">
            <v>2</v>
          </cell>
          <cell r="AD287">
            <v>0</v>
          </cell>
          <cell r="AE287">
            <v>0</v>
          </cell>
          <cell r="AF287">
            <v>1</v>
          </cell>
          <cell r="AG287">
            <v>1</v>
          </cell>
        </row>
        <row r="288">
          <cell r="A288">
            <v>36637</v>
          </cell>
          <cell r="B288" t="str">
            <v>Pesanggaran</v>
          </cell>
          <cell r="C288" t="str">
            <v>P_Pelasa</v>
          </cell>
          <cell r="D288">
            <v>105</v>
          </cell>
          <cell r="H288">
            <v>0.47916666666666669</v>
          </cell>
          <cell r="I288">
            <v>0.50972222222222219</v>
          </cell>
          <cell r="K288" t="str">
            <v>RR</v>
          </cell>
          <cell r="M288">
            <v>3.0555555555555503E-2</v>
          </cell>
          <cell r="N288">
            <v>75</v>
          </cell>
          <cell r="O288">
            <v>105</v>
          </cell>
          <cell r="P288">
            <v>2267.187999999996</v>
          </cell>
          <cell r="Q288" t="str">
            <v>44b</v>
          </cell>
          <cell r="R288" t="str">
            <v>Jumper SUTM putus</v>
          </cell>
          <cell r="S288" t="str">
            <v>Perbaikan jamper putus di Pertigaan Jl Bagus taruna .</v>
          </cell>
          <cell r="T288">
            <v>0</v>
          </cell>
          <cell r="U288">
            <v>0</v>
          </cell>
          <cell r="V288">
            <v>0</v>
          </cell>
          <cell r="W288">
            <v>3.0555555555555503E-2</v>
          </cell>
          <cell r="X288">
            <v>0</v>
          </cell>
          <cell r="Y288">
            <v>3.0555555555555503E-2</v>
          </cell>
          <cell r="Z288">
            <v>164</v>
          </cell>
          <cell r="AA288" t="str">
            <v>R</v>
          </cell>
          <cell r="AB288">
            <v>2</v>
          </cell>
          <cell r="AC288">
            <v>0</v>
          </cell>
          <cell r="AD288">
            <v>0</v>
          </cell>
          <cell r="AE288">
            <v>0</v>
          </cell>
          <cell r="AF288">
            <v>1</v>
          </cell>
          <cell r="AG288">
            <v>1</v>
          </cell>
        </row>
        <row r="289">
          <cell r="A289">
            <v>36637</v>
          </cell>
          <cell r="B289" t="str">
            <v>Gianyar</v>
          </cell>
          <cell r="C289" t="str">
            <v>P_Kesatrian</v>
          </cell>
          <cell r="D289">
            <v>30</v>
          </cell>
          <cell r="E289" t="str">
            <v>OC</v>
          </cell>
          <cell r="F289">
            <v>0.49236111111111108</v>
          </cell>
          <cell r="I289">
            <v>0.49305555555555558</v>
          </cell>
          <cell r="K289" t="str">
            <v>R</v>
          </cell>
          <cell r="M289">
            <v>6.9444444444449749E-4</v>
          </cell>
          <cell r="N289">
            <v>30</v>
          </cell>
          <cell r="O289">
            <v>30</v>
          </cell>
          <cell r="P289">
            <v>14.722000000001126</v>
          </cell>
          <cell r="Q289" t="str">
            <v>41e</v>
          </cell>
          <cell r="R289" t="str">
            <v>Rele bekerja tanpa penyebab yang jelas, PMT  masuk kembali</v>
          </cell>
          <cell r="S289" t="str">
            <v xml:space="preserve">Cuaca Hujan deras sekali </v>
          </cell>
          <cell r="T289">
            <v>0</v>
          </cell>
          <cell r="U289">
            <v>6.9444444444449749E-4</v>
          </cell>
          <cell r="V289">
            <v>0</v>
          </cell>
          <cell r="W289">
            <v>0</v>
          </cell>
          <cell r="X289">
            <v>0</v>
          </cell>
          <cell r="Y289">
            <v>6.9444444444449749E-4</v>
          </cell>
          <cell r="Z289">
            <v>63</v>
          </cell>
          <cell r="AA289" t="str">
            <v>R</v>
          </cell>
          <cell r="AB289">
            <v>1</v>
          </cell>
          <cell r="AC289">
            <v>0</v>
          </cell>
          <cell r="AD289">
            <v>1</v>
          </cell>
          <cell r="AE289">
            <v>0</v>
          </cell>
          <cell r="AF289">
            <v>0</v>
          </cell>
          <cell r="AG289">
            <v>1</v>
          </cell>
        </row>
        <row r="290">
          <cell r="A290">
            <v>36637</v>
          </cell>
          <cell r="B290" t="str">
            <v>Gianyar</v>
          </cell>
          <cell r="C290" t="str">
            <v>P_Kesatrian</v>
          </cell>
          <cell r="D290">
            <v>20</v>
          </cell>
          <cell r="E290" t="str">
            <v>OC</v>
          </cell>
          <cell r="F290">
            <v>0.49375000000000002</v>
          </cell>
          <cell r="I290">
            <v>0.80069444444444438</v>
          </cell>
          <cell r="J290">
            <v>0.52083333333333337</v>
          </cell>
          <cell r="K290" t="str">
            <v>R</v>
          </cell>
          <cell r="M290">
            <v>2.7083333333333348E-2</v>
          </cell>
          <cell r="N290">
            <v>85</v>
          </cell>
          <cell r="O290">
            <v>90</v>
          </cell>
          <cell r="P290">
            <v>382.77200000000022</v>
          </cell>
          <cell r="Q290">
            <v>49</v>
          </cell>
          <cell r="R290" t="str">
            <v>Lain - lain</v>
          </cell>
          <cell r="S290" t="str">
            <v>Posisi lepas ( macet ) pkl:19:13 sudah normal kembali</v>
          </cell>
          <cell r="T290">
            <v>0</v>
          </cell>
          <cell r="U290">
            <v>0</v>
          </cell>
          <cell r="V290">
            <v>2.7083333333333348E-2</v>
          </cell>
          <cell r="W290">
            <v>0</v>
          </cell>
          <cell r="X290">
            <v>0</v>
          </cell>
          <cell r="Y290">
            <v>2.7083333333333348E-2</v>
          </cell>
          <cell r="Z290">
            <v>63</v>
          </cell>
          <cell r="AA290" t="str">
            <v>R</v>
          </cell>
          <cell r="AB290">
            <v>1</v>
          </cell>
          <cell r="AC290">
            <v>0</v>
          </cell>
          <cell r="AD290">
            <v>1</v>
          </cell>
          <cell r="AE290">
            <v>0</v>
          </cell>
          <cell r="AF290">
            <v>0</v>
          </cell>
          <cell r="AG290">
            <v>1</v>
          </cell>
        </row>
        <row r="291">
          <cell r="A291">
            <v>36637</v>
          </cell>
          <cell r="B291" t="str">
            <v>Pesanggaran</v>
          </cell>
          <cell r="C291" t="str">
            <v>P_Pedungan</v>
          </cell>
          <cell r="D291">
            <v>160</v>
          </cell>
          <cell r="F291">
            <v>0.55347222222222225</v>
          </cell>
          <cell r="I291">
            <v>0.56111111111111112</v>
          </cell>
          <cell r="K291" t="str">
            <v>R</v>
          </cell>
          <cell r="M291">
            <v>7.6388888888888618E-3</v>
          </cell>
          <cell r="N291">
            <v>135</v>
          </cell>
          <cell r="O291">
            <v>160</v>
          </cell>
          <cell r="P291">
            <v>863.69066666666356</v>
          </cell>
          <cell r="Q291" t="str">
            <v>44b</v>
          </cell>
          <cell r="R291" t="str">
            <v>Jumper SUTM putus</v>
          </cell>
          <cell r="S291" t="str">
            <v xml:space="preserve">Jamper kembali di Timur GH M. Maning </v>
          </cell>
          <cell r="T291">
            <v>0</v>
          </cell>
          <cell r="U291">
            <v>7.6388888888888618E-3</v>
          </cell>
          <cell r="V291">
            <v>0</v>
          </cell>
          <cell r="W291">
            <v>0</v>
          </cell>
          <cell r="X291">
            <v>0</v>
          </cell>
          <cell r="Y291">
            <v>7.6388888888888618E-3</v>
          </cell>
          <cell r="Z291">
            <v>163</v>
          </cell>
          <cell r="AA291" t="str">
            <v>R</v>
          </cell>
          <cell r="AB291">
            <v>1</v>
          </cell>
          <cell r="AC291">
            <v>0</v>
          </cell>
          <cell r="AD291">
            <v>1</v>
          </cell>
          <cell r="AE291">
            <v>0</v>
          </cell>
          <cell r="AF291">
            <v>0</v>
          </cell>
          <cell r="AG291">
            <v>1</v>
          </cell>
        </row>
        <row r="292">
          <cell r="A292">
            <v>36637</v>
          </cell>
          <cell r="B292" t="str">
            <v>Nusa Dua</v>
          </cell>
          <cell r="C292" t="str">
            <v>P_Ungasan</v>
          </cell>
          <cell r="D292">
            <v>43</v>
          </cell>
          <cell r="E292" t="str">
            <v>OC/M</v>
          </cell>
          <cell r="F292">
            <v>0.55694444444444446</v>
          </cell>
          <cell r="I292">
            <v>0.55833333333333335</v>
          </cell>
          <cell r="K292" t="str">
            <v>M</v>
          </cell>
          <cell r="M292">
            <v>1.388888888888884E-3</v>
          </cell>
          <cell r="N292">
            <v>42</v>
          </cell>
          <cell r="O292">
            <v>42</v>
          </cell>
          <cell r="P292">
            <v>42.203066666666516</v>
          </cell>
          <cell r="Q292">
            <v>49</v>
          </cell>
          <cell r="R292" t="str">
            <v>Lain - lain</v>
          </cell>
          <cell r="S292" t="str">
            <v xml:space="preserve">Saat mencoba memasukkan CO di Grd BTN Kampial Indah </v>
          </cell>
          <cell r="T292">
            <v>0</v>
          </cell>
          <cell r="U292">
            <v>1.388888888888884E-3</v>
          </cell>
          <cell r="V292">
            <v>0</v>
          </cell>
          <cell r="W292">
            <v>0</v>
          </cell>
          <cell r="X292">
            <v>0</v>
          </cell>
          <cell r="Y292">
            <v>1.388888888888884E-3</v>
          </cell>
          <cell r="Z292">
            <v>135</v>
          </cell>
          <cell r="AA292" t="str">
            <v>R</v>
          </cell>
          <cell r="AB292">
            <v>0</v>
          </cell>
          <cell r="AC292">
            <v>1</v>
          </cell>
          <cell r="AD292">
            <v>1</v>
          </cell>
          <cell r="AE292">
            <v>0</v>
          </cell>
          <cell r="AF292">
            <v>0</v>
          </cell>
          <cell r="AG292">
            <v>1</v>
          </cell>
        </row>
        <row r="293">
          <cell r="A293">
            <v>36637</v>
          </cell>
          <cell r="B293" t="str">
            <v>Kapal</v>
          </cell>
          <cell r="C293" t="str">
            <v>P_Monang_Maning</v>
          </cell>
          <cell r="D293">
            <v>12</v>
          </cell>
          <cell r="H293">
            <v>0.57361111111111118</v>
          </cell>
          <cell r="I293">
            <v>0.57499999999999996</v>
          </cell>
          <cell r="K293" t="str">
            <v>RR</v>
          </cell>
          <cell r="M293">
            <v>1.3888888888887729E-3</v>
          </cell>
          <cell r="N293">
            <v>136</v>
          </cell>
          <cell r="O293">
            <v>145</v>
          </cell>
          <cell r="P293">
            <v>11.777599999999016</v>
          </cell>
          <cell r="Q293">
            <v>83</v>
          </cell>
          <cell r="R293" t="str">
            <v>Banjir.</v>
          </cell>
          <cell r="S293" t="str">
            <v xml:space="preserve">Penormalan beban P. M. maning </v>
          </cell>
          <cell r="T293">
            <v>0</v>
          </cell>
          <cell r="U293">
            <v>0</v>
          </cell>
          <cell r="V293">
            <v>0</v>
          </cell>
          <cell r="W293">
            <v>1.3888888888887729E-3</v>
          </cell>
          <cell r="X293">
            <v>0</v>
          </cell>
          <cell r="Y293">
            <v>1.3888888888887729E-3</v>
          </cell>
          <cell r="Z293">
            <v>103</v>
          </cell>
          <cell r="AA293" t="str">
            <v>R</v>
          </cell>
          <cell r="AB293">
            <v>2</v>
          </cell>
          <cell r="AC293">
            <v>0</v>
          </cell>
          <cell r="AD293">
            <v>0</v>
          </cell>
          <cell r="AE293">
            <v>0</v>
          </cell>
          <cell r="AF293">
            <v>1</v>
          </cell>
          <cell r="AG293">
            <v>1</v>
          </cell>
        </row>
        <row r="294">
          <cell r="A294">
            <v>36637</v>
          </cell>
          <cell r="B294" t="str">
            <v>Kapal</v>
          </cell>
          <cell r="C294" t="str">
            <v>P_Padangsari</v>
          </cell>
          <cell r="D294">
            <v>130</v>
          </cell>
          <cell r="E294" t="str">
            <v>OC</v>
          </cell>
          <cell r="F294">
            <v>0.60833333333333328</v>
          </cell>
          <cell r="I294">
            <v>0.60902777777777783</v>
          </cell>
          <cell r="K294" t="str">
            <v>R</v>
          </cell>
          <cell r="M294">
            <v>6.94444444444553E-4</v>
          </cell>
          <cell r="N294">
            <v>112</v>
          </cell>
          <cell r="O294">
            <v>130</v>
          </cell>
          <cell r="P294">
            <v>63.795333333343301</v>
          </cell>
          <cell r="Q294" t="str">
            <v>41e</v>
          </cell>
          <cell r="R294" t="str">
            <v>Rele bekerja tanpa penyebab yang jelas, PMT  masuk kembali</v>
          </cell>
          <cell r="T294">
            <v>0</v>
          </cell>
          <cell r="U294">
            <v>6.94444444444553E-4</v>
          </cell>
          <cell r="V294">
            <v>0</v>
          </cell>
          <cell r="W294">
            <v>0</v>
          </cell>
          <cell r="X294">
            <v>0</v>
          </cell>
          <cell r="Y294">
            <v>6.94444444444553E-4</v>
          </cell>
          <cell r="Z294">
            <v>95</v>
          </cell>
          <cell r="AA294" t="str">
            <v>R</v>
          </cell>
          <cell r="AB294">
            <v>1</v>
          </cell>
          <cell r="AC294">
            <v>0</v>
          </cell>
          <cell r="AD294">
            <v>1</v>
          </cell>
          <cell r="AE294">
            <v>0</v>
          </cell>
          <cell r="AF294">
            <v>0</v>
          </cell>
          <cell r="AG294">
            <v>1</v>
          </cell>
        </row>
        <row r="295">
          <cell r="A295">
            <v>36637</v>
          </cell>
          <cell r="B295" t="str">
            <v>Kapal</v>
          </cell>
          <cell r="C295" t="str">
            <v>P_Padangsari</v>
          </cell>
          <cell r="D295">
            <v>130</v>
          </cell>
          <cell r="E295" t="str">
            <v>OC</v>
          </cell>
          <cell r="F295">
            <v>0.60902777777777783</v>
          </cell>
          <cell r="I295">
            <v>0.62569444444444444</v>
          </cell>
          <cell r="K295" t="str">
            <v>R</v>
          </cell>
          <cell r="M295">
            <v>1.6666666666666607E-2</v>
          </cell>
          <cell r="N295">
            <v>60</v>
          </cell>
          <cell r="O295">
            <v>80</v>
          </cell>
          <cell r="P295">
            <v>1531.0879999999945</v>
          </cell>
          <cell r="Q295" t="str">
            <v>41e</v>
          </cell>
          <cell r="R295" t="str">
            <v>Rele bekerja tanpa penyebab yang jelas, PMT  masuk kembali</v>
          </cell>
          <cell r="S295" t="str">
            <v>Setelah ditelusuri , dilokalisir dan di coba bertahap , masuk dengan aman</v>
          </cell>
          <cell r="T295">
            <v>0</v>
          </cell>
          <cell r="U295">
            <v>1.6666666666666607E-2</v>
          </cell>
          <cell r="V295">
            <v>0</v>
          </cell>
          <cell r="W295">
            <v>0</v>
          </cell>
          <cell r="X295">
            <v>0</v>
          </cell>
          <cell r="Y295">
            <v>1.6666666666666607E-2</v>
          </cell>
          <cell r="Z295">
            <v>95</v>
          </cell>
          <cell r="AA295" t="str">
            <v>R</v>
          </cell>
          <cell r="AB295">
            <v>1</v>
          </cell>
          <cell r="AC295">
            <v>0</v>
          </cell>
          <cell r="AD295">
            <v>1</v>
          </cell>
          <cell r="AE295">
            <v>0</v>
          </cell>
          <cell r="AF295">
            <v>0</v>
          </cell>
          <cell r="AG295">
            <v>1</v>
          </cell>
        </row>
        <row r="296">
          <cell r="A296">
            <v>36637</v>
          </cell>
          <cell r="B296" t="str">
            <v>Antosari</v>
          </cell>
          <cell r="C296" t="str">
            <v>P_Belimbing</v>
          </cell>
          <cell r="D296">
            <v>4</v>
          </cell>
          <cell r="E296" t="str">
            <v>OC</v>
          </cell>
          <cell r="F296">
            <v>0.74861111111111101</v>
          </cell>
          <cell r="I296">
            <v>0.74930555555555556</v>
          </cell>
          <cell r="K296" t="str">
            <v>R</v>
          </cell>
          <cell r="M296">
            <v>6.94444444444553E-4</v>
          </cell>
          <cell r="N296">
            <v>4</v>
          </cell>
          <cell r="O296">
            <v>4</v>
          </cell>
          <cell r="P296">
            <v>1.9629333333336401</v>
          </cell>
          <cell r="Q296" t="str">
            <v>41e</v>
          </cell>
          <cell r="R296" t="str">
            <v>Rele bekerja tanpa penyebab yang jelas, PMT  masuk kembali</v>
          </cell>
          <cell r="T296">
            <v>0</v>
          </cell>
          <cell r="U296">
            <v>6.94444444444553E-4</v>
          </cell>
          <cell r="V296">
            <v>0</v>
          </cell>
          <cell r="W296">
            <v>0</v>
          </cell>
          <cell r="X296">
            <v>0</v>
          </cell>
          <cell r="Y296">
            <v>6.94444444444553E-4</v>
          </cell>
          <cell r="Z296">
            <v>3</v>
          </cell>
          <cell r="AA296" t="str">
            <v>R</v>
          </cell>
          <cell r="AB296">
            <v>1</v>
          </cell>
          <cell r="AC296">
            <v>0</v>
          </cell>
          <cell r="AD296">
            <v>1</v>
          </cell>
          <cell r="AE296">
            <v>0</v>
          </cell>
          <cell r="AF296">
            <v>0</v>
          </cell>
          <cell r="AG296">
            <v>1</v>
          </cell>
        </row>
        <row r="297">
          <cell r="A297">
            <v>36637</v>
          </cell>
          <cell r="B297" t="str">
            <v>Gianyar</v>
          </cell>
          <cell r="C297" t="str">
            <v>P_Kesatrian</v>
          </cell>
          <cell r="D297">
            <v>47</v>
          </cell>
          <cell r="E297" t="str">
            <v>EF</v>
          </cell>
          <cell r="F297">
            <v>0.98263888888888884</v>
          </cell>
          <cell r="G297">
            <v>0.98333333333333339</v>
          </cell>
          <cell r="M297">
            <v>6.94444444444553E-4</v>
          </cell>
          <cell r="N297">
            <v>30</v>
          </cell>
          <cell r="O297">
            <v>47</v>
          </cell>
          <cell r="P297">
            <v>23.06446666667027</v>
          </cell>
          <cell r="Q297" t="str">
            <v>41e</v>
          </cell>
          <cell r="R297" t="str">
            <v>Rele bekerja tanpa penyebab yang jelas, PMT  masuk kembali</v>
          </cell>
          <cell r="T297">
            <v>6.94444444444553E-4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6.94444444444553E-4</v>
          </cell>
          <cell r="Z297">
            <v>63</v>
          </cell>
          <cell r="AA297" t="str">
            <v>R</v>
          </cell>
          <cell r="AB297">
            <v>0</v>
          </cell>
          <cell r="AC297">
            <v>0</v>
          </cell>
          <cell r="AD297">
            <v>1</v>
          </cell>
          <cell r="AE297">
            <v>1</v>
          </cell>
          <cell r="AF297">
            <v>0</v>
          </cell>
          <cell r="AG297">
            <v>0</v>
          </cell>
        </row>
        <row r="298">
          <cell r="A298">
            <v>36638</v>
          </cell>
          <cell r="B298" t="str">
            <v>Sanur</v>
          </cell>
          <cell r="C298" t="str">
            <v>P_Sedap_Malam</v>
          </cell>
          <cell r="D298">
            <v>121</v>
          </cell>
          <cell r="H298">
            <v>0.44027777777777777</v>
          </cell>
          <cell r="I298">
            <v>0.44791666666666669</v>
          </cell>
          <cell r="K298" t="str">
            <v>M</v>
          </cell>
          <cell r="M298">
            <v>7.6388888888889173E-3</v>
          </cell>
          <cell r="N298">
            <v>120</v>
          </cell>
          <cell r="O298">
            <v>121</v>
          </cell>
          <cell r="P298">
            <v>653.16606666666905</v>
          </cell>
          <cell r="Q298">
            <v>24</v>
          </cell>
          <cell r="R298" t="str">
            <v>Transformator rusak</v>
          </cell>
          <cell r="S298" t="str">
            <v xml:space="preserve">Buka jamper di Grd DT 63 Jl Supratman </v>
          </cell>
          <cell r="T298">
            <v>0</v>
          </cell>
          <cell r="U298">
            <v>0</v>
          </cell>
          <cell r="V298">
            <v>0</v>
          </cell>
          <cell r="W298">
            <v>7.6388888888889173E-3</v>
          </cell>
          <cell r="X298">
            <v>0</v>
          </cell>
          <cell r="Y298">
            <v>7.6388888888889173E-3</v>
          </cell>
          <cell r="Z298">
            <v>195</v>
          </cell>
          <cell r="AA298" t="str">
            <v>R</v>
          </cell>
          <cell r="AB298">
            <v>0</v>
          </cell>
          <cell r="AC298">
            <v>1</v>
          </cell>
          <cell r="AD298">
            <v>0</v>
          </cell>
          <cell r="AE298">
            <v>0</v>
          </cell>
          <cell r="AF298">
            <v>1</v>
          </cell>
          <cell r="AG298">
            <v>1</v>
          </cell>
        </row>
        <row r="299">
          <cell r="A299">
            <v>36638</v>
          </cell>
          <cell r="B299" t="str">
            <v>Sanur</v>
          </cell>
          <cell r="C299" t="str">
            <v>P_Sedap_Malam</v>
          </cell>
          <cell r="D299">
            <v>120</v>
          </cell>
          <cell r="H299">
            <v>0.54166666666666663</v>
          </cell>
          <cell r="I299">
            <v>0.55000000000000004</v>
          </cell>
          <cell r="K299" t="str">
            <v>M</v>
          </cell>
          <cell r="M299">
            <v>8.3333333333334147E-3</v>
          </cell>
          <cell r="N299">
            <v>118</v>
          </cell>
          <cell r="O299">
            <v>120</v>
          </cell>
          <cell r="P299">
            <v>706.656000000007</v>
          </cell>
          <cell r="Q299">
            <v>24</v>
          </cell>
          <cell r="R299" t="str">
            <v>Transformator rusak</v>
          </cell>
          <cell r="S299" t="str">
            <v xml:space="preserve">Jamper kembali di Grd DT 63Jl Supratman </v>
          </cell>
          <cell r="T299">
            <v>0</v>
          </cell>
          <cell r="U299">
            <v>0</v>
          </cell>
          <cell r="V299">
            <v>0</v>
          </cell>
          <cell r="W299">
            <v>8.3333333333334147E-3</v>
          </cell>
          <cell r="X299">
            <v>0</v>
          </cell>
          <cell r="Y299">
            <v>8.3333333333334147E-3</v>
          </cell>
          <cell r="Z299">
            <v>195</v>
          </cell>
          <cell r="AA299" t="str">
            <v>R</v>
          </cell>
          <cell r="AB299">
            <v>0</v>
          </cell>
          <cell r="AC299">
            <v>1</v>
          </cell>
          <cell r="AD299">
            <v>0</v>
          </cell>
          <cell r="AE299">
            <v>0</v>
          </cell>
          <cell r="AF299">
            <v>1</v>
          </cell>
          <cell r="AG299">
            <v>1</v>
          </cell>
        </row>
        <row r="300">
          <cell r="A300">
            <v>36638</v>
          </cell>
          <cell r="B300" t="str">
            <v>Antosari</v>
          </cell>
          <cell r="C300" t="str">
            <v>P_Belimbing</v>
          </cell>
          <cell r="D300">
            <v>2</v>
          </cell>
          <cell r="E300" t="str">
            <v>EF</v>
          </cell>
          <cell r="F300">
            <v>0.55763888888888891</v>
          </cell>
          <cell r="G300">
            <v>0.55833333333333335</v>
          </cell>
          <cell r="M300">
            <v>6.9444444444444198E-4</v>
          </cell>
          <cell r="N300">
            <v>2</v>
          </cell>
          <cell r="O300">
            <v>2</v>
          </cell>
          <cell r="P300">
            <v>0.98146666666666316</v>
          </cell>
          <cell r="Q300" t="str">
            <v>41e</v>
          </cell>
          <cell r="R300" t="str">
            <v>Rele bekerja tanpa penyebab yang jelas, PMT  masuk kembali</v>
          </cell>
          <cell r="S300" t="str">
            <v xml:space="preserve">Cuaca mendung </v>
          </cell>
          <cell r="T300">
            <v>6.9444444444444198E-4</v>
          </cell>
          <cell r="U300">
            <v>0</v>
          </cell>
          <cell r="V300">
            <v>0</v>
          </cell>
          <cell r="W300">
            <v>0</v>
          </cell>
          <cell r="X300">
            <v>0</v>
          </cell>
          <cell r="Y300">
            <v>6.9444444444444198E-4</v>
          </cell>
          <cell r="Z300">
            <v>3</v>
          </cell>
          <cell r="AA300" t="str">
            <v>R</v>
          </cell>
          <cell r="AB300">
            <v>0</v>
          </cell>
          <cell r="AC300">
            <v>0</v>
          </cell>
          <cell r="AD300">
            <v>1</v>
          </cell>
          <cell r="AE300">
            <v>1</v>
          </cell>
          <cell r="AF300">
            <v>0</v>
          </cell>
          <cell r="AG300">
            <v>0</v>
          </cell>
        </row>
        <row r="301">
          <cell r="A301">
            <v>36638</v>
          </cell>
          <cell r="B301" t="str">
            <v>GH_Legian</v>
          </cell>
          <cell r="C301" t="str">
            <v>LBS3_Kuta_Jaya</v>
          </cell>
          <cell r="D301">
            <v>0</v>
          </cell>
          <cell r="H301">
            <v>0.67638888888888893</v>
          </cell>
          <cell r="K301" t="str">
            <v>R</v>
          </cell>
          <cell r="P301">
            <v>0</v>
          </cell>
          <cell r="Q301">
            <v>49</v>
          </cell>
          <cell r="R301" t="str">
            <v>Lain - lain</v>
          </cell>
          <cell r="S301" t="str">
            <v>idem</v>
          </cell>
          <cell r="T301">
            <v>0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Y301">
            <v>0</v>
          </cell>
          <cell r="Z301">
            <v>273</v>
          </cell>
          <cell r="AA301" t="str">
            <v>L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1</v>
          </cell>
          <cell r="AG301">
            <v>0</v>
          </cell>
        </row>
        <row r="302">
          <cell r="A302">
            <v>36638</v>
          </cell>
          <cell r="B302" t="str">
            <v>GH_Legian</v>
          </cell>
          <cell r="C302" t="str">
            <v>LBS1_Dyana_Pura</v>
          </cell>
          <cell r="D302">
            <v>0</v>
          </cell>
          <cell r="I302">
            <v>0.70208333333333339</v>
          </cell>
          <cell r="K302" t="str">
            <v>R</v>
          </cell>
          <cell r="P302">
            <v>0</v>
          </cell>
          <cell r="Q302">
            <v>49</v>
          </cell>
          <cell r="R302" t="str">
            <v>Lain - lain</v>
          </cell>
          <cell r="S302" t="str">
            <v>idem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271</v>
          </cell>
          <cell r="AA302" t="str">
            <v>L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1</v>
          </cell>
        </row>
        <row r="303">
          <cell r="A303">
            <v>36638</v>
          </cell>
          <cell r="B303" t="str">
            <v>Nusa Dua</v>
          </cell>
          <cell r="C303" t="str">
            <v>P_Golf_Course</v>
          </cell>
          <cell r="D303">
            <v>82</v>
          </cell>
          <cell r="E303" t="str">
            <v>OC/M</v>
          </cell>
          <cell r="F303">
            <v>0.82499999999999996</v>
          </cell>
          <cell r="I303">
            <v>0.82638888888888884</v>
          </cell>
          <cell r="K303" t="str">
            <v>M</v>
          </cell>
          <cell r="M303">
            <v>1.388888888888884E-3</v>
          </cell>
          <cell r="N303">
            <v>60</v>
          </cell>
          <cell r="O303">
            <v>80</v>
          </cell>
          <cell r="P303">
            <v>80.480266666666381</v>
          </cell>
          <cell r="Q303" t="str">
            <v>41e</v>
          </cell>
          <cell r="R303" t="str">
            <v>Rele bekerja tanpa penyebab yang jelas, PMT  masuk kembali</v>
          </cell>
          <cell r="T303">
            <v>0</v>
          </cell>
          <cell r="U303">
            <v>1.388888888888884E-3</v>
          </cell>
          <cell r="V303">
            <v>0</v>
          </cell>
          <cell r="W303">
            <v>0</v>
          </cell>
          <cell r="X303">
            <v>0</v>
          </cell>
          <cell r="Y303">
            <v>1.388888888888884E-3</v>
          </cell>
          <cell r="Z303">
            <v>129</v>
          </cell>
          <cell r="AA303" t="str">
            <v>R</v>
          </cell>
          <cell r="AB303">
            <v>0</v>
          </cell>
          <cell r="AC303">
            <v>1</v>
          </cell>
          <cell r="AD303">
            <v>1</v>
          </cell>
          <cell r="AE303">
            <v>0</v>
          </cell>
          <cell r="AF303">
            <v>0</v>
          </cell>
          <cell r="AG303">
            <v>1</v>
          </cell>
        </row>
        <row r="304">
          <cell r="A304">
            <v>36638</v>
          </cell>
          <cell r="B304" t="str">
            <v>Kapal</v>
          </cell>
          <cell r="C304" t="str">
            <v>P_Padangsari</v>
          </cell>
          <cell r="D304">
            <v>145</v>
          </cell>
          <cell r="E304" t="str">
            <v>EF</v>
          </cell>
          <cell r="F304">
            <v>0.9916666666666667</v>
          </cell>
          <cell r="G304">
            <v>0.99236111111111114</v>
          </cell>
          <cell r="M304">
            <v>6.9444444444444198E-4</v>
          </cell>
          <cell r="N304">
            <v>120</v>
          </cell>
          <cell r="O304">
            <v>140</v>
          </cell>
          <cell r="P304">
            <v>71.15633333333308</v>
          </cell>
          <cell r="Q304" t="str">
            <v>41e</v>
          </cell>
          <cell r="R304" t="str">
            <v>Rele bekerja tanpa penyebab yang jelas, PMT  masuk kembali</v>
          </cell>
          <cell r="T304">
            <v>6.9444444444444198E-4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6.9444444444444198E-4</v>
          </cell>
          <cell r="Z304">
            <v>95</v>
          </cell>
          <cell r="AA304" t="str">
            <v>R</v>
          </cell>
          <cell r="AB304">
            <v>0</v>
          </cell>
          <cell r="AC304">
            <v>0</v>
          </cell>
          <cell r="AD304">
            <v>1</v>
          </cell>
          <cell r="AE304">
            <v>1</v>
          </cell>
          <cell r="AF304">
            <v>0</v>
          </cell>
          <cell r="AG304">
            <v>0</v>
          </cell>
        </row>
        <row r="305">
          <cell r="A305">
            <v>36639</v>
          </cell>
          <cell r="B305" t="str">
            <v>Gianyar</v>
          </cell>
          <cell r="C305" t="str">
            <v>P_Ubud</v>
          </cell>
          <cell r="D305">
            <v>82</v>
          </cell>
          <cell r="E305" t="str">
            <v>OC/M</v>
          </cell>
          <cell r="F305">
            <v>0.36736111111111108</v>
          </cell>
          <cell r="I305">
            <v>0.36805555555555558</v>
          </cell>
          <cell r="K305" t="str">
            <v>R</v>
          </cell>
          <cell r="M305">
            <v>6.9444444444449749E-4</v>
          </cell>
          <cell r="N305">
            <v>80</v>
          </cell>
          <cell r="O305">
            <v>86</v>
          </cell>
          <cell r="P305">
            <v>40.240133333336402</v>
          </cell>
          <cell r="Q305" t="str">
            <v>41e</v>
          </cell>
          <cell r="R305" t="str">
            <v>Rele bekerja tanpa penyebab yang jelas, PMT  masuk kembali</v>
          </cell>
          <cell r="S305" t="str">
            <v>Cuaca Mendung</v>
          </cell>
          <cell r="T305">
            <v>0</v>
          </cell>
          <cell r="U305">
            <v>6.9444444444449749E-4</v>
          </cell>
          <cell r="V305">
            <v>0</v>
          </cell>
          <cell r="W305">
            <v>0</v>
          </cell>
          <cell r="X305">
            <v>0</v>
          </cell>
          <cell r="Y305">
            <v>6.9444444444449749E-4</v>
          </cell>
          <cell r="Z305">
            <v>69</v>
          </cell>
          <cell r="AA305" t="str">
            <v>R</v>
          </cell>
          <cell r="AB305">
            <v>1</v>
          </cell>
          <cell r="AC305">
            <v>0</v>
          </cell>
          <cell r="AD305">
            <v>1</v>
          </cell>
          <cell r="AE305">
            <v>0</v>
          </cell>
          <cell r="AF305">
            <v>0</v>
          </cell>
          <cell r="AG305">
            <v>1</v>
          </cell>
        </row>
        <row r="306">
          <cell r="A306">
            <v>36639</v>
          </cell>
          <cell r="B306" t="str">
            <v>Kapal</v>
          </cell>
          <cell r="C306" t="str">
            <v>P_Penebel</v>
          </cell>
          <cell r="D306">
            <v>40</v>
          </cell>
          <cell r="E306" t="str">
            <v>EF</v>
          </cell>
          <cell r="F306">
            <v>0.56597222222222221</v>
          </cell>
          <cell r="I306">
            <v>0.56666666666666665</v>
          </cell>
          <cell r="K306" t="str">
            <v>M</v>
          </cell>
          <cell r="M306">
            <v>6.9444444444444198E-4</v>
          </cell>
          <cell r="N306">
            <v>45</v>
          </cell>
          <cell r="O306">
            <v>48</v>
          </cell>
          <cell r="P306">
            <v>19.629333333333264</v>
          </cell>
          <cell r="Q306" t="str">
            <v>41e</v>
          </cell>
          <cell r="R306" t="str">
            <v>Rele bekerja tanpa penyebab yang jelas, PMT  masuk kembali</v>
          </cell>
          <cell r="S306" t="str">
            <v>Cuaca hujan &amp; petir</v>
          </cell>
          <cell r="T306">
            <v>0</v>
          </cell>
          <cell r="U306">
            <v>6.9444444444444198E-4</v>
          </cell>
          <cell r="V306">
            <v>0</v>
          </cell>
          <cell r="W306">
            <v>0</v>
          </cell>
          <cell r="X306">
            <v>0</v>
          </cell>
          <cell r="Y306">
            <v>6.9444444444444198E-4</v>
          </cell>
          <cell r="Z306">
            <v>101</v>
          </cell>
          <cell r="AA306" t="str">
            <v>R</v>
          </cell>
          <cell r="AB306">
            <v>0</v>
          </cell>
          <cell r="AC306">
            <v>1</v>
          </cell>
          <cell r="AD306">
            <v>1</v>
          </cell>
          <cell r="AE306">
            <v>0</v>
          </cell>
          <cell r="AF306">
            <v>0</v>
          </cell>
          <cell r="AG306">
            <v>1</v>
          </cell>
        </row>
        <row r="307">
          <cell r="A307">
            <v>36639</v>
          </cell>
          <cell r="B307" t="str">
            <v>Kapal</v>
          </cell>
          <cell r="C307" t="str">
            <v>P_Darmasaba</v>
          </cell>
          <cell r="D307">
            <v>135</v>
          </cell>
          <cell r="E307" t="str">
            <v>EF</v>
          </cell>
          <cell r="F307">
            <v>0.5708333333333333</v>
          </cell>
          <cell r="G307">
            <v>0.57152777777777775</v>
          </cell>
          <cell r="M307">
            <v>6.9444444444444198E-4</v>
          </cell>
          <cell r="N307">
            <v>85</v>
          </cell>
          <cell r="O307">
            <v>135</v>
          </cell>
          <cell r="P307">
            <v>66.248999999999754</v>
          </cell>
          <cell r="Q307" t="str">
            <v>41e</v>
          </cell>
          <cell r="R307" t="str">
            <v>Rele bekerja tanpa penyebab yang jelas, PMT  masuk kembali</v>
          </cell>
          <cell r="S307" t="str">
            <v>Cuaca hujan &amp; petir</v>
          </cell>
          <cell r="T307">
            <v>6.9444444444444198E-4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6.9444444444444198E-4</v>
          </cell>
          <cell r="Z307">
            <v>104</v>
          </cell>
          <cell r="AA307" t="str">
            <v>R</v>
          </cell>
          <cell r="AB307">
            <v>0</v>
          </cell>
          <cell r="AC307">
            <v>0</v>
          </cell>
          <cell r="AD307">
            <v>1</v>
          </cell>
          <cell r="AE307">
            <v>1</v>
          </cell>
          <cell r="AF307">
            <v>0</v>
          </cell>
          <cell r="AG307">
            <v>0</v>
          </cell>
        </row>
        <row r="308">
          <cell r="A308">
            <v>36639</v>
          </cell>
          <cell r="B308" t="str">
            <v>Kapal</v>
          </cell>
          <cell r="C308" t="str">
            <v>P_Sakah_Lukluk</v>
          </cell>
          <cell r="D308">
            <v>105</v>
          </cell>
          <cell r="E308" t="str">
            <v>EF</v>
          </cell>
          <cell r="F308">
            <v>0.57708333333333328</v>
          </cell>
          <cell r="G308">
            <v>0.57777777777777783</v>
          </cell>
          <cell r="M308">
            <v>6.94444444444553E-4</v>
          </cell>
          <cell r="N308">
            <v>50</v>
          </cell>
          <cell r="O308">
            <v>105</v>
          </cell>
          <cell r="P308">
            <v>51.527000000008051</v>
          </cell>
          <cell r="Q308" t="str">
            <v>41e</v>
          </cell>
          <cell r="R308" t="str">
            <v>Rele bekerja tanpa penyebab yang jelas, PMT  masuk kembali</v>
          </cell>
          <cell r="S308" t="str">
            <v>Cuaca hujan &amp; petir</v>
          </cell>
          <cell r="T308">
            <v>6.94444444444553E-4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6.94444444444553E-4</v>
          </cell>
          <cell r="Z308">
            <v>107</v>
          </cell>
          <cell r="AA308" t="str">
            <v>R</v>
          </cell>
          <cell r="AB308">
            <v>0</v>
          </cell>
          <cell r="AC308">
            <v>0</v>
          </cell>
          <cell r="AD308">
            <v>1</v>
          </cell>
          <cell r="AE308">
            <v>1</v>
          </cell>
          <cell r="AF308">
            <v>0</v>
          </cell>
          <cell r="AG308">
            <v>0</v>
          </cell>
        </row>
        <row r="309">
          <cell r="A309">
            <v>36639</v>
          </cell>
          <cell r="B309" t="str">
            <v>Kapal</v>
          </cell>
          <cell r="C309" t="str">
            <v>P_Tabanan</v>
          </cell>
          <cell r="D309">
            <v>85</v>
          </cell>
          <cell r="E309" t="str">
            <v>EF</v>
          </cell>
          <cell r="F309">
            <v>0.59375</v>
          </cell>
          <cell r="G309">
            <v>0.59444444444444444</v>
          </cell>
          <cell r="M309">
            <v>6.9444444444444198E-4</v>
          </cell>
          <cell r="N309">
            <v>75</v>
          </cell>
          <cell r="O309">
            <v>85</v>
          </cell>
          <cell r="P309">
            <v>41.712333333333191</v>
          </cell>
          <cell r="Q309" t="str">
            <v>41e</v>
          </cell>
          <cell r="R309" t="str">
            <v>Rele bekerja tanpa penyebab yang jelas, PMT  masuk kembali</v>
          </cell>
          <cell r="S309" t="str">
            <v>Cuaca hujan &amp; petir</v>
          </cell>
          <cell r="T309">
            <v>6.9444444444444198E-4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6.9444444444444198E-4</v>
          </cell>
          <cell r="Z309">
            <v>96</v>
          </cell>
          <cell r="AA309" t="str">
            <v>R</v>
          </cell>
          <cell r="AB309">
            <v>0</v>
          </cell>
          <cell r="AC309">
            <v>0</v>
          </cell>
          <cell r="AD309">
            <v>1</v>
          </cell>
          <cell r="AE309">
            <v>1</v>
          </cell>
          <cell r="AF309">
            <v>0</v>
          </cell>
          <cell r="AG309">
            <v>0</v>
          </cell>
        </row>
        <row r="310">
          <cell r="A310">
            <v>36639</v>
          </cell>
          <cell r="B310" t="str">
            <v>Antosari</v>
          </cell>
          <cell r="C310" t="str">
            <v>P_Kerambitan</v>
          </cell>
          <cell r="D310">
            <v>20</v>
          </cell>
          <cell r="E310" t="str">
            <v>EF</v>
          </cell>
          <cell r="F310">
            <v>0.59375</v>
          </cell>
          <cell r="G310">
            <v>0.59444444444444444</v>
          </cell>
          <cell r="M310">
            <v>6.9444444444444198E-4</v>
          </cell>
          <cell r="N310">
            <v>20</v>
          </cell>
          <cell r="O310">
            <v>20</v>
          </cell>
          <cell r="P310">
            <v>9.814666666666632</v>
          </cell>
          <cell r="Q310" t="str">
            <v>41e</v>
          </cell>
          <cell r="R310" t="str">
            <v>Rele bekerja tanpa penyebab yang jelas, PMT  masuk kembali</v>
          </cell>
          <cell r="S310" t="str">
            <v>Cuaca hujan &amp; petir</v>
          </cell>
          <cell r="T310">
            <v>6.9444444444444198E-4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6.9444444444444198E-4</v>
          </cell>
          <cell r="Z310">
            <v>4</v>
          </cell>
          <cell r="AA310" t="str">
            <v>R</v>
          </cell>
          <cell r="AB310">
            <v>0</v>
          </cell>
          <cell r="AC310">
            <v>0</v>
          </cell>
          <cell r="AD310">
            <v>1</v>
          </cell>
          <cell r="AE310">
            <v>1</v>
          </cell>
          <cell r="AF310">
            <v>0</v>
          </cell>
          <cell r="AG310">
            <v>0</v>
          </cell>
        </row>
        <row r="311">
          <cell r="A311">
            <v>36639</v>
          </cell>
          <cell r="B311" t="str">
            <v>Antosari</v>
          </cell>
          <cell r="C311" t="str">
            <v>P_Kerambitan</v>
          </cell>
          <cell r="D311">
            <v>20</v>
          </cell>
          <cell r="E311" t="str">
            <v>EF</v>
          </cell>
          <cell r="F311">
            <v>0.59861111111111109</v>
          </cell>
          <cell r="G311">
            <v>0.59930555555555554</v>
          </cell>
          <cell r="M311">
            <v>6.9444444444444198E-4</v>
          </cell>
          <cell r="N311">
            <v>18</v>
          </cell>
          <cell r="O311">
            <v>20</v>
          </cell>
          <cell r="P311">
            <v>9.814666666666632</v>
          </cell>
          <cell r="Q311" t="str">
            <v>41e</v>
          </cell>
          <cell r="R311" t="str">
            <v>Rele bekerja tanpa penyebab yang jelas, PMT  masuk kembali</v>
          </cell>
          <cell r="S311" t="str">
            <v>Cuaca hujan &amp; petir</v>
          </cell>
          <cell r="T311">
            <v>6.9444444444444198E-4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6.9444444444444198E-4</v>
          </cell>
          <cell r="Z311">
            <v>4</v>
          </cell>
          <cell r="AA311" t="str">
            <v>R</v>
          </cell>
          <cell r="AB311">
            <v>0</v>
          </cell>
          <cell r="AC311">
            <v>0</v>
          </cell>
          <cell r="AD311">
            <v>1</v>
          </cell>
          <cell r="AE311">
            <v>1</v>
          </cell>
          <cell r="AF311">
            <v>0</v>
          </cell>
          <cell r="AG311">
            <v>0</v>
          </cell>
        </row>
        <row r="312">
          <cell r="A312">
            <v>36640</v>
          </cell>
          <cell r="B312" t="str">
            <v>Pesanggaran</v>
          </cell>
          <cell r="C312" t="str">
            <v>P_Pedungan</v>
          </cell>
          <cell r="D312">
            <v>150</v>
          </cell>
          <cell r="E312" t="str">
            <v>EF</v>
          </cell>
          <cell r="F312">
            <v>0.10625</v>
          </cell>
          <cell r="G312">
            <v>0.10694444444444444</v>
          </cell>
          <cell r="M312">
            <v>6.9444444444444198E-4</v>
          </cell>
          <cell r="N312">
            <v>100</v>
          </cell>
          <cell r="O312">
            <v>150</v>
          </cell>
          <cell r="P312">
            <v>73.609999999999729</v>
          </cell>
          <cell r="Q312" t="str">
            <v>41e</v>
          </cell>
          <cell r="R312" t="str">
            <v>Rele bekerja tanpa penyebab yang jelas, PMT  masuk kembali</v>
          </cell>
          <cell r="T312">
            <v>6.9444444444444198E-4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6.9444444444444198E-4</v>
          </cell>
          <cell r="Z312">
            <v>163</v>
          </cell>
          <cell r="AA312" t="str">
            <v>R</v>
          </cell>
          <cell r="AB312">
            <v>0</v>
          </cell>
          <cell r="AC312">
            <v>0</v>
          </cell>
          <cell r="AD312">
            <v>1</v>
          </cell>
          <cell r="AE312">
            <v>1</v>
          </cell>
          <cell r="AF312">
            <v>0</v>
          </cell>
          <cell r="AG312">
            <v>0</v>
          </cell>
        </row>
        <row r="313">
          <cell r="A313">
            <v>36640</v>
          </cell>
          <cell r="B313" t="str">
            <v>Pesanggaran</v>
          </cell>
          <cell r="C313" t="str">
            <v>P_Pelabuhan</v>
          </cell>
          <cell r="D313">
            <v>127</v>
          </cell>
          <cell r="E313" t="str">
            <v>OC / EF</v>
          </cell>
          <cell r="F313">
            <v>0.10694444444444444</v>
          </cell>
          <cell r="I313">
            <v>0.1076388888888889</v>
          </cell>
          <cell r="K313" t="str">
            <v>R</v>
          </cell>
          <cell r="M313">
            <v>6.9444444444445586E-4</v>
          </cell>
          <cell r="N313">
            <v>30</v>
          </cell>
          <cell r="O313">
            <v>120</v>
          </cell>
          <cell r="P313">
            <v>62.323133333334347</v>
          </cell>
          <cell r="Q313" t="str">
            <v>41e</v>
          </cell>
          <cell r="R313" t="str">
            <v>Rele bekerja tanpa penyebab yang jelas, PMT  masuk kembali</v>
          </cell>
          <cell r="T313">
            <v>0</v>
          </cell>
          <cell r="U313">
            <v>6.9444444444445586E-4</v>
          </cell>
          <cell r="V313">
            <v>0</v>
          </cell>
          <cell r="W313">
            <v>0</v>
          </cell>
          <cell r="X313">
            <v>0</v>
          </cell>
          <cell r="Y313">
            <v>6.9444444444445586E-4</v>
          </cell>
          <cell r="Z313">
            <v>160</v>
          </cell>
          <cell r="AA313" t="str">
            <v>R</v>
          </cell>
          <cell r="AB313">
            <v>1</v>
          </cell>
          <cell r="AC313">
            <v>0</v>
          </cell>
          <cell r="AD313">
            <v>1</v>
          </cell>
          <cell r="AE313">
            <v>0</v>
          </cell>
          <cell r="AF313">
            <v>0</v>
          </cell>
          <cell r="AG313">
            <v>1</v>
          </cell>
        </row>
        <row r="314">
          <cell r="A314">
            <v>36640</v>
          </cell>
          <cell r="B314" t="str">
            <v>Gianyar</v>
          </cell>
          <cell r="C314" t="str">
            <v>P_Tampak_Siring</v>
          </cell>
          <cell r="D314">
            <v>55</v>
          </cell>
          <cell r="E314" t="str">
            <v>OC / EF</v>
          </cell>
          <cell r="F314">
            <v>0.31319444444444444</v>
          </cell>
          <cell r="I314">
            <v>0.31319444444444444</v>
          </cell>
          <cell r="K314" t="str">
            <v>M</v>
          </cell>
          <cell r="N314">
            <v>409</v>
          </cell>
          <cell r="O314">
            <v>55</v>
          </cell>
          <cell r="P314">
            <v>0</v>
          </cell>
          <cell r="Q314" t="str">
            <v>41e</v>
          </cell>
          <cell r="R314" t="str">
            <v>Rele bekerja tanpa penyebab yang jelas, PMT  masuk kembali</v>
          </cell>
          <cell r="S314" t="str">
            <v>Dispensasi ( Kunjungan RI.2 )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64</v>
          </cell>
          <cell r="AA314" t="str">
            <v>R</v>
          </cell>
          <cell r="AB314">
            <v>0</v>
          </cell>
          <cell r="AC314">
            <v>1</v>
          </cell>
          <cell r="AD314">
            <v>1</v>
          </cell>
          <cell r="AE314">
            <v>0</v>
          </cell>
          <cell r="AF314">
            <v>0</v>
          </cell>
          <cell r="AG314">
            <v>1</v>
          </cell>
        </row>
        <row r="315">
          <cell r="A315">
            <v>36640</v>
          </cell>
          <cell r="B315" t="str">
            <v>Antosari</v>
          </cell>
          <cell r="C315" t="str">
            <v>P_Belimbing</v>
          </cell>
          <cell r="D315">
            <v>2</v>
          </cell>
          <cell r="E315" t="str">
            <v>EF</v>
          </cell>
          <cell r="F315">
            <v>0.39652777777777781</v>
          </cell>
          <cell r="G315">
            <v>0.3972222222222222</v>
          </cell>
          <cell r="M315">
            <v>6.9444444444438647E-4</v>
          </cell>
          <cell r="N315">
            <v>2</v>
          </cell>
          <cell r="O315">
            <v>2</v>
          </cell>
          <cell r="P315">
            <v>0.98146666666658466</v>
          </cell>
          <cell r="Q315" t="str">
            <v>41e</v>
          </cell>
          <cell r="R315" t="str">
            <v>Rele bekerja tanpa penyebab yang jelas, PMT  masuk kembali</v>
          </cell>
          <cell r="T315">
            <v>6.9444444444438647E-4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6.9444444444438647E-4</v>
          </cell>
          <cell r="Z315">
            <v>3</v>
          </cell>
          <cell r="AA315" t="str">
            <v>R</v>
          </cell>
          <cell r="AB315">
            <v>0</v>
          </cell>
          <cell r="AC315">
            <v>0</v>
          </cell>
          <cell r="AD315">
            <v>1</v>
          </cell>
          <cell r="AE315">
            <v>1</v>
          </cell>
          <cell r="AF315">
            <v>0</v>
          </cell>
          <cell r="AG315">
            <v>0</v>
          </cell>
        </row>
        <row r="316">
          <cell r="A316">
            <v>36640</v>
          </cell>
          <cell r="B316" t="str">
            <v>Kapal</v>
          </cell>
          <cell r="C316" t="str">
            <v>P_Monang_Maning</v>
          </cell>
          <cell r="D316">
            <v>136</v>
          </cell>
          <cell r="E316" t="str">
            <v>EF</v>
          </cell>
          <cell r="F316">
            <v>0.41319444444444442</v>
          </cell>
          <cell r="I316">
            <v>0.41388888888888892</v>
          </cell>
          <cell r="K316" t="str">
            <v>R</v>
          </cell>
          <cell r="M316">
            <v>6.9444444444449749E-4</v>
          </cell>
          <cell r="N316">
            <v>116</v>
          </cell>
          <cell r="O316">
            <v>136</v>
          </cell>
          <cell r="P316">
            <v>66.739733333338435</v>
          </cell>
          <cell r="Q316" t="str">
            <v>41e</v>
          </cell>
          <cell r="R316" t="str">
            <v>Rele bekerja tanpa penyebab yang jelas, PMT  masuk kembali</v>
          </cell>
          <cell r="T316">
            <v>0</v>
          </cell>
          <cell r="U316">
            <v>6.9444444444449749E-4</v>
          </cell>
          <cell r="V316">
            <v>0</v>
          </cell>
          <cell r="W316">
            <v>0</v>
          </cell>
          <cell r="X316">
            <v>0</v>
          </cell>
          <cell r="Y316">
            <v>6.9444444444449749E-4</v>
          </cell>
          <cell r="Z316">
            <v>103</v>
          </cell>
          <cell r="AA316" t="str">
            <v>R</v>
          </cell>
          <cell r="AB316">
            <v>1</v>
          </cell>
          <cell r="AC316">
            <v>0</v>
          </cell>
          <cell r="AD316">
            <v>1</v>
          </cell>
          <cell r="AE316">
            <v>0</v>
          </cell>
          <cell r="AF316">
            <v>0</v>
          </cell>
          <cell r="AG316">
            <v>1</v>
          </cell>
        </row>
        <row r="317">
          <cell r="A317">
            <v>36640</v>
          </cell>
          <cell r="B317" t="str">
            <v>Sanur</v>
          </cell>
          <cell r="C317" t="str">
            <v>P_Sudirman</v>
          </cell>
          <cell r="D317">
            <v>75</v>
          </cell>
          <cell r="E317" t="str">
            <v>EF</v>
          </cell>
          <cell r="F317">
            <v>0.4916666666666667</v>
          </cell>
          <cell r="I317">
            <v>0.49236111111111108</v>
          </cell>
          <cell r="K317" t="str">
            <v>R</v>
          </cell>
          <cell r="M317">
            <v>6.9444444444438647E-4</v>
          </cell>
          <cell r="N317">
            <v>70</v>
          </cell>
          <cell r="O317">
            <v>75</v>
          </cell>
          <cell r="P317">
            <v>36.804999999996923</v>
          </cell>
          <cell r="Q317" t="str">
            <v>41e</v>
          </cell>
          <cell r="R317" t="str">
            <v>Rele bekerja tanpa penyebab yang jelas, PMT  masuk kembali</v>
          </cell>
          <cell r="T317">
            <v>0</v>
          </cell>
          <cell r="U317">
            <v>6.9444444444438647E-4</v>
          </cell>
          <cell r="V317">
            <v>0</v>
          </cell>
          <cell r="W317">
            <v>0</v>
          </cell>
          <cell r="X317">
            <v>0</v>
          </cell>
          <cell r="Y317">
            <v>6.9444444444438647E-4</v>
          </cell>
          <cell r="Z317">
            <v>189</v>
          </cell>
          <cell r="AA317" t="str">
            <v>R</v>
          </cell>
          <cell r="AB317">
            <v>1</v>
          </cell>
          <cell r="AC317">
            <v>0</v>
          </cell>
          <cell r="AD317">
            <v>1</v>
          </cell>
          <cell r="AE317">
            <v>0</v>
          </cell>
          <cell r="AF317">
            <v>0</v>
          </cell>
          <cell r="AG317">
            <v>1</v>
          </cell>
        </row>
        <row r="318">
          <cell r="A318">
            <v>36640</v>
          </cell>
          <cell r="B318" t="str">
            <v>Gianyar</v>
          </cell>
          <cell r="C318" t="str">
            <v>P_Tampak_Siring</v>
          </cell>
          <cell r="D318">
            <v>48</v>
          </cell>
          <cell r="E318" t="str">
            <v>OC</v>
          </cell>
          <cell r="F318">
            <v>0.53749999999999998</v>
          </cell>
          <cell r="I318">
            <v>0.53749999999999998</v>
          </cell>
          <cell r="K318" t="str">
            <v>M</v>
          </cell>
          <cell r="N318">
            <v>48</v>
          </cell>
          <cell r="O318">
            <v>48</v>
          </cell>
          <cell r="P318">
            <v>0</v>
          </cell>
          <cell r="Q318" t="str">
            <v>41e</v>
          </cell>
          <cell r="R318" t="str">
            <v>Rele bekerja tanpa penyebab yang jelas, PMT  masuk kembali</v>
          </cell>
          <cell r="S318" t="str">
            <v>Dispensasi ( Kunjungan RI.2 ) Cuaca Hujan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64</v>
          </cell>
          <cell r="AA318" t="str">
            <v>R</v>
          </cell>
          <cell r="AB318">
            <v>0</v>
          </cell>
          <cell r="AC318">
            <v>1</v>
          </cell>
          <cell r="AD318">
            <v>1</v>
          </cell>
          <cell r="AE318">
            <v>0</v>
          </cell>
          <cell r="AF318">
            <v>0</v>
          </cell>
          <cell r="AG318">
            <v>1</v>
          </cell>
        </row>
        <row r="319">
          <cell r="A319">
            <v>36640</v>
          </cell>
          <cell r="B319" t="str">
            <v>Gianyar</v>
          </cell>
          <cell r="C319" t="str">
            <v>P_Tampak_Siring</v>
          </cell>
          <cell r="D319">
            <v>48</v>
          </cell>
          <cell r="E319" t="str">
            <v>OC</v>
          </cell>
          <cell r="F319">
            <v>0.54027777777777775</v>
          </cell>
          <cell r="I319">
            <v>0.55972222222222223</v>
          </cell>
          <cell r="K319" t="str">
            <v>M</v>
          </cell>
          <cell r="M319">
            <v>1.9444444444444486E-2</v>
          </cell>
          <cell r="N319">
            <v>0</v>
          </cell>
          <cell r="P319">
            <v>659.5456000000014</v>
          </cell>
          <cell r="Q319" t="str">
            <v>41e</v>
          </cell>
          <cell r="R319" t="str">
            <v>Rele bekerja tanpa penyebab yang jelas, PMT  masuk kembali</v>
          </cell>
          <cell r="S319" t="str">
            <v>Dilokalisir di LBS Semebaung Cuaca Hujan</v>
          </cell>
          <cell r="T319">
            <v>0</v>
          </cell>
          <cell r="U319">
            <v>1.9444444444444486E-2</v>
          </cell>
          <cell r="V319">
            <v>0</v>
          </cell>
          <cell r="W319">
            <v>0</v>
          </cell>
          <cell r="X319">
            <v>0</v>
          </cell>
          <cell r="Y319">
            <v>1.9444444444444486E-2</v>
          </cell>
          <cell r="Z319">
            <v>64</v>
          </cell>
          <cell r="AA319" t="str">
            <v>R</v>
          </cell>
          <cell r="AB319">
            <v>0</v>
          </cell>
          <cell r="AC319">
            <v>1</v>
          </cell>
          <cell r="AD319">
            <v>1</v>
          </cell>
          <cell r="AE319">
            <v>0</v>
          </cell>
          <cell r="AF319">
            <v>0</v>
          </cell>
          <cell r="AG319">
            <v>1</v>
          </cell>
        </row>
        <row r="320">
          <cell r="A320">
            <v>36640</v>
          </cell>
          <cell r="B320" t="str">
            <v>Kapal</v>
          </cell>
          <cell r="C320" t="str">
            <v>P_Penebel</v>
          </cell>
          <cell r="D320">
            <v>40</v>
          </cell>
          <cell r="E320" t="str">
            <v>OC</v>
          </cell>
          <cell r="F320">
            <v>0.54374999999999996</v>
          </cell>
          <cell r="I320">
            <v>0.5444444444444444</v>
          </cell>
          <cell r="K320" t="str">
            <v>M</v>
          </cell>
          <cell r="M320">
            <v>6.9444444444444198E-4</v>
          </cell>
          <cell r="N320">
            <v>40</v>
          </cell>
          <cell r="O320">
            <v>40</v>
          </cell>
          <cell r="P320">
            <v>19.629333333333264</v>
          </cell>
          <cell r="Q320" t="str">
            <v>41e</v>
          </cell>
          <cell r="R320" t="str">
            <v>Rele bekerja tanpa penyebab yang jelas, PMT  masuk kembali</v>
          </cell>
          <cell r="S320" t="str">
            <v>Cuaca Hujan</v>
          </cell>
          <cell r="T320">
            <v>0</v>
          </cell>
          <cell r="U320">
            <v>6.9444444444444198E-4</v>
          </cell>
          <cell r="V320">
            <v>0</v>
          </cell>
          <cell r="W320">
            <v>0</v>
          </cell>
          <cell r="X320">
            <v>0</v>
          </cell>
          <cell r="Y320">
            <v>6.9444444444444198E-4</v>
          </cell>
          <cell r="Z320">
            <v>101</v>
          </cell>
          <cell r="AA320" t="str">
            <v>R</v>
          </cell>
          <cell r="AB320">
            <v>0</v>
          </cell>
          <cell r="AC320">
            <v>1</v>
          </cell>
          <cell r="AD320">
            <v>1</v>
          </cell>
          <cell r="AE320">
            <v>0</v>
          </cell>
          <cell r="AF320">
            <v>0</v>
          </cell>
          <cell r="AG320">
            <v>1</v>
          </cell>
        </row>
        <row r="321">
          <cell r="A321">
            <v>36640</v>
          </cell>
          <cell r="B321" t="str">
            <v>Gianyar</v>
          </cell>
          <cell r="C321" t="str">
            <v>P_Klungkung</v>
          </cell>
          <cell r="D321">
            <v>38</v>
          </cell>
          <cell r="E321" t="str">
            <v>OC</v>
          </cell>
          <cell r="F321">
            <v>0.56180555555555556</v>
          </cell>
          <cell r="I321">
            <v>0.5625</v>
          </cell>
          <cell r="K321" t="str">
            <v>R</v>
          </cell>
          <cell r="M321">
            <v>6.9444444444444198E-4</v>
          </cell>
          <cell r="N321">
            <v>30</v>
          </cell>
          <cell r="O321">
            <v>35</v>
          </cell>
          <cell r="P321">
            <v>18.647866666666598</v>
          </cell>
          <cell r="Q321" t="str">
            <v>41e</v>
          </cell>
          <cell r="R321" t="str">
            <v>Rele bekerja tanpa penyebab yang jelas, PMT  masuk kembali</v>
          </cell>
          <cell r="S321" t="str">
            <v>Cuaca Hujan</v>
          </cell>
          <cell r="T321">
            <v>0</v>
          </cell>
          <cell r="U321">
            <v>6.9444444444444198E-4</v>
          </cell>
          <cell r="V321">
            <v>0</v>
          </cell>
          <cell r="W321">
            <v>0</v>
          </cell>
          <cell r="X321">
            <v>0</v>
          </cell>
          <cell r="Y321">
            <v>6.9444444444444198E-4</v>
          </cell>
          <cell r="Z321">
            <v>68</v>
          </cell>
          <cell r="AA321" t="str">
            <v>R</v>
          </cell>
          <cell r="AB321">
            <v>1</v>
          </cell>
          <cell r="AC321">
            <v>0</v>
          </cell>
          <cell r="AD321">
            <v>1</v>
          </cell>
          <cell r="AE321">
            <v>0</v>
          </cell>
          <cell r="AF321">
            <v>0</v>
          </cell>
          <cell r="AG321">
            <v>1</v>
          </cell>
        </row>
        <row r="322">
          <cell r="A322">
            <v>36640</v>
          </cell>
          <cell r="B322" t="str">
            <v>Gianyar</v>
          </cell>
          <cell r="C322" t="str">
            <v>P_Kesatrian</v>
          </cell>
          <cell r="D322">
            <v>42</v>
          </cell>
          <cell r="E322" t="str">
            <v>OC</v>
          </cell>
          <cell r="F322">
            <v>0.58402777777777781</v>
          </cell>
          <cell r="I322">
            <v>0.58472222222222225</v>
          </cell>
          <cell r="K322" t="str">
            <v>R</v>
          </cell>
          <cell r="M322">
            <v>6.9444444444444198E-4</v>
          </cell>
          <cell r="N322">
            <v>42</v>
          </cell>
          <cell r="O322">
            <v>42</v>
          </cell>
          <cell r="P322">
            <v>20.610799999999927</v>
          </cell>
          <cell r="Q322" t="str">
            <v>41e</v>
          </cell>
          <cell r="R322" t="str">
            <v>Rele bekerja tanpa penyebab yang jelas, PMT  masuk kembali</v>
          </cell>
          <cell r="T322">
            <v>0</v>
          </cell>
          <cell r="U322">
            <v>6.9444444444444198E-4</v>
          </cell>
          <cell r="V322">
            <v>0</v>
          </cell>
          <cell r="W322">
            <v>0</v>
          </cell>
          <cell r="X322">
            <v>0</v>
          </cell>
          <cell r="Y322">
            <v>6.9444444444444198E-4</v>
          </cell>
          <cell r="Z322">
            <v>63</v>
          </cell>
          <cell r="AA322" t="str">
            <v>R</v>
          </cell>
          <cell r="AB322">
            <v>1</v>
          </cell>
          <cell r="AC322">
            <v>0</v>
          </cell>
          <cell r="AD322">
            <v>1</v>
          </cell>
          <cell r="AE322">
            <v>0</v>
          </cell>
          <cell r="AF322">
            <v>0</v>
          </cell>
          <cell r="AG322">
            <v>1</v>
          </cell>
        </row>
        <row r="323">
          <cell r="A323">
            <v>36640</v>
          </cell>
          <cell r="B323" t="str">
            <v>Gianyar</v>
          </cell>
          <cell r="C323" t="str">
            <v>P_Kesatrian</v>
          </cell>
          <cell r="D323">
            <v>42</v>
          </cell>
          <cell r="E323" t="str">
            <v>OC/M</v>
          </cell>
          <cell r="F323">
            <v>0.58472222222222225</v>
          </cell>
          <cell r="I323">
            <v>0.59097222222222223</v>
          </cell>
          <cell r="K323" t="str">
            <v>R</v>
          </cell>
          <cell r="M323">
            <v>6.2499999999999778E-3</v>
          </cell>
          <cell r="N323">
            <v>2</v>
          </cell>
          <cell r="O323">
            <v>10</v>
          </cell>
          <cell r="P323">
            <v>185.49719999999934</v>
          </cell>
          <cell r="Q323" t="str">
            <v>41e</v>
          </cell>
          <cell r="R323" t="str">
            <v>Rele bekerja tanpa penyebab yang jelas, PMT  masuk kembali</v>
          </cell>
          <cell r="T323">
            <v>0</v>
          </cell>
          <cell r="U323">
            <v>6.2499999999999778E-3</v>
          </cell>
          <cell r="V323">
            <v>0</v>
          </cell>
          <cell r="W323">
            <v>0</v>
          </cell>
          <cell r="X323">
            <v>0</v>
          </cell>
          <cell r="Y323">
            <v>6.2499999999999778E-3</v>
          </cell>
          <cell r="Z323">
            <v>63</v>
          </cell>
          <cell r="AA323" t="str">
            <v>R</v>
          </cell>
          <cell r="AB323">
            <v>1</v>
          </cell>
          <cell r="AC323">
            <v>0</v>
          </cell>
          <cell r="AD323">
            <v>1</v>
          </cell>
          <cell r="AE323">
            <v>0</v>
          </cell>
          <cell r="AF323">
            <v>0</v>
          </cell>
          <cell r="AG323">
            <v>1</v>
          </cell>
        </row>
        <row r="324">
          <cell r="A324">
            <v>36640</v>
          </cell>
          <cell r="B324" t="str">
            <v>Kapal</v>
          </cell>
          <cell r="C324" t="str">
            <v>P_Sakah_Lukluk</v>
          </cell>
          <cell r="D324">
            <v>120</v>
          </cell>
          <cell r="E324" t="str">
            <v>EF</v>
          </cell>
          <cell r="F324">
            <v>0.58680555555555558</v>
          </cell>
          <cell r="G324">
            <v>0.58750000000000002</v>
          </cell>
          <cell r="M324">
            <v>6.9444444444444198E-4</v>
          </cell>
          <cell r="N324">
            <v>120</v>
          </cell>
          <cell r="O324">
            <v>120</v>
          </cell>
          <cell r="P324">
            <v>58.887999999999792</v>
          </cell>
          <cell r="Q324" t="str">
            <v>41e</v>
          </cell>
          <cell r="R324" t="str">
            <v>Rele bekerja tanpa penyebab yang jelas, PMT  masuk kembali</v>
          </cell>
          <cell r="S324" t="str">
            <v>Rec. Gagal</v>
          </cell>
          <cell r="T324">
            <v>6.9444444444444198E-4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6.9444444444444198E-4</v>
          </cell>
          <cell r="Z324">
            <v>107</v>
          </cell>
          <cell r="AA324" t="str">
            <v>R</v>
          </cell>
          <cell r="AB324">
            <v>0</v>
          </cell>
          <cell r="AC324">
            <v>0</v>
          </cell>
          <cell r="AD324">
            <v>1</v>
          </cell>
          <cell r="AE324">
            <v>1</v>
          </cell>
          <cell r="AF324">
            <v>0</v>
          </cell>
          <cell r="AG324">
            <v>0</v>
          </cell>
        </row>
        <row r="325">
          <cell r="A325">
            <v>36640</v>
          </cell>
          <cell r="B325" t="str">
            <v>Kapal</v>
          </cell>
          <cell r="C325" t="str">
            <v>P_Sakah_Lukluk</v>
          </cell>
          <cell r="D325">
            <v>120</v>
          </cell>
          <cell r="E325" t="str">
            <v>EF</v>
          </cell>
          <cell r="F325">
            <v>0.58750000000000002</v>
          </cell>
          <cell r="I325">
            <v>0.62708333333333333</v>
          </cell>
          <cell r="K325" t="str">
            <v>R</v>
          </cell>
          <cell r="M325">
            <v>3.9583333333333304E-2</v>
          </cell>
          <cell r="N325">
            <v>15</v>
          </cell>
          <cell r="O325">
            <v>100</v>
          </cell>
          <cell r="P325">
            <v>3356.6159999999977</v>
          </cell>
          <cell r="Q325" t="str">
            <v>41e</v>
          </cell>
          <cell r="R325" t="str">
            <v>Rele bekerja tanpa penyebab yang jelas, PMT  masuk kembali</v>
          </cell>
          <cell r="T325">
            <v>0</v>
          </cell>
          <cell r="U325">
            <v>3.9583333333333304E-2</v>
          </cell>
          <cell r="V325">
            <v>0</v>
          </cell>
          <cell r="W325">
            <v>0</v>
          </cell>
          <cell r="X325">
            <v>0</v>
          </cell>
          <cell r="Y325">
            <v>3.9583333333333304E-2</v>
          </cell>
          <cell r="Z325">
            <v>107</v>
          </cell>
          <cell r="AA325" t="str">
            <v>R</v>
          </cell>
          <cell r="AB325">
            <v>1</v>
          </cell>
          <cell r="AC325">
            <v>0</v>
          </cell>
          <cell r="AD325">
            <v>1</v>
          </cell>
          <cell r="AE325">
            <v>0</v>
          </cell>
          <cell r="AF325">
            <v>0</v>
          </cell>
          <cell r="AG325">
            <v>1</v>
          </cell>
        </row>
        <row r="326">
          <cell r="A326">
            <v>36640</v>
          </cell>
          <cell r="B326" t="str">
            <v>GH_Tohpati</v>
          </cell>
          <cell r="C326" t="str">
            <v>LBS6_P_Exp._Tohpati</v>
          </cell>
          <cell r="D326">
            <v>0</v>
          </cell>
          <cell r="I326">
            <v>0.59375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49</v>
          </cell>
          <cell r="R326" t="str">
            <v>Lain - lain</v>
          </cell>
          <cell r="S326" t="str">
            <v>P_Exp.Tohpati dan P_TVRI Stand BY di Art Centre untuk kendalan sistem dalam rangka Utsawa Dharama Gita di Ged.Art Centre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306</v>
          </cell>
          <cell r="AA326" t="str">
            <v>L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1</v>
          </cell>
        </row>
        <row r="327">
          <cell r="A327">
            <v>36640</v>
          </cell>
          <cell r="B327" t="str">
            <v>GD_Art_Center</v>
          </cell>
          <cell r="C327" t="str">
            <v>LBS3_RRI_Klandis</v>
          </cell>
          <cell r="D327">
            <v>0</v>
          </cell>
          <cell r="H327">
            <v>0.59444444444444444</v>
          </cell>
          <cell r="K327" t="str">
            <v>M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49</v>
          </cell>
          <cell r="R327" t="str">
            <v>Lain - lain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1292</v>
          </cell>
          <cell r="AA327" t="str">
            <v>L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1</v>
          </cell>
          <cell r="AG327">
            <v>0</v>
          </cell>
        </row>
        <row r="328">
          <cell r="A328">
            <v>36640</v>
          </cell>
          <cell r="B328" t="str">
            <v>Sanur</v>
          </cell>
          <cell r="C328" t="str">
            <v>P_Nusa_Indah</v>
          </cell>
          <cell r="D328">
            <v>132</v>
          </cell>
          <cell r="E328" t="str">
            <v>EF</v>
          </cell>
          <cell r="F328">
            <v>0.68888888888888899</v>
          </cell>
          <cell r="G328">
            <v>0.68958333333333333</v>
          </cell>
          <cell r="M328">
            <v>6.9444444444433095E-4</v>
          </cell>
          <cell r="N328">
            <v>115</v>
          </cell>
          <cell r="O328">
            <v>120</v>
          </cell>
          <cell r="P328">
            <v>64.776799999989407</v>
          </cell>
          <cell r="Q328" t="str">
            <v>41e</v>
          </cell>
          <cell r="R328" t="str">
            <v>Rele bekerja tanpa penyebab yang jelas, PMT  masuk kembali</v>
          </cell>
          <cell r="T328">
            <v>6.9444444444433095E-4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6.9444444444433095E-4</v>
          </cell>
          <cell r="Z328">
            <v>193</v>
          </cell>
          <cell r="AA328" t="str">
            <v>R</v>
          </cell>
          <cell r="AB328">
            <v>0</v>
          </cell>
          <cell r="AC328">
            <v>0</v>
          </cell>
          <cell r="AD328">
            <v>1</v>
          </cell>
          <cell r="AE328">
            <v>1</v>
          </cell>
          <cell r="AF328">
            <v>0</v>
          </cell>
          <cell r="AG328">
            <v>0</v>
          </cell>
        </row>
        <row r="329">
          <cell r="A329">
            <v>36640</v>
          </cell>
          <cell r="B329" t="str">
            <v>Gianyar</v>
          </cell>
          <cell r="C329" t="str">
            <v>P_Klungkung</v>
          </cell>
          <cell r="D329">
            <v>128</v>
          </cell>
          <cell r="E329" t="str">
            <v>EF</v>
          </cell>
          <cell r="F329">
            <v>0.76666666666666661</v>
          </cell>
          <cell r="G329">
            <v>0.76736111111111116</v>
          </cell>
          <cell r="M329">
            <v>6.94444444444553E-4</v>
          </cell>
          <cell r="N329">
            <v>145</v>
          </cell>
          <cell r="O329">
            <v>145</v>
          </cell>
          <cell r="P329">
            <v>62.813866666676482</v>
          </cell>
          <cell r="Q329" t="str">
            <v>41e</v>
          </cell>
          <cell r="R329" t="str">
            <v>Rele bekerja tanpa penyebab yang jelas, PMT  masuk kembali</v>
          </cell>
          <cell r="T329">
            <v>6.94444444444553E-4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6.94444444444553E-4</v>
          </cell>
          <cell r="Z329">
            <v>68</v>
          </cell>
          <cell r="AA329" t="str">
            <v>R</v>
          </cell>
          <cell r="AB329">
            <v>0</v>
          </cell>
          <cell r="AC329">
            <v>0</v>
          </cell>
          <cell r="AD329">
            <v>1</v>
          </cell>
          <cell r="AE329">
            <v>1</v>
          </cell>
          <cell r="AF329">
            <v>0</v>
          </cell>
          <cell r="AG329">
            <v>0</v>
          </cell>
        </row>
        <row r="330">
          <cell r="A330">
            <v>36640</v>
          </cell>
          <cell r="B330" t="str">
            <v>Sanur</v>
          </cell>
          <cell r="C330" t="str">
            <v>P_Sudirman</v>
          </cell>
          <cell r="D330">
            <v>75</v>
          </cell>
          <cell r="E330" t="str">
            <v>OC</v>
          </cell>
          <cell r="H330">
            <v>0.78541666666666676</v>
          </cell>
          <cell r="I330">
            <v>0.78680555555555554</v>
          </cell>
          <cell r="K330" t="str">
            <v>RR</v>
          </cell>
          <cell r="M330">
            <v>1.3888888888887729E-3</v>
          </cell>
          <cell r="N330">
            <v>55</v>
          </cell>
          <cell r="O330">
            <v>70</v>
          </cell>
          <cell r="P330">
            <v>73.609999999993846</v>
          </cell>
          <cell r="Q330" t="str">
            <v>41e</v>
          </cell>
          <cell r="R330" t="str">
            <v>Rele bekerja tanpa penyebab yang jelas, PMT  masuk kembali</v>
          </cell>
          <cell r="T330">
            <v>0</v>
          </cell>
          <cell r="U330">
            <v>0</v>
          </cell>
          <cell r="V330">
            <v>0</v>
          </cell>
          <cell r="W330">
            <v>1.3888888888887729E-3</v>
          </cell>
          <cell r="X330">
            <v>0</v>
          </cell>
          <cell r="Y330">
            <v>1.3888888888887729E-3</v>
          </cell>
          <cell r="Z330">
            <v>189</v>
          </cell>
          <cell r="AA330" t="str">
            <v>R</v>
          </cell>
          <cell r="AB330">
            <v>2</v>
          </cell>
          <cell r="AC330">
            <v>0</v>
          </cell>
          <cell r="AD330">
            <v>0</v>
          </cell>
          <cell r="AE330">
            <v>0</v>
          </cell>
          <cell r="AF330">
            <v>1</v>
          </cell>
          <cell r="AG330">
            <v>1</v>
          </cell>
        </row>
        <row r="331">
          <cell r="A331">
            <v>36640</v>
          </cell>
          <cell r="B331" t="str">
            <v>Pesanggaran</v>
          </cell>
          <cell r="C331" t="str">
            <v>P_Reagen</v>
          </cell>
          <cell r="D331">
            <v>220</v>
          </cell>
          <cell r="E331" t="str">
            <v>OC</v>
          </cell>
          <cell r="F331">
            <v>0.79027777777777775</v>
          </cell>
          <cell r="I331">
            <v>0.79027777777777775</v>
          </cell>
          <cell r="K331" t="str">
            <v>R</v>
          </cell>
          <cell r="M331">
            <v>0</v>
          </cell>
          <cell r="N331">
            <v>215</v>
          </cell>
          <cell r="O331">
            <v>218</v>
          </cell>
          <cell r="P331">
            <v>0</v>
          </cell>
          <cell r="Q331">
            <v>56</v>
          </cell>
          <cell r="R331" t="str">
            <v>Rele bekerja karena ikutan (sympthetic tripping).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159</v>
          </cell>
          <cell r="AA331" t="str">
            <v>R</v>
          </cell>
          <cell r="AB331">
            <v>1</v>
          </cell>
          <cell r="AC331">
            <v>0</v>
          </cell>
          <cell r="AD331">
            <v>1</v>
          </cell>
          <cell r="AE331">
            <v>0</v>
          </cell>
          <cell r="AF331">
            <v>0</v>
          </cell>
          <cell r="AG331">
            <v>1</v>
          </cell>
        </row>
        <row r="332">
          <cell r="A332">
            <v>36640</v>
          </cell>
          <cell r="B332" t="str">
            <v>Pesanggaran</v>
          </cell>
          <cell r="C332" t="str">
            <v>P_Bunisari</v>
          </cell>
          <cell r="D332">
            <v>140</v>
          </cell>
          <cell r="E332" t="str">
            <v>OC/M</v>
          </cell>
          <cell r="F332">
            <v>0.79027777777777775</v>
          </cell>
          <cell r="I332">
            <v>0.79374999999999996</v>
          </cell>
          <cell r="K332" t="str">
            <v>R</v>
          </cell>
          <cell r="M332">
            <v>3.4722222222222099E-3</v>
          </cell>
          <cell r="N332">
            <v>90</v>
          </cell>
          <cell r="O332">
            <v>125</v>
          </cell>
          <cell r="P332">
            <v>343.51333333333213</v>
          </cell>
          <cell r="Q332">
            <v>56</v>
          </cell>
          <cell r="R332" t="str">
            <v>Rele bekerja karena ikutan (sympthetic tripping).</v>
          </cell>
          <cell r="T332">
            <v>0</v>
          </cell>
          <cell r="U332">
            <v>3.4722222222222099E-3</v>
          </cell>
          <cell r="V332">
            <v>0</v>
          </cell>
          <cell r="W332">
            <v>0</v>
          </cell>
          <cell r="X332">
            <v>0</v>
          </cell>
          <cell r="Y332">
            <v>3.4722222222222099E-3</v>
          </cell>
          <cell r="Z332">
            <v>158</v>
          </cell>
          <cell r="AA332" t="str">
            <v>R</v>
          </cell>
          <cell r="AB332">
            <v>1</v>
          </cell>
          <cell r="AC332">
            <v>0</v>
          </cell>
          <cell r="AD332">
            <v>1</v>
          </cell>
          <cell r="AE332">
            <v>0</v>
          </cell>
          <cell r="AF332">
            <v>0</v>
          </cell>
          <cell r="AG332">
            <v>1</v>
          </cell>
        </row>
        <row r="333">
          <cell r="A333">
            <v>36640</v>
          </cell>
          <cell r="B333" t="str">
            <v>Pesanggaran</v>
          </cell>
          <cell r="C333" t="str">
            <v>P_Duty_Free</v>
          </cell>
          <cell r="D333">
            <v>210</v>
          </cell>
          <cell r="E333" t="str">
            <v>EF</v>
          </cell>
          <cell r="F333">
            <v>0.79027777777777775</v>
          </cell>
          <cell r="I333">
            <v>0.7944444444444444</v>
          </cell>
          <cell r="K333" t="str">
            <v>R</v>
          </cell>
          <cell r="M333">
            <v>4.1666666666666519E-3</v>
          </cell>
          <cell r="N333">
            <v>0</v>
          </cell>
          <cell r="O333">
            <v>0</v>
          </cell>
          <cell r="P333">
            <v>618.3239999999978</v>
          </cell>
          <cell r="Q333">
            <v>51</v>
          </cell>
          <cell r="R333" t="str">
            <v>PMT TM terbuka atau pelebur TM putus karena gangguan kabel</v>
          </cell>
          <cell r="S333" t="str">
            <v>Dicoba hanya line utama gagal</v>
          </cell>
          <cell r="T333">
            <v>0</v>
          </cell>
          <cell r="U333">
            <v>4.1666666666666519E-3</v>
          </cell>
          <cell r="V333">
            <v>0</v>
          </cell>
          <cell r="W333">
            <v>0</v>
          </cell>
          <cell r="X333">
            <v>0</v>
          </cell>
          <cell r="Y333">
            <v>4.1666666666666519E-3</v>
          </cell>
          <cell r="Z333">
            <v>165</v>
          </cell>
          <cell r="AA333" t="str">
            <v>R</v>
          </cell>
          <cell r="AB333">
            <v>1</v>
          </cell>
          <cell r="AC333">
            <v>0</v>
          </cell>
          <cell r="AD333">
            <v>1</v>
          </cell>
          <cell r="AE333">
            <v>0</v>
          </cell>
          <cell r="AF333">
            <v>0</v>
          </cell>
          <cell r="AG333">
            <v>1</v>
          </cell>
        </row>
        <row r="334">
          <cell r="A334">
            <v>36640</v>
          </cell>
          <cell r="B334" t="str">
            <v>Pesanggaran</v>
          </cell>
          <cell r="C334" t="str">
            <v>P_Duty_Free</v>
          </cell>
          <cell r="D334">
            <v>210</v>
          </cell>
          <cell r="E334" t="str">
            <v>EF</v>
          </cell>
          <cell r="F334">
            <v>0.7944444444444444</v>
          </cell>
          <cell r="I334">
            <v>0.8256944444444444</v>
          </cell>
          <cell r="J334">
            <v>0.87777777777777777</v>
          </cell>
          <cell r="K334" t="str">
            <v>R</v>
          </cell>
          <cell r="M334">
            <v>8.333333333333337E-2</v>
          </cell>
          <cell r="N334">
            <v>0</v>
          </cell>
          <cell r="O334">
            <v>0</v>
          </cell>
          <cell r="P334">
            <v>12366.480000000005</v>
          </cell>
          <cell r="Q334">
            <v>51</v>
          </cell>
          <cell r="R334" t="str">
            <v>PMT TM terbuka atau pelebur TM putus karena gangguan kabel</v>
          </cell>
          <cell r="S334" t="str">
            <v>GG Kabel Line utama, sementara beban dimanuver ke P. Exp. - Legian</v>
          </cell>
          <cell r="T334">
            <v>0</v>
          </cell>
          <cell r="U334">
            <v>0</v>
          </cell>
          <cell r="V334">
            <v>8.333333333333337E-2</v>
          </cell>
          <cell r="W334">
            <v>0</v>
          </cell>
          <cell r="X334">
            <v>0</v>
          </cell>
          <cell r="Y334">
            <v>8.333333333333337E-2</v>
          </cell>
          <cell r="Z334">
            <v>165</v>
          </cell>
          <cell r="AA334" t="str">
            <v>R</v>
          </cell>
          <cell r="AB334">
            <v>1</v>
          </cell>
          <cell r="AC334">
            <v>0</v>
          </cell>
          <cell r="AD334">
            <v>1</v>
          </cell>
          <cell r="AE334">
            <v>0</v>
          </cell>
          <cell r="AF334">
            <v>0</v>
          </cell>
          <cell r="AG334">
            <v>1</v>
          </cell>
        </row>
        <row r="335">
          <cell r="A335">
            <v>36640</v>
          </cell>
          <cell r="B335" t="str">
            <v>Pesanggaran</v>
          </cell>
          <cell r="C335" t="str">
            <v>P_Duty_Free</v>
          </cell>
          <cell r="D335">
            <v>210</v>
          </cell>
          <cell r="E335" t="str">
            <v>EF</v>
          </cell>
          <cell r="F335">
            <v>36640.825694444444</v>
          </cell>
          <cell r="I335">
            <v>36645.554166666669</v>
          </cell>
          <cell r="M335">
            <v>4.7284722222248092</v>
          </cell>
          <cell r="Q335">
            <v>51</v>
          </cell>
          <cell r="R335" t="str">
            <v>PMT TM terbuka atau pelebur TM putus karena gangguan kabel</v>
          </cell>
          <cell r="T335">
            <v>0</v>
          </cell>
          <cell r="U335">
            <v>4.7284722222248092</v>
          </cell>
          <cell r="V335">
            <v>0</v>
          </cell>
          <cell r="W335">
            <v>0</v>
          </cell>
          <cell r="X335">
            <v>0</v>
          </cell>
          <cell r="Y335">
            <v>4.7284722222248092</v>
          </cell>
          <cell r="Z335">
            <v>165</v>
          </cell>
          <cell r="AA335" t="str">
            <v>R</v>
          </cell>
          <cell r="AB335">
            <v>0</v>
          </cell>
          <cell r="AC335">
            <v>0</v>
          </cell>
          <cell r="AD335">
            <v>1</v>
          </cell>
          <cell r="AE335">
            <v>0</v>
          </cell>
          <cell r="AF335">
            <v>0</v>
          </cell>
          <cell r="AG335">
            <v>1</v>
          </cell>
        </row>
        <row r="336">
          <cell r="A336">
            <v>36640</v>
          </cell>
          <cell r="B336" t="str">
            <v>Pesanggaran</v>
          </cell>
          <cell r="C336" t="str">
            <v>P_Pelasa</v>
          </cell>
          <cell r="D336">
            <v>160</v>
          </cell>
          <cell r="E336" t="str">
            <v>OC</v>
          </cell>
          <cell r="F336">
            <v>0.79027777777777775</v>
          </cell>
          <cell r="I336">
            <v>0.79374999999999996</v>
          </cell>
          <cell r="K336" t="str">
            <v>R</v>
          </cell>
          <cell r="M336">
            <v>3.4722222222222099E-3</v>
          </cell>
          <cell r="N336">
            <v>85</v>
          </cell>
          <cell r="O336">
            <v>130</v>
          </cell>
          <cell r="P336">
            <v>392.58666666666528</v>
          </cell>
          <cell r="Q336">
            <v>56</v>
          </cell>
          <cell r="R336" t="str">
            <v>Rele bekerja karena ikutan (sympthetic tripping).</v>
          </cell>
          <cell r="T336">
            <v>0</v>
          </cell>
          <cell r="U336">
            <v>3.4722222222222099E-3</v>
          </cell>
          <cell r="V336">
            <v>0</v>
          </cell>
          <cell r="W336">
            <v>0</v>
          </cell>
          <cell r="X336">
            <v>0</v>
          </cell>
          <cell r="Y336">
            <v>3.4722222222222099E-3</v>
          </cell>
          <cell r="Z336">
            <v>164</v>
          </cell>
          <cell r="AA336" t="str">
            <v>R</v>
          </cell>
          <cell r="AB336">
            <v>1</v>
          </cell>
          <cell r="AC336">
            <v>0</v>
          </cell>
          <cell r="AD336">
            <v>1</v>
          </cell>
          <cell r="AE336">
            <v>0</v>
          </cell>
          <cell r="AF336">
            <v>0</v>
          </cell>
          <cell r="AG336">
            <v>1</v>
          </cell>
        </row>
        <row r="337">
          <cell r="A337">
            <v>36640</v>
          </cell>
          <cell r="B337" t="str">
            <v>Pesanggaran</v>
          </cell>
          <cell r="C337" t="str">
            <v>P_Exp._Legian</v>
          </cell>
          <cell r="D337">
            <v>56</v>
          </cell>
          <cell r="E337" t="str">
            <v>OC</v>
          </cell>
          <cell r="F337">
            <v>0.7944444444444444</v>
          </cell>
          <cell r="I337">
            <v>0.79513888888888884</v>
          </cell>
          <cell r="K337" t="str">
            <v>R</v>
          </cell>
          <cell r="M337">
            <v>6.9444444444444198E-4</v>
          </cell>
          <cell r="N337">
            <v>56</v>
          </cell>
          <cell r="O337">
            <v>56</v>
          </cell>
          <cell r="P337">
            <v>27.481066666666567</v>
          </cell>
          <cell r="Q337">
            <v>56</v>
          </cell>
          <cell r="R337" t="str">
            <v>Rele bekerja karena ikutan (sympthetic tripping).</v>
          </cell>
          <cell r="T337">
            <v>0</v>
          </cell>
          <cell r="U337">
            <v>6.9444444444444198E-4</v>
          </cell>
          <cell r="V337">
            <v>0</v>
          </cell>
          <cell r="W337">
            <v>0</v>
          </cell>
          <cell r="X337">
            <v>0</v>
          </cell>
          <cell r="Y337">
            <v>6.9444444444444198E-4</v>
          </cell>
          <cell r="Z337">
            <v>157</v>
          </cell>
          <cell r="AA337" t="str">
            <v>R</v>
          </cell>
          <cell r="AB337">
            <v>1</v>
          </cell>
          <cell r="AC337">
            <v>0</v>
          </cell>
          <cell r="AD337">
            <v>1</v>
          </cell>
          <cell r="AE337">
            <v>0</v>
          </cell>
          <cell r="AF337">
            <v>0</v>
          </cell>
          <cell r="AG337">
            <v>1</v>
          </cell>
        </row>
        <row r="338">
          <cell r="A338">
            <v>36640</v>
          </cell>
          <cell r="B338" t="str">
            <v>Sanur</v>
          </cell>
          <cell r="C338" t="str">
            <v>P_Nusa_Indah</v>
          </cell>
          <cell r="D338">
            <v>168</v>
          </cell>
          <cell r="H338">
            <v>0.80555555555555547</v>
          </cell>
          <cell r="I338">
            <v>0.80625000000000002</v>
          </cell>
          <cell r="K338" t="str">
            <v>RR</v>
          </cell>
          <cell r="M338">
            <v>6.94444444444553E-4</v>
          </cell>
          <cell r="N338">
            <v>105</v>
          </cell>
          <cell r="O338">
            <v>105</v>
          </cell>
          <cell r="P338">
            <v>82.44320000001288</v>
          </cell>
          <cell r="Q338" t="str">
            <v>44b</v>
          </cell>
          <cell r="R338" t="str">
            <v>Jumper SUTM putus</v>
          </cell>
          <cell r="S338" t="str">
            <v>Jump.SUTM putus di Jl.Kapt. Java (Fhs.T)</v>
          </cell>
          <cell r="T338">
            <v>0</v>
          </cell>
          <cell r="U338">
            <v>0</v>
          </cell>
          <cell r="V338">
            <v>0</v>
          </cell>
          <cell r="W338">
            <v>6.94444444444553E-4</v>
          </cell>
          <cell r="X338">
            <v>0</v>
          </cell>
          <cell r="Y338">
            <v>6.94444444444553E-4</v>
          </cell>
          <cell r="Z338">
            <v>193</v>
          </cell>
          <cell r="AA338" t="str">
            <v>R</v>
          </cell>
          <cell r="AB338">
            <v>2</v>
          </cell>
          <cell r="AC338">
            <v>0</v>
          </cell>
          <cell r="AD338">
            <v>0</v>
          </cell>
          <cell r="AE338">
            <v>0</v>
          </cell>
          <cell r="AF338">
            <v>1</v>
          </cell>
          <cell r="AG338">
            <v>1</v>
          </cell>
        </row>
        <row r="339">
          <cell r="A339">
            <v>36640</v>
          </cell>
          <cell r="B339" t="str">
            <v>Pesanggaran</v>
          </cell>
          <cell r="C339" t="str">
            <v>P_Suwung</v>
          </cell>
          <cell r="D339">
            <v>110</v>
          </cell>
          <cell r="E339" t="str">
            <v>EF</v>
          </cell>
          <cell r="F339">
            <v>0.8256944444444444</v>
          </cell>
          <cell r="I339">
            <v>0.82638888888888884</v>
          </cell>
          <cell r="K339" t="str">
            <v>R</v>
          </cell>
          <cell r="M339">
            <v>6.9444444444444198E-4</v>
          </cell>
          <cell r="N339">
            <v>90</v>
          </cell>
          <cell r="O339">
            <v>105</v>
          </cell>
          <cell r="P339">
            <v>53.98066666666648</v>
          </cell>
          <cell r="Q339">
            <v>56</v>
          </cell>
          <cell r="R339" t="str">
            <v>Rele bekerja karena ikutan (sympthetic tripping).</v>
          </cell>
          <cell r="S339" t="str">
            <v>Saat mencoba masuk P.Duty Free</v>
          </cell>
          <cell r="T339">
            <v>0</v>
          </cell>
          <cell r="U339">
            <v>6.9444444444444198E-4</v>
          </cell>
          <cell r="V339">
            <v>0</v>
          </cell>
          <cell r="W339">
            <v>0</v>
          </cell>
          <cell r="X339">
            <v>0</v>
          </cell>
          <cell r="Y339">
            <v>6.9444444444444198E-4</v>
          </cell>
          <cell r="Z339">
            <v>155</v>
          </cell>
          <cell r="AA339" t="str">
            <v>R</v>
          </cell>
          <cell r="AB339">
            <v>1</v>
          </cell>
          <cell r="AC339">
            <v>0</v>
          </cell>
          <cell r="AD339">
            <v>1</v>
          </cell>
          <cell r="AE339">
            <v>0</v>
          </cell>
          <cell r="AF339">
            <v>0</v>
          </cell>
          <cell r="AG339">
            <v>1</v>
          </cell>
        </row>
        <row r="340">
          <cell r="A340">
            <v>36640</v>
          </cell>
          <cell r="B340" t="str">
            <v>Sanur</v>
          </cell>
          <cell r="C340" t="str">
            <v>P_Renon</v>
          </cell>
          <cell r="D340">
            <v>120</v>
          </cell>
          <cell r="E340" t="str">
            <v>EF</v>
          </cell>
          <cell r="F340">
            <v>0.84166666666666667</v>
          </cell>
          <cell r="G340">
            <v>0.84236111111111101</v>
          </cell>
          <cell r="M340">
            <v>6.9444444444433095E-4</v>
          </cell>
          <cell r="N340">
            <v>115</v>
          </cell>
          <cell r="O340">
            <v>120</v>
          </cell>
          <cell r="P340">
            <v>58.887999999990377</v>
          </cell>
          <cell r="Q340" t="str">
            <v>41e</v>
          </cell>
          <cell r="R340" t="str">
            <v>Rele bekerja tanpa penyebab yang jelas, PMT  masuk kembali</v>
          </cell>
          <cell r="T340">
            <v>6.9444444444433095E-4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6.9444444444433095E-4</v>
          </cell>
          <cell r="Z340">
            <v>192</v>
          </cell>
          <cell r="AA340" t="str">
            <v>R</v>
          </cell>
          <cell r="AB340">
            <v>0</v>
          </cell>
          <cell r="AC340">
            <v>0</v>
          </cell>
          <cell r="AD340">
            <v>1</v>
          </cell>
          <cell r="AE340">
            <v>1</v>
          </cell>
          <cell r="AF340">
            <v>0</v>
          </cell>
          <cell r="AG340">
            <v>0</v>
          </cell>
        </row>
        <row r="341">
          <cell r="A341">
            <v>36640</v>
          </cell>
          <cell r="B341" t="str">
            <v>GH_Legian</v>
          </cell>
          <cell r="C341" t="str">
            <v>LBS1_Dyana_Pura</v>
          </cell>
          <cell r="D341">
            <v>0</v>
          </cell>
          <cell r="H341">
            <v>0.87638888888888899</v>
          </cell>
          <cell r="K341" t="str">
            <v>R</v>
          </cell>
          <cell r="P341">
            <v>0</v>
          </cell>
          <cell r="Q341">
            <v>49</v>
          </cell>
          <cell r="R341" t="str">
            <v>Lain - lain</v>
          </cell>
          <cell r="S341" t="str">
            <v xml:space="preserve">Manuver beban 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271</v>
          </cell>
          <cell r="AA341" t="str">
            <v>L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1</v>
          </cell>
          <cell r="AG341">
            <v>0</v>
          </cell>
        </row>
        <row r="342">
          <cell r="A342">
            <v>36640</v>
          </cell>
          <cell r="B342" t="str">
            <v>GH_Legian</v>
          </cell>
          <cell r="C342" t="str">
            <v>LBS3_Kuta_Jaya</v>
          </cell>
          <cell r="D342">
            <v>0</v>
          </cell>
          <cell r="E342">
            <v>0</v>
          </cell>
          <cell r="H342">
            <v>0.87777777777777777</v>
          </cell>
          <cell r="K342" t="str">
            <v>R</v>
          </cell>
          <cell r="P342">
            <v>0</v>
          </cell>
          <cell r="Q342">
            <v>49</v>
          </cell>
          <cell r="R342" t="str">
            <v>Lain - lain</v>
          </cell>
          <cell r="S342" t="str">
            <v xml:space="preserve">Manuver beban 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273</v>
          </cell>
          <cell r="AA342" t="str">
            <v>L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1</v>
          </cell>
          <cell r="AG342">
            <v>0</v>
          </cell>
        </row>
        <row r="343">
          <cell r="A343">
            <v>36640</v>
          </cell>
          <cell r="B343" t="str">
            <v>Pesanggaran</v>
          </cell>
          <cell r="C343" t="str">
            <v>P_Pelasa</v>
          </cell>
          <cell r="D343">
            <v>170</v>
          </cell>
          <cell r="H343">
            <v>0.89861111111111114</v>
          </cell>
          <cell r="I343">
            <v>0.93333333333333324</v>
          </cell>
          <cell r="K343" t="str">
            <v>RR</v>
          </cell>
          <cell r="M343">
            <v>3.4722222222222099E-2</v>
          </cell>
          <cell r="N343">
            <v>120</v>
          </cell>
          <cell r="O343">
            <v>165</v>
          </cell>
          <cell r="P343">
            <v>4171.233333333319</v>
          </cell>
          <cell r="Q343" t="str">
            <v>44b</v>
          </cell>
          <cell r="R343" t="str">
            <v>Jumper SUTM putus</v>
          </cell>
          <cell r="S343" t="str">
            <v>Jamper putus di depan Hotel Jayakarta( Phase T ) .</v>
          </cell>
          <cell r="T343">
            <v>0</v>
          </cell>
          <cell r="U343">
            <v>0</v>
          </cell>
          <cell r="V343">
            <v>0</v>
          </cell>
          <cell r="W343">
            <v>3.4722222222222099E-2</v>
          </cell>
          <cell r="X343">
            <v>0</v>
          </cell>
          <cell r="Y343">
            <v>3.4722222222222099E-2</v>
          </cell>
          <cell r="Z343">
            <v>164</v>
          </cell>
          <cell r="AA343" t="str">
            <v>R</v>
          </cell>
          <cell r="AB343">
            <v>2</v>
          </cell>
          <cell r="AC343">
            <v>0</v>
          </cell>
          <cell r="AD343">
            <v>0</v>
          </cell>
          <cell r="AE343">
            <v>0</v>
          </cell>
          <cell r="AF343">
            <v>1</v>
          </cell>
          <cell r="AG343">
            <v>1</v>
          </cell>
        </row>
        <row r="344">
          <cell r="A344">
            <v>36641</v>
          </cell>
          <cell r="B344" t="str">
            <v>Nusa Dua</v>
          </cell>
          <cell r="C344" t="str">
            <v>P_Golf_Course</v>
          </cell>
          <cell r="D344">
            <v>86</v>
          </cell>
          <cell r="E344" t="str">
            <v>OC/M</v>
          </cell>
          <cell r="F344">
            <v>4.1666666666666666E-3</v>
          </cell>
          <cell r="I344">
            <v>4.8611111111111112E-3</v>
          </cell>
          <cell r="K344" t="str">
            <v>M</v>
          </cell>
          <cell r="M344">
            <v>6.9444444444444458E-4</v>
          </cell>
          <cell r="N344">
            <v>65</v>
          </cell>
          <cell r="O344">
            <v>85</v>
          </cell>
          <cell r="P344">
            <v>42.203066666666672</v>
          </cell>
          <cell r="Q344" t="str">
            <v>41e</v>
          </cell>
          <cell r="R344" t="str">
            <v>Rele bekerja tanpa penyebab yang jelas, PMT  masuk kembali</v>
          </cell>
          <cell r="T344">
            <v>0</v>
          </cell>
          <cell r="U344">
            <v>6.9444444444444458E-4</v>
          </cell>
          <cell r="V344">
            <v>0</v>
          </cell>
          <cell r="W344">
            <v>0</v>
          </cell>
          <cell r="X344">
            <v>0</v>
          </cell>
          <cell r="Y344">
            <v>6.9444444444444458E-4</v>
          </cell>
          <cell r="Z344">
            <v>129</v>
          </cell>
          <cell r="AA344" t="str">
            <v>R</v>
          </cell>
          <cell r="AB344">
            <v>0</v>
          </cell>
          <cell r="AC344">
            <v>1</v>
          </cell>
          <cell r="AD344">
            <v>1</v>
          </cell>
          <cell r="AE344">
            <v>0</v>
          </cell>
          <cell r="AF344">
            <v>0</v>
          </cell>
          <cell r="AG344">
            <v>1</v>
          </cell>
        </row>
        <row r="345">
          <cell r="A345">
            <v>36641</v>
          </cell>
          <cell r="B345" t="str">
            <v>Antosari</v>
          </cell>
          <cell r="C345" t="str">
            <v>P_Belimbing</v>
          </cell>
          <cell r="D345">
            <v>2</v>
          </cell>
          <cell r="E345" t="str">
            <v>EF</v>
          </cell>
          <cell r="F345">
            <v>0.3215277777777778</v>
          </cell>
          <cell r="G345">
            <v>0.32222222222222224</v>
          </cell>
          <cell r="M345">
            <v>6.9444444444444198E-4</v>
          </cell>
          <cell r="N345">
            <v>2</v>
          </cell>
          <cell r="O345">
            <v>2</v>
          </cell>
          <cell r="P345">
            <v>0.98146666666666316</v>
          </cell>
          <cell r="Q345" t="str">
            <v>41e</v>
          </cell>
          <cell r="R345" t="str">
            <v>Rele bekerja tanpa penyebab yang jelas, PMT  masuk kembali</v>
          </cell>
          <cell r="T345">
            <v>6.9444444444444198E-4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6.9444444444444198E-4</v>
          </cell>
          <cell r="Z345">
            <v>3</v>
          </cell>
          <cell r="AA345" t="str">
            <v>R</v>
          </cell>
          <cell r="AB345">
            <v>0</v>
          </cell>
          <cell r="AC345">
            <v>0</v>
          </cell>
          <cell r="AD345">
            <v>1</v>
          </cell>
          <cell r="AE345">
            <v>1</v>
          </cell>
          <cell r="AF345">
            <v>0</v>
          </cell>
          <cell r="AG345">
            <v>0</v>
          </cell>
        </row>
        <row r="346">
          <cell r="A346">
            <v>36641</v>
          </cell>
          <cell r="B346" t="str">
            <v>Kapal</v>
          </cell>
          <cell r="C346" t="str">
            <v>P_Plaga</v>
          </cell>
          <cell r="D346">
            <v>20</v>
          </cell>
          <cell r="E346" t="str">
            <v>EF</v>
          </cell>
          <cell r="F346">
            <v>0.3298611111111111</v>
          </cell>
          <cell r="G346">
            <v>0.33055555555555555</v>
          </cell>
          <cell r="M346">
            <v>6.9444444444444198E-4</v>
          </cell>
          <cell r="N346">
            <v>10</v>
          </cell>
          <cell r="O346">
            <v>20</v>
          </cell>
          <cell r="P346">
            <v>9.814666666666632</v>
          </cell>
          <cell r="Q346" t="str">
            <v>41e</v>
          </cell>
          <cell r="R346" t="str">
            <v>Rele bekerja tanpa penyebab yang jelas, PMT  masuk kembali</v>
          </cell>
          <cell r="T346">
            <v>6.9444444444444198E-4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6.9444444444444198E-4</v>
          </cell>
          <cell r="Z346">
            <v>109</v>
          </cell>
          <cell r="AA346" t="str">
            <v>R</v>
          </cell>
          <cell r="AB346">
            <v>0</v>
          </cell>
          <cell r="AC346">
            <v>0</v>
          </cell>
          <cell r="AD346">
            <v>1</v>
          </cell>
          <cell r="AE346">
            <v>1</v>
          </cell>
          <cell r="AF346">
            <v>0</v>
          </cell>
          <cell r="AG346">
            <v>0</v>
          </cell>
        </row>
        <row r="347">
          <cell r="A347">
            <v>36641</v>
          </cell>
          <cell r="B347" t="str">
            <v>GH_Unud</v>
          </cell>
          <cell r="C347" t="str">
            <v>LBS4_BKKBN</v>
          </cell>
          <cell r="D347">
            <v>0</v>
          </cell>
          <cell r="H347">
            <v>0.52986111111111112</v>
          </cell>
          <cell r="I347">
            <v>0.38819444444444445</v>
          </cell>
          <cell r="K347" t="str">
            <v>RR</v>
          </cell>
          <cell r="P347">
            <v>0</v>
          </cell>
          <cell r="Q347">
            <v>92</v>
          </cell>
          <cell r="R347" t="str">
            <v xml:space="preserve">Karena pemeliharaan </v>
          </cell>
          <cell r="S347" t="str">
            <v xml:space="preserve">Ganti Cubikle GD. Kandapon </v>
          </cell>
          <cell r="T347">
            <v>0</v>
          </cell>
          <cell r="U347">
            <v>0</v>
          </cell>
          <cell r="V347">
            <v>0</v>
          </cell>
          <cell r="W347">
            <v>-0.14166666666666666</v>
          </cell>
          <cell r="X347">
            <v>0</v>
          </cell>
          <cell r="Y347">
            <v>-0.14166666666666666</v>
          </cell>
          <cell r="Z347">
            <v>334</v>
          </cell>
          <cell r="AA347" t="str">
            <v>L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1</v>
          </cell>
          <cell r="AG347">
            <v>1</v>
          </cell>
        </row>
        <row r="348">
          <cell r="A348">
            <v>36641</v>
          </cell>
          <cell r="B348" t="str">
            <v>GH_Unud</v>
          </cell>
          <cell r="C348" t="str">
            <v>LBS7_F_Teuku_Umar</v>
          </cell>
          <cell r="D348">
            <v>0</v>
          </cell>
          <cell r="H348">
            <v>0.40902777777777777</v>
          </cell>
          <cell r="K348" t="str">
            <v>R</v>
          </cell>
          <cell r="P348">
            <v>0</v>
          </cell>
          <cell r="Q348">
            <v>92</v>
          </cell>
          <cell r="R348" t="str">
            <v xml:space="preserve">Karena pemeliharaan </v>
          </cell>
          <cell r="S348" t="str">
            <v>Penguran beban Exp. Unud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337</v>
          </cell>
          <cell r="AA348" t="str">
            <v>L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1</v>
          </cell>
          <cell r="AG348">
            <v>0</v>
          </cell>
        </row>
        <row r="349">
          <cell r="A349">
            <v>36641</v>
          </cell>
          <cell r="B349" t="str">
            <v>Gianyar</v>
          </cell>
          <cell r="C349" t="str">
            <v>P_Bangli</v>
          </cell>
          <cell r="D349">
            <v>25</v>
          </cell>
          <cell r="H349">
            <v>0.48958333333333331</v>
          </cell>
          <cell r="I349">
            <v>0.57638888888888895</v>
          </cell>
          <cell r="K349" t="str">
            <v>RR</v>
          </cell>
          <cell r="M349">
            <v>8.6805555555555636E-2</v>
          </cell>
          <cell r="N349">
            <v>15</v>
          </cell>
          <cell r="O349">
            <v>25</v>
          </cell>
          <cell r="P349">
            <v>1533.5416666666681</v>
          </cell>
          <cell r="Q349">
            <v>92</v>
          </cell>
          <cell r="R349" t="str">
            <v xml:space="preserve">Karena pemeliharaan </v>
          </cell>
          <cell r="S349" t="str">
            <v>Perbaikan scada</v>
          </cell>
          <cell r="T349">
            <v>0</v>
          </cell>
          <cell r="U349">
            <v>0</v>
          </cell>
          <cell r="V349">
            <v>0</v>
          </cell>
          <cell r="W349">
            <v>8.6805555555555636E-2</v>
          </cell>
          <cell r="X349">
            <v>0</v>
          </cell>
          <cell r="Y349">
            <v>8.6805555555555636E-2</v>
          </cell>
          <cell r="Z349">
            <v>65</v>
          </cell>
          <cell r="AA349" t="str">
            <v>R</v>
          </cell>
          <cell r="AB349">
            <v>2</v>
          </cell>
          <cell r="AC349">
            <v>0</v>
          </cell>
          <cell r="AD349">
            <v>0</v>
          </cell>
          <cell r="AE349">
            <v>0</v>
          </cell>
          <cell r="AF349">
            <v>1</v>
          </cell>
          <cell r="AG349">
            <v>1</v>
          </cell>
        </row>
        <row r="350">
          <cell r="A350">
            <v>36641</v>
          </cell>
          <cell r="B350" t="str">
            <v>Nusa Dua</v>
          </cell>
          <cell r="C350" t="str">
            <v>P_Ungasan</v>
          </cell>
          <cell r="D350">
            <v>45</v>
          </cell>
          <cell r="E350" t="str">
            <v>EF</v>
          </cell>
          <cell r="F350">
            <v>0.53055555555555556</v>
          </cell>
          <cell r="I350">
            <v>0.53125</v>
          </cell>
          <cell r="K350" t="str">
            <v>M</v>
          </cell>
          <cell r="M350">
            <v>6.9444444444444198E-4</v>
          </cell>
          <cell r="N350">
            <v>36</v>
          </cell>
          <cell r="O350">
            <v>45</v>
          </cell>
          <cell r="P350">
            <v>22.08299999999992</v>
          </cell>
          <cell r="Q350" t="str">
            <v>41e</v>
          </cell>
          <cell r="R350" t="str">
            <v>Rele bekerja tanpa penyebab yang jelas, PMT  masuk kembali</v>
          </cell>
          <cell r="T350">
            <v>0</v>
          </cell>
          <cell r="U350">
            <v>6.9444444444444198E-4</v>
          </cell>
          <cell r="V350">
            <v>0</v>
          </cell>
          <cell r="W350">
            <v>0</v>
          </cell>
          <cell r="X350">
            <v>0</v>
          </cell>
          <cell r="Y350">
            <v>6.9444444444444198E-4</v>
          </cell>
          <cell r="Z350">
            <v>135</v>
          </cell>
          <cell r="AA350" t="str">
            <v>R</v>
          </cell>
          <cell r="AB350">
            <v>0</v>
          </cell>
          <cell r="AC350">
            <v>1</v>
          </cell>
          <cell r="AD350">
            <v>1</v>
          </cell>
          <cell r="AE350">
            <v>0</v>
          </cell>
          <cell r="AF350">
            <v>0</v>
          </cell>
          <cell r="AG350">
            <v>1</v>
          </cell>
        </row>
        <row r="351">
          <cell r="A351">
            <v>36641</v>
          </cell>
          <cell r="B351" t="str">
            <v>Pesanggaran</v>
          </cell>
          <cell r="C351" t="str">
            <v>P_Pedungan</v>
          </cell>
          <cell r="D351">
            <v>218</v>
          </cell>
          <cell r="E351" t="str">
            <v>EF</v>
          </cell>
          <cell r="F351">
            <v>0.61805555555555558</v>
          </cell>
          <cell r="G351">
            <v>0.61875000000000002</v>
          </cell>
          <cell r="M351">
            <v>6.9444444444444198E-4</v>
          </cell>
          <cell r="N351">
            <v>158</v>
          </cell>
          <cell r="O351">
            <v>200</v>
          </cell>
          <cell r="P351">
            <v>106.97986666666628</v>
          </cell>
          <cell r="Q351" t="str">
            <v>41e</v>
          </cell>
          <cell r="R351" t="str">
            <v>Rele bekerja tanpa penyebab yang jelas, PMT  masuk kembali</v>
          </cell>
          <cell r="T351">
            <v>6.9444444444444198E-4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6.9444444444444198E-4</v>
          </cell>
          <cell r="Z351">
            <v>163</v>
          </cell>
          <cell r="AA351" t="str">
            <v>R</v>
          </cell>
          <cell r="AB351">
            <v>0</v>
          </cell>
          <cell r="AC351">
            <v>0</v>
          </cell>
          <cell r="AD351">
            <v>1</v>
          </cell>
          <cell r="AE351">
            <v>1</v>
          </cell>
          <cell r="AF351">
            <v>0</v>
          </cell>
          <cell r="AG351">
            <v>0</v>
          </cell>
        </row>
        <row r="352">
          <cell r="A352">
            <v>36641</v>
          </cell>
          <cell r="B352" t="str">
            <v>Pesanggaran</v>
          </cell>
          <cell r="C352" t="str">
            <v>P_Pedungan</v>
          </cell>
          <cell r="D352">
            <v>202</v>
          </cell>
          <cell r="H352">
            <v>0.66597222222222219</v>
          </cell>
          <cell r="I352">
            <v>0.66666666666666663</v>
          </cell>
          <cell r="K352" t="str">
            <v>RR</v>
          </cell>
          <cell r="M352">
            <v>6.9444444444444198E-4</v>
          </cell>
          <cell r="N352">
            <v>140</v>
          </cell>
          <cell r="O352">
            <v>208</v>
          </cell>
          <cell r="P352">
            <v>99.128133333332968</v>
          </cell>
          <cell r="Q352">
            <v>49</v>
          </cell>
          <cell r="R352" t="str">
            <v>Lain - lain</v>
          </cell>
          <cell r="S352" t="str">
            <v>Melepas LBS Buton</v>
          </cell>
          <cell r="T352">
            <v>0</v>
          </cell>
          <cell r="U352">
            <v>0</v>
          </cell>
          <cell r="V352">
            <v>0</v>
          </cell>
          <cell r="W352">
            <v>6.9444444444444198E-4</v>
          </cell>
          <cell r="X352">
            <v>0</v>
          </cell>
          <cell r="Y352">
            <v>6.9444444444444198E-4</v>
          </cell>
          <cell r="Z352">
            <v>163</v>
          </cell>
          <cell r="AA352" t="str">
            <v>R</v>
          </cell>
          <cell r="AB352">
            <v>2</v>
          </cell>
          <cell r="AC352">
            <v>0</v>
          </cell>
          <cell r="AD352">
            <v>0</v>
          </cell>
          <cell r="AE352">
            <v>0</v>
          </cell>
          <cell r="AF352">
            <v>1</v>
          </cell>
          <cell r="AG352">
            <v>1</v>
          </cell>
        </row>
        <row r="353">
          <cell r="A353">
            <v>36641</v>
          </cell>
          <cell r="B353" t="str">
            <v>Antosari</v>
          </cell>
          <cell r="C353" t="str">
            <v>P_Surabrata</v>
          </cell>
          <cell r="D353">
            <v>8</v>
          </cell>
          <cell r="E353" t="str">
            <v>OC</v>
          </cell>
          <cell r="F353">
            <v>0.7368055555555556</v>
          </cell>
          <cell r="I353">
            <v>0.73750000000000004</v>
          </cell>
          <cell r="K353" t="str">
            <v xml:space="preserve"> R</v>
          </cell>
          <cell r="M353">
            <v>6.9444444444444198E-4</v>
          </cell>
          <cell r="N353">
            <v>7</v>
          </cell>
          <cell r="O353">
            <v>12</v>
          </cell>
          <cell r="P353">
            <v>3.9258666666666526</v>
          </cell>
          <cell r="Q353" t="str">
            <v>41e</v>
          </cell>
          <cell r="R353" t="str">
            <v>Rele bekerja tanpa penyebab yang jelas, PMT  masuk kembali</v>
          </cell>
          <cell r="T353">
            <v>0</v>
          </cell>
          <cell r="U353">
            <v>6.9444444444444198E-4</v>
          </cell>
          <cell r="V353">
            <v>0</v>
          </cell>
          <cell r="W353">
            <v>0</v>
          </cell>
          <cell r="X353">
            <v>0</v>
          </cell>
          <cell r="Y353">
            <v>6.9444444444444198E-4</v>
          </cell>
          <cell r="Z353">
            <v>5</v>
          </cell>
          <cell r="AA353" t="str">
            <v>R</v>
          </cell>
          <cell r="AB353">
            <v>0</v>
          </cell>
          <cell r="AC353">
            <v>0</v>
          </cell>
          <cell r="AD353">
            <v>1</v>
          </cell>
          <cell r="AE353">
            <v>0</v>
          </cell>
          <cell r="AF353">
            <v>0</v>
          </cell>
          <cell r="AG353">
            <v>1</v>
          </cell>
        </row>
        <row r="354">
          <cell r="A354">
            <v>36641</v>
          </cell>
          <cell r="B354" t="str">
            <v>Sanur</v>
          </cell>
          <cell r="C354" t="str">
            <v>P_Bet_Ngandang</v>
          </cell>
          <cell r="D354">
            <v>70</v>
          </cell>
          <cell r="H354">
            <v>0.84375</v>
          </cell>
          <cell r="I354">
            <v>0.8569444444444444</v>
          </cell>
          <cell r="K354" t="str">
            <v>MR</v>
          </cell>
          <cell r="M354">
            <v>1.3194444444444398E-2</v>
          </cell>
          <cell r="N354">
            <v>55</v>
          </cell>
          <cell r="O354">
            <v>70</v>
          </cell>
          <cell r="P354">
            <v>652.67533333333097</v>
          </cell>
          <cell r="Q354" t="str">
            <v>44b</v>
          </cell>
          <cell r="R354" t="str">
            <v>Jumper SUTM putus</v>
          </cell>
          <cell r="S354" t="str">
            <v>Jamp.SUTM putus phasa S &amp; T di Danau Brata</v>
          </cell>
          <cell r="T354">
            <v>0</v>
          </cell>
          <cell r="U354">
            <v>0</v>
          </cell>
          <cell r="V354">
            <v>0</v>
          </cell>
          <cell r="W354">
            <v>1.3194444444444398E-2</v>
          </cell>
          <cell r="X354">
            <v>0</v>
          </cell>
          <cell r="Y354">
            <v>1.3194444444444398E-2</v>
          </cell>
          <cell r="Z354">
            <v>186</v>
          </cell>
          <cell r="AA354" t="str">
            <v>R</v>
          </cell>
          <cell r="AB354">
            <v>1</v>
          </cell>
          <cell r="AC354">
            <v>1</v>
          </cell>
          <cell r="AD354">
            <v>0</v>
          </cell>
          <cell r="AE354">
            <v>0</v>
          </cell>
          <cell r="AF354">
            <v>1</v>
          </cell>
          <cell r="AG354">
            <v>1</v>
          </cell>
        </row>
        <row r="355">
          <cell r="A355">
            <v>36641</v>
          </cell>
          <cell r="B355" t="str">
            <v>Gianyar</v>
          </cell>
          <cell r="C355" t="str">
            <v>P_Bangli</v>
          </cell>
          <cell r="D355">
            <v>90</v>
          </cell>
          <cell r="E355" t="str">
            <v>OC/M</v>
          </cell>
          <cell r="F355">
            <v>0.91388888888888886</v>
          </cell>
          <cell r="I355">
            <v>0.9145833333333333</v>
          </cell>
          <cell r="K355" t="str">
            <v>R</v>
          </cell>
          <cell r="M355">
            <v>6.9444444444444198E-4</v>
          </cell>
          <cell r="N355">
            <v>80</v>
          </cell>
          <cell r="O355">
            <v>85</v>
          </cell>
          <cell r="P355">
            <v>44.16599999999984</v>
          </cell>
          <cell r="Q355" t="str">
            <v>41e</v>
          </cell>
          <cell r="R355" t="str">
            <v>Rele bekerja tanpa penyebab yang jelas, PMT  masuk kembali</v>
          </cell>
          <cell r="T355">
            <v>0</v>
          </cell>
          <cell r="U355">
            <v>6.9444444444444198E-4</v>
          </cell>
          <cell r="V355">
            <v>0</v>
          </cell>
          <cell r="W355">
            <v>0</v>
          </cell>
          <cell r="X355">
            <v>0</v>
          </cell>
          <cell r="Y355">
            <v>6.9444444444444198E-4</v>
          </cell>
          <cell r="Z355">
            <v>65</v>
          </cell>
          <cell r="AA355" t="str">
            <v>R</v>
          </cell>
          <cell r="AB355">
            <v>1</v>
          </cell>
          <cell r="AC355">
            <v>0</v>
          </cell>
          <cell r="AD355">
            <v>1</v>
          </cell>
          <cell r="AE355">
            <v>0</v>
          </cell>
          <cell r="AF355">
            <v>0</v>
          </cell>
          <cell r="AG355">
            <v>1</v>
          </cell>
        </row>
        <row r="356">
          <cell r="A356">
            <v>36641</v>
          </cell>
          <cell r="B356" t="str">
            <v>Gianyar</v>
          </cell>
          <cell r="C356" t="str">
            <v>P_Bangli</v>
          </cell>
          <cell r="D356">
            <v>58</v>
          </cell>
          <cell r="H356">
            <v>0.97013888888888899</v>
          </cell>
          <cell r="I356">
            <v>0.98888888888888893</v>
          </cell>
          <cell r="K356" t="str">
            <v>RR</v>
          </cell>
          <cell r="M356">
            <v>1.8749999999999933E-2</v>
          </cell>
          <cell r="N356">
            <v>50</v>
          </cell>
          <cell r="O356">
            <v>58</v>
          </cell>
          <cell r="P356">
            <v>768.48839999999723</v>
          </cell>
          <cell r="Q356" t="str">
            <v>44b</v>
          </cell>
          <cell r="R356" t="str">
            <v>Jumper SUTM putus</v>
          </cell>
          <cell r="S356" t="str">
            <v>Jamperan CO putus line utama P Bangli phs R ke arah Dukuh Sari</v>
          </cell>
          <cell r="T356">
            <v>0</v>
          </cell>
          <cell r="U356">
            <v>0</v>
          </cell>
          <cell r="V356">
            <v>0</v>
          </cell>
          <cell r="W356">
            <v>1.8749999999999933E-2</v>
          </cell>
          <cell r="X356">
            <v>0</v>
          </cell>
          <cell r="Y356">
            <v>1.8749999999999933E-2</v>
          </cell>
          <cell r="Z356">
            <v>65</v>
          </cell>
          <cell r="AA356" t="str">
            <v>R</v>
          </cell>
          <cell r="AB356">
            <v>2</v>
          </cell>
          <cell r="AC356">
            <v>0</v>
          </cell>
          <cell r="AD356">
            <v>0</v>
          </cell>
          <cell r="AE356">
            <v>0</v>
          </cell>
          <cell r="AF356">
            <v>1</v>
          </cell>
          <cell r="AG356">
            <v>1</v>
          </cell>
        </row>
        <row r="357">
          <cell r="A357">
            <v>36642</v>
          </cell>
          <cell r="B357" t="str">
            <v>Antosari</v>
          </cell>
          <cell r="C357" t="str">
            <v>P_Surabrata</v>
          </cell>
          <cell r="D357">
            <v>8</v>
          </cell>
          <cell r="E357" t="str">
            <v>EF</v>
          </cell>
          <cell r="F357">
            <v>0.32569444444444445</v>
          </cell>
          <cell r="G357">
            <v>0.3263888888888889</v>
          </cell>
          <cell r="M357">
            <v>6.9444444444444198E-4</v>
          </cell>
          <cell r="N357">
            <v>7</v>
          </cell>
          <cell r="O357">
            <v>8</v>
          </cell>
          <cell r="P357">
            <v>3.9258666666666526</v>
          </cell>
          <cell r="Q357" t="str">
            <v>41e</v>
          </cell>
          <cell r="R357" t="str">
            <v>Rele bekerja tanpa penyebab yang jelas, PMT  masuk kembali</v>
          </cell>
          <cell r="T357">
            <v>6.9444444444444198E-4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6.9444444444444198E-4</v>
          </cell>
          <cell r="Z357">
            <v>5</v>
          </cell>
          <cell r="AA357" t="str">
            <v>R</v>
          </cell>
          <cell r="AB357">
            <v>0</v>
          </cell>
          <cell r="AC357">
            <v>0</v>
          </cell>
          <cell r="AD357">
            <v>1</v>
          </cell>
          <cell r="AE357">
            <v>1</v>
          </cell>
          <cell r="AF357">
            <v>0</v>
          </cell>
          <cell r="AG357">
            <v>0</v>
          </cell>
        </row>
        <row r="358">
          <cell r="A358">
            <v>36642</v>
          </cell>
          <cell r="B358" t="str">
            <v>Gianyar</v>
          </cell>
          <cell r="C358" t="str">
            <v>P_Tampak_Siring</v>
          </cell>
          <cell r="D358">
            <v>47</v>
          </cell>
          <cell r="E358" t="str">
            <v>EF</v>
          </cell>
          <cell r="F358">
            <v>0.33263888888888887</v>
          </cell>
          <cell r="G358">
            <v>0.33333333333333331</v>
          </cell>
          <cell r="M358">
            <v>6.9444444444444198E-4</v>
          </cell>
          <cell r="N358">
            <v>45</v>
          </cell>
          <cell r="O358">
            <v>47</v>
          </cell>
          <cell r="P358">
            <v>23.064466666666583</v>
          </cell>
          <cell r="Q358" t="str">
            <v>41e</v>
          </cell>
          <cell r="R358" t="str">
            <v>Rele bekerja tanpa penyebab yang jelas, PMT  masuk kembali</v>
          </cell>
          <cell r="T358">
            <v>6.9444444444444198E-4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6.9444444444444198E-4</v>
          </cell>
          <cell r="Z358">
            <v>64</v>
          </cell>
          <cell r="AA358" t="str">
            <v>R</v>
          </cell>
          <cell r="AB358">
            <v>0</v>
          </cell>
          <cell r="AC358">
            <v>0</v>
          </cell>
          <cell r="AD358">
            <v>1</v>
          </cell>
          <cell r="AE358">
            <v>1</v>
          </cell>
          <cell r="AF358">
            <v>0</v>
          </cell>
          <cell r="AG358">
            <v>0</v>
          </cell>
        </row>
        <row r="359">
          <cell r="A359">
            <v>36642</v>
          </cell>
          <cell r="B359" t="str">
            <v>Kapal</v>
          </cell>
          <cell r="C359" t="str">
            <v>P_Padangsari</v>
          </cell>
          <cell r="D359">
            <v>145</v>
          </cell>
          <cell r="H359">
            <v>0.38472222222222219</v>
          </cell>
          <cell r="I359">
            <v>0.68541666666666667</v>
          </cell>
          <cell r="K359" t="str">
            <v>R</v>
          </cell>
          <cell r="M359">
            <v>0.30069444444444449</v>
          </cell>
          <cell r="N359">
            <v>105</v>
          </cell>
          <cell r="O359">
            <v>115</v>
          </cell>
          <cell r="P359">
            <v>30810.69233333334</v>
          </cell>
          <cell r="Q359">
            <v>92</v>
          </cell>
          <cell r="R359" t="str">
            <v xml:space="preserve">Karena pemeliharaan </v>
          </cell>
          <cell r="S359" t="str">
            <v>Sesuai jadual</v>
          </cell>
          <cell r="T359">
            <v>0</v>
          </cell>
          <cell r="U359">
            <v>0</v>
          </cell>
          <cell r="V359">
            <v>0</v>
          </cell>
          <cell r="W359">
            <v>0.30069444444444449</v>
          </cell>
          <cell r="X359">
            <v>0</v>
          </cell>
          <cell r="Y359">
            <v>0.30069444444444449</v>
          </cell>
          <cell r="Z359">
            <v>95</v>
          </cell>
          <cell r="AA359" t="str">
            <v>R</v>
          </cell>
          <cell r="AB359">
            <v>1</v>
          </cell>
          <cell r="AC359">
            <v>0</v>
          </cell>
          <cell r="AD359">
            <v>0</v>
          </cell>
          <cell r="AE359">
            <v>0</v>
          </cell>
          <cell r="AF359">
            <v>1</v>
          </cell>
          <cell r="AG359">
            <v>1</v>
          </cell>
        </row>
        <row r="360">
          <cell r="A360">
            <v>36642</v>
          </cell>
          <cell r="B360" t="str">
            <v>Gianyar</v>
          </cell>
          <cell r="C360" t="str">
            <v>P_Susut</v>
          </cell>
          <cell r="D360">
            <v>20</v>
          </cell>
          <cell r="E360" t="str">
            <v>EF</v>
          </cell>
          <cell r="F360">
            <v>0.40138888888888885</v>
          </cell>
          <cell r="I360">
            <v>0.40208333333333335</v>
          </cell>
          <cell r="K360" t="str">
            <v>R</v>
          </cell>
          <cell r="M360">
            <v>6.9444444444449749E-4</v>
          </cell>
          <cell r="N360">
            <v>12</v>
          </cell>
          <cell r="O360">
            <v>20</v>
          </cell>
          <cell r="P360">
            <v>9.8146666666674154</v>
          </cell>
          <cell r="Q360" t="str">
            <v>41e</v>
          </cell>
          <cell r="R360" t="str">
            <v>Rele bekerja tanpa penyebab yang jelas, PMT  masuk kembali</v>
          </cell>
          <cell r="T360">
            <v>0</v>
          </cell>
          <cell r="U360">
            <v>6.9444444444449749E-4</v>
          </cell>
          <cell r="V360">
            <v>0</v>
          </cell>
          <cell r="W360">
            <v>0</v>
          </cell>
          <cell r="X360">
            <v>0</v>
          </cell>
          <cell r="Y360">
            <v>6.9444444444449749E-4</v>
          </cell>
          <cell r="Z360">
            <v>67</v>
          </cell>
          <cell r="AA360" t="str">
            <v>R</v>
          </cell>
          <cell r="AB360">
            <v>1</v>
          </cell>
          <cell r="AC360">
            <v>0</v>
          </cell>
          <cell r="AD360">
            <v>1</v>
          </cell>
          <cell r="AE360">
            <v>0</v>
          </cell>
          <cell r="AF360">
            <v>0</v>
          </cell>
          <cell r="AG360">
            <v>1</v>
          </cell>
        </row>
        <row r="361">
          <cell r="A361">
            <v>36642</v>
          </cell>
          <cell r="B361" t="str">
            <v>Kapal</v>
          </cell>
          <cell r="C361" t="str">
            <v>P_Monang_Maning</v>
          </cell>
          <cell r="D361">
            <v>136</v>
          </cell>
          <cell r="H361">
            <v>0.40416666666666662</v>
          </cell>
          <cell r="I361">
            <v>0.41249999999999998</v>
          </cell>
          <cell r="K361" t="str">
            <v>RR</v>
          </cell>
          <cell r="M361">
            <v>8.3333333333333592E-3</v>
          </cell>
          <cell r="N361">
            <v>136</v>
          </cell>
          <cell r="O361">
            <v>136</v>
          </cell>
          <cell r="P361">
            <v>800.8768000000025</v>
          </cell>
          <cell r="Q361">
            <v>92</v>
          </cell>
          <cell r="R361" t="str">
            <v xml:space="preserve">Karena pemeliharaan </v>
          </cell>
          <cell r="T361">
            <v>0</v>
          </cell>
          <cell r="U361">
            <v>0</v>
          </cell>
          <cell r="V361">
            <v>0</v>
          </cell>
          <cell r="W361">
            <v>8.3333333333333592E-3</v>
          </cell>
          <cell r="X361">
            <v>0</v>
          </cell>
          <cell r="Y361">
            <v>8.3333333333333592E-3</v>
          </cell>
          <cell r="Z361">
            <v>103</v>
          </cell>
          <cell r="AA361" t="str">
            <v>R</v>
          </cell>
          <cell r="AB361">
            <v>2</v>
          </cell>
          <cell r="AC361">
            <v>0</v>
          </cell>
          <cell r="AD361">
            <v>0</v>
          </cell>
          <cell r="AE361">
            <v>0</v>
          </cell>
          <cell r="AF361">
            <v>1</v>
          </cell>
          <cell r="AG361">
            <v>1</v>
          </cell>
        </row>
        <row r="362">
          <cell r="A362">
            <v>36642</v>
          </cell>
          <cell r="B362" t="str">
            <v>Gianyar</v>
          </cell>
          <cell r="C362" t="str">
            <v>P_Ubud</v>
          </cell>
          <cell r="D362">
            <v>95</v>
          </cell>
          <cell r="E362" t="str">
            <v>EF</v>
          </cell>
          <cell r="F362">
            <v>0.42222222222222222</v>
          </cell>
          <cell r="G362">
            <v>0.42291666666666666</v>
          </cell>
          <cell r="M362">
            <v>6.9444444444444198E-4</v>
          </cell>
          <cell r="N362">
            <v>70</v>
          </cell>
          <cell r="O362">
            <v>95</v>
          </cell>
          <cell r="P362">
            <v>46.619666666666504</v>
          </cell>
          <cell r="Q362" t="str">
            <v>41e</v>
          </cell>
          <cell r="R362" t="str">
            <v>Rele bekerja tanpa penyebab yang jelas, PMT  masuk kembali</v>
          </cell>
          <cell r="T362">
            <v>6.9444444444444198E-4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6.9444444444444198E-4</v>
          </cell>
          <cell r="Z362">
            <v>69</v>
          </cell>
          <cell r="AA362" t="str">
            <v>R</v>
          </cell>
          <cell r="AB362">
            <v>0</v>
          </cell>
          <cell r="AC362">
            <v>0</v>
          </cell>
          <cell r="AD362">
            <v>1</v>
          </cell>
          <cell r="AE362">
            <v>1</v>
          </cell>
          <cell r="AF362">
            <v>0</v>
          </cell>
          <cell r="AG362">
            <v>0</v>
          </cell>
        </row>
        <row r="363">
          <cell r="A363">
            <v>36642</v>
          </cell>
          <cell r="B363" t="str">
            <v>Sanur</v>
          </cell>
          <cell r="C363" t="str">
            <v>P_Sudirman</v>
          </cell>
          <cell r="D363">
            <v>160</v>
          </cell>
          <cell r="E363" t="str">
            <v>OC/M</v>
          </cell>
          <cell r="F363">
            <v>0.5083333333333333</v>
          </cell>
          <cell r="I363">
            <v>0.50902777777777775</v>
          </cell>
          <cell r="K363" t="str">
            <v>R</v>
          </cell>
          <cell r="M363">
            <v>6.9444444444444198E-4</v>
          </cell>
          <cell r="N363">
            <v>112</v>
          </cell>
          <cell r="O363">
            <v>160</v>
          </cell>
          <cell r="P363">
            <v>78.517333333333056</v>
          </cell>
          <cell r="Q363" t="str">
            <v>41e</v>
          </cell>
          <cell r="R363" t="str">
            <v>Rele bekerja tanpa penyebab yang jelas, PMT  masuk kembali</v>
          </cell>
          <cell r="T363">
            <v>0</v>
          </cell>
          <cell r="U363">
            <v>6.9444444444444198E-4</v>
          </cell>
          <cell r="V363">
            <v>0</v>
          </cell>
          <cell r="W363">
            <v>0</v>
          </cell>
          <cell r="X363">
            <v>0</v>
          </cell>
          <cell r="Y363">
            <v>6.9444444444444198E-4</v>
          </cell>
          <cell r="Z363">
            <v>189</v>
          </cell>
          <cell r="AA363" t="str">
            <v>R</v>
          </cell>
          <cell r="AB363">
            <v>1</v>
          </cell>
          <cell r="AC363">
            <v>0</v>
          </cell>
          <cell r="AD363">
            <v>1</v>
          </cell>
          <cell r="AE363">
            <v>0</v>
          </cell>
          <cell r="AF363">
            <v>0</v>
          </cell>
          <cell r="AG363">
            <v>1</v>
          </cell>
        </row>
        <row r="364">
          <cell r="A364">
            <v>36642</v>
          </cell>
          <cell r="B364" t="str">
            <v>Sanur</v>
          </cell>
          <cell r="C364" t="str">
            <v>P_Sudirman</v>
          </cell>
          <cell r="D364">
            <v>160</v>
          </cell>
          <cell r="H364">
            <v>0.54236111111111118</v>
          </cell>
          <cell r="I364">
            <v>0.54305555555555551</v>
          </cell>
          <cell r="K364" t="str">
            <v>RR</v>
          </cell>
          <cell r="M364">
            <v>6.9444444444433095E-4</v>
          </cell>
          <cell r="N364">
            <v>160</v>
          </cell>
          <cell r="O364">
            <v>174</v>
          </cell>
          <cell r="P364">
            <v>78.517333333320508</v>
          </cell>
          <cell r="Q364">
            <v>49</v>
          </cell>
          <cell r="R364" t="str">
            <v>Lain - lain</v>
          </cell>
          <cell r="S364" t="str">
            <v>Memasukan LBS Amsterdam</v>
          </cell>
          <cell r="T364">
            <v>0</v>
          </cell>
          <cell r="U364">
            <v>0</v>
          </cell>
          <cell r="V364">
            <v>0</v>
          </cell>
          <cell r="W364">
            <v>6.9444444444433095E-4</v>
          </cell>
          <cell r="X364">
            <v>0</v>
          </cell>
          <cell r="Y364">
            <v>6.9444444444433095E-4</v>
          </cell>
          <cell r="Z364">
            <v>189</v>
          </cell>
          <cell r="AA364" t="str">
            <v>R</v>
          </cell>
          <cell r="AB364">
            <v>2</v>
          </cell>
          <cell r="AC364">
            <v>0</v>
          </cell>
          <cell r="AD364">
            <v>0</v>
          </cell>
          <cell r="AE364">
            <v>0</v>
          </cell>
          <cell r="AF364">
            <v>1</v>
          </cell>
          <cell r="AG364">
            <v>1</v>
          </cell>
        </row>
        <row r="365">
          <cell r="A365">
            <v>36642</v>
          </cell>
          <cell r="B365" t="str">
            <v>Kapal</v>
          </cell>
          <cell r="C365" t="str">
            <v>P_Marga</v>
          </cell>
          <cell r="D365">
            <v>45</v>
          </cell>
          <cell r="E365" t="str">
            <v>OC/M</v>
          </cell>
          <cell r="F365">
            <v>0.57361111111111118</v>
          </cell>
          <cell r="I365">
            <v>0.57430555555555551</v>
          </cell>
          <cell r="K365" t="str">
            <v>R</v>
          </cell>
          <cell r="M365">
            <v>6.9444444444433095E-4</v>
          </cell>
          <cell r="N365">
            <v>15</v>
          </cell>
          <cell r="O365">
            <v>15</v>
          </cell>
          <cell r="P365">
            <v>22.082999999996392</v>
          </cell>
          <cell r="Q365" t="str">
            <v>41e</v>
          </cell>
          <cell r="R365" t="str">
            <v>Rele bekerja tanpa penyebab yang jelas, PMT  masuk kembali</v>
          </cell>
          <cell r="T365">
            <v>0</v>
          </cell>
          <cell r="U365">
            <v>6.9444444444433095E-4</v>
          </cell>
          <cell r="V365">
            <v>0</v>
          </cell>
          <cell r="W365">
            <v>0</v>
          </cell>
          <cell r="X365">
            <v>0</v>
          </cell>
          <cell r="Y365">
            <v>6.9444444444433095E-4</v>
          </cell>
          <cell r="Z365">
            <v>110</v>
          </cell>
          <cell r="AA365" t="str">
            <v>R</v>
          </cell>
          <cell r="AB365">
            <v>1</v>
          </cell>
          <cell r="AC365">
            <v>0</v>
          </cell>
          <cell r="AD365">
            <v>1</v>
          </cell>
          <cell r="AE365">
            <v>0</v>
          </cell>
          <cell r="AF365">
            <v>0</v>
          </cell>
          <cell r="AG365">
            <v>1</v>
          </cell>
        </row>
        <row r="366">
          <cell r="A366">
            <v>36642</v>
          </cell>
          <cell r="B366" t="str">
            <v>Kapal</v>
          </cell>
          <cell r="C366" t="str">
            <v>P_Marga</v>
          </cell>
          <cell r="D366">
            <v>15</v>
          </cell>
          <cell r="E366" t="str">
            <v>EF</v>
          </cell>
          <cell r="F366">
            <v>0.57499999999999996</v>
          </cell>
          <cell r="G366">
            <v>0.5756944444444444</v>
          </cell>
          <cell r="M366">
            <v>6.9444444444444198E-4</v>
          </cell>
          <cell r="N366">
            <v>15</v>
          </cell>
          <cell r="O366">
            <v>45</v>
          </cell>
          <cell r="P366">
            <v>7.360999999999974</v>
          </cell>
          <cell r="Q366" t="str">
            <v>41e</v>
          </cell>
          <cell r="R366" t="str">
            <v>Rele bekerja tanpa penyebab yang jelas, PMT  masuk kembali</v>
          </cell>
          <cell r="S366" t="str">
            <v>Recloser sukses</v>
          </cell>
          <cell r="T366">
            <v>6.9444444444444198E-4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6.9444444444444198E-4</v>
          </cell>
          <cell r="Z366">
            <v>110</v>
          </cell>
          <cell r="AA366" t="str">
            <v>R</v>
          </cell>
          <cell r="AB366">
            <v>0</v>
          </cell>
          <cell r="AC366">
            <v>0</v>
          </cell>
          <cell r="AD366">
            <v>1</v>
          </cell>
          <cell r="AE366">
            <v>1</v>
          </cell>
          <cell r="AF366">
            <v>0</v>
          </cell>
          <cell r="AG366">
            <v>0</v>
          </cell>
        </row>
        <row r="367">
          <cell r="A367">
            <v>36642</v>
          </cell>
          <cell r="B367" t="str">
            <v>Antosari</v>
          </cell>
          <cell r="C367" t="str">
            <v>P_Belimbing</v>
          </cell>
          <cell r="D367">
            <v>2</v>
          </cell>
          <cell r="E367" t="str">
            <v>EF</v>
          </cell>
          <cell r="F367">
            <v>0.60902777777777783</v>
          </cell>
          <cell r="G367">
            <v>0.60972222222222217</v>
          </cell>
          <cell r="M367">
            <v>6.9444444444433095E-4</v>
          </cell>
          <cell r="N367">
            <v>2</v>
          </cell>
          <cell r="O367">
            <v>2</v>
          </cell>
          <cell r="P367">
            <v>0.98146666666650628</v>
          </cell>
          <cell r="Q367" t="str">
            <v>41e</v>
          </cell>
          <cell r="R367" t="str">
            <v>Rele bekerja tanpa penyebab yang jelas, PMT  masuk kembali</v>
          </cell>
          <cell r="S367" t="str">
            <v>Recloser sukses</v>
          </cell>
          <cell r="T367">
            <v>6.9444444444433095E-4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6.9444444444433095E-4</v>
          </cell>
          <cell r="Z367">
            <v>3</v>
          </cell>
          <cell r="AA367" t="str">
            <v>R</v>
          </cell>
          <cell r="AB367">
            <v>0</v>
          </cell>
          <cell r="AC367">
            <v>0</v>
          </cell>
          <cell r="AD367">
            <v>1</v>
          </cell>
          <cell r="AE367">
            <v>1</v>
          </cell>
          <cell r="AF367">
            <v>0</v>
          </cell>
          <cell r="AG367">
            <v>0</v>
          </cell>
        </row>
        <row r="368">
          <cell r="A368">
            <v>36642</v>
          </cell>
          <cell r="B368" t="str">
            <v>Gianyar</v>
          </cell>
          <cell r="C368" t="str">
            <v>P_Bangli</v>
          </cell>
          <cell r="D368">
            <v>22</v>
          </cell>
          <cell r="H368">
            <v>0.64097222222222217</v>
          </cell>
          <cell r="I368">
            <v>0.65972222222222221</v>
          </cell>
          <cell r="K368" t="str">
            <v>RR</v>
          </cell>
          <cell r="M368">
            <v>1.8750000000000044E-2</v>
          </cell>
          <cell r="N368">
            <v>20</v>
          </cell>
          <cell r="O368">
            <v>28</v>
          </cell>
          <cell r="P368">
            <v>291.49560000000071</v>
          </cell>
          <cell r="Q368">
            <v>46</v>
          </cell>
          <cell r="R368" t="str">
            <v>Cut Out rusak</v>
          </cell>
          <cell r="S368" t="str">
            <v>Perbk. Jamp. CO phasa S putus di Bukit Sari</v>
          </cell>
          <cell r="T368">
            <v>0</v>
          </cell>
          <cell r="U368">
            <v>0</v>
          </cell>
          <cell r="V368">
            <v>0</v>
          </cell>
          <cell r="W368">
            <v>1.8750000000000044E-2</v>
          </cell>
          <cell r="X368">
            <v>0</v>
          </cell>
          <cell r="Y368">
            <v>1.8750000000000044E-2</v>
          </cell>
          <cell r="Z368">
            <v>65</v>
          </cell>
          <cell r="AA368" t="str">
            <v>R</v>
          </cell>
          <cell r="AB368">
            <v>2</v>
          </cell>
          <cell r="AC368">
            <v>0</v>
          </cell>
          <cell r="AD368">
            <v>0</v>
          </cell>
          <cell r="AE368">
            <v>0</v>
          </cell>
          <cell r="AF368">
            <v>1</v>
          </cell>
          <cell r="AG368">
            <v>1</v>
          </cell>
        </row>
        <row r="369">
          <cell r="A369">
            <v>36642</v>
          </cell>
          <cell r="B369" t="str">
            <v>Kapal</v>
          </cell>
          <cell r="C369" t="str">
            <v>P_Sakah_Lukluk</v>
          </cell>
          <cell r="D369">
            <v>175</v>
          </cell>
          <cell r="E369" t="str">
            <v>EF</v>
          </cell>
          <cell r="F369">
            <v>0.78263888888888899</v>
          </cell>
          <cell r="G369">
            <v>0.78333333333333333</v>
          </cell>
          <cell r="M369">
            <v>6.9444444444433095E-4</v>
          </cell>
          <cell r="N369">
            <v>140</v>
          </cell>
          <cell r="O369">
            <v>175</v>
          </cell>
          <cell r="P369">
            <v>85.87833333331929</v>
          </cell>
          <cell r="Q369" t="str">
            <v>41e</v>
          </cell>
          <cell r="R369" t="str">
            <v>Rele bekerja tanpa penyebab yang jelas, PMT  masuk kembali</v>
          </cell>
          <cell r="S369" t="str">
            <v>Recloser sukses</v>
          </cell>
          <cell r="T369">
            <v>6.9444444444433095E-4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6.9444444444433095E-4</v>
          </cell>
          <cell r="Z369">
            <v>107</v>
          </cell>
          <cell r="AA369" t="str">
            <v>R</v>
          </cell>
          <cell r="AB369">
            <v>0</v>
          </cell>
          <cell r="AC369">
            <v>0</v>
          </cell>
          <cell r="AD369">
            <v>1</v>
          </cell>
          <cell r="AE369">
            <v>1</v>
          </cell>
          <cell r="AF369">
            <v>0</v>
          </cell>
          <cell r="AG369">
            <v>0</v>
          </cell>
        </row>
        <row r="370">
          <cell r="A370">
            <v>36642</v>
          </cell>
          <cell r="B370" t="str">
            <v>Kapal</v>
          </cell>
          <cell r="C370" t="str">
            <v>P_Sakah_Lukluk</v>
          </cell>
          <cell r="D370">
            <v>165</v>
          </cell>
          <cell r="H370">
            <v>0.86944444444444446</v>
          </cell>
          <cell r="I370">
            <v>0.87916666666666676</v>
          </cell>
          <cell r="K370" t="str">
            <v>RR</v>
          </cell>
          <cell r="M370">
            <v>9.7222222222222987E-3</v>
          </cell>
          <cell r="N370">
            <v>110</v>
          </cell>
          <cell r="O370">
            <v>160</v>
          </cell>
          <cell r="P370">
            <v>1133.5940000000089</v>
          </cell>
          <cell r="Q370" t="str">
            <v>44b</v>
          </cell>
          <cell r="R370" t="str">
            <v>Jumper SUTM putus</v>
          </cell>
          <cell r="S370" t="str">
            <v>Perb. Jamp. SUTM phasa S putus di Singa Kerta</v>
          </cell>
          <cell r="T370">
            <v>0</v>
          </cell>
          <cell r="U370">
            <v>0</v>
          </cell>
          <cell r="V370">
            <v>0</v>
          </cell>
          <cell r="W370">
            <v>9.7222222222222987E-3</v>
          </cell>
          <cell r="X370">
            <v>0</v>
          </cell>
          <cell r="Y370">
            <v>9.7222222222222987E-3</v>
          </cell>
          <cell r="Z370">
            <v>107</v>
          </cell>
          <cell r="AA370" t="str">
            <v>R</v>
          </cell>
          <cell r="AB370">
            <v>2</v>
          </cell>
          <cell r="AC370">
            <v>0</v>
          </cell>
          <cell r="AD370">
            <v>0</v>
          </cell>
          <cell r="AE370">
            <v>0</v>
          </cell>
          <cell r="AF370">
            <v>1</v>
          </cell>
          <cell r="AG370">
            <v>1</v>
          </cell>
        </row>
        <row r="371">
          <cell r="A371">
            <v>36643</v>
          </cell>
          <cell r="B371" t="str">
            <v>Gianyar</v>
          </cell>
          <cell r="C371" t="str">
            <v>P_Blahbatuh</v>
          </cell>
          <cell r="D371">
            <v>96</v>
          </cell>
          <cell r="E371" t="str">
            <v>OC</v>
          </cell>
          <cell r="F371">
            <v>0.35694444444444445</v>
          </cell>
          <cell r="I371">
            <v>0.3576388888888889</v>
          </cell>
          <cell r="K371" t="str">
            <v>R</v>
          </cell>
          <cell r="M371">
            <v>6.9444444444444198E-4</v>
          </cell>
          <cell r="N371">
            <v>92</v>
          </cell>
          <cell r="O371">
            <v>96</v>
          </cell>
          <cell r="P371">
            <v>47.110399999999828</v>
          </cell>
          <cell r="Q371" t="str">
            <v>41e</v>
          </cell>
          <cell r="R371" t="str">
            <v>Rele bekerja tanpa penyebab yang jelas, PMT  masuk kembali</v>
          </cell>
          <cell r="T371">
            <v>0</v>
          </cell>
          <cell r="U371">
            <v>6.9444444444444198E-4</v>
          </cell>
          <cell r="V371">
            <v>0</v>
          </cell>
          <cell r="W371">
            <v>0</v>
          </cell>
          <cell r="X371">
            <v>0</v>
          </cell>
          <cell r="Y371">
            <v>6.9444444444444198E-4</v>
          </cell>
          <cell r="Z371">
            <v>66</v>
          </cell>
          <cell r="AA371" t="str">
            <v>R</v>
          </cell>
          <cell r="AB371">
            <v>1</v>
          </cell>
          <cell r="AC371">
            <v>0</v>
          </cell>
          <cell r="AD371">
            <v>1</v>
          </cell>
          <cell r="AE371">
            <v>0</v>
          </cell>
          <cell r="AF371">
            <v>0</v>
          </cell>
          <cell r="AG371">
            <v>1</v>
          </cell>
        </row>
        <row r="372">
          <cell r="A372">
            <v>36643</v>
          </cell>
          <cell r="B372" t="str">
            <v>Kapal</v>
          </cell>
          <cell r="C372" t="str">
            <v>P_Penebel</v>
          </cell>
          <cell r="D372">
            <v>35</v>
          </cell>
          <cell r="H372">
            <v>0.37361111111111112</v>
          </cell>
          <cell r="I372">
            <v>0.60972222222222217</v>
          </cell>
          <cell r="J372">
            <v>0.3743055555555555</v>
          </cell>
          <cell r="K372" t="str">
            <v>MM</v>
          </cell>
          <cell r="M372">
            <v>6.9444444444438647E-4</v>
          </cell>
          <cell r="N372">
            <v>45</v>
          </cell>
          <cell r="O372">
            <v>45</v>
          </cell>
          <cell r="P372">
            <v>17.175666666665233</v>
          </cell>
          <cell r="Q372">
            <v>59</v>
          </cell>
          <cell r="R372" t="str">
            <v>Lain - lain.</v>
          </cell>
          <cell r="S372" t="str">
            <v>Perbaikan PMT _Penebel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6.9444444444438647E-4</v>
          </cell>
          <cell r="Y372">
            <v>6.9444444444438647E-4</v>
          </cell>
          <cell r="Z372">
            <v>101</v>
          </cell>
          <cell r="AA372" t="str">
            <v>R</v>
          </cell>
          <cell r="AB372">
            <v>0</v>
          </cell>
          <cell r="AC372">
            <v>2</v>
          </cell>
          <cell r="AD372">
            <v>0</v>
          </cell>
          <cell r="AE372">
            <v>0</v>
          </cell>
          <cell r="AF372">
            <v>1</v>
          </cell>
          <cell r="AG372">
            <v>1</v>
          </cell>
        </row>
        <row r="373">
          <cell r="A373">
            <v>36643</v>
          </cell>
          <cell r="B373" t="str">
            <v>Sanur</v>
          </cell>
          <cell r="C373" t="str">
            <v>P_Sedap_Malam</v>
          </cell>
          <cell r="D373">
            <v>135</v>
          </cell>
          <cell r="H373">
            <v>0.39583333333333331</v>
          </cell>
          <cell r="I373">
            <v>0.66736111111111107</v>
          </cell>
          <cell r="K373" t="str">
            <v>MM</v>
          </cell>
          <cell r="M373">
            <v>0.27152777777777776</v>
          </cell>
          <cell r="N373">
            <v>98</v>
          </cell>
          <cell r="O373">
            <v>138</v>
          </cell>
          <cell r="P373">
            <v>25903.358999999993</v>
          </cell>
          <cell r="Q373">
            <v>92</v>
          </cell>
          <cell r="R373" t="str">
            <v xml:space="preserve">Karena pemeliharaan </v>
          </cell>
          <cell r="S373" t="str">
            <v>Har oleh Cabang sesuai jadwal</v>
          </cell>
          <cell r="T373">
            <v>0</v>
          </cell>
          <cell r="U373">
            <v>0</v>
          </cell>
          <cell r="V373">
            <v>0</v>
          </cell>
          <cell r="W373">
            <v>0.27152777777777776</v>
          </cell>
          <cell r="X373">
            <v>0</v>
          </cell>
          <cell r="Y373">
            <v>0.27152777777777776</v>
          </cell>
          <cell r="Z373">
            <v>195</v>
          </cell>
          <cell r="AA373" t="str">
            <v>R</v>
          </cell>
          <cell r="AB373">
            <v>0</v>
          </cell>
          <cell r="AC373">
            <v>2</v>
          </cell>
          <cell r="AD373">
            <v>0</v>
          </cell>
          <cell r="AE373">
            <v>0</v>
          </cell>
          <cell r="AF373">
            <v>1</v>
          </cell>
          <cell r="AG373">
            <v>1</v>
          </cell>
        </row>
        <row r="374">
          <cell r="A374">
            <v>36643</v>
          </cell>
          <cell r="B374" t="str">
            <v>Sanur</v>
          </cell>
          <cell r="C374" t="str">
            <v>P_Nusa_Indah</v>
          </cell>
          <cell r="D374">
            <v>140</v>
          </cell>
          <cell r="H374">
            <v>0.43125000000000002</v>
          </cell>
          <cell r="I374">
            <v>0.43263888888888885</v>
          </cell>
          <cell r="K374" t="str">
            <v>RR</v>
          </cell>
          <cell r="M374">
            <v>1.3888888888888284E-3</v>
          </cell>
          <cell r="N374">
            <v>140</v>
          </cell>
          <cell r="O374">
            <v>167</v>
          </cell>
          <cell r="P374">
            <v>137.40533333332735</v>
          </cell>
          <cell r="Q374">
            <v>49</v>
          </cell>
          <cell r="R374" t="str">
            <v>Lain - lain</v>
          </cell>
          <cell r="S374" t="str">
            <v>Masukkan LBS Kepundung</v>
          </cell>
          <cell r="T374">
            <v>0</v>
          </cell>
          <cell r="U374">
            <v>0</v>
          </cell>
          <cell r="V374">
            <v>0</v>
          </cell>
          <cell r="W374">
            <v>1.3888888888888284E-3</v>
          </cell>
          <cell r="X374">
            <v>0</v>
          </cell>
          <cell r="Y374">
            <v>1.3888888888888284E-3</v>
          </cell>
          <cell r="Z374">
            <v>193</v>
          </cell>
          <cell r="AA374" t="str">
            <v>R</v>
          </cell>
          <cell r="AB374">
            <v>2</v>
          </cell>
          <cell r="AC374">
            <v>0</v>
          </cell>
          <cell r="AD374">
            <v>0</v>
          </cell>
          <cell r="AE374">
            <v>0</v>
          </cell>
          <cell r="AF374">
            <v>1</v>
          </cell>
          <cell r="AG374">
            <v>1</v>
          </cell>
        </row>
        <row r="375">
          <cell r="A375">
            <v>36643</v>
          </cell>
          <cell r="B375" t="str">
            <v>Nusa Dua</v>
          </cell>
          <cell r="C375" t="str">
            <v>Nusa_Dua_Trafo_3</v>
          </cell>
          <cell r="D375">
            <v>0</v>
          </cell>
          <cell r="H375">
            <v>0.43541666666666662</v>
          </cell>
          <cell r="I375">
            <v>0.60972222222222217</v>
          </cell>
          <cell r="J375">
            <v>0.43472222222222223</v>
          </cell>
          <cell r="K375" t="str">
            <v>MM</v>
          </cell>
          <cell r="M375">
            <v>0</v>
          </cell>
          <cell r="P375">
            <v>0</v>
          </cell>
          <cell r="Q375">
            <v>92</v>
          </cell>
          <cell r="R375" t="str">
            <v xml:space="preserve">Karena pemeliharaan </v>
          </cell>
          <cell r="S375" t="str">
            <v>Pemeliharaan sesuai jadwal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-6.9444444444438647E-4</v>
          </cell>
          <cell r="Y375">
            <v>-6.9444444444438647E-4</v>
          </cell>
          <cell r="Z375">
            <v>123</v>
          </cell>
          <cell r="AA375" t="str">
            <v>M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1</v>
          </cell>
          <cell r="AG375">
            <v>1</v>
          </cell>
        </row>
        <row r="376">
          <cell r="A376">
            <v>36643</v>
          </cell>
          <cell r="B376" t="str">
            <v>Nusa Dua</v>
          </cell>
          <cell r="C376" t="str">
            <v>P_Ungasan</v>
          </cell>
          <cell r="D376">
            <v>0</v>
          </cell>
          <cell r="H376">
            <v>0.4548611111111111</v>
          </cell>
          <cell r="I376">
            <v>0.59652777777777777</v>
          </cell>
          <cell r="J376">
            <v>0.45416666666666666</v>
          </cell>
          <cell r="K376" t="str">
            <v>MM</v>
          </cell>
          <cell r="N376">
            <v>12</v>
          </cell>
          <cell r="O376">
            <v>18</v>
          </cell>
          <cell r="P376">
            <v>0</v>
          </cell>
          <cell r="Q376">
            <v>92</v>
          </cell>
          <cell r="R376" t="str">
            <v xml:space="preserve">Karena pemeliharaan </v>
          </cell>
          <cell r="S376" t="str">
            <v>Pemeliharaan sesuai jadwal / Beban dimanuver ke P Tragia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-6.9444444444444198E-4</v>
          </cell>
          <cell r="Y376">
            <v>-6.9444444444444198E-4</v>
          </cell>
          <cell r="Z376">
            <v>135</v>
          </cell>
          <cell r="AA376" t="str">
            <v>R</v>
          </cell>
          <cell r="AB376">
            <v>0</v>
          </cell>
          <cell r="AC376">
            <v>2</v>
          </cell>
          <cell r="AD376">
            <v>0</v>
          </cell>
          <cell r="AE376">
            <v>0</v>
          </cell>
          <cell r="AF376">
            <v>1</v>
          </cell>
          <cell r="AG376">
            <v>1</v>
          </cell>
        </row>
        <row r="377">
          <cell r="A377">
            <v>36643</v>
          </cell>
          <cell r="B377" t="str">
            <v>Nusa Dua</v>
          </cell>
          <cell r="C377" t="str">
            <v>P_Mumbul</v>
          </cell>
          <cell r="D377">
            <v>100</v>
          </cell>
          <cell r="H377">
            <v>0.49027777777777781</v>
          </cell>
          <cell r="I377">
            <v>0.4916666666666667</v>
          </cell>
          <cell r="K377" t="str">
            <v>MM</v>
          </cell>
          <cell r="M377">
            <v>1.388888888888884E-3</v>
          </cell>
          <cell r="N377">
            <v>95</v>
          </cell>
          <cell r="O377">
            <v>100</v>
          </cell>
          <cell r="P377">
            <v>98.14666666666632</v>
          </cell>
          <cell r="Q377">
            <v>92</v>
          </cell>
          <cell r="R377" t="str">
            <v xml:space="preserve">Karena pemeliharaan </v>
          </cell>
          <cell r="S377" t="str">
            <v>Pemeliharaan sesuai jadwal</v>
          </cell>
          <cell r="T377">
            <v>0</v>
          </cell>
          <cell r="U377">
            <v>0</v>
          </cell>
          <cell r="V377">
            <v>0</v>
          </cell>
          <cell r="W377">
            <v>1.388888888888884E-3</v>
          </cell>
          <cell r="X377">
            <v>0</v>
          </cell>
          <cell r="Y377">
            <v>1.388888888888884E-3</v>
          </cell>
          <cell r="Z377">
            <v>136</v>
          </cell>
          <cell r="AA377" t="str">
            <v>R</v>
          </cell>
          <cell r="AB377">
            <v>0</v>
          </cell>
          <cell r="AC377">
            <v>2</v>
          </cell>
          <cell r="AD377">
            <v>0</v>
          </cell>
          <cell r="AE377">
            <v>0</v>
          </cell>
          <cell r="AF377">
            <v>1</v>
          </cell>
          <cell r="AG377">
            <v>1</v>
          </cell>
        </row>
        <row r="378">
          <cell r="A378">
            <v>36643</v>
          </cell>
          <cell r="B378" t="str">
            <v>Nusa Dua</v>
          </cell>
          <cell r="C378" t="str">
            <v>P_Tanjung_Benoa</v>
          </cell>
          <cell r="D378">
            <v>20</v>
          </cell>
          <cell r="H378">
            <v>0.49583333333333335</v>
          </cell>
          <cell r="I378">
            <v>0.49722222222222223</v>
          </cell>
          <cell r="K378" t="str">
            <v>MM</v>
          </cell>
          <cell r="M378">
            <v>1.388888888888884E-3</v>
          </cell>
          <cell r="N378">
            <v>20</v>
          </cell>
          <cell r="O378">
            <v>20</v>
          </cell>
          <cell r="P378">
            <v>19.629333333333264</v>
          </cell>
          <cell r="Q378">
            <v>92</v>
          </cell>
          <cell r="R378" t="str">
            <v xml:space="preserve">Karena pemeliharaan </v>
          </cell>
          <cell r="S378" t="str">
            <v xml:space="preserve">Pemeliharaan sesuai jadwal </v>
          </cell>
          <cell r="T378">
            <v>0</v>
          </cell>
          <cell r="U378">
            <v>0</v>
          </cell>
          <cell r="V378">
            <v>0</v>
          </cell>
          <cell r="W378">
            <v>1.388888888888884E-3</v>
          </cell>
          <cell r="X378">
            <v>0</v>
          </cell>
          <cell r="Y378">
            <v>1.388888888888884E-3</v>
          </cell>
          <cell r="Z378">
            <v>134</v>
          </cell>
          <cell r="AA378" t="str">
            <v>R</v>
          </cell>
          <cell r="AB378">
            <v>0</v>
          </cell>
          <cell r="AC378">
            <v>2</v>
          </cell>
          <cell r="AD378">
            <v>0</v>
          </cell>
          <cell r="AE378">
            <v>0</v>
          </cell>
          <cell r="AF378">
            <v>1</v>
          </cell>
          <cell r="AG378">
            <v>1</v>
          </cell>
        </row>
        <row r="379">
          <cell r="A379">
            <v>36643</v>
          </cell>
          <cell r="B379" t="str">
            <v>Pesanggaran</v>
          </cell>
          <cell r="C379" t="str">
            <v>P_Exp._Legian</v>
          </cell>
          <cell r="D379">
            <v>8</v>
          </cell>
          <cell r="H379">
            <v>0.47847222222222219</v>
          </cell>
          <cell r="I379">
            <v>0.54652777777777783</v>
          </cell>
          <cell r="K379" t="str">
            <v>RR</v>
          </cell>
          <cell r="M379">
            <v>6.8055555555555647E-2</v>
          </cell>
          <cell r="N379">
            <v>8</v>
          </cell>
          <cell r="O379">
            <v>120</v>
          </cell>
          <cell r="P379">
            <v>384.73493333333386</v>
          </cell>
          <cell r="Q379" t="str">
            <v>44b</v>
          </cell>
          <cell r="R379" t="str">
            <v>Jumper SUTM putus</v>
          </cell>
          <cell r="S379" t="str">
            <v>Perbaikan jumper putus pool I GI</v>
          </cell>
          <cell r="T379">
            <v>0</v>
          </cell>
          <cell r="U379">
            <v>0</v>
          </cell>
          <cell r="V379">
            <v>0</v>
          </cell>
          <cell r="W379">
            <v>6.8055555555555647E-2</v>
          </cell>
          <cell r="X379">
            <v>0</v>
          </cell>
          <cell r="Y379">
            <v>6.8055555555555647E-2</v>
          </cell>
          <cell r="Z379">
            <v>157</v>
          </cell>
          <cell r="AA379" t="str">
            <v>R</v>
          </cell>
          <cell r="AB379">
            <v>2</v>
          </cell>
          <cell r="AC379">
            <v>0</v>
          </cell>
          <cell r="AD379">
            <v>0</v>
          </cell>
          <cell r="AE379">
            <v>0</v>
          </cell>
          <cell r="AF379">
            <v>1</v>
          </cell>
          <cell r="AG379">
            <v>1</v>
          </cell>
        </row>
        <row r="380">
          <cell r="A380">
            <v>36643</v>
          </cell>
          <cell r="B380" t="str">
            <v>GH_Legian</v>
          </cell>
          <cell r="C380" t="str">
            <v>LBS4_P_Exp._Legian</v>
          </cell>
          <cell r="D380">
            <v>0</v>
          </cell>
          <cell r="H380">
            <v>0.47916666666666669</v>
          </cell>
          <cell r="I380">
            <v>0.54652777777777783</v>
          </cell>
          <cell r="K380" t="str">
            <v>RR</v>
          </cell>
          <cell r="M380">
            <v>6.7361111111111149E-2</v>
          </cell>
          <cell r="P380">
            <v>0</v>
          </cell>
          <cell r="Q380" t="str">
            <v>41e</v>
          </cell>
          <cell r="R380" t="str">
            <v>Rele bekerja tanpa penyebab yang jelas, PMT  masuk kembali</v>
          </cell>
          <cell r="S380" t="str">
            <v>Lokalisir</v>
          </cell>
          <cell r="T380">
            <v>0</v>
          </cell>
          <cell r="U380">
            <v>0</v>
          </cell>
          <cell r="V380">
            <v>0</v>
          </cell>
          <cell r="W380">
            <v>6.7361111111111149E-2</v>
          </cell>
          <cell r="X380">
            <v>0</v>
          </cell>
          <cell r="Y380">
            <v>6.7361111111111149E-2</v>
          </cell>
          <cell r="Z380">
            <v>275</v>
          </cell>
          <cell r="AA380" t="str">
            <v>L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1</v>
          </cell>
          <cell r="AG380">
            <v>1</v>
          </cell>
        </row>
        <row r="381">
          <cell r="A381">
            <v>36643</v>
          </cell>
          <cell r="B381" t="str">
            <v>Nusa Dua</v>
          </cell>
          <cell r="C381" t="str">
            <v>P_Golf_Course</v>
          </cell>
          <cell r="D381">
            <v>80</v>
          </cell>
          <cell r="E381" t="str">
            <v>OC/M</v>
          </cell>
          <cell r="F381">
            <v>0.48749999999999999</v>
          </cell>
          <cell r="I381">
            <v>0.48888888888888887</v>
          </cell>
          <cell r="K381" t="str">
            <v>M</v>
          </cell>
          <cell r="M381">
            <v>1.388888888888884E-3</v>
          </cell>
          <cell r="N381">
            <v>65</v>
          </cell>
          <cell r="O381">
            <v>75</v>
          </cell>
          <cell r="P381">
            <v>78.517333333333056</v>
          </cell>
          <cell r="Q381" t="str">
            <v>41e</v>
          </cell>
          <cell r="R381" t="str">
            <v>Rele bekerja tanpa penyebab yang jelas, PMT  masuk kembali</v>
          </cell>
          <cell r="T381">
            <v>0</v>
          </cell>
          <cell r="U381">
            <v>1.388888888888884E-3</v>
          </cell>
          <cell r="V381">
            <v>0</v>
          </cell>
          <cell r="W381">
            <v>0</v>
          </cell>
          <cell r="X381">
            <v>0</v>
          </cell>
          <cell r="Y381">
            <v>1.388888888888884E-3</v>
          </cell>
          <cell r="Z381">
            <v>129</v>
          </cell>
          <cell r="AA381" t="str">
            <v>R</v>
          </cell>
          <cell r="AB381">
            <v>0</v>
          </cell>
          <cell r="AC381">
            <v>1</v>
          </cell>
          <cell r="AD381">
            <v>1</v>
          </cell>
          <cell r="AE381">
            <v>0</v>
          </cell>
          <cell r="AF381">
            <v>0</v>
          </cell>
          <cell r="AG381">
            <v>1</v>
          </cell>
        </row>
        <row r="382">
          <cell r="A382">
            <v>36643</v>
          </cell>
          <cell r="B382" t="str">
            <v>Kapal</v>
          </cell>
          <cell r="C382" t="str">
            <v>P_Marga</v>
          </cell>
          <cell r="D382">
            <v>80</v>
          </cell>
          <cell r="H382">
            <v>0.60069444444444442</v>
          </cell>
          <cell r="I382">
            <v>0.6020833333333333</v>
          </cell>
          <cell r="K382" t="str">
            <v>RR</v>
          </cell>
          <cell r="M382">
            <v>1.388888888888884E-3</v>
          </cell>
          <cell r="N382">
            <v>40</v>
          </cell>
          <cell r="O382">
            <v>40</v>
          </cell>
          <cell r="P382">
            <v>78.517333333333056</v>
          </cell>
          <cell r="Q382">
            <v>49</v>
          </cell>
          <cell r="R382" t="str">
            <v>Lain - lain</v>
          </cell>
          <cell r="S382" t="str">
            <v>Melepas PTS Petung I</v>
          </cell>
          <cell r="T382">
            <v>0</v>
          </cell>
          <cell r="U382">
            <v>0</v>
          </cell>
          <cell r="V382">
            <v>0</v>
          </cell>
          <cell r="W382">
            <v>1.388888888888884E-3</v>
          </cell>
          <cell r="X382">
            <v>0</v>
          </cell>
          <cell r="Y382">
            <v>1.388888888888884E-3</v>
          </cell>
          <cell r="Z382">
            <v>110</v>
          </cell>
          <cell r="AA382" t="str">
            <v>R</v>
          </cell>
          <cell r="AB382">
            <v>2</v>
          </cell>
          <cell r="AC382">
            <v>0</v>
          </cell>
          <cell r="AD382">
            <v>0</v>
          </cell>
          <cell r="AE382">
            <v>0</v>
          </cell>
          <cell r="AF382">
            <v>1</v>
          </cell>
          <cell r="AG382">
            <v>1</v>
          </cell>
        </row>
        <row r="383">
          <cell r="A383">
            <v>36643</v>
          </cell>
          <cell r="B383" t="str">
            <v>Kapal</v>
          </cell>
          <cell r="C383" t="str">
            <v>P_Sakah_Lukluk</v>
          </cell>
          <cell r="D383">
            <v>105</v>
          </cell>
          <cell r="E383" t="str">
            <v>OC</v>
          </cell>
          <cell r="F383">
            <v>0.61111111111111105</v>
          </cell>
          <cell r="I383">
            <v>0.6118055555555556</v>
          </cell>
          <cell r="K383" t="str">
            <v>R</v>
          </cell>
          <cell r="M383">
            <v>6.94444444444553E-4</v>
          </cell>
          <cell r="N383">
            <v>75</v>
          </cell>
          <cell r="O383">
            <v>80</v>
          </cell>
          <cell r="P383">
            <v>51.527000000008051</v>
          </cell>
          <cell r="Q383" t="str">
            <v>41a</v>
          </cell>
          <cell r="R383" t="str">
            <v>Pemutus tegangan menengah terbuka, pelebur tegangan menengah putus karena pohon / dahan / layang - layang</v>
          </cell>
          <cell r="S383" t="str">
            <v>Dicoba gagal / Lokalisir</v>
          </cell>
          <cell r="T383">
            <v>0</v>
          </cell>
          <cell r="U383">
            <v>6.94444444444553E-4</v>
          </cell>
          <cell r="V383">
            <v>0</v>
          </cell>
          <cell r="W383">
            <v>0</v>
          </cell>
          <cell r="X383">
            <v>0</v>
          </cell>
          <cell r="Y383">
            <v>6.94444444444553E-4</v>
          </cell>
          <cell r="Z383">
            <v>107</v>
          </cell>
          <cell r="AA383" t="str">
            <v>R</v>
          </cell>
          <cell r="AB383">
            <v>1</v>
          </cell>
          <cell r="AC383">
            <v>0</v>
          </cell>
          <cell r="AD383">
            <v>1</v>
          </cell>
          <cell r="AE383">
            <v>0</v>
          </cell>
          <cell r="AF383">
            <v>0</v>
          </cell>
          <cell r="AG383">
            <v>1</v>
          </cell>
        </row>
        <row r="384">
          <cell r="A384">
            <v>36643</v>
          </cell>
          <cell r="B384" t="str">
            <v>Kapal</v>
          </cell>
          <cell r="C384" t="str">
            <v>P_Sakah_Lukluk</v>
          </cell>
          <cell r="D384">
            <v>105</v>
          </cell>
          <cell r="E384" t="str">
            <v>OC</v>
          </cell>
          <cell r="F384">
            <v>0.6118055555555556</v>
          </cell>
          <cell r="I384">
            <v>0.62986111111111109</v>
          </cell>
          <cell r="K384" t="str">
            <v>R</v>
          </cell>
          <cell r="M384">
            <v>1.8055555555555491E-2</v>
          </cell>
          <cell r="N384">
            <v>75</v>
          </cell>
          <cell r="O384">
            <v>90</v>
          </cell>
          <cell r="P384">
            <v>1339.7019999999952</v>
          </cell>
          <cell r="Q384" t="str">
            <v>41a</v>
          </cell>
          <cell r="R384" t="str">
            <v>Pemutus tegangan menengah terbuka, pelebur tegangan menengah putus karena pohon / dahan / layang - layang</v>
          </cell>
          <cell r="S384" t="str">
            <v xml:space="preserve">SUTM kena dahan pohon di Ds Melinggih </v>
          </cell>
          <cell r="T384">
            <v>0</v>
          </cell>
          <cell r="U384">
            <v>1.8055555555555491E-2</v>
          </cell>
          <cell r="V384">
            <v>0</v>
          </cell>
          <cell r="W384">
            <v>0</v>
          </cell>
          <cell r="X384">
            <v>0</v>
          </cell>
          <cell r="Y384">
            <v>1.8055555555555491E-2</v>
          </cell>
          <cell r="Z384">
            <v>107</v>
          </cell>
          <cell r="AA384" t="str">
            <v>R</v>
          </cell>
          <cell r="AB384">
            <v>1</v>
          </cell>
          <cell r="AC384">
            <v>0</v>
          </cell>
          <cell r="AD384">
            <v>1</v>
          </cell>
          <cell r="AE384">
            <v>0</v>
          </cell>
          <cell r="AF384">
            <v>0</v>
          </cell>
          <cell r="AG384">
            <v>1</v>
          </cell>
        </row>
        <row r="385">
          <cell r="A385">
            <v>36643</v>
          </cell>
          <cell r="B385" t="str">
            <v>Kapal</v>
          </cell>
          <cell r="C385" t="str">
            <v>P_Sakah_Lukluk</v>
          </cell>
          <cell r="D385">
            <v>50</v>
          </cell>
          <cell r="E385" t="str">
            <v>EF</v>
          </cell>
          <cell r="F385">
            <v>0.64166666666666672</v>
          </cell>
          <cell r="G385">
            <v>0.64236111111111105</v>
          </cell>
          <cell r="M385">
            <v>6.9444444444433095E-4</v>
          </cell>
          <cell r="N385">
            <v>50</v>
          </cell>
          <cell r="O385">
            <v>86</v>
          </cell>
          <cell r="P385">
            <v>24.536666666662658</v>
          </cell>
          <cell r="Q385" t="str">
            <v>41e</v>
          </cell>
          <cell r="R385" t="str">
            <v>Rele bekerja tanpa penyebab yang jelas, PMT  masuk kembali</v>
          </cell>
          <cell r="T385">
            <v>6.9444444444433095E-4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6.9444444444433095E-4</v>
          </cell>
          <cell r="Z385">
            <v>107</v>
          </cell>
          <cell r="AA385" t="str">
            <v>R</v>
          </cell>
          <cell r="AB385">
            <v>0</v>
          </cell>
          <cell r="AC385">
            <v>0</v>
          </cell>
          <cell r="AD385">
            <v>1</v>
          </cell>
          <cell r="AE385">
            <v>1</v>
          </cell>
          <cell r="AF385">
            <v>0</v>
          </cell>
          <cell r="AG385">
            <v>0</v>
          </cell>
        </row>
        <row r="386">
          <cell r="A386">
            <v>36643</v>
          </cell>
          <cell r="B386" t="str">
            <v>Sanur</v>
          </cell>
          <cell r="C386" t="str">
            <v>P_Nusa_Indah</v>
          </cell>
          <cell r="D386">
            <v>120</v>
          </cell>
          <cell r="E386" t="str">
            <v/>
          </cell>
          <cell r="H386">
            <v>0.70138888888888884</v>
          </cell>
          <cell r="I386">
            <v>0.70277777777777783</v>
          </cell>
          <cell r="K386" t="str">
            <v>RR</v>
          </cell>
          <cell r="M386">
            <v>1.388888888888995E-3</v>
          </cell>
          <cell r="N386">
            <v>115</v>
          </cell>
          <cell r="O386">
            <v>136</v>
          </cell>
          <cell r="P386">
            <v>117.77600000000901</v>
          </cell>
          <cell r="Q386">
            <v>49</v>
          </cell>
          <cell r="R386" t="str">
            <v>Lain - lain</v>
          </cell>
          <cell r="S386" t="str">
            <v>Melepas LBS Kepundung</v>
          </cell>
          <cell r="T386">
            <v>0</v>
          </cell>
          <cell r="U386">
            <v>0</v>
          </cell>
          <cell r="V386">
            <v>0</v>
          </cell>
          <cell r="W386">
            <v>1.388888888888995E-3</v>
          </cell>
          <cell r="X386">
            <v>0</v>
          </cell>
          <cell r="Y386">
            <v>1.388888888888995E-3</v>
          </cell>
          <cell r="Z386">
            <v>193</v>
          </cell>
          <cell r="AA386" t="str">
            <v>R</v>
          </cell>
          <cell r="AB386">
            <v>2</v>
          </cell>
          <cell r="AC386">
            <v>0</v>
          </cell>
          <cell r="AD386">
            <v>0</v>
          </cell>
          <cell r="AE386">
            <v>0</v>
          </cell>
          <cell r="AF386">
            <v>1</v>
          </cell>
          <cell r="AG386">
            <v>1</v>
          </cell>
        </row>
        <row r="387">
          <cell r="A387">
            <v>36643</v>
          </cell>
          <cell r="B387" t="str">
            <v>Kapal</v>
          </cell>
          <cell r="C387" t="str">
            <v>P_Penebel</v>
          </cell>
          <cell r="D387">
            <v>60</v>
          </cell>
          <cell r="E387" t="str">
            <v/>
          </cell>
          <cell r="H387">
            <v>0.75347222222222221</v>
          </cell>
          <cell r="I387">
            <v>0.82916666666666661</v>
          </cell>
          <cell r="K387" t="str">
            <v>RR</v>
          </cell>
          <cell r="M387">
            <v>7.5694444444444398E-2</v>
          </cell>
          <cell r="N387">
            <v>90</v>
          </cell>
          <cell r="O387">
            <v>112</v>
          </cell>
          <cell r="P387">
            <v>3209.3959999999984</v>
          </cell>
          <cell r="Q387">
            <v>49</v>
          </cell>
          <cell r="R387" t="str">
            <v>Lain - lain</v>
          </cell>
          <cell r="S387" t="str">
            <v>Karena beban tidak semetris           ( Jamperan PTS Tapesan putus phasa S di GI, tapi phasa T atau R di Lapangan )</v>
          </cell>
          <cell r="T387">
            <v>0</v>
          </cell>
          <cell r="U387">
            <v>0</v>
          </cell>
          <cell r="V387">
            <v>0</v>
          </cell>
          <cell r="W387">
            <v>7.5694444444444398E-2</v>
          </cell>
          <cell r="X387">
            <v>0</v>
          </cell>
          <cell r="Y387">
            <v>7.5694444444444398E-2</v>
          </cell>
          <cell r="Z387">
            <v>101</v>
          </cell>
          <cell r="AA387" t="str">
            <v>R</v>
          </cell>
          <cell r="AB387">
            <v>2</v>
          </cell>
          <cell r="AC387">
            <v>0</v>
          </cell>
          <cell r="AD387">
            <v>0</v>
          </cell>
          <cell r="AE387">
            <v>0</v>
          </cell>
          <cell r="AF387">
            <v>1</v>
          </cell>
          <cell r="AG387">
            <v>1</v>
          </cell>
        </row>
        <row r="388">
          <cell r="A388">
            <v>36644</v>
          </cell>
          <cell r="B388" t="str">
            <v>Sanur</v>
          </cell>
          <cell r="C388" t="str">
            <v>P_Sudirman</v>
          </cell>
          <cell r="D388">
            <v>110</v>
          </cell>
          <cell r="H388">
            <v>0.2076388888888889</v>
          </cell>
          <cell r="I388">
            <v>0.21249999999999999</v>
          </cell>
          <cell r="K388" t="str">
            <v>RR</v>
          </cell>
          <cell r="M388">
            <v>4.8611111111110938E-3</v>
          </cell>
          <cell r="N388">
            <v>100</v>
          </cell>
          <cell r="O388">
            <v>100</v>
          </cell>
          <cell r="P388">
            <v>377.86466666666536</v>
          </cell>
          <cell r="Q388">
            <v>49</v>
          </cell>
          <cell r="R388" t="str">
            <v>Lain - lain</v>
          </cell>
          <cell r="S388" t="str">
            <v>Pengamanan kebakaran di MA</v>
          </cell>
          <cell r="T388">
            <v>0</v>
          </cell>
          <cell r="U388">
            <v>0</v>
          </cell>
          <cell r="V388">
            <v>0</v>
          </cell>
          <cell r="W388">
            <v>4.8611111111110938E-3</v>
          </cell>
          <cell r="X388">
            <v>0</v>
          </cell>
          <cell r="Y388">
            <v>4.8611111111110938E-3</v>
          </cell>
          <cell r="Z388">
            <v>189</v>
          </cell>
          <cell r="AA388" t="str">
            <v>R</v>
          </cell>
          <cell r="AB388">
            <v>2</v>
          </cell>
          <cell r="AC388">
            <v>0</v>
          </cell>
          <cell r="AD388">
            <v>0</v>
          </cell>
          <cell r="AE388">
            <v>0</v>
          </cell>
          <cell r="AF388">
            <v>1</v>
          </cell>
          <cell r="AG388">
            <v>1</v>
          </cell>
        </row>
        <row r="389">
          <cell r="A389">
            <v>36644</v>
          </cell>
          <cell r="B389" t="str">
            <v>Sanur</v>
          </cell>
          <cell r="C389" t="str">
            <v>P_Sudirman</v>
          </cell>
          <cell r="D389">
            <v>100</v>
          </cell>
          <cell r="H389">
            <v>0.24097222222222223</v>
          </cell>
          <cell r="I389">
            <v>0.24791666666666667</v>
          </cell>
          <cell r="K389" t="str">
            <v>RR</v>
          </cell>
          <cell r="M389">
            <v>6.9444444444444475E-3</v>
          </cell>
          <cell r="N389">
            <v>110</v>
          </cell>
          <cell r="O389">
            <v>110</v>
          </cell>
          <cell r="P389">
            <v>490.73333333333358</v>
          </cell>
          <cell r="Q389">
            <v>49</v>
          </cell>
          <cell r="R389" t="str">
            <v>Lain - lain</v>
          </cell>
          <cell r="S389" t="str">
            <v>Pengamanan kebakaran di MA / Melepas jumper CO di BKIA</v>
          </cell>
          <cell r="T389">
            <v>0</v>
          </cell>
          <cell r="U389">
            <v>0</v>
          </cell>
          <cell r="V389">
            <v>0</v>
          </cell>
          <cell r="W389">
            <v>6.9444444444444475E-3</v>
          </cell>
          <cell r="X389">
            <v>0</v>
          </cell>
          <cell r="Y389">
            <v>6.9444444444444475E-3</v>
          </cell>
          <cell r="Z389">
            <v>189</v>
          </cell>
          <cell r="AA389" t="str">
            <v>R</v>
          </cell>
          <cell r="AB389">
            <v>2</v>
          </cell>
          <cell r="AC389">
            <v>0</v>
          </cell>
          <cell r="AD389">
            <v>0</v>
          </cell>
          <cell r="AE389">
            <v>0</v>
          </cell>
          <cell r="AF389">
            <v>1</v>
          </cell>
          <cell r="AG389">
            <v>1</v>
          </cell>
        </row>
        <row r="390">
          <cell r="A390">
            <v>36644</v>
          </cell>
          <cell r="B390" t="str">
            <v>Kapal</v>
          </cell>
          <cell r="C390" t="str">
            <v>P_Plaga</v>
          </cell>
          <cell r="D390">
            <v>16</v>
          </cell>
          <cell r="E390" t="str">
            <v>EF</v>
          </cell>
          <cell r="F390">
            <v>0.31388888888888888</v>
          </cell>
          <cell r="G390">
            <v>0.31527777777777777</v>
          </cell>
          <cell r="M390">
            <v>1.388888888888884E-3</v>
          </cell>
          <cell r="N390">
            <v>16</v>
          </cell>
          <cell r="O390">
            <v>18</v>
          </cell>
          <cell r="P390">
            <v>15.703466666666611</v>
          </cell>
          <cell r="Q390" t="str">
            <v>41e</v>
          </cell>
          <cell r="R390" t="str">
            <v>Rele bekerja tanpa penyebab yang jelas, PMT  masuk kembali</v>
          </cell>
          <cell r="S390" t="str">
            <v>Reclose sukses</v>
          </cell>
          <cell r="T390">
            <v>1.388888888888884E-3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1.388888888888884E-3</v>
          </cell>
          <cell r="Z390">
            <v>109</v>
          </cell>
          <cell r="AA390" t="str">
            <v>R</v>
          </cell>
          <cell r="AB390">
            <v>0</v>
          </cell>
          <cell r="AC390">
            <v>0</v>
          </cell>
          <cell r="AD390">
            <v>1</v>
          </cell>
          <cell r="AE390">
            <v>1</v>
          </cell>
          <cell r="AF390">
            <v>0</v>
          </cell>
          <cell r="AG390">
            <v>0</v>
          </cell>
        </row>
        <row r="391">
          <cell r="A391">
            <v>36644</v>
          </cell>
          <cell r="B391" t="str">
            <v>Sanur</v>
          </cell>
          <cell r="C391" t="str">
            <v>P_Sudirman</v>
          </cell>
          <cell r="D391">
            <v>140</v>
          </cell>
          <cell r="H391">
            <v>0.36458333333333331</v>
          </cell>
          <cell r="I391">
            <v>0.36527777777777781</v>
          </cell>
          <cell r="K391" t="str">
            <v>RR</v>
          </cell>
          <cell r="M391">
            <v>6.9444444444449749E-4</v>
          </cell>
          <cell r="N391">
            <v>73</v>
          </cell>
          <cell r="O391">
            <v>80</v>
          </cell>
          <cell r="P391">
            <v>68.702666666671917</v>
          </cell>
          <cell r="Q391">
            <v>49</v>
          </cell>
          <cell r="R391" t="str">
            <v>Lain - lain</v>
          </cell>
          <cell r="S391" t="str">
            <v>Melepas LBS Amsterdam penjamperan  kembali CO BKIA</v>
          </cell>
          <cell r="T391">
            <v>0</v>
          </cell>
          <cell r="U391">
            <v>0</v>
          </cell>
          <cell r="V391">
            <v>0</v>
          </cell>
          <cell r="W391">
            <v>6.9444444444449749E-4</v>
          </cell>
          <cell r="X391">
            <v>0</v>
          </cell>
          <cell r="Y391">
            <v>6.9444444444449749E-4</v>
          </cell>
          <cell r="Z391">
            <v>189</v>
          </cell>
          <cell r="AA391" t="str">
            <v>R</v>
          </cell>
          <cell r="AB391">
            <v>2</v>
          </cell>
          <cell r="AC391">
            <v>0</v>
          </cell>
          <cell r="AD391">
            <v>0</v>
          </cell>
          <cell r="AE391">
            <v>0</v>
          </cell>
          <cell r="AF391">
            <v>1</v>
          </cell>
          <cell r="AG391">
            <v>1</v>
          </cell>
        </row>
        <row r="392">
          <cell r="A392">
            <v>36644</v>
          </cell>
          <cell r="B392" t="str">
            <v>GH_Unud</v>
          </cell>
          <cell r="C392" t="str">
            <v>LBS7_F_Teuku_Umar</v>
          </cell>
          <cell r="D392">
            <v>0</v>
          </cell>
          <cell r="I392">
            <v>0.37638888888888888</v>
          </cell>
          <cell r="P392">
            <v>0</v>
          </cell>
          <cell r="Q392">
            <v>49</v>
          </cell>
          <cell r="R392" t="str">
            <v>Lain - lain</v>
          </cell>
          <cell r="S392" t="str">
            <v>Feeder Teuku Umar dipikul P Expres Unud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337</v>
          </cell>
          <cell r="AA392" t="str">
            <v>L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1</v>
          </cell>
        </row>
        <row r="393">
          <cell r="A393">
            <v>36644</v>
          </cell>
          <cell r="B393" t="str">
            <v>Sanur</v>
          </cell>
          <cell r="C393" t="str">
            <v>P_Nusa_Indah</v>
          </cell>
          <cell r="D393">
            <v>103</v>
          </cell>
          <cell r="E393" t="str">
            <v>EF</v>
          </cell>
          <cell r="F393">
            <v>0.45</v>
          </cell>
          <cell r="G393">
            <v>0.45069444444444445</v>
          </cell>
          <cell r="M393">
            <v>6.9444444444444198E-4</v>
          </cell>
          <cell r="N393">
            <v>93</v>
          </cell>
          <cell r="O393">
            <v>100</v>
          </cell>
          <cell r="P393">
            <v>50.545533333333154</v>
          </cell>
          <cell r="Q393" t="str">
            <v>41e</v>
          </cell>
          <cell r="R393" t="str">
            <v>Rele bekerja tanpa penyebab yang jelas, PMT  masuk kembali</v>
          </cell>
          <cell r="T393">
            <v>6.9444444444444198E-4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6.9444444444444198E-4</v>
          </cell>
          <cell r="Z393">
            <v>193</v>
          </cell>
          <cell r="AA393" t="str">
            <v>R</v>
          </cell>
          <cell r="AB393">
            <v>0</v>
          </cell>
          <cell r="AC393">
            <v>0</v>
          </cell>
          <cell r="AD393">
            <v>1</v>
          </cell>
          <cell r="AE393">
            <v>1</v>
          </cell>
          <cell r="AF393">
            <v>0</v>
          </cell>
          <cell r="AG393">
            <v>0</v>
          </cell>
        </row>
        <row r="394">
          <cell r="A394">
            <v>36644</v>
          </cell>
          <cell r="B394" t="str">
            <v>Gianyar</v>
          </cell>
          <cell r="C394" t="str">
            <v>P_Tampak_Siring</v>
          </cell>
          <cell r="D394">
            <v>35</v>
          </cell>
          <cell r="E394" t="str">
            <v>EF</v>
          </cell>
          <cell r="F394">
            <v>0.4465277777777778</v>
          </cell>
          <cell r="G394">
            <v>0.44722222222222219</v>
          </cell>
          <cell r="M394">
            <v>6.9444444444438647E-4</v>
          </cell>
          <cell r="N394">
            <v>35</v>
          </cell>
          <cell r="O394">
            <v>35</v>
          </cell>
          <cell r="P394">
            <v>17.175666666665233</v>
          </cell>
          <cell r="Q394" t="str">
            <v>41e</v>
          </cell>
          <cell r="R394" t="str">
            <v>Rele bekerja tanpa penyebab yang jelas, PMT  masuk kembali</v>
          </cell>
          <cell r="T394">
            <v>6.9444444444438647E-4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6.9444444444438647E-4</v>
          </cell>
          <cell r="Z394">
            <v>64</v>
          </cell>
          <cell r="AA394" t="str">
            <v>R</v>
          </cell>
          <cell r="AB394">
            <v>0</v>
          </cell>
          <cell r="AC394">
            <v>0</v>
          </cell>
          <cell r="AD394">
            <v>1</v>
          </cell>
          <cell r="AE394">
            <v>1</v>
          </cell>
          <cell r="AF394">
            <v>0</v>
          </cell>
          <cell r="AG394">
            <v>0</v>
          </cell>
        </row>
        <row r="395">
          <cell r="A395">
            <v>36644</v>
          </cell>
          <cell r="B395" t="str">
            <v>GH_SS_I</v>
          </cell>
          <cell r="C395" t="str">
            <v>LBS2_Cikaratei</v>
          </cell>
          <cell r="D395">
            <v>0</v>
          </cell>
          <cell r="H395">
            <v>0.65625</v>
          </cell>
          <cell r="I395">
            <v>0.54513888888888895</v>
          </cell>
          <cell r="K395" t="str">
            <v>R</v>
          </cell>
          <cell r="M395">
            <v>0</v>
          </cell>
          <cell r="P395">
            <v>0</v>
          </cell>
          <cell r="Q395">
            <v>49</v>
          </cell>
          <cell r="R395" t="str">
            <v>Lain - lain</v>
          </cell>
          <cell r="S395" t="str">
            <v>Beban P Hilton dipikul P SS I</v>
          </cell>
          <cell r="T395">
            <v>0</v>
          </cell>
          <cell r="U395">
            <v>0</v>
          </cell>
          <cell r="V395">
            <v>0</v>
          </cell>
          <cell r="W395">
            <v>-0.11111111111111105</v>
          </cell>
          <cell r="X395">
            <v>0</v>
          </cell>
          <cell r="Y395">
            <v>-0.11111111111111105</v>
          </cell>
          <cell r="Z395">
            <v>482</v>
          </cell>
          <cell r="AA395" t="str">
            <v>L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1</v>
          </cell>
          <cell r="AG395">
            <v>1</v>
          </cell>
        </row>
        <row r="396">
          <cell r="A396">
            <v>36644</v>
          </cell>
          <cell r="B396" t="str">
            <v>Nusa Dua</v>
          </cell>
          <cell r="C396" t="str">
            <v>P_Hilton</v>
          </cell>
          <cell r="D396">
            <v>0</v>
          </cell>
          <cell r="H396">
            <v>0.55208333333333337</v>
          </cell>
          <cell r="I396">
            <v>0.6479166666666667</v>
          </cell>
          <cell r="J396">
            <v>0.54513888888888895</v>
          </cell>
          <cell r="K396" t="str">
            <v>M</v>
          </cell>
          <cell r="M396">
            <v>0</v>
          </cell>
          <cell r="P396">
            <v>0</v>
          </cell>
          <cell r="Q396">
            <v>49</v>
          </cell>
          <cell r="R396" t="str">
            <v>Lain - lain</v>
          </cell>
          <cell r="S396" t="str">
            <v>Penggantian CT di Cubikle H Hilton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-6.9444444444444198E-3</v>
          </cell>
          <cell r="Y396">
            <v>-6.9444444444444198E-3</v>
          </cell>
          <cell r="Z396">
            <v>128</v>
          </cell>
          <cell r="AA396" t="str">
            <v>R</v>
          </cell>
          <cell r="AB396">
            <v>0</v>
          </cell>
          <cell r="AC396">
            <v>1</v>
          </cell>
          <cell r="AD396">
            <v>0</v>
          </cell>
          <cell r="AE396">
            <v>0</v>
          </cell>
          <cell r="AF396">
            <v>1</v>
          </cell>
          <cell r="AG396">
            <v>1</v>
          </cell>
        </row>
        <row r="397">
          <cell r="A397">
            <v>36644</v>
          </cell>
          <cell r="B397" t="str">
            <v>Antosari</v>
          </cell>
          <cell r="C397" t="str">
            <v>P_Belimbing</v>
          </cell>
          <cell r="D397">
            <v>4</v>
          </cell>
          <cell r="E397" t="str">
            <v>EF</v>
          </cell>
          <cell r="F397">
            <v>0.7583333333333333</v>
          </cell>
          <cell r="G397">
            <v>0.75902777777777775</v>
          </cell>
          <cell r="M397">
            <v>6.9444444444444198E-4</v>
          </cell>
          <cell r="N397">
            <v>4</v>
          </cell>
          <cell r="O397">
            <v>5</v>
          </cell>
          <cell r="P397">
            <v>1.9629333333333263</v>
          </cell>
          <cell r="Q397" t="str">
            <v>41e</v>
          </cell>
          <cell r="R397" t="str">
            <v>Rele bekerja tanpa penyebab yang jelas, PMT  masuk kembali</v>
          </cell>
          <cell r="S397" t="str">
            <v>Reclose sukses</v>
          </cell>
          <cell r="T397">
            <v>6.9444444444444198E-4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6.9444444444444198E-4</v>
          </cell>
          <cell r="Z397">
            <v>3</v>
          </cell>
          <cell r="AA397" t="str">
            <v>R</v>
          </cell>
          <cell r="AB397">
            <v>0</v>
          </cell>
          <cell r="AC397">
            <v>0</v>
          </cell>
          <cell r="AD397">
            <v>1</v>
          </cell>
          <cell r="AE397">
            <v>1</v>
          </cell>
          <cell r="AF397">
            <v>0</v>
          </cell>
          <cell r="AG397">
            <v>0</v>
          </cell>
        </row>
        <row r="398">
          <cell r="A398">
            <v>36644</v>
          </cell>
          <cell r="B398" t="str">
            <v>Gianyar</v>
          </cell>
          <cell r="C398" t="str">
            <v>P_Ubud</v>
          </cell>
          <cell r="D398">
            <v>118</v>
          </cell>
          <cell r="E398" t="str">
            <v>OC</v>
          </cell>
          <cell r="F398">
            <v>0.92291666666666661</v>
          </cell>
          <cell r="I398">
            <v>0.92361111111111116</v>
          </cell>
          <cell r="K398" t="str">
            <v>R</v>
          </cell>
          <cell r="M398">
            <v>6.94444444444553E-4</v>
          </cell>
          <cell r="N398" t="str">
            <v>~</v>
          </cell>
          <cell r="O398" t="str">
            <v>~</v>
          </cell>
          <cell r="P398">
            <v>57.906533333342381</v>
          </cell>
          <cell r="Q398">
            <v>49</v>
          </cell>
          <cell r="R398" t="str">
            <v>Lain - lain</v>
          </cell>
          <cell r="S398" t="str">
            <v>Dicoba Gagal</v>
          </cell>
          <cell r="T398">
            <v>0</v>
          </cell>
          <cell r="U398">
            <v>6.94444444444553E-4</v>
          </cell>
          <cell r="V398">
            <v>0</v>
          </cell>
          <cell r="W398">
            <v>0</v>
          </cell>
          <cell r="X398">
            <v>0</v>
          </cell>
          <cell r="Y398">
            <v>6.94444444444553E-4</v>
          </cell>
          <cell r="Z398">
            <v>69</v>
          </cell>
          <cell r="AA398" t="str">
            <v>R</v>
          </cell>
          <cell r="AB398">
            <v>1</v>
          </cell>
          <cell r="AC398">
            <v>0</v>
          </cell>
          <cell r="AD398">
            <v>1</v>
          </cell>
          <cell r="AE398">
            <v>0</v>
          </cell>
          <cell r="AF398">
            <v>0</v>
          </cell>
          <cell r="AG398">
            <v>1</v>
          </cell>
        </row>
        <row r="399">
          <cell r="A399">
            <v>36644</v>
          </cell>
          <cell r="B399" t="str">
            <v>Gianyar</v>
          </cell>
          <cell r="C399" t="str">
            <v>P_Ubud</v>
          </cell>
          <cell r="D399">
            <v>118</v>
          </cell>
          <cell r="E399" t="str">
            <v>OC</v>
          </cell>
          <cell r="F399">
            <v>0.92361111111111116</v>
          </cell>
          <cell r="I399">
            <v>0.92708333333333337</v>
          </cell>
          <cell r="K399" t="str">
            <v>R</v>
          </cell>
          <cell r="M399">
            <v>3.4722222222222099E-3</v>
          </cell>
          <cell r="N399">
            <v>10</v>
          </cell>
          <cell r="O399">
            <v>60</v>
          </cell>
          <cell r="P399">
            <v>289.53266666666565</v>
          </cell>
          <cell r="Q399" t="str">
            <v>41e</v>
          </cell>
          <cell r="R399" t="str">
            <v>Rele bekerja tanpa penyebab yang jelas, PMT  masuk kembali</v>
          </cell>
          <cell r="S399" t="str">
            <v>PMT masuk dengan melokalisir F.Peliatan di GH Sakah</v>
          </cell>
          <cell r="T399">
            <v>0</v>
          </cell>
          <cell r="U399">
            <v>3.4722222222222099E-3</v>
          </cell>
          <cell r="V399">
            <v>0</v>
          </cell>
          <cell r="W399">
            <v>0</v>
          </cell>
          <cell r="X399">
            <v>0</v>
          </cell>
          <cell r="Y399">
            <v>3.4722222222222099E-3</v>
          </cell>
          <cell r="Z399">
            <v>69</v>
          </cell>
          <cell r="AA399" t="str">
            <v>R</v>
          </cell>
          <cell r="AB399">
            <v>1</v>
          </cell>
          <cell r="AC399">
            <v>0</v>
          </cell>
          <cell r="AD399">
            <v>1</v>
          </cell>
          <cell r="AE399">
            <v>0</v>
          </cell>
          <cell r="AF399">
            <v>0</v>
          </cell>
          <cell r="AG399">
            <v>1</v>
          </cell>
        </row>
        <row r="400">
          <cell r="A400">
            <v>36644</v>
          </cell>
          <cell r="B400" t="str">
            <v>GH_Sakah</v>
          </cell>
          <cell r="C400" t="str">
            <v>LBS4_P_Ubud</v>
          </cell>
          <cell r="D400">
            <v>0</v>
          </cell>
          <cell r="H400">
            <v>0.92638888888888893</v>
          </cell>
          <cell r="I400">
            <v>0.9277777777777777</v>
          </cell>
          <cell r="K400" t="str">
            <v>RR</v>
          </cell>
          <cell r="M400">
            <v>1.3888888888887729E-3</v>
          </cell>
          <cell r="N400">
            <v>0</v>
          </cell>
          <cell r="O400">
            <v>0</v>
          </cell>
          <cell r="P400">
            <v>0</v>
          </cell>
          <cell r="Q400">
            <v>49</v>
          </cell>
          <cell r="R400" t="str">
            <v>Lain - lain</v>
          </cell>
          <cell r="S400" t="str">
            <v>Lokalisir Gangguan</v>
          </cell>
          <cell r="T400">
            <v>0</v>
          </cell>
          <cell r="U400">
            <v>0</v>
          </cell>
          <cell r="V400">
            <v>0</v>
          </cell>
          <cell r="W400">
            <v>1.3888888888887729E-3</v>
          </cell>
          <cell r="X400">
            <v>0</v>
          </cell>
          <cell r="Y400">
            <v>1.3888888888887729E-3</v>
          </cell>
          <cell r="Z400">
            <v>424</v>
          </cell>
          <cell r="AA400" t="str">
            <v>L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1</v>
          </cell>
          <cell r="AG400">
            <v>1</v>
          </cell>
        </row>
        <row r="401">
          <cell r="A401">
            <v>36644</v>
          </cell>
          <cell r="B401" t="str">
            <v>GH_Sakah</v>
          </cell>
          <cell r="C401" t="str">
            <v>LBS5_F_Batuan</v>
          </cell>
          <cell r="D401">
            <v>0</v>
          </cell>
          <cell r="H401">
            <v>0.9277777777777777</v>
          </cell>
          <cell r="I401">
            <v>0.96597222222222223</v>
          </cell>
          <cell r="K401" t="str">
            <v>RR</v>
          </cell>
          <cell r="M401">
            <v>3.8194444444444531E-2</v>
          </cell>
          <cell r="N401">
            <v>0</v>
          </cell>
          <cell r="O401">
            <v>0</v>
          </cell>
          <cell r="P401">
            <v>0</v>
          </cell>
          <cell r="Q401">
            <v>49</v>
          </cell>
          <cell r="R401" t="str">
            <v>Lain - lain</v>
          </cell>
          <cell r="S401" t="str">
            <v>Lokalisir Gangguan</v>
          </cell>
          <cell r="T401">
            <v>0</v>
          </cell>
          <cell r="U401">
            <v>0</v>
          </cell>
          <cell r="V401">
            <v>0</v>
          </cell>
          <cell r="W401">
            <v>3.8194444444444531E-2</v>
          </cell>
          <cell r="X401">
            <v>0</v>
          </cell>
          <cell r="Y401">
            <v>3.8194444444444531E-2</v>
          </cell>
          <cell r="Z401">
            <v>425</v>
          </cell>
          <cell r="AA401" t="str">
            <v>L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1</v>
          </cell>
          <cell r="AG401">
            <v>1</v>
          </cell>
        </row>
        <row r="402">
          <cell r="A402">
            <v>36644</v>
          </cell>
          <cell r="B402" t="str">
            <v>Gianyar</v>
          </cell>
          <cell r="C402" t="str">
            <v>P_Ubud</v>
          </cell>
          <cell r="D402">
            <v>0</v>
          </cell>
          <cell r="H402">
            <v>0.96388888888888891</v>
          </cell>
          <cell r="I402">
            <v>0.9868055555555556</v>
          </cell>
          <cell r="K402" t="str">
            <v>RR</v>
          </cell>
          <cell r="M402">
            <v>2.2916666666666696E-2</v>
          </cell>
          <cell r="N402">
            <v>70</v>
          </cell>
          <cell r="O402">
            <v>90</v>
          </cell>
          <cell r="P402">
            <v>0</v>
          </cell>
          <cell r="Q402">
            <v>49</v>
          </cell>
          <cell r="R402" t="str">
            <v>Lain - lain</v>
          </cell>
          <cell r="S402" t="str">
            <v>Terminal Cable di pole I GH Sakah Putus Phase R</v>
          </cell>
          <cell r="T402">
            <v>0</v>
          </cell>
          <cell r="U402">
            <v>0</v>
          </cell>
          <cell r="V402">
            <v>0</v>
          </cell>
          <cell r="W402">
            <v>2.2916666666666696E-2</v>
          </cell>
          <cell r="X402">
            <v>0</v>
          </cell>
          <cell r="Y402">
            <v>2.2916666666666696E-2</v>
          </cell>
          <cell r="Z402">
            <v>69</v>
          </cell>
          <cell r="AA402" t="str">
            <v>R</v>
          </cell>
          <cell r="AB402">
            <v>2</v>
          </cell>
          <cell r="AC402">
            <v>0</v>
          </cell>
          <cell r="AD402">
            <v>0</v>
          </cell>
          <cell r="AE402">
            <v>0</v>
          </cell>
          <cell r="AF402">
            <v>1</v>
          </cell>
          <cell r="AG402">
            <v>1</v>
          </cell>
        </row>
        <row r="403">
          <cell r="A403">
            <v>36645</v>
          </cell>
          <cell r="B403" t="str">
            <v>Antosari</v>
          </cell>
          <cell r="C403" t="str">
            <v>P_Bajera</v>
          </cell>
          <cell r="D403">
            <v>11</v>
          </cell>
          <cell r="E403" t="str">
            <v>EF</v>
          </cell>
          <cell r="F403">
            <v>0.39097222222222222</v>
          </cell>
          <cell r="G403">
            <v>0.39166666666666666</v>
          </cell>
          <cell r="M403">
            <v>6.9444444444444198E-4</v>
          </cell>
          <cell r="N403">
            <v>8</v>
          </cell>
          <cell r="O403">
            <v>11</v>
          </cell>
          <cell r="P403">
            <v>5.3980666666666481</v>
          </cell>
          <cell r="Q403" t="str">
            <v>41e</v>
          </cell>
          <cell r="R403" t="str">
            <v>Rele bekerja tanpa penyebab yang jelas, PMT  masuk kembali</v>
          </cell>
          <cell r="S403" t="str">
            <v>Reclose sukses</v>
          </cell>
          <cell r="T403">
            <v>6.9444444444444198E-4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6.9444444444444198E-4</v>
          </cell>
          <cell r="Z403">
            <v>2</v>
          </cell>
          <cell r="AA403" t="str">
            <v>R</v>
          </cell>
          <cell r="AB403">
            <v>0</v>
          </cell>
          <cell r="AC403">
            <v>0</v>
          </cell>
          <cell r="AD403">
            <v>1</v>
          </cell>
          <cell r="AE403">
            <v>1</v>
          </cell>
          <cell r="AF403">
            <v>0</v>
          </cell>
          <cell r="AG403">
            <v>0</v>
          </cell>
        </row>
        <row r="404">
          <cell r="A404">
            <v>36645</v>
          </cell>
          <cell r="B404" t="str">
            <v>Kapal</v>
          </cell>
          <cell r="C404" t="str">
            <v>P_Tanah_Lot</v>
          </cell>
          <cell r="D404">
            <v>15</v>
          </cell>
          <cell r="H404">
            <v>0.41805555555555557</v>
          </cell>
          <cell r="I404">
            <v>0.47499999999999998</v>
          </cell>
          <cell r="K404" t="str">
            <v>RR</v>
          </cell>
          <cell r="M404">
            <v>5.6944444444444409E-2</v>
          </cell>
          <cell r="N404">
            <v>10</v>
          </cell>
          <cell r="O404">
            <v>15</v>
          </cell>
          <cell r="P404">
            <v>603.60199999999963</v>
          </cell>
          <cell r="Q404">
            <v>49</v>
          </cell>
          <cell r="R404" t="str">
            <v>Lain - lain</v>
          </cell>
          <cell r="S404" t="str">
            <v>Relokasi Trafo di Br Kebon Gardu  KD 14</v>
          </cell>
          <cell r="T404">
            <v>0</v>
          </cell>
          <cell r="U404">
            <v>0</v>
          </cell>
          <cell r="V404">
            <v>0</v>
          </cell>
          <cell r="W404">
            <v>5.6944444444444409E-2</v>
          </cell>
          <cell r="X404">
            <v>0</v>
          </cell>
          <cell r="Y404">
            <v>5.6944444444444409E-2</v>
          </cell>
          <cell r="Z404">
            <v>99</v>
          </cell>
          <cell r="AA404" t="str">
            <v>R</v>
          </cell>
          <cell r="AB404">
            <v>2</v>
          </cell>
          <cell r="AC404">
            <v>0</v>
          </cell>
          <cell r="AD404">
            <v>0</v>
          </cell>
          <cell r="AE404">
            <v>0</v>
          </cell>
          <cell r="AF404">
            <v>1</v>
          </cell>
          <cell r="AG404">
            <v>1</v>
          </cell>
        </row>
        <row r="405">
          <cell r="A405">
            <v>36645</v>
          </cell>
          <cell r="B405" t="str">
            <v>Gianyar</v>
          </cell>
          <cell r="C405" t="str">
            <v>P_Kesatrian</v>
          </cell>
          <cell r="D405">
            <v>30</v>
          </cell>
          <cell r="E405" t="str">
            <v>EF</v>
          </cell>
          <cell r="F405">
            <v>0.42152777777777778</v>
          </cell>
          <cell r="G405">
            <v>0.42222222222222222</v>
          </cell>
          <cell r="M405">
            <v>6.9444444444444198E-4</v>
          </cell>
          <cell r="N405">
            <v>30</v>
          </cell>
          <cell r="O405">
            <v>30</v>
          </cell>
          <cell r="P405">
            <v>14.721999999999948</v>
          </cell>
          <cell r="Q405" t="str">
            <v>41e</v>
          </cell>
          <cell r="R405" t="str">
            <v>Rele bekerja tanpa penyebab yang jelas, PMT  masuk kembali</v>
          </cell>
          <cell r="S405" t="str">
            <v>Reclose sukses</v>
          </cell>
          <cell r="T405">
            <v>6.9444444444444198E-4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6.9444444444444198E-4</v>
          </cell>
          <cell r="Z405">
            <v>63</v>
          </cell>
          <cell r="AA405" t="str">
            <v>R</v>
          </cell>
          <cell r="AB405">
            <v>0</v>
          </cell>
          <cell r="AC405">
            <v>0</v>
          </cell>
          <cell r="AD405">
            <v>1</v>
          </cell>
          <cell r="AE405">
            <v>1</v>
          </cell>
          <cell r="AF405">
            <v>0</v>
          </cell>
          <cell r="AG405">
            <v>0</v>
          </cell>
        </row>
        <row r="406">
          <cell r="A406">
            <v>36645</v>
          </cell>
          <cell r="B406" t="str">
            <v>GH_Sakah</v>
          </cell>
          <cell r="C406" t="str">
            <v>LBS5_F_Batuan</v>
          </cell>
          <cell r="D406">
            <v>0</v>
          </cell>
          <cell r="H406">
            <v>0.50694444444444442</v>
          </cell>
          <cell r="I406">
            <v>0.51388888888888895</v>
          </cell>
          <cell r="K406" t="str">
            <v>RR</v>
          </cell>
          <cell r="M406">
            <v>6.9444444444445308E-3</v>
          </cell>
          <cell r="P406">
            <v>0</v>
          </cell>
          <cell r="Q406">
            <v>24</v>
          </cell>
          <cell r="R406" t="str">
            <v>Transformator rusak</v>
          </cell>
          <cell r="S406" t="str">
            <v>Buka jamper di SK 11 Br Batuan Sukawati ( ganti trafo )</v>
          </cell>
          <cell r="T406">
            <v>0</v>
          </cell>
          <cell r="U406">
            <v>0</v>
          </cell>
          <cell r="V406">
            <v>0</v>
          </cell>
          <cell r="W406">
            <v>6.9444444444445308E-3</v>
          </cell>
          <cell r="X406">
            <v>0</v>
          </cell>
          <cell r="Y406">
            <v>6.9444444444445308E-3</v>
          </cell>
          <cell r="Z406">
            <v>425</v>
          </cell>
          <cell r="AA406" t="str">
            <v>L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1</v>
          </cell>
          <cell r="AG406">
            <v>1</v>
          </cell>
        </row>
        <row r="407">
          <cell r="A407">
            <v>36645</v>
          </cell>
          <cell r="B407" t="str">
            <v>Sanur</v>
          </cell>
          <cell r="C407" t="str">
            <v>P_Bet_Ngandang</v>
          </cell>
          <cell r="D407">
            <v>55</v>
          </cell>
          <cell r="E407" t="str">
            <v>OC/EF</v>
          </cell>
          <cell r="F407">
            <v>0.52361111111111114</v>
          </cell>
          <cell r="G407">
            <v>0.52430555555555558</v>
          </cell>
          <cell r="M407">
            <v>6.9444444444444198E-4</v>
          </cell>
          <cell r="N407">
            <v>50</v>
          </cell>
          <cell r="O407">
            <v>50</v>
          </cell>
          <cell r="P407">
            <v>26.99033333333324</v>
          </cell>
          <cell r="Q407" t="str">
            <v>41e</v>
          </cell>
          <cell r="R407" t="str">
            <v>Rele bekerja tanpa penyebab yang jelas, PMT  masuk kembali</v>
          </cell>
          <cell r="S407" t="str">
            <v>Reclose sukses</v>
          </cell>
          <cell r="T407">
            <v>6.9444444444444198E-4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6.9444444444444198E-4</v>
          </cell>
          <cell r="Z407">
            <v>186</v>
          </cell>
          <cell r="AA407" t="str">
            <v>R</v>
          </cell>
          <cell r="AB407">
            <v>0</v>
          </cell>
          <cell r="AC407">
            <v>0</v>
          </cell>
          <cell r="AD407">
            <v>1</v>
          </cell>
          <cell r="AE407">
            <v>1</v>
          </cell>
          <cell r="AF407">
            <v>0</v>
          </cell>
          <cell r="AG407">
            <v>0</v>
          </cell>
        </row>
        <row r="408">
          <cell r="A408">
            <v>36645</v>
          </cell>
          <cell r="B408" t="str">
            <v>Sanur</v>
          </cell>
          <cell r="C408" t="str">
            <v>P_Bet_Ngandang</v>
          </cell>
          <cell r="D408">
            <v>50</v>
          </cell>
          <cell r="E408" t="str">
            <v>EF</v>
          </cell>
          <cell r="F408">
            <v>0.52500000000000002</v>
          </cell>
          <cell r="G408">
            <v>0.5395833333333333</v>
          </cell>
          <cell r="M408">
            <v>1.4583333333333282E-2</v>
          </cell>
          <cell r="N408">
            <v>30</v>
          </cell>
          <cell r="O408">
            <v>45</v>
          </cell>
          <cell r="P408">
            <v>515.26999999999816</v>
          </cell>
          <cell r="Q408" t="str">
            <v>44b</v>
          </cell>
          <cell r="R408" t="str">
            <v>Jumper SUTM putus</v>
          </cell>
          <cell r="S408" t="str">
            <v>Jamperan putus di Penyu Dewata Phasa R</v>
          </cell>
          <cell r="T408">
            <v>1.4583333333333282E-2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1.4583333333333282E-2</v>
          </cell>
          <cell r="Z408">
            <v>186</v>
          </cell>
          <cell r="AA408" t="str">
            <v>R</v>
          </cell>
          <cell r="AB408">
            <v>0</v>
          </cell>
          <cell r="AC408">
            <v>0</v>
          </cell>
          <cell r="AD408">
            <v>1</v>
          </cell>
          <cell r="AE408">
            <v>1</v>
          </cell>
          <cell r="AF408">
            <v>0</v>
          </cell>
          <cell r="AG408">
            <v>0</v>
          </cell>
        </row>
        <row r="409">
          <cell r="A409">
            <v>36645</v>
          </cell>
          <cell r="B409" t="str">
            <v>Antosari</v>
          </cell>
          <cell r="C409" t="str">
            <v>P_Bajera</v>
          </cell>
          <cell r="D409">
            <v>8</v>
          </cell>
          <cell r="E409" t="str">
            <v>EF</v>
          </cell>
          <cell r="F409">
            <v>0.53680555555555554</v>
          </cell>
          <cell r="G409">
            <v>0.53749999999999998</v>
          </cell>
          <cell r="M409">
            <v>6.9444444444444198E-4</v>
          </cell>
          <cell r="N409">
            <v>8</v>
          </cell>
          <cell r="O409">
            <v>8</v>
          </cell>
          <cell r="P409">
            <v>3.9258666666666526</v>
          </cell>
          <cell r="Q409" t="str">
            <v>41e</v>
          </cell>
          <cell r="R409" t="str">
            <v>Rele bekerja tanpa penyebab yang jelas, PMT  masuk kembali</v>
          </cell>
          <cell r="T409">
            <v>6.9444444444444198E-4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6.9444444444444198E-4</v>
          </cell>
          <cell r="Z409">
            <v>2</v>
          </cell>
          <cell r="AA409" t="str">
            <v>R</v>
          </cell>
          <cell r="AB409">
            <v>0</v>
          </cell>
          <cell r="AC409">
            <v>0</v>
          </cell>
          <cell r="AD409">
            <v>1</v>
          </cell>
          <cell r="AE409">
            <v>1</v>
          </cell>
          <cell r="AF409">
            <v>0</v>
          </cell>
          <cell r="AG409">
            <v>0</v>
          </cell>
        </row>
        <row r="410">
          <cell r="A410">
            <v>36645</v>
          </cell>
          <cell r="B410" t="str">
            <v>Antosari</v>
          </cell>
          <cell r="C410" t="str">
            <v>P_Bajera</v>
          </cell>
          <cell r="D410">
            <v>8</v>
          </cell>
          <cell r="H410">
            <v>0.5444444444444444</v>
          </cell>
          <cell r="I410">
            <v>0.55486111111111114</v>
          </cell>
          <cell r="K410" t="str">
            <v>RR</v>
          </cell>
          <cell r="M410">
            <v>1.0416666666666741E-2</v>
          </cell>
          <cell r="N410">
            <v>8</v>
          </cell>
          <cell r="O410">
            <v>9</v>
          </cell>
          <cell r="P410">
            <v>58.888000000000417</v>
          </cell>
          <cell r="Q410">
            <v>46</v>
          </cell>
          <cell r="R410" t="str">
            <v>Cut Out rusak</v>
          </cell>
          <cell r="S410" t="str">
            <v>Ganti CO Pengambilan Megati  Phasa S</v>
          </cell>
          <cell r="T410">
            <v>0</v>
          </cell>
          <cell r="U410">
            <v>0</v>
          </cell>
          <cell r="V410">
            <v>0</v>
          </cell>
          <cell r="W410">
            <v>1.0416666666666741E-2</v>
          </cell>
          <cell r="X410">
            <v>0</v>
          </cell>
          <cell r="Y410">
            <v>1.0416666666666741E-2</v>
          </cell>
          <cell r="Z410">
            <v>2</v>
          </cell>
          <cell r="AA410" t="str">
            <v>R</v>
          </cell>
          <cell r="AB410">
            <v>2</v>
          </cell>
          <cell r="AC410">
            <v>0</v>
          </cell>
          <cell r="AD410">
            <v>0</v>
          </cell>
          <cell r="AE410">
            <v>0</v>
          </cell>
          <cell r="AF410">
            <v>1</v>
          </cell>
          <cell r="AG410">
            <v>1</v>
          </cell>
        </row>
        <row r="411">
          <cell r="A411">
            <v>36645</v>
          </cell>
          <cell r="B411" t="str">
            <v>Sanur</v>
          </cell>
          <cell r="C411" t="str">
            <v>P_Nusa_Indah</v>
          </cell>
          <cell r="D411">
            <v>100</v>
          </cell>
          <cell r="E411" t="str">
            <v>EF</v>
          </cell>
          <cell r="F411">
            <v>0.57361111111111118</v>
          </cell>
          <cell r="G411">
            <v>0.57430555555555551</v>
          </cell>
          <cell r="M411">
            <v>6.9444444444433095E-4</v>
          </cell>
          <cell r="N411">
            <v>84</v>
          </cell>
          <cell r="O411">
            <v>100</v>
          </cell>
          <cell r="P411">
            <v>49.073333333325316</v>
          </cell>
          <cell r="Q411" t="str">
            <v>41e</v>
          </cell>
          <cell r="R411" t="str">
            <v>Rele bekerja tanpa penyebab yang jelas, PMT  masuk kembali</v>
          </cell>
          <cell r="S411" t="str">
            <v>Reclose sukses</v>
          </cell>
          <cell r="T411">
            <v>6.9444444444433095E-4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6.9444444444433095E-4</v>
          </cell>
          <cell r="Z411">
            <v>193</v>
          </cell>
          <cell r="AA411" t="str">
            <v>R</v>
          </cell>
          <cell r="AB411">
            <v>0</v>
          </cell>
          <cell r="AC411">
            <v>0</v>
          </cell>
          <cell r="AD411">
            <v>1</v>
          </cell>
          <cell r="AE411">
            <v>1</v>
          </cell>
          <cell r="AF411">
            <v>0</v>
          </cell>
          <cell r="AG411">
            <v>0</v>
          </cell>
        </row>
        <row r="412">
          <cell r="A412">
            <v>36645</v>
          </cell>
          <cell r="B412" t="str">
            <v>Sanur</v>
          </cell>
          <cell r="C412" t="str">
            <v>P_Bet_Ngandang</v>
          </cell>
          <cell r="D412">
            <v>30</v>
          </cell>
          <cell r="H412">
            <v>0.60416666666666663</v>
          </cell>
          <cell r="I412">
            <v>0.60486111111111118</v>
          </cell>
          <cell r="K412" t="str">
            <v>RR</v>
          </cell>
          <cell r="M412">
            <v>6.94444444444553E-4</v>
          </cell>
          <cell r="N412">
            <v>45</v>
          </cell>
          <cell r="O412">
            <v>60</v>
          </cell>
          <cell r="P412">
            <v>14.722000000002302</v>
          </cell>
          <cell r="Q412" t="str">
            <v>44b</v>
          </cell>
          <cell r="R412" t="str">
            <v>Jumper SUTM putus</v>
          </cell>
          <cell r="S412" t="str">
            <v>Memasukan LBS Patricia yang dilokalisir, u/ memperbaiki Jamperan putus di Penyu Dewata Phasa R</v>
          </cell>
          <cell r="T412">
            <v>0</v>
          </cell>
          <cell r="U412">
            <v>0</v>
          </cell>
          <cell r="V412">
            <v>0</v>
          </cell>
          <cell r="W412">
            <v>6.94444444444553E-4</v>
          </cell>
          <cell r="X412">
            <v>0</v>
          </cell>
          <cell r="Y412">
            <v>6.94444444444553E-4</v>
          </cell>
          <cell r="Z412">
            <v>186</v>
          </cell>
          <cell r="AA412" t="str">
            <v>R</v>
          </cell>
          <cell r="AB412">
            <v>2</v>
          </cell>
          <cell r="AC412">
            <v>0</v>
          </cell>
          <cell r="AD412">
            <v>0</v>
          </cell>
          <cell r="AE412">
            <v>0</v>
          </cell>
          <cell r="AF412">
            <v>1</v>
          </cell>
          <cell r="AG412">
            <v>1</v>
          </cell>
        </row>
        <row r="413">
          <cell r="A413">
            <v>36645</v>
          </cell>
          <cell r="B413" t="str">
            <v>GH_Sakah</v>
          </cell>
          <cell r="C413" t="str">
            <v>LBS5_F_Batuan</v>
          </cell>
          <cell r="D413">
            <v>0</v>
          </cell>
          <cell r="H413">
            <v>0.625</v>
          </cell>
          <cell r="I413">
            <v>0.63263888888888886</v>
          </cell>
          <cell r="K413" t="str">
            <v>RR</v>
          </cell>
          <cell r="M413">
            <v>7.6388888888888618E-3</v>
          </cell>
          <cell r="N413">
            <v>0</v>
          </cell>
          <cell r="O413">
            <v>0</v>
          </cell>
          <cell r="P413">
            <v>0</v>
          </cell>
          <cell r="Q413">
            <v>25</v>
          </cell>
          <cell r="R413" t="str">
            <v>Transformator rusak</v>
          </cell>
          <cell r="S413" t="str">
            <v>Jamper kembali r di SK 11 Br Batuan Sukawati ( ganti trafo )</v>
          </cell>
          <cell r="T413">
            <v>0</v>
          </cell>
          <cell r="U413">
            <v>0</v>
          </cell>
          <cell r="V413">
            <v>0</v>
          </cell>
          <cell r="W413">
            <v>7.6388888888888618E-3</v>
          </cell>
          <cell r="X413">
            <v>0</v>
          </cell>
          <cell r="Y413">
            <v>7.6388888888888618E-3</v>
          </cell>
          <cell r="Z413">
            <v>425</v>
          </cell>
          <cell r="AA413" t="str">
            <v>L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1</v>
          </cell>
          <cell r="AG413">
            <v>1</v>
          </cell>
        </row>
        <row r="414">
          <cell r="A414">
            <v>36645</v>
          </cell>
          <cell r="B414" t="str">
            <v>GH_Sakah</v>
          </cell>
          <cell r="C414" t="str">
            <v>LBS2_F_Sukawati</v>
          </cell>
          <cell r="D414">
            <v>0</v>
          </cell>
          <cell r="H414">
            <v>0.72083333333333333</v>
          </cell>
          <cell r="I414">
            <v>0.72430555555555554</v>
          </cell>
          <cell r="K414" t="str">
            <v>RR</v>
          </cell>
          <cell r="M414">
            <v>3.4722222222222099E-3</v>
          </cell>
          <cell r="N414">
            <v>0</v>
          </cell>
          <cell r="O414">
            <v>0</v>
          </cell>
          <cell r="P414">
            <v>0</v>
          </cell>
          <cell r="Q414">
            <v>49</v>
          </cell>
          <cell r="R414" t="str">
            <v>Lain - lain</v>
          </cell>
          <cell r="S414" t="str">
            <v>Menurunkan ular yang nempel di C/O Gardu SK 51 Sukawati.</v>
          </cell>
          <cell r="T414">
            <v>0</v>
          </cell>
          <cell r="U414">
            <v>0</v>
          </cell>
          <cell r="V414">
            <v>0</v>
          </cell>
          <cell r="W414">
            <v>3.4722222222222099E-3</v>
          </cell>
          <cell r="X414">
            <v>0</v>
          </cell>
          <cell r="Y414">
            <v>3.4722222222222099E-3</v>
          </cell>
          <cell r="Z414">
            <v>392</v>
          </cell>
          <cell r="AA414" t="str">
            <v>L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1</v>
          </cell>
          <cell r="AG414">
            <v>1</v>
          </cell>
        </row>
        <row r="415">
          <cell r="A415">
            <v>36645</v>
          </cell>
          <cell r="B415" t="str">
            <v>GH_Klungkung</v>
          </cell>
          <cell r="C415" t="str">
            <v>LBS4_F_Dawan</v>
          </cell>
          <cell r="D415">
            <v>0</v>
          </cell>
          <cell r="F415">
            <v>0.94513888888888886</v>
          </cell>
          <cell r="I415">
            <v>0.94652777777777775</v>
          </cell>
          <cell r="K415" t="str">
            <v>R</v>
          </cell>
          <cell r="M415">
            <v>1.388888888888884E-3</v>
          </cell>
          <cell r="N415">
            <v>0</v>
          </cell>
          <cell r="O415">
            <v>0</v>
          </cell>
          <cell r="P415">
            <v>0</v>
          </cell>
          <cell r="Q415" t="str">
            <v>44b</v>
          </cell>
          <cell r="R415" t="str">
            <v>Jumper SUTM putus</v>
          </cell>
          <cell r="T415">
            <v>0</v>
          </cell>
          <cell r="U415">
            <v>1.388888888888884E-3</v>
          </cell>
          <cell r="V415">
            <v>0</v>
          </cell>
          <cell r="W415">
            <v>0</v>
          </cell>
          <cell r="X415">
            <v>0</v>
          </cell>
          <cell r="Y415">
            <v>1.388888888888884E-3</v>
          </cell>
          <cell r="Z415">
            <v>394</v>
          </cell>
          <cell r="AA415" t="str">
            <v>L</v>
          </cell>
          <cell r="AB415">
            <v>0</v>
          </cell>
          <cell r="AC415">
            <v>0</v>
          </cell>
          <cell r="AD415">
            <v>1</v>
          </cell>
          <cell r="AE415">
            <v>0</v>
          </cell>
          <cell r="AF415">
            <v>0</v>
          </cell>
          <cell r="AG415">
            <v>1</v>
          </cell>
        </row>
        <row r="416">
          <cell r="A416">
            <v>36645</v>
          </cell>
          <cell r="B416" t="str">
            <v>Gianyar</v>
          </cell>
          <cell r="C416" t="str">
            <v>P_Ubud</v>
          </cell>
          <cell r="D416">
            <v>110</v>
          </cell>
          <cell r="E416" t="str">
            <v>EF</v>
          </cell>
          <cell r="F416">
            <v>0.9472222222222223</v>
          </cell>
          <cell r="G416">
            <v>0.94791666666666663</v>
          </cell>
          <cell r="M416">
            <v>6.9444444444433095E-4</v>
          </cell>
          <cell r="N416">
            <v>95</v>
          </cell>
          <cell r="O416">
            <v>105</v>
          </cell>
          <cell r="P416">
            <v>53.980666666657847</v>
          </cell>
          <cell r="Q416" t="str">
            <v>41e</v>
          </cell>
          <cell r="R416" t="str">
            <v>Rele bekerja tanpa penyebab yang jelas, PMT  masuk kembali</v>
          </cell>
          <cell r="T416">
            <v>6.9444444444433095E-4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6.9444444444433095E-4</v>
          </cell>
          <cell r="Z416">
            <v>69</v>
          </cell>
          <cell r="AA416" t="str">
            <v>R</v>
          </cell>
          <cell r="AB416">
            <v>0</v>
          </cell>
          <cell r="AC416">
            <v>0</v>
          </cell>
          <cell r="AD416">
            <v>1</v>
          </cell>
          <cell r="AE416">
            <v>1</v>
          </cell>
          <cell r="AF416">
            <v>0</v>
          </cell>
          <cell r="AG416">
            <v>0</v>
          </cell>
        </row>
        <row r="417">
          <cell r="A417">
            <v>36646</v>
          </cell>
          <cell r="B417" t="str">
            <v>Nusa Dua</v>
          </cell>
          <cell r="C417" t="str">
            <v>P_Exp._Jimbaran</v>
          </cell>
          <cell r="D417">
            <v>110</v>
          </cell>
          <cell r="E417" t="str">
            <v>OC</v>
          </cell>
          <cell r="F417">
            <v>1.0277777777777779</v>
          </cell>
          <cell r="I417">
            <v>1.0298611111111111</v>
          </cell>
          <cell r="K417" t="str">
            <v>M</v>
          </cell>
          <cell r="M417">
            <v>2.0833333333332149E-3</v>
          </cell>
          <cell r="N417">
            <v>110</v>
          </cell>
          <cell r="O417">
            <v>110</v>
          </cell>
          <cell r="P417">
            <v>161.9419999999908</v>
          </cell>
          <cell r="Q417">
            <v>49</v>
          </cell>
          <cell r="R417" t="str">
            <v>Lain - lain</v>
          </cell>
          <cell r="S417" t="str">
            <v>Dicoba 1 x gagal</v>
          </cell>
          <cell r="T417">
            <v>0</v>
          </cell>
          <cell r="U417">
            <v>2.0833333333332149E-3</v>
          </cell>
          <cell r="V417">
            <v>0</v>
          </cell>
          <cell r="W417">
            <v>0</v>
          </cell>
          <cell r="X417">
            <v>0</v>
          </cell>
          <cell r="Y417">
            <v>2.0833333333332149E-3</v>
          </cell>
          <cell r="Z417">
            <v>124</v>
          </cell>
          <cell r="AA417" t="str">
            <v>R</v>
          </cell>
          <cell r="AB417">
            <v>0</v>
          </cell>
          <cell r="AC417">
            <v>1</v>
          </cell>
          <cell r="AD417">
            <v>1</v>
          </cell>
          <cell r="AE417">
            <v>0</v>
          </cell>
          <cell r="AF417">
            <v>0</v>
          </cell>
          <cell r="AG417">
            <v>1</v>
          </cell>
        </row>
        <row r="418">
          <cell r="A418">
            <v>36646</v>
          </cell>
          <cell r="B418" t="str">
            <v>Nusa Dua</v>
          </cell>
          <cell r="C418" t="str">
            <v>P_Exp._Jimbaran</v>
          </cell>
          <cell r="D418">
            <v>110</v>
          </cell>
          <cell r="E418" t="str">
            <v>OC</v>
          </cell>
          <cell r="F418">
            <v>1.0298611111111111</v>
          </cell>
          <cell r="I418">
            <v>1.0541666666666667</v>
          </cell>
          <cell r="K418" t="str">
            <v>M</v>
          </cell>
          <cell r="M418">
            <v>2.430555555555558E-2</v>
          </cell>
          <cell r="N418">
            <v>15</v>
          </cell>
          <cell r="O418">
            <v>20</v>
          </cell>
          <cell r="P418">
            <v>1889.3233333333353</v>
          </cell>
          <cell r="Q418">
            <v>49</v>
          </cell>
          <cell r="R418" t="str">
            <v>Lain - lain</v>
          </cell>
          <cell r="S418" t="str">
            <v xml:space="preserve">Kabel arah pelanggan Rizt Carlton gangguan </v>
          </cell>
          <cell r="T418">
            <v>0</v>
          </cell>
          <cell r="U418">
            <v>2.430555555555558E-2</v>
          </cell>
          <cell r="V418">
            <v>0</v>
          </cell>
          <cell r="W418">
            <v>0</v>
          </cell>
          <cell r="X418">
            <v>0</v>
          </cell>
          <cell r="Y418">
            <v>2.430555555555558E-2</v>
          </cell>
          <cell r="Z418">
            <v>124</v>
          </cell>
          <cell r="AA418" t="str">
            <v>R</v>
          </cell>
          <cell r="AB418">
            <v>0</v>
          </cell>
          <cell r="AC418">
            <v>1</v>
          </cell>
          <cell r="AD418">
            <v>1</v>
          </cell>
          <cell r="AE418">
            <v>0</v>
          </cell>
          <cell r="AF418">
            <v>0</v>
          </cell>
          <cell r="AG418">
            <v>1</v>
          </cell>
        </row>
        <row r="419">
          <cell r="A419">
            <v>36646</v>
          </cell>
          <cell r="B419" t="str">
            <v>Nusa Dua</v>
          </cell>
          <cell r="C419" t="str">
            <v>P_Golf_Course</v>
          </cell>
          <cell r="D419">
            <v>110</v>
          </cell>
          <cell r="E419" t="str">
            <v>OC/M</v>
          </cell>
          <cell r="F419">
            <v>1.0277777777777779</v>
          </cell>
          <cell r="I419">
            <v>1.0298611111111111</v>
          </cell>
          <cell r="K419" t="str">
            <v>M</v>
          </cell>
          <cell r="M419">
            <v>2.0833333333332149E-3</v>
          </cell>
          <cell r="N419">
            <v>55</v>
          </cell>
          <cell r="O419">
            <v>75</v>
          </cell>
          <cell r="P419">
            <v>161.9419999999908</v>
          </cell>
          <cell r="Q419">
            <v>56</v>
          </cell>
          <cell r="R419" t="str">
            <v>Rele bekerja karena ikutan (sympthetic tripping).</v>
          </cell>
          <cell r="T419">
            <v>0</v>
          </cell>
          <cell r="U419">
            <v>2.0833333333332149E-3</v>
          </cell>
          <cell r="V419">
            <v>0</v>
          </cell>
          <cell r="W419">
            <v>0</v>
          </cell>
          <cell r="X419">
            <v>0</v>
          </cell>
          <cell r="Y419">
            <v>2.0833333333332149E-3</v>
          </cell>
          <cell r="Z419">
            <v>129</v>
          </cell>
          <cell r="AA419" t="str">
            <v>R</v>
          </cell>
          <cell r="AB419">
            <v>0</v>
          </cell>
          <cell r="AC419">
            <v>1</v>
          </cell>
          <cell r="AD419">
            <v>1</v>
          </cell>
          <cell r="AE419">
            <v>0</v>
          </cell>
          <cell r="AF419">
            <v>0</v>
          </cell>
          <cell r="AG419">
            <v>1</v>
          </cell>
        </row>
        <row r="420">
          <cell r="A420">
            <v>36646</v>
          </cell>
          <cell r="B420" t="str">
            <v>Nusa Dua</v>
          </cell>
          <cell r="C420" t="str">
            <v>P_Hilton</v>
          </cell>
          <cell r="D420">
            <v>56</v>
          </cell>
          <cell r="E420" t="str">
            <v>OC/M</v>
          </cell>
          <cell r="F420">
            <v>1.0277777777777779</v>
          </cell>
          <cell r="I420">
            <v>1.0291666666666666</v>
          </cell>
          <cell r="K420" t="str">
            <v>M</v>
          </cell>
          <cell r="M420">
            <v>1.3888888888886619E-3</v>
          </cell>
          <cell r="N420">
            <v>25</v>
          </cell>
          <cell r="O420">
            <v>40</v>
          </cell>
          <cell r="P420">
            <v>54.962133333324346</v>
          </cell>
          <cell r="Q420">
            <v>56</v>
          </cell>
          <cell r="R420" t="str">
            <v>Rele bekerja karena ikutan (sympthetic tripping).</v>
          </cell>
          <cell r="T420">
            <v>0</v>
          </cell>
          <cell r="U420">
            <v>1.3888888888886619E-3</v>
          </cell>
          <cell r="V420">
            <v>0</v>
          </cell>
          <cell r="W420">
            <v>0</v>
          </cell>
          <cell r="X420">
            <v>0</v>
          </cell>
          <cell r="Y420">
            <v>1.3888888888886619E-3</v>
          </cell>
          <cell r="Z420">
            <v>128</v>
          </cell>
          <cell r="AA420" t="str">
            <v>R</v>
          </cell>
          <cell r="AB420">
            <v>0</v>
          </cell>
          <cell r="AC420">
            <v>1</v>
          </cell>
          <cell r="AD420">
            <v>1</v>
          </cell>
          <cell r="AE420">
            <v>0</v>
          </cell>
          <cell r="AF420">
            <v>0</v>
          </cell>
          <cell r="AG420">
            <v>1</v>
          </cell>
        </row>
        <row r="421">
          <cell r="A421">
            <v>36646</v>
          </cell>
          <cell r="B421" t="str">
            <v>Nusa Dua</v>
          </cell>
          <cell r="C421" t="str">
            <v>P_Exp._Jimbaran</v>
          </cell>
          <cell r="D421">
            <v>50</v>
          </cell>
          <cell r="E421" t="str">
            <v>OC</v>
          </cell>
          <cell r="F421">
            <v>0.17708333333333334</v>
          </cell>
          <cell r="I421">
            <v>0.17847222222222223</v>
          </cell>
          <cell r="K421" t="str">
            <v>M</v>
          </cell>
          <cell r="M421">
            <v>1.388888888888884E-3</v>
          </cell>
          <cell r="N421">
            <v>25</v>
          </cell>
          <cell r="O421">
            <v>35</v>
          </cell>
          <cell r="P421">
            <v>49.07333333333316</v>
          </cell>
          <cell r="Q421">
            <v>49</v>
          </cell>
          <cell r="R421" t="str">
            <v>Lain - lain</v>
          </cell>
          <cell r="S421" t="str">
            <v xml:space="preserve">Kabel arah pelanggan Rizt Carlton gangguan </v>
          </cell>
          <cell r="T421">
            <v>0</v>
          </cell>
          <cell r="U421">
            <v>1.388888888888884E-3</v>
          </cell>
          <cell r="V421">
            <v>0</v>
          </cell>
          <cell r="W421">
            <v>0</v>
          </cell>
          <cell r="X421">
            <v>0</v>
          </cell>
          <cell r="Y421">
            <v>1.388888888888884E-3</v>
          </cell>
          <cell r="Z421">
            <v>124</v>
          </cell>
          <cell r="AA421" t="str">
            <v>R</v>
          </cell>
          <cell r="AB421">
            <v>0</v>
          </cell>
          <cell r="AC421">
            <v>1</v>
          </cell>
          <cell r="AD421">
            <v>1</v>
          </cell>
          <cell r="AE421">
            <v>0</v>
          </cell>
          <cell r="AF421">
            <v>0</v>
          </cell>
          <cell r="AG421">
            <v>1</v>
          </cell>
        </row>
        <row r="422">
          <cell r="A422">
            <v>36646</v>
          </cell>
          <cell r="B422" t="str">
            <v>Nusa Dua</v>
          </cell>
          <cell r="C422" t="str">
            <v>P_Tanjung_Benoa</v>
          </cell>
          <cell r="D422">
            <v>20</v>
          </cell>
          <cell r="E422" t="str">
            <v>OC/M</v>
          </cell>
          <cell r="F422">
            <v>0.32291666666666669</v>
          </cell>
          <cell r="I422">
            <v>0.32361111111111113</v>
          </cell>
          <cell r="K422" t="str">
            <v>M</v>
          </cell>
          <cell r="M422">
            <v>6.9444444444444198E-4</v>
          </cell>
          <cell r="N422">
            <v>11</v>
          </cell>
          <cell r="O422">
            <v>19</v>
          </cell>
          <cell r="P422">
            <v>9.814666666666632</v>
          </cell>
          <cell r="Q422" t="str">
            <v>41e</v>
          </cell>
          <cell r="R422" t="str">
            <v>Rele bekerja tanpa penyebab yang jelas, PMT  masuk kembali</v>
          </cell>
          <cell r="T422">
            <v>0</v>
          </cell>
          <cell r="U422">
            <v>6.9444444444444198E-4</v>
          </cell>
          <cell r="V422">
            <v>0</v>
          </cell>
          <cell r="W422">
            <v>0</v>
          </cell>
          <cell r="X422">
            <v>0</v>
          </cell>
          <cell r="Y422">
            <v>6.9444444444444198E-4</v>
          </cell>
          <cell r="Z422">
            <v>134</v>
          </cell>
          <cell r="AA422" t="str">
            <v>R</v>
          </cell>
          <cell r="AB422">
            <v>0</v>
          </cell>
          <cell r="AC422">
            <v>1</v>
          </cell>
          <cell r="AD422">
            <v>1</v>
          </cell>
          <cell r="AE422">
            <v>0</v>
          </cell>
          <cell r="AF422">
            <v>0</v>
          </cell>
          <cell r="AG422">
            <v>1</v>
          </cell>
        </row>
        <row r="423">
          <cell r="A423">
            <v>36646</v>
          </cell>
          <cell r="B423" t="str">
            <v>GH_Unud</v>
          </cell>
          <cell r="C423" t="str">
            <v>LBS4_BKKBN</v>
          </cell>
          <cell r="D423">
            <v>0</v>
          </cell>
          <cell r="F423">
            <v>0</v>
          </cell>
          <cell r="G423">
            <v>0</v>
          </cell>
          <cell r="H423">
            <v>0.49513888888888885</v>
          </cell>
          <cell r="I423">
            <v>0.36458333333333331</v>
          </cell>
          <cell r="K423" t="str">
            <v>R</v>
          </cell>
          <cell r="P423">
            <v>0</v>
          </cell>
          <cell r="Q423">
            <v>49</v>
          </cell>
          <cell r="R423" t="str">
            <v>Lain - lain</v>
          </cell>
          <cell r="S423" t="str">
            <v>Penggantian kubikel di DPRD TK I</v>
          </cell>
          <cell r="T423">
            <v>0</v>
          </cell>
          <cell r="U423">
            <v>0</v>
          </cell>
          <cell r="V423">
            <v>0</v>
          </cell>
          <cell r="W423">
            <v>-0.13055555555555554</v>
          </cell>
          <cell r="X423">
            <v>0</v>
          </cell>
          <cell r="Y423">
            <v>-0.13055555555555554</v>
          </cell>
          <cell r="Z423">
            <v>334</v>
          </cell>
          <cell r="AA423" t="str">
            <v>L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1</v>
          </cell>
          <cell r="AG423">
            <v>1</v>
          </cell>
        </row>
        <row r="424">
          <cell r="A424">
            <v>36646</v>
          </cell>
          <cell r="B424" t="str">
            <v>Kapal</v>
          </cell>
          <cell r="C424" t="str">
            <v>P_Basangkasa</v>
          </cell>
          <cell r="D424">
            <v>80</v>
          </cell>
          <cell r="H424">
            <v>0.42291666666666666</v>
          </cell>
          <cell r="I424">
            <v>0.43402777777777773</v>
          </cell>
          <cell r="K424" t="str">
            <v>RR</v>
          </cell>
          <cell r="M424">
            <v>1.1111111111111072E-2</v>
          </cell>
          <cell r="N424">
            <v>75</v>
          </cell>
          <cell r="O424">
            <v>80</v>
          </cell>
          <cell r="P424">
            <v>628.13866666666445</v>
          </cell>
          <cell r="Q424" t="str">
            <v>44b</v>
          </cell>
          <cell r="R424" t="str">
            <v>Jumper SUTM putus</v>
          </cell>
          <cell r="S424" t="str">
            <v>Perbaikan jamper putus di Barat Desa Buduk Phs S</v>
          </cell>
          <cell r="T424">
            <v>0</v>
          </cell>
          <cell r="U424">
            <v>0</v>
          </cell>
          <cell r="V424">
            <v>0</v>
          </cell>
          <cell r="W424">
            <v>1.1111111111111072E-2</v>
          </cell>
          <cell r="X424">
            <v>0</v>
          </cell>
          <cell r="Y424">
            <v>1.1111111111111072E-2</v>
          </cell>
          <cell r="Z424">
            <v>100</v>
          </cell>
          <cell r="AA424" t="str">
            <v>R</v>
          </cell>
          <cell r="AB424">
            <v>2</v>
          </cell>
          <cell r="AC424">
            <v>0</v>
          </cell>
          <cell r="AD424">
            <v>0</v>
          </cell>
          <cell r="AE424">
            <v>0</v>
          </cell>
          <cell r="AF424">
            <v>1</v>
          </cell>
          <cell r="AG424">
            <v>1</v>
          </cell>
        </row>
        <row r="425">
          <cell r="A425">
            <v>36646</v>
          </cell>
          <cell r="B425" t="str">
            <v>Nusa Dua</v>
          </cell>
          <cell r="C425" t="str">
            <v>P_Tanjung_Benoa</v>
          </cell>
          <cell r="D425">
            <v>12</v>
          </cell>
          <cell r="H425">
            <v>0.46875</v>
          </cell>
          <cell r="I425">
            <v>0.48680555555555555</v>
          </cell>
          <cell r="K425" t="str">
            <v>MM</v>
          </cell>
          <cell r="M425">
            <v>1.8055555555555547E-2</v>
          </cell>
          <cell r="N425">
            <v>21</v>
          </cell>
          <cell r="O425">
            <v>23</v>
          </cell>
          <cell r="P425">
            <v>153.10879999999992</v>
          </cell>
          <cell r="Q425">
            <v>49</v>
          </cell>
          <cell r="R425" t="str">
            <v>Lain - lain</v>
          </cell>
          <cell r="S425" t="str">
            <v>Perbaikan PTS Bali Mirage</v>
          </cell>
          <cell r="T425">
            <v>0</v>
          </cell>
          <cell r="U425">
            <v>0</v>
          </cell>
          <cell r="V425">
            <v>0</v>
          </cell>
          <cell r="W425">
            <v>1.8055555555555547E-2</v>
          </cell>
          <cell r="X425">
            <v>0</v>
          </cell>
          <cell r="Y425">
            <v>1.8055555555555547E-2</v>
          </cell>
          <cell r="Z425">
            <v>134</v>
          </cell>
          <cell r="AA425" t="str">
            <v>R</v>
          </cell>
          <cell r="AB425">
            <v>0</v>
          </cell>
          <cell r="AC425">
            <v>2</v>
          </cell>
          <cell r="AD425">
            <v>0</v>
          </cell>
          <cell r="AE425">
            <v>0</v>
          </cell>
          <cell r="AF425">
            <v>1</v>
          </cell>
          <cell r="AG425">
            <v>1</v>
          </cell>
        </row>
        <row r="426">
          <cell r="A426">
            <v>36646</v>
          </cell>
          <cell r="B426" t="str">
            <v>Gianyar</v>
          </cell>
          <cell r="C426" t="str">
            <v>P_Tampak_Siring</v>
          </cell>
          <cell r="D426">
            <v>50</v>
          </cell>
          <cell r="E426" t="str">
            <v>EF</v>
          </cell>
          <cell r="F426">
            <v>0.48680555555555555</v>
          </cell>
          <cell r="I426">
            <v>0.50138888888888888</v>
          </cell>
          <cell r="K426" t="str">
            <v>R</v>
          </cell>
          <cell r="M426">
            <v>1.4583333333333337E-2</v>
          </cell>
          <cell r="N426">
            <v>12</v>
          </cell>
          <cell r="O426">
            <v>30</v>
          </cell>
          <cell r="P426">
            <v>515.2700000000001</v>
          </cell>
          <cell r="Q426" t="str">
            <v>44b</v>
          </cell>
          <cell r="R426" t="str">
            <v>Jumper SUTM putus</v>
          </cell>
          <cell r="T426">
            <v>0</v>
          </cell>
          <cell r="U426">
            <v>1.4583333333333337E-2</v>
          </cell>
          <cell r="V426">
            <v>0</v>
          </cell>
          <cell r="W426">
            <v>0</v>
          </cell>
          <cell r="X426">
            <v>0</v>
          </cell>
          <cell r="Y426">
            <v>1.4583333333333337E-2</v>
          </cell>
          <cell r="Z426">
            <v>64</v>
          </cell>
          <cell r="AA426" t="str">
            <v>R</v>
          </cell>
          <cell r="AB426">
            <v>1</v>
          </cell>
          <cell r="AC426">
            <v>0</v>
          </cell>
          <cell r="AD426">
            <v>1</v>
          </cell>
          <cell r="AE426">
            <v>0</v>
          </cell>
          <cell r="AF426">
            <v>0</v>
          </cell>
          <cell r="AG426">
            <v>1</v>
          </cell>
        </row>
        <row r="427">
          <cell r="A427">
            <v>36646</v>
          </cell>
          <cell r="B427" t="str">
            <v>Kapal</v>
          </cell>
          <cell r="C427" t="str">
            <v>P_Darmasaba</v>
          </cell>
          <cell r="D427">
            <v>135</v>
          </cell>
          <cell r="E427" t="str">
            <v>EF</v>
          </cell>
          <cell r="F427">
            <v>0.49236111111111108</v>
          </cell>
          <cell r="G427">
            <v>0.49305555555555558</v>
          </cell>
          <cell r="M427">
            <v>6.9444444444449749E-4</v>
          </cell>
          <cell r="N427">
            <v>90</v>
          </cell>
          <cell r="O427">
            <v>135</v>
          </cell>
          <cell r="P427">
            <v>66.249000000005054</v>
          </cell>
          <cell r="Q427" t="str">
            <v>41e</v>
          </cell>
          <cell r="R427" t="str">
            <v>Rele bekerja tanpa penyebab yang jelas, PMT  masuk kembali</v>
          </cell>
          <cell r="S427" t="str">
            <v>Reclose sukses</v>
          </cell>
          <cell r="T427">
            <v>6.9444444444449749E-4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6.9444444444449749E-4</v>
          </cell>
          <cell r="Z427">
            <v>104</v>
          </cell>
          <cell r="AA427" t="str">
            <v>R</v>
          </cell>
          <cell r="AB427">
            <v>0</v>
          </cell>
          <cell r="AC427">
            <v>0</v>
          </cell>
          <cell r="AD427">
            <v>1</v>
          </cell>
          <cell r="AE427">
            <v>1</v>
          </cell>
          <cell r="AF427">
            <v>0</v>
          </cell>
          <cell r="AG427">
            <v>0</v>
          </cell>
        </row>
        <row r="428">
          <cell r="A428">
            <v>36646</v>
          </cell>
          <cell r="B428" t="str">
            <v>Pesanggaran</v>
          </cell>
          <cell r="C428" t="str">
            <v>P_Pedungan</v>
          </cell>
          <cell r="D428">
            <v>120</v>
          </cell>
          <cell r="E428" t="str">
            <v>EF</v>
          </cell>
          <cell r="F428">
            <v>0.5083333333333333</v>
          </cell>
          <cell r="G428">
            <v>0.50902777777777775</v>
          </cell>
          <cell r="M428">
            <v>6.9444444444444198E-4</v>
          </cell>
          <cell r="N428">
            <v>120</v>
          </cell>
          <cell r="O428">
            <v>120</v>
          </cell>
          <cell r="P428">
            <v>58.887999999999792</v>
          </cell>
          <cell r="Q428" t="str">
            <v>41e</v>
          </cell>
          <cell r="R428" t="str">
            <v>Rele bekerja tanpa penyebab yang jelas, PMT  masuk kembali</v>
          </cell>
          <cell r="S428" t="str">
            <v>Reclose sukses</v>
          </cell>
          <cell r="T428">
            <v>6.9444444444444198E-4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6.9444444444444198E-4</v>
          </cell>
          <cell r="Z428">
            <v>163</v>
          </cell>
          <cell r="AA428" t="str">
            <v>R</v>
          </cell>
          <cell r="AB428">
            <v>0</v>
          </cell>
          <cell r="AC428">
            <v>0</v>
          </cell>
          <cell r="AD428">
            <v>1</v>
          </cell>
          <cell r="AE428">
            <v>1</v>
          </cell>
          <cell r="AF428">
            <v>0</v>
          </cell>
          <cell r="AG428">
            <v>0</v>
          </cell>
        </row>
        <row r="429">
          <cell r="A429">
            <v>36646</v>
          </cell>
          <cell r="B429" t="str">
            <v>Sanur</v>
          </cell>
          <cell r="C429" t="str">
            <v>P_Bet_Ngandang</v>
          </cell>
          <cell r="D429">
            <v>50</v>
          </cell>
          <cell r="E429" t="str">
            <v>EF</v>
          </cell>
          <cell r="F429">
            <v>0.51041666666666663</v>
          </cell>
          <cell r="I429">
            <v>0.51111111111111118</v>
          </cell>
          <cell r="K429" t="str">
            <v>R</v>
          </cell>
          <cell r="M429">
            <v>6.94444444444553E-4</v>
          </cell>
          <cell r="N429">
            <v>50</v>
          </cell>
          <cell r="O429">
            <v>50</v>
          </cell>
          <cell r="P429">
            <v>24.536666666670502</v>
          </cell>
          <cell r="Q429" t="str">
            <v>41e</v>
          </cell>
          <cell r="R429" t="str">
            <v>Rele bekerja tanpa penyebab yang jelas, PMT  masuk kembali</v>
          </cell>
          <cell r="T429">
            <v>0</v>
          </cell>
          <cell r="U429">
            <v>6.94444444444553E-4</v>
          </cell>
          <cell r="V429">
            <v>0</v>
          </cell>
          <cell r="W429">
            <v>0</v>
          </cell>
          <cell r="X429">
            <v>0</v>
          </cell>
          <cell r="Y429">
            <v>6.94444444444553E-4</v>
          </cell>
          <cell r="Z429">
            <v>186</v>
          </cell>
          <cell r="AA429" t="str">
            <v>R</v>
          </cell>
          <cell r="AB429">
            <v>1</v>
          </cell>
          <cell r="AC429">
            <v>0</v>
          </cell>
          <cell r="AD429">
            <v>1</v>
          </cell>
          <cell r="AE429">
            <v>0</v>
          </cell>
          <cell r="AF429">
            <v>0</v>
          </cell>
          <cell r="AG429">
            <v>1</v>
          </cell>
        </row>
        <row r="430">
          <cell r="A430">
            <v>36646</v>
          </cell>
          <cell r="B430" t="str">
            <v>Sanur</v>
          </cell>
          <cell r="C430" t="str">
            <v>P_Bet_Ngandang</v>
          </cell>
          <cell r="D430">
            <v>50</v>
          </cell>
          <cell r="E430" t="str">
            <v>OC/M</v>
          </cell>
          <cell r="F430">
            <v>0.51111111111111118</v>
          </cell>
          <cell r="I430">
            <v>0.53611111111111109</v>
          </cell>
          <cell r="K430" t="str">
            <v>R</v>
          </cell>
          <cell r="M430">
            <v>2.4999999999999911E-2</v>
          </cell>
          <cell r="N430">
            <v>45</v>
          </cell>
          <cell r="O430">
            <v>50</v>
          </cell>
          <cell r="P430">
            <v>883.31999999999687</v>
          </cell>
          <cell r="Q430">
            <v>49</v>
          </cell>
          <cell r="R430" t="str">
            <v>Lain - lain</v>
          </cell>
          <cell r="S430" t="str">
            <v xml:space="preserve">Informasi di Grd Bali Taman Pestipal ada Ledakan sementara di lepas </v>
          </cell>
          <cell r="T430">
            <v>0</v>
          </cell>
          <cell r="U430">
            <v>2.4999999999999911E-2</v>
          </cell>
          <cell r="V430">
            <v>0</v>
          </cell>
          <cell r="W430">
            <v>0</v>
          </cell>
          <cell r="X430">
            <v>0</v>
          </cell>
          <cell r="Y430">
            <v>2.4999999999999911E-2</v>
          </cell>
          <cell r="Z430">
            <v>186</v>
          </cell>
          <cell r="AA430" t="str">
            <v>R</v>
          </cell>
          <cell r="AB430">
            <v>1</v>
          </cell>
          <cell r="AC430">
            <v>0</v>
          </cell>
          <cell r="AD430">
            <v>1</v>
          </cell>
          <cell r="AE430">
            <v>0</v>
          </cell>
          <cell r="AF430">
            <v>0</v>
          </cell>
          <cell r="AG430">
            <v>1</v>
          </cell>
        </row>
        <row r="431">
          <cell r="A431">
            <v>36646</v>
          </cell>
          <cell r="B431" t="str">
            <v>Pesanggaran</v>
          </cell>
          <cell r="C431" t="str">
            <v>P_Pedungan</v>
          </cell>
          <cell r="D431">
            <v>120</v>
          </cell>
          <cell r="E431" t="str">
            <v>EF</v>
          </cell>
          <cell r="F431">
            <v>0.5131944444444444</v>
          </cell>
          <cell r="G431">
            <v>0.51388888888888895</v>
          </cell>
          <cell r="M431">
            <v>6.94444444444553E-4</v>
          </cell>
          <cell r="N431">
            <v>115</v>
          </cell>
          <cell r="O431">
            <v>120</v>
          </cell>
          <cell r="P431">
            <v>58.888000000009207</v>
          </cell>
          <cell r="Q431" t="str">
            <v>41e</v>
          </cell>
          <cell r="R431" t="str">
            <v>Rele bekerja tanpa penyebab yang jelas, PMT  masuk kembali</v>
          </cell>
          <cell r="S431" t="str">
            <v>Reclose sukses</v>
          </cell>
          <cell r="T431">
            <v>6.94444444444553E-4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6.94444444444553E-4</v>
          </cell>
          <cell r="Z431">
            <v>163</v>
          </cell>
          <cell r="AA431" t="str">
            <v>R</v>
          </cell>
          <cell r="AB431">
            <v>0</v>
          </cell>
          <cell r="AC431">
            <v>0</v>
          </cell>
          <cell r="AD431">
            <v>1</v>
          </cell>
          <cell r="AE431">
            <v>1</v>
          </cell>
          <cell r="AF431">
            <v>0</v>
          </cell>
          <cell r="AG431">
            <v>0</v>
          </cell>
        </row>
        <row r="432">
          <cell r="A432">
            <v>36646</v>
          </cell>
          <cell r="B432" t="str">
            <v>Gianyar</v>
          </cell>
          <cell r="C432" t="str">
            <v>P_Tampak_Siring</v>
          </cell>
          <cell r="D432">
            <v>0</v>
          </cell>
          <cell r="E432" t="str">
            <v>EF</v>
          </cell>
          <cell r="F432">
            <v>0.52083333333333337</v>
          </cell>
          <cell r="I432">
            <v>0.5229166666666667</v>
          </cell>
          <cell r="K432" t="str">
            <v>R</v>
          </cell>
          <cell r="M432">
            <v>2.0833333333333259E-3</v>
          </cell>
          <cell r="N432">
            <v>0</v>
          </cell>
          <cell r="O432">
            <v>12</v>
          </cell>
          <cell r="P432">
            <v>0</v>
          </cell>
          <cell r="Q432">
            <v>49</v>
          </cell>
          <cell r="R432" t="str">
            <v>Isolator tembus</v>
          </cell>
          <cell r="S432" t="str">
            <v>Isolator tembus ( Fase S ) di Pejeng Kaja</v>
          </cell>
          <cell r="T432">
            <v>0</v>
          </cell>
          <cell r="U432">
            <v>2.0833333333333259E-3</v>
          </cell>
          <cell r="V432">
            <v>0</v>
          </cell>
          <cell r="W432">
            <v>0</v>
          </cell>
          <cell r="X432">
            <v>0</v>
          </cell>
          <cell r="Y432">
            <v>2.0833333333333259E-3</v>
          </cell>
          <cell r="Z432">
            <v>64</v>
          </cell>
          <cell r="AA432" t="str">
            <v>R</v>
          </cell>
          <cell r="AB432">
            <v>1</v>
          </cell>
          <cell r="AC432">
            <v>0</v>
          </cell>
          <cell r="AD432">
            <v>1</v>
          </cell>
          <cell r="AE432">
            <v>0</v>
          </cell>
          <cell r="AF432">
            <v>0</v>
          </cell>
          <cell r="AG432">
            <v>1</v>
          </cell>
        </row>
        <row r="433">
          <cell r="A433">
            <v>36646</v>
          </cell>
          <cell r="B433" t="str">
            <v>Kapal</v>
          </cell>
          <cell r="C433" t="str">
            <v>P_Darmasaba</v>
          </cell>
          <cell r="D433">
            <v>100</v>
          </cell>
          <cell r="E433" t="str">
            <v>EF</v>
          </cell>
          <cell r="F433">
            <v>0.53055555555555556</v>
          </cell>
          <cell r="G433">
            <v>0.53125</v>
          </cell>
          <cell r="M433">
            <v>6.9444444444444198E-4</v>
          </cell>
          <cell r="N433">
            <v>90</v>
          </cell>
          <cell r="O433">
            <v>100</v>
          </cell>
          <cell r="P433">
            <v>49.07333333333316</v>
          </cell>
          <cell r="Q433" t="str">
            <v>41e</v>
          </cell>
          <cell r="R433" t="str">
            <v>Rele bekerja tanpa penyebab yang jelas, PMT  masuk kembali</v>
          </cell>
          <cell r="S433" t="str">
            <v>JTM Kena tiang PJU di DT 74 C1</v>
          </cell>
          <cell r="T433">
            <v>6.9444444444444198E-4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6.9444444444444198E-4</v>
          </cell>
          <cell r="Z433">
            <v>104</v>
          </cell>
          <cell r="AA433" t="str">
            <v>R</v>
          </cell>
          <cell r="AB433">
            <v>0</v>
          </cell>
          <cell r="AC433">
            <v>0</v>
          </cell>
          <cell r="AD433">
            <v>1</v>
          </cell>
          <cell r="AE433">
            <v>1</v>
          </cell>
          <cell r="AF433">
            <v>0</v>
          </cell>
          <cell r="AG433">
            <v>0</v>
          </cell>
        </row>
        <row r="434">
          <cell r="A434">
            <v>36646</v>
          </cell>
          <cell r="B434" t="str">
            <v>Nusa Dua</v>
          </cell>
          <cell r="C434" t="str">
            <v>P_Golf_Course</v>
          </cell>
          <cell r="D434">
            <v>66</v>
          </cell>
          <cell r="E434" t="str">
            <v>OC/M</v>
          </cell>
          <cell r="F434">
            <v>0.54513888888888895</v>
          </cell>
          <cell r="I434">
            <v>0.54583333333333328</v>
          </cell>
          <cell r="K434" t="str">
            <v>M</v>
          </cell>
          <cell r="M434">
            <v>6.9444444444433095E-4</v>
          </cell>
          <cell r="P434">
            <v>32.388399999994704</v>
          </cell>
          <cell r="Q434" t="str">
            <v>41e</v>
          </cell>
          <cell r="R434" t="str">
            <v>Rele bekerja tanpa penyebab yang jelas, PMT  masuk kembali</v>
          </cell>
          <cell r="T434">
            <v>0</v>
          </cell>
          <cell r="U434">
            <v>6.9444444444433095E-4</v>
          </cell>
          <cell r="V434">
            <v>0</v>
          </cell>
          <cell r="W434">
            <v>0</v>
          </cell>
          <cell r="X434">
            <v>0</v>
          </cell>
          <cell r="Y434">
            <v>6.9444444444433095E-4</v>
          </cell>
          <cell r="Z434">
            <v>129</v>
          </cell>
          <cell r="AA434" t="str">
            <v>R</v>
          </cell>
          <cell r="AB434">
            <v>0</v>
          </cell>
          <cell r="AC434">
            <v>1</v>
          </cell>
          <cell r="AD434">
            <v>1</v>
          </cell>
          <cell r="AE434">
            <v>0</v>
          </cell>
          <cell r="AF434">
            <v>0</v>
          </cell>
          <cell r="AG434">
            <v>1</v>
          </cell>
        </row>
        <row r="435">
          <cell r="A435">
            <v>36646</v>
          </cell>
          <cell r="B435" t="str">
            <v>Kapal</v>
          </cell>
          <cell r="C435" t="str">
            <v>P_Luwus</v>
          </cell>
          <cell r="D435">
            <v>20</v>
          </cell>
          <cell r="H435">
            <v>0.6875</v>
          </cell>
          <cell r="I435">
            <v>0.68888888888888899</v>
          </cell>
          <cell r="K435" t="str">
            <v>RR</v>
          </cell>
          <cell r="M435">
            <v>1.388888888888995E-3</v>
          </cell>
          <cell r="N435">
            <v>30</v>
          </cell>
          <cell r="O435">
            <v>35</v>
          </cell>
          <cell r="P435">
            <v>19.629333333334831</v>
          </cell>
          <cell r="Q435">
            <v>49</v>
          </cell>
          <cell r="R435" t="str">
            <v>Lain - lain</v>
          </cell>
          <cell r="S435" t="str">
            <v>Masukan Sec.Kerta (kondisi rusak dan hujan)</v>
          </cell>
          <cell r="T435">
            <v>0</v>
          </cell>
          <cell r="U435">
            <v>0</v>
          </cell>
          <cell r="V435">
            <v>0</v>
          </cell>
          <cell r="W435">
            <v>1.388888888888995E-3</v>
          </cell>
          <cell r="X435">
            <v>0</v>
          </cell>
          <cell r="Y435">
            <v>1.388888888888995E-3</v>
          </cell>
          <cell r="Z435">
            <v>108</v>
          </cell>
          <cell r="AA435" t="str">
            <v>R</v>
          </cell>
          <cell r="AB435">
            <v>2</v>
          </cell>
          <cell r="AC435">
            <v>0</v>
          </cell>
          <cell r="AD435">
            <v>0</v>
          </cell>
          <cell r="AE435">
            <v>0</v>
          </cell>
          <cell r="AF435">
            <v>1</v>
          </cell>
          <cell r="AG435">
            <v>1</v>
          </cell>
        </row>
        <row r="436">
          <cell r="P436">
            <v>0</v>
          </cell>
          <cell r="R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oMposisi"/>
      <sheetName val="DeVIASI"/>
      <sheetName val="per bulan"/>
      <sheetName val="LwBpWbp"/>
      <sheetName val="bLANK"/>
      <sheetName val="Juli"/>
      <sheetName val="JAN07"/>
      <sheetName val="Neraca seAPJ"/>
      <sheetName val="ACUAN"/>
      <sheetName val="DENPASAR"/>
      <sheetName val="x"/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Material Group"/>
      <sheetName val="FORM-B"/>
      <sheetName val="Asumsi"/>
      <sheetName val="Sheet5"/>
      <sheetName val="MENU1"/>
      <sheetName val="Data"/>
      <sheetName val="tarif_baru"/>
    </sheetNames>
    <sheetDataSet>
      <sheetData sheetId="0">
        <row r="6">
          <cell r="C6" t="str">
            <v>KALIBAKAL</v>
          </cell>
          <cell r="I6" t="str">
            <v>RAWALO</v>
          </cell>
          <cell r="M6" t="str">
            <v>WONOSOBO</v>
          </cell>
          <cell r="Q6" t="str">
            <v>GARUNG</v>
          </cell>
          <cell r="S6" t="str">
            <v>DIENG</v>
          </cell>
          <cell r="U6" t="str">
            <v>MRICA</v>
          </cell>
          <cell r="Y6" t="str">
            <v>KALINAKAL</v>
          </cell>
          <cell r="AC6" t="str">
            <v>RAWALO</v>
          </cell>
          <cell r="AE6" t="str">
            <v>WONOSOBO</v>
          </cell>
          <cell r="AG6" t="str">
            <v>GARUNG</v>
          </cell>
          <cell r="AI6" t="str">
            <v>DIENG</v>
          </cell>
          <cell r="AK6" t="str">
            <v/>
          </cell>
          <cell r="AL6" t="str">
            <v>KALIBAKAL</v>
          </cell>
          <cell r="AR6" t="str">
            <v>RAWALO</v>
          </cell>
          <cell r="AV6" t="str">
            <v>WONOSOBO</v>
          </cell>
          <cell r="AZ6" t="str">
            <v>GARUNG</v>
          </cell>
          <cell r="BB6" t="str">
            <v>DIENG</v>
          </cell>
          <cell r="BD6" t="str">
            <v>MRICA</v>
          </cell>
          <cell r="BH6" t="str">
            <v>KALINAKAL</v>
          </cell>
          <cell r="BL6" t="str">
            <v>RAWALO</v>
          </cell>
          <cell r="BN6" t="str">
            <v>WONOSOBO</v>
          </cell>
          <cell r="BP6" t="str">
            <v>GARUNG</v>
          </cell>
          <cell r="BR6" t="str">
            <v>DIENG</v>
          </cell>
          <cell r="BT6" t="str">
            <v/>
          </cell>
        </row>
        <row r="7">
          <cell r="A7" t="str">
            <v>BULAN</v>
          </cell>
          <cell r="C7" t="str">
            <v>INC I</v>
          </cell>
          <cell r="E7" t="str">
            <v>INC II</v>
          </cell>
          <cell r="G7" t="str">
            <v>INC III</v>
          </cell>
          <cell r="I7" t="str">
            <v>INC I</v>
          </cell>
          <cell r="K7" t="str">
            <v>INC II</v>
          </cell>
          <cell r="M7" t="str">
            <v>INC I</v>
          </cell>
          <cell r="O7" t="str">
            <v>INC II</v>
          </cell>
          <cell r="Q7" t="str">
            <v>INC I</v>
          </cell>
          <cell r="S7" t="str">
            <v>INC I</v>
          </cell>
          <cell r="U7" t="str">
            <v>INC I</v>
          </cell>
          <cell r="W7" t="str">
            <v>INC II</v>
          </cell>
          <cell r="Y7" t="str">
            <v>PS I</v>
          </cell>
          <cell r="AA7" t="str">
            <v>PS II</v>
          </cell>
          <cell r="AC7" t="str">
            <v>PS I</v>
          </cell>
          <cell r="AE7" t="str">
            <v>PS I</v>
          </cell>
          <cell r="AG7" t="str">
            <v>PS I</v>
          </cell>
          <cell r="AI7" t="str">
            <v>PS I</v>
          </cell>
          <cell r="AK7" t="str">
            <v/>
          </cell>
          <cell r="AL7" t="str">
            <v>INC I</v>
          </cell>
          <cell r="AN7" t="str">
            <v>INC II</v>
          </cell>
          <cell r="AP7" t="str">
            <v>INC III</v>
          </cell>
          <cell r="AR7" t="str">
            <v>INC I</v>
          </cell>
          <cell r="AT7" t="str">
            <v>INC II</v>
          </cell>
          <cell r="AV7" t="str">
            <v>INC I</v>
          </cell>
          <cell r="AX7" t="str">
            <v>INC II</v>
          </cell>
          <cell r="AZ7" t="str">
            <v>INC I</v>
          </cell>
          <cell r="BB7" t="str">
            <v>INC I</v>
          </cell>
          <cell r="BD7" t="str">
            <v>INC I</v>
          </cell>
          <cell r="BF7" t="str">
            <v>INC II</v>
          </cell>
          <cell r="BH7" t="str">
            <v>PS I</v>
          </cell>
          <cell r="BJ7" t="str">
            <v>PS II</v>
          </cell>
          <cell r="BL7" t="str">
            <v>PS I</v>
          </cell>
          <cell r="BN7" t="str">
            <v>PS I</v>
          </cell>
          <cell r="BP7" t="str">
            <v>PS I</v>
          </cell>
          <cell r="BR7" t="str">
            <v>PS I</v>
          </cell>
          <cell r="BT7" t="str">
            <v/>
          </cell>
        </row>
        <row r="8">
          <cell r="C8" t="str">
            <v>LWBP</v>
          </cell>
          <cell r="D8" t="str">
            <v>WBP</v>
          </cell>
          <cell r="E8" t="str">
            <v>LWBP</v>
          </cell>
          <cell r="F8" t="str">
            <v>WBP</v>
          </cell>
          <cell r="G8" t="str">
            <v>LWBP</v>
          </cell>
          <cell r="H8" t="str">
            <v>WBP</v>
          </cell>
          <cell r="I8" t="str">
            <v>LWBP</v>
          </cell>
          <cell r="J8" t="str">
            <v>WBP</v>
          </cell>
          <cell r="K8" t="str">
            <v>LWBP</v>
          </cell>
          <cell r="L8" t="str">
            <v>WBP</v>
          </cell>
          <cell r="M8" t="str">
            <v>LWBP</v>
          </cell>
          <cell r="N8" t="str">
            <v>WBP</v>
          </cell>
          <cell r="O8" t="str">
            <v>LWBP</v>
          </cell>
          <cell r="P8" t="str">
            <v>WBP</v>
          </cell>
          <cell r="Q8" t="str">
            <v>LWBP</v>
          </cell>
          <cell r="R8" t="str">
            <v>WBP</v>
          </cell>
          <cell r="S8" t="str">
            <v>LWBP</v>
          </cell>
          <cell r="T8" t="str">
            <v>WBP</v>
          </cell>
          <cell r="U8" t="str">
            <v>LWBP</v>
          </cell>
          <cell r="V8" t="str">
            <v>WBP</v>
          </cell>
          <cell r="W8" t="str">
            <v>LWBP</v>
          </cell>
          <cell r="X8" t="str">
            <v>WBP</v>
          </cell>
          <cell r="Y8" t="str">
            <v>LWBP</v>
          </cell>
          <cell r="Z8" t="str">
            <v>WBP</v>
          </cell>
          <cell r="AA8" t="str">
            <v>LWBP</v>
          </cell>
          <cell r="AB8" t="str">
            <v>WBP</v>
          </cell>
          <cell r="AC8" t="str">
            <v>LWBP</v>
          </cell>
          <cell r="AD8" t="str">
            <v>WBP</v>
          </cell>
          <cell r="AE8" t="str">
            <v>LWBP</v>
          </cell>
          <cell r="AF8" t="str">
            <v>WBP</v>
          </cell>
          <cell r="AG8" t="str">
            <v>LWBP</v>
          </cell>
          <cell r="AH8" t="str">
            <v>WBP</v>
          </cell>
          <cell r="AI8" t="str">
            <v>LWBP</v>
          </cell>
          <cell r="AJ8" t="str">
            <v>WBP</v>
          </cell>
          <cell r="AL8" t="str">
            <v>LWBP</v>
          </cell>
          <cell r="AM8" t="str">
            <v>WBP</v>
          </cell>
          <cell r="AN8" t="str">
            <v>LWBP</v>
          </cell>
          <cell r="AO8" t="str">
            <v>WBP</v>
          </cell>
          <cell r="AP8" t="str">
            <v>LWBP</v>
          </cell>
          <cell r="AQ8" t="str">
            <v>WBP</v>
          </cell>
          <cell r="AR8" t="str">
            <v>LWBP</v>
          </cell>
          <cell r="AS8" t="str">
            <v>WBP</v>
          </cell>
          <cell r="AT8" t="str">
            <v>LWBP</v>
          </cell>
          <cell r="AU8" t="str">
            <v>WBP</v>
          </cell>
          <cell r="AV8" t="str">
            <v>LWBP</v>
          </cell>
          <cell r="AW8" t="str">
            <v>WBP</v>
          </cell>
          <cell r="AX8" t="str">
            <v>LWBP</v>
          </cell>
          <cell r="AY8" t="str">
            <v>WBP</v>
          </cell>
          <cell r="AZ8" t="str">
            <v>LWBP</v>
          </cell>
          <cell r="BA8" t="str">
            <v>WBP</v>
          </cell>
          <cell r="BB8" t="str">
            <v>LWBP</v>
          </cell>
          <cell r="BC8" t="str">
            <v>WBP</v>
          </cell>
          <cell r="BD8" t="str">
            <v>LWBP</v>
          </cell>
          <cell r="BE8" t="str">
            <v>WBP</v>
          </cell>
          <cell r="BF8" t="str">
            <v>LWBP</v>
          </cell>
          <cell r="BG8" t="str">
            <v>WBP</v>
          </cell>
          <cell r="BH8" t="str">
            <v>LWBP</v>
          </cell>
          <cell r="BI8" t="str">
            <v>WBP</v>
          </cell>
          <cell r="BJ8" t="str">
            <v>LWBP</v>
          </cell>
          <cell r="BK8" t="str">
            <v>WBP</v>
          </cell>
          <cell r="BL8" t="str">
            <v>LWBP</v>
          </cell>
          <cell r="BM8" t="str">
            <v>WBP</v>
          </cell>
          <cell r="BN8" t="str">
            <v>LWBP</v>
          </cell>
          <cell r="BO8" t="str">
            <v>WBP</v>
          </cell>
          <cell r="BP8" t="str">
            <v>LWBP</v>
          </cell>
          <cell r="BQ8" t="str">
            <v>WBP</v>
          </cell>
          <cell r="BR8" t="str">
            <v>LWBP</v>
          </cell>
          <cell r="BS8" t="str">
            <v>WBP</v>
          </cell>
        </row>
        <row r="9">
          <cell r="A9">
            <v>1</v>
          </cell>
          <cell r="B9">
            <v>2</v>
          </cell>
          <cell r="C9">
            <v>3</v>
          </cell>
          <cell r="D9">
            <v>4</v>
          </cell>
          <cell r="E9">
            <v>5</v>
          </cell>
          <cell r="F9">
            <v>6</v>
          </cell>
          <cell r="G9">
            <v>7</v>
          </cell>
          <cell r="H9">
            <v>8</v>
          </cell>
          <cell r="I9">
            <v>9</v>
          </cell>
          <cell r="J9">
            <v>10</v>
          </cell>
          <cell r="K9">
            <v>11</v>
          </cell>
          <cell r="L9">
            <v>12</v>
          </cell>
          <cell r="M9">
            <v>13</v>
          </cell>
          <cell r="N9">
            <v>14</v>
          </cell>
          <cell r="O9">
            <v>15</v>
          </cell>
          <cell r="P9">
            <v>16</v>
          </cell>
          <cell r="Q9">
            <v>17</v>
          </cell>
          <cell r="R9">
            <v>18</v>
          </cell>
          <cell r="S9">
            <v>19</v>
          </cell>
          <cell r="T9">
            <v>20</v>
          </cell>
          <cell r="U9">
            <v>21</v>
          </cell>
          <cell r="V9">
            <v>22</v>
          </cell>
          <cell r="W9">
            <v>23</v>
          </cell>
          <cell r="X9">
            <v>24</v>
          </cell>
          <cell r="Y9">
            <v>25</v>
          </cell>
          <cell r="Z9">
            <v>26</v>
          </cell>
          <cell r="AA9">
            <v>27</v>
          </cell>
          <cell r="AB9">
            <v>28</v>
          </cell>
          <cell r="AC9">
            <v>29</v>
          </cell>
          <cell r="AD9">
            <v>30</v>
          </cell>
          <cell r="AE9">
            <v>31</v>
          </cell>
          <cell r="AF9">
            <v>32</v>
          </cell>
          <cell r="AG9">
            <v>33</v>
          </cell>
          <cell r="AH9">
            <v>34</v>
          </cell>
          <cell r="AI9">
            <v>35</v>
          </cell>
          <cell r="AJ9">
            <v>36</v>
          </cell>
          <cell r="AK9">
            <v>37</v>
          </cell>
          <cell r="AL9">
            <v>38</v>
          </cell>
          <cell r="AM9">
            <v>39</v>
          </cell>
          <cell r="AN9">
            <v>40</v>
          </cell>
          <cell r="AO9">
            <v>41</v>
          </cell>
          <cell r="AP9">
            <v>42</v>
          </cell>
          <cell r="AQ9">
            <v>43</v>
          </cell>
          <cell r="AR9">
            <v>44</v>
          </cell>
          <cell r="AS9">
            <v>45</v>
          </cell>
          <cell r="AT9">
            <v>46</v>
          </cell>
          <cell r="AU9">
            <v>47</v>
          </cell>
          <cell r="AV9">
            <v>48</v>
          </cell>
          <cell r="AW9">
            <v>49</v>
          </cell>
          <cell r="AX9">
            <v>50</v>
          </cell>
          <cell r="AY9">
            <v>51</v>
          </cell>
          <cell r="AZ9">
            <v>52</v>
          </cell>
          <cell r="BA9">
            <v>53</v>
          </cell>
          <cell r="BB9">
            <v>54</v>
          </cell>
          <cell r="BC9">
            <v>55</v>
          </cell>
          <cell r="BD9">
            <v>56</v>
          </cell>
          <cell r="BE9">
            <v>57</v>
          </cell>
          <cell r="BF9">
            <v>58</v>
          </cell>
          <cell r="BG9">
            <v>59</v>
          </cell>
          <cell r="BH9">
            <v>60</v>
          </cell>
          <cell r="BI9">
            <v>61</v>
          </cell>
          <cell r="BJ9">
            <v>62</v>
          </cell>
          <cell r="BK9">
            <v>63</v>
          </cell>
          <cell r="BL9">
            <v>64</v>
          </cell>
          <cell r="BM9">
            <v>65</v>
          </cell>
          <cell r="BN9">
            <v>66</v>
          </cell>
          <cell r="BO9">
            <v>67</v>
          </cell>
          <cell r="BP9">
            <v>68</v>
          </cell>
          <cell r="BQ9">
            <v>69</v>
          </cell>
          <cell r="BR9">
            <v>70</v>
          </cell>
          <cell r="BS9">
            <v>71</v>
          </cell>
          <cell r="BT9">
            <v>72</v>
          </cell>
          <cell r="BU9">
            <v>73</v>
          </cell>
          <cell r="BV9">
            <v>74</v>
          </cell>
        </row>
        <row r="10">
          <cell r="A10" t="str">
            <v>JAN</v>
          </cell>
          <cell r="B10" t="str">
            <v>PEMAKAIAN BULAN   2004</v>
          </cell>
        </row>
        <row r="11">
          <cell r="A11" t="str">
            <v>FEB</v>
          </cell>
          <cell r="B11" t="str">
            <v>PEMAKAIAN BULAN   2004</v>
          </cell>
        </row>
        <row r="12">
          <cell r="A12" t="str">
            <v>MAR</v>
          </cell>
          <cell r="B12" t="str">
            <v>PEMAKAIAN BULAN   2004</v>
          </cell>
        </row>
        <row r="13">
          <cell r="A13" t="str">
            <v>APR</v>
          </cell>
          <cell r="B13" t="str">
            <v>PEMAKAIAN BULAN   2004</v>
          </cell>
        </row>
        <row r="14">
          <cell r="A14" t="str">
            <v>MEI</v>
          </cell>
          <cell r="B14" t="str">
            <v>PEMAKAIAN BULAN   2004</v>
          </cell>
        </row>
        <row r="15">
          <cell r="A15" t="str">
            <v>JUN</v>
          </cell>
          <cell r="B15" t="str">
            <v>PEMAKAIAN BULAN   2004</v>
          </cell>
        </row>
        <row r="16">
          <cell r="A16" t="str">
            <v>JUL</v>
          </cell>
          <cell r="B16" t="str">
            <v>PEMAKAIAN BULAN JULI 2004</v>
          </cell>
        </row>
        <row r="17">
          <cell r="A17" t="str">
            <v>AGT</v>
          </cell>
          <cell r="B17" t="str">
            <v>PEMAKAIAN BULAN AGUSTUS 2004</v>
          </cell>
          <cell r="C17">
            <v>28540.81</v>
          </cell>
          <cell r="D17">
            <v>9206.9500000000007</v>
          </cell>
          <cell r="E17">
            <v>24504.69</v>
          </cell>
          <cell r="F17">
            <v>8541.77</v>
          </cell>
          <cell r="G17">
            <v>12308.6</v>
          </cell>
          <cell r="H17">
            <v>4647.1000000000004</v>
          </cell>
          <cell r="I17">
            <v>19810.439999999999</v>
          </cell>
          <cell r="J17">
            <v>7660.53</v>
          </cell>
          <cell r="K17">
            <v>15795.7</v>
          </cell>
          <cell r="L17">
            <v>7103.92</v>
          </cell>
          <cell r="M17">
            <v>10589.01</v>
          </cell>
          <cell r="N17">
            <v>4330.76</v>
          </cell>
          <cell r="O17">
            <v>23658.5</v>
          </cell>
          <cell r="P17">
            <v>9385.6299999999992</v>
          </cell>
          <cell r="Q17">
            <v>105125</v>
          </cell>
          <cell r="R17">
            <v>42649</v>
          </cell>
          <cell r="S17">
            <v>2822.74</v>
          </cell>
          <cell r="T17">
            <v>1359.51</v>
          </cell>
          <cell r="U17">
            <v>5062.43</v>
          </cell>
          <cell r="V17">
            <v>2165.14</v>
          </cell>
          <cell r="W17">
            <v>3699.48</v>
          </cell>
          <cell r="X17">
            <v>1625.61</v>
          </cell>
          <cell r="Y17">
            <v>61940.635333593309</v>
          </cell>
          <cell r="Z17">
            <v>19981.364666406695</v>
          </cell>
          <cell r="AA17">
            <v>37772.038262645983</v>
          </cell>
          <cell r="AB17">
            <v>13166.461737354015</v>
          </cell>
          <cell r="AC17">
            <v>0</v>
          </cell>
          <cell r="AD17">
            <v>0</v>
          </cell>
          <cell r="AE17">
            <v>378229.37010423082</v>
          </cell>
          <cell r="AF17">
            <v>154690.62989576918</v>
          </cell>
          <cell r="AG17">
            <v>0</v>
          </cell>
          <cell r="AH17">
            <v>0</v>
          </cell>
          <cell r="AI17">
            <v>3040.844711817801</v>
          </cell>
          <cell r="AJ17">
            <v>1464.5552881821984</v>
          </cell>
        </row>
        <row r="18">
          <cell r="A18" t="str">
            <v>SEP</v>
          </cell>
          <cell r="B18" t="str">
            <v>PEMAKAIAN BULAN SEPTEMBER 2004</v>
          </cell>
          <cell r="C18">
            <v>34009.480000000003</v>
          </cell>
          <cell r="D18">
            <v>10984.85</v>
          </cell>
          <cell r="E18">
            <v>29264.03</v>
          </cell>
          <cell r="F18">
            <v>10239.540000000001</v>
          </cell>
          <cell r="G18">
            <v>21302.2</v>
          </cell>
          <cell r="H18">
            <v>7935.2</v>
          </cell>
          <cell r="I18">
            <v>23201.59</v>
          </cell>
          <cell r="J18">
            <v>9033.1200000000008</v>
          </cell>
          <cell r="K18">
            <v>18847.990000000002</v>
          </cell>
          <cell r="L18">
            <v>8507.16</v>
          </cell>
          <cell r="M18">
            <v>12767.11</v>
          </cell>
          <cell r="N18">
            <v>5228.41</v>
          </cell>
          <cell r="O18">
            <v>28421.52</v>
          </cell>
          <cell r="P18">
            <v>11266.52</v>
          </cell>
          <cell r="Q18">
            <v>105125</v>
          </cell>
          <cell r="R18">
            <v>42649</v>
          </cell>
          <cell r="S18">
            <v>4713.3100000000004</v>
          </cell>
          <cell r="T18">
            <v>2261.25</v>
          </cell>
          <cell r="U18">
            <v>9072.14</v>
          </cell>
          <cell r="V18">
            <v>3803.58</v>
          </cell>
          <cell r="W18">
            <v>6346.27</v>
          </cell>
          <cell r="X18">
            <v>2779.49</v>
          </cell>
          <cell r="Y18">
            <v>62532.42</v>
          </cell>
          <cell r="Z18">
            <v>19747.079999999998</v>
          </cell>
          <cell r="AA18">
            <v>38904.78</v>
          </cell>
          <cell r="AB18">
            <v>12285.72</v>
          </cell>
          <cell r="AC18">
            <v>648118.12</v>
          </cell>
          <cell r="AD18">
            <v>204668.88</v>
          </cell>
          <cell r="AE18">
            <v>413516.76</v>
          </cell>
          <cell r="AF18">
            <v>130584.23999999999</v>
          </cell>
          <cell r="AG18">
            <v>9265.5400000000009</v>
          </cell>
          <cell r="AH18">
            <v>2925.96</v>
          </cell>
          <cell r="AI18">
            <v>3480.268</v>
          </cell>
          <cell r="AJ18">
            <v>1099.0319999999999</v>
          </cell>
          <cell r="AL18">
            <v>5468670.0000000019</v>
          </cell>
          <cell r="AM18">
            <v>1777899.9999999995</v>
          </cell>
          <cell r="AN18">
            <v>4759340</v>
          </cell>
          <cell r="AO18">
            <v>1697770.0000000005</v>
          </cell>
          <cell r="AP18">
            <v>8993600</v>
          </cell>
          <cell r="AQ18">
            <v>3288099.9999999995</v>
          </cell>
          <cell r="AR18">
            <v>3391150.0000000014</v>
          </cell>
          <cell r="AS18">
            <v>1372590.0000000012</v>
          </cell>
          <cell r="AT18">
            <v>3052290.0000000009</v>
          </cell>
          <cell r="AU18">
            <v>1403239.9999999998</v>
          </cell>
          <cell r="AV18">
            <v>2178100.0000000005</v>
          </cell>
          <cell r="AW18">
            <v>897649.99999999965</v>
          </cell>
          <cell r="AX18">
            <v>4763020</v>
          </cell>
          <cell r="AY18">
            <v>1880890.0000000012</v>
          </cell>
          <cell r="AZ18">
            <v>104748</v>
          </cell>
          <cell r="BA18">
            <v>43170</v>
          </cell>
          <cell r="BB18">
            <v>1890570.0000000007</v>
          </cell>
          <cell r="BC18">
            <v>901740</v>
          </cell>
          <cell r="BD18">
            <v>4009709.9999999991</v>
          </cell>
          <cell r="BE18">
            <v>1638440</v>
          </cell>
          <cell r="BF18">
            <v>2646790.0000000005</v>
          </cell>
          <cell r="BG18">
            <v>1153879.9999999998</v>
          </cell>
          <cell r="BH18">
            <v>7936.5</v>
          </cell>
          <cell r="BI18">
            <v>2788.5</v>
          </cell>
          <cell r="BJ18">
            <v>5594.4</v>
          </cell>
          <cell r="BK18">
            <v>1965.6</v>
          </cell>
          <cell r="BL18">
            <v>2574.1199999999953</v>
          </cell>
          <cell r="BM18">
            <v>812.88000000000466</v>
          </cell>
          <cell r="BN18">
            <v>8497.5599999999977</v>
          </cell>
          <cell r="BO18">
            <v>2683.4400000000023</v>
          </cell>
          <cell r="BP18">
            <v>57.000000000007276</v>
          </cell>
          <cell r="BQ18">
            <v>18.000000000001819</v>
          </cell>
          <cell r="BR18">
            <v>4493.1200000000172</v>
          </cell>
          <cell r="BS18">
            <v>1418.8800000000083</v>
          </cell>
        </row>
        <row r="19">
          <cell r="A19" t="str">
            <v>OKT</v>
          </cell>
          <cell r="B19" t="str">
            <v>PEMAKAIAN BULAN OKTOBER 2004</v>
          </cell>
          <cell r="C19">
            <v>39478.089999999997</v>
          </cell>
          <cell r="D19">
            <v>12687.15</v>
          </cell>
          <cell r="E19">
            <v>34330.79</v>
          </cell>
          <cell r="F19">
            <v>11925.79</v>
          </cell>
          <cell r="G19">
            <v>30896.3</v>
          </cell>
          <cell r="H19">
            <v>11274.3</v>
          </cell>
          <cell r="I19">
            <v>26960.97</v>
          </cell>
          <cell r="J19">
            <v>10495.95</v>
          </cell>
          <cell r="K19">
            <v>21854.12</v>
          </cell>
          <cell r="L19">
            <v>9856.41</v>
          </cell>
          <cell r="M19">
            <v>13713.06</v>
          </cell>
          <cell r="N19">
            <v>7597.68</v>
          </cell>
          <cell r="O19">
            <v>30376.22</v>
          </cell>
          <cell r="P19">
            <v>16517.47</v>
          </cell>
          <cell r="Q19">
            <v>105125</v>
          </cell>
          <cell r="R19">
            <v>42649</v>
          </cell>
          <cell r="S19">
            <v>5690.76</v>
          </cell>
          <cell r="T19">
            <v>4361.8999999999996</v>
          </cell>
          <cell r="U19">
            <v>13572.32</v>
          </cell>
          <cell r="V19">
            <v>5588.21</v>
          </cell>
          <cell r="W19">
            <v>9140.9500000000007</v>
          </cell>
          <cell r="X19">
            <v>3956.6</v>
          </cell>
          <cell r="Y19">
            <v>62819.32</v>
          </cell>
          <cell r="Z19">
            <v>19837.68</v>
          </cell>
          <cell r="AA19">
            <v>39093.64</v>
          </cell>
          <cell r="AB19">
            <v>12345.359999999999</v>
          </cell>
          <cell r="AC19">
            <v>651178.64</v>
          </cell>
          <cell r="AD19">
            <v>205635.36</v>
          </cell>
          <cell r="AE19">
            <v>422297.8</v>
          </cell>
          <cell r="AF19">
            <v>133357.19999999998</v>
          </cell>
          <cell r="AG19">
            <v>9270.1</v>
          </cell>
          <cell r="AH19">
            <v>2927.4</v>
          </cell>
          <cell r="AI19">
            <v>3536.7360000000003</v>
          </cell>
          <cell r="AJ19">
            <v>1116.864</v>
          </cell>
          <cell r="AL19">
            <v>5469130</v>
          </cell>
          <cell r="AM19">
            <v>1702310</v>
          </cell>
          <cell r="AN19">
            <v>5066250</v>
          </cell>
          <cell r="AO19">
            <v>1686680</v>
          </cell>
          <cell r="AP19">
            <v>9595608</v>
          </cell>
          <cell r="AQ19">
            <v>3339270</v>
          </cell>
          <cell r="AR19">
            <v>3759640</v>
          </cell>
          <cell r="AS19">
            <v>1462880</v>
          </cell>
          <cell r="AT19">
            <v>3006200</v>
          </cell>
          <cell r="AU19">
            <v>1349240</v>
          </cell>
          <cell r="AV19">
            <v>2369270</v>
          </cell>
          <cell r="AW19">
            <v>945950</v>
          </cell>
          <cell r="AX19">
            <v>5250950</v>
          </cell>
          <cell r="AY19">
            <v>1954700</v>
          </cell>
          <cell r="AZ19">
            <v>118849.5</v>
          </cell>
          <cell r="BA19">
            <v>35500.5</v>
          </cell>
          <cell r="BB19">
            <v>2100650</v>
          </cell>
          <cell r="BC19">
            <v>977450</v>
          </cell>
          <cell r="BD19">
            <v>4498870</v>
          </cell>
          <cell r="BE19">
            <v>1784610</v>
          </cell>
          <cell r="BF19">
            <v>2794110</v>
          </cell>
          <cell r="BG19">
            <v>1177140</v>
          </cell>
          <cell r="BH19">
            <v>8607.0000000000437</v>
          </cell>
          <cell r="BI19">
            <v>2718.0000000000655</v>
          </cell>
          <cell r="BJ19">
            <v>5665.8000000000175</v>
          </cell>
          <cell r="BK19">
            <v>1789.1999999999825</v>
          </cell>
          <cell r="BL19">
            <v>3060.5200000000186</v>
          </cell>
          <cell r="BM19">
            <v>966.47999999998137</v>
          </cell>
          <cell r="BN19">
            <v>8781.039999999979</v>
          </cell>
          <cell r="BO19">
            <v>2772.9599999999919</v>
          </cell>
          <cell r="BP19">
            <v>45.599999999994907</v>
          </cell>
          <cell r="BQ19">
            <v>14.400000000000546</v>
          </cell>
          <cell r="BR19">
            <v>4517.4400000000242</v>
          </cell>
          <cell r="BS19">
            <v>1426.5600000000086</v>
          </cell>
        </row>
        <row r="20">
          <cell r="A20" t="str">
            <v>NOP</v>
          </cell>
          <cell r="B20" t="str">
            <v>PEMAKAIAN BULAN NOPEMBER 2004</v>
          </cell>
          <cell r="C20">
            <v>44821.66</v>
          </cell>
          <cell r="D20">
            <v>14382.43</v>
          </cell>
          <cell r="E20">
            <v>39246.910000000003</v>
          </cell>
          <cell r="F20">
            <v>13623.38</v>
          </cell>
          <cell r="G20">
            <v>40159.4</v>
          </cell>
          <cell r="H20">
            <v>14475.4</v>
          </cell>
          <cell r="I20">
            <v>30741.1</v>
          </cell>
          <cell r="J20">
            <v>11915.59</v>
          </cell>
          <cell r="K20">
            <v>25006.5</v>
          </cell>
          <cell r="L20">
            <v>11168.79</v>
          </cell>
          <cell r="M20">
            <v>13713.06</v>
          </cell>
          <cell r="N20">
            <v>7597.68</v>
          </cell>
          <cell r="O20">
            <v>30376.22</v>
          </cell>
          <cell r="P20">
            <v>16517.47</v>
          </cell>
          <cell r="Q20">
            <v>105125</v>
          </cell>
          <cell r="R20">
            <v>42649</v>
          </cell>
          <cell r="S20">
            <v>5690.76</v>
          </cell>
          <cell r="T20">
            <v>4361.8999999999996</v>
          </cell>
          <cell r="U20">
            <v>18105.349999999999</v>
          </cell>
          <cell r="V20">
            <v>7388.87</v>
          </cell>
          <cell r="W20">
            <v>11951.76</v>
          </cell>
          <cell r="X20">
            <v>5123.6000000000004</v>
          </cell>
          <cell r="Y20">
            <v>63077.340000000004</v>
          </cell>
          <cell r="Z20">
            <v>19919.16</v>
          </cell>
          <cell r="AA20">
            <v>39279.46</v>
          </cell>
          <cell r="AB20">
            <v>12404.039999999999</v>
          </cell>
          <cell r="AC20">
            <v>654128.96</v>
          </cell>
          <cell r="AD20">
            <v>206567.03999999998</v>
          </cell>
          <cell r="AE20">
            <v>431051.48</v>
          </cell>
          <cell r="AF20">
            <v>136121.51999999999</v>
          </cell>
          <cell r="AG20">
            <v>9270.1</v>
          </cell>
          <cell r="AH20">
            <v>2927.4</v>
          </cell>
          <cell r="AI20">
            <v>3592.2919999999999</v>
          </cell>
          <cell r="AJ20">
            <v>1134.4079999999999</v>
          </cell>
          <cell r="AL20">
            <v>5343960</v>
          </cell>
          <cell r="AM20">
            <v>1695270</v>
          </cell>
          <cell r="AN20">
            <v>4916030</v>
          </cell>
          <cell r="AO20">
            <v>1698340</v>
          </cell>
          <cell r="AP20">
            <v>9263020.8000000007</v>
          </cell>
          <cell r="AQ20">
            <v>3200821.8</v>
          </cell>
          <cell r="AR20">
            <v>3780100</v>
          </cell>
          <cell r="AS20">
            <v>1419630</v>
          </cell>
          <cell r="AT20">
            <v>3152700</v>
          </cell>
          <cell r="AU20">
            <v>1312390</v>
          </cell>
          <cell r="AV20">
            <v>2396830</v>
          </cell>
          <cell r="AW20">
            <v>904970</v>
          </cell>
          <cell r="AX20">
            <v>4345790</v>
          </cell>
          <cell r="AY20">
            <v>1728070</v>
          </cell>
          <cell r="AZ20">
            <v>129373.86</v>
          </cell>
          <cell r="BA20">
            <v>38644.14</v>
          </cell>
          <cell r="BB20">
            <v>2026880</v>
          </cell>
          <cell r="BC20">
            <v>863930</v>
          </cell>
          <cell r="BD20">
            <v>4538690</v>
          </cell>
          <cell r="BE20">
            <v>1800660</v>
          </cell>
          <cell r="BF20">
            <v>2813620</v>
          </cell>
          <cell r="BG20">
            <v>1166960</v>
          </cell>
          <cell r="BH20">
            <v>7740.6000000001222</v>
          </cell>
          <cell r="BI20">
            <v>2444.3999999999869</v>
          </cell>
          <cell r="BJ20">
            <v>5574.5999999999913</v>
          </cell>
          <cell r="BK20">
            <v>1760.4000000000087</v>
          </cell>
          <cell r="BL20">
            <v>2950.3199999999488</v>
          </cell>
          <cell r="BM20">
            <v>931.67999999999302</v>
          </cell>
          <cell r="BN20">
            <v>8753.679999999993</v>
          </cell>
          <cell r="BO20">
            <v>2764.320000000007</v>
          </cell>
          <cell r="BP20">
            <v>0</v>
          </cell>
          <cell r="BQ20">
            <v>0</v>
          </cell>
          <cell r="BR20">
            <v>4444.4799999999668</v>
          </cell>
          <cell r="BS20">
            <v>1403.5199999999895</v>
          </cell>
        </row>
        <row r="21">
          <cell r="A21" t="str">
            <v>DES</v>
          </cell>
          <cell r="B21" t="str">
            <v>PEMAKAIAN BULAN DESEMBER 2004</v>
          </cell>
          <cell r="C21">
            <v>50298.75</v>
          </cell>
          <cell r="D21">
            <v>16149.48</v>
          </cell>
          <cell r="E21">
            <v>44545.59</v>
          </cell>
          <cell r="F21">
            <v>15407.05</v>
          </cell>
          <cell r="G21">
            <v>43147.4</v>
          </cell>
          <cell r="H21">
            <v>15558.8</v>
          </cell>
          <cell r="I21">
            <v>34489.54</v>
          </cell>
          <cell r="J21">
            <v>13344.92</v>
          </cell>
          <cell r="K21">
            <v>27959.86</v>
          </cell>
          <cell r="L21">
            <v>12460.84</v>
          </cell>
          <cell r="M21">
            <v>13713.06</v>
          </cell>
          <cell r="N21">
            <v>7597.68</v>
          </cell>
          <cell r="O21">
            <v>30376.22</v>
          </cell>
          <cell r="P21">
            <v>16517.47</v>
          </cell>
          <cell r="Q21">
            <v>105125</v>
          </cell>
          <cell r="R21">
            <v>42649</v>
          </cell>
          <cell r="S21">
            <v>5690.76</v>
          </cell>
          <cell r="T21">
            <v>4361.8999999999996</v>
          </cell>
          <cell r="U21">
            <v>18105.349999999999</v>
          </cell>
          <cell r="V21">
            <v>7388.87</v>
          </cell>
          <cell r="W21">
            <v>11951.76</v>
          </cell>
          <cell r="X21">
            <v>5123.6000000000004</v>
          </cell>
          <cell r="Y21">
            <v>63349.42</v>
          </cell>
          <cell r="Z21">
            <v>20005.079999999998</v>
          </cell>
          <cell r="AA21">
            <v>39472.879999999997</v>
          </cell>
          <cell r="AB21">
            <v>12465.119999999999</v>
          </cell>
          <cell r="AC21">
            <v>657218.36</v>
          </cell>
          <cell r="AD21">
            <v>207542.63999999998</v>
          </cell>
          <cell r="AE21">
            <v>439992.88</v>
          </cell>
          <cell r="AF21">
            <v>138945.12</v>
          </cell>
          <cell r="AG21">
            <v>9280.36</v>
          </cell>
          <cell r="AH21">
            <v>2930.64</v>
          </cell>
          <cell r="AI21">
            <v>3652.8639999999996</v>
          </cell>
          <cell r="AJ21">
            <v>1153.5359999999998</v>
          </cell>
          <cell r="AL21">
            <v>5476020</v>
          </cell>
          <cell r="AM21">
            <v>1767040</v>
          </cell>
          <cell r="AN21">
            <v>5297390</v>
          </cell>
          <cell r="AO21">
            <v>1784200</v>
          </cell>
          <cell r="AP21">
            <v>9464228.4000000004</v>
          </cell>
          <cell r="AQ21">
            <v>3321634.8</v>
          </cell>
          <cell r="AR21">
            <v>3747900</v>
          </cell>
          <cell r="AS21">
            <v>1429360</v>
          </cell>
          <cell r="AT21">
            <v>2952600</v>
          </cell>
          <cell r="AU21">
            <v>1292040</v>
          </cell>
          <cell r="AV21">
            <v>2409280</v>
          </cell>
          <cell r="AW21">
            <v>934320</v>
          </cell>
          <cell r="AX21">
            <v>4553380</v>
          </cell>
          <cell r="AY21">
            <v>1857540</v>
          </cell>
          <cell r="AZ21">
            <v>120337.14</v>
          </cell>
          <cell r="BA21">
            <v>35944.86</v>
          </cell>
          <cell r="BB21">
            <v>1985260</v>
          </cell>
          <cell r="BC21">
            <v>885080</v>
          </cell>
          <cell r="BD21">
            <v>4264310</v>
          </cell>
          <cell r="BE21">
            <v>1760120</v>
          </cell>
          <cell r="BF21">
            <v>2879530</v>
          </cell>
          <cell r="BG21">
            <v>1217150</v>
          </cell>
          <cell r="BH21">
            <v>8162.3999999998341</v>
          </cell>
          <cell r="BI21">
            <v>2577.5999999999476</v>
          </cell>
          <cell r="BJ21">
            <v>5802.5999999999476</v>
          </cell>
          <cell r="BK21">
            <v>1832.3999999999978</v>
          </cell>
          <cell r="BL21">
            <v>3089.4000000000233</v>
          </cell>
          <cell r="BM21">
            <v>975.60000000000582</v>
          </cell>
          <cell r="BN21">
            <v>8941.4000000000233</v>
          </cell>
          <cell r="BO21">
            <v>2823.6000000000058</v>
          </cell>
          <cell r="BP21">
            <v>102.60000000000218</v>
          </cell>
          <cell r="BQ21">
            <v>32.399999999997817</v>
          </cell>
          <cell r="BR21">
            <v>4845.7599999999729</v>
          </cell>
          <cell r="BS21">
            <v>1530.2399999999943</v>
          </cell>
        </row>
      </sheetData>
      <sheetData sheetId="1">
        <row r="4">
          <cell r="C4" t="str">
            <v>KALIBAKAL</v>
          </cell>
          <cell r="I4" t="str">
            <v>RAWALO</v>
          </cell>
          <cell r="M4" t="str">
            <v>WONOSOBO</v>
          </cell>
          <cell r="Q4" t="str">
            <v>GARUNG</v>
          </cell>
          <cell r="S4" t="str">
            <v>DIENG</v>
          </cell>
          <cell r="U4" t="str">
            <v>MRICA</v>
          </cell>
          <cell r="Y4" t="str">
            <v>MRICA</v>
          </cell>
          <cell r="AC4" t="str">
            <v/>
          </cell>
        </row>
        <row r="5">
          <cell r="A5" t="str">
            <v>BULAN</v>
          </cell>
          <cell r="C5" t="str">
            <v>INC I</v>
          </cell>
          <cell r="E5" t="str">
            <v>INC II</v>
          </cell>
          <cell r="G5" t="str">
            <v>INC III</v>
          </cell>
          <cell r="I5" t="str">
            <v>INC I</v>
          </cell>
          <cell r="K5" t="str">
            <v>INC II</v>
          </cell>
          <cell r="M5" t="str">
            <v>INC I</v>
          </cell>
          <cell r="O5" t="str">
            <v>INC II</v>
          </cell>
          <cell r="Q5" t="str">
            <v>INC I</v>
          </cell>
          <cell r="S5" t="str">
            <v>INC I</v>
          </cell>
          <cell r="U5" t="str">
            <v>INC I</v>
          </cell>
          <cell r="W5" t="str">
            <v>INC II</v>
          </cell>
          <cell r="Y5" t="str">
            <v>INC I</v>
          </cell>
          <cell r="AA5" t="str">
            <v>INC II</v>
          </cell>
          <cell r="AC5" t="str">
            <v/>
          </cell>
        </row>
        <row r="6">
          <cell r="C6" t="str">
            <v>ME</v>
          </cell>
          <cell r="D6" t="str">
            <v>MK</v>
          </cell>
          <cell r="E6" t="str">
            <v>ME</v>
          </cell>
          <cell r="F6" t="str">
            <v>MK</v>
          </cell>
          <cell r="G6" t="str">
            <v>ME</v>
          </cell>
          <cell r="H6" t="str">
            <v>MK</v>
          </cell>
          <cell r="I6" t="str">
            <v>ME</v>
          </cell>
          <cell r="J6" t="str">
            <v>MK</v>
          </cell>
          <cell r="K6" t="str">
            <v>ME</v>
          </cell>
          <cell r="L6" t="str">
            <v>MK</v>
          </cell>
          <cell r="M6" t="str">
            <v>ME</v>
          </cell>
          <cell r="N6" t="str">
            <v>MK</v>
          </cell>
          <cell r="O6" t="str">
            <v>ME</v>
          </cell>
          <cell r="P6" t="str">
            <v>MK</v>
          </cell>
          <cell r="Q6" t="str">
            <v>ME</v>
          </cell>
          <cell r="R6" t="str">
            <v>MK</v>
          </cell>
          <cell r="S6" t="str">
            <v>ME</v>
          </cell>
          <cell r="T6" t="str">
            <v>MK</v>
          </cell>
          <cell r="U6" t="str">
            <v>ME</v>
          </cell>
          <cell r="V6" t="str">
            <v>MK</v>
          </cell>
          <cell r="W6" t="str">
            <v>ME</v>
          </cell>
          <cell r="X6" t="str">
            <v>MK</v>
          </cell>
          <cell r="Y6" t="str">
            <v>ME</v>
          </cell>
          <cell r="Z6" t="str">
            <v>MK</v>
          </cell>
          <cell r="AA6" t="str">
            <v>ME</v>
          </cell>
          <cell r="AB6" t="str">
            <v>MK</v>
          </cell>
          <cell r="AC6" t="str">
            <v/>
          </cell>
        </row>
        <row r="7">
          <cell r="A7">
            <v>1</v>
          </cell>
          <cell r="B7">
            <v>2</v>
          </cell>
          <cell r="C7">
            <v>3</v>
          </cell>
          <cell r="D7">
            <v>4</v>
          </cell>
          <cell r="E7">
            <v>5</v>
          </cell>
          <cell r="F7">
            <v>6</v>
          </cell>
          <cell r="G7">
            <v>7</v>
          </cell>
          <cell r="H7">
            <v>8</v>
          </cell>
          <cell r="I7">
            <v>9</v>
          </cell>
          <cell r="J7">
            <v>10</v>
          </cell>
          <cell r="K7">
            <v>11</v>
          </cell>
          <cell r="L7">
            <v>12</v>
          </cell>
          <cell r="M7">
            <v>13</v>
          </cell>
          <cell r="N7">
            <v>14</v>
          </cell>
          <cell r="O7">
            <v>15</v>
          </cell>
          <cell r="P7">
            <v>16</v>
          </cell>
          <cell r="Q7">
            <v>17</v>
          </cell>
          <cell r="R7">
            <v>18</v>
          </cell>
          <cell r="S7">
            <v>19</v>
          </cell>
          <cell r="T7">
            <v>20</v>
          </cell>
          <cell r="U7">
            <v>21</v>
          </cell>
          <cell r="V7">
            <v>22</v>
          </cell>
          <cell r="W7">
            <v>23</v>
          </cell>
          <cell r="X7">
            <v>24</v>
          </cell>
          <cell r="Y7">
            <v>25</v>
          </cell>
          <cell r="Z7">
            <v>26</v>
          </cell>
          <cell r="AA7">
            <v>27</v>
          </cell>
          <cell r="AB7">
            <v>28</v>
          </cell>
          <cell r="AC7" t="str">
            <v/>
          </cell>
        </row>
        <row r="8">
          <cell r="A8" t="str">
            <v>JAN</v>
          </cell>
          <cell r="B8" t="str">
            <v>PEMAKAIAN BULAN   2004</v>
          </cell>
        </row>
        <row r="9">
          <cell r="A9" t="str">
            <v>FEB</v>
          </cell>
          <cell r="B9" t="str">
            <v>PEMAKAIAN BULAN   2004</v>
          </cell>
        </row>
        <row r="10">
          <cell r="A10" t="str">
            <v>MAR</v>
          </cell>
          <cell r="B10" t="str">
            <v>PEMAKAIAN BULAN   2004</v>
          </cell>
        </row>
        <row r="11">
          <cell r="A11" t="str">
            <v>APR</v>
          </cell>
          <cell r="B11" t="str">
            <v>PEMAKAIAN BULAN   2004</v>
          </cell>
        </row>
        <row r="12">
          <cell r="A12" t="str">
            <v>MEI</v>
          </cell>
          <cell r="B12" t="str">
            <v>PEMAKAIAN BULAN   2004</v>
          </cell>
        </row>
        <row r="13">
          <cell r="A13" t="str">
            <v>JUN</v>
          </cell>
          <cell r="B13" t="str">
            <v>PEMAKAIAN BULAN   2004</v>
          </cell>
        </row>
        <row r="14">
          <cell r="A14" t="str">
            <v>JUL</v>
          </cell>
          <cell r="B14" t="str">
            <v>PEMAKAIAN BULAN JULI 2004</v>
          </cell>
          <cell r="C14">
            <v>7463330.0000000019</v>
          </cell>
          <cell r="D14">
            <v>7460245.1879000245</v>
          </cell>
          <cell r="E14">
            <v>6603900.0000000019</v>
          </cell>
          <cell r="F14">
            <v>6574958.0284999851</v>
          </cell>
          <cell r="G14">
            <v>11979800</v>
          </cell>
          <cell r="H14">
            <v>11931369.999999996</v>
          </cell>
          <cell r="I14">
            <v>5644200.0000000009</v>
          </cell>
          <cell r="J14">
            <v>5650831.9999999944</v>
          </cell>
          <cell r="K14">
            <v>4663620.0000000009</v>
          </cell>
          <cell r="L14">
            <v>4668179.999999987</v>
          </cell>
          <cell r="M14">
            <v>3144440.0000000005</v>
          </cell>
          <cell r="N14">
            <v>3144280.0000000047</v>
          </cell>
          <cell r="O14">
            <v>7219490.0000000019</v>
          </cell>
          <cell r="P14">
            <v>7247800.0000000466</v>
          </cell>
          <cell r="Q14" t="e">
            <v>#REF!</v>
          </cell>
          <cell r="R14">
            <v>143838.00000000017</v>
          </cell>
          <cell r="S14">
            <v>3035689.9999999995</v>
          </cell>
          <cell r="T14">
            <v>0</v>
          </cell>
          <cell r="U14">
            <v>5108580.0000000019</v>
          </cell>
          <cell r="V14">
            <v>5190200.000000041</v>
          </cell>
          <cell r="W14">
            <v>3847420</v>
          </cell>
          <cell r="X14" t="e">
            <v>#REF!</v>
          </cell>
          <cell r="Y14">
            <v>5108580.0000000019</v>
          </cell>
          <cell r="Z14">
            <v>5190200.000000041</v>
          </cell>
          <cell r="AA14">
            <v>3847420</v>
          </cell>
          <cell r="AB14" t="e">
            <v>#REF!</v>
          </cell>
        </row>
        <row r="15">
          <cell r="A15" t="str">
            <v>AGT</v>
          </cell>
          <cell r="B15" t="str">
            <v>PEMAKAIAN BULAN AGUSTUS 2004</v>
          </cell>
          <cell r="C15">
            <v>7488459.9999999991</v>
          </cell>
          <cell r="D15">
            <v>7489045.1944999695</v>
          </cell>
          <cell r="E15">
            <v>6597099.9999999981</v>
          </cell>
          <cell r="F15">
            <v>6580175.4209999852</v>
          </cell>
          <cell r="G15">
            <v>12425300.000000002</v>
          </cell>
          <cell r="H15">
            <v>12322200</v>
          </cell>
          <cell r="I15">
            <v>5088309.9999999981</v>
          </cell>
          <cell r="J15">
            <v>5091856.0000000075</v>
          </cell>
          <cell r="K15">
            <v>4604600.0000000019</v>
          </cell>
          <cell r="L15">
            <v>4609000</v>
          </cell>
          <cell r="M15">
            <v>3169819.9999999995</v>
          </cell>
          <cell r="N15">
            <v>3169600</v>
          </cell>
          <cell r="O15">
            <v>7076759.9999999981</v>
          </cell>
          <cell r="P15">
            <v>7085199.9999999534</v>
          </cell>
          <cell r="Q15" t="e">
            <v>#REF!</v>
          </cell>
          <cell r="R15">
            <v>147773.99999999965</v>
          </cell>
          <cell r="S15">
            <v>2961069.9999999995</v>
          </cell>
          <cell r="T15">
            <v>2981640.0000000005</v>
          </cell>
          <cell r="U15">
            <v>5152180</v>
          </cell>
          <cell r="V15">
            <v>5227079.999999987</v>
          </cell>
          <cell r="W15">
            <v>3763050</v>
          </cell>
          <cell r="X15">
            <v>3743309.9999999995</v>
          </cell>
          <cell r="Y15">
            <v>5152180</v>
          </cell>
          <cell r="Z15">
            <v>5227079.999999987</v>
          </cell>
          <cell r="AA15">
            <v>3763050</v>
          </cell>
          <cell r="AB15">
            <v>3743309.9999999995</v>
          </cell>
        </row>
        <row r="16">
          <cell r="A16" t="str">
            <v>SEP</v>
          </cell>
          <cell r="B16" t="str">
            <v>PEMAKAIAN BULAN SEPTEMBER 2004</v>
          </cell>
          <cell r="C16">
            <v>7246570</v>
          </cell>
          <cell r="D16">
            <v>7247166.8782000421</v>
          </cell>
          <cell r="E16">
            <v>6457110.0000000009</v>
          </cell>
          <cell r="F16">
            <v>6439305.823499985</v>
          </cell>
          <cell r="G16">
            <v>12281700</v>
          </cell>
          <cell r="H16">
            <v>12245419.999999996</v>
          </cell>
          <cell r="I16">
            <v>4763740.0000000019</v>
          </cell>
          <cell r="J16">
            <v>4767311.9999999981</v>
          </cell>
          <cell r="K16">
            <v>4455529.9999999991</v>
          </cell>
          <cell r="L16">
            <v>4459840.0000000261</v>
          </cell>
          <cell r="M16">
            <v>3075750</v>
          </cell>
          <cell r="N16">
            <v>3074600</v>
          </cell>
          <cell r="O16">
            <v>6643910.0000000037</v>
          </cell>
          <cell r="P16">
            <v>6661400.0000000233</v>
          </cell>
          <cell r="Q16">
            <v>0</v>
          </cell>
          <cell r="R16">
            <v>147918.00000000017</v>
          </cell>
          <cell r="S16">
            <v>2792310.0000000005</v>
          </cell>
          <cell r="T16">
            <v>2811310.0000000005</v>
          </cell>
          <cell r="U16">
            <v>5648150</v>
          </cell>
          <cell r="V16">
            <v>5730160.0000000326</v>
          </cell>
          <cell r="W16">
            <v>3800670</v>
          </cell>
          <cell r="X16">
            <v>3781830</v>
          </cell>
          <cell r="Y16">
            <v>5648150</v>
          </cell>
          <cell r="Z16">
            <v>5730160.0000000326</v>
          </cell>
          <cell r="AA16">
            <v>3800670</v>
          </cell>
          <cell r="AB16">
            <v>3781830</v>
          </cell>
        </row>
        <row r="17">
          <cell r="A17" t="str">
            <v>OKT</v>
          </cell>
          <cell r="B17" t="str">
            <v>PEMAKAIAN BULAN OKTOBER 2004</v>
          </cell>
          <cell r="C17">
            <v>7171440</v>
          </cell>
          <cell r="D17">
            <v>7173705.9917999571</v>
          </cell>
          <cell r="E17">
            <v>6752930</v>
          </cell>
          <cell r="F17">
            <v>6735653.7175000003</v>
          </cell>
          <cell r="G17">
            <v>12934878</v>
          </cell>
          <cell r="H17">
            <v>12901130.000000004</v>
          </cell>
          <cell r="I17">
            <v>5222520</v>
          </cell>
          <cell r="J17">
            <v>5227727.9999999953</v>
          </cell>
          <cell r="K17">
            <v>4355440</v>
          </cell>
          <cell r="L17">
            <v>4357759.9999999739</v>
          </cell>
          <cell r="M17">
            <v>3315220</v>
          </cell>
          <cell r="N17">
            <v>3315800</v>
          </cell>
          <cell r="O17">
            <v>7205650</v>
          </cell>
          <cell r="P17">
            <v>7226599.9999999767</v>
          </cell>
          <cell r="Q17">
            <v>0</v>
          </cell>
          <cell r="R17">
            <v>154350</v>
          </cell>
          <cell r="S17">
            <v>3078100</v>
          </cell>
          <cell r="T17">
            <v>3096719.9999999995</v>
          </cell>
          <cell r="U17">
            <v>6283480</v>
          </cell>
          <cell r="V17">
            <v>6377999.9999998836</v>
          </cell>
          <cell r="W17">
            <v>3971250</v>
          </cell>
          <cell r="X17">
            <v>3951350.0000000005</v>
          </cell>
          <cell r="Y17">
            <v>6283480</v>
          </cell>
          <cell r="Z17">
            <v>6377999.9999998836</v>
          </cell>
          <cell r="AA17">
            <v>3971250</v>
          </cell>
          <cell r="AB17">
            <v>3951350.0000000005</v>
          </cell>
        </row>
        <row r="18">
          <cell r="A18" t="str">
            <v>NOP</v>
          </cell>
          <cell r="B18" t="str">
            <v>PEMAKAIAN BULAN NOPEMBER 2004</v>
          </cell>
          <cell r="C18">
            <v>7039230</v>
          </cell>
          <cell r="D18">
            <v>7038679.8739000093</v>
          </cell>
          <cell r="E18">
            <v>6614370</v>
          </cell>
          <cell r="F18">
            <v>6594784.1200000001</v>
          </cell>
          <cell r="G18">
            <v>12463842.600000001</v>
          </cell>
          <cell r="H18">
            <v>12410530.000000004</v>
          </cell>
          <cell r="I18">
            <v>5199730</v>
          </cell>
          <cell r="J18">
            <v>5210656.0000000391</v>
          </cell>
          <cell r="K18">
            <v>4465090</v>
          </cell>
          <cell r="L18">
            <v>4468200</v>
          </cell>
          <cell r="M18">
            <v>3301800</v>
          </cell>
          <cell r="N18">
            <v>3302200</v>
          </cell>
          <cell r="O18">
            <v>6073860</v>
          </cell>
          <cell r="P18">
            <v>6080000</v>
          </cell>
          <cell r="Q18">
            <v>0</v>
          </cell>
          <cell r="R18">
            <v>168018</v>
          </cell>
          <cell r="S18">
            <v>2890810</v>
          </cell>
          <cell r="T18">
            <v>2907600.0000000005</v>
          </cell>
          <cell r="U18">
            <v>6339350</v>
          </cell>
          <cell r="V18">
            <v>6427880.0000000047</v>
          </cell>
          <cell r="W18">
            <v>3980580</v>
          </cell>
          <cell r="X18">
            <v>3956500</v>
          </cell>
          <cell r="Y18">
            <v>6339350</v>
          </cell>
          <cell r="Z18">
            <v>6427880.0000000047</v>
          </cell>
          <cell r="AA18">
            <v>3980580</v>
          </cell>
          <cell r="AB18">
            <v>3956500</v>
          </cell>
        </row>
        <row r="19">
          <cell r="A19" t="str">
            <v>DES</v>
          </cell>
          <cell r="B19" t="str">
            <v>PEMAKAIAN BULAN DESEMBER 2004</v>
          </cell>
          <cell r="C19">
            <v>7243060</v>
          </cell>
          <cell r="D19">
            <v>7241740.79</v>
          </cell>
          <cell r="E19">
            <v>7081590</v>
          </cell>
          <cell r="F19">
            <v>7060592.922399994</v>
          </cell>
          <cell r="G19">
            <v>12785863.199999999</v>
          </cell>
          <cell r="H19">
            <v>12730519.999999996</v>
          </cell>
          <cell r="I19">
            <v>5177260</v>
          </cell>
          <cell r="J19">
            <v>5187951.9999999758</v>
          </cell>
          <cell r="K19">
            <v>4244640</v>
          </cell>
          <cell r="L19">
            <v>4246220.000000013</v>
          </cell>
          <cell r="M19">
            <v>3343600</v>
          </cell>
          <cell r="N19">
            <v>3341839.9999999907</v>
          </cell>
          <cell r="O19">
            <v>6410920</v>
          </cell>
          <cell r="P19">
            <v>6418000</v>
          </cell>
          <cell r="Q19">
            <v>0</v>
          </cell>
          <cell r="R19">
            <v>156282</v>
          </cell>
          <cell r="S19">
            <v>2870340</v>
          </cell>
          <cell r="T19">
            <v>2887109.9999999986</v>
          </cell>
          <cell r="U19">
            <v>6024430</v>
          </cell>
          <cell r="V19">
            <v>6108479.9999999814</v>
          </cell>
          <cell r="W19">
            <v>4096680</v>
          </cell>
          <cell r="X19">
            <v>4067560.0000000014</v>
          </cell>
          <cell r="Y19">
            <v>6024430</v>
          </cell>
          <cell r="Z19">
            <v>6108479.9999999814</v>
          </cell>
          <cell r="AA19">
            <v>4096680</v>
          </cell>
          <cell r="AB19">
            <v>4067560.0000000014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>
        <row r="120">
          <cell r="H120">
            <v>9000</v>
          </cell>
        </row>
      </sheetData>
      <sheetData sheetId="12">
        <row r="120">
          <cell r="H120">
            <v>9000</v>
          </cell>
        </row>
      </sheetData>
      <sheetData sheetId="13">
        <row r="120">
          <cell r="H120">
            <v>9000</v>
          </cell>
        </row>
      </sheetData>
      <sheetData sheetId="14">
        <row r="120">
          <cell r="H120">
            <v>9000</v>
          </cell>
        </row>
      </sheetData>
      <sheetData sheetId="15">
        <row r="120">
          <cell r="H120">
            <v>9000</v>
          </cell>
        </row>
      </sheetData>
      <sheetData sheetId="16">
        <row r="120">
          <cell r="H120">
            <v>9000</v>
          </cell>
        </row>
      </sheetData>
      <sheetData sheetId="17">
        <row r="120">
          <cell r="H120">
            <v>9000</v>
          </cell>
        </row>
      </sheetData>
      <sheetData sheetId="18">
        <row r="120">
          <cell r="H120">
            <v>9000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NU UTAMA"/>
      <sheetName val="DAT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DENPASAR"/>
      <sheetName val="DeVIASI"/>
      <sheetName val="KoMposisi"/>
    </sheetNames>
    <sheetDataSet>
      <sheetData sheetId="0"/>
      <sheetData sheetId="1">
        <row r="10">
          <cell r="T10">
            <v>4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11">
          <cell r="A11" t="str">
            <v>ANTOSARI</v>
          </cell>
          <cell r="B11" t="str">
            <v>Antosari_Trafo_1</v>
          </cell>
          <cell r="C11" t="str">
            <v>L</v>
          </cell>
          <cell r="D11">
            <v>10101</v>
          </cell>
        </row>
        <row r="12">
          <cell r="B12" t="str">
            <v>P_Bajera</v>
          </cell>
          <cell r="C12" t="str">
            <v>R</v>
          </cell>
          <cell r="D12">
            <v>10102</v>
          </cell>
        </row>
        <row r="13">
          <cell r="B13" t="str">
            <v>P_Belimbing</v>
          </cell>
          <cell r="C13" t="str">
            <v>R</v>
          </cell>
          <cell r="D13">
            <v>10103</v>
          </cell>
        </row>
        <row r="14">
          <cell r="B14" t="str">
            <v>P_Kerambitan</v>
          </cell>
          <cell r="C14" t="str">
            <v>R</v>
          </cell>
          <cell r="D14">
            <v>10104</v>
          </cell>
        </row>
        <row r="15">
          <cell r="B15" t="str">
            <v>P_Surabrata</v>
          </cell>
          <cell r="C15" t="str">
            <v>R</v>
          </cell>
          <cell r="D15">
            <v>10105</v>
          </cell>
        </row>
        <row r="16">
          <cell r="B16" t="str">
            <v>P_Sanda</v>
          </cell>
          <cell r="C16" t="str">
            <v>R</v>
          </cell>
          <cell r="D16">
            <v>10106</v>
          </cell>
        </row>
        <row r="17">
          <cell r="B17" t="str">
            <v>Antosari Spare3</v>
          </cell>
          <cell r="C17" t="str">
            <v>L</v>
          </cell>
          <cell r="D17">
            <v>10107</v>
          </cell>
        </row>
        <row r="18">
          <cell r="B18" t="str">
            <v>Antosari Spare4</v>
          </cell>
          <cell r="C18" t="str">
            <v>L</v>
          </cell>
          <cell r="D18">
            <v>10108</v>
          </cell>
        </row>
        <row r="19">
          <cell r="B19" t="str">
            <v>Antosari Spare5</v>
          </cell>
          <cell r="C19" t="str">
            <v>L</v>
          </cell>
          <cell r="D19">
            <v>10109</v>
          </cell>
        </row>
        <row r="20">
          <cell r="B20" t="str">
            <v>Antosari Spare6</v>
          </cell>
          <cell r="C20" t="str">
            <v>L</v>
          </cell>
          <cell r="D20">
            <v>10110</v>
          </cell>
        </row>
        <row r="21">
          <cell r="B21" t="str">
            <v>Antosari Spare7</v>
          </cell>
          <cell r="C21" t="str">
            <v>L</v>
          </cell>
          <cell r="D21">
            <v>10111</v>
          </cell>
        </row>
        <row r="22">
          <cell r="B22" t="str">
            <v>Antosari Spare8</v>
          </cell>
          <cell r="C22" t="str">
            <v>L</v>
          </cell>
          <cell r="D22">
            <v>10112</v>
          </cell>
        </row>
        <row r="23">
          <cell r="B23" t="str">
            <v>Antosari Spare9</v>
          </cell>
          <cell r="C23" t="str">
            <v>L</v>
          </cell>
          <cell r="D23">
            <v>10113</v>
          </cell>
        </row>
        <row r="24">
          <cell r="B24" t="str">
            <v>Antosari Spare10</v>
          </cell>
          <cell r="C24" t="str">
            <v>L</v>
          </cell>
          <cell r="D24">
            <v>10114</v>
          </cell>
        </row>
        <row r="25">
          <cell r="B25" t="str">
            <v>Antosari Spare11</v>
          </cell>
          <cell r="C25" t="str">
            <v>L</v>
          </cell>
          <cell r="D25">
            <v>10115</v>
          </cell>
        </row>
        <row r="26">
          <cell r="B26" t="str">
            <v>Antosari Spare12</v>
          </cell>
          <cell r="C26" t="str">
            <v>L</v>
          </cell>
          <cell r="D26">
            <v>10116</v>
          </cell>
        </row>
        <row r="27">
          <cell r="B27" t="str">
            <v>Antosari Spare13</v>
          </cell>
          <cell r="C27" t="str">
            <v>L</v>
          </cell>
          <cell r="D27">
            <v>10117</v>
          </cell>
        </row>
        <row r="28">
          <cell r="B28" t="str">
            <v>Antosari Spare14</v>
          </cell>
          <cell r="C28" t="str">
            <v>L</v>
          </cell>
          <cell r="D28">
            <v>10118</v>
          </cell>
        </row>
        <row r="29">
          <cell r="B29" t="str">
            <v>Antosari Spare15</v>
          </cell>
          <cell r="C29" t="str">
            <v>L</v>
          </cell>
          <cell r="D29">
            <v>10119</v>
          </cell>
        </row>
        <row r="30">
          <cell r="B30" t="str">
            <v>Antosari Spare16</v>
          </cell>
          <cell r="C30" t="str">
            <v>L</v>
          </cell>
          <cell r="D30">
            <v>10120</v>
          </cell>
        </row>
        <row r="31">
          <cell r="B31" t="str">
            <v>Antosari Spare17</v>
          </cell>
          <cell r="C31" t="str">
            <v>L</v>
          </cell>
          <cell r="D31">
            <v>10121</v>
          </cell>
        </row>
        <row r="32">
          <cell r="B32" t="str">
            <v>Antosari Spare18</v>
          </cell>
          <cell r="C32" t="str">
            <v>L</v>
          </cell>
          <cell r="D32">
            <v>10122</v>
          </cell>
        </row>
        <row r="33">
          <cell r="B33" t="str">
            <v>Antosari Spare19</v>
          </cell>
          <cell r="C33" t="str">
            <v>L</v>
          </cell>
          <cell r="D33">
            <v>10123</v>
          </cell>
        </row>
        <row r="34">
          <cell r="B34" t="str">
            <v>Antosari Spare20</v>
          </cell>
          <cell r="C34" t="str">
            <v>L</v>
          </cell>
          <cell r="D34">
            <v>10124</v>
          </cell>
        </row>
        <row r="35">
          <cell r="B35" t="str">
            <v>Antosari Spare21</v>
          </cell>
          <cell r="C35" t="str">
            <v>L</v>
          </cell>
          <cell r="D35">
            <v>10125</v>
          </cell>
        </row>
        <row r="36">
          <cell r="B36" t="str">
            <v>Antosari Spare22</v>
          </cell>
          <cell r="C36" t="str">
            <v>L</v>
          </cell>
          <cell r="D36">
            <v>10126</v>
          </cell>
        </row>
        <row r="37">
          <cell r="B37" t="str">
            <v>Antosari Spare23</v>
          </cell>
          <cell r="C37" t="str">
            <v>L</v>
          </cell>
          <cell r="D37">
            <v>10127</v>
          </cell>
        </row>
        <row r="38">
          <cell r="B38" t="str">
            <v>Antosari Spare24</v>
          </cell>
          <cell r="C38" t="str">
            <v>L</v>
          </cell>
          <cell r="D38">
            <v>10128</v>
          </cell>
        </row>
        <row r="39">
          <cell r="B39" t="str">
            <v>Antosari Spare25</v>
          </cell>
          <cell r="C39" t="str">
            <v>L</v>
          </cell>
          <cell r="D39">
            <v>10129</v>
          </cell>
        </row>
        <row r="40">
          <cell r="B40" t="str">
            <v>Antosari Spare26</v>
          </cell>
          <cell r="C40" t="str">
            <v>L</v>
          </cell>
          <cell r="D40">
            <v>10130</v>
          </cell>
        </row>
        <row r="41">
          <cell r="A41" t="str">
            <v>BATURITI</v>
          </cell>
          <cell r="B41" t="str">
            <v>Baturiti_Trafo_1</v>
          </cell>
          <cell r="C41" t="str">
            <v>L</v>
          </cell>
          <cell r="D41">
            <v>10201</v>
          </cell>
        </row>
        <row r="42">
          <cell r="B42" t="str">
            <v>P_Baturiti</v>
          </cell>
          <cell r="C42" t="str">
            <v>R</v>
          </cell>
          <cell r="D42">
            <v>10202</v>
          </cell>
        </row>
        <row r="43">
          <cell r="B43" t="str">
            <v>P_Pancasari</v>
          </cell>
          <cell r="C43" t="str">
            <v>R</v>
          </cell>
          <cell r="D43">
            <v>10203</v>
          </cell>
        </row>
        <row r="44">
          <cell r="B44" t="str">
            <v>P_Taman_Tanda</v>
          </cell>
          <cell r="C44" t="str">
            <v>R</v>
          </cell>
          <cell r="D44">
            <v>10204</v>
          </cell>
        </row>
        <row r="45">
          <cell r="B45" t="str">
            <v>P_Wanagiri</v>
          </cell>
          <cell r="C45" t="str">
            <v>R</v>
          </cell>
          <cell r="D45">
            <v>10205</v>
          </cell>
        </row>
        <row r="46">
          <cell r="B46" t="str">
            <v>P_Jati Luwih</v>
          </cell>
          <cell r="C46" t="str">
            <v>L</v>
          </cell>
          <cell r="D46">
            <v>10206</v>
          </cell>
        </row>
        <row r="47">
          <cell r="B47" t="str">
            <v>Baturiti Spare4</v>
          </cell>
          <cell r="C47" t="str">
            <v>L</v>
          </cell>
          <cell r="D47">
            <v>10207</v>
          </cell>
        </row>
        <row r="48">
          <cell r="B48" t="str">
            <v>Baturiti Spare5</v>
          </cell>
          <cell r="C48" t="str">
            <v>L</v>
          </cell>
          <cell r="D48">
            <v>10208</v>
          </cell>
        </row>
        <row r="49">
          <cell r="B49" t="str">
            <v>Baturiti Spare6</v>
          </cell>
          <cell r="C49" t="str">
            <v>L</v>
          </cell>
          <cell r="D49">
            <v>10209</v>
          </cell>
        </row>
        <row r="50">
          <cell r="B50" t="str">
            <v>Baturiti Spare7</v>
          </cell>
          <cell r="C50" t="str">
            <v>L</v>
          </cell>
          <cell r="D50">
            <v>10210</v>
          </cell>
        </row>
        <row r="51">
          <cell r="B51" t="str">
            <v>Baturiti Spare8</v>
          </cell>
          <cell r="C51" t="str">
            <v>L</v>
          </cell>
          <cell r="D51">
            <v>10211</v>
          </cell>
        </row>
        <row r="52">
          <cell r="B52" t="str">
            <v>Baturiti Spare9</v>
          </cell>
          <cell r="C52" t="str">
            <v>L</v>
          </cell>
          <cell r="D52">
            <v>10212</v>
          </cell>
        </row>
        <row r="53">
          <cell r="B53" t="str">
            <v>Baturiti Spare10</v>
          </cell>
          <cell r="C53" t="str">
            <v>L</v>
          </cell>
          <cell r="D53">
            <v>10213</v>
          </cell>
        </row>
        <row r="54">
          <cell r="B54" t="str">
            <v>Baturiti Spare11</v>
          </cell>
          <cell r="C54" t="str">
            <v>L</v>
          </cell>
          <cell r="D54">
            <v>10214</v>
          </cell>
        </row>
        <row r="55">
          <cell r="B55" t="str">
            <v>Baturiti Spare12</v>
          </cell>
          <cell r="C55" t="str">
            <v>L</v>
          </cell>
          <cell r="D55">
            <v>10215</v>
          </cell>
        </row>
        <row r="56">
          <cell r="B56" t="str">
            <v>Baturiti Spare13</v>
          </cell>
          <cell r="C56" t="str">
            <v>L</v>
          </cell>
          <cell r="D56">
            <v>10216</v>
          </cell>
        </row>
        <row r="57">
          <cell r="B57" t="str">
            <v>Baturiti Spare14</v>
          </cell>
          <cell r="C57" t="str">
            <v>L</v>
          </cell>
          <cell r="D57">
            <v>10217</v>
          </cell>
        </row>
        <row r="58">
          <cell r="B58" t="str">
            <v>Baturiti Spare15</v>
          </cell>
          <cell r="C58" t="str">
            <v>L</v>
          </cell>
          <cell r="D58">
            <v>10218</v>
          </cell>
        </row>
        <row r="59">
          <cell r="B59" t="str">
            <v>Baturiti Spare16</v>
          </cell>
          <cell r="C59" t="str">
            <v>L</v>
          </cell>
          <cell r="D59">
            <v>10219</v>
          </cell>
        </row>
        <row r="60">
          <cell r="B60" t="str">
            <v>Baturiti Spare17</v>
          </cell>
          <cell r="C60" t="str">
            <v>L</v>
          </cell>
          <cell r="D60">
            <v>10220</v>
          </cell>
        </row>
        <row r="61">
          <cell r="B61" t="str">
            <v>Baturiti Spare18</v>
          </cell>
          <cell r="C61" t="str">
            <v>L</v>
          </cell>
          <cell r="D61">
            <v>10221</v>
          </cell>
        </row>
        <row r="62">
          <cell r="B62" t="str">
            <v>Baturiti Spare19</v>
          </cell>
          <cell r="C62" t="str">
            <v>L</v>
          </cell>
          <cell r="D62">
            <v>10222</v>
          </cell>
        </row>
        <row r="63">
          <cell r="B63" t="str">
            <v>Baturiti Spare20</v>
          </cell>
          <cell r="C63" t="str">
            <v>L</v>
          </cell>
          <cell r="D63">
            <v>10223</v>
          </cell>
        </row>
        <row r="64">
          <cell r="B64" t="str">
            <v>Baturiti Spare21</v>
          </cell>
          <cell r="C64" t="str">
            <v>L</v>
          </cell>
          <cell r="D64">
            <v>10224</v>
          </cell>
        </row>
        <row r="65">
          <cell r="B65" t="str">
            <v>Baturiti Spare22</v>
          </cell>
          <cell r="C65" t="str">
            <v>L</v>
          </cell>
          <cell r="D65">
            <v>10225</v>
          </cell>
        </row>
        <row r="66">
          <cell r="B66" t="str">
            <v>Baturiti Spare23</v>
          </cell>
          <cell r="C66" t="str">
            <v>L</v>
          </cell>
          <cell r="D66">
            <v>10226</v>
          </cell>
        </row>
        <row r="67">
          <cell r="B67" t="str">
            <v>Baturiti Spare24</v>
          </cell>
          <cell r="C67" t="str">
            <v>L</v>
          </cell>
          <cell r="D67">
            <v>10227</v>
          </cell>
        </row>
        <row r="68">
          <cell r="B68" t="str">
            <v>Baturiti Spare25</v>
          </cell>
          <cell r="C68" t="str">
            <v>L</v>
          </cell>
          <cell r="D68">
            <v>10228</v>
          </cell>
        </row>
        <row r="69">
          <cell r="B69" t="str">
            <v>Baturiti Spare26</v>
          </cell>
          <cell r="C69" t="str">
            <v>L</v>
          </cell>
          <cell r="D69">
            <v>10229</v>
          </cell>
        </row>
        <row r="70">
          <cell r="B70" t="str">
            <v>Baturiti Spare27</v>
          </cell>
          <cell r="C70" t="str">
            <v>L</v>
          </cell>
          <cell r="D70">
            <v>10230</v>
          </cell>
        </row>
        <row r="71">
          <cell r="A71" t="str">
            <v>GIANYAR</v>
          </cell>
          <cell r="B71" t="str">
            <v>Gianyar_Trafo_1</v>
          </cell>
          <cell r="C71" t="str">
            <v>L</v>
          </cell>
          <cell r="D71">
            <v>10301</v>
          </cell>
        </row>
        <row r="72">
          <cell r="B72" t="str">
            <v>Gianyar_Trafo_2</v>
          </cell>
          <cell r="C72" t="str">
            <v>L</v>
          </cell>
          <cell r="D72">
            <v>10302</v>
          </cell>
        </row>
        <row r="73">
          <cell r="B73" t="str">
            <v>P_Kesatrian</v>
          </cell>
          <cell r="C73" t="str">
            <v>R</v>
          </cell>
          <cell r="D73">
            <v>10303</v>
          </cell>
        </row>
        <row r="74">
          <cell r="B74" t="str">
            <v>P_Tampak_Siring</v>
          </cell>
          <cell r="C74" t="str">
            <v>R</v>
          </cell>
          <cell r="D74">
            <v>10304</v>
          </cell>
        </row>
        <row r="75">
          <cell r="B75" t="str">
            <v>P_Bangli</v>
          </cell>
          <cell r="C75" t="str">
            <v>R</v>
          </cell>
          <cell r="D75">
            <v>10305</v>
          </cell>
        </row>
        <row r="76">
          <cell r="B76" t="str">
            <v>P_Blahbatuh</v>
          </cell>
          <cell r="C76" t="str">
            <v>R</v>
          </cell>
          <cell r="D76">
            <v>10306</v>
          </cell>
        </row>
        <row r="77">
          <cell r="B77" t="str">
            <v>P_Lebih</v>
          </cell>
          <cell r="C77" t="str">
            <v>R</v>
          </cell>
          <cell r="D77">
            <v>10307</v>
          </cell>
        </row>
        <row r="78">
          <cell r="B78" t="str">
            <v>P_Susut</v>
          </cell>
          <cell r="C78" t="str">
            <v>R</v>
          </cell>
          <cell r="D78">
            <v>10308</v>
          </cell>
        </row>
        <row r="79">
          <cell r="B79" t="str">
            <v>P_Mas</v>
          </cell>
          <cell r="C79" t="str">
            <v>R</v>
          </cell>
          <cell r="D79">
            <v>10309</v>
          </cell>
        </row>
        <row r="80">
          <cell r="B80" t="str">
            <v>P_Klungkung</v>
          </cell>
          <cell r="C80" t="str">
            <v>R</v>
          </cell>
          <cell r="D80">
            <v>10310</v>
          </cell>
        </row>
        <row r="81">
          <cell r="B81" t="str">
            <v>P_Ubud</v>
          </cell>
          <cell r="C81" t="str">
            <v>R</v>
          </cell>
          <cell r="D81">
            <v>10311</v>
          </cell>
        </row>
        <row r="82">
          <cell r="B82" t="str">
            <v>P_Bukit_Jati</v>
          </cell>
          <cell r="C82" t="str">
            <v>R</v>
          </cell>
          <cell r="D82">
            <v>10312</v>
          </cell>
        </row>
        <row r="83">
          <cell r="B83" t="str">
            <v>P_Capasitor_Gianyar</v>
          </cell>
          <cell r="C83" t="str">
            <v>L</v>
          </cell>
          <cell r="D83">
            <v>10313</v>
          </cell>
        </row>
        <row r="84">
          <cell r="B84" t="str">
            <v>Koppel 01</v>
          </cell>
          <cell r="C84" t="str">
            <v>L</v>
          </cell>
          <cell r="D84">
            <v>10314</v>
          </cell>
        </row>
        <row r="85">
          <cell r="B85" t="str">
            <v>Koppel 03</v>
          </cell>
          <cell r="C85" t="str">
            <v>L</v>
          </cell>
          <cell r="D85">
            <v>10315</v>
          </cell>
        </row>
        <row r="86">
          <cell r="B86" t="str">
            <v>Koppel 04</v>
          </cell>
          <cell r="C86" t="str">
            <v>L</v>
          </cell>
          <cell r="D86">
            <v>10316</v>
          </cell>
        </row>
        <row r="87">
          <cell r="B87" t="str">
            <v>P_ Candra Asri</v>
          </cell>
          <cell r="C87" t="str">
            <v>R</v>
          </cell>
          <cell r="D87">
            <v>10317</v>
          </cell>
        </row>
        <row r="88">
          <cell r="B88" t="str">
            <v>Gianyar Spare12</v>
          </cell>
          <cell r="C88" t="str">
            <v>L</v>
          </cell>
          <cell r="D88">
            <v>10318</v>
          </cell>
        </row>
        <row r="89">
          <cell r="B89" t="str">
            <v>Gianyar Spare13</v>
          </cell>
          <cell r="C89" t="str">
            <v>L</v>
          </cell>
          <cell r="D89">
            <v>10319</v>
          </cell>
        </row>
        <row r="90">
          <cell r="B90" t="str">
            <v>Gianyar Spare14</v>
          </cell>
          <cell r="C90" t="str">
            <v>L</v>
          </cell>
          <cell r="D90">
            <v>10320</v>
          </cell>
        </row>
        <row r="91">
          <cell r="B91" t="str">
            <v>Gianyar Spare15</v>
          </cell>
          <cell r="C91" t="str">
            <v>L</v>
          </cell>
          <cell r="D91">
            <v>10321</v>
          </cell>
        </row>
        <row r="92">
          <cell r="B92" t="str">
            <v>Gianyar Spare16</v>
          </cell>
          <cell r="C92" t="str">
            <v>L</v>
          </cell>
          <cell r="D92">
            <v>10322</v>
          </cell>
        </row>
        <row r="93">
          <cell r="B93" t="str">
            <v>Gianyar Spare17</v>
          </cell>
          <cell r="C93" t="str">
            <v>L</v>
          </cell>
          <cell r="D93">
            <v>10323</v>
          </cell>
        </row>
        <row r="94">
          <cell r="B94" t="str">
            <v>Gianyar Spare18</v>
          </cell>
          <cell r="C94" t="str">
            <v>L</v>
          </cell>
          <cell r="D94">
            <v>10324</v>
          </cell>
        </row>
        <row r="95">
          <cell r="B95" t="str">
            <v>Gianyar Spare19</v>
          </cell>
          <cell r="C95" t="str">
            <v>L</v>
          </cell>
          <cell r="D95">
            <v>10325</v>
          </cell>
        </row>
        <row r="96">
          <cell r="B96" t="str">
            <v>Gianyar Spare20</v>
          </cell>
          <cell r="C96" t="str">
            <v>L</v>
          </cell>
          <cell r="D96">
            <v>10326</v>
          </cell>
        </row>
        <row r="97">
          <cell r="B97" t="str">
            <v>Gianyar Spare21</v>
          </cell>
          <cell r="C97" t="str">
            <v>L</v>
          </cell>
          <cell r="D97">
            <v>10327</v>
          </cell>
        </row>
        <row r="98">
          <cell r="B98" t="str">
            <v>Gianyar Spare22</v>
          </cell>
          <cell r="C98" t="str">
            <v>L</v>
          </cell>
          <cell r="D98">
            <v>10328</v>
          </cell>
        </row>
        <row r="99">
          <cell r="B99" t="str">
            <v>Gianyar Spare23</v>
          </cell>
          <cell r="C99" t="str">
            <v>L</v>
          </cell>
          <cell r="D99">
            <v>10329</v>
          </cell>
        </row>
        <row r="100">
          <cell r="B100" t="str">
            <v>Gianyar Spare24</v>
          </cell>
          <cell r="C100" t="str">
            <v>L</v>
          </cell>
          <cell r="D100">
            <v>10330</v>
          </cell>
        </row>
        <row r="101">
          <cell r="A101" t="str">
            <v>KAPAL</v>
          </cell>
          <cell r="B101" t="str">
            <v>Kapal_Trafo_1</v>
          </cell>
          <cell r="C101" t="str">
            <v>L</v>
          </cell>
          <cell r="D101">
            <v>10401</v>
          </cell>
        </row>
        <row r="102">
          <cell r="B102" t="str">
            <v>Kapal_Trafo_2</v>
          </cell>
          <cell r="C102" t="str">
            <v>L</v>
          </cell>
          <cell r="D102">
            <v>10402</v>
          </cell>
        </row>
        <row r="103">
          <cell r="B103" t="str">
            <v>Kapal_Trafo_3</v>
          </cell>
          <cell r="C103" t="str">
            <v>L</v>
          </cell>
          <cell r="D103">
            <v>10403</v>
          </cell>
        </row>
        <row r="104">
          <cell r="B104" t="str">
            <v>Kapal_Trafo_4</v>
          </cell>
          <cell r="C104" t="str">
            <v>L</v>
          </cell>
          <cell r="D104">
            <v>10404</v>
          </cell>
        </row>
        <row r="105">
          <cell r="B105" t="str">
            <v>P_Padangsari</v>
          </cell>
          <cell r="C105" t="str">
            <v>R</v>
          </cell>
          <cell r="D105">
            <v>10405</v>
          </cell>
        </row>
        <row r="106">
          <cell r="B106" t="str">
            <v>P_Tabanan</v>
          </cell>
          <cell r="C106" t="str">
            <v>R</v>
          </cell>
          <cell r="D106">
            <v>10406</v>
          </cell>
        </row>
        <row r="107">
          <cell r="B107" t="str">
            <v>P_Cargo</v>
          </cell>
          <cell r="C107" t="str">
            <v>R</v>
          </cell>
          <cell r="D107">
            <v>10407</v>
          </cell>
        </row>
        <row r="108">
          <cell r="B108" t="str">
            <v>P_SUPB</v>
          </cell>
          <cell r="C108" t="str">
            <v>R</v>
          </cell>
          <cell r="D108">
            <v>10408</v>
          </cell>
        </row>
        <row r="109">
          <cell r="B109" t="str">
            <v>P_Tanah_Lot</v>
          </cell>
          <cell r="C109" t="str">
            <v>R</v>
          </cell>
          <cell r="D109">
            <v>10409</v>
          </cell>
        </row>
        <row r="110">
          <cell r="B110" t="str">
            <v>P_Basangkasa</v>
          </cell>
          <cell r="C110" t="str">
            <v>R</v>
          </cell>
          <cell r="D110">
            <v>10410</v>
          </cell>
        </row>
        <row r="111">
          <cell r="B111" t="str">
            <v>P_Penebel</v>
          </cell>
          <cell r="C111" t="str">
            <v>R</v>
          </cell>
          <cell r="D111">
            <v>10411</v>
          </cell>
        </row>
        <row r="112">
          <cell r="B112" t="str">
            <v>P_Abian_Tuwung</v>
          </cell>
          <cell r="C112" t="str">
            <v>R</v>
          </cell>
          <cell r="D112">
            <v>10412</v>
          </cell>
        </row>
        <row r="113">
          <cell r="B113" t="str">
            <v>P_Monang_Maning</v>
          </cell>
          <cell r="C113" t="str">
            <v>R</v>
          </cell>
          <cell r="D113">
            <v>10413</v>
          </cell>
        </row>
        <row r="114">
          <cell r="B114" t="str">
            <v>P_Darmasaba</v>
          </cell>
          <cell r="C114" t="str">
            <v>R</v>
          </cell>
          <cell r="D114">
            <v>10414</v>
          </cell>
        </row>
        <row r="115">
          <cell r="B115" t="str">
            <v>P_Blusung</v>
          </cell>
          <cell r="C115" t="str">
            <v>R</v>
          </cell>
          <cell r="D115">
            <v>10415</v>
          </cell>
        </row>
        <row r="116">
          <cell r="B116" t="str">
            <v>P_Canggu</v>
          </cell>
          <cell r="C116" t="str">
            <v>R</v>
          </cell>
          <cell r="D116">
            <v>10416</v>
          </cell>
        </row>
        <row r="117">
          <cell r="B117" t="str">
            <v>P_Sakah_Lukluk</v>
          </cell>
          <cell r="C117" t="str">
            <v>R</v>
          </cell>
          <cell r="D117">
            <v>10417</v>
          </cell>
        </row>
        <row r="118">
          <cell r="B118" t="str">
            <v>P_Luwus</v>
          </cell>
          <cell r="C118" t="str">
            <v>R</v>
          </cell>
          <cell r="D118">
            <v>10418</v>
          </cell>
        </row>
        <row r="119">
          <cell r="B119" t="str">
            <v>P_Plaga</v>
          </cell>
          <cell r="C119" t="str">
            <v>R</v>
          </cell>
          <cell r="D119">
            <v>10419</v>
          </cell>
        </row>
        <row r="120">
          <cell r="B120" t="str">
            <v>P_Marga</v>
          </cell>
          <cell r="C120" t="str">
            <v>R</v>
          </cell>
          <cell r="D120">
            <v>10420</v>
          </cell>
        </row>
        <row r="121">
          <cell r="B121" t="str">
            <v>P_BNR</v>
          </cell>
          <cell r="C121" t="str">
            <v>R</v>
          </cell>
          <cell r="D121">
            <v>10421</v>
          </cell>
        </row>
        <row r="122">
          <cell r="B122" t="str">
            <v>P_Kedewatan</v>
          </cell>
          <cell r="C122" t="str">
            <v>L</v>
          </cell>
          <cell r="D122">
            <v>10422</v>
          </cell>
        </row>
        <row r="123">
          <cell r="B123" t="str">
            <v>P_Capasitor_Kapal</v>
          </cell>
          <cell r="C123" t="str">
            <v>L</v>
          </cell>
          <cell r="D123">
            <v>10423</v>
          </cell>
        </row>
        <row r="124">
          <cell r="B124" t="str">
            <v>P_Peguyangan</v>
          </cell>
          <cell r="C124" t="str">
            <v>L</v>
          </cell>
          <cell r="D124">
            <v>10424</v>
          </cell>
        </row>
        <row r="125">
          <cell r="B125" t="str">
            <v>Kapal Spare10</v>
          </cell>
          <cell r="C125" t="str">
            <v>L</v>
          </cell>
          <cell r="D125">
            <v>10425</v>
          </cell>
        </row>
        <row r="126">
          <cell r="B126" t="str">
            <v>Kapal Spare11</v>
          </cell>
          <cell r="C126" t="str">
            <v>L</v>
          </cell>
          <cell r="D126">
            <v>10426</v>
          </cell>
        </row>
        <row r="127">
          <cell r="B127" t="str">
            <v>Kapal Spare12</v>
          </cell>
          <cell r="C127" t="str">
            <v>L</v>
          </cell>
          <cell r="D127">
            <v>10427</v>
          </cell>
        </row>
        <row r="128">
          <cell r="B128" t="str">
            <v>Kapal Spare13</v>
          </cell>
          <cell r="C128" t="str">
            <v>L</v>
          </cell>
          <cell r="D128">
            <v>10428</v>
          </cell>
        </row>
        <row r="129">
          <cell r="B129" t="str">
            <v>Kapal Spare14</v>
          </cell>
          <cell r="C129" t="str">
            <v>L</v>
          </cell>
          <cell r="D129">
            <v>10429</v>
          </cell>
        </row>
        <row r="130">
          <cell r="B130" t="str">
            <v>Kapal Spare15</v>
          </cell>
          <cell r="C130" t="str">
            <v>L</v>
          </cell>
          <cell r="D130">
            <v>10430</v>
          </cell>
        </row>
        <row r="131">
          <cell r="A131" t="str">
            <v>NUSA DUA</v>
          </cell>
          <cell r="B131" t="str">
            <v>Nusa_Dua_Trafo_1</v>
          </cell>
          <cell r="C131" t="str">
            <v>L</v>
          </cell>
          <cell r="D131">
            <v>10501</v>
          </cell>
        </row>
        <row r="132">
          <cell r="B132" t="str">
            <v>Nusa_Dua_Trafo_2</v>
          </cell>
          <cell r="C132" t="str">
            <v>L</v>
          </cell>
          <cell r="D132">
            <v>10502</v>
          </cell>
        </row>
        <row r="133">
          <cell r="B133" t="str">
            <v>Nusa_Dua_Trafo_3</v>
          </cell>
          <cell r="C133" t="str">
            <v>L</v>
          </cell>
          <cell r="D133">
            <v>10503</v>
          </cell>
        </row>
        <row r="134">
          <cell r="B134" t="str">
            <v>P_Exp._Jimbaran</v>
          </cell>
          <cell r="C134" t="str">
            <v>R</v>
          </cell>
          <cell r="D134">
            <v>10504</v>
          </cell>
        </row>
        <row r="135">
          <cell r="B135" t="str">
            <v>P_Boster_Pump</v>
          </cell>
          <cell r="C135" t="str">
            <v>R</v>
          </cell>
          <cell r="D135">
            <v>10505</v>
          </cell>
        </row>
        <row r="136">
          <cell r="B136" t="str">
            <v>P_Tragia</v>
          </cell>
          <cell r="C136" t="str">
            <v>R</v>
          </cell>
          <cell r="D136">
            <v>10506</v>
          </cell>
        </row>
        <row r="137">
          <cell r="B137" t="str">
            <v>P_SS_2</v>
          </cell>
          <cell r="C137" t="str">
            <v>R</v>
          </cell>
          <cell r="D137">
            <v>10507</v>
          </cell>
        </row>
        <row r="138">
          <cell r="B138" t="str">
            <v>P_Hilton</v>
          </cell>
          <cell r="C138" t="str">
            <v>R</v>
          </cell>
          <cell r="D138">
            <v>10508</v>
          </cell>
        </row>
        <row r="139">
          <cell r="B139" t="str">
            <v>P_Golf_Course</v>
          </cell>
          <cell r="C139" t="str">
            <v>R</v>
          </cell>
          <cell r="D139">
            <v>10509</v>
          </cell>
        </row>
        <row r="140">
          <cell r="B140" t="str">
            <v>P_SS_1</v>
          </cell>
          <cell r="C140" t="str">
            <v>R</v>
          </cell>
          <cell r="D140">
            <v>10510</v>
          </cell>
        </row>
        <row r="141">
          <cell r="B141" t="str">
            <v>P_Bali_Resort</v>
          </cell>
          <cell r="C141" t="str">
            <v>R</v>
          </cell>
          <cell r="D141">
            <v>10511</v>
          </cell>
        </row>
        <row r="142">
          <cell r="B142" t="str">
            <v>P_Amenity_Course</v>
          </cell>
          <cell r="C142" t="str">
            <v>R</v>
          </cell>
          <cell r="D142">
            <v>10512</v>
          </cell>
        </row>
        <row r="143">
          <cell r="B143" t="str">
            <v>P_Club_Med</v>
          </cell>
          <cell r="C143" t="str">
            <v>R</v>
          </cell>
          <cell r="D143">
            <v>10513</v>
          </cell>
        </row>
        <row r="144">
          <cell r="B144" t="str">
            <v>P_Tanjung_Benoa</v>
          </cell>
          <cell r="C144" t="str">
            <v>R</v>
          </cell>
          <cell r="D144">
            <v>10514</v>
          </cell>
        </row>
        <row r="145">
          <cell r="B145" t="str">
            <v>P_Ungasan</v>
          </cell>
          <cell r="C145" t="str">
            <v>R</v>
          </cell>
          <cell r="D145">
            <v>10515</v>
          </cell>
        </row>
        <row r="146">
          <cell r="B146" t="str">
            <v>P_Mumbul</v>
          </cell>
          <cell r="C146" t="str">
            <v>R</v>
          </cell>
          <cell r="D146">
            <v>10516</v>
          </cell>
        </row>
        <row r="147">
          <cell r="B147" t="str">
            <v>P_Kedonganan</v>
          </cell>
          <cell r="C147" t="str">
            <v>R</v>
          </cell>
          <cell r="D147">
            <v>10517</v>
          </cell>
        </row>
        <row r="148">
          <cell r="B148" t="str">
            <v>P_Boster_Pump2</v>
          </cell>
          <cell r="C148" t="str">
            <v>R</v>
          </cell>
          <cell r="D148">
            <v>10518</v>
          </cell>
        </row>
        <row r="149">
          <cell r="B149" t="str">
            <v>P_Capasitor_Nusadua</v>
          </cell>
          <cell r="C149" t="str">
            <v>L</v>
          </cell>
          <cell r="D149">
            <v>10519</v>
          </cell>
        </row>
        <row r="150">
          <cell r="B150" t="str">
            <v>P_Kampus</v>
          </cell>
          <cell r="C150" t="str">
            <v>R</v>
          </cell>
          <cell r="D150">
            <v>10520</v>
          </cell>
        </row>
        <row r="151">
          <cell r="B151" t="str">
            <v>Nusa Dua Spare8</v>
          </cell>
          <cell r="C151" t="str">
            <v>L</v>
          </cell>
          <cell r="D151">
            <v>10521</v>
          </cell>
        </row>
        <row r="152">
          <cell r="B152" t="str">
            <v>Nusa Dua Spare9</v>
          </cell>
          <cell r="C152" t="str">
            <v>L</v>
          </cell>
          <cell r="D152">
            <v>10522</v>
          </cell>
        </row>
        <row r="153">
          <cell r="B153" t="str">
            <v>Nusa Dua Spare10</v>
          </cell>
          <cell r="C153" t="str">
            <v>L</v>
          </cell>
          <cell r="D153">
            <v>10523</v>
          </cell>
        </row>
        <row r="154">
          <cell r="B154" t="str">
            <v>Nusa Dua Spare11</v>
          </cell>
          <cell r="C154" t="str">
            <v>L</v>
          </cell>
          <cell r="D154">
            <v>10524</v>
          </cell>
        </row>
        <row r="155">
          <cell r="B155" t="str">
            <v>Nusa Dua Spare12</v>
          </cell>
          <cell r="C155" t="str">
            <v>L</v>
          </cell>
          <cell r="D155">
            <v>10525</v>
          </cell>
        </row>
        <row r="156">
          <cell r="B156" t="str">
            <v>Nusa Dua Spare13</v>
          </cell>
          <cell r="C156" t="str">
            <v>L</v>
          </cell>
          <cell r="D156">
            <v>10526</v>
          </cell>
        </row>
        <row r="157">
          <cell r="B157" t="str">
            <v>Nusa Dua Spare14</v>
          </cell>
          <cell r="C157" t="str">
            <v>L</v>
          </cell>
          <cell r="D157">
            <v>10527</v>
          </cell>
        </row>
        <row r="158">
          <cell r="B158" t="str">
            <v>Nusa Dua Spare15</v>
          </cell>
          <cell r="C158" t="str">
            <v>L</v>
          </cell>
          <cell r="D158">
            <v>10528</v>
          </cell>
        </row>
        <row r="159">
          <cell r="B159" t="str">
            <v>Nusa Dua Spare16</v>
          </cell>
          <cell r="C159" t="str">
            <v>L</v>
          </cell>
          <cell r="D159">
            <v>10529</v>
          </cell>
        </row>
        <row r="160">
          <cell r="B160" t="str">
            <v>Nusa Dua Spare17</v>
          </cell>
          <cell r="C160" t="str">
            <v>L</v>
          </cell>
          <cell r="D160">
            <v>10530</v>
          </cell>
        </row>
        <row r="161">
          <cell r="A161" t="str">
            <v>PESANGGARAN</v>
          </cell>
          <cell r="B161" t="str">
            <v>Pesanggaran_Trafo_4</v>
          </cell>
          <cell r="C161" t="str">
            <v>L</v>
          </cell>
          <cell r="D161">
            <v>10601</v>
          </cell>
        </row>
        <row r="162">
          <cell r="B162" t="str">
            <v>Pesanggaran_Trafo_5</v>
          </cell>
          <cell r="C162" t="str">
            <v>L</v>
          </cell>
          <cell r="D162">
            <v>10602</v>
          </cell>
        </row>
        <row r="163">
          <cell r="B163" t="str">
            <v>P_Mandira</v>
          </cell>
          <cell r="C163" t="str">
            <v>R</v>
          </cell>
          <cell r="D163">
            <v>10603</v>
          </cell>
        </row>
        <row r="164">
          <cell r="B164" t="str">
            <v>P_Air_Port</v>
          </cell>
          <cell r="C164" t="str">
            <v>R</v>
          </cell>
          <cell r="D164">
            <v>10604</v>
          </cell>
        </row>
        <row r="165">
          <cell r="B165" t="str">
            <v>P_Suwung</v>
          </cell>
          <cell r="C165" t="str">
            <v>R</v>
          </cell>
          <cell r="D165">
            <v>10605</v>
          </cell>
        </row>
        <row r="166">
          <cell r="B166" t="str">
            <v>P_Bakung_Sari</v>
          </cell>
          <cell r="C166" t="str">
            <v>R</v>
          </cell>
          <cell r="D166">
            <v>10606</v>
          </cell>
        </row>
        <row r="167">
          <cell r="B167" t="str">
            <v>P_Exp._Legian</v>
          </cell>
          <cell r="C167" t="str">
            <v>R</v>
          </cell>
          <cell r="D167">
            <v>10607</v>
          </cell>
        </row>
        <row r="168">
          <cell r="B168" t="str">
            <v>P_Bunisari</v>
          </cell>
          <cell r="C168" t="str">
            <v>R</v>
          </cell>
          <cell r="D168">
            <v>10608</v>
          </cell>
        </row>
        <row r="169">
          <cell r="B169" t="str">
            <v>P_Reagen</v>
          </cell>
          <cell r="C169" t="str">
            <v>R</v>
          </cell>
          <cell r="D169">
            <v>10609</v>
          </cell>
        </row>
        <row r="170">
          <cell r="B170" t="str">
            <v>P_Pelabuhan</v>
          </cell>
          <cell r="C170" t="str">
            <v>R</v>
          </cell>
          <cell r="D170">
            <v>10610</v>
          </cell>
        </row>
        <row r="171">
          <cell r="B171" t="str">
            <v>P_Sidakarya</v>
          </cell>
          <cell r="C171" t="str">
            <v>R</v>
          </cell>
          <cell r="D171">
            <v>10611</v>
          </cell>
        </row>
        <row r="172">
          <cell r="B172" t="str">
            <v>P_Diponegoro</v>
          </cell>
          <cell r="C172" t="str">
            <v>R</v>
          </cell>
          <cell r="D172">
            <v>10612</v>
          </cell>
        </row>
        <row r="173">
          <cell r="B173" t="str">
            <v>P_Kuta Square</v>
          </cell>
          <cell r="C173" t="str">
            <v>R</v>
          </cell>
          <cell r="D173">
            <v>10613</v>
          </cell>
        </row>
        <row r="174">
          <cell r="B174" t="str">
            <v>P_Pelasa</v>
          </cell>
          <cell r="C174" t="str">
            <v>R</v>
          </cell>
          <cell r="D174">
            <v>10614</v>
          </cell>
        </row>
        <row r="175">
          <cell r="B175" t="str">
            <v>P_Margaya</v>
          </cell>
          <cell r="C175" t="str">
            <v>R</v>
          </cell>
          <cell r="D175">
            <v>10615</v>
          </cell>
        </row>
        <row r="176">
          <cell r="B176" t="str">
            <v>P_Duty_Free</v>
          </cell>
          <cell r="C176" t="str">
            <v>R</v>
          </cell>
          <cell r="D176">
            <v>10616</v>
          </cell>
        </row>
        <row r="177">
          <cell r="B177" t="str">
            <v>P_Exp._Tuban</v>
          </cell>
          <cell r="C177" t="str">
            <v>R</v>
          </cell>
          <cell r="D177">
            <v>10617</v>
          </cell>
        </row>
        <row r="178">
          <cell r="B178" t="str">
            <v>P_Bandara</v>
          </cell>
          <cell r="C178" t="str">
            <v>R</v>
          </cell>
          <cell r="D178">
            <v>10618</v>
          </cell>
        </row>
        <row r="179">
          <cell r="B179" t="str">
            <v>P_Pedungan</v>
          </cell>
          <cell r="C179" t="str">
            <v>R</v>
          </cell>
          <cell r="D179">
            <v>10619</v>
          </cell>
        </row>
        <row r="180">
          <cell r="B180" t="str">
            <v>P_Discovery</v>
          </cell>
          <cell r="C180" t="str">
            <v>L</v>
          </cell>
          <cell r="D180">
            <v>10620</v>
          </cell>
        </row>
        <row r="181">
          <cell r="B181" t="str">
            <v>Pesang. Spare7</v>
          </cell>
          <cell r="C181" t="str">
            <v>L</v>
          </cell>
          <cell r="D181">
            <v>10621</v>
          </cell>
        </row>
        <row r="182">
          <cell r="B182" t="str">
            <v>Pesang. Spare8</v>
          </cell>
          <cell r="C182" t="str">
            <v>L</v>
          </cell>
          <cell r="D182">
            <v>10622</v>
          </cell>
        </row>
        <row r="183">
          <cell r="B183" t="str">
            <v>Pesang. Spare9</v>
          </cell>
          <cell r="C183" t="str">
            <v>L</v>
          </cell>
          <cell r="D183">
            <v>10623</v>
          </cell>
        </row>
        <row r="184">
          <cell r="B184" t="str">
            <v>Pesang. Spare10</v>
          </cell>
          <cell r="C184" t="str">
            <v>L</v>
          </cell>
          <cell r="D184">
            <v>10624</v>
          </cell>
        </row>
        <row r="185">
          <cell r="B185" t="str">
            <v>Pesang. Spare11</v>
          </cell>
          <cell r="C185" t="str">
            <v>L</v>
          </cell>
          <cell r="D185">
            <v>10625</v>
          </cell>
        </row>
        <row r="186">
          <cell r="B186" t="str">
            <v>Pesang. Spare12</v>
          </cell>
          <cell r="C186" t="str">
            <v>L</v>
          </cell>
          <cell r="D186">
            <v>10626</v>
          </cell>
        </row>
        <row r="187">
          <cell r="B187" t="str">
            <v>Pesang. Spare13</v>
          </cell>
          <cell r="C187" t="str">
            <v>L</v>
          </cell>
          <cell r="D187">
            <v>10627</v>
          </cell>
        </row>
        <row r="188">
          <cell r="B188" t="str">
            <v>Pesang. Spare14</v>
          </cell>
          <cell r="C188" t="str">
            <v>L</v>
          </cell>
          <cell r="D188">
            <v>10628</v>
          </cell>
        </row>
        <row r="189">
          <cell r="B189" t="str">
            <v>Pesang. Spare15</v>
          </cell>
          <cell r="C189" t="str">
            <v>L</v>
          </cell>
          <cell r="D189">
            <v>10629</v>
          </cell>
        </row>
        <row r="190">
          <cell r="B190" t="str">
            <v>Pesang. Spare16</v>
          </cell>
          <cell r="C190" t="str">
            <v>L</v>
          </cell>
          <cell r="D190">
            <v>10630</v>
          </cell>
        </row>
        <row r="191">
          <cell r="A191" t="str">
            <v>SANUR</v>
          </cell>
          <cell r="B191" t="str">
            <v>Sanur_Trafo_1</v>
          </cell>
          <cell r="C191" t="str">
            <v>L</v>
          </cell>
          <cell r="D191">
            <v>10701</v>
          </cell>
        </row>
        <row r="192">
          <cell r="B192" t="str">
            <v>Sanur_Trafo_2</v>
          </cell>
          <cell r="C192" t="str">
            <v>L</v>
          </cell>
          <cell r="D192">
            <v>10702</v>
          </cell>
        </row>
        <row r="193">
          <cell r="B193" t="str">
            <v>Sanur_Trafo_3</v>
          </cell>
          <cell r="C193" t="str">
            <v>L</v>
          </cell>
          <cell r="D193">
            <v>10703</v>
          </cell>
        </row>
        <row r="194">
          <cell r="B194" t="str">
            <v>P_TVRI</v>
          </cell>
          <cell r="C194" t="str">
            <v>R</v>
          </cell>
          <cell r="D194">
            <v>10704</v>
          </cell>
        </row>
        <row r="195">
          <cell r="B195" t="str">
            <v>P_Exp._Unud</v>
          </cell>
          <cell r="C195" t="str">
            <v>R</v>
          </cell>
          <cell r="D195">
            <v>10705</v>
          </cell>
        </row>
        <row r="196">
          <cell r="B196" t="str">
            <v>P_Bet_Ngandang</v>
          </cell>
          <cell r="C196" t="str">
            <v>R</v>
          </cell>
          <cell r="D196">
            <v>10706</v>
          </cell>
        </row>
        <row r="197">
          <cell r="B197" t="str">
            <v>P_GBB</v>
          </cell>
          <cell r="C197" t="str">
            <v>R</v>
          </cell>
          <cell r="D197">
            <v>10707</v>
          </cell>
        </row>
        <row r="198">
          <cell r="B198" t="str">
            <v>P_Exp._Tohpati</v>
          </cell>
          <cell r="C198" t="str">
            <v>R</v>
          </cell>
          <cell r="D198">
            <v>10708</v>
          </cell>
        </row>
        <row r="199">
          <cell r="B199" t="str">
            <v>P_Sudirman</v>
          </cell>
          <cell r="C199" t="str">
            <v>R</v>
          </cell>
          <cell r="D199">
            <v>10709</v>
          </cell>
        </row>
        <row r="200">
          <cell r="B200" t="str">
            <v>P_VIP_I</v>
          </cell>
          <cell r="C200" t="str">
            <v>R</v>
          </cell>
          <cell r="D200">
            <v>10710</v>
          </cell>
        </row>
        <row r="201">
          <cell r="B201" t="str">
            <v>P_Tanjung_Sari</v>
          </cell>
          <cell r="C201" t="str">
            <v>R</v>
          </cell>
          <cell r="D201">
            <v>10711</v>
          </cell>
        </row>
        <row r="202">
          <cell r="B202" t="str">
            <v>P_Renon</v>
          </cell>
          <cell r="C202" t="str">
            <v>R</v>
          </cell>
          <cell r="D202">
            <v>10712</v>
          </cell>
        </row>
        <row r="203">
          <cell r="B203" t="str">
            <v>P_Nusa_Indah</v>
          </cell>
          <cell r="C203" t="str">
            <v>R</v>
          </cell>
          <cell r="D203">
            <v>10713</v>
          </cell>
        </row>
        <row r="204">
          <cell r="B204" t="str">
            <v>P_Exp._Semawang</v>
          </cell>
          <cell r="C204" t="str">
            <v>R</v>
          </cell>
          <cell r="D204">
            <v>10714</v>
          </cell>
        </row>
        <row r="205">
          <cell r="B205" t="str">
            <v>P_Sedap_Malam</v>
          </cell>
          <cell r="C205" t="str">
            <v>R</v>
          </cell>
          <cell r="D205">
            <v>10715</v>
          </cell>
        </row>
        <row r="206">
          <cell r="B206" t="str">
            <v>P_Teuku_Umar</v>
          </cell>
          <cell r="C206" t="str">
            <v>R</v>
          </cell>
          <cell r="D206">
            <v>10716</v>
          </cell>
        </row>
        <row r="207">
          <cell r="B207" t="str">
            <v>P_Buruan</v>
          </cell>
          <cell r="C207" t="str">
            <v>R</v>
          </cell>
          <cell r="D207">
            <v>10717</v>
          </cell>
        </row>
        <row r="208">
          <cell r="B208" t="str">
            <v>P_HBB</v>
          </cell>
          <cell r="C208" t="str">
            <v>R</v>
          </cell>
          <cell r="D208">
            <v>10718</v>
          </cell>
        </row>
        <row r="209">
          <cell r="B209" t="str">
            <v>P_Capasitor_Sanur</v>
          </cell>
          <cell r="C209" t="str">
            <v>L</v>
          </cell>
          <cell r="D209">
            <v>10719</v>
          </cell>
        </row>
        <row r="210">
          <cell r="B210" t="str">
            <v>P_Merdeka</v>
          </cell>
          <cell r="C210" t="str">
            <v>R</v>
          </cell>
          <cell r="D210">
            <v>10720</v>
          </cell>
        </row>
        <row r="211">
          <cell r="B211" t="str">
            <v>P_VIP_II</v>
          </cell>
          <cell r="C211" t="str">
            <v>R</v>
          </cell>
          <cell r="D211">
            <v>10721</v>
          </cell>
        </row>
        <row r="212">
          <cell r="B212" t="str">
            <v>Sanur Spare11</v>
          </cell>
          <cell r="C212" t="str">
            <v>L</v>
          </cell>
          <cell r="D212">
            <v>10722</v>
          </cell>
        </row>
        <row r="213">
          <cell r="B213" t="str">
            <v>Sanur Spare12</v>
          </cell>
          <cell r="C213" t="str">
            <v>L</v>
          </cell>
          <cell r="D213">
            <v>10723</v>
          </cell>
        </row>
        <row r="214">
          <cell r="B214" t="str">
            <v>Sanur Spare13</v>
          </cell>
          <cell r="C214" t="str">
            <v>L</v>
          </cell>
          <cell r="D214">
            <v>10724</v>
          </cell>
        </row>
        <row r="215">
          <cell r="B215" t="str">
            <v>Sanur Spare14</v>
          </cell>
          <cell r="C215" t="str">
            <v>L</v>
          </cell>
          <cell r="D215">
            <v>10725</v>
          </cell>
        </row>
        <row r="216">
          <cell r="B216" t="str">
            <v>Sanur Spare15</v>
          </cell>
          <cell r="C216" t="str">
            <v>L</v>
          </cell>
          <cell r="D216">
            <v>10726</v>
          </cell>
        </row>
        <row r="217">
          <cell r="B217" t="str">
            <v>Sanur Spare16</v>
          </cell>
          <cell r="C217" t="str">
            <v>L</v>
          </cell>
          <cell r="D217">
            <v>10727</v>
          </cell>
        </row>
        <row r="218">
          <cell r="B218" t="str">
            <v>Sanur Spare17</v>
          </cell>
          <cell r="C218" t="str">
            <v>L</v>
          </cell>
          <cell r="D218">
            <v>10728</v>
          </cell>
        </row>
        <row r="219">
          <cell r="B219" t="str">
            <v>Sanur Spare18</v>
          </cell>
          <cell r="C219" t="str">
            <v>L</v>
          </cell>
          <cell r="D219">
            <v>10729</v>
          </cell>
        </row>
        <row r="220">
          <cell r="B220" t="str">
            <v>Sanur Spare19</v>
          </cell>
          <cell r="C220" t="str">
            <v>L</v>
          </cell>
          <cell r="D220">
            <v>10730</v>
          </cell>
        </row>
        <row r="221">
          <cell r="A221" t="str">
            <v>AMLAPURA</v>
          </cell>
          <cell r="B221" t="str">
            <v>Amlapura_Trafo_1</v>
          </cell>
          <cell r="C221" t="str">
            <v>L</v>
          </cell>
          <cell r="D221">
            <v>10801</v>
          </cell>
        </row>
        <row r="222">
          <cell r="B222" t="str">
            <v>Amlapura_Trafo_2</v>
          </cell>
          <cell r="C222" t="str">
            <v>L</v>
          </cell>
          <cell r="D222">
            <v>10802</v>
          </cell>
        </row>
        <row r="223">
          <cell r="B223" t="str">
            <v>P_Duda</v>
          </cell>
          <cell r="C223" t="str">
            <v>R</v>
          </cell>
          <cell r="D223">
            <v>10803</v>
          </cell>
        </row>
        <row r="224">
          <cell r="B224" t="str">
            <v>P_Tenganan</v>
          </cell>
          <cell r="C224" t="str">
            <v>R</v>
          </cell>
          <cell r="D224">
            <v>10804</v>
          </cell>
        </row>
        <row r="225">
          <cell r="B225" t="str">
            <v>P_Subagan</v>
          </cell>
          <cell r="C225" t="str">
            <v>R</v>
          </cell>
          <cell r="D225">
            <v>10805</v>
          </cell>
        </row>
        <row r="226">
          <cell r="B226" t="str">
            <v>P_Abang</v>
          </cell>
          <cell r="C226" t="str">
            <v>R</v>
          </cell>
          <cell r="D226">
            <v>10806</v>
          </cell>
        </row>
        <row r="227">
          <cell r="B227" t="str">
            <v>P_Ulakan</v>
          </cell>
          <cell r="C227" t="str">
            <v>R</v>
          </cell>
          <cell r="D227">
            <v>10807</v>
          </cell>
        </row>
        <row r="228">
          <cell r="B228" t="str">
            <v>P_Candra Buana</v>
          </cell>
          <cell r="C228" t="str">
            <v>R</v>
          </cell>
          <cell r="D228">
            <v>10808</v>
          </cell>
        </row>
        <row r="229">
          <cell r="B229" t="str">
            <v>Amlapura Spare4</v>
          </cell>
          <cell r="C229" t="str">
            <v>L</v>
          </cell>
          <cell r="D229">
            <v>10809</v>
          </cell>
        </row>
        <row r="230">
          <cell r="B230" t="str">
            <v>Amlapura Spare5</v>
          </cell>
          <cell r="C230" t="str">
            <v>L</v>
          </cell>
          <cell r="D230">
            <v>10810</v>
          </cell>
        </row>
        <row r="231">
          <cell r="B231" t="str">
            <v>Amlapura Spare6</v>
          </cell>
          <cell r="C231" t="str">
            <v>L</v>
          </cell>
          <cell r="D231">
            <v>10811</v>
          </cell>
        </row>
        <row r="232">
          <cell r="B232" t="str">
            <v>Amlapura Spare7</v>
          </cell>
          <cell r="C232" t="str">
            <v>L</v>
          </cell>
          <cell r="D232">
            <v>10812</v>
          </cell>
        </row>
        <row r="233">
          <cell r="B233" t="str">
            <v>Amlapura Spare8</v>
          </cell>
          <cell r="C233" t="str">
            <v>L</v>
          </cell>
          <cell r="D233">
            <v>10813</v>
          </cell>
        </row>
        <row r="234">
          <cell r="B234" t="str">
            <v>Amlapura Spare9</v>
          </cell>
          <cell r="C234" t="str">
            <v>L</v>
          </cell>
          <cell r="D234">
            <v>10814</v>
          </cell>
        </row>
        <row r="235">
          <cell r="B235" t="str">
            <v>Amlapura Spare10</v>
          </cell>
          <cell r="C235" t="str">
            <v>L</v>
          </cell>
          <cell r="D235">
            <v>10815</v>
          </cell>
        </row>
        <row r="236">
          <cell r="B236" t="str">
            <v>Amlapura Spare11</v>
          </cell>
          <cell r="C236" t="str">
            <v>L</v>
          </cell>
          <cell r="D236">
            <v>10816</v>
          </cell>
        </row>
        <row r="237">
          <cell r="B237" t="str">
            <v>Amlapura Spare12</v>
          </cell>
          <cell r="C237" t="str">
            <v>L</v>
          </cell>
          <cell r="D237">
            <v>10817</v>
          </cell>
        </row>
        <row r="238">
          <cell r="B238" t="str">
            <v>Amlapura Spare13</v>
          </cell>
          <cell r="C238" t="str">
            <v>L</v>
          </cell>
          <cell r="D238">
            <v>10818</v>
          </cell>
        </row>
        <row r="239">
          <cell r="B239" t="str">
            <v>Amlapura Spare14</v>
          </cell>
          <cell r="C239" t="str">
            <v>L</v>
          </cell>
          <cell r="D239">
            <v>10819</v>
          </cell>
        </row>
        <row r="240">
          <cell r="B240" t="str">
            <v>Amlapura Spare15</v>
          </cell>
          <cell r="C240" t="str">
            <v>L</v>
          </cell>
          <cell r="D240">
            <v>10820</v>
          </cell>
        </row>
        <row r="241">
          <cell r="B241" t="str">
            <v>Amlapura Spare16</v>
          </cell>
          <cell r="C241" t="str">
            <v>L</v>
          </cell>
          <cell r="D241">
            <v>10821</v>
          </cell>
        </row>
        <row r="242">
          <cell r="B242" t="str">
            <v>Amlapura Spare17</v>
          </cell>
          <cell r="C242" t="str">
            <v>L</v>
          </cell>
          <cell r="D242">
            <v>10822</v>
          </cell>
        </row>
        <row r="243">
          <cell r="B243" t="str">
            <v>Amlapura Spare18</v>
          </cell>
          <cell r="C243" t="str">
            <v>L</v>
          </cell>
          <cell r="D243">
            <v>10823</v>
          </cell>
        </row>
        <row r="244">
          <cell r="B244" t="str">
            <v>Amlapura Spare19</v>
          </cell>
          <cell r="C244" t="str">
            <v>L</v>
          </cell>
          <cell r="D244">
            <v>10824</v>
          </cell>
        </row>
        <row r="245">
          <cell r="B245" t="str">
            <v>Amlapura Spare20</v>
          </cell>
          <cell r="C245" t="str">
            <v>L</v>
          </cell>
          <cell r="D245">
            <v>10825</v>
          </cell>
        </row>
        <row r="246">
          <cell r="B246" t="str">
            <v>Amlapura Spare21</v>
          </cell>
          <cell r="C246" t="str">
            <v>L</v>
          </cell>
          <cell r="D246">
            <v>10826</v>
          </cell>
        </row>
        <row r="247">
          <cell r="B247" t="str">
            <v>Amlapura Spare22</v>
          </cell>
          <cell r="C247" t="str">
            <v>L</v>
          </cell>
          <cell r="D247">
            <v>10827</v>
          </cell>
        </row>
        <row r="248">
          <cell r="B248" t="str">
            <v>Amlapura Spare23</v>
          </cell>
          <cell r="C248" t="str">
            <v>L</v>
          </cell>
          <cell r="D248">
            <v>10828</v>
          </cell>
        </row>
        <row r="249">
          <cell r="B249" t="str">
            <v>Amlapura Spare24</v>
          </cell>
          <cell r="C249" t="str">
            <v>L</v>
          </cell>
          <cell r="D249">
            <v>10829</v>
          </cell>
        </row>
        <row r="250">
          <cell r="B250" t="str">
            <v>Amlapura Spare25</v>
          </cell>
          <cell r="C250" t="str">
            <v>L</v>
          </cell>
          <cell r="D250">
            <v>10830</v>
          </cell>
        </row>
        <row r="251">
          <cell r="A251" t="str">
            <v>GILIMANUK</v>
          </cell>
          <cell r="B251" t="str">
            <v>Gilimanuk_Trafo_1</v>
          </cell>
          <cell r="C251" t="str">
            <v>L</v>
          </cell>
          <cell r="D251">
            <v>10901</v>
          </cell>
        </row>
        <row r="252">
          <cell r="B252" t="str">
            <v>P_Gilimanuk</v>
          </cell>
          <cell r="C252" t="str">
            <v>R</v>
          </cell>
          <cell r="D252">
            <v>10902</v>
          </cell>
        </row>
        <row r="253">
          <cell r="B253" t="str">
            <v>P_Melaya</v>
          </cell>
          <cell r="C253" t="str">
            <v>R</v>
          </cell>
          <cell r="D253">
            <v>10903</v>
          </cell>
        </row>
        <row r="254">
          <cell r="B254" t="str">
            <v>P_Menjangan</v>
          </cell>
          <cell r="C254" t="str">
            <v>R</v>
          </cell>
          <cell r="D254">
            <v>10904</v>
          </cell>
        </row>
        <row r="255">
          <cell r="B255" t="str">
            <v>Gil. Spare3</v>
          </cell>
          <cell r="C255" t="str">
            <v>L</v>
          </cell>
          <cell r="D255">
            <v>10905</v>
          </cell>
        </row>
        <row r="256">
          <cell r="B256" t="str">
            <v>Gil. Spare4</v>
          </cell>
          <cell r="C256" t="str">
            <v>L</v>
          </cell>
          <cell r="D256">
            <v>10906</v>
          </cell>
        </row>
        <row r="257">
          <cell r="B257" t="str">
            <v>Gil. Spare5</v>
          </cell>
          <cell r="C257" t="str">
            <v>L</v>
          </cell>
          <cell r="D257">
            <v>10907</v>
          </cell>
        </row>
        <row r="258">
          <cell r="B258" t="str">
            <v>Gil. Spare6</v>
          </cell>
          <cell r="C258" t="str">
            <v>L</v>
          </cell>
          <cell r="D258">
            <v>10908</v>
          </cell>
        </row>
        <row r="259">
          <cell r="B259" t="str">
            <v>Gil. Spare7</v>
          </cell>
          <cell r="C259" t="str">
            <v>L</v>
          </cell>
          <cell r="D259">
            <v>10909</v>
          </cell>
        </row>
        <row r="260">
          <cell r="B260" t="str">
            <v>Gil. Spare8</v>
          </cell>
          <cell r="C260" t="str">
            <v>L</v>
          </cell>
          <cell r="D260">
            <v>10910</v>
          </cell>
        </row>
        <row r="261">
          <cell r="B261" t="str">
            <v>Gil. Spare9</v>
          </cell>
          <cell r="C261" t="str">
            <v>L</v>
          </cell>
          <cell r="D261">
            <v>10911</v>
          </cell>
        </row>
        <row r="262">
          <cell r="B262" t="str">
            <v>Gil. Spare10</v>
          </cell>
          <cell r="C262" t="str">
            <v>L</v>
          </cell>
          <cell r="D262">
            <v>10912</v>
          </cell>
        </row>
        <row r="263">
          <cell r="B263" t="str">
            <v>Gil. Spare11</v>
          </cell>
          <cell r="C263" t="str">
            <v>L</v>
          </cell>
          <cell r="D263">
            <v>10913</v>
          </cell>
        </row>
        <row r="264">
          <cell r="B264" t="str">
            <v>Gil. Spare12</v>
          </cell>
          <cell r="C264" t="str">
            <v>L</v>
          </cell>
          <cell r="D264">
            <v>10914</v>
          </cell>
        </row>
        <row r="265">
          <cell r="B265" t="str">
            <v>Gil. Spare13</v>
          </cell>
          <cell r="C265" t="str">
            <v>L</v>
          </cell>
          <cell r="D265">
            <v>10915</v>
          </cell>
        </row>
        <row r="266">
          <cell r="B266" t="str">
            <v>Gil. Spare14</v>
          </cell>
          <cell r="C266" t="str">
            <v>L</v>
          </cell>
          <cell r="D266">
            <v>10916</v>
          </cell>
        </row>
        <row r="267">
          <cell r="B267" t="str">
            <v>Gil. Spare15</v>
          </cell>
          <cell r="C267" t="str">
            <v>L</v>
          </cell>
          <cell r="D267">
            <v>10917</v>
          </cell>
        </row>
        <row r="268">
          <cell r="B268" t="str">
            <v>Gil. Spare16</v>
          </cell>
          <cell r="C268" t="str">
            <v>L</v>
          </cell>
          <cell r="D268">
            <v>10918</v>
          </cell>
        </row>
        <row r="269">
          <cell r="B269" t="str">
            <v>Gil. Spare17</v>
          </cell>
          <cell r="C269" t="str">
            <v>L</v>
          </cell>
          <cell r="D269">
            <v>10919</v>
          </cell>
        </row>
        <row r="270">
          <cell r="B270" t="str">
            <v>Gil. Spare18</v>
          </cell>
          <cell r="C270" t="str">
            <v>L</v>
          </cell>
          <cell r="D270">
            <v>10920</v>
          </cell>
        </row>
        <row r="271">
          <cell r="B271" t="str">
            <v>Gil. Spare19</v>
          </cell>
          <cell r="C271" t="str">
            <v>L</v>
          </cell>
          <cell r="D271">
            <v>10921</v>
          </cell>
        </row>
        <row r="272">
          <cell r="B272" t="str">
            <v>Gil. Spare20</v>
          </cell>
          <cell r="C272" t="str">
            <v>L</v>
          </cell>
          <cell r="D272">
            <v>10922</v>
          </cell>
        </row>
        <row r="273">
          <cell r="B273" t="str">
            <v>Gil. Spare21</v>
          </cell>
          <cell r="C273" t="str">
            <v>L</v>
          </cell>
          <cell r="D273">
            <v>10923</v>
          </cell>
        </row>
        <row r="274">
          <cell r="B274" t="str">
            <v>Gil. Spare22</v>
          </cell>
          <cell r="C274" t="str">
            <v>L</v>
          </cell>
          <cell r="D274">
            <v>10924</v>
          </cell>
        </row>
        <row r="275">
          <cell r="B275" t="str">
            <v>Gil. Spare23</v>
          </cell>
          <cell r="C275" t="str">
            <v>L</v>
          </cell>
          <cell r="D275">
            <v>10925</v>
          </cell>
        </row>
        <row r="276">
          <cell r="B276" t="str">
            <v>Gil. Spare24</v>
          </cell>
          <cell r="C276" t="str">
            <v>L</v>
          </cell>
          <cell r="D276">
            <v>10926</v>
          </cell>
        </row>
        <row r="277">
          <cell r="B277" t="str">
            <v>Gil. Spare25</v>
          </cell>
          <cell r="C277" t="str">
            <v>L</v>
          </cell>
          <cell r="D277">
            <v>10927</v>
          </cell>
        </row>
        <row r="278">
          <cell r="B278" t="str">
            <v>Gil. Spare26</v>
          </cell>
          <cell r="C278" t="str">
            <v>L</v>
          </cell>
          <cell r="D278">
            <v>10928</v>
          </cell>
        </row>
        <row r="279">
          <cell r="B279" t="str">
            <v>Gil. Spare27</v>
          </cell>
          <cell r="C279" t="str">
            <v>L</v>
          </cell>
          <cell r="D279">
            <v>10929</v>
          </cell>
        </row>
        <row r="280">
          <cell r="B280" t="str">
            <v>Gil. Spare28</v>
          </cell>
          <cell r="C280" t="str">
            <v>L</v>
          </cell>
          <cell r="D280">
            <v>10930</v>
          </cell>
        </row>
        <row r="281">
          <cell r="A281" t="str">
            <v>NEGARA</v>
          </cell>
          <cell r="B281" t="str">
            <v>Negara_Trafo_1</v>
          </cell>
          <cell r="C281" t="str">
            <v>L</v>
          </cell>
          <cell r="D281">
            <v>11001</v>
          </cell>
        </row>
        <row r="282">
          <cell r="B282" t="str">
            <v>Negara_Trafo_2</v>
          </cell>
          <cell r="C282" t="str">
            <v>L</v>
          </cell>
          <cell r="D282">
            <v>11002</v>
          </cell>
        </row>
        <row r="283">
          <cell r="B283" t="str">
            <v>P_Pulukan</v>
          </cell>
          <cell r="C283" t="str">
            <v>R</v>
          </cell>
          <cell r="D283">
            <v>11003</v>
          </cell>
        </row>
        <row r="284">
          <cell r="B284" t="str">
            <v>P_Dauh_Waru</v>
          </cell>
          <cell r="C284" t="str">
            <v>R</v>
          </cell>
          <cell r="D284">
            <v>11004</v>
          </cell>
        </row>
        <row r="285">
          <cell r="B285" t="str">
            <v>P_Brangbang</v>
          </cell>
          <cell r="C285" t="str">
            <v>R</v>
          </cell>
          <cell r="D285">
            <v>11005</v>
          </cell>
        </row>
        <row r="286">
          <cell r="B286" t="str">
            <v>P_Perancak</v>
          </cell>
          <cell r="C286" t="str">
            <v>R</v>
          </cell>
          <cell r="D286">
            <v>11006</v>
          </cell>
        </row>
        <row r="287">
          <cell r="B287" t="str">
            <v>P_Satria</v>
          </cell>
          <cell r="C287" t="str">
            <v>R</v>
          </cell>
          <cell r="D287">
            <v>11007</v>
          </cell>
        </row>
        <row r="288">
          <cell r="B288" t="str">
            <v>Negara Spare4</v>
          </cell>
          <cell r="C288" t="str">
            <v>L</v>
          </cell>
          <cell r="D288">
            <v>11008</v>
          </cell>
        </row>
        <row r="289">
          <cell r="B289" t="str">
            <v>Negara Spare5</v>
          </cell>
          <cell r="C289" t="str">
            <v>L</v>
          </cell>
          <cell r="D289">
            <v>11009</v>
          </cell>
        </row>
        <row r="290">
          <cell r="B290" t="str">
            <v>Negara Spare6</v>
          </cell>
          <cell r="C290" t="str">
            <v>L</v>
          </cell>
          <cell r="D290">
            <v>11010</v>
          </cell>
        </row>
        <row r="291">
          <cell r="B291" t="str">
            <v>Negara Spare7</v>
          </cell>
          <cell r="C291" t="str">
            <v>L</v>
          </cell>
          <cell r="D291">
            <v>11011</v>
          </cell>
        </row>
        <row r="292">
          <cell r="B292" t="str">
            <v>Negara Spare8</v>
          </cell>
          <cell r="C292" t="str">
            <v>L</v>
          </cell>
          <cell r="D292">
            <v>11012</v>
          </cell>
        </row>
        <row r="293">
          <cell r="B293" t="str">
            <v>Negara Spare9</v>
          </cell>
          <cell r="C293" t="str">
            <v>L</v>
          </cell>
          <cell r="D293">
            <v>11013</v>
          </cell>
        </row>
        <row r="294">
          <cell r="B294" t="str">
            <v>Negara Spare10</v>
          </cell>
          <cell r="C294" t="str">
            <v>L</v>
          </cell>
          <cell r="D294">
            <v>11014</v>
          </cell>
        </row>
        <row r="295">
          <cell r="B295" t="str">
            <v>Negara Spare11</v>
          </cell>
          <cell r="C295" t="str">
            <v>L</v>
          </cell>
          <cell r="D295">
            <v>11015</v>
          </cell>
        </row>
        <row r="296">
          <cell r="B296" t="str">
            <v>Negara Spare12</v>
          </cell>
          <cell r="C296" t="str">
            <v>L</v>
          </cell>
          <cell r="D296">
            <v>11016</v>
          </cell>
        </row>
        <row r="297">
          <cell r="B297" t="str">
            <v>Negara Spare13</v>
          </cell>
          <cell r="C297" t="str">
            <v>L</v>
          </cell>
          <cell r="D297">
            <v>11017</v>
          </cell>
        </row>
        <row r="298">
          <cell r="B298" t="str">
            <v>Negara Spare14</v>
          </cell>
          <cell r="C298" t="str">
            <v>L</v>
          </cell>
          <cell r="D298">
            <v>11018</v>
          </cell>
        </row>
        <row r="299">
          <cell r="B299" t="str">
            <v>Negara Spare15</v>
          </cell>
          <cell r="C299" t="str">
            <v>L</v>
          </cell>
          <cell r="D299">
            <v>11019</v>
          </cell>
        </row>
        <row r="300">
          <cell r="B300" t="str">
            <v>Negara Spare16</v>
          </cell>
          <cell r="C300" t="str">
            <v>L</v>
          </cell>
          <cell r="D300">
            <v>11020</v>
          </cell>
        </row>
        <row r="301">
          <cell r="B301" t="str">
            <v>Negara Spare17</v>
          </cell>
          <cell r="C301" t="str">
            <v>L</v>
          </cell>
          <cell r="D301">
            <v>11021</v>
          </cell>
        </row>
        <row r="302">
          <cell r="B302" t="str">
            <v>Negara Spare18</v>
          </cell>
          <cell r="C302" t="str">
            <v>L</v>
          </cell>
          <cell r="D302">
            <v>11022</v>
          </cell>
        </row>
        <row r="303">
          <cell r="B303" t="str">
            <v>Negara Spare19</v>
          </cell>
          <cell r="C303" t="str">
            <v>L</v>
          </cell>
          <cell r="D303">
            <v>11023</v>
          </cell>
        </row>
        <row r="304">
          <cell r="B304" t="str">
            <v>Negara Spare20</v>
          </cell>
          <cell r="C304" t="str">
            <v>L</v>
          </cell>
          <cell r="D304">
            <v>11024</v>
          </cell>
        </row>
        <row r="305">
          <cell r="B305" t="str">
            <v>Negara Spare21</v>
          </cell>
          <cell r="C305" t="str">
            <v>L</v>
          </cell>
          <cell r="D305">
            <v>11025</v>
          </cell>
        </row>
        <row r="306">
          <cell r="B306" t="str">
            <v>Negara Spare22</v>
          </cell>
          <cell r="C306" t="str">
            <v>L</v>
          </cell>
          <cell r="D306">
            <v>11026</v>
          </cell>
        </row>
        <row r="307">
          <cell r="B307" t="str">
            <v>Negara Spare23</v>
          </cell>
          <cell r="C307" t="str">
            <v>L</v>
          </cell>
          <cell r="D307">
            <v>11027</v>
          </cell>
        </row>
        <row r="308">
          <cell r="B308" t="str">
            <v>Negara Spare24</v>
          </cell>
          <cell r="C308" t="str">
            <v>L</v>
          </cell>
          <cell r="D308">
            <v>11028</v>
          </cell>
        </row>
        <row r="309">
          <cell r="B309" t="str">
            <v>Negara Spare25</v>
          </cell>
          <cell r="C309" t="str">
            <v>L</v>
          </cell>
          <cell r="D309">
            <v>11029</v>
          </cell>
        </row>
        <row r="310">
          <cell r="B310" t="str">
            <v>Negara Spare26</v>
          </cell>
          <cell r="C310" t="str">
            <v>L</v>
          </cell>
          <cell r="D310">
            <v>11030</v>
          </cell>
        </row>
        <row r="311">
          <cell r="A311" t="str">
            <v>PEMARON</v>
          </cell>
          <cell r="B311" t="str">
            <v>Pemaron_Trafo_1</v>
          </cell>
          <cell r="C311" t="str">
            <v>L</v>
          </cell>
          <cell r="D311">
            <v>11101</v>
          </cell>
        </row>
        <row r="312">
          <cell r="B312" t="str">
            <v>Pemaron_Trafo_2</v>
          </cell>
          <cell r="C312" t="str">
            <v>L</v>
          </cell>
          <cell r="D312">
            <v>11102</v>
          </cell>
        </row>
        <row r="313">
          <cell r="B313" t="str">
            <v>P_Tejakula</v>
          </cell>
          <cell r="C313" t="str">
            <v>R</v>
          </cell>
          <cell r="D313">
            <v>11103</v>
          </cell>
        </row>
        <row r="314">
          <cell r="B314" t="str">
            <v>P_Pupuan</v>
          </cell>
          <cell r="C314" t="str">
            <v>R</v>
          </cell>
          <cell r="D314">
            <v>11104</v>
          </cell>
        </row>
        <row r="315">
          <cell r="B315" t="str">
            <v>P_Yeh_Taluh</v>
          </cell>
          <cell r="C315" t="str">
            <v>R</v>
          </cell>
          <cell r="D315">
            <v>11105</v>
          </cell>
        </row>
        <row r="316">
          <cell r="B316" t="str">
            <v>P_Lovina</v>
          </cell>
          <cell r="C316" t="str">
            <v>R</v>
          </cell>
          <cell r="D316">
            <v>11106</v>
          </cell>
        </row>
        <row r="317">
          <cell r="B317" t="str">
            <v>P_Liligundi</v>
          </cell>
          <cell r="C317" t="str">
            <v>R</v>
          </cell>
          <cell r="D317">
            <v>11107</v>
          </cell>
        </row>
        <row r="318">
          <cell r="B318" t="str">
            <v>P_Sukasada</v>
          </cell>
          <cell r="C318" t="str">
            <v>R</v>
          </cell>
          <cell r="D318">
            <v>11108</v>
          </cell>
        </row>
        <row r="319">
          <cell r="B319" t="str">
            <v>P_Grokgak</v>
          </cell>
          <cell r="C319" t="str">
            <v>R</v>
          </cell>
          <cell r="D319">
            <v>11109</v>
          </cell>
        </row>
        <row r="320">
          <cell r="B320" t="str">
            <v>P_Celukan_Bawang</v>
          </cell>
          <cell r="C320" t="str">
            <v>R</v>
          </cell>
          <cell r="D320">
            <v>11110</v>
          </cell>
        </row>
        <row r="321">
          <cell r="B321" t="str">
            <v>P_Panji</v>
          </cell>
          <cell r="C321" t="str">
            <v>R</v>
          </cell>
          <cell r="D321">
            <v>11111</v>
          </cell>
        </row>
        <row r="322">
          <cell r="B322" t="str">
            <v>P_Capasitor_Pemaron</v>
          </cell>
          <cell r="C322" t="str">
            <v>L</v>
          </cell>
          <cell r="D322">
            <v>11112</v>
          </cell>
        </row>
        <row r="323">
          <cell r="B323" t="str">
            <v>Pemaron Spare6</v>
          </cell>
          <cell r="C323" t="str">
            <v>L</v>
          </cell>
          <cell r="D323">
            <v>11113</v>
          </cell>
        </row>
        <row r="324">
          <cell r="B324" t="str">
            <v>Pemaron Spare7</v>
          </cell>
          <cell r="C324" t="str">
            <v>L</v>
          </cell>
          <cell r="D324">
            <v>11114</v>
          </cell>
        </row>
        <row r="325">
          <cell r="B325" t="str">
            <v>Pemaron Spare8</v>
          </cell>
          <cell r="C325" t="str">
            <v>L</v>
          </cell>
          <cell r="D325">
            <v>11115</v>
          </cell>
        </row>
        <row r="326">
          <cell r="B326" t="str">
            <v>Pemaron Spare9</v>
          </cell>
          <cell r="C326" t="str">
            <v>L</v>
          </cell>
          <cell r="D326">
            <v>11116</v>
          </cell>
        </row>
        <row r="327">
          <cell r="B327" t="str">
            <v>Pemaron Spare10</v>
          </cell>
          <cell r="C327" t="str">
            <v>L</v>
          </cell>
          <cell r="D327">
            <v>11117</v>
          </cell>
        </row>
        <row r="328">
          <cell r="B328" t="str">
            <v>Pemaron Spare11</v>
          </cell>
          <cell r="C328" t="str">
            <v>L</v>
          </cell>
          <cell r="D328">
            <v>11118</v>
          </cell>
        </row>
        <row r="329">
          <cell r="B329" t="str">
            <v>Pemaron Spare12</v>
          </cell>
          <cell r="C329" t="str">
            <v>L</v>
          </cell>
          <cell r="D329">
            <v>11119</v>
          </cell>
        </row>
        <row r="330">
          <cell r="B330" t="str">
            <v>Pemaron Spare13</v>
          </cell>
          <cell r="C330" t="str">
            <v>L</v>
          </cell>
          <cell r="D330">
            <v>11120</v>
          </cell>
        </row>
        <row r="331">
          <cell r="B331" t="str">
            <v>Pemaron Spare14</v>
          </cell>
          <cell r="C331" t="str">
            <v>L</v>
          </cell>
          <cell r="D331">
            <v>11121</v>
          </cell>
        </row>
        <row r="332">
          <cell r="B332" t="str">
            <v>Pemaron Spare15</v>
          </cell>
          <cell r="C332" t="str">
            <v>L</v>
          </cell>
          <cell r="D332">
            <v>11122</v>
          </cell>
        </row>
        <row r="333">
          <cell r="B333" t="str">
            <v>Pemaron Spare16</v>
          </cell>
          <cell r="C333" t="str">
            <v>L</v>
          </cell>
          <cell r="D333">
            <v>11123</v>
          </cell>
        </row>
        <row r="334">
          <cell r="B334" t="str">
            <v>Pemaron Spare17</v>
          </cell>
          <cell r="C334" t="str">
            <v>L</v>
          </cell>
          <cell r="D334">
            <v>11124</v>
          </cell>
        </row>
        <row r="335">
          <cell r="B335" t="str">
            <v>Pemaron Spare18</v>
          </cell>
          <cell r="C335" t="str">
            <v>L</v>
          </cell>
          <cell r="D335">
            <v>11125</v>
          </cell>
        </row>
        <row r="336">
          <cell r="B336" t="str">
            <v>Pemaron Spare19</v>
          </cell>
          <cell r="C336" t="str">
            <v>L</v>
          </cell>
          <cell r="D336">
            <v>11126</v>
          </cell>
        </row>
        <row r="337">
          <cell r="B337" t="str">
            <v>Pemaron Spare20</v>
          </cell>
          <cell r="C337" t="str">
            <v>L</v>
          </cell>
          <cell r="D337">
            <v>11127</v>
          </cell>
        </row>
        <row r="338">
          <cell r="B338" t="str">
            <v>Pemaron Spare21</v>
          </cell>
          <cell r="C338" t="str">
            <v>L</v>
          </cell>
          <cell r="D338">
            <v>11128</v>
          </cell>
        </row>
        <row r="339">
          <cell r="B339" t="str">
            <v>Pemaron Spare22</v>
          </cell>
          <cell r="C339" t="str">
            <v>L</v>
          </cell>
          <cell r="D339">
            <v>11129</v>
          </cell>
        </row>
        <row r="340">
          <cell r="B340" t="str">
            <v>Pemaron Spare23</v>
          </cell>
          <cell r="C340" t="str">
            <v>L</v>
          </cell>
          <cell r="D340">
            <v>11130</v>
          </cell>
        </row>
        <row r="341">
          <cell r="A341" t="str">
            <v>PADANG SAMBIAN</v>
          </cell>
          <cell r="B341" t="str">
            <v>Padang_Sambian_Trafo_1</v>
          </cell>
          <cell r="C341" t="str">
            <v>L</v>
          </cell>
          <cell r="D341">
            <v>11201</v>
          </cell>
        </row>
        <row r="342">
          <cell r="B342" t="str">
            <v>P_Padang_Sambian</v>
          </cell>
          <cell r="C342" t="str">
            <v>R</v>
          </cell>
          <cell r="D342">
            <v>11202</v>
          </cell>
        </row>
        <row r="343">
          <cell r="B343" t="str">
            <v>P_Perumnas</v>
          </cell>
          <cell r="C343" t="str">
            <v>R</v>
          </cell>
          <cell r="D343">
            <v>11203</v>
          </cell>
        </row>
        <row r="344">
          <cell r="B344" t="str">
            <v>P_Kerobokan</v>
          </cell>
          <cell r="C344" t="str">
            <v>R</v>
          </cell>
          <cell r="D344">
            <v>11204</v>
          </cell>
        </row>
        <row r="345">
          <cell r="B345" t="str">
            <v>P_Exp_Seminyak</v>
          </cell>
          <cell r="C345" t="str">
            <v>R</v>
          </cell>
          <cell r="D345">
            <v>11205</v>
          </cell>
        </row>
        <row r="346">
          <cell r="B346" t="str">
            <v>P_Imam_Bonjol</v>
          </cell>
          <cell r="C346" t="str">
            <v>R</v>
          </cell>
          <cell r="D346">
            <v>11206</v>
          </cell>
        </row>
        <row r="347">
          <cell r="B347" t="str">
            <v>P_Abian_Timbul</v>
          </cell>
          <cell r="C347" t="str">
            <v>R</v>
          </cell>
          <cell r="D347">
            <v>11207</v>
          </cell>
        </row>
        <row r="348">
          <cell r="B348" t="str">
            <v>P_Buagan</v>
          </cell>
          <cell r="C348" t="str">
            <v>R</v>
          </cell>
          <cell r="D348">
            <v>11208</v>
          </cell>
        </row>
        <row r="349">
          <cell r="B349" t="str">
            <v>P_Gunung_Agung</v>
          </cell>
          <cell r="C349" t="str">
            <v>L</v>
          </cell>
          <cell r="D349">
            <v>11209</v>
          </cell>
        </row>
        <row r="350">
          <cell r="B350" t="str">
            <v>Padang Sambian Spare9</v>
          </cell>
          <cell r="C350" t="str">
            <v>L</v>
          </cell>
          <cell r="D350">
            <v>11210</v>
          </cell>
        </row>
        <row r="351">
          <cell r="B351" t="str">
            <v>Padang Sambian Spare10</v>
          </cell>
          <cell r="C351" t="str">
            <v>L</v>
          </cell>
          <cell r="D351">
            <v>11211</v>
          </cell>
        </row>
        <row r="352">
          <cell r="B352" t="str">
            <v>Padang Sambian Spare11</v>
          </cell>
          <cell r="C352" t="str">
            <v>L</v>
          </cell>
          <cell r="D352">
            <v>11212</v>
          </cell>
        </row>
        <row r="353">
          <cell r="B353" t="str">
            <v>Padang Sambian Spare12</v>
          </cell>
          <cell r="C353" t="str">
            <v>L</v>
          </cell>
          <cell r="D353">
            <v>11213</v>
          </cell>
        </row>
        <row r="354">
          <cell r="B354" t="str">
            <v>Padang Sambian Spare13</v>
          </cell>
          <cell r="C354" t="str">
            <v>L</v>
          </cell>
          <cell r="D354">
            <v>11214</v>
          </cell>
        </row>
        <row r="355">
          <cell r="B355" t="str">
            <v>Padang Sambian Spare14</v>
          </cell>
          <cell r="C355" t="str">
            <v>L</v>
          </cell>
          <cell r="D355">
            <v>11215</v>
          </cell>
        </row>
        <row r="356">
          <cell r="B356" t="str">
            <v>Padang Sambian Spare15</v>
          </cell>
          <cell r="C356" t="str">
            <v>L</v>
          </cell>
          <cell r="D356">
            <v>11216</v>
          </cell>
        </row>
        <row r="357">
          <cell r="B357" t="str">
            <v>Padang Sambian Spare16</v>
          </cell>
          <cell r="C357" t="str">
            <v>L</v>
          </cell>
          <cell r="D357">
            <v>11217</v>
          </cell>
        </row>
        <row r="358">
          <cell r="B358" t="str">
            <v>Padang Sambian Spare17</v>
          </cell>
          <cell r="C358" t="str">
            <v>L</v>
          </cell>
          <cell r="D358">
            <v>11218</v>
          </cell>
        </row>
        <row r="359">
          <cell r="B359" t="str">
            <v>Padang Sambian Spare18</v>
          </cell>
          <cell r="C359" t="str">
            <v>L</v>
          </cell>
          <cell r="D359">
            <v>11219</v>
          </cell>
        </row>
        <row r="360">
          <cell r="B360" t="str">
            <v>Padang Sambian Spare19</v>
          </cell>
          <cell r="C360" t="str">
            <v>L</v>
          </cell>
          <cell r="D360">
            <v>11220</v>
          </cell>
        </row>
        <row r="361">
          <cell r="B361" t="str">
            <v>Padang Sambian Spare20</v>
          </cell>
          <cell r="C361" t="str">
            <v>L</v>
          </cell>
          <cell r="D361">
            <v>11221</v>
          </cell>
        </row>
        <row r="362">
          <cell r="B362" t="str">
            <v>Padang Sambian Spare21</v>
          </cell>
          <cell r="C362" t="str">
            <v>L</v>
          </cell>
          <cell r="D362">
            <v>11222</v>
          </cell>
        </row>
        <row r="363">
          <cell r="B363" t="str">
            <v>Padang Sambian Spare22</v>
          </cell>
          <cell r="C363" t="str">
            <v>L</v>
          </cell>
          <cell r="D363">
            <v>11223</v>
          </cell>
        </row>
        <row r="364">
          <cell r="B364" t="str">
            <v>Padang Sambian Spare23</v>
          </cell>
          <cell r="C364" t="str">
            <v>L</v>
          </cell>
          <cell r="D364">
            <v>11224</v>
          </cell>
        </row>
        <row r="365">
          <cell r="B365" t="str">
            <v>Padang Sambian Spare24</v>
          </cell>
          <cell r="C365" t="str">
            <v>L</v>
          </cell>
          <cell r="D365">
            <v>11225</v>
          </cell>
        </row>
        <row r="366">
          <cell r="B366" t="str">
            <v>Padang Sambian Spare25</v>
          </cell>
          <cell r="C366" t="str">
            <v>L</v>
          </cell>
          <cell r="D366">
            <v>11226</v>
          </cell>
        </row>
        <row r="367">
          <cell r="B367" t="str">
            <v>Padang Sambian Spare26</v>
          </cell>
          <cell r="C367" t="str">
            <v>L</v>
          </cell>
          <cell r="D367">
            <v>11227</v>
          </cell>
        </row>
        <row r="368">
          <cell r="B368" t="str">
            <v>Padang Sambian Spare27</v>
          </cell>
          <cell r="C368" t="str">
            <v>L</v>
          </cell>
          <cell r="D368">
            <v>11228</v>
          </cell>
        </row>
        <row r="369">
          <cell r="B369" t="str">
            <v>Padang Sambian Spare28</v>
          </cell>
          <cell r="C369" t="str">
            <v>L</v>
          </cell>
          <cell r="D369">
            <v>11229</v>
          </cell>
        </row>
        <row r="370">
          <cell r="B370" t="str">
            <v>Padang Sambian Spare29</v>
          </cell>
          <cell r="C370" t="str">
            <v>L</v>
          </cell>
          <cell r="D370">
            <v>11230</v>
          </cell>
        </row>
        <row r="371">
          <cell r="A371" t="str">
            <v>PAYANGAN</v>
          </cell>
          <cell r="B371" t="str">
            <v>Payangan_Trafo_01</v>
          </cell>
          <cell r="C371" t="str">
            <v>L</v>
          </cell>
          <cell r="D371">
            <v>11301</v>
          </cell>
        </row>
        <row r="372">
          <cell r="B372" t="str">
            <v>P_Kedisan</v>
          </cell>
          <cell r="C372" t="str">
            <v>R</v>
          </cell>
          <cell r="D372">
            <v>11302</v>
          </cell>
        </row>
        <row r="373">
          <cell r="B373" t="str">
            <v>P_Buahan</v>
          </cell>
          <cell r="C373" t="str">
            <v>R</v>
          </cell>
          <cell r="D373">
            <v>11303</v>
          </cell>
        </row>
        <row r="374">
          <cell r="B374" t="str">
            <v>P_Payogan</v>
          </cell>
          <cell r="C374" t="str">
            <v>R</v>
          </cell>
          <cell r="D374">
            <v>11304</v>
          </cell>
        </row>
        <row r="375">
          <cell r="B375" t="str">
            <v>P_Campuhan</v>
          </cell>
          <cell r="C375" t="str">
            <v>R</v>
          </cell>
          <cell r="D375">
            <v>11305</v>
          </cell>
        </row>
        <row r="376">
          <cell r="B376" t="str">
            <v>Payangan Spare6</v>
          </cell>
          <cell r="C376" t="str">
            <v>L</v>
          </cell>
          <cell r="D376">
            <v>11306</v>
          </cell>
        </row>
        <row r="377">
          <cell r="B377" t="str">
            <v>Payangan Spare7</v>
          </cell>
          <cell r="C377" t="str">
            <v>L</v>
          </cell>
          <cell r="D377">
            <v>11307</v>
          </cell>
        </row>
        <row r="378">
          <cell r="B378" t="str">
            <v>Payangan Spare8</v>
          </cell>
          <cell r="C378" t="str">
            <v>L</v>
          </cell>
          <cell r="D378">
            <v>11308</v>
          </cell>
        </row>
        <row r="379">
          <cell r="B379" t="str">
            <v>Payangan Spare9</v>
          </cell>
          <cell r="C379" t="str">
            <v>L</v>
          </cell>
          <cell r="D379">
            <v>11309</v>
          </cell>
        </row>
        <row r="380">
          <cell r="B380" t="str">
            <v>Payangan Spare10</v>
          </cell>
          <cell r="C380" t="str">
            <v>L</v>
          </cell>
          <cell r="D380">
            <v>11310</v>
          </cell>
        </row>
        <row r="381">
          <cell r="B381" t="str">
            <v>Payangan Spare11</v>
          </cell>
          <cell r="C381" t="str">
            <v>L</v>
          </cell>
          <cell r="D381">
            <v>11311</v>
          </cell>
        </row>
        <row r="382">
          <cell r="B382" t="str">
            <v>Payangan Spare12</v>
          </cell>
          <cell r="C382" t="str">
            <v>L</v>
          </cell>
          <cell r="D382">
            <v>11312</v>
          </cell>
        </row>
        <row r="383">
          <cell r="B383" t="str">
            <v>Payangan Spare13</v>
          </cell>
          <cell r="C383" t="str">
            <v>L</v>
          </cell>
          <cell r="D383">
            <v>11313</v>
          </cell>
        </row>
        <row r="384">
          <cell r="B384" t="str">
            <v>Payangan Spare14</v>
          </cell>
          <cell r="C384" t="str">
            <v>L</v>
          </cell>
          <cell r="D384">
            <v>11314</v>
          </cell>
        </row>
        <row r="385">
          <cell r="B385" t="str">
            <v>Payangan Spare15</v>
          </cell>
          <cell r="C385" t="str">
            <v>L</v>
          </cell>
          <cell r="D385">
            <v>11315</v>
          </cell>
        </row>
        <row r="386">
          <cell r="B386" t="str">
            <v>Payangan Spare16</v>
          </cell>
          <cell r="C386" t="str">
            <v>L</v>
          </cell>
          <cell r="D386">
            <v>11316</v>
          </cell>
        </row>
        <row r="387">
          <cell r="B387" t="str">
            <v>Payangan Spare17</v>
          </cell>
          <cell r="C387" t="str">
            <v>L</v>
          </cell>
          <cell r="D387">
            <v>11317</v>
          </cell>
        </row>
        <row r="388">
          <cell r="B388" t="str">
            <v>Payangan Spare18</v>
          </cell>
          <cell r="C388" t="str">
            <v>L</v>
          </cell>
          <cell r="D388">
            <v>11318</v>
          </cell>
        </row>
        <row r="389">
          <cell r="B389" t="str">
            <v>Payangan Spare19</v>
          </cell>
          <cell r="C389" t="str">
            <v>L</v>
          </cell>
          <cell r="D389">
            <v>11319</v>
          </cell>
        </row>
        <row r="390">
          <cell r="B390" t="str">
            <v>Payangan Spare20</v>
          </cell>
          <cell r="C390" t="str">
            <v>L</v>
          </cell>
          <cell r="D390">
            <v>11320</v>
          </cell>
        </row>
        <row r="391">
          <cell r="B391" t="str">
            <v>Payangan Spare21</v>
          </cell>
          <cell r="C391" t="str">
            <v>L</v>
          </cell>
          <cell r="D391">
            <v>11321</v>
          </cell>
        </row>
        <row r="392">
          <cell r="B392" t="str">
            <v>Payangan Spare22</v>
          </cell>
          <cell r="C392" t="str">
            <v>L</v>
          </cell>
          <cell r="D392">
            <v>11322</v>
          </cell>
        </row>
        <row r="393">
          <cell r="B393" t="str">
            <v>Payangan Spare23</v>
          </cell>
          <cell r="C393" t="str">
            <v>L</v>
          </cell>
          <cell r="D393">
            <v>11323</v>
          </cell>
        </row>
        <row r="394">
          <cell r="B394" t="str">
            <v>Payangan Spare24</v>
          </cell>
          <cell r="C394" t="str">
            <v>L</v>
          </cell>
          <cell r="D394">
            <v>11324</v>
          </cell>
        </row>
        <row r="395">
          <cell r="B395" t="str">
            <v>Payangan Spare25</v>
          </cell>
          <cell r="C395" t="str">
            <v>L</v>
          </cell>
          <cell r="D395">
            <v>11325</v>
          </cell>
        </row>
        <row r="396">
          <cell r="B396" t="str">
            <v>Payangan Spare26</v>
          </cell>
          <cell r="C396" t="str">
            <v>L</v>
          </cell>
          <cell r="D396">
            <v>11326</v>
          </cell>
        </row>
        <row r="397">
          <cell r="B397" t="str">
            <v>Payangan Spare27</v>
          </cell>
          <cell r="C397" t="str">
            <v>L</v>
          </cell>
          <cell r="D397">
            <v>11327</v>
          </cell>
        </row>
        <row r="398">
          <cell r="B398" t="str">
            <v>Payangan Spare28</v>
          </cell>
          <cell r="C398" t="str">
            <v>L</v>
          </cell>
          <cell r="D398">
            <v>11328</v>
          </cell>
        </row>
        <row r="399">
          <cell r="B399" t="str">
            <v>Payangan Spare29</v>
          </cell>
          <cell r="C399" t="str">
            <v>L</v>
          </cell>
          <cell r="D399">
            <v>11329</v>
          </cell>
        </row>
        <row r="400">
          <cell r="B400" t="str">
            <v>Payangan Spare30</v>
          </cell>
          <cell r="C400" t="str">
            <v>L</v>
          </cell>
          <cell r="D400">
            <v>11330</v>
          </cell>
        </row>
        <row r="401">
          <cell r="A401" t="str">
            <v>ZGI</v>
          </cell>
          <cell r="B401" t="str">
            <v>P_</v>
          </cell>
          <cell r="C401" t="str">
            <v>L</v>
          </cell>
          <cell r="D401">
            <v>11401</v>
          </cell>
        </row>
        <row r="402">
          <cell r="B402" t="str">
            <v>P_</v>
          </cell>
          <cell r="C402" t="str">
            <v>L</v>
          </cell>
          <cell r="D402">
            <v>11402</v>
          </cell>
        </row>
        <row r="403">
          <cell r="B403" t="str">
            <v>P_</v>
          </cell>
          <cell r="C403" t="str">
            <v>L</v>
          </cell>
          <cell r="D403">
            <v>11403</v>
          </cell>
        </row>
        <row r="404">
          <cell r="B404" t="str">
            <v>P_</v>
          </cell>
          <cell r="C404" t="str">
            <v>L</v>
          </cell>
          <cell r="D404">
            <v>11404</v>
          </cell>
        </row>
        <row r="405">
          <cell r="B405" t="str">
            <v>P_</v>
          </cell>
          <cell r="C405" t="str">
            <v>L</v>
          </cell>
          <cell r="D405">
            <v>11405</v>
          </cell>
        </row>
        <row r="406">
          <cell r="B406" t="str">
            <v>P_</v>
          </cell>
          <cell r="C406" t="str">
            <v>L</v>
          </cell>
          <cell r="D406">
            <v>11406</v>
          </cell>
        </row>
        <row r="407">
          <cell r="B407" t="str">
            <v>P_</v>
          </cell>
          <cell r="C407" t="str">
            <v>L</v>
          </cell>
          <cell r="D407">
            <v>11407</v>
          </cell>
        </row>
        <row r="408">
          <cell r="B408" t="str">
            <v>P_</v>
          </cell>
          <cell r="C408" t="str">
            <v>L</v>
          </cell>
          <cell r="D408">
            <v>11408</v>
          </cell>
        </row>
        <row r="409">
          <cell r="B409" t="str">
            <v>P_</v>
          </cell>
          <cell r="C409" t="str">
            <v>L</v>
          </cell>
          <cell r="D409">
            <v>11409</v>
          </cell>
        </row>
        <row r="410">
          <cell r="B410" t="str">
            <v>P_</v>
          </cell>
          <cell r="C410" t="str">
            <v>L</v>
          </cell>
          <cell r="D410">
            <v>11410</v>
          </cell>
        </row>
        <row r="411">
          <cell r="B411" t="str">
            <v>P_</v>
          </cell>
          <cell r="C411" t="str">
            <v>L</v>
          </cell>
          <cell r="D411">
            <v>11411</v>
          </cell>
        </row>
        <row r="412">
          <cell r="B412" t="str">
            <v>P_</v>
          </cell>
          <cell r="C412" t="str">
            <v>L</v>
          </cell>
          <cell r="D412">
            <v>11412</v>
          </cell>
        </row>
        <row r="413">
          <cell r="B413" t="str">
            <v>P_</v>
          </cell>
          <cell r="C413" t="str">
            <v>L</v>
          </cell>
          <cell r="D413">
            <v>11413</v>
          </cell>
        </row>
        <row r="414">
          <cell r="B414" t="str">
            <v>P_</v>
          </cell>
          <cell r="C414" t="str">
            <v>L</v>
          </cell>
          <cell r="D414">
            <v>11414</v>
          </cell>
        </row>
        <row r="415">
          <cell r="B415" t="str">
            <v>P_</v>
          </cell>
          <cell r="C415" t="str">
            <v>L</v>
          </cell>
          <cell r="D415">
            <v>11415</v>
          </cell>
        </row>
        <row r="416">
          <cell r="B416" t="str">
            <v>P_</v>
          </cell>
          <cell r="C416" t="str">
            <v>L</v>
          </cell>
          <cell r="D416">
            <v>11416</v>
          </cell>
        </row>
        <row r="417">
          <cell r="B417" t="str">
            <v>P_</v>
          </cell>
          <cell r="C417" t="str">
            <v>L</v>
          </cell>
          <cell r="D417">
            <v>11417</v>
          </cell>
        </row>
        <row r="418">
          <cell r="B418" t="str">
            <v>P_</v>
          </cell>
          <cell r="C418" t="str">
            <v>L</v>
          </cell>
          <cell r="D418">
            <v>11418</v>
          </cell>
        </row>
        <row r="419">
          <cell r="B419" t="str">
            <v>P_</v>
          </cell>
          <cell r="C419" t="str">
            <v>L</v>
          </cell>
          <cell r="D419">
            <v>11419</v>
          </cell>
        </row>
        <row r="420">
          <cell r="B420" t="str">
            <v>P_</v>
          </cell>
          <cell r="C420" t="str">
            <v>L</v>
          </cell>
          <cell r="D420">
            <v>11420</v>
          </cell>
        </row>
        <row r="421">
          <cell r="B421" t="str">
            <v>P_</v>
          </cell>
          <cell r="C421" t="str">
            <v>L</v>
          </cell>
          <cell r="D421">
            <v>11421</v>
          </cell>
        </row>
        <row r="422">
          <cell r="B422" t="str">
            <v>P_</v>
          </cell>
          <cell r="C422" t="str">
            <v>L</v>
          </cell>
          <cell r="D422">
            <v>11422</v>
          </cell>
        </row>
        <row r="423">
          <cell r="B423" t="str">
            <v>P_</v>
          </cell>
          <cell r="C423" t="str">
            <v>L</v>
          </cell>
          <cell r="D423">
            <v>11423</v>
          </cell>
        </row>
        <row r="424">
          <cell r="B424" t="str">
            <v>P_</v>
          </cell>
          <cell r="C424" t="str">
            <v>L</v>
          </cell>
          <cell r="D424">
            <v>11424</v>
          </cell>
        </row>
        <row r="425">
          <cell r="B425" t="str">
            <v>P_</v>
          </cell>
          <cell r="C425" t="str">
            <v>L</v>
          </cell>
          <cell r="D425">
            <v>11425</v>
          </cell>
        </row>
        <row r="426">
          <cell r="B426" t="str">
            <v>P_</v>
          </cell>
          <cell r="C426" t="str">
            <v>L</v>
          </cell>
          <cell r="D426">
            <v>11426</v>
          </cell>
        </row>
        <row r="427">
          <cell r="B427" t="str">
            <v>P_</v>
          </cell>
          <cell r="C427" t="str">
            <v>L</v>
          </cell>
          <cell r="D427">
            <v>11427</v>
          </cell>
        </row>
        <row r="428">
          <cell r="B428" t="str">
            <v>P_</v>
          </cell>
          <cell r="C428" t="str">
            <v>L</v>
          </cell>
          <cell r="D428">
            <v>11428</v>
          </cell>
        </row>
        <row r="429">
          <cell r="B429" t="str">
            <v>P_</v>
          </cell>
          <cell r="C429" t="str">
            <v>L</v>
          </cell>
          <cell r="D429">
            <v>11429</v>
          </cell>
        </row>
        <row r="430">
          <cell r="B430" t="str">
            <v>P_</v>
          </cell>
          <cell r="C430" t="str">
            <v>L</v>
          </cell>
          <cell r="D430">
            <v>11430</v>
          </cell>
        </row>
        <row r="431">
          <cell r="A431" t="str">
            <v>ZGI</v>
          </cell>
          <cell r="B431" t="str">
            <v>P_</v>
          </cell>
          <cell r="C431" t="str">
            <v>L</v>
          </cell>
          <cell r="D431">
            <v>11501</v>
          </cell>
        </row>
        <row r="432">
          <cell r="B432" t="str">
            <v>P_</v>
          </cell>
          <cell r="C432" t="str">
            <v>L</v>
          </cell>
          <cell r="D432">
            <v>11502</v>
          </cell>
        </row>
        <row r="433">
          <cell r="B433" t="str">
            <v>P_</v>
          </cell>
          <cell r="C433" t="str">
            <v>L</v>
          </cell>
          <cell r="D433">
            <v>11503</v>
          </cell>
        </row>
        <row r="434">
          <cell r="B434" t="str">
            <v>P_</v>
          </cell>
          <cell r="C434" t="str">
            <v>L</v>
          </cell>
          <cell r="D434">
            <v>11504</v>
          </cell>
        </row>
        <row r="435">
          <cell r="B435" t="str">
            <v>P_</v>
          </cell>
          <cell r="C435" t="str">
            <v>L</v>
          </cell>
          <cell r="D435">
            <v>11505</v>
          </cell>
        </row>
        <row r="436">
          <cell r="B436" t="str">
            <v>P_</v>
          </cell>
          <cell r="C436" t="str">
            <v>L</v>
          </cell>
          <cell r="D436">
            <v>11506</v>
          </cell>
        </row>
        <row r="437">
          <cell r="B437" t="str">
            <v>P_</v>
          </cell>
          <cell r="C437" t="str">
            <v>L</v>
          </cell>
          <cell r="D437">
            <v>11507</v>
          </cell>
        </row>
        <row r="438">
          <cell r="B438" t="str">
            <v>P_</v>
          </cell>
          <cell r="C438" t="str">
            <v>L</v>
          </cell>
          <cell r="D438">
            <v>11508</v>
          </cell>
        </row>
        <row r="439">
          <cell r="B439" t="str">
            <v>P_</v>
          </cell>
          <cell r="C439" t="str">
            <v>L</v>
          </cell>
          <cell r="D439">
            <v>11509</v>
          </cell>
        </row>
        <row r="440">
          <cell r="B440" t="str">
            <v>P_</v>
          </cell>
          <cell r="C440" t="str">
            <v>L</v>
          </cell>
          <cell r="D440">
            <v>11510</v>
          </cell>
        </row>
        <row r="441">
          <cell r="B441" t="str">
            <v>P_</v>
          </cell>
          <cell r="C441" t="str">
            <v>L</v>
          </cell>
          <cell r="D441">
            <v>11511</v>
          </cell>
        </row>
        <row r="442">
          <cell r="B442" t="str">
            <v>P_</v>
          </cell>
          <cell r="C442" t="str">
            <v>L</v>
          </cell>
          <cell r="D442">
            <v>11512</v>
          </cell>
        </row>
        <row r="443">
          <cell r="B443" t="str">
            <v>P_</v>
          </cell>
          <cell r="C443" t="str">
            <v>L</v>
          </cell>
          <cell r="D443">
            <v>11513</v>
          </cell>
        </row>
        <row r="444">
          <cell r="B444" t="str">
            <v>P_</v>
          </cell>
          <cell r="C444" t="str">
            <v>L</v>
          </cell>
          <cell r="D444">
            <v>11514</v>
          </cell>
        </row>
        <row r="445">
          <cell r="B445" t="str">
            <v>P_</v>
          </cell>
          <cell r="C445" t="str">
            <v>L</v>
          </cell>
          <cell r="D445">
            <v>11515</v>
          </cell>
        </row>
        <row r="446">
          <cell r="B446" t="str">
            <v>P_</v>
          </cell>
          <cell r="C446" t="str">
            <v>L</v>
          </cell>
          <cell r="D446">
            <v>11516</v>
          </cell>
        </row>
        <row r="447">
          <cell r="B447" t="str">
            <v>P_</v>
          </cell>
          <cell r="C447" t="str">
            <v>L</v>
          </cell>
          <cell r="D447">
            <v>11517</v>
          </cell>
        </row>
        <row r="448">
          <cell r="B448" t="str">
            <v>P_</v>
          </cell>
          <cell r="C448" t="str">
            <v>L</v>
          </cell>
          <cell r="D448">
            <v>11518</v>
          </cell>
        </row>
        <row r="449">
          <cell r="B449" t="str">
            <v>P_</v>
          </cell>
          <cell r="C449" t="str">
            <v>L</v>
          </cell>
          <cell r="D449">
            <v>11519</v>
          </cell>
        </row>
        <row r="450">
          <cell r="B450" t="str">
            <v>P_</v>
          </cell>
          <cell r="C450" t="str">
            <v>L</v>
          </cell>
          <cell r="D450">
            <v>11520</v>
          </cell>
        </row>
        <row r="451">
          <cell r="B451" t="str">
            <v>P_</v>
          </cell>
          <cell r="C451" t="str">
            <v>L</v>
          </cell>
          <cell r="D451">
            <v>11521</v>
          </cell>
        </row>
        <row r="452">
          <cell r="B452" t="str">
            <v>P_</v>
          </cell>
          <cell r="C452" t="str">
            <v>L</v>
          </cell>
          <cell r="D452">
            <v>11522</v>
          </cell>
        </row>
        <row r="453">
          <cell r="B453" t="str">
            <v>P_</v>
          </cell>
          <cell r="C453" t="str">
            <v>L</v>
          </cell>
          <cell r="D453">
            <v>11523</v>
          </cell>
        </row>
        <row r="454">
          <cell r="B454" t="str">
            <v>P_</v>
          </cell>
          <cell r="C454" t="str">
            <v>L</v>
          </cell>
          <cell r="D454">
            <v>11524</v>
          </cell>
        </row>
        <row r="455">
          <cell r="B455" t="str">
            <v>P_</v>
          </cell>
          <cell r="C455" t="str">
            <v>L</v>
          </cell>
          <cell r="D455">
            <v>11525</v>
          </cell>
        </row>
        <row r="456">
          <cell r="B456" t="str">
            <v>P_</v>
          </cell>
          <cell r="C456" t="str">
            <v>L</v>
          </cell>
          <cell r="D456">
            <v>11526</v>
          </cell>
        </row>
        <row r="457">
          <cell r="B457" t="str">
            <v>P_</v>
          </cell>
          <cell r="C457" t="str">
            <v>L</v>
          </cell>
          <cell r="D457">
            <v>11527</v>
          </cell>
        </row>
        <row r="458">
          <cell r="B458" t="str">
            <v>P_</v>
          </cell>
          <cell r="C458" t="str">
            <v>L</v>
          </cell>
          <cell r="D458">
            <v>11528</v>
          </cell>
        </row>
        <row r="459">
          <cell r="B459" t="str">
            <v>P_</v>
          </cell>
          <cell r="C459" t="str">
            <v>L</v>
          </cell>
          <cell r="D459">
            <v>11529</v>
          </cell>
        </row>
        <row r="460">
          <cell r="B460" t="str">
            <v>P_</v>
          </cell>
          <cell r="C460" t="str">
            <v>L</v>
          </cell>
          <cell r="D460">
            <v>11530</v>
          </cell>
        </row>
        <row r="461">
          <cell r="A461" t="str">
            <v>ZGI</v>
          </cell>
          <cell r="B461" t="str">
            <v>P_</v>
          </cell>
          <cell r="C461" t="str">
            <v>L</v>
          </cell>
          <cell r="D461">
            <v>11601</v>
          </cell>
        </row>
        <row r="462">
          <cell r="B462" t="str">
            <v>P_</v>
          </cell>
          <cell r="C462" t="str">
            <v>L</v>
          </cell>
          <cell r="D462">
            <v>11602</v>
          </cell>
        </row>
        <row r="463">
          <cell r="B463" t="str">
            <v>P_</v>
          </cell>
          <cell r="C463" t="str">
            <v>L</v>
          </cell>
          <cell r="D463">
            <v>11603</v>
          </cell>
        </row>
        <row r="464">
          <cell r="B464" t="str">
            <v>P_</v>
          </cell>
          <cell r="C464" t="str">
            <v>L</v>
          </cell>
          <cell r="D464">
            <v>11604</v>
          </cell>
        </row>
        <row r="465">
          <cell r="B465" t="str">
            <v>P_</v>
          </cell>
          <cell r="C465" t="str">
            <v>L</v>
          </cell>
          <cell r="D465">
            <v>11605</v>
          </cell>
        </row>
        <row r="466">
          <cell r="B466" t="str">
            <v>P_</v>
          </cell>
          <cell r="C466" t="str">
            <v>L</v>
          </cell>
          <cell r="D466">
            <v>11606</v>
          </cell>
        </row>
        <row r="467">
          <cell r="B467" t="str">
            <v>P_</v>
          </cell>
          <cell r="C467" t="str">
            <v>L</v>
          </cell>
          <cell r="D467">
            <v>11607</v>
          </cell>
        </row>
        <row r="468">
          <cell r="B468" t="str">
            <v>P_</v>
          </cell>
          <cell r="C468" t="str">
            <v>L</v>
          </cell>
          <cell r="D468">
            <v>11608</v>
          </cell>
        </row>
        <row r="469">
          <cell r="B469" t="str">
            <v>P_</v>
          </cell>
          <cell r="C469" t="str">
            <v>L</v>
          </cell>
          <cell r="D469">
            <v>11609</v>
          </cell>
        </row>
        <row r="470">
          <cell r="B470" t="str">
            <v>P_</v>
          </cell>
          <cell r="C470" t="str">
            <v>L</v>
          </cell>
          <cell r="D470">
            <v>11610</v>
          </cell>
        </row>
        <row r="471">
          <cell r="B471" t="str">
            <v>P_</v>
          </cell>
          <cell r="C471" t="str">
            <v>L</v>
          </cell>
          <cell r="D471">
            <v>11611</v>
          </cell>
        </row>
        <row r="472">
          <cell r="B472" t="str">
            <v>P_</v>
          </cell>
          <cell r="C472" t="str">
            <v>L</v>
          </cell>
          <cell r="D472">
            <v>11612</v>
          </cell>
        </row>
        <row r="473">
          <cell r="B473" t="str">
            <v>P_</v>
          </cell>
          <cell r="C473" t="str">
            <v>L</v>
          </cell>
          <cell r="D473">
            <v>11613</v>
          </cell>
        </row>
        <row r="474">
          <cell r="B474" t="str">
            <v>P_</v>
          </cell>
          <cell r="C474" t="str">
            <v>L</v>
          </cell>
          <cell r="D474">
            <v>11614</v>
          </cell>
        </row>
        <row r="475">
          <cell r="B475" t="str">
            <v>P_</v>
          </cell>
          <cell r="C475" t="str">
            <v>L</v>
          </cell>
          <cell r="D475">
            <v>11615</v>
          </cell>
        </row>
        <row r="476">
          <cell r="B476" t="str">
            <v>P_</v>
          </cell>
          <cell r="C476" t="str">
            <v>L</v>
          </cell>
          <cell r="D476">
            <v>11616</v>
          </cell>
        </row>
        <row r="477">
          <cell r="B477" t="str">
            <v>P_</v>
          </cell>
          <cell r="C477" t="str">
            <v>L</v>
          </cell>
          <cell r="D477">
            <v>11617</v>
          </cell>
        </row>
        <row r="478">
          <cell r="B478" t="str">
            <v>P_</v>
          </cell>
          <cell r="C478" t="str">
            <v>L</v>
          </cell>
          <cell r="D478">
            <v>11618</v>
          </cell>
        </row>
        <row r="479">
          <cell r="B479" t="str">
            <v>P_</v>
          </cell>
          <cell r="C479" t="str">
            <v>L</v>
          </cell>
          <cell r="D479">
            <v>11619</v>
          </cell>
        </row>
        <row r="480">
          <cell r="B480" t="str">
            <v>P_</v>
          </cell>
          <cell r="C480" t="str">
            <v>L</v>
          </cell>
          <cell r="D480">
            <v>11620</v>
          </cell>
        </row>
        <row r="481">
          <cell r="B481" t="str">
            <v>P_</v>
          </cell>
          <cell r="C481" t="str">
            <v>L</v>
          </cell>
          <cell r="D481">
            <v>11621</v>
          </cell>
        </row>
        <row r="482">
          <cell r="B482" t="str">
            <v>P_</v>
          </cell>
          <cell r="C482" t="str">
            <v>L</v>
          </cell>
          <cell r="D482">
            <v>11622</v>
          </cell>
        </row>
        <row r="483">
          <cell r="B483" t="str">
            <v>P_</v>
          </cell>
          <cell r="C483" t="str">
            <v>L</v>
          </cell>
          <cell r="D483">
            <v>11623</v>
          </cell>
        </row>
        <row r="484">
          <cell r="B484" t="str">
            <v>P_</v>
          </cell>
          <cell r="C484" t="str">
            <v>L</v>
          </cell>
          <cell r="D484">
            <v>11624</v>
          </cell>
        </row>
        <row r="485">
          <cell r="B485" t="str">
            <v>P_</v>
          </cell>
          <cell r="C485" t="str">
            <v>L</v>
          </cell>
          <cell r="D485">
            <v>11625</v>
          </cell>
        </row>
        <row r="486">
          <cell r="B486" t="str">
            <v>P_</v>
          </cell>
          <cell r="C486" t="str">
            <v>L</v>
          </cell>
          <cell r="D486">
            <v>11626</v>
          </cell>
        </row>
        <row r="487">
          <cell r="B487" t="str">
            <v>P_</v>
          </cell>
          <cell r="C487" t="str">
            <v>L</v>
          </cell>
          <cell r="D487">
            <v>11627</v>
          </cell>
        </row>
        <row r="488">
          <cell r="B488" t="str">
            <v>P_</v>
          </cell>
          <cell r="C488" t="str">
            <v>L</v>
          </cell>
          <cell r="D488">
            <v>11628</v>
          </cell>
        </row>
        <row r="489">
          <cell r="B489" t="str">
            <v>P_</v>
          </cell>
          <cell r="C489" t="str">
            <v>L</v>
          </cell>
          <cell r="D489">
            <v>11629</v>
          </cell>
        </row>
        <row r="490">
          <cell r="B490" t="str">
            <v>P_</v>
          </cell>
          <cell r="C490" t="str">
            <v>L</v>
          </cell>
          <cell r="D490">
            <v>11630</v>
          </cell>
        </row>
        <row r="491">
          <cell r="A491" t="str">
            <v>ZGI</v>
          </cell>
          <cell r="B491" t="str">
            <v>P_</v>
          </cell>
          <cell r="C491" t="str">
            <v>L</v>
          </cell>
          <cell r="D491">
            <v>11701</v>
          </cell>
        </row>
        <row r="492">
          <cell r="B492" t="str">
            <v>P_</v>
          </cell>
          <cell r="C492" t="str">
            <v>L</v>
          </cell>
          <cell r="D492">
            <v>11702</v>
          </cell>
        </row>
        <row r="493">
          <cell r="B493" t="str">
            <v>P_</v>
          </cell>
          <cell r="C493" t="str">
            <v>L</v>
          </cell>
          <cell r="D493">
            <v>11703</v>
          </cell>
        </row>
        <row r="494">
          <cell r="B494" t="str">
            <v>P_</v>
          </cell>
          <cell r="C494" t="str">
            <v>L</v>
          </cell>
          <cell r="D494">
            <v>11704</v>
          </cell>
        </row>
        <row r="495">
          <cell r="B495" t="str">
            <v>P_</v>
          </cell>
          <cell r="C495" t="str">
            <v>L</v>
          </cell>
          <cell r="D495">
            <v>11705</v>
          </cell>
        </row>
        <row r="496">
          <cell r="B496" t="str">
            <v>P_</v>
          </cell>
          <cell r="C496" t="str">
            <v>L</v>
          </cell>
          <cell r="D496">
            <v>11706</v>
          </cell>
        </row>
        <row r="497">
          <cell r="B497" t="str">
            <v>P_</v>
          </cell>
          <cell r="C497" t="str">
            <v>L</v>
          </cell>
          <cell r="D497">
            <v>11707</v>
          </cell>
        </row>
        <row r="498">
          <cell r="B498" t="str">
            <v>P_</v>
          </cell>
          <cell r="C498" t="str">
            <v>L</v>
          </cell>
          <cell r="D498">
            <v>11708</v>
          </cell>
        </row>
        <row r="499">
          <cell r="B499" t="str">
            <v>P_</v>
          </cell>
          <cell r="C499" t="str">
            <v>L</v>
          </cell>
          <cell r="D499">
            <v>11709</v>
          </cell>
        </row>
        <row r="500">
          <cell r="B500" t="str">
            <v>P_</v>
          </cell>
          <cell r="C500" t="str">
            <v>L</v>
          </cell>
          <cell r="D500">
            <v>11710</v>
          </cell>
        </row>
        <row r="501">
          <cell r="B501" t="str">
            <v>P_</v>
          </cell>
          <cell r="C501" t="str">
            <v>L</v>
          </cell>
          <cell r="D501">
            <v>11711</v>
          </cell>
        </row>
        <row r="502">
          <cell r="B502" t="str">
            <v>P_</v>
          </cell>
          <cell r="C502" t="str">
            <v>L</v>
          </cell>
          <cell r="D502">
            <v>11712</v>
          </cell>
        </row>
        <row r="503">
          <cell r="B503" t="str">
            <v>P_</v>
          </cell>
          <cell r="C503" t="str">
            <v>L</v>
          </cell>
          <cell r="D503">
            <v>11713</v>
          </cell>
        </row>
        <row r="504">
          <cell r="B504" t="str">
            <v>P_</v>
          </cell>
          <cell r="C504" t="str">
            <v>L</v>
          </cell>
          <cell r="D504">
            <v>11714</v>
          </cell>
        </row>
        <row r="505">
          <cell r="B505" t="str">
            <v>P_</v>
          </cell>
          <cell r="C505" t="str">
            <v>L</v>
          </cell>
          <cell r="D505">
            <v>11715</v>
          </cell>
        </row>
        <row r="506">
          <cell r="B506" t="str">
            <v>P_</v>
          </cell>
          <cell r="C506" t="str">
            <v>L</v>
          </cell>
          <cell r="D506">
            <v>11716</v>
          </cell>
        </row>
        <row r="507">
          <cell r="B507" t="str">
            <v>P_</v>
          </cell>
          <cell r="C507" t="str">
            <v>L</v>
          </cell>
          <cell r="D507">
            <v>11717</v>
          </cell>
        </row>
        <row r="508">
          <cell r="B508" t="str">
            <v>P_</v>
          </cell>
          <cell r="C508" t="str">
            <v>L</v>
          </cell>
          <cell r="D508">
            <v>11718</v>
          </cell>
        </row>
        <row r="509">
          <cell r="B509" t="str">
            <v>P_</v>
          </cell>
          <cell r="C509" t="str">
            <v>L</v>
          </cell>
          <cell r="D509">
            <v>11719</v>
          </cell>
        </row>
        <row r="510">
          <cell r="B510" t="str">
            <v>P_</v>
          </cell>
          <cell r="C510" t="str">
            <v>L</v>
          </cell>
          <cell r="D510">
            <v>11720</v>
          </cell>
        </row>
        <row r="511">
          <cell r="B511" t="str">
            <v>P_</v>
          </cell>
          <cell r="C511" t="str">
            <v>L</v>
          </cell>
          <cell r="D511">
            <v>11721</v>
          </cell>
        </row>
        <row r="512">
          <cell r="B512" t="str">
            <v>P_</v>
          </cell>
          <cell r="C512" t="str">
            <v>L</v>
          </cell>
          <cell r="D512">
            <v>11722</v>
          </cell>
        </row>
        <row r="513">
          <cell r="B513" t="str">
            <v>P_</v>
          </cell>
          <cell r="C513" t="str">
            <v>L</v>
          </cell>
          <cell r="D513">
            <v>11723</v>
          </cell>
        </row>
        <row r="514">
          <cell r="B514" t="str">
            <v>P_</v>
          </cell>
          <cell r="C514" t="str">
            <v>L</v>
          </cell>
          <cell r="D514">
            <v>11724</v>
          </cell>
        </row>
        <row r="515">
          <cell r="B515" t="str">
            <v>P_</v>
          </cell>
          <cell r="C515" t="str">
            <v>L</v>
          </cell>
          <cell r="D515">
            <v>11725</v>
          </cell>
        </row>
        <row r="516">
          <cell r="B516" t="str">
            <v>P_</v>
          </cell>
          <cell r="C516" t="str">
            <v>L</v>
          </cell>
          <cell r="D516">
            <v>11726</v>
          </cell>
        </row>
        <row r="517">
          <cell r="B517" t="str">
            <v>P_</v>
          </cell>
          <cell r="C517" t="str">
            <v>L</v>
          </cell>
          <cell r="D517">
            <v>11727</v>
          </cell>
        </row>
        <row r="518">
          <cell r="B518" t="str">
            <v>P_</v>
          </cell>
          <cell r="C518" t="str">
            <v>L</v>
          </cell>
          <cell r="D518">
            <v>11728</v>
          </cell>
        </row>
        <row r="519">
          <cell r="B519" t="str">
            <v>P_</v>
          </cell>
          <cell r="C519" t="str">
            <v>L</v>
          </cell>
          <cell r="D519">
            <v>11729</v>
          </cell>
        </row>
        <row r="520">
          <cell r="B520" t="str">
            <v>P_</v>
          </cell>
          <cell r="C520" t="str">
            <v>L</v>
          </cell>
          <cell r="D520">
            <v>11730</v>
          </cell>
        </row>
        <row r="521">
          <cell r="A521" t="str">
            <v>ZGI</v>
          </cell>
          <cell r="B521" t="str">
            <v>P_</v>
          </cell>
          <cell r="C521" t="str">
            <v>L</v>
          </cell>
          <cell r="D521">
            <v>11801</v>
          </cell>
        </row>
        <row r="522">
          <cell r="B522" t="str">
            <v>P_</v>
          </cell>
          <cell r="C522" t="str">
            <v>L</v>
          </cell>
          <cell r="D522">
            <v>11802</v>
          </cell>
        </row>
        <row r="523">
          <cell r="B523" t="str">
            <v>P_</v>
          </cell>
          <cell r="C523" t="str">
            <v>L</v>
          </cell>
          <cell r="D523">
            <v>11803</v>
          </cell>
        </row>
        <row r="524">
          <cell r="B524" t="str">
            <v>P_</v>
          </cell>
          <cell r="C524" t="str">
            <v>L</v>
          </cell>
          <cell r="D524">
            <v>11804</v>
          </cell>
        </row>
        <row r="525">
          <cell r="B525" t="str">
            <v>P_</v>
          </cell>
          <cell r="C525" t="str">
            <v>L</v>
          </cell>
          <cell r="D525">
            <v>11805</v>
          </cell>
        </row>
        <row r="526">
          <cell r="B526" t="str">
            <v>P_</v>
          </cell>
          <cell r="C526" t="str">
            <v>L</v>
          </cell>
          <cell r="D526">
            <v>11806</v>
          </cell>
        </row>
        <row r="527">
          <cell r="B527" t="str">
            <v>P_</v>
          </cell>
          <cell r="C527" t="str">
            <v>L</v>
          </cell>
          <cell r="D527">
            <v>11807</v>
          </cell>
        </row>
        <row r="528">
          <cell r="B528" t="str">
            <v>P_</v>
          </cell>
          <cell r="C528" t="str">
            <v>L</v>
          </cell>
          <cell r="D528">
            <v>11808</v>
          </cell>
        </row>
        <row r="529">
          <cell r="B529" t="str">
            <v>P_</v>
          </cell>
          <cell r="C529" t="str">
            <v>L</v>
          </cell>
          <cell r="D529">
            <v>11809</v>
          </cell>
        </row>
        <row r="530">
          <cell r="B530" t="str">
            <v>P_</v>
          </cell>
          <cell r="C530" t="str">
            <v>L</v>
          </cell>
          <cell r="D530">
            <v>11810</v>
          </cell>
        </row>
        <row r="531">
          <cell r="B531" t="str">
            <v>P_</v>
          </cell>
          <cell r="C531" t="str">
            <v>L</v>
          </cell>
          <cell r="D531">
            <v>11811</v>
          </cell>
        </row>
        <row r="532">
          <cell r="B532" t="str">
            <v>P_</v>
          </cell>
          <cell r="C532" t="str">
            <v>L</v>
          </cell>
          <cell r="D532">
            <v>11812</v>
          </cell>
        </row>
        <row r="533">
          <cell r="B533" t="str">
            <v>P_</v>
          </cell>
          <cell r="C533" t="str">
            <v>L</v>
          </cell>
          <cell r="D533">
            <v>11813</v>
          </cell>
        </row>
        <row r="534">
          <cell r="B534" t="str">
            <v>P_</v>
          </cell>
          <cell r="C534" t="str">
            <v>L</v>
          </cell>
          <cell r="D534">
            <v>11814</v>
          </cell>
        </row>
        <row r="535">
          <cell r="B535" t="str">
            <v>P_</v>
          </cell>
          <cell r="C535" t="str">
            <v>L</v>
          </cell>
          <cell r="D535">
            <v>11815</v>
          </cell>
        </row>
        <row r="536">
          <cell r="B536" t="str">
            <v>P_</v>
          </cell>
          <cell r="C536" t="str">
            <v>L</v>
          </cell>
          <cell r="D536">
            <v>11816</v>
          </cell>
        </row>
        <row r="537">
          <cell r="B537" t="str">
            <v>P_</v>
          </cell>
          <cell r="C537" t="str">
            <v>L</v>
          </cell>
          <cell r="D537">
            <v>11817</v>
          </cell>
        </row>
        <row r="538">
          <cell r="B538" t="str">
            <v>P_</v>
          </cell>
          <cell r="C538" t="str">
            <v>L</v>
          </cell>
          <cell r="D538">
            <v>11818</v>
          </cell>
        </row>
        <row r="539">
          <cell r="B539" t="str">
            <v>P_</v>
          </cell>
          <cell r="C539" t="str">
            <v>L</v>
          </cell>
          <cell r="D539">
            <v>11819</v>
          </cell>
        </row>
        <row r="540">
          <cell r="B540" t="str">
            <v>P_</v>
          </cell>
          <cell r="C540" t="str">
            <v>L</v>
          </cell>
          <cell r="D540">
            <v>11820</v>
          </cell>
        </row>
        <row r="541">
          <cell r="B541" t="str">
            <v>P_</v>
          </cell>
          <cell r="C541" t="str">
            <v>L</v>
          </cell>
          <cell r="D541">
            <v>11821</v>
          </cell>
        </row>
        <row r="542">
          <cell r="B542" t="str">
            <v>P_</v>
          </cell>
          <cell r="C542" t="str">
            <v>L</v>
          </cell>
          <cell r="D542">
            <v>11822</v>
          </cell>
        </row>
        <row r="543">
          <cell r="B543" t="str">
            <v>P_</v>
          </cell>
          <cell r="C543" t="str">
            <v>L</v>
          </cell>
          <cell r="D543">
            <v>11823</v>
          </cell>
        </row>
        <row r="544">
          <cell r="B544" t="str">
            <v>P_</v>
          </cell>
          <cell r="C544" t="str">
            <v>L</v>
          </cell>
          <cell r="D544">
            <v>11824</v>
          </cell>
        </row>
        <row r="545">
          <cell r="B545" t="str">
            <v>P_</v>
          </cell>
          <cell r="C545" t="str">
            <v>L</v>
          </cell>
          <cell r="D545">
            <v>11825</v>
          </cell>
        </row>
        <row r="546">
          <cell r="B546" t="str">
            <v>P_</v>
          </cell>
          <cell r="C546" t="str">
            <v>L</v>
          </cell>
          <cell r="D546">
            <v>11826</v>
          </cell>
        </row>
        <row r="547">
          <cell r="B547" t="str">
            <v>P_</v>
          </cell>
          <cell r="C547" t="str">
            <v>L</v>
          </cell>
          <cell r="D547">
            <v>11827</v>
          </cell>
        </row>
        <row r="548">
          <cell r="B548" t="str">
            <v>P_</v>
          </cell>
          <cell r="C548" t="str">
            <v>L</v>
          </cell>
          <cell r="D548">
            <v>11828</v>
          </cell>
        </row>
        <row r="549">
          <cell r="B549" t="str">
            <v>P_</v>
          </cell>
          <cell r="C549" t="str">
            <v>L</v>
          </cell>
          <cell r="D549">
            <v>11829</v>
          </cell>
        </row>
        <row r="550">
          <cell r="B550" t="str">
            <v>P_</v>
          </cell>
          <cell r="C550" t="str">
            <v>L</v>
          </cell>
          <cell r="D550">
            <v>11830</v>
          </cell>
        </row>
        <row r="551">
          <cell r="A551" t="str">
            <v>ZGI</v>
          </cell>
          <cell r="B551" t="str">
            <v>P_</v>
          </cell>
          <cell r="C551" t="str">
            <v>L</v>
          </cell>
          <cell r="D551">
            <v>11901</v>
          </cell>
        </row>
        <row r="552">
          <cell r="B552" t="str">
            <v>P_</v>
          </cell>
          <cell r="C552" t="str">
            <v>L</v>
          </cell>
          <cell r="D552">
            <v>11902</v>
          </cell>
        </row>
        <row r="553">
          <cell r="B553" t="str">
            <v>P_</v>
          </cell>
          <cell r="C553" t="str">
            <v>L</v>
          </cell>
          <cell r="D553">
            <v>11903</v>
          </cell>
        </row>
        <row r="554">
          <cell r="B554" t="str">
            <v>P_</v>
          </cell>
          <cell r="C554" t="str">
            <v>L</v>
          </cell>
          <cell r="D554">
            <v>11904</v>
          </cell>
        </row>
        <row r="555">
          <cell r="B555" t="str">
            <v>P_</v>
          </cell>
          <cell r="C555" t="str">
            <v>L</v>
          </cell>
          <cell r="D555">
            <v>11905</v>
          </cell>
        </row>
        <row r="556">
          <cell r="B556" t="str">
            <v>P_</v>
          </cell>
          <cell r="C556" t="str">
            <v>L</v>
          </cell>
          <cell r="D556">
            <v>11906</v>
          </cell>
        </row>
        <row r="557">
          <cell r="B557" t="str">
            <v>P_</v>
          </cell>
          <cell r="C557" t="str">
            <v>L</v>
          </cell>
          <cell r="D557">
            <v>11907</v>
          </cell>
        </row>
        <row r="558">
          <cell r="B558" t="str">
            <v>P_</v>
          </cell>
          <cell r="C558" t="str">
            <v>L</v>
          </cell>
          <cell r="D558">
            <v>11908</v>
          </cell>
        </row>
        <row r="559">
          <cell r="B559" t="str">
            <v>P_</v>
          </cell>
          <cell r="C559" t="str">
            <v>L</v>
          </cell>
          <cell r="D559">
            <v>11909</v>
          </cell>
        </row>
        <row r="560">
          <cell r="B560" t="str">
            <v>P_</v>
          </cell>
          <cell r="C560" t="str">
            <v>L</v>
          </cell>
          <cell r="D560">
            <v>11910</v>
          </cell>
        </row>
        <row r="561">
          <cell r="B561" t="str">
            <v>P_</v>
          </cell>
          <cell r="C561" t="str">
            <v>L</v>
          </cell>
          <cell r="D561">
            <v>11911</v>
          </cell>
        </row>
        <row r="562">
          <cell r="B562" t="str">
            <v>P_</v>
          </cell>
          <cell r="C562" t="str">
            <v>L</v>
          </cell>
          <cell r="D562">
            <v>11912</v>
          </cell>
        </row>
        <row r="563">
          <cell r="B563" t="str">
            <v>P_</v>
          </cell>
          <cell r="C563" t="str">
            <v>L</v>
          </cell>
          <cell r="D563">
            <v>11913</v>
          </cell>
        </row>
        <row r="564">
          <cell r="B564" t="str">
            <v>P_</v>
          </cell>
          <cell r="C564" t="str">
            <v>L</v>
          </cell>
          <cell r="D564">
            <v>11914</v>
          </cell>
        </row>
        <row r="565">
          <cell r="B565" t="str">
            <v>P_</v>
          </cell>
          <cell r="C565" t="str">
            <v>L</v>
          </cell>
          <cell r="D565">
            <v>11915</v>
          </cell>
        </row>
        <row r="566">
          <cell r="B566" t="str">
            <v>P_</v>
          </cell>
          <cell r="C566" t="str">
            <v>L</v>
          </cell>
          <cell r="D566">
            <v>11916</v>
          </cell>
        </row>
        <row r="567">
          <cell r="B567" t="str">
            <v>P_</v>
          </cell>
          <cell r="C567" t="str">
            <v>L</v>
          </cell>
          <cell r="D567">
            <v>11917</v>
          </cell>
        </row>
        <row r="568">
          <cell r="B568" t="str">
            <v>P_</v>
          </cell>
          <cell r="C568" t="str">
            <v>L</v>
          </cell>
          <cell r="D568">
            <v>11918</v>
          </cell>
        </row>
        <row r="569">
          <cell r="B569" t="str">
            <v>P_</v>
          </cell>
          <cell r="C569" t="str">
            <v>L</v>
          </cell>
          <cell r="D569">
            <v>11919</v>
          </cell>
        </row>
        <row r="570">
          <cell r="B570" t="str">
            <v>P_</v>
          </cell>
          <cell r="C570" t="str">
            <v>L</v>
          </cell>
          <cell r="D570">
            <v>11920</v>
          </cell>
        </row>
        <row r="571">
          <cell r="B571" t="str">
            <v>P_</v>
          </cell>
          <cell r="C571" t="str">
            <v>L</v>
          </cell>
          <cell r="D571">
            <v>11921</v>
          </cell>
        </row>
        <row r="572">
          <cell r="B572" t="str">
            <v>P_</v>
          </cell>
          <cell r="C572" t="str">
            <v>L</v>
          </cell>
          <cell r="D572">
            <v>11922</v>
          </cell>
        </row>
        <row r="573">
          <cell r="B573" t="str">
            <v>P_</v>
          </cell>
          <cell r="C573" t="str">
            <v>L</v>
          </cell>
          <cell r="D573">
            <v>11923</v>
          </cell>
        </row>
        <row r="574">
          <cell r="B574" t="str">
            <v>P_</v>
          </cell>
          <cell r="C574" t="str">
            <v>L</v>
          </cell>
          <cell r="D574">
            <v>11924</v>
          </cell>
        </row>
        <row r="575">
          <cell r="B575" t="str">
            <v>P_</v>
          </cell>
          <cell r="C575" t="str">
            <v>L</v>
          </cell>
          <cell r="D575">
            <v>11925</v>
          </cell>
        </row>
        <row r="576">
          <cell r="B576" t="str">
            <v>P_</v>
          </cell>
          <cell r="C576" t="str">
            <v>L</v>
          </cell>
          <cell r="D576">
            <v>11926</v>
          </cell>
        </row>
        <row r="577">
          <cell r="B577" t="str">
            <v>P_</v>
          </cell>
          <cell r="C577" t="str">
            <v>L</v>
          </cell>
          <cell r="D577">
            <v>11927</v>
          </cell>
        </row>
        <row r="578">
          <cell r="B578" t="str">
            <v>P_</v>
          </cell>
          <cell r="C578" t="str">
            <v>L</v>
          </cell>
          <cell r="D578">
            <v>11928</v>
          </cell>
        </row>
        <row r="579">
          <cell r="B579" t="str">
            <v>P_</v>
          </cell>
          <cell r="C579" t="str">
            <v>L</v>
          </cell>
          <cell r="D579">
            <v>11929</v>
          </cell>
        </row>
        <row r="580">
          <cell r="B580" t="str">
            <v>P_</v>
          </cell>
          <cell r="C580" t="str">
            <v>L</v>
          </cell>
          <cell r="D580">
            <v>11930</v>
          </cell>
        </row>
        <row r="581">
          <cell r="A581" t="str">
            <v>ZGI</v>
          </cell>
          <cell r="B581" t="str">
            <v>P_</v>
          </cell>
          <cell r="C581" t="str">
            <v>L</v>
          </cell>
          <cell r="D581">
            <v>12001</v>
          </cell>
        </row>
        <row r="582">
          <cell r="B582" t="str">
            <v>P_</v>
          </cell>
          <cell r="C582" t="str">
            <v>L</v>
          </cell>
          <cell r="D582">
            <v>12002</v>
          </cell>
        </row>
        <row r="583">
          <cell r="B583" t="str">
            <v>P_</v>
          </cell>
          <cell r="C583" t="str">
            <v>L</v>
          </cell>
          <cell r="D583">
            <v>12003</v>
          </cell>
        </row>
        <row r="584">
          <cell r="B584" t="str">
            <v>P_</v>
          </cell>
          <cell r="C584" t="str">
            <v>L</v>
          </cell>
          <cell r="D584">
            <v>12004</v>
          </cell>
        </row>
        <row r="585">
          <cell r="B585" t="str">
            <v>P_</v>
          </cell>
          <cell r="C585" t="str">
            <v>L</v>
          </cell>
          <cell r="D585">
            <v>12005</v>
          </cell>
        </row>
        <row r="586">
          <cell r="B586" t="str">
            <v>P_</v>
          </cell>
          <cell r="C586" t="str">
            <v>L</v>
          </cell>
          <cell r="D586">
            <v>12006</v>
          </cell>
        </row>
        <row r="587">
          <cell r="B587" t="str">
            <v>P_</v>
          </cell>
          <cell r="C587" t="str">
            <v>L</v>
          </cell>
          <cell r="D587">
            <v>12007</v>
          </cell>
        </row>
        <row r="588">
          <cell r="B588" t="str">
            <v>P_</v>
          </cell>
          <cell r="C588" t="str">
            <v>L</v>
          </cell>
          <cell r="D588">
            <v>12008</v>
          </cell>
        </row>
        <row r="589">
          <cell r="B589" t="str">
            <v>P_</v>
          </cell>
          <cell r="C589" t="str">
            <v>L</v>
          </cell>
          <cell r="D589">
            <v>12009</v>
          </cell>
        </row>
        <row r="590">
          <cell r="B590" t="str">
            <v>P_</v>
          </cell>
          <cell r="C590" t="str">
            <v>L</v>
          </cell>
          <cell r="D590">
            <v>12010</v>
          </cell>
        </row>
        <row r="591">
          <cell r="B591" t="str">
            <v>P_</v>
          </cell>
          <cell r="C591" t="str">
            <v>L</v>
          </cell>
          <cell r="D591">
            <v>12011</v>
          </cell>
        </row>
        <row r="592">
          <cell r="B592" t="str">
            <v>P_</v>
          </cell>
          <cell r="C592" t="str">
            <v>L</v>
          </cell>
          <cell r="D592">
            <v>12012</v>
          </cell>
        </row>
        <row r="593">
          <cell r="B593" t="str">
            <v>P_</v>
          </cell>
          <cell r="C593" t="str">
            <v>L</v>
          </cell>
          <cell r="D593">
            <v>12013</v>
          </cell>
        </row>
        <row r="594">
          <cell r="B594" t="str">
            <v>P_</v>
          </cell>
          <cell r="C594" t="str">
            <v>L</v>
          </cell>
          <cell r="D594">
            <v>12014</v>
          </cell>
        </row>
        <row r="595">
          <cell r="B595" t="str">
            <v>P_</v>
          </cell>
          <cell r="C595" t="str">
            <v>L</v>
          </cell>
          <cell r="D595">
            <v>12015</v>
          </cell>
        </row>
        <row r="596">
          <cell r="B596" t="str">
            <v>P_</v>
          </cell>
          <cell r="C596" t="str">
            <v>L</v>
          </cell>
          <cell r="D596">
            <v>12016</v>
          </cell>
        </row>
        <row r="597">
          <cell r="B597" t="str">
            <v>P_</v>
          </cell>
          <cell r="C597" t="str">
            <v>L</v>
          </cell>
          <cell r="D597">
            <v>12017</v>
          </cell>
        </row>
        <row r="598">
          <cell r="B598" t="str">
            <v>P_</v>
          </cell>
          <cell r="C598" t="str">
            <v>L</v>
          </cell>
          <cell r="D598">
            <v>12018</v>
          </cell>
        </row>
        <row r="599">
          <cell r="B599" t="str">
            <v>P_</v>
          </cell>
          <cell r="C599" t="str">
            <v>L</v>
          </cell>
          <cell r="D599">
            <v>12019</v>
          </cell>
        </row>
        <row r="600">
          <cell r="B600" t="str">
            <v>P_</v>
          </cell>
          <cell r="C600" t="str">
            <v>L</v>
          </cell>
          <cell r="D600">
            <v>12020</v>
          </cell>
        </row>
        <row r="601">
          <cell r="B601" t="str">
            <v>P_</v>
          </cell>
          <cell r="C601" t="str">
            <v>L</v>
          </cell>
          <cell r="D601">
            <v>12021</v>
          </cell>
        </row>
        <row r="602">
          <cell r="B602" t="str">
            <v>P_</v>
          </cell>
          <cell r="C602" t="str">
            <v>L</v>
          </cell>
          <cell r="D602">
            <v>12022</v>
          </cell>
        </row>
        <row r="603">
          <cell r="B603" t="str">
            <v>P_</v>
          </cell>
          <cell r="C603" t="str">
            <v>L</v>
          </cell>
          <cell r="D603">
            <v>12023</v>
          </cell>
        </row>
        <row r="604">
          <cell r="B604" t="str">
            <v>P_</v>
          </cell>
          <cell r="C604" t="str">
            <v>L</v>
          </cell>
          <cell r="D604">
            <v>12024</v>
          </cell>
        </row>
        <row r="605">
          <cell r="B605" t="str">
            <v>P_</v>
          </cell>
          <cell r="C605" t="str">
            <v>L</v>
          </cell>
          <cell r="D605">
            <v>12025</v>
          </cell>
        </row>
        <row r="606">
          <cell r="B606" t="str">
            <v>P_</v>
          </cell>
          <cell r="C606" t="str">
            <v>L</v>
          </cell>
          <cell r="D606">
            <v>12026</v>
          </cell>
        </row>
        <row r="607">
          <cell r="B607" t="str">
            <v>P_</v>
          </cell>
          <cell r="C607" t="str">
            <v>L</v>
          </cell>
          <cell r="D607">
            <v>12027</v>
          </cell>
        </row>
        <row r="608">
          <cell r="B608" t="str">
            <v>P_</v>
          </cell>
          <cell r="C608" t="str">
            <v>L</v>
          </cell>
          <cell r="D608">
            <v>12028</v>
          </cell>
        </row>
        <row r="609">
          <cell r="B609" t="str">
            <v>P_</v>
          </cell>
          <cell r="C609" t="str">
            <v>L</v>
          </cell>
          <cell r="D609">
            <v>12029</v>
          </cell>
        </row>
        <row r="610">
          <cell r="B610" t="str">
            <v>P_</v>
          </cell>
          <cell r="C610" t="str">
            <v>L</v>
          </cell>
          <cell r="D610">
            <v>12030</v>
          </cell>
        </row>
        <row r="611">
          <cell r="A611" t="str">
            <v>GH_TUBAN</v>
          </cell>
          <cell r="B611" t="str">
            <v>LBS1_P_Exp._Tuban</v>
          </cell>
          <cell r="C611" t="str">
            <v>R</v>
          </cell>
          <cell r="D611">
            <v>20101</v>
          </cell>
        </row>
        <row r="612">
          <cell r="B612" t="str">
            <v>LBS2_Bali_Bintang</v>
          </cell>
          <cell r="C612" t="str">
            <v>R</v>
          </cell>
          <cell r="D612">
            <v>20102</v>
          </cell>
        </row>
        <row r="613">
          <cell r="B613" t="str">
            <v>LBS3_Kopel_1</v>
          </cell>
          <cell r="C613" t="str">
            <v>R</v>
          </cell>
          <cell r="D613">
            <v>20103</v>
          </cell>
        </row>
        <row r="614">
          <cell r="B614" t="str">
            <v>LBS4_Discovery</v>
          </cell>
          <cell r="C614" t="str">
            <v>R</v>
          </cell>
          <cell r="D614">
            <v>20104</v>
          </cell>
        </row>
        <row r="615">
          <cell r="B615" t="str">
            <v>LBS5_Airport</v>
          </cell>
          <cell r="C615" t="str">
            <v>R</v>
          </cell>
          <cell r="D615">
            <v>20105</v>
          </cell>
        </row>
        <row r="616">
          <cell r="B616" t="str">
            <v>LBS6_Kopel_2</v>
          </cell>
          <cell r="C616" t="str">
            <v>R</v>
          </cell>
          <cell r="D616">
            <v>20106</v>
          </cell>
        </row>
        <row r="617">
          <cell r="B617" t="str">
            <v>LBS7_Bandara</v>
          </cell>
          <cell r="C617" t="str">
            <v>L</v>
          </cell>
          <cell r="D617">
            <v>20107</v>
          </cell>
        </row>
        <row r="618">
          <cell r="B618" t="str">
            <v>LBS8_Spare_Tuban</v>
          </cell>
          <cell r="C618" t="str">
            <v>L</v>
          </cell>
          <cell r="D618">
            <v>20108</v>
          </cell>
        </row>
        <row r="619">
          <cell r="B619" t="str">
            <v>LBS9_Spare_Tuban</v>
          </cell>
          <cell r="C619" t="str">
            <v>L</v>
          </cell>
          <cell r="D619">
            <v>20109</v>
          </cell>
        </row>
        <row r="620">
          <cell r="B620" t="str">
            <v>LBS10_Spare_Tuban</v>
          </cell>
          <cell r="C620" t="str">
            <v>L</v>
          </cell>
          <cell r="D620">
            <v>20110</v>
          </cell>
        </row>
        <row r="621">
          <cell r="A621" t="str">
            <v>GH_SEMAWANG</v>
          </cell>
          <cell r="B621" t="str">
            <v>LBS1_Bali_Hyatt</v>
          </cell>
          <cell r="C621" t="str">
            <v>R</v>
          </cell>
          <cell r="D621">
            <v>20201</v>
          </cell>
        </row>
        <row r="622">
          <cell r="B622" t="str">
            <v>LBS2_Surya_Beach</v>
          </cell>
          <cell r="C622" t="str">
            <v>R</v>
          </cell>
          <cell r="D622">
            <v>20202</v>
          </cell>
        </row>
        <row r="623">
          <cell r="B623" t="str">
            <v>LBS3_P_Exp._Semawang</v>
          </cell>
          <cell r="C623" t="str">
            <v>R</v>
          </cell>
          <cell r="D623">
            <v>20203</v>
          </cell>
        </row>
        <row r="624">
          <cell r="B624" t="str">
            <v>LBS4_P_Renon</v>
          </cell>
          <cell r="C624" t="str">
            <v>R</v>
          </cell>
          <cell r="D624">
            <v>20204</v>
          </cell>
        </row>
        <row r="625">
          <cell r="B625" t="str">
            <v>LBS5_Spare_Semawang</v>
          </cell>
          <cell r="C625" t="str">
            <v>L</v>
          </cell>
          <cell r="D625">
            <v>20205</v>
          </cell>
        </row>
        <row r="626">
          <cell r="B626" t="str">
            <v>LBS6_Spare_Semawang</v>
          </cell>
          <cell r="C626" t="str">
            <v>L</v>
          </cell>
          <cell r="D626">
            <v>20206</v>
          </cell>
        </row>
        <row r="627">
          <cell r="B627" t="str">
            <v>LBS7_Spare_Semawang</v>
          </cell>
          <cell r="C627" t="str">
            <v>L</v>
          </cell>
          <cell r="D627">
            <v>20207</v>
          </cell>
        </row>
        <row r="628">
          <cell r="B628" t="str">
            <v>LBS8_Spare_Semawang</v>
          </cell>
          <cell r="C628" t="str">
            <v>L</v>
          </cell>
          <cell r="D628">
            <v>20208</v>
          </cell>
        </row>
        <row r="629">
          <cell r="B629" t="str">
            <v>LBS9_Spare_Semawang</v>
          </cell>
          <cell r="C629" t="str">
            <v>L</v>
          </cell>
          <cell r="D629">
            <v>20209</v>
          </cell>
        </row>
        <row r="630">
          <cell r="B630" t="str">
            <v>LBS10_Spare_Semawang</v>
          </cell>
          <cell r="C630" t="str">
            <v>L</v>
          </cell>
          <cell r="D630">
            <v>20210</v>
          </cell>
        </row>
        <row r="631">
          <cell r="A631" t="str">
            <v>GH_LEGIAN</v>
          </cell>
          <cell r="B631" t="str">
            <v>LBS1_Dyana_Pura</v>
          </cell>
          <cell r="C631" t="str">
            <v>R</v>
          </cell>
          <cell r="D631">
            <v>20301</v>
          </cell>
        </row>
        <row r="632">
          <cell r="B632" t="str">
            <v>LBS2_H_Mandira</v>
          </cell>
          <cell r="C632" t="str">
            <v>R</v>
          </cell>
          <cell r="D632">
            <v>20302</v>
          </cell>
        </row>
        <row r="633">
          <cell r="B633" t="str">
            <v>LBS3_Kuta_Jaya</v>
          </cell>
          <cell r="C633" t="str">
            <v>R</v>
          </cell>
          <cell r="D633">
            <v>20303</v>
          </cell>
        </row>
        <row r="634">
          <cell r="B634" t="str">
            <v>LBS4_P_Exp._Legian</v>
          </cell>
          <cell r="C634" t="str">
            <v>R</v>
          </cell>
          <cell r="D634">
            <v>20304</v>
          </cell>
        </row>
        <row r="635">
          <cell r="B635" t="str">
            <v>LBS5_P_Pelasa</v>
          </cell>
          <cell r="C635" t="str">
            <v>R</v>
          </cell>
          <cell r="D635">
            <v>20305</v>
          </cell>
        </row>
        <row r="636">
          <cell r="B636" t="str">
            <v>LBS6_P_Suwung</v>
          </cell>
          <cell r="C636" t="str">
            <v>R</v>
          </cell>
          <cell r="D636">
            <v>20306</v>
          </cell>
        </row>
        <row r="637">
          <cell r="B637" t="str">
            <v>LBS7_Kopel_Legian</v>
          </cell>
          <cell r="C637" t="str">
            <v>R</v>
          </cell>
          <cell r="D637">
            <v>20307</v>
          </cell>
        </row>
        <row r="638">
          <cell r="B638" t="str">
            <v>LBS8_Spare_ Legian</v>
          </cell>
          <cell r="C638" t="str">
            <v>L</v>
          </cell>
          <cell r="D638">
            <v>20308</v>
          </cell>
        </row>
        <row r="639">
          <cell r="B639" t="str">
            <v>LBS9_Spare_ Legian</v>
          </cell>
          <cell r="C639" t="str">
            <v>L</v>
          </cell>
          <cell r="D639">
            <v>20309</v>
          </cell>
        </row>
        <row r="640">
          <cell r="B640" t="str">
            <v>LBS10_Spare_ Legian</v>
          </cell>
          <cell r="C640" t="str">
            <v>L</v>
          </cell>
          <cell r="D640">
            <v>20310</v>
          </cell>
        </row>
        <row r="641">
          <cell r="A641" t="str">
            <v>GH_TOHPATI</v>
          </cell>
          <cell r="B641" t="str">
            <v>LBS1_Spare_Tohpati</v>
          </cell>
          <cell r="C641" t="str">
            <v>L</v>
          </cell>
          <cell r="D641">
            <v>20401</v>
          </cell>
        </row>
        <row r="642">
          <cell r="B642" t="str">
            <v>LBS2_F_Bet Ngandang</v>
          </cell>
          <cell r="C642" t="str">
            <v>R</v>
          </cell>
          <cell r="D642">
            <v>20402</v>
          </cell>
        </row>
        <row r="643">
          <cell r="B643" t="str">
            <v>LBS3_F_Batubulan</v>
          </cell>
          <cell r="C643" t="str">
            <v>R</v>
          </cell>
          <cell r="D643">
            <v>20403</v>
          </cell>
        </row>
        <row r="644">
          <cell r="B644" t="str">
            <v>LBS4_F_Patal_Tohpati</v>
          </cell>
          <cell r="C644" t="str">
            <v>R</v>
          </cell>
          <cell r="D644">
            <v>20404</v>
          </cell>
        </row>
        <row r="645">
          <cell r="B645" t="str">
            <v>LBS5_F_RD_PLN</v>
          </cell>
          <cell r="C645" t="str">
            <v>R</v>
          </cell>
          <cell r="D645">
            <v>20405</v>
          </cell>
        </row>
        <row r="646">
          <cell r="B646" t="str">
            <v>LBS6_P_Exp._Tohpati</v>
          </cell>
          <cell r="C646" t="str">
            <v>R</v>
          </cell>
          <cell r="D646">
            <v>20406</v>
          </cell>
        </row>
        <row r="647">
          <cell r="B647" t="str">
            <v>LBS7_Spare Tohpati</v>
          </cell>
          <cell r="C647" t="str">
            <v>L</v>
          </cell>
          <cell r="D647">
            <v>20407</v>
          </cell>
        </row>
        <row r="648">
          <cell r="B648" t="str">
            <v>LBS_</v>
          </cell>
          <cell r="C648" t="str">
            <v>L</v>
          </cell>
          <cell r="D648">
            <v>20408</v>
          </cell>
        </row>
        <row r="649">
          <cell r="B649" t="str">
            <v>LBS_</v>
          </cell>
          <cell r="C649" t="str">
            <v>L</v>
          </cell>
          <cell r="D649">
            <v>20409</v>
          </cell>
        </row>
        <row r="650">
          <cell r="B650" t="str">
            <v>LBS_</v>
          </cell>
          <cell r="C650" t="str">
            <v>L</v>
          </cell>
          <cell r="D650">
            <v>20410</v>
          </cell>
        </row>
        <row r="651">
          <cell r="A651" t="str">
            <v>GH_UNUD</v>
          </cell>
          <cell r="B651" t="str">
            <v>LBS1_Kopel_Unud</v>
          </cell>
          <cell r="C651" t="str">
            <v>R</v>
          </cell>
          <cell r="D651">
            <v>20501</v>
          </cell>
        </row>
        <row r="652">
          <cell r="B652" t="str">
            <v>LBS2_Spare2 Unud</v>
          </cell>
          <cell r="C652" t="str">
            <v>L</v>
          </cell>
          <cell r="D652">
            <v>20502</v>
          </cell>
        </row>
        <row r="653">
          <cell r="B653" t="str">
            <v>LBS3_P_Sudirman</v>
          </cell>
          <cell r="C653" t="str">
            <v>R</v>
          </cell>
          <cell r="D653">
            <v>20503</v>
          </cell>
        </row>
        <row r="654">
          <cell r="B654" t="str">
            <v>LBS4_BKKBN</v>
          </cell>
          <cell r="C654" t="str">
            <v>R</v>
          </cell>
          <cell r="D654">
            <v>20504</v>
          </cell>
        </row>
        <row r="655">
          <cell r="B655" t="str">
            <v>LBS5_P_Exp._Unud</v>
          </cell>
          <cell r="C655" t="str">
            <v>R</v>
          </cell>
          <cell r="D655">
            <v>20505</v>
          </cell>
        </row>
        <row r="656">
          <cell r="B656" t="str">
            <v>LBS6_P_Sidakarya</v>
          </cell>
          <cell r="C656" t="str">
            <v>R</v>
          </cell>
          <cell r="D656">
            <v>20506</v>
          </cell>
        </row>
        <row r="657">
          <cell r="B657" t="str">
            <v>LBS7_F_Teuku_Umar</v>
          </cell>
          <cell r="C657" t="str">
            <v>R</v>
          </cell>
          <cell r="D657">
            <v>20507</v>
          </cell>
        </row>
        <row r="658">
          <cell r="B658" t="str">
            <v>LBS_2_P_VIP2</v>
          </cell>
          <cell r="C658" t="str">
            <v>R</v>
          </cell>
          <cell r="D658">
            <v>20508</v>
          </cell>
        </row>
        <row r="659">
          <cell r="B659" t="str">
            <v>LBS_</v>
          </cell>
          <cell r="C659" t="str">
            <v>L</v>
          </cell>
          <cell r="D659">
            <v>20509</v>
          </cell>
        </row>
        <row r="660">
          <cell r="B660" t="str">
            <v>LBS_</v>
          </cell>
          <cell r="C660" t="str">
            <v>L</v>
          </cell>
          <cell r="D660">
            <v>20510</v>
          </cell>
        </row>
        <row r="661">
          <cell r="A661" t="str">
            <v>GH_M_MANING</v>
          </cell>
          <cell r="B661" t="str">
            <v>LBS_Kopel_M_Maning</v>
          </cell>
          <cell r="C661" t="str">
            <v>R</v>
          </cell>
          <cell r="D661">
            <v>20601</v>
          </cell>
        </row>
        <row r="662">
          <cell r="B662" t="str">
            <v>LBS2_P_Spare MM</v>
          </cell>
          <cell r="C662" t="str">
            <v>R</v>
          </cell>
          <cell r="D662">
            <v>20602</v>
          </cell>
        </row>
        <row r="663">
          <cell r="B663" t="str">
            <v>LBS3_F_Kota</v>
          </cell>
          <cell r="C663" t="str">
            <v>R</v>
          </cell>
          <cell r="D663">
            <v>20603</v>
          </cell>
        </row>
        <row r="664">
          <cell r="B664" t="str">
            <v>LBS4_P_Monang_Maning</v>
          </cell>
          <cell r="C664" t="str">
            <v>R</v>
          </cell>
          <cell r="D664">
            <v>20604</v>
          </cell>
        </row>
        <row r="665">
          <cell r="B665" t="str">
            <v>LBS5_F_Perumnas</v>
          </cell>
          <cell r="C665" t="str">
            <v>R</v>
          </cell>
          <cell r="D665">
            <v>20605</v>
          </cell>
        </row>
        <row r="666">
          <cell r="B666" t="str">
            <v>LBS6_P_Imam Bonjol</v>
          </cell>
          <cell r="C666" t="str">
            <v>R</v>
          </cell>
          <cell r="D666">
            <v>20606</v>
          </cell>
        </row>
        <row r="667">
          <cell r="B667" t="str">
            <v>LBS7_P_Buagan</v>
          </cell>
          <cell r="C667" t="str">
            <v>R</v>
          </cell>
          <cell r="D667">
            <v>20607</v>
          </cell>
        </row>
        <row r="668">
          <cell r="B668" t="str">
            <v>LBS_</v>
          </cell>
          <cell r="C668" t="str">
            <v>L</v>
          </cell>
          <cell r="D668">
            <v>20608</v>
          </cell>
        </row>
        <row r="669">
          <cell r="B669" t="str">
            <v>LBS_</v>
          </cell>
          <cell r="C669" t="str">
            <v>L</v>
          </cell>
          <cell r="D669">
            <v>20609</v>
          </cell>
        </row>
        <row r="670">
          <cell r="B670" t="str">
            <v>LBS_</v>
          </cell>
          <cell r="C670" t="str">
            <v>L</v>
          </cell>
          <cell r="D670">
            <v>20610</v>
          </cell>
        </row>
        <row r="671">
          <cell r="A671" t="str">
            <v>GH_KLUNGKUNG</v>
          </cell>
          <cell r="B671" t="str">
            <v>LBS1_P_Klungkung</v>
          </cell>
          <cell r="C671" t="str">
            <v>R</v>
          </cell>
          <cell r="D671">
            <v>20701</v>
          </cell>
        </row>
        <row r="672">
          <cell r="B672" t="str">
            <v>LBS2_Spare KLG</v>
          </cell>
          <cell r="C672" t="str">
            <v>R</v>
          </cell>
          <cell r="D672">
            <v>20702</v>
          </cell>
        </row>
        <row r="673">
          <cell r="B673" t="str">
            <v>LBS3_F_Semarapura</v>
          </cell>
          <cell r="C673" t="str">
            <v>R</v>
          </cell>
          <cell r="D673">
            <v>20703</v>
          </cell>
        </row>
        <row r="674">
          <cell r="B674" t="str">
            <v>LBS4_F_Dawan</v>
          </cell>
          <cell r="C674" t="str">
            <v>R</v>
          </cell>
          <cell r="D674">
            <v>20704</v>
          </cell>
        </row>
        <row r="675">
          <cell r="B675" t="str">
            <v>LBS5_F_Banjarangkan</v>
          </cell>
          <cell r="C675" t="str">
            <v>R</v>
          </cell>
          <cell r="D675">
            <v>20705</v>
          </cell>
        </row>
        <row r="676">
          <cell r="B676" t="str">
            <v>LBS6_Spare KLG</v>
          </cell>
          <cell r="C676" t="str">
            <v>R</v>
          </cell>
          <cell r="D676">
            <v>20706</v>
          </cell>
        </row>
        <row r="677">
          <cell r="B677" t="str">
            <v>LBS7_Spare KLG</v>
          </cell>
          <cell r="C677" t="str">
            <v>L</v>
          </cell>
          <cell r="D677">
            <v>20707</v>
          </cell>
        </row>
        <row r="678">
          <cell r="B678" t="str">
            <v>LBS_</v>
          </cell>
          <cell r="C678" t="str">
            <v>L</v>
          </cell>
          <cell r="D678">
            <v>20708</v>
          </cell>
        </row>
        <row r="679">
          <cell r="B679" t="str">
            <v>LBS_</v>
          </cell>
          <cell r="C679" t="str">
            <v>L</v>
          </cell>
          <cell r="D679">
            <v>20709</v>
          </cell>
        </row>
        <row r="680">
          <cell r="B680" t="str">
            <v>LBS_</v>
          </cell>
          <cell r="C680" t="str">
            <v>L</v>
          </cell>
          <cell r="D680">
            <v>20710</v>
          </cell>
        </row>
        <row r="681">
          <cell r="A681" t="str">
            <v>GH_SAKAH</v>
          </cell>
          <cell r="B681" t="str">
            <v>LBS1_P_Blahbatuh</v>
          </cell>
          <cell r="C681" t="str">
            <v>R</v>
          </cell>
          <cell r="D681">
            <v>20801</v>
          </cell>
        </row>
        <row r="682">
          <cell r="B682" t="str">
            <v>LBS2_F_Tegalalang</v>
          </cell>
          <cell r="C682" t="str">
            <v>R</v>
          </cell>
          <cell r="D682">
            <v>20802</v>
          </cell>
        </row>
        <row r="683">
          <cell r="B683" t="str">
            <v>LBS3_P_Ubud</v>
          </cell>
          <cell r="C683" t="str">
            <v>R</v>
          </cell>
          <cell r="D683">
            <v>20803</v>
          </cell>
        </row>
        <row r="684">
          <cell r="B684" t="str">
            <v>LBS4_P_Sukawati</v>
          </cell>
          <cell r="C684" t="str">
            <v>R</v>
          </cell>
          <cell r="D684">
            <v>20804</v>
          </cell>
        </row>
        <row r="685">
          <cell r="B685" t="str">
            <v>LBS5_Mas</v>
          </cell>
          <cell r="C685" t="str">
            <v>R</v>
          </cell>
          <cell r="D685">
            <v>20805</v>
          </cell>
        </row>
        <row r="686">
          <cell r="B686" t="str">
            <v>LBS6_F_Peliatan</v>
          </cell>
          <cell r="C686" t="str">
            <v>R</v>
          </cell>
          <cell r="D686">
            <v>20806</v>
          </cell>
        </row>
        <row r="687">
          <cell r="B687" t="str">
            <v>LBS7_F_Batuan</v>
          </cell>
          <cell r="C687" t="str">
            <v>R</v>
          </cell>
          <cell r="D687">
            <v>20807</v>
          </cell>
        </row>
        <row r="688">
          <cell r="B688" t="str">
            <v>LBS_Kopel</v>
          </cell>
          <cell r="C688" t="str">
            <v>L</v>
          </cell>
          <cell r="D688">
            <v>20808</v>
          </cell>
        </row>
        <row r="689">
          <cell r="B689" t="str">
            <v>LBS_</v>
          </cell>
          <cell r="C689" t="str">
            <v>L</v>
          </cell>
          <cell r="D689">
            <v>20809</v>
          </cell>
        </row>
        <row r="690">
          <cell r="B690" t="str">
            <v>LBS_</v>
          </cell>
          <cell r="C690" t="str">
            <v>L</v>
          </cell>
          <cell r="D690">
            <v>20810</v>
          </cell>
        </row>
        <row r="691">
          <cell r="A691" t="str">
            <v>GH_SS_2</v>
          </cell>
          <cell r="B691" t="str">
            <v>LBS1_Bali_Tropic</v>
          </cell>
          <cell r="C691" t="str">
            <v>R</v>
          </cell>
          <cell r="D691">
            <v>20901</v>
          </cell>
        </row>
        <row r="692">
          <cell r="B692" t="str">
            <v>LBS2_Nusa_Indah</v>
          </cell>
          <cell r="C692" t="str">
            <v>R</v>
          </cell>
          <cell r="D692">
            <v>20902</v>
          </cell>
        </row>
        <row r="693">
          <cell r="B693" t="str">
            <v>LBS3_P_SS_II</v>
          </cell>
          <cell r="C693" t="str">
            <v>R</v>
          </cell>
          <cell r="D693">
            <v>20903</v>
          </cell>
        </row>
        <row r="694">
          <cell r="B694" t="str">
            <v>LBS4_Kopel I</v>
          </cell>
          <cell r="C694" t="str">
            <v>R</v>
          </cell>
          <cell r="D694">
            <v>20904</v>
          </cell>
        </row>
        <row r="695">
          <cell r="B695" t="str">
            <v>LBS5_Spare</v>
          </cell>
          <cell r="C695" t="str">
            <v>R</v>
          </cell>
          <cell r="D695">
            <v>20905</v>
          </cell>
        </row>
        <row r="696">
          <cell r="B696" t="str">
            <v>LBS6_Spare</v>
          </cell>
          <cell r="C696" t="str">
            <v>R</v>
          </cell>
          <cell r="D696">
            <v>20906</v>
          </cell>
        </row>
        <row r="697">
          <cell r="B697" t="str">
            <v>LBS7_Spare</v>
          </cell>
          <cell r="C697" t="str">
            <v>R</v>
          </cell>
          <cell r="D697">
            <v>20907</v>
          </cell>
        </row>
        <row r="698">
          <cell r="B698" t="str">
            <v>LBS_</v>
          </cell>
          <cell r="C698" t="str">
            <v>L</v>
          </cell>
          <cell r="D698">
            <v>20908</v>
          </cell>
        </row>
        <row r="699">
          <cell r="B699" t="str">
            <v>LBS_</v>
          </cell>
          <cell r="C699" t="str">
            <v>L</v>
          </cell>
          <cell r="D699">
            <v>20909</v>
          </cell>
        </row>
        <row r="700">
          <cell r="B700" t="str">
            <v>LBS_</v>
          </cell>
          <cell r="C700" t="str">
            <v>L</v>
          </cell>
          <cell r="D700">
            <v>20910</v>
          </cell>
        </row>
        <row r="701">
          <cell r="A701" t="str">
            <v>GH_SS_1</v>
          </cell>
          <cell r="B701" t="str">
            <v>LBS1_Gardu_N</v>
          </cell>
          <cell r="C701" t="str">
            <v>R</v>
          </cell>
          <cell r="D701">
            <v>21001</v>
          </cell>
        </row>
        <row r="702">
          <cell r="B702" t="str">
            <v>LBS2_Cikaratei</v>
          </cell>
          <cell r="C702" t="str">
            <v>R</v>
          </cell>
          <cell r="D702">
            <v>21002</v>
          </cell>
        </row>
        <row r="703">
          <cell r="B703" t="str">
            <v>LBS3_P_SS_I</v>
          </cell>
          <cell r="C703" t="str">
            <v>R</v>
          </cell>
          <cell r="D703">
            <v>21003</v>
          </cell>
        </row>
        <row r="704">
          <cell r="B704" t="str">
            <v>LBS4_Amenity Core</v>
          </cell>
          <cell r="C704" t="str">
            <v>L</v>
          </cell>
          <cell r="D704">
            <v>21004</v>
          </cell>
        </row>
        <row r="705">
          <cell r="B705" t="str">
            <v>LBS5_Spare</v>
          </cell>
          <cell r="C705" t="str">
            <v>L</v>
          </cell>
          <cell r="D705">
            <v>21005</v>
          </cell>
        </row>
        <row r="706">
          <cell r="B706" t="str">
            <v>LBS6_Spare</v>
          </cell>
          <cell r="C706" t="str">
            <v>L</v>
          </cell>
          <cell r="D706">
            <v>21006</v>
          </cell>
        </row>
        <row r="707">
          <cell r="B707" t="str">
            <v>LBS7_Spare</v>
          </cell>
          <cell r="C707" t="str">
            <v>L</v>
          </cell>
          <cell r="D707">
            <v>21007</v>
          </cell>
        </row>
        <row r="708">
          <cell r="B708" t="str">
            <v>LBS_</v>
          </cell>
          <cell r="C708" t="str">
            <v>L</v>
          </cell>
          <cell r="D708">
            <v>21008</v>
          </cell>
        </row>
        <row r="709">
          <cell r="B709" t="str">
            <v>LBS_</v>
          </cell>
          <cell r="C709" t="str">
            <v>L</v>
          </cell>
          <cell r="D709">
            <v>21009</v>
          </cell>
        </row>
        <row r="710">
          <cell r="B710" t="str">
            <v>LBS_</v>
          </cell>
          <cell r="C710" t="str">
            <v>L</v>
          </cell>
          <cell r="D710">
            <v>21010</v>
          </cell>
        </row>
        <row r="711">
          <cell r="A711" t="str">
            <v>GH_JIMBARAN</v>
          </cell>
          <cell r="B711" t="str">
            <v>LBS1_P_Exp._Jimbaran</v>
          </cell>
          <cell r="C711" t="str">
            <v>R</v>
          </cell>
          <cell r="D711">
            <v>21101</v>
          </cell>
        </row>
        <row r="712">
          <cell r="B712" t="str">
            <v>LBS2_Pabrik_Es_Tirta</v>
          </cell>
          <cell r="C712" t="str">
            <v>R</v>
          </cell>
          <cell r="D712">
            <v>21102</v>
          </cell>
        </row>
        <row r="713">
          <cell r="B713" t="str">
            <v>LBS3_Gardu_T</v>
          </cell>
          <cell r="C713" t="str">
            <v>R</v>
          </cell>
          <cell r="D713">
            <v>21103</v>
          </cell>
        </row>
        <row r="714">
          <cell r="B714" t="str">
            <v>LBS4_P_Mumbul</v>
          </cell>
          <cell r="C714" t="str">
            <v>R</v>
          </cell>
          <cell r="D714">
            <v>21104</v>
          </cell>
        </row>
        <row r="715">
          <cell r="B715" t="str">
            <v>LBS5_Spare</v>
          </cell>
          <cell r="C715" t="str">
            <v>L</v>
          </cell>
          <cell r="D715">
            <v>21105</v>
          </cell>
        </row>
        <row r="716">
          <cell r="B716" t="str">
            <v>LBS6_Spare</v>
          </cell>
          <cell r="C716" t="str">
            <v>L</v>
          </cell>
          <cell r="D716">
            <v>21106</v>
          </cell>
        </row>
        <row r="717">
          <cell r="B717" t="str">
            <v>LBS7_Spare</v>
          </cell>
          <cell r="C717" t="str">
            <v>L</v>
          </cell>
          <cell r="D717">
            <v>21107</v>
          </cell>
        </row>
        <row r="718">
          <cell r="B718" t="str">
            <v>LBS_</v>
          </cell>
          <cell r="C718" t="str">
            <v>L</v>
          </cell>
          <cell r="D718">
            <v>21108</v>
          </cell>
        </row>
        <row r="719">
          <cell r="B719" t="str">
            <v>LBS_</v>
          </cell>
          <cell r="C719" t="str">
            <v>L</v>
          </cell>
          <cell r="D719">
            <v>21109</v>
          </cell>
        </row>
        <row r="720">
          <cell r="B720" t="str">
            <v>LBS_</v>
          </cell>
          <cell r="C720" t="str">
            <v>L</v>
          </cell>
          <cell r="D720">
            <v>21110</v>
          </cell>
        </row>
        <row r="721">
          <cell r="A721" t="str">
            <v>GH_LUWUS</v>
          </cell>
          <cell r="B721" t="str">
            <v>LBS1_Spare</v>
          </cell>
          <cell r="C721" t="str">
            <v>L</v>
          </cell>
          <cell r="D721">
            <v>21201</v>
          </cell>
        </row>
        <row r="722">
          <cell r="B722" t="str">
            <v>LBS2_P_Luwus</v>
          </cell>
          <cell r="C722" t="str">
            <v>R</v>
          </cell>
          <cell r="D722">
            <v>21202</v>
          </cell>
        </row>
        <row r="723">
          <cell r="B723" t="str">
            <v>LBS3_P_Marga</v>
          </cell>
          <cell r="C723" t="str">
            <v>R</v>
          </cell>
          <cell r="D723">
            <v>21203</v>
          </cell>
        </row>
        <row r="724">
          <cell r="B724" t="str">
            <v>LBS4_P_Baturiti</v>
          </cell>
          <cell r="C724" t="str">
            <v>R</v>
          </cell>
          <cell r="D724">
            <v>21204</v>
          </cell>
        </row>
        <row r="725">
          <cell r="B725" t="str">
            <v>LBS5_P_Taman_Tanda</v>
          </cell>
          <cell r="C725" t="str">
            <v>R</v>
          </cell>
          <cell r="D725">
            <v>21205</v>
          </cell>
        </row>
        <row r="726">
          <cell r="B726" t="str">
            <v>LBS6_Spare</v>
          </cell>
          <cell r="C726" t="str">
            <v>L</v>
          </cell>
          <cell r="D726">
            <v>21206</v>
          </cell>
        </row>
        <row r="727">
          <cell r="B727" t="str">
            <v>LBS7_Spare</v>
          </cell>
          <cell r="C727" t="str">
            <v>L</v>
          </cell>
          <cell r="D727">
            <v>21207</v>
          </cell>
        </row>
        <row r="728">
          <cell r="B728" t="str">
            <v>LBS_</v>
          </cell>
          <cell r="C728" t="str">
            <v>L</v>
          </cell>
          <cell r="D728">
            <v>21208</v>
          </cell>
        </row>
        <row r="729">
          <cell r="B729" t="str">
            <v>LBS_</v>
          </cell>
          <cell r="C729" t="str">
            <v>L</v>
          </cell>
          <cell r="D729">
            <v>21209</v>
          </cell>
        </row>
        <row r="730">
          <cell r="B730" t="str">
            <v>LBS_</v>
          </cell>
          <cell r="C730" t="str">
            <v>L</v>
          </cell>
          <cell r="D730">
            <v>21210</v>
          </cell>
        </row>
        <row r="731">
          <cell r="A731" t="str">
            <v>GH_KROBOKAN</v>
          </cell>
          <cell r="B731" t="str">
            <v>LBS1_P_Exp_Seminyak</v>
          </cell>
          <cell r="C731" t="str">
            <v>R</v>
          </cell>
          <cell r="D731">
            <v>21301</v>
          </cell>
        </row>
        <row r="732">
          <cell r="B732" t="str">
            <v>LBS2_F_Batu_Belig</v>
          </cell>
          <cell r="C732" t="str">
            <v>R</v>
          </cell>
          <cell r="D732">
            <v>21302</v>
          </cell>
        </row>
        <row r="733">
          <cell r="B733" t="str">
            <v>LBS3_F_Mertanadi</v>
          </cell>
          <cell r="C733" t="str">
            <v>R</v>
          </cell>
          <cell r="D733">
            <v>21303</v>
          </cell>
        </row>
        <row r="734">
          <cell r="B734" t="str">
            <v>LBS4_P_Basangkasa</v>
          </cell>
          <cell r="C734" t="str">
            <v>R</v>
          </cell>
          <cell r="D734">
            <v>21304</v>
          </cell>
        </row>
        <row r="735">
          <cell r="B735" t="str">
            <v>LBS5_Spare1_Krobokan</v>
          </cell>
          <cell r="C735" t="str">
            <v>R</v>
          </cell>
          <cell r="D735">
            <v>21305</v>
          </cell>
        </row>
        <row r="736">
          <cell r="B736" t="str">
            <v>LBS6_Spare2_Krobokan</v>
          </cell>
          <cell r="C736" t="str">
            <v>L</v>
          </cell>
          <cell r="D736">
            <v>21306</v>
          </cell>
        </row>
        <row r="737">
          <cell r="B737" t="str">
            <v>LBS6_Spare3_Krobokan</v>
          </cell>
          <cell r="C737" t="str">
            <v>L</v>
          </cell>
          <cell r="D737">
            <v>21307</v>
          </cell>
        </row>
        <row r="738">
          <cell r="B738" t="str">
            <v>LBS6_Spare4_Krobokan</v>
          </cell>
          <cell r="C738" t="str">
            <v>L</v>
          </cell>
          <cell r="D738">
            <v>21308</v>
          </cell>
        </row>
        <row r="739">
          <cell r="B739" t="str">
            <v>LBS_</v>
          </cell>
          <cell r="C739" t="str">
            <v>L</v>
          </cell>
          <cell r="D739">
            <v>21309</v>
          </cell>
        </row>
        <row r="740">
          <cell r="B740" t="str">
            <v>LBS_</v>
          </cell>
          <cell r="C740" t="str">
            <v>L</v>
          </cell>
          <cell r="D740">
            <v>21310</v>
          </cell>
        </row>
        <row r="741">
          <cell r="A741" t="str">
            <v>GH_DEBES</v>
          </cell>
          <cell r="B741" t="str">
            <v>LBS1_P_Abian_Tuwung</v>
          </cell>
          <cell r="C741" t="str">
            <v>R</v>
          </cell>
          <cell r="D741">
            <v>21401</v>
          </cell>
        </row>
        <row r="742">
          <cell r="B742" t="str">
            <v>LBS2_P_Bajra</v>
          </cell>
          <cell r="C742" t="str">
            <v>R</v>
          </cell>
          <cell r="D742">
            <v>21402</v>
          </cell>
        </row>
        <row r="743">
          <cell r="B743" t="str">
            <v>LBS3_P_Kerambitan</v>
          </cell>
          <cell r="C743" t="str">
            <v>R</v>
          </cell>
          <cell r="D743">
            <v>21403</v>
          </cell>
        </row>
        <row r="744">
          <cell r="B744" t="str">
            <v>LBS4_P_Tabanan</v>
          </cell>
          <cell r="C744" t="str">
            <v>R</v>
          </cell>
          <cell r="D744">
            <v>21404</v>
          </cell>
        </row>
        <row r="745">
          <cell r="B745" t="str">
            <v>LBS5_Spare1_Debes</v>
          </cell>
          <cell r="C745" t="str">
            <v>L</v>
          </cell>
          <cell r="D745">
            <v>21405</v>
          </cell>
        </row>
        <row r="746">
          <cell r="B746" t="str">
            <v>LBS5_Spare2_Debes</v>
          </cell>
          <cell r="C746" t="str">
            <v>L</v>
          </cell>
          <cell r="D746">
            <v>21406</v>
          </cell>
        </row>
        <row r="747">
          <cell r="B747" t="str">
            <v>LBS5_Spare3_Debes</v>
          </cell>
          <cell r="C747" t="str">
            <v>L</v>
          </cell>
          <cell r="D747">
            <v>21407</v>
          </cell>
        </row>
        <row r="748">
          <cell r="B748" t="str">
            <v>LBS_</v>
          </cell>
          <cell r="C748" t="str">
            <v>L</v>
          </cell>
          <cell r="D748">
            <v>21408</v>
          </cell>
        </row>
        <row r="749">
          <cell r="B749" t="str">
            <v>LBS_</v>
          </cell>
          <cell r="C749" t="str">
            <v>L</v>
          </cell>
          <cell r="D749">
            <v>21409</v>
          </cell>
        </row>
        <row r="750">
          <cell r="B750" t="str">
            <v>LBS_</v>
          </cell>
          <cell r="C750" t="str">
            <v>L</v>
          </cell>
          <cell r="D750">
            <v>21410</v>
          </cell>
        </row>
        <row r="751">
          <cell r="A751" t="str">
            <v>GH_SERIRIT</v>
          </cell>
          <cell r="B751" t="str">
            <v>LBS1_P_Grokgak</v>
          </cell>
          <cell r="C751" t="str">
            <v>R</v>
          </cell>
          <cell r="D751">
            <v>21501</v>
          </cell>
        </row>
        <row r="752">
          <cell r="B752" t="str">
            <v>LBS2_F_Kota</v>
          </cell>
          <cell r="C752" t="str">
            <v>R</v>
          </cell>
          <cell r="D752">
            <v>21502</v>
          </cell>
        </row>
        <row r="753">
          <cell r="B753" t="str">
            <v>LBS3_F_Pulaki</v>
          </cell>
          <cell r="C753" t="str">
            <v>R</v>
          </cell>
          <cell r="D753">
            <v>21503</v>
          </cell>
        </row>
        <row r="754">
          <cell r="B754" t="str">
            <v>LBS4_Kopel</v>
          </cell>
          <cell r="C754" t="str">
            <v>R</v>
          </cell>
          <cell r="D754">
            <v>21504</v>
          </cell>
        </row>
        <row r="755">
          <cell r="B755" t="str">
            <v>LBS5_F_Banyuatis</v>
          </cell>
          <cell r="C755" t="str">
            <v>R</v>
          </cell>
          <cell r="D755">
            <v>21505</v>
          </cell>
        </row>
        <row r="756">
          <cell r="B756" t="str">
            <v>LBS6_F_Pujungan</v>
          </cell>
          <cell r="C756" t="str">
            <v>R</v>
          </cell>
          <cell r="D756">
            <v>21506</v>
          </cell>
        </row>
        <row r="757">
          <cell r="B757" t="str">
            <v>LBS7_P_Pupuan</v>
          </cell>
          <cell r="C757" t="str">
            <v>R</v>
          </cell>
          <cell r="D757">
            <v>21507</v>
          </cell>
        </row>
        <row r="758">
          <cell r="B758" t="str">
            <v>LBS_</v>
          </cell>
          <cell r="C758" t="str">
            <v>L</v>
          </cell>
          <cell r="D758">
            <v>21508</v>
          </cell>
        </row>
        <row r="759">
          <cell r="B759" t="str">
            <v>LBS_</v>
          </cell>
          <cell r="C759" t="str">
            <v>L</v>
          </cell>
          <cell r="D759">
            <v>21509</v>
          </cell>
        </row>
        <row r="760">
          <cell r="B760" t="str">
            <v>LBS_</v>
          </cell>
          <cell r="C760" t="str">
            <v>L</v>
          </cell>
          <cell r="D760">
            <v>21510</v>
          </cell>
        </row>
        <row r="761">
          <cell r="A761" t="str">
            <v>GH_Kb.TAMBAHAN</v>
          </cell>
          <cell r="B761" t="str">
            <v>GH_Incoming Tejakula</v>
          </cell>
          <cell r="C761" t="str">
            <v>L</v>
          </cell>
          <cell r="D761">
            <v>21601</v>
          </cell>
        </row>
        <row r="762">
          <cell r="B762" t="str">
            <v>F_Bon Dalem</v>
          </cell>
          <cell r="C762" t="str">
            <v>R</v>
          </cell>
          <cell r="D762">
            <v>21603</v>
          </cell>
        </row>
        <row r="763">
          <cell r="B763" t="str">
            <v>F_Air Saneh</v>
          </cell>
          <cell r="C763" t="str">
            <v>R</v>
          </cell>
          <cell r="D763">
            <v>21604</v>
          </cell>
        </row>
        <row r="764">
          <cell r="B764" t="str">
            <v>F_Tamlang</v>
          </cell>
          <cell r="C764" t="str">
            <v>R</v>
          </cell>
          <cell r="D764">
            <v>21605</v>
          </cell>
        </row>
        <row r="765">
          <cell r="B765" t="str">
            <v>LBS_</v>
          </cell>
          <cell r="C765" t="str">
            <v>L</v>
          </cell>
          <cell r="D765">
            <v>21606</v>
          </cell>
        </row>
        <row r="766">
          <cell r="B766" t="str">
            <v>LBS_</v>
          </cell>
          <cell r="C766" t="str">
            <v>L</v>
          </cell>
          <cell r="D766">
            <v>21607</v>
          </cell>
        </row>
        <row r="767">
          <cell r="B767" t="str">
            <v>LBS_</v>
          </cell>
          <cell r="C767" t="str">
            <v>L</v>
          </cell>
          <cell r="D767">
            <v>21608</v>
          </cell>
        </row>
        <row r="768">
          <cell r="B768" t="str">
            <v>LBS_</v>
          </cell>
          <cell r="C768" t="str">
            <v>L</v>
          </cell>
          <cell r="D768">
            <v>21609</v>
          </cell>
        </row>
        <row r="769">
          <cell r="B769" t="str">
            <v>LBS_</v>
          </cell>
          <cell r="C769" t="str">
            <v>L</v>
          </cell>
          <cell r="D769">
            <v>21610</v>
          </cell>
        </row>
        <row r="770">
          <cell r="A770" t="str">
            <v>ZGH_</v>
          </cell>
          <cell r="B770" t="str">
            <v>LBS_</v>
          </cell>
          <cell r="C770" t="str">
            <v>L</v>
          </cell>
          <cell r="D770">
            <v>21701</v>
          </cell>
        </row>
        <row r="771">
          <cell r="B771" t="str">
            <v>LBS_</v>
          </cell>
          <cell r="C771" t="str">
            <v>L</v>
          </cell>
          <cell r="D771">
            <v>21702</v>
          </cell>
        </row>
        <row r="772">
          <cell r="B772" t="str">
            <v>LBS_</v>
          </cell>
          <cell r="C772" t="str">
            <v>L</v>
          </cell>
          <cell r="D772">
            <v>21703</v>
          </cell>
        </row>
        <row r="773">
          <cell r="B773" t="str">
            <v>LBS_</v>
          </cell>
          <cell r="C773" t="str">
            <v>L</v>
          </cell>
          <cell r="D773">
            <v>21704</v>
          </cell>
        </row>
        <row r="774">
          <cell r="B774" t="str">
            <v>LBS_</v>
          </cell>
          <cell r="C774" t="str">
            <v>L</v>
          </cell>
          <cell r="D774">
            <v>21705</v>
          </cell>
        </row>
        <row r="775">
          <cell r="B775" t="str">
            <v>LBS_</v>
          </cell>
          <cell r="C775" t="str">
            <v>L</v>
          </cell>
          <cell r="D775">
            <v>21706</v>
          </cell>
        </row>
        <row r="776">
          <cell r="B776" t="str">
            <v>LBS_</v>
          </cell>
          <cell r="C776" t="str">
            <v>L</v>
          </cell>
          <cell r="D776">
            <v>21707</v>
          </cell>
        </row>
        <row r="777">
          <cell r="B777" t="str">
            <v>LBS_</v>
          </cell>
          <cell r="C777" t="str">
            <v>L</v>
          </cell>
          <cell r="D777">
            <v>21708</v>
          </cell>
        </row>
        <row r="778">
          <cell r="B778" t="str">
            <v>LBS_</v>
          </cell>
          <cell r="C778" t="str">
            <v>L</v>
          </cell>
          <cell r="D778">
            <v>21709</v>
          </cell>
        </row>
        <row r="779">
          <cell r="B779" t="str">
            <v>LBS_</v>
          </cell>
          <cell r="C779" t="str">
            <v>L</v>
          </cell>
          <cell r="D779">
            <v>21710</v>
          </cell>
        </row>
        <row r="780">
          <cell r="A780" t="str">
            <v>ZGH_</v>
          </cell>
          <cell r="B780" t="str">
            <v>LBS_</v>
          </cell>
          <cell r="C780" t="str">
            <v>L</v>
          </cell>
          <cell r="D780">
            <v>21801</v>
          </cell>
        </row>
        <row r="781">
          <cell r="B781" t="str">
            <v>LBS_</v>
          </cell>
          <cell r="C781" t="str">
            <v>L</v>
          </cell>
          <cell r="D781">
            <v>21802</v>
          </cell>
        </row>
        <row r="782">
          <cell r="B782" t="str">
            <v>LBS_</v>
          </cell>
          <cell r="C782" t="str">
            <v>L</v>
          </cell>
          <cell r="D782">
            <v>21803</v>
          </cell>
        </row>
        <row r="783">
          <cell r="B783" t="str">
            <v>LBS_</v>
          </cell>
          <cell r="C783" t="str">
            <v>L</v>
          </cell>
          <cell r="D783">
            <v>21804</v>
          </cell>
        </row>
        <row r="784">
          <cell r="B784" t="str">
            <v>LBS_</v>
          </cell>
          <cell r="C784" t="str">
            <v>L</v>
          </cell>
          <cell r="D784">
            <v>21805</v>
          </cell>
        </row>
        <row r="785">
          <cell r="B785" t="str">
            <v>LBS_</v>
          </cell>
          <cell r="C785" t="str">
            <v>L</v>
          </cell>
          <cell r="D785">
            <v>21806</v>
          </cell>
        </row>
        <row r="786">
          <cell r="B786" t="str">
            <v>LBS_</v>
          </cell>
          <cell r="C786" t="str">
            <v>L</v>
          </cell>
          <cell r="D786">
            <v>21807</v>
          </cell>
        </row>
        <row r="787">
          <cell r="B787" t="str">
            <v>LBS_</v>
          </cell>
          <cell r="C787" t="str">
            <v>L</v>
          </cell>
          <cell r="D787">
            <v>21808</v>
          </cell>
        </row>
        <row r="788">
          <cell r="B788" t="str">
            <v>LBS_</v>
          </cell>
          <cell r="C788" t="str">
            <v>L</v>
          </cell>
          <cell r="D788">
            <v>21809</v>
          </cell>
        </row>
        <row r="789">
          <cell r="B789" t="str">
            <v>LBS_</v>
          </cell>
          <cell r="C789" t="str">
            <v>L</v>
          </cell>
          <cell r="D789">
            <v>21810</v>
          </cell>
        </row>
        <row r="790">
          <cell r="A790" t="str">
            <v>ZGH_</v>
          </cell>
          <cell r="B790" t="str">
            <v>LBS_</v>
          </cell>
          <cell r="C790" t="str">
            <v>L</v>
          </cell>
          <cell r="D790">
            <v>21901</v>
          </cell>
        </row>
        <row r="791">
          <cell r="B791" t="str">
            <v>LBS_</v>
          </cell>
          <cell r="C791" t="str">
            <v>L</v>
          </cell>
          <cell r="D791">
            <v>21902</v>
          </cell>
        </row>
        <row r="792">
          <cell r="B792" t="str">
            <v>LBS_</v>
          </cell>
          <cell r="C792" t="str">
            <v>L</v>
          </cell>
          <cell r="D792">
            <v>21903</v>
          </cell>
        </row>
        <row r="793">
          <cell r="B793" t="str">
            <v>LBS_</v>
          </cell>
          <cell r="C793" t="str">
            <v>L</v>
          </cell>
          <cell r="D793">
            <v>21904</v>
          </cell>
        </row>
        <row r="794">
          <cell r="B794" t="str">
            <v>LBS_</v>
          </cell>
          <cell r="C794" t="str">
            <v>L</v>
          </cell>
          <cell r="D794">
            <v>21905</v>
          </cell>
        </row>
        <row r="795">
          <cell r="B795" t="str">
            <v>LBS_</v>
          </cell>
          <cell r="C795" t="str">
            <v>L</v>
          </cell>
          <cell r="D795">
            <v>21906</v>
          </cell>
        </row>
        <row r="796">
          <cell r="B796" t="str">
            <v>LBS_</v>
          </cell>
          <cell r="C796" t="str">
            <v>L</v>
          </cell>
          <cell r="D796">
            <v>21907</v>
          </cell>
        </row>
        <row r="797">
          <cell r="B797" t="str">
            <v>LBS_</v>
          </cell>
          <cell r="C797" t="str">
            <v>L</v>
          </cell>
          <cell r="D797">
            <v>21908</v>
          </cell>
        </row>
        <row r="798">
          <cell r="B798" t="str">
            <v>LBS_</v>
          </cell>
          <cell r="C798" t="str">
            <v>L</v>
          </cell>
          <cell r="D798">
            <v>21909</v>
          </cell>
        </row>
        <row r="799">
          <cell r="B799" t="str">
            <v>LBS_</v>
          </cell>
          <cell r="C799" t="str">
            <v>L</v>
          </cell>
          <cell r="D799">
            <v>21910</v>
          </cell>
        </row>
        <row r="800">
          <cell r="A800" t="str">
            <v>ZGH_</v>
          </cell>
          <cell r="B800" t="str">
            <v>LBS_</v>
          </cell>
          <cell r="C800" t="str">
            <v>L</v>
          </cell>
          <cell r="D800">
            <v>22001</v>
          </cell>
        </row>
        <row r="801">
          <cell r="B801" t="str">
            <v>LBS_</v>
          </cell>
          <cell r="C801" t="str">
            <v>L</v>
          </cell>
          <cell r="D801">
            <v>22002</v>
          </cell>
        </row>
        <row r="802">
          <cell r="B802" t="str">
            <v>LBS_</v>
          </cell>
          <cell r="C802" t="str">
            <v>L</v>
          </cell>
          <cell r="D802">
            <v>22003</v>
          </cell>
        </row>
        <row r="803">
          <cell r="B803" t="str">
            <v>LBS_</v>
          </cell>
          <cell r="C803" t="str">
            <v>L</v>
          </cell>
          <cell r="D803">
            <v>22004</v>
          </cell>
        </row>
        <row r="804">
          <cell r="B804" t="str">
            <v>LBS_</v>
          </cell>
          <cell r="C804" t="str">
            <v>L</v>
          </cell>
          <cell r="D804">
            <v>22005</v>
          </cell>
        </row>
        <row r="805">
          <cell r="B805" t="str">
            <v>LBS_</v>
          </cell>
          <cell r="C805" t="str">
            <v>L</v>
          </cell>
          <cell r="D805">
            <v>22006</v>
          </cell>
        </row>
        <row r="806">
          <cell r="B806" t="str">
            <v>LBS_</v>
          </cell>
          <cell r="C806" t="str">
            <v>L</v>
          </cell>
          <cell r="D806">
            <v>22007</v>
          </cell>
        </row>
        <row r="807">
          <cell r="B807" t="str">
            <v>LBS_</v>
          </cell>
          <cell r="C807" t="str">
            <v>L</v>
          </cell>
          <cell r="D807">
            <v>22008</v>
          </cell>
        </row>
        <row r="808">
          <cell r="B808" t="str">
            <v>LBS_</v>
          </cell>
          <cell r="C808" t="str">
            <v>L</v>
          </cell>
          <cell r="D808">
            <v>22009</v>
          </cell>
        </row>
        <row r="809">
          <cell r="B809" t="str">
            <v>LBS_</v>
          </cell>
          <cell r="C809" t="str">
            <v>L</v>
          </cell>
          <cell r="D809">
            <v>22010</v>
          </cell>
        </row>
        <row r="810">
          <cell r="A810" t="str">
            <v>ZGH_</v>
          </cell>
          <cell r="B810" t="str">
            <v>LBS_</v>
          </cell>
          <cell r="C810" t="str">
            <v>L</v>
          </cell>
          <cell r="D810">
            <v>22101</v>
          </cell>
        </row>
        <row r="811">
          <cell r="B811" t="str">
            <v>LBS_</v>
          </cell>
          <cell r="C811" t="str">
            <v>L</v>
          </cell>
          <cell r="D811">
            <v>22102</v>
          </cell>
        </row>
        <row r="812">
          <cell r="B812" t="str">
            <v>LBS_</v>
          </cell>
          <cell r="C812" t="str">
            <v>L</v>
          </cell>
          <cell r="D812">
            <v>22103</v>
          </cell>
        </row>
        <row r="813">
          <cell r="B813" t="str">
            <v>LBS_</v>
          </cell>
          <cell r="C813" t="str">
            <v>L</v>
          </cell>
          <cell r="D813">
            <v>22104</v>
          </cell>
        </row>
        <row r="814">
          <cell r="B814" t="str">
            <v>LBS_</v>
          </cell>
          <cell r="C814" t="str">
            <v>L</v>
          </cell>
          <cell r="D814">
            <v>22105</v>
          </cell>
        </row>
        <row r="815">
          <cell r="B815" t="str">
            <v>LBS_</v>
          </cell>
          <cell r="C815" t="str">
            <v>L</v>
          </cell>
          <cell r="D815">
            <v>22106</v>
          </cell>
        </row>
        <row r="816">
          <cell r="B816" t="str">
            <v>LBS_</v>
          </cell>
          <cell r="C816" t="str">
            <v>L</v>
          </cell>
          <cell r="D816">
            <v>22107</v>
          </cell>
        </row>
        <row r="817">
          <cell r="B817" t="str">
            <v>LBS_</v>
          </cell>
          <cell r="C817" t="str">
            <v>L</v>
          </cell>
          <cell r="D817">
            <v>22108</v>
          </cell>
        </row>
        <row r="818">
          <cell r="B818" t="str">
            <v>LBS_</v>
          </cell>
          <cell r="C818" t="str">
            <v>L</v>
          </cell>
          <cell r="D818">
            <v>22109</v>
          </cell>
        </row>
        <row r="819">
          <cell r="B819" t="str">
            <v>LBS_</v>
          </cell>
          <cell r="C819" t="str">
            <v>L</v>
          </cell>
          <cell r="D819">
            <v>22110</v>
          </cell>
        </row>
        <row r="820">
          <cell r="A820" t="str">
            <v>ZGH_</v>
          </cell>
          <cell r="B820" t="str">
            <v>LBS_</v>
          </cell>
          <cell r="C820" t="str">
            <v>L</v>
          </cell>
          <cell r="D820">
            <v>22201</v>
          </cell>
        </row>
        <row r="821">
          <cell r="B821" t="str">
            <v>LBS_</v>
          </cell>
          <cell r="C821" t="str">
            <v>L</v>
          </cell>
          <cell r="D821">
            <v>22202</v>
          </cell>
        </row>
        <row r="822">
          <cell r="B822" t="str">
            <v>LBS_</v>
          </cell>
          <cell r="C822" t="str">
            <v>L</v>
          </cell>
          <cell r="D822">
            <v>22203</v>
          </cell>
        </row>
        <row r="823">
          <cell r="B823" t="str">
            <v>LBS_</v>
          </cell>
          <cell r="C823" t="str">
            <v>L</v>
          </cell>
          <cell r="D823">
            <v>22204</v>
          </cell>
        </row>
        <row r="824">
          <cell r="B824" t="str">
            <v>LBS_</v>
          </cell>
          <cell r="C824" t="str">
            <v>L</v>
          </cell>
          <cell r="D824">
            <v>22205</v>
          </cell>
        </row>
        <row r="825">
          <cell r="B825" t="str">
            <v>LBS_</v>
          </cell>
          <cell r="C825" t="str">
            <v>L</v>
          </cell>
          <cell r="D825">
            <v>22206</v>
          </cell>
        </row>
        <row r="826">
          <cell r="B826" t="str">
            <v>LBS_</v>
          </cell>
          <cell r="C826" t="str">
            <v>L</v>
          </cell>
          <cell r="D826">
            <v>22207</v>
          </cell>
        </row>
        <row r="827">
          <cell r="B827" t="str">
            <v>LBS_</v>
          </cell>
          <cell r="C827" t="str">
            <v>L</v>
          </cell>
          <cell r="D827">
            <v>22208</v>
          </cell>
        </row>
        <row r="828">
          <cell r="B828" t="str">
            <v>LBS_</v>
          </cell>
          <cell r="C828" t="str">
            <v>L</v>
          </cell>
          <cell r="D828">
            <v>22209</v>
          </cell>
        </row>
        <row r="829">
          <cell r="B829" t="str">
            <v>LBS_</v>
          </cell>
          <cell r="C829" t="str">
            <v>L</v>
          </cell>
          <cell r="D829">
            <v>22210</v>
          </cell>
        </row>
        <row r="830">
          <cell r="A830" t="str">
            <v>ZGH_</v>
          </cell>
          <cell r="B830" t="str">
            <v>LBS_</v>
          </cell>
          <cell r="C830" t="str">
            <v>L</v>
          </cell>
          <cell r="D830">
            <v>22301</v>
          </cell>
        </row>
        <row r="831">
          <cell r="B831" t="str">
            <v>LBS_</v>
          </cell>
          <cell r="C831" t="str">
            <v>L</v>
          </cell>
          <cell r="D831">
            <v>22302</v>
          </cell>
        </row>
        <row r="832">
          <cell r="B832" t="str">
            <v>LBS_</v>
          </cell>
          <cell r="C832" t="str">
            <v>L</v>
          </cell>
          <cell r="D832">
            <v>22303</v>
          </cell>
        </row>
        <row r="833">
          <cell r="B833" t="str">
            <v>LBS_</v>
          </cell>
          <cell r="C833" t="str">
            <v>L</v>
          </cell>
          <cell r="D833">
            <v>22304</v>
          </cell>
        </row>
        <row r="834">
          <cell r="B834" t="str">
            <v>LBS_</v>
          </cell>
          <cell r="C834" t="str">
            <v>L</v>
          </cell>
          <cell r="D834">
            <v>22305</v>
          </cell>
        </row>
        <row r="835">
          <cell r="B835" t="str">
            <v>LBS_</v>
          </cell>
          <cell r="C835" t="str">
            <v>L</v>
          </cell>
          <cell r="D835">
            <v>22306</v>
          </cell>
        </row>
        <row r="836">
          <cell r="B836" t="str">
            <v>LBS_</v>
          </cell>
          <cell r="C836" t="str">
            <v>L</v>
          </cell>
          <cell r="D836">
            <v>22307</v>
          </cell>
        </row>
        <row r="837">
          <cell r="B837" t="str">
            <v>LBS_</v>
          </cell>
          <cell r="C837" t="str">
            <v>L</v>
          </cell>
          <cell r="D837">
            <v>22308</v>
          </cell>
        </row>
        <row r="838">
          <cell r="B838" t="str">
            <v>LBS_</v>
          </cell>
          <cell r="C838" t="str">
            <v>L</v>
          </cell>
          <cell r="D838">
            <v>22309</v>
          </cell>
        </row>
        <row r="839">
          <cell r="B839" t="str">
            <v>LBS_</v>
          </cell>
          <cell r="C839" t="str">
            <v>L</v>
          </cell>
          <cell r="D839">
            <v>22310</v>
          </cell>
        </row>
        <row r="840">
          <cell r="A840" t="str">
            <v>ZGH_</v>
          </cell>
          <cell r="B840" t="str">
            <v>LBS_</v>
          </cell>
          <cell r="C840" t="str">
            <v>L</v>
          </cell>
          <cell r="D840">
            <v>22401</v>
          </cell>
        </row>
        <row r="841">
          <cell r="B841" t="str">
            <v>LBS_</v>
          </cell>
          <cell r="C841" t="str">
            <v>L</v>
          </cell>
          <cell r="D841">
            <v>22402</v>
          </cell>
        </row>
        <row r="842">
          <cell r="B842" t="str">
            <v>LBS_</v>
          </cell>
          <cell r="C842" t="str">
            <v>L</v>
          </cell>
          <cell r="D842">
            <v>22403</v>
          </cell>
        </row>
        <row r="843">
          <cell r="B843" t="str">
            <v>LBS_</v>
          </cell>
          <cell r="C843" t="str">
            <v>L</v>
          </cell>
          <cell r="D843">
            <v>22404</v>
          </cell>
        </row>
        <row r="844">
          <cell r="B844" t="str">
            <v>LBS_</v>
          </cell>
          <cell r="C844" t="str">
            <v>L</v>
          </cell>
          <cell r="D844">
            <v>22405</v>
          </cell>
        </row>
        <row r="845">
          <cell r="B845" t="str">
            <v>LBS_</v>
          </cell>
          <cell r="C845" t="str">
            <v>L</v>
          </cell>
          <cell r="D845">
            <v>22406</v>
          </cell>
        </row>
        <row r="846">
          <cell r="B846" t="str">
            <v>LBS_</v>
          </cell>
          <cell r="C846" t="str">
            <v>L</v>
          </cell>
          <cell r="D846">
            <v>22407</v>
          </cell>
        </row>
        <row r="847">
          <cell r="B847" t="str">
            <v>LBS_</v>
          </cell>
          <cell r="C847" t="str">
            <v>L</v>
          </cell>
          <cell r="D847">
            <v>22408</v>
          </cell>
        </row>
        <row r="848">
          <cell r="B848" t="str">
            <v>LBS_</v>
          </cell>
          <cell r="C848" t="str">
            <v>L</v>
          </cell>
          <cell r="D848">
            <v>22409</v>
          </cell>
        </row>
        <row r="849">
          <cell r="B849" t="str">
            <v>LBS_</v>
          </cell>
          <cell r="C849" t="str">
            <v>L</v>
          </cell>
          <cell r="D849">
            <v>22410</v>
          </cell>
        </row>
        <row r="850">
          <cell r="A850" t="str">
            <v>ZGH_</v>
          </cell>
          <cell r="B850" t="str">
            <v>LBS_</v>
          </cell>
          <cell r="C850" t="str">
            <v>L</v>
          </cell>
          <cell r="D850">
            <v>22501</v>
          </cell>
        </row>
        <row r="851">
          <cell r="B851" t="str">
            <v>LBS_</v>
          </cell>
          <cell r="C851" t="str">
            <v>L</v>
          </cell>
          <cell r="D851">
            <v>22502</v>
          </cell>
        </row>
        <row r="852">
          <cell r="B852" t="str">
            <v>LBS_</v>
          </cell>
          <cell r="C852" t="str">
            <v>L</v>
          </cell>
          <cell r="D852">
            <v>22503</v>
          </cell>
        </row>
        <row r="853">
          <cell r="B853" t="str">
            <v>LBS_</v>
          </cell>
          <cell r="C853" t="str">
            <v>L</v>
          </cell>
          <cell r="D853">
            <v>22504</v>
          </cell>
        </row>
        <row r="854">
          <cell r="B854" t="str">
            <v>LBS_</v>
          </cell>
          <cell r="C854" t="str">
            <v>L</v>
          </cell>
          <cell r="D854">
            <v>22505</v>
          </cell>
        </row>
        <row r="855">
          <cell r="B855" t="str">
            <v>LBS_</v>
          </cell>
          <cell r="C855" t="str">
            <v>L</v>
          </cell>
          <cell r="D855">
            <v>22506</v>
          </cell>
        </row>
        <row r="856">
          <cell r="B856" t="str">
            <v>LBS_</v>
          </cell>
          <cell r="C856" t="str">
            <v>L</v>
          </cell>
          <cell r="D856">
            <v>22507</v>
          </cell>
        </row>
        <row r="857">
          <cell r="B857" t="str">
            <v>LBS_</v>
          </cell>
          <cell r="C857" t="str">
            <v>L</v>
          </cell>
          <cell r="D857">
            <v>22508</v>
          </cell>
        </row>
        <row r="858">
          <cell r="B858" t="str">
            <v>LBS_</v>
          </cell>
          <cell r="C858" t="str">
            <v>L</v>
          </cell>
          <cell r="D858">
            <v>22509</v>
          </cell>
        </row>
        <row r="859">
          <cell r="B859" t="str">
            <v>LBS_</v>
          </cell>
          <cell r="C859" t="str">
            <v>L</v>
          </cell>
          <cell r="D859">
            <v>22510</v>
          </cell>
        </row>
        <row r="860">
          <cell r="A860" t="str">
            <v>ZGH_</v>
          </cell>
          <cell r="B860" t="str">
            <v>LBS_</v>
          </cell>
          <cell r="C860" t="str">
            <v>L</v>
          </cell>
          <cell r="D860">
            <v>22601</v>
          </cell>
        </row>
        <row r="861">
          <cell r="B861" t="str">
            <v>LBS_</v>
          </cell>
          <cell r="C861" t="str">
            <v>L</v>
          </cell>
          <cell r="D861">
            <v>22602</v>
          </cell>
        </row>
        <row r="862">
          <cell r="B862" t="str">
            <v>LBS_</v>
          </cell>
          <cell r="C862" t="str">
            <v>L</v>
          </cell>
          <cell r="D862">
            <v>22603</v>
          </cell>
        </row>
        <row r="863">
          <cell r="B863" t="str">
            <v>LBS_</v>
          </cell>
          <cell r="C863" t="str">
            <v>L</v>
          </cell>
          <cell r="D863">
            <v>22604</v>
          </cell>
        </row>
        <row r="864">
          <cell r="B864" t="str">
            <v>LBS_</v>
          </cell>
          <cell r="C864" t="str">
            <v>L</v>
          </cell>
          <cell r="D864">
            <v>22605</v>
          </cell>
        </row>
        <row r="865">
          <cell r="B865" t="str">
            <v>LBS_</v>
          </cell>
          <cell r="C865" t="str">
            <v>L</v>
          </cell>
          <cell r="D865">
            <v>22606</v>
          </cell>
        </row>
        <row r="866">
          <cell r="B866" t="str">
            <v>LBS_</v>
          </cell>
          <cell r="C866" t="str">
            <v>L</v>
          </cell>
          <cell r="D866">
            <v>22607</v>
          </cell>
        </row>
        <row r="867">
          <cell r="B867" t="str">
            <v>LBS_</v>
          </cell>
          <cell r="C867" t="str">
            <v>L</v>
          </cell>
          <cell r="D867">
            <v>22608</v>
          </cell>
        </row>
        <row r="868">
          <cell r="B868" t="str">
            <v>LBS_</v>
          </cell>
          <cell r="C868" t="str">
            <v>L</v>
          </cell>
          <cell r="D868">
            <v>22609</v>
          </cell>
        </row>
        <row r="869">
          <cell r="B869" t="str">
            <v>LBS_</v>
          </cell>
          <cell r="C869" t="str">
            <v>L</v>
          </cell>
          <cell r="D869">
            <v>22610</v>
          </cell>
        </row>
        <row r="870">
          <cell r="A870" t="str">
            <v>ZGH_</v>
          </cell>
          <cell r="B870" t="str">
            <v>LBS_</v>
          </cell>
          <cell r="C870" t="str">
            <v>L</v>
          </cell>
          <cell r="D870">
            <v>22701</v>
          </cell>
        </row>
        <row r="871">
          <cell r="B871" t="str">
            <v>LBS_</v>
          </cell>
          <cell r="C871" t="str">
            <v>L</v>
          </cell>
          <cell r="D871">
            <v>22702</v>
          </cell>
        </row>
        <row r="872">
          <cell r="B872" t="str">
            <v>LBS_</v>
          </cell>
          <cell r="C872" t="str">
            <v>L</v>
          </cell>
          <cell r="D872">
            <v>22703</v>
          </cell>
        </row>
        <row r="873">
          <cell r="B873" t="str">
            <v>LBS_</v>
          </cell>
          <cell r="C873" t="str">
            <v>L</v>
          </cell>
          <cell r="D873">
            <v>22704</v>
          </cell>
        </row>
        <row r="874">
          <cell r="B874" t="str">
            <v>LBS_</v>
          </cell>
          <cell r="C874" t="str">
            <v>L</v>
          </cell>
          <cell r="D874">
            <v>22705</v>
          </cell>
        </row>
        <row r="875">
          <cell r="B875" t="str">
            <v>LBS_</v>
          </cell>
          <cell r="C875" t="str">
            <v>L</v>
          </cell>
          <cell r="D875">
            <v>22706</v>
          </cell>
        </row>
        <row r="876">
          <cell r="B876" t="str">
            <v>LBS_</v>
          </cell>
          <cell r="C876" t="str">
            <v>L</v>
          </cell>
          <cell r="D876">
            <v>22707</v>
          </cell>
        </row>
        <row r="877">
          <cell r="B877" t="str">
            <v>LBS_</v>
          </cell>
          <cell r="C877" t="str">
            <v>L</v>
          </cell>
          <cell r="D877">
            <v>22708</v>
          </cell>
        </row>
        <row r="878">
          <cell r="B878" t="str">
            <v>LBS_</v>
          </cell>
          <cell r="C878" t="str">
            <v>L</v>
          </cell>
          <cell r="D878">
            <v>22709</v>
          </cell>
        </row>
        <row r="879">
          <cell r="B879" t="str">
            <v>LBS_</v>
          </cell>
          <cell r="C879" t="str">
            <v>L</v>
          </cell>
          <cell r="D879">
            <v>22710</v>
          </cell>
        </row>
        <row r="880">
          <cell r="A880" t="str">
            <v>ZGH_</v>
          </cell>
          <cell r="B880" t="str">
            <v>LBS_</v>
          </cell>
          <cell r="C880" t="str">
            <v>L</v>
          </cell>
          <cell r="D880">
            <v>22801</v>
          </cell>
        </row>
        <row r="881">
          <cell r="B881" t="str">
            <v>LBS_</v>
          </cell>
          <cell r="C881" t="str">
            <v>L</v>
          </cell>
          <cell r="D881">
            <v>22802</v>
          </cell>
        </row>
        <row r="882">
          <cell r="B882" t="str">
            <v>LBS_</v>
          </cell>
          <cell r="C882" t="str">
            <v>L</v>
          </cell>
          <cell r="D882">
            <v>22803</v>
          </cell>
        </row>
        <row r="883">
          <cell r="B883" t="str">
            <v>LBS_</v>
          </cell>
          <cell r="C883" t="str">
            <v>L</v>
          </cell>
          <cell r="D883">
            <v>22804</v>
          </cell>
        </row>
        <row r="884">
          <cell r="B884" t="str">
            <v>LBS_</v>
          </cell>
          <cell r="C884" t="str">
            <v>L</v>
          </cell>
          <cell r="D884">
            <v>22805</v>
          </cell>
        </row>
        <row r="885">
          <cell r="B885" t="str">
            <v>LBS_</v>
          </cell>
          <cell r="C885" t="str">
            <v>L</v>
          </cell>
          <cell r="D885">
            <v>22806</v>
          </cell>
        </row>
        <row r="886">
          <cell r="B886" t="str">
            <v>LBS_</v>
          </cell>
          <cell r="C886" t="str">
            <v>L</v>
          </cell>
          <cell r="D886">
            <v>22807</v>
          </cell>
        </row>
        <row r="887">
          <cell r="B887" t="str">
            <v>LBS_</v>
          </cell>
          <cell r="C887" t="str">
            <v>L</v>
          </cell>
          <cell r="D887">
            <v>22808</v>
          </cell>
        </row>
        <row r="888">
          <cell r="B888" t="str">
            <v>LBS_</v>
          </cell>
          <cell r="C888" t="str">
            <v>L</v>
          </cell>
          <cell r="D888">
            <v>22809</v>
          </cell>
        </row>
        <row r="889">
          <cell r="B889" t="str">
            <v>LBS_</v>
          </cell>
          <cell r="C889" t="str">
            <v>L</v>
          </cell>
          <cell r="D889">
            <v>22810</v>
          </cell>
        </row>
        <row r="890">
          <cell r="A890" t="str">
            <v>ZGH_</v>
          </cell>
          <cell r="B890" t="str">
            <v>LBS_</v>
          </cell>
          <cell r="C890" t="str">
            <v>L</v>
          </cell>
          <cell r="D890">
            <v>22901</v>
          </cell>
        </row>
        <row r="891">
          <cell r="B891" t="str">
            <v>LBS_</v>
          </cell>
          <cell r="C891" t="str">
            <v>L</v>
          </cell>
          <cell r="D891">
            <v>22902</v>
          </cell>
        </row>
        <row r="892">
          <cell r="B892" t="str">
            <v>LBS_</v>
          </cell>
          <cell r="C892" t="str">
            <v>L</v>
          </cell>
          <cell r="D892">
            <v>22903</v>
          </cell>
        </row>
        <row r="893">
          <cell r="B893" t="str">
            <v>LBS_</v>
          </cell>
          <cell r="C893" t="str">
            <v>L</v>
          </cell>
          <cell r="D893">
            <v>22904</v>
          </cell>
        </row>
        <row r="894">
          <cell r="B894" t="str">
            <v>LBS_</v>
          </cell>
          <cell r="C894" t="str">
            <v>L</v>
          </cell>
          <cell r="D894">
            <v>22905</v>
          </cell>
        </row>
        <row r="895">
          <cell r="B895" t="str">
            <v>LBS_</v>
          </cell>
          <cell r="C895" t="str">
            <v>L</v>
          </cell>
          <cell r="D895">
            <v>22906</v>
          </cell>
        </row>
        <row r="896">
          <cell r="B896" t="str">
            <v>LBS_</v>
          </cell>
          <cell r="C896" t="str">
            <v>L</v>
          </cell>
          <cell r="D896">
            <v>22907</v>
          </cell>
        </row>
        <row r="897">
          <cell r="B897" t="str">
            <v>LBS_</v>
          </cell>
          <cell r="C897" t="str">
            <v>L</v>
          </cell>
          <cell r="D897">
            <v>22908</v>
          </cell>
        </row>
        <row r="898">
          <cell r="B898" t="str">
            <v>LBS_</v>
          </cell>
          <cell r="C898" t="str">
            <v>L</v>
          </cell>
          <cell r="D898">
            <v>22909</v>
          </cell>
        </row>
        <row r="899">
          <cell r="B899" t="str">
            <v>LBS_</v>
          </cell>
          <cell r="C899" t="str">
            <v>L</v>
          </cell>
          <cell r="D899">
            <v>22910</v>
          </cell>
        </row>
        <row r="900">
          <cell r="A900" t="str">
            <v>ZGH_</v>
          </cell>
          <cell r="B900" t="str">
            <v>LBS_</v>
          </cell>
          <cell r="C900" t="str">
            <v>L</v>
          </cell>
          <cell r="D900">
            <v>23001</v>
          </cell>
        </row>
        <row r="901">
          <cell r="B901" t="str">
            <v>LBS_</v>
          </cell>
          <cell r="C901" t="str">
            <v>L</v>
          </cell>
          <cell r="D901">
            <v>23002</v>
          </cell>
        </row>
        <row r="902">
          <cell r="B902" t="str">
            <v>LBS_</v>
          </cell>
          <cell r="C902" t="str">
            <v>L</v>
          </cell>
          <cell r="D902">
            <v>23003</v>
          </cell>
        </row>
        <row r="903">
          <cell r="B903" t="str">
            <v>LBS_</v>
          </cell>
          <cell r="C903" t="str">
            <v>L</v>
          </cell>
          <cell r="D903">
            <v>23004</v>
          </cell>
        </row>
        <row r="904">
          <cell r="B904" t="str">
            <v>LBS_</v>
          </cell>
          <cell r="C904" t="str">
            <v>L</v>
          </cell>
          <cell r="D904">
            <v>23005</v>
          </cell>
        </row>
        <row r="905">
          <cell r="B905" t="str">
            <v>LBS_</v>
          </cell>
          <cell r="C905" t="str">
            <v>L</v>
          </cell>
          <cell r="D905">
            <v>23006</v>
          </cell>
        </row>
        <row r="906">
          <cell r="B906" t="str">
            <v>LBS_</v>
          </cell>
          <cell r="C906" t="str">
            <v>L</v>
          </cell>
          <cell r="D906">
            <v>23007</v>
          </cell>
        </row>
        <row r="907">
          <cell r="B907" t="str">
            <v>LBS_</v>
          </cell>
          <cell r="C907" t="str">
            <v>L</v>
          </cell>
          <cell r="D907">
            <v>23008</v>
          </cell>
        </row>
        <row r="908">
          <cell r="B908" t="str">
            <v>LBS_</v>
          </cell>
          <cell r="C908" t="str">
            <v>L</v>
          </cell>
          <cell r="D908">
            <v>23009</v>
          </cell>
        </row>
        <row r="909">
          <cell r="B909" t="str">
            <v>LBS_</v>
          </cell>
          <cell r="C909" t="str">
            <v>L</v>
          </cell>
          <cell r="D909">
            <v>23010</v>
          </cell>
        </row>
        <row r="910">
          <cell r="A910" t="str">
            <v>GD_METERING</v>
          </cell>
          <cell r="B910" t="str">
            <v>LBS1_P_Bandara</v>
          </cell>
          <cell r="C910" t="str">
            <v>R</v>
          </cell>
          <cell r="D910">
            <v>30101</v>
          </cell>
        </row>
        <row r="911">
          <cell r="B911" t="str">
            <v>LBS2_Metering</v>
          </cell>
          <cell r="C911" t="str">
            <v>L</v>
          </cell>
          <cell r="D911">
            <v>30102</v>
          </cell>
        </row>
        <row r="912">
          <cell r="B912" t="str">
            <v>LBS3_GH_Tuban</v>
          </cell>
          <cell r="C912" t="str">
            <v>R</v>
          </cell>
          <cell r="D912">
            <v>30103</v>
          </cell>
        </row>
        <row r="913">
          <cell r="A913" t="str">
            <v>GD_PATRAJASA</v>
          </cell>
          <cell r="B913" t="str">
            <v>LBS1_Angkasa_Pura</v>
          </cell>
          <cell r="C913" t="str">
            <v>R</v>
          </cell>
          <cell r="D913">
            <v>30201</v>
          </cell>
        </row>
        <row r="914">
          <cell r="B914" t="str">
            <v>LBS_2_Patrajasa</v>
          </cell>
          <cell r="C914" t="str">
            <v>L</v>
          </cell>
          <cell r="D914">
            <v>30202</v>
          </cell>
        </row>
        <row r="915">
          <cell r="B915" t="str">
            <v>LBS3_Bali_Hai</v>
          </cell>
          <cell r="C915" t="str">
            <v>R</v>
          </cell>
          <cell r="D915">
            <v>30203</v>
          </cell>
        </row>
        <row r="916">
          <cell r="A916" t="str">
            <v>GD_KARTIKA_PLAZA</v>
          </cell>
          <cell r="B916" t="str">
            <v>LBS1_Bali_Garden</v>
          </cell>
          <cell r="C916" t="str">
            <v>R</v>
          </cell>
          <cell r="D916">
            <v>30301</v>
          </cell>
        </row>
        <row r="917">
          <cell r="B917" t="str">
            <v>LBS_2_Kartika_Plaza</v>
          </cell>
          <cell r="C917" t="str">
            <v>L</v>
          </cell>
          <cell r="D917">
            <v>30302</v>
          </cell>
        </row>
        <row r="918">
          <cell r="B918" t="str">
            <v>LBS3_Bali Dinasty</v>
          </cell>
          <cell r="C918" t="str">
            <v>R</v>
          </cell>
          <cell r="D918">
            <v>30303</v>
          </cell>
        </row>
        <row r="919">
          <cell r="A919" t="str">
            <v>GD_IMPERIAL</v>
          </cell>
          <cell r="B919" t="str">
            <v>LBS1_Oberoi</v>
          </cell>
          <cell r="C919" t="str">
            <v>R</v>
          </cell>
          <cell r="D919">
            <v>30401</v>
          </cell>
        </row>
        <row r="920">
          <cell r="B920" t="str">
            <v>LBS2_Imperial</v>
          </cell>
          <cell r="C920" t="str">
            <v>L</v>
          </cell>
          <cell r="D920">
            <v>30402</v>
          </cell>
        </row>
        <row r="921">
          <cell r="B921" t="str">
            <v>LBS3_Cendana_Paradise</v>
          </cell>
          <cell r="C921" t="str">
            <v>R</v>
          </cell>
          <cell r="D921">
            <v>30403</v>
          </cell>
        </row>
        <row r="922">
          <cell r="A922" t="str">
            <v>GD_BALI_PADMA</v>
          </cell>
          <cell r="B922" t="str">
            <v>LBS1_Bali_Sani</v>
          </cell>
          <cell r="C922" t="str">
            <v>R</v>
          </cell>
          <cell r="D922">
            <v>30501</v>
          </cell>
        </row>
        <row r="923">
          <cell r="B923" t="str">
            <v>LBS2_Bali_Padma</v>
          </cell>
          <cell r="C923" t="str">
            <v>L</v>
          </cell>
          <cell r="D923">
            <v>30502</v>
          </cell>
        </row>
        <row r="924">
          <cell r="B924" t="str">
            <v>LBS3_Mandira_Cottage</v>
          </cell>
          <cell r="C924" t="str">
            <v>R</v>
          </cell>
          <cell r="D924">
            <v>30503</v>
          </cell>
        </row>
        <row r="925">
          <cell r="A925" t="str">
            <v>GD_SAHID</v>
          </cell>
          <cell r="B925" t="str">
            <v>LBS1_Hyunday</v>
          </cell>
          <cell r="C925" t="str">
            <v>R</v>
          </cell>
          <cell r="D925">
            <v>30601</v>
          </cell>
        </row>
        <row r="926">
          <cell r="B926" t="str">
            <v>LBS2_Sahid</v>
          </cell>
          <cell r="C926" t="str">
            <v>L</v>
          </cell>
          <cell r="D926">
            <v>30602</v>
          </cell>
        </row>
        <row r="927">
          <cell r="B927" t="str">
            <v>LBS3_Rama_Palace</v>
          </cell>
          <cell r="C927" t="str">
            <v>R</v>
          </cell>
          <cell r="D927">
            <v>30603</v>
          </cell>
        </row>
        <row r="928">
          <cell r="A928" t="str">
            <v>GD_KULKUL</v>
          </cell>
          <cell r="B928" t="str">
            <v>LBS1_Bali_Intan</v>
          </cell>
          <cell r="C928" t="str">
            <v>L</v>
          </cell>
          <cell r="D928">
            <v>30701</v>
          </cell>
        </row>
        <row r="929">
          <cell r="B929" t="str">
            <v>LBS2_Kulkul</v>
          </cell>
          <cell r="C929" t="str">
            <v>L</v>
          </cell>
          <cell r="D929">
            <v>30702</v>
          </cell>
        </row>
        <row r="930">
          <cell r="B930" t="str">
            <v>LBS3_H_Legian</v>
          </cell>
          <cell r="C930" t="str">
            <v>L</v>
          </cell>
          <cell r="D930">
            <v>30703</v>
          </cell>
        </row>
        <row r="931">
          <cell r="A931" t="str">
            <v>GD_GBB</v>
          </cell>
          <cell r="B931" t="str">
            <v>LBS1_P_GBB_1</v>
          </cell>
          <cell r="C931" t="str">
            <v>R</v>
          </cell>
          <cell r="D931">
            <v>30801</v>
          </cell>
        </row>
        <row r="932">
          <cell r="B932" t="str">
            <v>LBS2_P_GBB_2</v>
          </cell>
          <cell r="C932" t="str">
            <v>L</v>
          </cell>
          <cell r="D932">
            <v>30802</v>
          </cell>
        </row>
        <row r="933">
          <cell r="B933" t="str">
            <v>LBS3_KOPEL_GBB</v>
          </cell>
          <cell r="C933" t="str">
            <v>R</v>
          </cell>
          <cell r="D933">
            <v>30803</v>
          </cell>
        </row>
        <row r="934">
          <cell r="A934" t="str">
            <v>GD_WERDAPURA</v>
          </cell>
          <cell r="B934" t="str">
            <v>LBS1_Santrian_I</v>
          </cell>
          <cell r="C934" t="str">
            <v>R</v>
          </cell>
          <cell r="D934">
            <v>30901</v>
          </cell>
        </row>
        <row r="935">
          <cell r="B935" t="str">
            <v>LBS2_Werdapura</v>
          </cell>
          <cell r="C935" t="str">
            <v>L</v>
          </cell>
          <cell r="D935">
            <v>30902</v>
          </cell>
        </row>
        <row r="936">
          <cell r="B936" t="str">
            <v>LBS3_Bumi_Ayu</v>
          </cell>
          <cell r="C936" t="str">
            <v>R</v>
          </cell>
          <cell r="D936">
            <v>30903</v>
          </cell>
        </row>
        <row r="937">
          <cell r="A937" t="str">
            <v>GD_SANUR BEACH</v>
          </cell>
          <cell r="B937" t="str">
            <v>LBS1_Santrian_II</v>
          </cell>
          <cell r="C937" t="str">
            <v>R</v>
          </cell>
          <cell r="D937">
            <v>31001</v>
          </cell>
        </row>
        <row r="938">
          <cell r="B938" t="str">
            <v>LBS2_Sanur_Beach</v>
          </cell>
          <cell r="C938" t="str">
            <v>L</v>
          </cell>
          <cell r="D938">
            <v>31002</v>
          </cell>
        </row>
        <row r="939">
          <cell r="B939" t="str">
            <v>LBS3_Surya_Beach</v>
          </cell>
          <cell r="C939" t="str">
            <v>R</v>
          </cell>
          <cell r="D939">
            <v>31003</v>
          </cell>
        </row>
        <row r="940">
          <cell r="A940" t="str">
            <v>GD_GKN</v>
          </cell>
          <cell r="B940" t="str">
            <v>LBS1_G_DPR</v>
          </cell>
          <cell r="C940" t="str">
            <v>R</v>
          </cell>
          <cell r="D940">
            <v>31101</v>
          </cell>
        </row>
        <row r="941">
          <cell r="B941" t="str">
            <v>LBS2_GKN</v>
          </cell>
          <cell r="C941" t="str">
            <v>L</v>
          </cell>
          <cell r="D941">
            <v>31102</v>
          </cell>
        </row>
        <row r="942">
          <cell r="B942" t="str">
            <v>LBS3_BPD</v>
          </cell>
          <cell r="C942" t="str">
            <v>R</v>
          </cell>
          <cell r="D942">
            <v>31103</v>
          </cell>
        </row>
        <row r="943">
          <cell r="A943" t="str">
            <v>GD_JAYASABHA</v>
          </cell>
          <cell r="B943" t="str">
            <v>LBS1_Kandapon</v>
          </cell>
          <cell r="C943" t="str">
            <v>R</v>
          </cell>
          <cell r="D943">
            <v>31201</v>
          </cell>
        </row>
        <row r="944">
          <cell r="B944" t="str">
            <v>LBS2_Jayasabha</v>
          </cell>
          <cell r="C944" t="str">
            <v>L</v>
          </cell>
          <cell r="D944">
            <v>31202</v>
          </cell>
        </row>
        <row r="945">
          <cell r="B945" t="str">
            <v>LBS3_Bali_Hotel</v>
          </cell>
          <cell r="C945" t="str">
            <v>R</v>
          </cell>
          <cell r="D945">
            <v>31203</v>
          </cell>
        </row>
        <row r="946">
          <cell r="A946" t="str">
            <v>GD_KODAM</v>
          </cell>
          <cell r="B946" t="str">
            <v>LBS1_Percetakan_Bali</v>
          </cell>
          <cell r="C946" t="str">
            <v>R</v>
          </cell>
          <cell r="D946">
            <v>31301</v>
          </cell>
        </row>
        <row r="947">
          <cell r="B947" t="str">
            <v>LBS2_Kodam</v>
          </cell>
          <cell r="C947" t="str">
            <v>L</v>
          </cell>
          <cell r="D947">
            <v>31302</v>
          </cell>
        </row>
        <row r="948">
          <cell r="B948" t="str">
            <v>LBS3_Bank_EXIM</v>
          </cell>
          <cell r="C948" t="str">
            <v>R</v>
          </cell>
          <cell r="D948">
            <v>31303</v>
          </cell>
        </row>
        <row r="949">
          <cell r="A949" t="str">
            <v>GD_RSUP</v>
          </cell>
          <cell r="B949" t="str">
            <v>LBS1_Yantel</v>
          </cell>
          <cell r="C949" t="str">
            <v>R</v>
          </cell>
          <cell r="D949">
            <v>31401</v>
          </cell>
        </row>
        <row r="950">
          <cell r="B950" t="str">
            <v>LBS2_RSUP</v>
          </cell>
          <cell r="C950" t="str">
            <v>L</v>
          </cell>
          <cell r="D950">
            <v>31402</v>
          </cell>
        </row>
        <row r="951">
          <cell r="B951" t="str">
            <v>LBS3_Grand_Sudirman</v>
          </cell>
          <cell r="C951" t="str">
            <v>R</v>
          </cell>
          <cell r="D951">
            <v>31403</v>
          </cell>
        </row>
        <row r="952">
          <cell r="A952" t="str">
            <v>GD_POLDA</v>
          </cell>
          <cell r="B952" t="str">
            <v>LBS1_GOR</v>
          </cell>
          <cell r="C952" t="str">
            <v>L</v>
          </cell>
          <cell r="D952">
            <v>31501</v>
          </cell>
        </row>
        <row r="953">
          <cell r="B953" t="str">
            <v>LBS2_POLDA</v>
          </cell>
          <cell r="C953" t="str">
            <v>L</v>
          </cell>
          <cell r="D953">
            <v>31502</v>
          </cell>
        </row>
        <row r="954">
          <cell r="B954" t="str">
            <v>LBS3_RSU_Puri_Raharja</v>
          </cell>
          <cell r="C954" t="str">
            <v>L</v>
          </cell>
          <cell r="D954">
            <v>31503</v>
          </cell>
        </row>
        <row r="955">
          <cell r="A955" t="str">
            <v>GD_BALI_RESORT</v>
          </cell>
          <cell r="B955" t="str">
            <v>LBS1_H_Bali_Bintang</v>
          </cell>
          <cell r="C955" t="str">
            <v>R</v>
          </cell>
          <cell r="D955">
            <v>31601</v>
          </cell>
        </row>
        <row r="956">
          <cell r="B956" t="str">
            <v>LBS2_Bali_Resort</v>
          </cell>
          <cell r="C956" t="str">
            <v>L</v>
          </cell>
          <cell r="D956">
            <v>31602</v>
          </cell>
        </row>
        <row r="957">
          <cell r="B957" t="str">
            <v>LBS3_Helmy</v>
          </cell>
          <cell r="C957" t="str">
            <v>R</v>
          </cell>
          <cell r="D957">
            <v>31603</v>
          </cell>
        </row>
        <row r="958">
          <cell r="A958" t="str">
            <v>GD_BALI_SOL</v>
          </cell>
          <cell r="B958" t="str">
            <v>LBS1_Amenity_Core</v>
          </cell>
          <cell r="C958" t="str">
            <v>R</v>
          </cell>
          <cell r="D958">
            <v>31701</v>
          </cell>
        </row>
        <row r="959">
          <cell r="B959" t="str">
            <v>LBS2_Bali_Sol</v>
          </cell>
          <cell r="C959" t="str">
            <v>L</v>
          </cell>
          <cell r="D959">
            <v>31702</v>
          </cell>
        </row>
        <row r="960">
          <cell r="B960" t="str">
            <v>LBS3_Sheraton</v>
          </cell>
          <cell r="C960" t="str">
            <v>R</v>
          </cell>
          <cell r="D960">
            <v>31703</v>
          </cell>
        </row>
        <row r="961">
          <cell r="A961" t="str">
            <v>GD_NUSA_INDAH</v>
          </cell>
          <cell r="B961" t="str">
            <v>LBS1_Sheraton</v>
          </cell>
          <cell r="C961" t="str">
            <v>R</v>
          </cell>
          <cell r="D961">
            <v>31801</v>
          </cell>
        </row>
        <row r="962">
          <cell r="B962" t="str">
            <v>LBS2_H_Nusa_Indah</v>
          </cell>
          <cell r="C962" t="str">
            <v>L</v>
          </cell>
          <cell r="D962">
            <v>31802</v>
          </cell>
        </row>
        <row r="963">
          <cell r="B963" t="str">
            <v>LBS3_SS_II</v>
          </cell>
          <cell r="C963" t="str">
            <v>R</v>
          </cell>
          <cell r="D963">
            <v>31803</v>
          </cell>
        </row>
        <row r="964">
          <cell r="A964" t="str">
            <v>GD_GARDU_F</v>
          </cell>
          <cell r="B964" t="str">
            <v>LBS1_H_Bualu</v>
          </cell>
          <cell r="C964" t="str">
            <v>R</v>
          </cell>
          <cell r="D964">
            <v>31901</v>
          </cell>
        </row>
        <row r="965">
          <cell r="B965" t="str">
            <v>LBS2_Gardu_F</v>
          </cell>
          <cell r="C965" t="str">
            <v>L</v>
          </cell>
          <cell r="D965">
            <v>31902</v>
          </cell>
        </row>
        <row r="966">
          <cell r="B966" t="str">
            <v>LBS3_STO</v>
          </cell>
          <cell r="C966" t="str">
            <v>R</v>
          </cell>
          <cell r="D966">
            <v>31903</v>
          </cell>
        </row>
        <row r="967">
          <cell r="A967" t="str">
            <v>GD_HILTON</v>
          </cell>
          <cell r="B967" t="str">
            <v>LBS1_P_Hilton</v>
          </cell>
          <cell r="C967" t="str">
            <v>R</v>
          </cell>
          <cell r="D967">
            <v>32001</v>
          </cell>
        </row>
        <row r="968">
          <cell r="B968" t="str">
            <v>LBS2_Hilton</v>
          </cell>
          <cell r="C968" t="str">
            <v>L</v>
          </cell>
          <cell r="D968">
            <v>32002</v>
          </cell>
        </row>
        <row r="969">
          <cell r="B969" t="str">
            <v>LBS3_H_Putri_Bali</v>
          </cell>
          <cell r="C969" t="str">
            <v>R</v>
          </cell>
          <cell r="D969">
            <v>32003</v>
          </cell>
        </row>
        <row r="970">
          <cell r="A970" t="str">
            <v>GD_PUTRI_BALI</v>
          </cell>
          <cell r="B970" t="str">
            <v>LBS1_Hilton</v>
          </cell>
          <cell r="C970" t="str">
            <v>R</v>
          </cell>
          <cell r="D970">
            <v>32101</v>
          </cell>
        </row>
        <row r="971">
          <cell r="B971" t="str">
            <v>LBS2_Putri_Bali</v>
          </cell>
          <cell r="C971" t="str">
            <v>L</v>
          </cell>
          <cell r="D971">
            <v>32102</v>
          </cell>
        </row>
        <row r="972">
          <cell r="B972" t="str">
            <v>LBS3_Hyatt_Regency</v>
          </cell>
          <cell r="C972" t="str">
            <v>R</v>
          </cell>
          <cell r="D972">
            <v>32103</v>
          </cell>
        </row>
        <row r="973">
          <cell r="A973" t="str">
            <v>GD_CLUB_MED</v>
          </cell>
          <cell r="B973" t="str">
            <v>LBS1_Lagoon</v>
          </cell>
          <cell r="C973" t="str">
            <v>R</v>
          </cell>
          <cell r="D973">
            <v>32201</v>
          </cell>
        </row>
        <row r="974">
          <cell r="B974" t="str">
            <v>LBS2_Club_Med</v>
          </cell>
          <cell r="C974" t="str">
            <v>L</v>
          </cell>
          <cell r="D974">
            <v>32202</v>
          </cell>
        </row>
        <row r="975">
          <cell r="B975" t="str">
            <v>LBS3_Bali Apartment</v>
          </cell>
          <cell r="C975" t="str">
            <v>R</v>
          </cell>
          <cell r="D975">
            <v>32203</v>
          </cell>
        </row>
        <row r="976">
          <cell r="A976" t="str">
            <v>GD_BALI_CLIFF</v>
          </cell>
          <cell r="B976" t="str">
            <v>LBS1_SSB_Telkom</v>
          </cell>
          <cell r="C976" t="str">
            <v>L</v>
          </cell>
          <cell r="D976">
            <v>32301</v>
          </cell>
        </row>
        <row r="977">
          <cell r="B977" t="str">
            <v>LBS2_Bali_Cliff</v>
          </cell>
          <cell r="C977" t="str">
            <v>L</v>
          </cell>
          <cell r="D977">
            <v>32302</v>
          </cell>
        </row>
        <row r="978">
          <cell r="B978" t="str">
            <v>LBS3_Pompa_Air_Bali_Cliff</v>
          </cell>
          <cell r="C978" t="str">
            <v>L</v>
          </cell>
          <cell r="D978">
            <v>32303</v>
          </cell>
        </row>
        <row r="979">
          <cell r="A979" t="str">
            <v>GD_KERATON_BALI</v>
          </cell>
          <cell r="B979" t="str">
            <v>LBS1_Pansea_Bali</v>
          </cell>
          <cell r="C979" t="str">
            <v>R</v>
          </cell>
          <cell r="D979">
            <v>32401</v>
          </cell>
        </row>
        <row r="980">
          <cell r="B980" t="str">
            <v>LBS2_Keraton_Bali</v>
          </cell>
          <cell r="C980" t="str">
            <v>L</v>
          </cell>
          <cell r="D980">
            <v>32402</v>
          </cell>
        </row>
        <row r="981">
          <cell r="B981" t="str">
            <v>LBS3_STO_Jimbaran</v>
          </cell>
          <cell r="C981" t="str">
            <v>R</v>
          </cell>
          <cell r="D981">
            <v>32403</v>
          </cell>
        </row>
        <row r="982">
          <cell r="A982" t="str">
            <v>GD_ART_CENTER</v>
          </cell>
          <cell r="B982" t="str">
            <v>LBS1_STSI</v>
          </cell>
          <cell r="C982" t="str">
            <v>R</v>
          </cell>
          <cell r="D982">
            <v>32501</v>
          </cell>
        </row>
        <row r="983">
          <cell r="B983" t="str">
            <v>LBS2_Art_Center</v>
          </cell>
          <cell r="C983" t="str">
            <v>L</v>
          </cell>
          <cell r="D983">
            <v>32502</v>
          </cell>
        </row>
        <row r="984">
          <cell r="B984" t="str">
            <v>LBS3_RRI_Klandis</v>
          </cell>
          <cell r="C984" t="str">
            <v>R</v>
          </cell>
          <cell r="D984">
            <v>32503</v>
          </cell>
        </row>
        <row r="985">
          <cell r="A985" t="str">
            <v>GD_PAM_BLUSUNG</v>
          </cell>
          <cell r="B985" t="str">
            <v>LBS1_M196</v>
          </cell>
          <cell r="C985" t="str">
            <v>R</v>
          </cell>
          <cell r="D985">
            <v>32601</v>
          </cell>
        </row>
        <row r="986">
          <cell r="B986" t="str">
            <v>LBS2_PAM_Blusung</v>
          </cell>
          <cell r="C986" t="str">
            <v>L</v>
          </cell>
          <cell r="D986">
            <v>32602</v>
          </cell>
        </row>
        <row r="987">
          <cell r="B987" t="str">
            <v>LBS3_DB258</v>
          </cell>
          <cell r="C987" t="str">
            <v>R</v>
          </cell>
          <cell r="D987">
            <v>32603</v>
          </cell>
        </row>
        <row r="988">
          <cell r="A988" t="str">
            <v>ZGD_</v>
          </cell>
          <cell r="B988" t="str">
            <v>LBS1_</v>
          </cell>
          <cell r="C988" t="str">
            <v>L</v>
          </cell>
          <cell r="D988">
            <v>32701</v>
          </cell>
        </row>
        <row r="989">
          <cell r="B989" t="str">
            <v>LBS2_</v>
          </cell>
          <cell r="C989" t="str">
            <v>L</v>
          </cell>
          <cell r="D989">
            <v>32702</v>
          </cell>
        </row>
        <row r="990">
          <cell r="B990" t="str">
            <v>LBS3_</v>
          </cell>
          <cell r="C990" t="str">
            <v>L</v>
          </cell>
          <cell r="D990">
            <v>32703</v>
          </cell>
        </row>
        <row r="991">
          <cell r="A991" t="str">
            <v>ZGD_</v>
          </cell>
          <cell r="B991" t="str">
            <v>LBS1_</v>
          </cell>
          <cell r="C991" t="str">
            <v>L</v>
          </cell>
          <cell r="D991">
            <v>32801</v>
          </cell>
        </row>
        <row r="992">
          <cell r="B992" t="str">
            <v>LBS2_</v>
          </cell>
          <cell r="C992" t="str">
            <v>L</v>
          </cell>
          <cell r="D992">
            <v>32802</v>
          </cell>
        </row>
        <row r="993">
          <cell r="B993" t="str">
            <v>LBS3_</v>
          </cell>
          <cell r="C993" t="str">
            <v>L</v>
          </cell>
          <cell r="D993">
            <v>32803</v>
          </cell>
        </row>
        <row r="994">
          <cell r="A994" t="str">
            <v>ZGD_</v>
          </cell>
          <cell r="B994" t="str">
            <v>LBS1_</v>
          </cell>
          <cell r="C994" t="str">
            <v>L</v>
          </cell>
          <cell r="D994">
            <v>32901</v>
          </cell>
        </row>
        <row r="995">
          <cell r="B995" t="str">
            <v>LBS2_</v>
          </cell>
          <cell r="C995" t="str">
            <v>L</v>
          </cell>
          <cell r="D995">
            <v>32902</v>
          </cell>
        </row>
        <row r="996">
          <cell r="B996" t="str">
            <v>LBS3_</v>
          </cell>
          <cell r="C996" t="str">
            <v>L</v>
          </cell>
          <cell r="D996">
            <v>32903</v>
          </cell>
        </row>
        <row r="997">
          <cell r="A997" t="str">
            <v>ZGD_</v>
          </cell>
          <cell r="B997" t="str">
            <v>LBS1_</v>
          </cell>
          <cell r="C997" t="str">
            <v>L</v>
          </cell>
          <cell r="D997">
            <v>33001</v>
          </cell>
        </row>
        <row r="998">
          <cell r="B998" t="str">
            <v>LBS2_</v>
          </cell>
          <cell r="C998" t="str">
            <v>L</v>
          </cell>
          <cell r="D998">
            <v>33002</v>
          </cell>
        </row>
        <row r="999">
          <cell r="B999" t="str">
            <v>LBS3_</v>
          </cell>
          <cell r="C999" t="str">
            <v>L</v>
          </cell>
          <cell r="D999">
            <v>33003</v>
          </cell>
        </row>
        <row r="1000">
          <cell r="A1000" t="str">
            <v>ZGD_</v>
          </cell>
          <cell r="B1000" t="str">
            <v>LBS1_</v>
          </cell>
          <cell r="C1000" t="str">
            <v>L</v>
          </cell>
          <cell r="D1000">
            <v>33101</v>
          </cell>
        </row>
        <row r="1001">
          <cell r="B1001" t="str">
            <v>LBS2_</v>
          </cell>
          <cell r="C1001" t="str">
            <v>L</v>
          </cell>
          <cell r="D1001">
            <v>33102</v>
          </cell>
        </row>
        <row r="1002">
          <cell r="B1002" t="str">
            <v>LBS3_</v>
          </cell>
          <cell r="C1002" t="str">
            <v>L</v>
          </cell>
          <cell r="D1002">
            <v>33103</v>
          </cell>
        </row>
        <row r="1003">
          <cell r="A1003" t="str">
            <v>ZGD_</v>
          </cell>
          <cell r="B1003" t="str">
            <v>LBS1_</v>
          </cell>
          <cell r="C1003" t="str">
            <v>L</v>
          </cell>
          <cell r="D1003">
            <v>33201</v>
          </cell>
        </row>
        <row r="1004">
          <cell r="B1004" t="str">
            <v>LBS2_</v>
          </cell>
          <cell r="C1004" t="str">
            <v>L</v>
          </cell>
          <cell r="D1004">
            <v>33202</v>
          </cell>
        </row>
        <row r="1005">
          <cell r="B1005" t="str">
            <v>LBS3_</v>
          </cell>
          <cell r="C1005" t="str">
            <v>L</v>
          </cell>
          <cell r="D1005">
            <v>33203</v>
          </cell>
        </row>
        <row r="1006">
          <cell r="A1006" t="str">
            <v>ZGD_</v>
          </cell>
          <cell r="B1006" t="str">
            <v>LBS1_</v>
          </cell>
          <cell r="C1006" t="str">
            <v>L</v>
          </cell>
          <cell r="D1006">
            <v>33301</v>
          </cell>
        </row>
        <row r="1007">
          <cell r="B1007" t="str">
            <v>LBS2_</v>
          </cell>
          <cell r="C1007" t="str">
            <v>L</v>
          </cell>
          <cell r="D1007">
            <v>33302</v>
          </cell>
        </row>
        <row r="1008">
          <cell r="B1008" t="str">
            <v>LBS3_</v>
          </cell>
          <cell r="C1008" t="str">
            <v>L</v>
          </cell>
          <cell r="D1008">
            <v>33303</v>
          </cell>
        </row>
        <row r="1009">
          <cell r="A1009" t="str">
            <v>ZGD_</v>
          </cell>
          <cell r="B1009" t="str">
            <v>LBS1_</v>
          </cell>
          <cell r="C1009" t="str">
            <v>L</v>
          </cell>
          <cell r="D1009">
            <v>33401</v>
          </cell>
        </row>
        <row r="1010">
          <cell r="B1010" t="str">
            <v>LBS2_</v>
          </cell>
          <cell r="C1010" t="str">
            <v>L</v>
          </cell>
          <cell r="D1010">
            <v>33402</v>
          </cell>
        </row>
        <row r="1011">
          <cell r="B1011" t="str">
            <v>LBS3_</v>
          </cell>
          <cell r="C1011" t="str">
            <v>L</v>
          </cell>
          <cell r="D1011">
            <v>33403</v>
          </cell>
        </row>
        <row r="1012">
          <cell r="A1012" t="str">
            <v>ZGD_</v>
          </cell>
          <cell r="B1012" t="str">
            <v>LBS1_</v>
          </cell>
          <cell r="C1012" t="str">
            <v>L</v>
          </cell>
          <cell r="D1012">
            <v>33501</v>
          </cell>
        </row>
        <row r="1013">
          <cell r="B1013" t="str">
            <v>LBS2_</v>
          </cell>
          <cell r="C1013" t="str">
            <v>L</v>
          </cell>
          <cell r="D1013">
            <v>33502</v>
          </cell>
        </row>
        <row r="1014">
          <cell r="B1014" t="str">
            <v>LBS3_</v>
          </cell>
          <cell r="C1014" t="str">
            <v>L</v>
          </cell>
          <cell r="D1014">
            <v>33503</v>
          </cell>
        </row>
        <row r="1015">
          <cell r="A1015" t="str">
            <v>ZGD_</v>
          </cell>
          <cell r="B1015" t="str">
            <v>LBS1_</v>
          </cell>
          <cell r="C1015" t="str">
            <v>L</v>
          </cell>
          <cell r="D1015">
            <v>33601</v>
          </cell>
        </row>
        <row r="1016">
          <cell r="B1016" t="str">
            <v>LBS2_</v>
          </cell>
          <cell r="C1016" t="str">
            <v>L</v>
          </cell>
          <cell r="D1016">
            <v>33602</v>
          </cell>
        </row>
        <row r="1017">
          <cell r="B1017" t="str">
            <v>LBS3_</v>
          </cell>
          <cell r="C1017" t="str">
            <v>L</v>
          </cell>
          <cell r="D1017">
            <v>33603</v>
          </cell>
        </row>
        <row r="1018">
          <cell r="A1018" t="str">
            <v>ZGD_</v>
          </cell>
          <cell r="B1018" t="str">
            <v>LBS1_</v>
          </cell>
          <cell r="C1018" t="str">
            <v>L</v>
          </cell>
          <cell r="D1018">
            <v>33701</v>
          </cell>
        </row>
        <row r="1019">
          <cell r="B1019" t="str">
            <v>LBS2_</v>
          </cell>
          <cell r="C1019" t="str">
            <v>L</v>
          </cell>
          <cell r="D1019">
            <v>33702</v>
          </cell>
        </row>
        <row r="1020">
          <cell r="B1020" t="str">
            <v>LBS3_</v>
          </cell>
          <cell r="C1020" t="str">
            <v>L</v>
          </cell>
          <cell r="D1020">
            <v>33703</v>
          </cell>
        </row>
        <row r="1021">
          <cell r="A1021" t="str">
            <v>ZGD_</v>
          </cell>
          <cell r="B1021" t="str">
            <v>LBS1_</v>
          </cell>
          <cell r="C1021" t="str">
            <v>L</v>
          </cell>
          <cell r="D1021">
            <v>33801</v>
          </cell>
        </row>
        <row r="1022">
          <cell r="B1022" t="str">
            <v>LBS2_</v>
          </cell>
          <cell r="C1022" t="str">
            <v>L</v>
          </cell>
          <cell r="D1022">
            <v>33802</v>
          </cell>
        </row>
        <row r="1023">
          <cell r="B1023" t="str">
            <v>LBS3_</v>
          </cell>
          <cell r="C1023" t="str">
            <v>L</v>
          </cell>
          <cell r="D1023">
            <v>33803</v>
          </cell>
        </row>
        <row r="1024">
          <cell r="A1024" t="str">
            <v>ZGD_</v>
          </cell>
          <cell r="B1024" t="str">
            <v>LBS1_</v>
          </cell>
          <cell r="C1024" t="str">
            <v>L</v>
          </cell>
          <cell r="D1024">
            <v>33901</v>
          </cell>
        </row>
        <row r="1025">
          <cell r="B1025" t="str">
            <v>LBS2_</v>
          </cell>
          <cell r="C1025" t="str">
            <v>L</v>
          </cell>
          <cell r="D1025">
            <v>33902</v>
          </cell>
        </row>
        <row r="1026">
          <cell r="B1026" t="str">
            <v>LBS3_</v>
          </cell>
          <cell r="C1026" t="str">
            <v>L</v>
          </cell>
          <cell r="D1026">
            <v>33903</v>
          </cell>
        </row>
        <row r="1027">
          <cell r="A1027" t="str">
            <v>ZGD_</v>
          </cell>
          <cell r="B1027" t="str">
            <v>LBS1_</v>
          </cell>
          <cell r="C1027" t="str">
            <v>L</v>
          </cell>
          <cell r="D1027">
            <v>34001</v>
          </cell>
        </row>
        <row r="1028">
          <cell r="B1028" t="str">
            <v>LBS2_</v>
          </cell>
          <cell r="C1028" t="str">
            <v>L</v>
          </cell>
          <cell r="D1028">
            <v>34002</v>
          </cell>
        </row>
        <row r="1029">
          <cell r="B1029" t="str">
            <v>LBS3_</v>
          </cell>
          <cell r="C1029" t="str">
            <v>L</v>
          </cell>
          <cell r="D1029">
            <v>34003</v>
          </cell>
        </row>
        <row r="1030">
          <cell r="A1030" t="str">
            <v>ZGD_</v>
          </cell>
          <cell r="B1030" t="str">
            <v>LBS1_</v>
          </cell>
          <cell r="C1030" t="str">
            <v>L</v>
          </cell>
          <cell r="D1030">
            <v>34101</v>
          </cell>
        </row>
        <row r="1031">
          <cell r="B1031" t="str">
            <v>LBS2_</v>
          </cell>
          <cell r="C1031" t="str">
            <v>L</v>
          </cell>
          <cell r="D1031">
            <v>34102</v>
          </cell>
        </row>
        <row r="1032">
          <cell r="B1032" t="str">
            <v>LBS3_</v>
          </cell>
          <cell r="C1032" t="str">
            <v>L</v>
          </cell>
          <cell r="D1032">
            <v>34103</v>
          </cell>
        </row>
        <row r="1033">
          <cell r="A1033" t="str">
            <v>ZGD_</v>
          </cell>
          <cell r="B1033" t="str">
            <v>LBS1_</v>
          </cell>
          <cell r="C1033" t="str">
            <v>L</v>
          </cell>
          <cell r="D1033">
            <v>34201</v>
          </cell>
        </row>
        <row r="1034">
          <cell r="B1034" t="str">
            <v>LBS2_</v>
          </cell>
          <cell r="C1034" t="str">
            <v>L</v>
          </cell>
          <cell r="D1034">
            <v>34202</v>
          </cell>
        </row>
        <row r="1035">
          <cell r="B1035" t="str">
            <v>LBS3_</v>
          </cell>
          <cell r="C1035" t="str">
            <v>L</v>
          </cell>
          <cell r="D1035">
            <v>34203</v>
          </cell>
        </row>
        <row r="1036">
          <cell r="A1036" t="str">
            <v>ZGD_</v>
          </cell>
          <cell r="B1036" t="str">
            <v>LBS1_</v>
          </cell>
          <cell r="C1036" t="str">
            <v>L</v>
          </cell>
          <cell r="D1036">
            <v>34301</v>
          </cell>
        </row>
        <row r="1037">
          <cell r="B1037" t="str">
            <v>LBS2_</v>
          </cell>
          <cell r="C1037" t="str">
            <v>L</v>
          </cell>
          <cell r="D1037">
            <v>34302</v>
          </cell>
        </row>
        <row r="1038">
          <cell r="B1038" t="str">
            <v>LBS3_</v>
          </cell>
          <cell r="C1038" t="str">
            <v>L</v>
          </cell>
          <cell r="D1038">
            <v>34303</v>
          </cell>
        </row>
        <row r="1039">
          <cell r="A1039" t="str">
            <v>ZGD_</v>
          </cell>
          <cell r="B1039" t="str">
            <v>LBS1_</v>
          </cell>
          <cell r="C1039" t="str">
            <v>L</v>
          </cell>
          <cell r="D1039">
            <v>34401</v>
          </cell>
        </row>
        <row r="1040">
          <cell r="B1040" t="str">
            <v>LBS2_</v>
          </cell>
          <cell r="C1040" t="str">
            <v>L</v>
          </cell>
          <cell r="D1040">
            <v>34402</v>
          </cell>
        </row>
        <row r="1041">
          <cell r="B1041" t="str">
            <v>LBS3_</v>
          </cell>
          <cell r="C1041" t="str">
            <v>L</v>
          </cell>
          <cell r="D1041">
            <v>34403</v>
          </cell>
        </row>
        <row r="1042">
          <cell r="A1042" t="str">
            <v>ZGD_</v>
          </cell>
          <cell r="B1042" t="str">
            <v>LBS1_</v>
          </cell>
          <cell r="C1042" t="str">
            <v>L</v>
          </cell>
          <cell r="D1042">
            <v>34501</v>
          </cell>
        </row>
        <row r="1043">
          <cell r="B1043" t="str">
            <v>LBS2_</v>
          </cell>
          <cell r="C1043" t="str">
            <v>L</v>
          </cell>
          <cell r="D1043">
            <v>34502</v>
          </cell>
        </row>
        <row r="1044">
          <cell r="B1044" t="str">
            <v>LBS3_</v>
          </cell>
          <cell r="C1044" t="str">
            <v>L</v>
          </cell>
          <cell r="D1044">
            <v>34503</v>
          </cell>
        </row>
        <row r="1045">
          <cell r="A1045" t="str">
            <v>ZGD_</v>
          </cell>
          <cell r="B1045" t="str">
            <v>LBS1_</v>
          </cell>
          <cell r="C1045" t="str">
            <v>L</v>
          </cell>
          <cell r="D1045">
            <v>34601</v>
          </cell>
        </row>
        <row r="1046">
          <cell r="B1046" t="str">
            <v>LBS2_</v>
          </cell>
          <cell r="C1046" t="str">
            <v>L</v>
          </cell>
          <cell r="D1046">
            <v>34602</v>
          </cell>
        </row>
        <row r="1047">
          <cell r="B1047" t="str">
            <v>LBS3_</v>
          </cell>
          <cell r="C1047" t="str">
            <v>L</v>
          </cell>
          <cell r="D1047">
            <v>34603</v>
          </cell>
        </row>
        <row r="1048">
          <cell r="A1048" t="str">
            <v>ZGD_</v>
          </cell>
          <cell r="B1048" t="str">
            <v>LBS1_</v>
          </cell>
          <cell r="C1048" t="str">
            <v>L</v>
          </cell>
          <cell r="D1048">
            <v>34701</v>
          </cell>
        </row>
        <row r="1049">
          <cell r="B1049" t="str">
            <v>LBS2_</v>
          </cell>
          <cell r="C1049" t="str">
            <v>L</v>
          </cell>
          <cell r="D1049">
            <v>34702</v>
          </cell>
        </row>
        <row r="1050">
          <cell r="B1050" t="str">
            <v>LBS3_</v>
          </cell>
          <cell r="C1050" t="str">
            <v>L</v>
          </cell>
          <cell r="D1050">
            <v>34703</v>
          </cell>
        </row>
        <row r="1051">
          <cell r="A1051" t="str">
            <v>ZGD_</v>
          </cell>
          <cell r="B1051" t="str">
            <v>LBS1_</v>
          </cell>
          <cell r="C1051" t="str">
            <v>L</v>
          </cell>
          <cell r="D1051">
            <v>34801</v>
          </cell>
        </row>
        <row r="1052">
          <cell r="B1052" t="str">
            <v>LBS2_</v>
          </cell>
          <cell r="C1052" t="str">
            <v>L</v>
          </cell>
          <cell r="D1052">
            <v>34802</v>
          </cell>
        </row>
        <row r="1053">
          <cell r="B1053" t="str">
            <v>LBS3_</v>
          </cell>
          <cell r="C1053" t="str">
            <v>L</v>
          </cell>
          <cell r="D1053">
            <v>34803</v>
          </cell>
        </row>
        <row r="1054">
          <cell r="A1054" t="str">
            <v>ZGD_</v>
          </cell>
          <cell r="B1054" t="str">
            <v>LBS1_</v>
          </cell>
          <cell r="C1054" t="str">
            <v>L</v>
          </cell>
          <cell r="D1054">
            <v>34901</v>
          </cell>
        </row>
        <row r="1055">
          <cell r="B1055" t="str">
            <v>LBS2_</v>
          </cell>
          <cell r="C1055" t="str">
            <v>L</v>
          </cell>
          <cell r="D1055">
            <v>34902</v>
          </cell>
        </row>
        <row r="1056">
          <cell r="B1056" t="str">
            <v>LBS3_</v>
          </cell>
          <cell r="C1056" t="str">
            <v>L</v>
          </cell>
          <cell r="D1056">
            <v>34903</v>
          </cell>
        </row>
        <row r="1057">
          <cell r="A1057" t="str">
            <v>ZGD_</v>
          </cell>
          <cell r="B1057" t="str">
            <v>LBS1_</v>
          </cell>
          <cell r="C1057" t="str">
            <v>L</v>
          </cell>
          <cell r="D1057">
            <v>35001</v>
          </cell>
        </row>
        <row r="1058">
          <cell r="B1058" t="str">
            <v>LBS2_</v>
          </cell>
          <cell r="C1058" t="str">
            <v>L</v>
          </cell>
          <cell r="D1058">
            <v>35002</v>
          </cell>
        </row>
        <row r="1059">
          <cell r="B1059" t="str">
            <v>LBS3_</v>
          </cell>
          <cell r="C1059" t="str">
            <v>L</v>
          </cell>
          <cell r="D1059">
            <v>35003</v>
          </cell>
        </row>
      </sheetData>
      <sheetData sheetId="11"/>
      <sheetData sheetId="12">
        <row r="11">
          <cell r="A11" t="str">
            <v>ANTOSARI</v>
          </cell>
          <cell r="B11">
            <v>101</v>
          </cell>
          <cell r="C11">
            <v>101</v>
          </cell>
          <cell r="D11" t="str">
            <v>ANTOSARI</v>
          </cell>
          <cell r="F11" t="str">
            <v>Kapal_Trafo_1</v>
          </cell>
          <cell r="J11" t="str">
            <v>PENYULANG</v>
          </cell>
          <cell r="M11" t="str">
            <v>KELOMPOK SAMBUNGAN TENAGA LISTRIK DAN APP</v>
          </cell>
          <cell r="N11" t="str">
            <v>0. KELOMPOK SAMBUNGAN TENAGA LISTRIK DAN APP</v>
          </cell>
          <cell r="O11">
            <v>101</v>
          </cell>
        </row>
        <row r="12">
          <cell r="A12" t="str">
            <v>BATURITI</v>
          </cell>
          <cell r="B12">
            <v>102</v>
          </cell>
          <cell r="C12">
            <v>102</v>
          </cell>
          <cell r="D12" t="str">
            <v>BATURITI</v>
          </cell>
          <cell r="F12" t="str">
            <v>Kapal_Trafo_2</v>
          </cell>
          <cell r="J12" t="str">
            <v>FEEDER</v>
          </cell>
          <cell r="M12" t="str">
            <v>Pelebur Pembatas Putus/Rusak</v>
          </cell>
          <cell r="N12" t="str">
            <v>01A. Pelebur Pembatas Putus/Rusak</v>
          </cell>
          <cell r="O12">
            <v>102</v>
          </cell>
        </row>
        <row r="13">
          <cell r="A13" t="str">
            <v>GIANYAR</v>
          </cell>
          <cell r="B13">
            <v>103</v>
          </cell>
          <cell r="C13">
            <v>103</v>
          </cell>
          <cell r="D13" t="str">
            <v>GIANYAR</v>
          </cell>
          <cell r="F13" t="str">
            <v>Kapal_Trafo_3</v>
          </cell>
          <cell r="J13" t="str">
            <v>ARAH</v>
          </cell>
          <cell r="M13" t="str">
            <v>MCB Pembatas Rusak</v>
          </cell>
          <cell r="N13" t="str">
            <v>01B. MCB Pembatas Rusak</v>
          </cell>
          <cell r="O13">
            <v>103</v>
          </cell>
        </row>
        <row r="14">
          <cell r="A14" t="str">
            <v>KAPAL</v>
          </cell>
          <cell r="B14">
            <v>104</v>
          </cell>
          <cell r="C14">
            <v>104</v>
          </cell>
          <cell r="D14" t="str">
            <v>KAPAL</v>
          </cell>
          <cell r="F14" t="str">
            <v>Kapal_Trafo_4</v>
          </cell>
          <cell r="M14" t="str">
            <v>Rele dan atau CB Rusak</v>
          </cell>
          <cell r="N14" t="str">
            <v>01C. Rele dan atau CB Rusak</v>
          </cell>
          <cell r="O14">
            <v>104</v>
          </cell>
        </row>
        <row r="15">
          <cell r="A15" t="str">
            <v>NUSA DUA</v>
          </cell>
          <cell r="B15">
            <v>105</v>
          </cell>
          <cell r="C15">
            <v>105</v>
          </cell>
          <cell r="D15" t="str">
            <v>NUSA DUA</v>
          </cell>
          <cell r="F15" t="str">
            <v>P_Padangsari</v>
          </cell>
          <cell r="M15" t="str">
            <v>Pelebur Putus dan LBS Jatuh atau Rusak</v>
          </cell>
          <cell r="N15" t="str">
            <v>01D. Pelebur Putus dan LBS Jatuh atau Rusak</v>
          </cell>
          <cell r="O15">
            <v>105</v>
          </cell>
        </row>
        <row r="16">
          <cell r="A16" t="str">
            <v>PESANGGARAN</v>
          </cell>
          <cell r="B16">
            <v>106</v>
          </cell>
          <cell r="C16">
            <v>106</v>
          </cell>
          <cell r="D16" t="str">
            <v>PESANGGARAN</v>
          </cell>
          <cell r="F16" t="str">
            <v>P_Tabanan</v>
          </cell>
          <cell r="M16" t="str">
            <v>Kerusakan/Ganguan Sambungan Masuk Pelayanan (SMP)</v>
          </cell>
          <cell r="N16" t="str">
            <v>2. Kerusakan/Ganguan Sambungan Masuk Pelayanan (SMP)</v>
          </cell>
          <cell r="O16">
            <v>106</v>
          </cell>
        </row>
        <row r="17">
          <cell r="A17" t="str">
            <v>SANUR</v>
          </cell>
          <cell r="B17">
            <v>107</v>
          </cell>
          <cell r="C17">
            <v>107</v>
          </cell>
          <cell r="D17" t="str">
            <v>SANUR</v>
          </cell>
          <cell r="F17" t="str">
            <v>P_Cargo</v>
          </cell>
          <cell r="H17" t="str">
            <v>I KETUT SUJANA</v>
          </cell>
          <cell r="J17">
            <v>0</v>
          </cell>
          <cell r="M17" t="str">
            <v>Kerusakan/Ganguan Sambungan Luar Pelayanan (SLP)</v>
          </cell>
          <cell r="N17" t="str">
            <v>3. Kerusakan/Ganguan Sambungan Luar Pelayanan (SLP)</v>
          </cell>
          <cell r="O17">
            <v>107</v>
          </cell>
        </row>
        <row r="18">
          <cell r="A18" t="str">
            <v>AMLAPURA</v>
          </cell>
          <cell r="B18">
            <v>108</v>
          </cell>
          <cell r="C18">
            <v>108</v>
          </cell>
          <cell r="D18" t="str">
            <v>AMLAPURA</v>
          </cell>
          <cell r="F18" t="str">
            <v>P_SUPB</v>
          </cell>
          <cell r="H18" t="str">
            <v>I MADE MIDANA</v>
          </cell>
          <cell r="J18" t="str">
            <v>EF</v>
          </cell>
          <cell r="M18" t="str">
            <v>Gangguan Sambungan Masuk Kabel Tanah</v>
          </cell>
          <cell r="N18" t="str">
            <v>4. Gangguan Sambungan Masuk Kabel Tanah</v>
          </cell>
          <cell r="O18">
            <v>108</v>
          </cell>
        </row>
        <row r="19">
          <cell r="A19" t="str">
            <v>GILIMANUK</v>
          </cell>
          <cell r="B19">
            <v>109</v>
          </cell>
          <cell r="C19">
            <v>109</v>
          </cell>
          <cell r="D19" t="str">
            <v>GILIMANUK</v>
          </cell>
          <cell r="F19" t="str">
            <v>P_Tanah_Lot</v>
          </cell>
          <cell r="H19" t="str">
            <v>SAID MUHAMAD</v>
          </cell>
          <cell r="J19" t="str">
            <v>OC</v>
          </cell>
          <cell r="M19" t="str">
            <v>Jatuhnya Pemutus Kerana Asutan Motor, Pemakaian Lebih Pelanggan</v>
          </cell>
          <cell r="N19" t="str">
            <v>5. Jatuhnya Pemutus Kerana Asutan Motor, Pemakaian Lebih Pelanggan</v>
          </cell>
          <cell r="O19">
            <v>109</v>
          </cell>
        </row>
        <row r="20">
          <cell r="A20" t="str">
            <v>NEGARA</v>
          </cell>
          <cell r="B20">
            <v>110</v>
          </cell>
          <cell r="C20">
            <v>110</v>
          </cell>
          <cell r="D20" t="str">
            <v>NEGARA</v>
          </cell>
          <cell r="F20" t="str">
            <v>P_Basangkasa</v>
          </cell>
          <cell r="H20" t="str">
            <v>I KETUT SUDIASA</v>
          </cell>
          <cell r="J20" t="str">
            <v>OC/M</v>
          </cell>
          <cell r="M20" t="str">
            <v>Kubikel APP/Komponennya Rusak atau Gagal Bekerja</v>
          </cell>
          <cell r="N20" t="str">
            <v>06A. Kubikel APP/Komponennya Rusak atau Gagal Bekerja</v>
          </cell>
          <cell r="O20">
            <v>110</v>
          </cell>
        </row>
        <row r="21">
          <cell r="A21" t="str">
            <v>PEMARON</v>
          </cell>
          <cell r="B21">
            <v>111</v>
          </cell>
          <cell r="C21">
            <v>111</v>
          </cell>
          <cell r="D21" t="str">
            <v>PEMARON</v>
          </cell>
          <cell r="F21" t="str">
            <v>P_Penebel</v>
          </cell>
          <cell r="H21" t="str">
            <v>I KETUT SUGAMA</v>
          </cell>
          <cell r="J21" t="str">
            <v>OC/EF</v>
          </cell>
          <cell r="M21" t="str">
            <v>Kubikel TM Bukan Pengukuran Rusak</v>
          </cell>
          <cell r="N21" t="str">
            <v>06B. Kubikel TM Bukan Pengukuran Rusak</v>
          </cell>
          <cell r="O21">
            <v>111</v>
          </cell>
        </row>
        <row r="22">
          <cell r="A22" t="str">
            <v>PADANG SAMBIAN</v>
          </cell>
          <cell r="B22">
            <v>112</v>
          </cell>
          <cell r="C22">
            <v>112</v>
          </cell>
          <cell r="D22" t="str">
            <v>PADANG SAMBIAN</v>
          </cell>
          <cell r="F22" t="str">
            <v>P_Abian_Tuwung</v>
          </cell>
          <cell r="H22" t="str">
            <v>I NYOMAN SUARTIKA</v>
          </cell>
          <cell r="J22" t="str">
            <v>UFR</v>
          </cell>
          <cell r="M22" t="str">
            <v>Kubikel SACO, ACO Rusak</v>
          </cell>
          <cell r="N22" t="str">
            <v>06C. Kubikel SACO, ACO Rusak</v>
          </cell>
          <cell r="O22">
            <v>112</v>
          </cell>
        </row>
        <row r="23">
          <cell r="A23" t="str">
            <v>PAYANGAN</v>
          </cell>
          <cell r="B23">
            <v>113</v>
          </cell>
          <cell r="C23">
            <v>113</v>
          </cell>
          <cell r="D23" t="str">
            <v>PAYANGAN</v>
          </cell>
          <cell r="F23" t="str">
            <v>P_Monang_Maning</v>
          </cell>
          <cell r="H23" t="str">
            <v>NGURAH PUTRA</v>
          </cell>
          <cell r="J23" t="str">
            <v>TIR</v>
          </cell>
          <cell r="M23" t="str">
            <v>CT Outdorr Rusak</v>
          </cell>
          <cell r="N23" t="str">
            <v>06D. CT Outdorr Rusak</v>
          </cell>
          <cell r="O23">
            <v>113</v>
          </cell>
        </row>
        <row r="24">
          <cell r="A24">
            <v>0</v>
          </cell>
          <cell r="B24">
            <v>114</v>
          </cell>
          <cell r="C24">
            <v>114</v>
          </cell>
          <cell r="D24">
            <v>0</v>
          </cell>
          <cell r="F24" t="str">
            <v>P_Darmasaba</v>
          </cell>
          <cell r="H24" t="str">
            <v>PUTU GDE ARSANA</v>
          </cell>
          <cell r="J24" t="str">
            <v>DIFF.</v>
          </cell>
          <cell r="M24" t="str">
            <v>PT Outdoor Rusak</v>
          </cell>
          <cell r="N24" t="str">
            <v>06E. PT Outdoor Rusak</v>
          </cell>
          <cell r="O24">
            <v>114</v>
          </cell>
        </row>
        <row r="25">
          <cell r="A25" t="str">
            <v>ZGI</v>
          </cell>
          <cell r="B25">
            <v>115</v>
          </cell>
          <cell r="C25">
            <v>115</v>
          </cell>
          <cell r="D25" t="str">
            <v>ZGI</v>
          </cell>
          <cell r="F25" t="str">
            <v>P_Blusung</v>
          </cell>
          <cell r="H25" t="str">
            <v>I MADE ARYA</v>
          </cell>
          <cell r="M25" t="str">
            <v>Kerusakan Konektor</v>
          </cell>
          <cell r="N25" t="str">
            <v>7. Kerusakan Konektor</v>
          </cell>
          <cell r="O25">
            <v>115</v>
          </cell>
        </row>
        <row r="26">
          <cell r="A26" t="str">
            <v>ZGI</v>
          </cell>
          <cell r="B26">
            <v>116</v>
          </cell>
          <cell r="C26">
            <v>116</v>
          </cell>
          <cell r="D26" t="str">
            <v>ZGI</v>
          </cell>
          <cell r="F26" t="str">
            <v>P_Canggu</v>
          </cell>
          <cell r="H26" t="str">
            <v>AGUNG BUANA</v>
          </cell>
          <cell r="M26" t="str">
            <v>Lain-lain</v>
          </cell>
          <cell r="N26" t="str">
            <v>8. Lain-lain</v>
          </cell>
          <cell r="O26">
            <v>116</v>
          </cell>
        </row>
        <row r="27">
          <cell r="A27" t="str">
            <v>ZGI</v>
          </cell>
          <cell r="B27">
            <v>117</v>
          </cell>
          <cell r="C27">
            <v>117</v>
          </cell>
          <cell r="D27" t="str">
            <v>ZGI</v>
          </cell>
          <cell r="F27" t="str">
            <v>P_Sakah_Lukluk</v>
          </cell>
          <cell r="H27" t="str">
            <v>PUTU SUDARMAYA</v>
          </cell>
          <cell r="M27" t="str">
            <v>KELOMPOK JARINGAN TEGANGAN RENDAH</v>
          </cell>
          <cell r="N27" t="str">
            <v>10. KELOMPOK JARINGAN TEGANGAN RENDAH</v>
          </cell>
          <cell r="O27">
            <v>117</v>
          </cell>
        </row>
        <row r="28">
          <cell r="A28" t="str">
            <v>ZGI</v>
          </cell>
          <cell r="B28">
            <v>118</v>
          </cell>
          <cell r="C28">
            <v>118</v>
          </cell>
          <cell r="D28" t="str">
            <v>ZGI</v>
          </cell>
          <cell r="F28" t="str">
            <v>P_Luwus</v>
          </cell>
          <cell r="H28" t="str">
            <v>H. MOCH. WAHID</v>
          </cell>
          <cell r="M28" t="str">
            <v>Pelebur TR Putus</v>
          </cell>
          <cell r="N28" t="str">
            <v>11. Pelebur TR Putus</v>
          </cell>
          <cell r="O28">
            <v>118</v>
          </cell>
        </row>
        <row r="29">
          <cell r="A29" t="str">
            <v>ZGI</v>
          </cell>
          <cell r="B29">
            <v>119</v>
          </cell>
          <cell r="C29">
            <v>119</v>
          </cell>
          <cell r="D29" t="str">
            <v>ZGI</v>
          </cell>
          <cell r="F29" t="str">
            <v>P_Plaga</v>
          </cell>
          <cell r="H29" t="str">
            <v>ANOM SILAPARTA</v>
          </cell>
          <cell r="M29" t="str">
            <v>Gangguan Dahan Pohon Sehingga Pelebur Putus</v>
          </cell>
          <cell r="N29" t="str">
            <v>12. Gangguan Dahan Pohon Sehingga Pelebur Putus</v>
          </cell>
          <cell r="O29">
            <v>119</v>
          </cell>
        </row>
        <row r="30">
          <cell r="A30" t="str">
            <v>ZGI</v>
          </cell>
          <cell r="B30">
            <v>120</v>
          </cell>
          <cell r="C30">
            <v>120</v>
          </cell>
          <cell r="D30" t="str">
            <v>ZGI</v>
          </cell>
          <cell r="F30" t="str">
            <v>P_Marga</v>
          </cell>
          <cell r="H30" t="str">
            <v>AGUNG BUDIASA</v>
          </cell>
          <cell r="M30" t="str">
            <v>Gangguan Kabel Tanah TR</v>
          </cell>
          <cell r="N30" t="str">
            <v>13. Gangguan Kabel Tanah TR</v>
          </cell>
          <cell r="O30">
            <v>120</v>
          </cell>
        </row>
        <row r="31">
          <cell r="A31" t="str">
            <v>GH_TUBAN</v>
          </cell>
          <cell r="B31">
            <v>201</v>
          </cell>
          <cell r="C31">
            <v>121</v>
          </cell>
          <cell r="D31" t="str">
            <v>ZGI</v>
          </cell>
          <cell r="F31" t="str">
            <v>P_BNR</v>
          </cell>
          <cell r="H31" t="str">
            <v>MUHAMAD IMRAN</v>
          </cell>
          <cell r="M31" t="str">
            <v>Kerusakan Papan Hubung Bagi TR (al. di Gardu) Karena Beban Lebih, Mutu Jelek dlsbnya</v>
          </cell>
          <cell r="N31" t="str">
            <v>14. Kerusakan Papan Hubung Bagi TR (al. di Gardu) Karena Beban Lebih, Mutu Jelek dlsbnya</v>
          </cell>
          <cell r="O31">
            <v>121</v>
          </cell>
        </row>
        <row r="32">
          <cell r="A32" t="str">
            <v>GH_SEMAWANG</v>
          </cell>
          <cell r="B32">
            <v>202</v>
          </cell>
          <cell r="C32">
            <v>122</v>
          </cell>
          <cell r="D32" t="str">
            <v>ZGI</v>
          </cell>
          <cell r="F32" t="str">
            <v>P_Kedewatan</v>
          </cell>
          <cell r="M32" t="str">
            <v>Isolator Rusak</v>
          </cell>
          <cell r="N32" t="str">
            <v>15. Isolator Rusak</v>
          </cell>
          <cell r="O32">
            <v>122</v>
          </cell>
        </row>
        <row r="33">
          <cell r="A33" t="str">
            <v>GH_LEGIAN</v>
          </cell>
          <cell r="B33">
            <v>203</v>
          </cell>
          <cell r="C33">
            <v>123</v>
          </cell>
          <cell r="D33" t="str">
            <v>ZGI</v>
          </cell>
          <cell r="F33" t="str">
            <v>P_Capasitor_Kapal</v>
          </cell>
          <cell r="M33" t="str">
            <v>Penghantar TR Putus</v>
          </cell>
          <cell r="N33" t="str">
            <v>16. Penghantar TR Putus</v>
          </cell>
          <cell r="O33">
            <v>123</v>
          </cell>
        </row>
        <row r="34">
          <cell r="A34" t="str">
            <v>GH_TOHPATI</v>
          </cell>
          <cell r="B34">
            <v>204</v>
          </cell>
          <cell r="C34">
            <v>124</v>
          </cell>
          <cell r="D34" t="str">
            <v>ZGI</v>
          </cell>
          <cell r="F34" t="str">
            <v>P_Peguyangan</v>
          </cell>
          <cell r="M34" t="str">
            <v>Kerusakan Konnektor</v>
          </cell>
          <cell r="N34" t="str">
            <v>17. Kerusakan Konnektor</v>
          </cell>
          <cell r="O34">
            <v>124</v>
          </cell>
        </row>
        <row r="35">
          <cell r="A35" t="str">
            <v>GH_UNUD</v>
          </cell>
          <cell r="B35">
            <v>205</v>
          </cell>
          <cell r="C35">
            <v>125</v>
          </cell>
          <cell r="D35" t="str">
            <v>ZGI</v>
          </cell>
          <cell r="F35" t="str">
            <v>Kapal Spare10</v>
          </cell>
          <cell r="M35" t="str">
            <v>Jumper SUTR Rusak</v>
          </cell>
          <cell r="N35" t="str">
            <v>18. Jumper SUTR Rusak</v>
          </cell>
          <cell r="O35">
            <v>125</v>
          </cell>
        </row>
        <row r="36">
          <cell r="A36" t="str">
            <v>GH_M_MANING</v>
          </cell>
          <cell r="B36">
            <v>206</v>
          </cell>
          <cell r="C36">
            <v>126</v>
          </cell>
          <cell r="D36" t="str">
            <v>ZGI</v>
          </cell>
          <cell r="F36" t="str">
            <v>Kapal Spare11</v>
          </cell>
          <cell r="M36" t="str">
            <v>Lain-lain</v>
          </cell>
          <cell r="N36" t="str">
            <v>19. Lain-lain</v>
          </cell>
          <cell r="O36">
            <v>126</v>
          </cell>
        </row>
        <row r="37">
          <cell r="A37" t="str">
            <v>GH_KLUNGKUNG</v>
          </cell>
          <cell r="B37">
            <v>207</v>
          </cell>
          <cell r="C37">
            <v>127</v>
          </cell>
          <cell r="D37" t="str">
            <v>ZGI</v>
          </cell>
          <cell r="F37" t="str">
            <v>Kapal Spare12</v>
          </cell>
          <cell r="M37" t="str">
            <v>KELOMPOK TRANSFORMATOR GARDU DISTRIBUSI</v>
          </cell>
          <cell r="N37" t="str">
            <v>20. KELOMPOK TRANSFORMATOR GARDU DISTRIBUSI</v>
          </cell>
          <cell r="O37">
            <v>127</v>
          </cell>
        </row>
        <row r="38">
          <cell r="A38" t="str">
            <v>GH_SAKAH</v>
          </cell>
          <cell r="B38">
            <v>208</v>
          </cell>
          <cell r="C38">
            <v>128</v>
          </cell>
          <cell r="D38" t="str">
            <v>ZGI</v>
          </cell>
          <cell r="F38" t="str">
            <v>Kapal Spare13</v>
          </cell>
          <cell r="M38" t="str">
            <v>Pelebur tegangan menengah putus</v>
          </cell>
          <cell r="N38" t="str">
            <v>21. Pelebur tegangan menengah putus</v>
          </cell>
          <cell r="O38">
            <v>128</v>
          </cell>
        </row>
        <row r="39">
          <cell r="A39" t="str">
            <v>GH_SS_2</v>
          </cell>
          <cell r="B39">
            <v>209</v>
          </cell>
          <cell r="C39">
            <v>129</v>
          </cell>
          <cell r="D39" t="str">
            <v>ZGI</v>
          </cell>
          <cell r="F39" t="str">
            <v>Kapal Spare14</v>
          </cell>
          <cell r="M39" t="str">
            <v>Bulusan akhir ( terminal ) kabel TM di gardu rusak</v>
          </cell>
          <cell r="N39" t="str">
            <v>22. Bulusan akhir ( terminal ) kabel TM di gardu rusak</v>
          </cell>
          <cell r="O39">
            <v>129</v>
          </cell>
        </row>
        <row r="40">
          <cell r="A40" t="str">
            <v>GH_SS_1</v>
          </cell>
          <cell r="B40">
            <v>210</v>
          </cell>
          <cell r="C40">
            <v>130</v>
          </cell>
          <cell r="D40" t="str">
            <v>ZGI</v>
          </cell>
          <cell r="F40" t="str">
            <v>Kapal Spare15</v>
          </cell>
          <cell r="M40" t="str">
            <v>Kubikel atau komponennya rusak</v>
          </cell>
          <cell r="N40" t="str">
            <v>23. Kubikel atau komponennya rusak</v>
          </cell>
          <cell r="O40">
            <v>130</v>
          </cell>
        </row>
        <row r="41">
          <cell r="A41" t="str">
            <v>GH_JIMBARAN</v>
          </cell>
          <cell r="B41">
            <v>211</v>
          </cell>
          <cell r="C41">
            <v>131</v>
          </cell>
          <cell r="D41" t="str">
            <v>ZGI</v>
          </cell>
          <cell r="M41" t="str">
            <v>Transformator rusak</v>
          </cell>
          <cell r="N41" t="str">
            <v>24. Transformator rusak</v>
          </cell>
          <cell r="O41">
            <v>131</v>
          </cell>
        </row>
        <row r="42">
          <cell r="A42" t="str">
            <v>GH_LUWUS</v>
          </cell>
          <cell r="B42">
            <v>212</v>
          </cell>
          <cell r="C42">
            <v>132</v>
          </cell>
          <cell r="D42" t="str">
            <v>ZGI</v>
          </cell>
          <cell r="M42" t="str">
            <v>Kabel Primer Trafo rusak</v>
          </cell>
          <cell r="N42" t="str">
            <v>25a. Kabel Primer Trafo rusak</v>
          </cell>
          <cell r="O42">
            <v>132</v>
          </cell>
        </row>
        <row r="43">
          <cell r="A43" t="str">
            <v>GH_KROBOKAN</v>
          </cell>
          <cell r="B43">
            <v>213</v>
          </cell>
          <cell r="C43">
            <v>133</v>
          </cell>
          <cell r="D43" t="str">
            <v>ZGI</v>
          </cell>
          <cell r="M43" t="str">
            <v>Kabel Secunder Trafo rusak</v>
          </cell>
          <cell r="N43" t="str">
            <v>25b. Kabel Secunder Trafo rusak</v>
          </cell>
          <cell r="O43">
            <v>133</v>
          </cell>
        </row>
        <row r="44">
          <cell r="A44" t="str">
            <v>GH_DEBES</v>
          </cell>
          <cell r="B44">
            <v>214</v>
          </cell>
          <cell r="C44">
            <v>134</v>
          </cell>
          <cell r="D44" t="str">
            <v>ZGI</v>
          </cell>
          <cell r="M44" t="str">
            <v>Jamper trafo tiang rusak</v>
          </cell>
          <cell r="N44" t="str">
            <v>25c. Jamper trafo tiang rusak</v>
          </cell>
          <cell r="O44">
            <v>134</v>
          </cell>
        </row>
        <row r="45">
          <cell r="A45" t="str">
            <v>GH_SERIRIT</v>
          </cell>
          <cell r="B45">
            <v>215</v>
          </cell>
          <cell r="C45">
            <v>135</v>
          </cell>
          <cell r="D45" t="str">
            <v>ZGI</v>
          </cell>
          <cell r="M45" t="str">
            <v>Lightning arester rusak</v>
          </cell>
          <cell r="N45" t="str">
            <v>25d. Lightning arester rusak</v>
          </cell>
          <cell r="O45">
            <v>135</v>
          </cell>
        </row>
        <row r="46">
          <cell r="A46" t="str">
            <v>GH_Kb.TAMBAHAN</v>
          </cell>
          <cell r="B46">
            <v>216</v>
          </cell>
          <cell r="C46">
            <v>136</v>
          </cell>
          <cell r="D46" t="str">
            <v>ZGI</v>
          </cell>
          <cell r="M46" t="str">
            <v>Isolator trafo rusak</v>
          </cell>
          <cell r="N46" t="str">
            <v>26. Isolator trafo rusak</v>
          </cell>
          <cell r="O46">
            <v>136</v>
          </cell>
        </row>
        <row r="47">
          <cell r="A47" t="str">
            <v>ZGH_</v>
          </cell>
          <cell r="B47">
            <v>217</v>
          </cell>
          <cell r="C47">
            <v>137</v>
          </cell>
          <cell r="D47" t="str">
            <v>ZGI</v>
          </cell>
          <cell r="M47" t="str">
            <v>PMT / Lastrener terbuka</v>
          </cell>
          <cell r="N47" t="str">
            <v>27. PMT / Lastrener terbuka</v>
          </cell>
          <cell r="O47">
            <v>137</v>
          </cell>
        </row>
        <row r="48">
          <cell r="A48" t="str">
            <v>ZGH_</v>
          </cell>
          <cell r="B48">
            <v>218</v>
          </cell>
          <cell r="C48">
            <v>138</v>
          </cell>
          <cell r="D48" t="str">
            <v>ZGI</v>
          </cell>
          <cell r="M48" t="str">
            <v>PMT terbuka / pelebur TM putus karena Binatang</v>
          </cell>
          <cell r="N48" t="str">
            <v>28. PMT terbuka / pelebur TM putus karena Binatang</v>
          </cell>
          <cell r="O48">
            <v>138</v>
          </cell>
        </row>
        <row r="49">
          <cell r="A49" t="str">
            <v>ZGH_</v>
          </cell>
          <cell r="B49">
            <v>219</v>
          </cell>
          <cell r="C49">
            <v>139</v>
          </cell>
          <cell r="D49" t="str">
            <v>ZGI</v>
          </cell>
          <cell r="M49" t="str">
            <v>Lain - lain</v>
          </cell>
          <cell r="N49" t="str">
            <v>29. Lain - lain</v>
          </cell>
          <cell r="O49">
            <v>139</v>
          </cell>
        </row>
        <row r="50">
          <cell r="A50" t="str">
            <v>ZGH_</v>
          </cell>
          <cell r="B50">
            <v>220</v>
          </cell>
          <cell r="C50">
            <v>140</v>
          </cell>
          <cell r="D50" t="str">
            <v>ZGI</v>
          </cell>
          <cell r="M50" t="str">
            <v>KELOMPOK TIANG LISTRIK TM</v>
          </cell>
          <cell r="N50" t="str">
            <v>30. KELOMPOK TIANG LISTRIK TM</v>
          </cell>
          <cell r="O50">
            <v>140</v>
          </cell>
        </row>
        <row r="51">
          <cell r="A51" t="str">
            <v>ZGH_</v>
          </cell>
          <cell r="B51">
            <v>221</v>
          </cell>
          <cell r="C51">
            <v>141</v>
          </cell>
          <cell r="D51" t="str">
            <v>ZGI</v>
          </cell>
          <cell r="M51" t="str">
            <v>Tiang listrik TR roboh dilanggar kendaraan</v>
          </cell>
          <cell r="N51" t="str">
            <v>31. Tiang listrik TR roboh dilanggar kendaraan</v>
          </cell>
          <cell r="O51">
            <v>141</v>
          </cell>
        </row>
        <row r="52">
          <cell r="A52" t="str">
            <v>ZGH_</v>
          </cell>
          <cell r="B52">
            <v>222</v>
          </cell>
          <cell r="C52">
            <v>142</v>
          </cell>
          <cell r="D52" t="str">
            <v>ZGI</v>
          </cell>
          <cell r="M52" t="str">
            <v>Tiang listrik TR roboh karena tua</v>
          </cell>
          <cell r="N52" t="str">
            <v>32. Tiang listrik TR roboh karena tua</v>
          </cell>
          <cell r="O52">
            <v>142</v>
          </cell>
        </row>
        <row r="53">
          <cell r="A53" t="str">
            <v>ZGH_</v>
          </cell>
          <cell r="B53">
            <v>223</v>
          </cell>
          <cell r="C53">
            <v>143</v>
          </cell>
          <cell r="D53" t="str">
            <v>ZGI</v>
          </cell>
          <cell r="M53" t="str">
            <v>Tiang listrik TR roboh karena sebab lain</v>
          </cell>
          <cell r="N53" t="str">
            <v>33. Tiang listrik TR roboh karena sebab lain</v>
          </cell>
          <cell r="O53">
            <v>143</v>
          </cell>
        </row>
        <row r="54">
          <cell r="A54" t="str">
            <v>ZGH_</v>
          </cell>
          <cell r="B54">
            <v>224</v>
          </cell>
          <cell r="C54">
            <v>144</v>
          </cell>
          <cell r="D54" t="str">
            <v>ZGI</v>
          </cell>
          <cell r="M54" t="str">
            <v>Kerusakan bagian-bagian tiang listrik TR kecuali isolator dan penghantar</v>
          </cell>
          <cell r="N54" t="str">
            <v>34. Kerusakan bagian-bagian tiang listrik TR kecuali isolator dan penghantar</v>
          </cell>
          <cell r="O54">
            <v>144</v>
          </cell>
        </row>
        <row r="55">
          <cell r="A55" t="str">
            <v>ZGH_</v>
          </cell>
          <cell r="B55">
            <v>225</v>
          </cell>
          <cell r="C55">
            <v>145</v>
          </cell>
          <cell r="D55" t="str">
            <v>ZGI</v>
          </cell>
          <cell r="M55" t="str">
            <v>Tiang listrik TM roboh dilanggar kendaraan</v>
          </cell>
          <cell r="N55" t="str">
            <v>35. Tiang listrik TM roboh dilanggar kendaraan</v>
          </cell>
          <cell r="O55">
            <v>145</v>
          </cell>
        </row>
        <row r="56">
          <cell r="A56" t="str">
            <v>ZGH_</v>
          </cell>
          <cell r="B56">
            <v>226</v>
          </cell>
          <cell r="C56">
            <v>146</v>
          </cell>
          <cell r="D56" t="str">
            <v>ZGI</v>
          </cell>
          <cell r="M56" t="str">
            <v>Tiang listrik TM roboh karena tua</v>
          </cell>
          <cell r="N56" t="str">
            <v>36. Tiang listrik TM roboh karena tua</v>
          </cell>
          <cell r="O56">
            <v>146</v>
          </cell>
        </row>
        <row r="57">
          <cell r="A57" t="str">
            <v>ZGH_</v>
          </cell>
          <cell r="B57">
            <v>227</v>
          </cell>
          <cell r="C57">
            <v>147</v>
          </cell>
          <cell r="D57" t="str">
            <v>ZGI</v>
          </cell>
          <cell r="M57" t="str">
            <v>Tiang listrik TM roboh karena sebab lain</v>
          </cell>
          <cell r="N57" t="str">
            <v>37. Tiang listrik TM roboh karena sebab lain</v>
          </cell>
          <cell r="O57">
            <v>147</v>
          </cell>
        </row>
        <row r="58">
          <cell r="A58" t="str">
            <v>ZGH_</v>
          </cell>
          <cell r="B58">
            <v>228</v>
          </cell>
          <cell r="C58">
            <v>148</v>
          </cell>
          <cell r="D58" t="str">
            <v>ZGI</v>
          </cell>
          <cell r="M58" t="str">
            <v>Kerusakan bagian-bagian tiang listrik TM kecuali isolator dan penghantar</v>
          </cell>
          <cell r="N58" t="str">
            <v>38. Kerusakan bagian-bagian tiang listrik TM kecuali isolator dan penghantar</v>
          </cell>
          <cell r="O58">
            <v>148</v>
          </cell>
        </row>
        <row r="59">
          <cell r="A59" t="str">
            <v>ZGH_</v>
          </cell>
          <cell r="B59">
            <v>229</v>
          </cell>
          <cell r="C59">
            <v>149</v>
          </cell>
          <cell r="D59" t="str">
            <v>ZGI</v>
          </cell>
          <cell r="M59" t="str">
            <v>KELOMPOK SUTM</v>
          </cell>
          <cell r="N59" t="str">
            <v>40. KELOMPOK SUTM</v>
          </cell>
          <cell r="O59">
            <v>149</v>
          </cell>
        </row>
        <row r="60">
          <cell r="A60" t="str">
            <v>ZGH_</v>
          </cell>
          <cell r="B60">
            <v>230</v>
          </cell>
          <cell r="C60">
            <v>150</v>
          </cell>
          <cell r="D60" t="str">
            <v>ZGI</v>
          </cell>
          <cell r="M60" t="str">
            <v>Pemutus tegangan menengah terbuka, pelebur tegangan menengah putus karena pohon / dahan / layang - layang</v>
          </cell>
          <cell r="N60" t="str">
            <v>41a. Pemutus tegangan menengah terbuka, pelebur tegangan menengah putus karena pohon / dahan / layang - layang</v>
          </cell>
          <cell r="O60">
            <v>150</v>
          </cell>
        </row>
        <row r="61">
          <cell r="A61" t="str">
            <v>GD_METERING</v>
          </cell>
          <cell r="B61">
            <v>301</v>
          </cell>
          <cell r="M61" t="str">
            <v>Pemutus tegangan menengah terbuka, pelebur tegangan menengah putus karena binatang dalam Gardu</v>
          </cell>
          <cell r="N61" t="str">
            <v>41b. Pemutus tegangan menengah terbuka, pelebur tegangan menengah putus karena binatang dalam Gardu</v>
          </cell>
          <cell r="O61">
            <v>151</v>
          </cell>
        </row>
        <row r="62">
          <cell r="A62" t="str">
            <v>GD_PATRAJASA</v>
          </cell>
          <cell r="B62">
            <v>302</v>
          </cell>
          <cell r="M62" t="str">
            <v>Pemutus tegangan menengah terbuka, pelebur tegangan menengah putus karena hujan / petir atau gangguan sementara (Intermittent fault yg lain)</v>
          </cell>
          <cell r="N62" t="str">
            <v>41c. Pemutus tegangan menengah terbuka, pelebur tegangan menengah putus karena hujan / petir atau gangguan sementara (Intermittent fault yg lain)</v>
          </cell>
          <cell r="O62">
            <v>152</v>
          </cell>
        </row>
        <row r="63">
          <cell r="A63" t="str">
            <v>GD_KARTIKA_PLAZA</v>
          </cell>
          <cell r="B63">
            <v>303</v>
          </cell>
          <cell r="M63" t="str">
            <v>Pemutus tegangan menengah terbuka, pelebur tegangan menengah putus karena sebab lain</v>
          </cell>
          <cell r="N63" t="str">
            <v>41d. Pemutus tegangan menengah terbuka, pelebur tegangan menengah putus karena sebab lain</v>
          </cell>
          <cell r="O63">
            <v>153</v>
          </cell>
        </row>
        <row r="64">
          <cell r="A64" t="str">
            <v>GD_IMPERIAL</v>
          </cell>
          <cell r="B64">
            <v>304</v>
          </cell>
          <cell r="M64" t="str">
            <v>Rele bekerja tanpa penyebab yang jelas, PMT  masuk kembali</v>
          </cell>
          <cell r="N64" t="str">
            <v>41e. Rele bekerja tanpa penyebab yang jelas, PMT  masuk kembali</v>
          </cell>
          <cell r="O64">
            <v>154</v>
          </cell>
        </row>
        <row r="65">
          <cell r="A65" t="str">
            <v>GD_BALI_PADMA</v>
          </cell>
          <cell r="B65">
            <v>305</v>
          </cell>
          <cell r="M65" t="str">
            <v>Komponen SUTM terbakar tetapi pemutus/pelebur tidak bekerja</v>
          </cell>
          <cell r="N65" t="str">
            <v>42. Komponen SUTM terbakar tetapi pemutus/pelebur tidak bekerja</v>
          </cell>
          <cell r="O65">
            <v>155</v>
          </cell>
        </row>
        <row r="66">
          <cell r="A66" t="str">
            <v>GD_SAHID</v>
          </cell>
          <cell r="B66">
            <v>306</v>
          </cell>
          <cell r="M66" t="str">
            <v>Kerusakan konektor</v>
          </cell>
          <cell r="N66" t="str">
            <v>43. Kerusakan konektor</v>
          </cell>
          <cell r="O66">
            <v>156</v>
          </cell>
        </row>
        <row r="67">
          <cell r="A67" t="str">
            <v>GD_KULKUL</v>
          </cell>
          <cell r="B67">
            <v>307</v>
          </cell>
          <cell r="M67" t="str">
            <v>SUTM putus</v>
          </cell>
          <cell r="N67" t="str">
            <v>44a. SUTM putus</v>
          </cell>
          <cell r="O67">
            <v>157</v>
          </cell>
        </row>
        <row r="68">
          <cell r="A68" t="str">
            <v>GD_GBB</v>
          </cell>
          <cell r="B68">
            <v>308</v>
          </cell>
          <cell r="M68" t="str">
            <v>Jumper SUTM putus</v>
          </cell>
          <cell r="N68" t="str">
            <v>44b. Jumper SUTM putus</v>
          </cell>
          <cell r="O68">
            <v>158</v>
          </cell>
        </row>
        <row r="69">
          <cell r="A69" t="str">
            <v>GD_WERDAPURA</v>
          </cell>
          <cell r="B69">
            <v>309</v>
          </cell>
          <cell r="M69" t="str">
            <v>SUTM lepas dari Isolator</v>
          </cell>
          <cell r="N69" t="str">
            <v>44c. SUTM lepas dari Isolator</v>
          </cell>
          <cell r="O69">
            <v>159</v>
          </cell>
        </row>
        <row r="70">
          <cell r="A70" t="str">
            <v>GD_SANUR BEACH</v>
          </cell>
          <cell r="B70">
            <v>310</v>
          </cell>
          <cell r="M70" t="str">
            <v>Isolator  rusak</v>
          </cell>
          <cell r="N70" t="str">
            <v>45. Isolator  rusak</v>
          </cell>
          <cell r="O70">
            <v>160</v>
          </cell>
        </row>
        <row r="71">
          <cell r="A71" t="str">
            <v>GD_GKN</v>
          </cell>
          <cell r="B71">
            <v>311</v>
          </cell>
          <cell r="M71" t="str">
            <v>Cut Out rusak</v>
          </cell>
          <cell r="N71" t="str">
            <v>46. Cut Out rusak</v>
          </cell>
          <cell r="O71">
            <v>161</v>
          </cell>
        </row>
        <row r="72">
          <cell r="A72" t="str">
            <v>GD_JAYASABHA</v>
          </cell>
          <cell r="B72">
            <v>312</v>
          </cell>
          <cell r="M72" t="str">
            <v>Pull Top Switch Rusak</v>
          </cell>
          <cell r="N72" t="str">
            <v>47. Pull Top Switch Rusak</v>
          </cell>
          <cell r="O72">
            <v>162</v>
          </cell>
        </row>
        <row r="73">
          <cell r="A73" t="str">
            <v>GD_KODAM</v>
          </cell>
          <cell r="B73">
            <v>313</v>
          </cell>
          <cell r="M73" t="str">
            <v>Lighning arester rusak</v>
          </cell>
          <cell r="N73" t="str">
            <v>48. Lighning arester rusak</v>
          </cell>
          <cell r="O73">
            <v>163</v>
          </cell>
        </row>
        <row r="74">
          <cell r="A74" t="str">
            <v>GD_RSUP</v>
          </cell>
          <cell r="B74">
            <v>314</v>
          </cell>
          <cell r="M74" t="str">
            <v>Lain - lain</v>
          </cell>
          <cell r="N74" t="str">
            <v>49. Lain - lain</v>
          </cell>
          <cell r="O74">
            <v>164</v>
          </cell>
        </row>
        <row r="75">
          <cell r="A75" t="str">
            <v>GD_POLDA</v>
          </cell>
          <cell r="B75">
            <v>315</v>
          </cell>
          <cell r="M75" t="str">
            <v>SALURAN KABEL TM  (SKTM)</v>
          </cell>
          <cell r="N75" t="str">
            <v>50. SALURAN KABEL TM  (SKTM)</v>
          </cell>
          <cell r="O75">
            <v>165</v>
          </cell>
        </row>
        <row r="76">
          <cell r="A76" t="str">
            <v>GD_BALI_RESORT</v>
          </cell>
          <cell r="B76">
            <v>316</v>
          </cell>
          <cell r="M76" t="str">
            <v>PMT TM terbuka atau pelebur TM putus karena gangguan kabel</v>
          </cell>
          <cell r="N76" t="str">
            <v>51. PMT TM terbuka atau pelebur TM putus karena gangguan kabel</v>
          </cell>
          <cell r="O76">
            <v>166</v>
          </cell>
        </row>
        <row r="77">
          <cell r="A77" t="str">
            <v>GD_BALI_SOL</v>
          </cell>
          <cell r="B77">
            <v>317</v>
          </cell>
          <cell r="M77" t="str">
            <v>PMT TM terbuka atau pelebur TM putus karena penggalian yang tidak sengaja (misdig) oleh PAM dsb</v>
          </cell>
          <cell r="N77" t="str">
            <v>52. PMT TM terbuka atau pelebur TM putus karena penggalian yang tidak sengaja (misdig) oleh PAM dsb</v>
          </cell>
          <cell r="O77">
            <v>167</v>
          </cell>
        </row>
        <row r="78">
          <cell r="A78" t="str">
            <v>GD_NUSA_INDAH</v>
          </cell>
          <cell r="B78">
            <v>318</v>
          </cell>
          <cell r="M78" t="str">
            <v>PMT TM terbuka atau pelebur TM putus karena kerusakan bulusan penyambung (kotak sambung) kabel</v>
          </cell>
          <cell r="N78" t="str">
            <v>53. PMT TM terbuka atau pelebur TM putus karena kerusakan bulusan penyambung (kotak sambung) kabel</v>
          </cell>
          <cell r="O78">
            <v>168</v>
          </cell>
        </row>
        <row r="79">
          <cell r="A79" t="str">
            <v>GD_GARDU_F</v>
          </cell>
          <cell r="B79">
            <v>319</v>
          </cell>
          <cell r="M79" t="str">
            <v>PMT TM terbuka atau pelebur TM putus karena kerusakan bulusan akhir (terminal) kabel.</v>
          </cell>
          <cell r="N79" t="str">
            <v>54. PMT TM terbuka atau pelebur TM putus karena kerusakan bulusan akhir (terminal) kabel.</v>
          </cell>
          <cell r="O79">
            <v>169</v>
          </cell>
        </row>
        <row r="80">
          <cell r="A80" t="str">
            <v>GD_HILTON</v>
          </cell>
          <cell r="B80">
            <v>320</v>
          </cell>
          <cell r="M80" t="str">
            <v>PMT terbuka / pelebur TM putus karena binatang</v>
          </cell>
          <cell r="N80" t="str">
            <v>55. PMT terbuka / pelebur TM putus karena binatang</v>
          </cell>
          <cell r="O80">
            <v>170</v>
          </cell>
        </row>
        <row r="81">
          <cell r="A81" t="str">
            <v>GD_PUTRI_BALI</v>
          </cell>
          <cell r="B81">
            <v>321</v>
          </cell>
          <cell r="M81" t="str">
            <v>Rele bekerja karena ikutan (sympthetic tripping).</v>
          </cell>
          <cell r="N81" t="str">
            <v>56. Rele bekerja karena ikutan (sympthetic tripping).</v>
          </cell>
          <cell r="O81">
            <v>171</v>
          </cell>
        </row>
        <row r="82">
          <cell r="A82" t="str">
            <v>GD_CLUB_MED</v>
          </cell>
          <cell r="B82">
            <v>322</v>
          </cell>
          <cell r="M82" t="str">
            <v>Rele bekerja karena beban lebih.</v>
          </cell>
          <cell r="N82" t="str">
            <v>57. Rele bekerja karena beban lebih.</v>
          </cell>
          <cell r="O82">
            <v>172</v>
          </cell>
        </row>
        <row r="83">
          <cell r="A83" t="str">
            <v>GD_BALI_CLIFF</v>
          </cell>
          <cell r="B83">
            <v>323</v>
          </cell>
          <cell r="M83" t="str">
            <v>Rele bekerja tanpa penyebab yang jelas, PMT dapat masuk kembali</v>
          </cell>
          <cell r="N83" t="str">
            <v>58. Rele bekerja tanpa penyebab yang jelas, PMT dapat masuk kembali</v>
          </cell>
          <cell r="O83">
            <v>173</v>
          </cell>
        </row>
        <row r="84">
          <cell r="A84" t="str">
            <v>GD_KERATON_BALI</v>
          </cell>
          <cell r="B84">
            <v>324</v>
          </cell>
          <cell r="M84" t="str">
            <v>Lain - lain.</v>
          </cell>
          <cell r="N84" t="str">
            <v>59. Lain - lain.</v>
          </cell>
          <cell r="O84">
            <v>174</v>
          </cell>
        </row>
        <row r="85">
          <cell r="A85" t="str">
            <v>GD_ART_CENTER</v>
          </cell>
          <cell r="B85">
            <v>325</v>
          </cell>
          <cell r="M85" t="str">
            <v>GANGGUAN TRANSMISI DAN GARDU INDUK</v>
          </cell>
          <cell r="N85" t="str">
            <v>60. GANGGUAN TRANSMISI DAN GARDU INDUK</v>
          </cell>
          <cell r="O85">
            <v>175</v>
          </cell>
        </row>
        <row r="86">
          <cell r="A86" t="str">
            <v>GD_PAM_BLUSUNG</v>
          </cell>
          <cell r="B86">
            <v>326</v>
          </cell>
          <cell r="M86" t="str">
            <v>Padam karena gangguan transmisi 500 kV</v>
          </cell>
          <cell r="N86" t="str">
            <v>61. Padam karena gangguan transmisi 500 kV</v>
          </cell>
          <cell r="O86">
            <v>176</v>
          </cell>
        </row>
        <row r="87">
          <cell r="A87" t="str">
            <v>ZGD_</v>
          </cell>
          <cell r="B87">
            <v>327</v>
          </cell>
          <cell r="M87" t="str">
            <v>Padam karena gangguan transmisi 150 kV</v>
          </cell>
          <cell r="N87" t="str">
            <v>62. Padam karena gangguan transmisi 150 kV</v>
          </cell>
          <cell r="O87">
            <v>177</v>
          </cell>
        </row>
        <row r="88">
          <cell r="A88" t="str">
            <v>ZGD_</v>
          </cell>
          <cell r="B88">
            <v>328</v>
          </cell>
          <cell r="M88" t="str">
            <v>Padam karena gangguan transmisi 70 kV</v>
          </cell>
          <cell r="N88" t="str">
            <v>63. Padam karena gangguan transmisi 70 kV</v>
          </cell>
          <cell r="O88">
            <v>178</v>
          </cell>
        </row>
        <row r="89">
          <cell r="A89" t="str">
            <v>ZGD_</v>
          </cell>
          <cell r="B89">
            <v>329</v>
          </cell>
          <cell r="M89" t="str">
            <v>Pemadaman karena gangguan trafo gardu induk</v>
          </cell>
          <cell r="N89" t="str">
            <v>64. Pemadaman karena gangguan trafo gardu induk</v>
          </cell>
          <cell r="O89">
            <v>179</v>
          </cell>
        </row>
        <row r="90">
          <cell r="A90" t="str">
            <v>ZGD_</v>
          </cell>
          <cell r="B90">
            <v>330</v>
          </cell>
          <cell r="M90" t="str">
            <v>Pemadaman karena kerusakan alat sakel (switchgear) tegangan 500 atau 150 atau 70 kV.</v>
          </cell>
          <cell r="N90" t="str">
            <v>65. Pemadaman karena kerusakan alat sakel (switchgear) tegangan 500 atau 150 atau 70 kV.</v>
          </cell>
          <cell r="O90">
            <v>180</v>
          </cell>
        </row>
        <row r="91">
          <cell r="A91" t="str">
            <v>ZGD_</v>
          </cell>
          <cell r="B91">
            <v>331</v>
          </cell>
          <cell r="M91" t="str">
            <v>Pemadaman karena kerusakan alat sakel (switchgear) tegangan menengah.</v>
          </cell>
          <cell r="N91" t="str">
            <v>66. Pemadaman karena kerusakan alat sakel (switchgear) tegangan menengah.</v>
          </cell>
          <cell r="O91">
            <v>181</v>
          </cell>
        </row>
        <row r="92">
          <cell r="A92" t="str">
            <v>ZGD_</v>
          </cell>
          <cell r="B92">
            <v>332</v>
          </cell>
          <cell r="M92" t="str">
            <v>Pemadaman karena kendala transmisi (beban lebih, tegangan turun).</v>
          </cell>
          <cell r="N92" t="str">
            <v>67. Pemadaman karena kendala transmisi (beban lebih, tegangan turun).</v>
          </cell>
          <cell r="O92">
            <v>182</v>
          </cell>
        </row>
        <row r="93">
          <cell r="A93" t="str">
            <v>ZGD_</v>
          </cell>
          <cell r="B93">
            <v>333</v>
          </cell>
          <cell r="M93" t="str">
            <v>Pemadaman karena trafo gardu induk mengalami beban lebih (over load).</v>
          </cell>
          <cell r="N93" t="str">
            <v>68. Pemadaman karena trafo gardu induk mengalami beban lebih (over load).</v>
          </cell>
          <cell r="O93">
            <v>183</v>
          </cell>
        </row>
        <row r="94">
          <cell r="A94" t="str">
            <v>ZGD_</v>
          </cell>
          <cell r="B94">
            <v>334</v>
          </cell>
          <cell r="M94" t="str">
            <v>Lain - lain.</v>
          </cell>
          <cell r="N94" t="str">
            <v>69. Lain - lain.</v>
          </cell>
          <cell r="O94">
            <v>184</v>
          </cell>
        </row>
        <row r="95">
          <cell r="A95" t="str">
            <v>ZGD_</v>
          </cell>
          <cell r="B95">
            <v>335</v>
          </cell>
          <cell r="M95" t="str">
            <v>KELOMPOK PADAMNYA SUMBER TENAGA</v>
          </cell>
          <cell r="N95" t="str">
            <v>70. KELOMPOK PADAMNYA SUMBER TENAGA</v>
          </cell>
          <cell r="O95">
            <v>185</v>
          </cell>
        </row>
        <row r="96">
          <cell r="A96" t="str">
            <v>ZGD_</v>
          </cell>
          <cell r="B96">
            <v>336</v>
          </cell>
          <cell r="M96" t="str">
            <v>Padam karena gangguan gardu induk pusat pembangkit.</v>
          </cell>
          <cell r="N96" t="str">
            <v>71. Padam karena gangguan gardu induk pusat pembangkit.</v>
          </cell>
          <cell r="O96">
            <v>186</v>
          </cell>
        </row>
        <row r="97">
          <cell r="A97" t="str">
            <v>ZGD_</v>
          </cell>
          <cell r="B97">
            <v>337</v>
          </cell>
          <cell r="M97" t="str">
            <v>Padam karena gangguan penggerak mula atau genarator pusat pembangkit.</v>
          </cell>
          <cell r="N97" t="str">
            <v>72. Padam karena gangguan penggerak mula atau genarator pusat pembangkit.</v>
          </cell>
          <cell r="O97">
            <v>187</v>
          </cell>
        </row>
        <row r="98">
          <cell r="A98" t="str">
            <v>ZGD_</v>
          </cell>
          <cell r="B98">
            <v>338</v>
          </cell>
          <cell r="M98" t="str">
            <v>Padam karena gangguan station service pusat pembangkit.</v>
          </cell>
          <cell r="N98" t="str">
            <v>73. Padam karena gangguan station service pusat pembangkit.</v>
          </cell>
          <cell r="O98">
            <v>188</v>
          </cell>
        </row>
        <row r="99">
          <cell r="A99" t="str">
            <v>ZGD_</v>
          </cell>
          <cell r="B99">
            <v>339</v>
          </cell>
          <cell r="M99" t="str">
            <v>Rele pelepas beban bekerja karena gangguan gardu induk pusat pembangkit.</v>
          </cell>
          <cell r="N99" t="str">
            <v>74. Rele pelepas beban bekerja karena gangguan gardu induk pusat pembangkit.</v>
          </cell>
          <cell r="O99">
            <v>189</v>
          </cell>
        </row>
        <row r="100">
          <cell r="A100" t="str">
            <v>ZGD_</v>
          </cell>
          <cell r="B100">
            <v>340</v>
          </cell>
          <cell r="M100" t="str">
            <v>Rele pelepas beban bekerja karena gangguan penggerak mula atau genarator pusat pembangkit.</v>
          </cell>
          <cell r="N100" t="str">
            <v>75. Rele pelepas beban bekerja karena gangguan penggerak mula atau genarator pusat pembangkit.</v>
          </cell>
          <cell r="O100">
            <v>190</v>
          </cell>
        </row>
        <row r="101">
          <cell r="A101" t="str">
            <v>ZGD_</v>
          </cell>
          <cell r="B101">
            <v>341</v>
          </cell>
          <cell r="M101" t="str">
            <v>Rele pelepas beban bekerja karena gangguan station service pusat pembangkit.</v>
          </cell>
          <cell r="N101" t="str">
            <v>76. Rele pelepas beban bekerja karena gangguan station service pusat pembangkit.</v>
          </cell>
          <cell r="O101">
            <v>191</v>
          </cell>
        </row>
        <row r="102">
          <cell r="A102" t="str">
            <v>ZGD_</v>
          </cell>
          <cell r="B102">
            <v>342</v>
          </cell>
          <cell r="M102" t="str">
            <v>Pemadaman secara manual karena gangguan gardu induk pusat pembangkit.</v>
          </cell>
          <cell r="N102" t="str">
            <v>77. Pemadaman secara manual karena gangguan gardu induk pusat pembangkit.</v>
          </cell>
          <cell r="O102">
            <v>192</v>
          </cell>
        </row>
        <row r="103">
          <cell r="A103" t="str">
            <v>ZGD_</v>
          </cell>
          <cell r="B103">
            <v>343</v>
          </cell>
          <cell r="M103" t="str">
            <v>Pemadaman secara manual karena gangguan pemnggerak mula atau generator pusat pembangkit</v>
          </cell>
          <cell r="N103" t="str">
            <v>78. Pemadaman secara manual karena gangguan pemnggerak mula atau generator pusat pembangkit</v>
          </cell>
          <cell r="O103">
            <v>193</v>
          </cell>
        </row>
        <row r="104">
          <cell r="A104" t="str">
            <v>ZGD_</v>
          </cell>
          <cell r="B104">
            <v>344</v>
          </cell>
          <cell r="M104" t="str">
            <v>Pemadaman secara manual karena gangguan station service pusat pembangkit.</v>
          </cell>
          <cell r="N104" t="str">
            <v>79. Pemadaman secara manual karena gangguan station service pusat pembangkit.</v>
          </cell>
          <cell r="O104">
            <v>194</v>
          </cell>
        </row>
        <row r="105">
          <cell r="A105" t="str">
            <v>ZGD_</v>
          </cell>
          <cell r="B105">
            <v>345</v>
          </cell>
          <cell r="M105" t="str">
            <v>Pemadaman sementara secara manual karena cadangan daya kurang.</v>
          </cell>
          <cell r="N105" t="str">
            <v>79a. Pemadaman sementara secara manual karena cadangan daya kurang.</v>
          </cell>
          <cell r="O105">
            <v>195</v>
          </cell>
        </row>
        <row r="106">
          <cell r="A106" t="str">
            <v>ZGD_</v>
          </cell>
          <cell r="B106">
            <v>346</v>
          </cell>
          <cell r="M106" t="str">
            <v>Lain - lain.</v>
          </cell>
          <cell r="N106" t="str">
            <v>79b. Lain - lain.</v>
          </cell>
          <cell r="O106">
            <v>196</v>
          </cell>
        </row>
        <row r="107">
          <cell r="A107" t="str">
            <v>ZGD_</v>
          </cell>
          <cell r="B107">
            <v>347</v>
          </cell>
          <cell r="M107" t="str">
            <v>KELOMPOK BENCANA ALAM</v>
          </cell>
          <cell r="N107" t="str">
            <v>80. KELOMPOK BENCANA ALAM</v>
          </cell>
          <cell r="O107">
            <v>197</v>
          </cell>
        </row>
        <row r="108">
          <cell r="A108" t="str">
            <v>ZGD_</v>
          </cell>
          <cell r="B108">
            <v>348</v>
          </cell>
          <cell r="M108" t="str">
            <v>Angin kencang.</v>
          </cell>
          <cell r="N108" t="str">
            <v>81. Angin kencang.</v>
          </cell>
          <cell r="O108">
            <v>198</v>
          </cell>
        </row>
        <row r="109">
          <cell r="A109" t="str">
            <v>ZGD_</v>
          </cell>
          <cell r="B109">
            <v>349</v>
          </cell>
          <cell r="M109" t="str">
            <v>Hujan lebat.</v>
          </cell>
          <cell r="N109" t="str">
            <v>82. Hujan lebat.</v>
          </cell>
          <cell r="O109">
            <v>199</v>
          </cell>
        </row>
        <row r="110">
          <cell r="A110" t="str">
            <v>ZGD_</v>
          </cell>
          <cell r="B110">
            <v>350</v>
          </cell>
          <cell r="M110" t="str">
            <v>Banjir.</v>
          </cell>
          <cell r="N110" t="str">
            <v>83. Banjir.</v>
          </cell>
          <cell r="O110">
            <v>200</v>
          </cell>
        </row>
        <row r="111">
          <cell r="M111" t="str">
            <v>Tanah longsor.</v>
          </cell>
          <cell r="N111" t="str">
            <v>84. Tanah longsor.</v>
          </cell>
          <cell r="O111">
            <v>201</v>
          </cell>
        </row>
        <row r="112">
          <cell r="M112" t="str">
            <v>Gempa bumi.</v>
          </cell>
          <cell r="N112" t="str">
            <v>85. Gempa bumi.</v>
          </cell>
          <cell r="O112">
            <v>202</v>
          </cell>
        </row>
        <row r="113">
          <cell r="M113" t="str">
            <v>Kebakaran.</v>
          </cell>
          <cell r="N113" t="str">
            <v>86. Kebakaran.</v>
          </cell>
          <cell r="O113">
            <v>203</v>
          </cell>
        </row>
        <row r="114">
          <cell r="M114" t="str">
            <v>Lain - lain.</v>
          </cell>
          <cell r="N114" t="str">
            <v>87. Lain - lain.</v>
          </cell>
          <cell r="O114">
            <v>204</v>
          </cell>
        </row>
        <row r="115">
          <cell r="M115" t="str">
            <v>KELOMPOK PEMADAMAN TERENCANA</v>
          </cell>
          <cell r="N115" t="str">
            <v>90. KELOMPOK PEMADAMAN TERENCANA</v>
          </cell>
          <cell r="O115">
            <v>205</v>
          </cell>
        </row>
        <row r="116">
          <cell r="M116" t="str">
            <v>Karena pembangunan</v>
          </cell>
          <cell r="N116" t="str">
            <v>91. Karena pembangunan</v>
          </cell>
          <cell r="O116">
            <v>206</v>
          </cell>
        </row>
        <row r="117">
          <cell r="M117" t="str">
            <v xml:space="preserve">Karena pemeliharaan </v>
          </cell>
          <cell r="N117" t="str">
            <v xml:space="preserve">92. Karena pemeliharaan </v>
          </cell>
          <cell r="O117">
            <v>207</v>
          </cell>
        </row>
        <row r="118">
          <cell r="M118" t="str">
            <v>Karena pelaksanaan perubahan tegangan menengah</v>
          </cell>
          <cell r="N118" t="str">
            <v>93. Karena pelaksanaan perubahan tegangan menengah</v>
          </cell>
          <cell r="O118">
            <v>208</v>
          </cell>
        </row>
        <row r="119">
          <cell r="M119" t="str">
            <v>Karena pelaksanaan perubahan tegangan rendah.</v>
          </cell>
          <cell r="N119" t="str">
            <v>94. Karena pelaksanaan perubahan tegangan rendah.</v>
          </cell>
          <cell r="O119">
            <v>209</v>
          </cell>
        </row>
        <row r="120">
          <cell r="M120" t="str">
            <v>Karena pelaksanaan rehabilitasi.</v>
          </cell>
          <cell r="N120" t="str">
            <v>95. Karena pelaksanaan rehabilitasi.</v>
          </cell>
          <cell r="O120">
            <v>210</v>
          </cell>
        </row>
        <row r="121">
          <cell r="M121" t="str">
            <v>Karena pelebaran jalan.</v>
          </cell>
          <cell r="N121" t="str">
            <v>96. Karena pelebaran jalan.</v>
          </cell>
          <cell r="O121">
            <v>211</v>
          </cell>
        </row>
        <row r="122">
          <cell r="M122" t="str">
            <v>Pemadaman bergilir karena cadangan daya kurang</v>
          </cell>
          <cell r="N122" t="str">
            <v>97. Pemadaman bergilir karena cadangan daya kurang</v>
          </cell>
          <cell r="O122">
            <v>212</v>
          </cell>
        </row>
        <row r="123">
          <cell r="M123" t="str">
            <v>Lain - lain.</v>
          </cell>
          <cell r="N123" t="str">
            <v>98. Lain - lain.</v>
          </cell>
          <cell r="O123">
            <v>213</v>
          </cell>
        </row>
        <row r="124">
          <cell r="N124" t="str">
            <v xml:space="preserve">99. </v>
          </cell>
          <cell r="O124">
            <v>214</v>
          </cell>
        </row>
      </sheetData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 &amp; M"/>
      <sheetName val="DENPASAR"/>
      <sheetName val="DeVIASI"/>
      <sheetName val="KoMposisi"/>
      <sheetName val="MENU"/>
      <sheetName val="PARAMET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MENU"/>
      <sheetName val="PARAMETER"/>
      <sheetName val="DeVIASI"/>
      <sheetName val="KoMposisi"/>
      <sheetName val="PUNCAK-89"/>
      <sheetName val="O &amp; M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UshDeb00"/>
      <sheetName val="Material Group"/>
      <sheetName val="Keterangan"/>
      <sheetName val="Sheet1"/>
      <sheetName val="Overall Status"/>
      <sheetName val="HON-KT"/>
      <sheetName val="CashFlow"/>
      <sheetName val="Asumsi"/>
      <sheetName val="kemphis"/>
      <sheetName val="Input GENERATION-DATA"/>
      <sheetName val="REF"/>
      <sheetName val="bahan"/>
      <sheetName val="Upah"/>
      <sheetName val="Resource Plan _2_"/>
      <sheetName val="REAL-LR"/>
      <sheetName val="Smg"/>
      <sheetName val="DynamicChart"/>
      <sheetName val="DataTable"/>
      <sheetName val="O &amp; M"/>
      <sheetName val="PLN staffing v18-v31"/>
      <sheetName val="Marshal"/>
      <sheetName val="GeneralInfo"/>
      <sheetName val="Hg.Sat"/>
      <sheetName val="DATA"/>
      <sheetName val="item"/>
      <sheetName val="rekap"/>
      <sheetName val="ANTEK-AGGA"/>
      <sheetName val="BURDA"/>
      <sheetName val="ANTEK-GAL"/>
      <sheetName val="HRS-ATB"/>
      <sheetName val="ANTEK-PRIME"/>
      <sheetName val="ANTEK-TIMB"/>
      <sheetName val="BD-LS"/>
      <sheetName val="BIA-LUMPSUM"/>
      <sheetName val="CRUSER"/>
      <sheetName val="FINAL"/>
      <sheetName val="KEBALAT"/>
      <sheetName val="Div2"/>
      <sheetName val="kali-2001"/>
      <sheetName val="W-NAD"/>
      <sheetName val="gvl"/>
      <sheetName val="List"/>
      <sheetName val="se006t"/>
      <sheetName val="assumption"/>
      <sheetName val="Tabel Istilah"/>
      <sheetName val="MENU"/>
      <sheetName val="PARAMETER"/>
      <sheetName val="Rekap 2011"/>
      <sheetName val="pagub2"/>
      <sheetName val="LK-1"/>
      <sheetName val="ACUAN"/>
      <sheetName val="PERIODIK"/>
      <sheetName val="Resource_Plan"/>
      <sheetName val="Change_control"/>
      <sheetName val="Resource_Plan_(2)"/>
      <sheetName val="2_5_Supply_&amp;_Installation_Sub"/>
      <sheetName val="2_6_Recurrent_Cost_Sub-Table"/>
      <sheetName val="Warranty_Period"/>
      <sheetName val="Resource_Load"/>
      <sheetName val="Jakarta_Load_Cost"/>
      <sheetName val="Material_Group"/>
      <sheetName val="Overall_Status"/>
      <sheetName val="Input_GENERATION-DATA"/>
      <sheetName val="Resource_Plan1"/>
      <sheetName val="Change_control1"/>
      <sheetName val="Resource_Plan_(2)1"/>
      <sheetName val="2_5_Supply_&amp;_Installation_Sub1"/>
      <sheetName val="2_6_Recurrent_Cost_Sub-Table1"/>
      <sheetName val="Warranty_Period1"/>
      <sheetName val="Resource_Load1"/>
      <sheetName val="Jakarta_Load_Cost1"/>
      <sheetName val="Material_Group1"/>
      <sheetName val="Overall_Status1"/>
      <sheetName val="Input_GENERATION-DATA1"/>
      <sheetName val="PLN_staffing_v18-v31"/>
      <sheetName val="Hg_Sat"/>
      <sheetName val="Resource_Plan__2_"/>
      <sheetName val="D"/>
      <sheetName val="C"/>
      <sheetName val="E"/>
      <sheetName val="RAB"/>
      <sheetName val="Mast. Anl"/>
      <sheetName val="PkRp"/>
      <sheetName val="UJ.UPJ KECIL"/>
      <sheetName val="Harga BBM Indonesia"/>
      <sheetName val="Lap Kemajuan Phisik"/>
      <sheetName val="Materp"/>
      <sheetName val="Source"/>
      <sheetName val="8.b Lamp B-1 BAHP Evaluasi SPH"/>
      <sheetName val="aruskas"/>
      <sheetName val="Hal-1"/>
      <sheetName val="WAN"/>
      <sheetName val="L_23"/>
      <sheetName val="F-JKM"/>
      <sheetName val="LOAD"/>
      <sheetName val="JASA"/>
      <sheetName val="PR NON TDL"/>
      <sheetName val="Sheet3"/>
      <sheetName val="Kamus"/>
      <sheetName val="DATA SDM"/>
      <sheetName val="Resume"/>
      <sheetName val="Prdk 2000 (2)"/>
      <sheetName val="ANALISA 1"/>
      <sheetName val="3-DIV5"/>
      <sheetName val="DeVIASI"/>
      <sheetName val="KoMposisi"/>
      <sheetName val="CiMaPlbStd"/>
      <sheetName val="|PRIVATE|Datasheets"/>
      <sheetName val="|PRIVATE|Template"/>
      <sheetName val="analis"/>
      <sheetName val="Customer"/>
      <sheetName val="A"/>
      <sheetName val="TDL2001"/>
      <sheetName val="M"/>
      <sheetName val="KMS-DIS5"/>
      <sheetName val="DENPASAR"/>
      <sheetName val="Indikator215"/>
      <sheetName val="rekmodiPtk (MAP)"/>
      <sheetName val="FUNGSI"/>
      <sheetName val="HARGA KONST TM "/>
      <sheetName val="HARGA PER KONSTRUKSI"/>
      <sheetName val="Analisa trans "/>
      <sheetName val="IkhtisarBiop(12.0)"/>
      <sheetName val="DAKUNG"/>
      <sheetName val="Mat"/>
      <sheetName val="ANALISA (2)"/>
      <sheetName val="Hrg"/>
      <sheetName val="Hopf"/>
      <sheetName val="PESUT TW2"/>
      <sheetName val="Cover_sheet"/>
      <sheetName val="hal 14b"/>
      <sheetName val="DATA JML KEL"/>
      <sheetName val="DC REAL PER TW"/>
      <sheetName val="Top"/>
      <sheetName val="Akun"/>
      <sheetName val="Penjualan"/>
      <sheetName val="ProdSendiri"/>
      <sheetName val="PS&amp;Susut TL"/>
      <sheetName val="SewaBeli"/>
      <sheetName val="Transfer"/>
      <sheetName val="Listing"/>
      <sheetName val="DataReferensi"/>
      <sheetName val="LabaRugi"/>
      <sheetName val="Kontrol"/>
      <sheetName val="LR"/>
      <sheetName val="PSP Master JEIA "/>
      <sheetName val="3-DIV2"/>
      <sheetName val="TABGAJI"/>
      <sheetName val="FORM-B"/>
      <sheetName val="Template-WBS APP"/>
      <sheetName val="dengan pembangkitan"/>
      <sheetName val="AHS-JTR"/>
      <sheetName val="USAHA"/>
      <sheetName val="reference"/>
      <sheetName val="kroscek BBM"/>
      <sheetName val="Sheet5"/>
      <sheetName val="Submission Form"/>
      <sheetName val="LAIN2"/>
      <sheetName val="hrg uph+bhn"/>
      <sheetName val="WBS"/>
      <sheetName val="Bln3.9"/>
      <sheetName val="neraca 1999-2000"/>
      <sheetName val="Balance Sheet"/>
      <sheetName val="Income Statement"/>
      <sheetName val="Uraian"/>
      <sheetName val="rkap2008"/>
      <sheetName val="AkumAT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NERACA SESUAI PROGRAM GL MAGIC"/>
      <sheetName val="GABLUARJAWA1 (2)"/>
      <sheetName val="W1"/>
      <sheetName val="PINJAMAN"/>
      <sheetName val="EPC"/>
      <sheetName val="T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AKTIVA"/>
      <sheetName val="2-asi-00"/>
      <sheetName val="PANDUAN"/>
      <sheetName val="STRUKTUR LAMA"/>
      <sheetName val="Cek List DIst"/>
      <sheetName val="Biaya Analisa Kemampuan"/>
      <sheetName val="DATA TENAGA"/>
      <sheetName val="RAB."/>
      <sheetName val="DATA JARINGAN-2-"/>
      <sheetName val="A1. STRUKTUR"/>
      <sheetName val="A2.BIAYA SDM_FIXED"/>
      <sheetName val="Data Asset"/>
      <sheetName val="B1.BIAYA SARANA"/>
      <sheetName val="INS GD &amp; JTM"/>
      <sheetName val="B.2 RINCIAN SARANA"/>
      <sheetName val="B.3 SEWA.SARANA"/>
      <sheetName val="B.4 SewaK3 &amp; Perkap"/>
      <sheetName val="B5. SPPD LEMBUR"/>
      <sheetName val="Material"/>
      <sheetName val="D 1.Kendaraan"/>
      <sheetName val="E.HAR.ROW.ANALISA"/>
      <sheetName val="E2. BIAYA HAR TEK SUTM"/>
      <sheetName val="E. HAR.TM.TR.ANALISA"/>
      <sheetName val="E. ANALISA HS INSP"/>
      <sheetName val="E.HARDU.ANALISA"/>
      <sheetName val="E4. BIAYA HAR GARDU"/>
      <sheetName val="E5. REKAP HS HAR GRD"/>
      <sheetName val="E6. ANALISA HS HAR"/>
      <sheetName val="MAT HAR RUTIN"/>
      <sheetName val="C2. KENDARAAN"/>
      <sheetName val="A1 pri123"/>
      <sheetName val="SCRAP"/>
      <sheetName val="ATTB-AKTV"/>
      <sheetName val="CEMPAKA"/>
      <sheetName val="data-1"/>
      <sheetName val="DAF- PEG"/>
      <sheetName val="analhps Pasng"/>
      <sheetName val="GASATAGG.XLS"/>
      <sheetName val="Informasi"/>
      <sheetName val="SortSheet"/>
      <sheetName val="Calc Inst"/>
      <sheetName val="3-DIV3"/>
      <sheetName val="FJ per BLN"/>
      <sheetName val="AnalisaFas.O&amp;P"/>
      <sheetName val="As"/>
      <sheetName val="JSiar"/>
      <sheetName val="Hyp"/>
      <sheetName val="input-cost"/>
      <sheetName val="Usulan"/>
      <sheetName val="JAN07"/>
      <sheetName val="4SM00369 &amp; 4SM00370 "/>
      <sheetName val="RKAP"/>
      <sheetName val="007 CRANE MILL UNIT 3"/>
      <sheetName val="REFERENSI"/>
      <sheetName val="Data Customer"/>
    </sheetNames>
    <sheetDataSet>
      <sheetData sheetId="0">
        <row r="120">
          <cell r="H120">
            <v>9000</v>
          </cell>
        </row>
      </sheetData>
      <sheetData sheetId="1">
        <row r="120">
          <cell r="H120">
            <v>9000</v>
          </cell>
        </row>
      </sheetData>
      <sheetData sheetId="2">
        <row r="120">
          <cell r="H120">
            <v>9000</v>
          </cell>
        </row>
      </sheetData>
      <sheetData sheetId="3"/>
      <sheetData sheetId="4"/>
      <sheetData sheetId="5"/>
      <sheetData sheetId="6">
        <row r="120">
          <cell r="H120">
            <v>9000</v>
          </cell>
        </row>
      </sheetData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>
        <row r="120">
          <cell r="H120">
            <v>9000</v>
          </cell>
        </row>
      </sheetData>
      <sheetData sheetId="61">
        <row r="120">
          <cell r="H120">
            <v>9000</v>
          </cell>
        </row>
      </sheetData>
      <sheetData sheetId="62">
        <row r="120">
          <cell r="H120">
            <v>9000</v>
          </cell>
        </row>
      </sheetData>
      <sheetData sheetId="63">
        <row r="120">
          <cell r="H120">
            <v>9000</v>
          </cell>
        </row>
      </sheetData>
      <sheetData sheetId="64">
        <row r="120">
          <cell r="H120">
            <v>9000</v>
          </cell>
        </row>
      </sheetData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>
        <row r="120">
          <cell r="H120">
            <v>9000</v>
          </cell>
        </row>
      </sheetData>
      <sheetData sheetId="72">
        <row r="120">
          <cell r="H120">
            <v>9000</v>
          </cell>
        </row>
      </sheetData>
      <sheetData sheetId="73">
        <row r="120">
          <cell r="H120">
            <v>9000</v>
          </cell>
        </row>
      </sheetData>
      <sheetData sheetId="74">
        <row r="120">
          <cell r="H120">
            <v>9000</v>
          </cell>
        </row>
      </sheetData>
      <sheetData sheetId="75">
        <row r="120">
          <cell r="H120">
            <v>9000</v>
          </cell>
        </row>
      </sheetData>
      <sheetData sheetId="76">
        <row r="120">
          <cell r="H120">
            <v>9000</v>
          </cell>
        </row>
      </sheetData>
      <sheetData sheetId="77">
        <row r="120">
          <cell r="H120">
            <v>9000</v>
          </cell>
        </row>
      </sheetData>
      <sheetData sheetId="78">
        <row r="120">
          <cell r="H120">
            <v>9000</v>
          </cell>
        </row>
      </sheetData>
      <sheetData sheetId="79">
        <row r="120">
          <cell r="H120">
            <v>9000</v>
          </cell>
        </row>
      </sheetData>
      <sheetData sheetId="80">
        <row r="120">
          <cell r="H120">
            <v>9000</v>
          </cell>
        </row>
      </sheetData>
      <sheetData sheetId="81">
        <row r="120">
          <cell r="H120">
            <v>9000</v>
          </cell>
        </row>
      </sheetData>
      <sheetData sheetId="82">
        <row r="120">
          <cell r="H120">
            <v>9000</v>
          </cell>
        </row>
      </sheetData>
      <sheetData sheetId="83">
        <row r="120">
          <cell r="H120">
            <v>9000</v>
          </cell>
        </row>
      </sheetData>
      <sheetData sheetId="84">
        <row r="120">
          <cell r="H120">
            <v>9000</v>
          </cell>
        </row>
      </sheetData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>
        <row r="120">
          <cell r="H120">
            <v>9000</v>
          </cell>
        </row>
      </sheetData>
      <sheetData sheetId="228"/>
      <sheetData sheetId="229">
        <row r="120">
          <cell r="H120">
            <v>9000</v>
          </cell>
        </row>
      </sheetData>
      <sheetData sheetId="230"/>
      <sheetData sheetId="231">
        <row r="120">
          <cell r="H120">
            <v>9000</v>
          </cell>
        </row>
      </sheetData>
      <sheetData sheetId="232"/>
      <sheetData sheetId="233">
        <row r="120">
          <cell r="H120">
            <v>9000</v>
          </cell>
        </row>
      </sheetData>
      <sheetData sheetId="234">
        <row r="120">
          <cell r="H120">
            <v>9000</v>
          </cell>
        </row>
      </sheetData>
      <sheetData sheetId="235"/>
      <sheetData sheetId="236">
        <row r="120">
          <cell r="H120">
            <v>9000</v>
          </cell>
        </row>
      </sheetData>
      <sheetData sheetId="237"/>
      <sheetData sheetId="238">
        <row r="120">
          <cell r="H120">
            <v>9000</v>
          </cell>
        </row>
      </sheetData>
      <sheetData sheetId="239"/>
      <sheetData sheetId="240">
        <row r="120">
          <cell r="H120">
            <v>9000</v>
          </cell>
        </row>
      </sheetData>
      <sheetData sheetId="241">
        <row r="120">
          <cell r="H120">
            <v>9000</v>
          </cell>
        </row>
      </sheetData>
      <sheetData sheetId="242"/>
      <sheetData sheetId="243">
        <row r="120">
          <cell r="H120">
            <v>9000</v>
          </cell>
        </row>
      </sheetData>
      <sheetData sheetId="244"/>
      <sheetData sheetId="245">
        <row r="120">
          <cell r="H120">
            <v>9000</v>
          </cell>
        </row>
      </sheetData>
      <sheetData sheetId="246"/>
      <sheetData sheetId="247"/>
      <sheetData sheetId="248"/>
      <sheetData sheetId="249"/>
      <sheetData sheetId="250"/>
      <sheetData sheetId="251"/>
      <sheetData sheetId="252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mg"/>
      <sheetName val="Rekap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Jasa"/>
      <sheetName val="Mat"/>
      <sheetName val="Rekap PMG."/>
      <sheetName val="UPAH 2012"/>
      <sheetName val="Daftar Harga 2012 mmk"/>
      <sheetName val="DeVIASI"/>
      <sheetName val="KoMposisi"/>
      <sheetName val="10 INDIKATOR"/>
      <sheetName val="TABEL"/>
      <sheetName val="UPDATE 25 JANUARI 2007"/>
      <sheetName val="PA1- AGST"/>
      <sheetName val="PTT M3-146-3"/>
      <sheetName val="PTT M3-210-7"/>
      <sheetName val="MENU1"/>
      <sheetName val="master rab"/>
      <sheetName val="PUNCAK-89"/>
      <sheetName val="PMT"/>
      <sheetName val="Uraian"/>
      <sheetName val="dengan pembangkitan"/>
      <sheetName val="tarif_baru"/>
      <sheetName val="Resource Plan (2)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roduksiTL(12B2)"/>
      <sheetName val="SewaPemb(12A2)"/>
      <sheetName val="FORM-B"/>
      <sheetName val="rkap2008"/>
      <sheetName val="List"/>
      <sheetName val="SuMBER"/>
      <sheetName val="Rupiah"/>
      <sheetName val="HarJabor(12C2)"/>
    </sheetNames>
    <sheetDataSet>
      <sheetData sheetId="0" refreshError="1">
        <row r="4">
          <cell r="I4" t="str">
            <v>GFR</v>
          </cell>
        </row>
        <row r="5">
          <cell r="I5">
            <v>9</v>
          </cell>
        </row>
        <row r="6">
          <cell r="I6">
            <v>9</v>
          </cell>
        </row>
        <row r="7">
          <cell r="I7">
            <v>9</v>
          </cell>
        </row>
        <row r="8">
          <cell r="I8">
            <v>9</v>
          </cell>
        </row>
        <row r="9">
          <cell r="I9">
            <v>0</v>
          </cell>
        </row>
        <row r="10">
          <cell r="I10">
            <v>9</v>
          </cell>
        </row>
        <row r="11">
          <cell r="I11">
            <v>9</v>
          </cell>
        </row>
        <row r="12">
          <cell r="I12" t="str">
            <v>Magelang , 01 September 2019</v>
          </cell>
        </row>
        <row r="13">
          <cell r="I13">
            <v>9</v>
          </cell>
        </row>
        <row r="14">
          <cell r="I14">
            <v>9</v>
          </cell>
        </row>
        <row r="15">
          <cell r="I15">
            <v>9</v>
          </cell>
        </row>
        <row r="16">
          <cell r="I16">
            <v>9</v>
          </cell>
        </row>
        <row r="18">
          <cell r="I18">
            <v>0</v>
          </cell>
        </row>
        <row r="19">
          <cell r="I19">
            <v>9</v>
          </cell>
        </row>
        <row r="20">
          <cell r="I20">
            <v>9</v>
          </cell>
        </row>
        <row r="21">
          <cell r="I21" t="str">
            <v>HARGA JASA</v>
          </cell>
        </row>
        <row r="22">
          <cell r="I22">
            <v>9</v>
          </cell>
        </row>
        <row r="23">
          <cell r="I23">
            <v>0</v>
          </cell>
        </row>
        <row r="24">
          <cell r="I24">
            <v>9</v>
          </cell>
        </row>
        <row r="25">
          <cell r="I25">
            <v>9</v>
          </cell>
        </row>
        <row r="26">
          <cell r="I26">
            <v>1658000</v>
          </cell>
        </row>
        <row r="27">
          <cell r="I27">
            <v>9</v>
          </cell>
        </row>
        <row r="28">
          <cell r="I28">
            <v>9</v>
          </cell>
        </row>
        <row r="29">
          <cell r="I29">
            <v>9</v>
          </cell>
        </row>
        <row r="30">
          <cell r="I30">
            <v>9</v>
          </cell>
        </row>
        <row r="31">
          <cell r="I31">
            <v>9</v>
          </cell>
        </row>
        <row r="32">
          <cell r="I32">
            <v>9</v>
          </cell>
        </row>
        <row r="33">
          <cell r="I33">
            <v>0</v>
          </cell>
        </row>
        <row r="34">
          <cell r="I34">
            <v>9</v>
          </cell>
        </row>
        <row r="35">
          <cell r="I35">
            <v>0</v>
          </cell>
        </row>
        <row r="36">
          <cell r="I36">
            <v>9</v>
          </cell>
        </row>
        <row r="37">
          <cell r="I37">
            <v>9</v>
          </cell>
        </row>
        <row r="38">
          <cell r="I38">
            <v>0</v>
          </cell>
        </row>
        <row r="39">
          <cell r="I39">
            <v>9</v>
          </cell>
        </row>
        <row r="40">
          <cell r="I40">
            <v>9</v>
          </cell>
        </row>
        <row r="41">
          <cell r="I41">
            <v>9</v>
          </cell>
        </row>
        <row r="42">
          <cell r="I42">
            <v>0</v>
          </cell>
        </row>
        <row r="43">
          <cell r="I43">
            <v>9</v>
          </cell>
        </row>
        <row r="44">
          <cell r="I44">
            <v>0</v>
          </cell>
        </row>
        <row r="45">
          <cell r="I45">
            <v>9</v>
          </cell>
        </row>
        <row r="46">
          <cell r="I46">
            <v>9</v>
          </cell>
        </row>
        <row r="47">
          <cell r="I47">
            <v>9</v>
          </cell>
        </row>
        <row r="48">
          <cell r="I48">
            <v>0</v>
          </cell>
        </row>
        <row r="49">
          <cell r="I49">
            <v>9</v>
          </cell>
        </row>
        <row r="50">
          <cell r="I50">
            <v>9</v>
          </cell>
        </row>
        <row r="51">
          <cell r="I51">
            <v>9</v>
          </cell>
        </row>
        <row r="52">
          <cell r="I52" t="str">
            <v>Magelang , 01 September 2019</v>
          </cell>
        </row>
        <row r="53">
          <cell r="I53">
            <v>9</v>
          </cell>
        </row>
        <row r="54">
          <cell r="I54">
            <v>9</v>
          </cell>
        </row>
        <row r="55">
          <cell r="I55">
            <v>9</v>
          </cell>
        </row>
        <row r="56">
          <cell r="I56">
            <v>9</v>
          </cell>
        </row>
        <row r="57">
          <cell r="I57">
            <v>9</v>
          </cell>
        </row>
        <row r="58">
          <cell r="I58">
            <v>0</v>
          </cell>
        </row>
        <row r="59">
          <cell r="I59">
            <v>9</v>
          </cell>
        </row>
        <row r="60">
          <cell r="I60">
            <v>0</v>
          </cell>
        </row>
        <row r="61">
          <cell r="I61">
            <v>9</v>
          </cell>
        </row>
        <row r="62">
          <cell r="I62">
            <v>9</v>
          </cell>
        </row>
        <row r="63">
          <cell r="I63">
            <v>9</v>
          </cell>
        </row>
        <row r="66">
          <cell r="I66">
            <v>9</v>
          </cell>
        </row>
        <row r="67">
          <cell r="I67">
            <v>9</v>
          </cell>
        </row>
        <row r="68">
          <cell r="I68">
            <v>9</v>
          </cell>
        </row>
        <row r="69">
          <cell r="I69">
            <v>9</v>
          </cell>
        </row>
        <row r="70">
          <cell r="I70">
            <v>9</v>
          </cell>
        </row>
        <row r="73">
          <cell r="I73">
            <v>9</v>
          </cell>
        </row>
        <row r="75">
          <cell r="I75">
            <v>9</v>
          </cell>
        </row>
        <row r="76">
          <cell r="I76">
            <v>9</v>
          </cell>
        </row>
        <row r="77">
          <cell r="I77">
            <v>9</v>
          </cell>
        </row>
        <row r="78">
          <cell r="I78">
            <v>9</v>
          </cell>
        </row>
        <row r="79">
          <cell r="I79">
            <v>9</v>
          </cell>
        </row>
        <row r="80">
          <cell r="I80">
            <v>9</v>
          </cell>
        </row>
        <row r="81">
          <cell r="I81">
            <v>9</v>
          </cell>
        </row>
        <row r="82">
          <cell r="I82">
            <v>9</v>
          </cell>
        </row>
        <row r="84">
          <cell r="I84">
            <v>9</v>
          </cell>
        </row>
        <row r="85">
          <cell r="I85">
            <v>9</v>
          </cell>
        </row>
        <row r="86">
          <cell r="I86">
            <v>9</v>
          </cell>
        </row>
        <row r="88">
          <cell r="I88">
            <v>9</v>
          </cell>
        </row>
        <row r="90">
          <cell r="I90">
            <v>9</v>
          </cell>
        </row>
        <row r="94">
          <cell r="I94">
            <v>9</v>
          </cell>
        </row>
        <row r="95">
          <cell r="I95">
            <v>9</v>
          </cell>
        </row>
        <row r="96">
          <cell r="I96">
            <v>9</v>
          </cell>
        </row>
        <row r="100">
          <cell r="I100">
            <v>9</v>
          </cell>
        </row>
        <row r="103">
          <cell r="I103">
            <v>9</v>
          </cell>
        </row>
        <row r="105">
          <cell r="I105">
            <v>9</v>
          </cell>
        </row>
        <row r="106">
          <cell r="I106">
            <v>9</v>
          </cell>
        </row>
        <row r="108">
          <cell r="I108">
            <v>9</v>
          </cell>
        </row>
        <row r="109">
          <cell r="I109">
            <v>9</v>
          </cell>
        </row>
        <row r="110">
          <cell r="I110">
            <v>9</v>
          </cell>
        </row>
        <row r="111">
          <cell r="I111">
            <v>9</v>
          </cell>
        </row>
        <row r="112">
          <cell r="I112">
            <v>9</v>
          </cell>
        </row>
        <row r="113">
          <cell r="I113">
            <v>9</v>
          </cell>
        </row>
        <row r="114">
          <cell r="I114">
            <v>9</v>
          </cell>
        </row>
        <row r="118">
          <cell r="I118">
            <v>9</v>
          </cell>
        </row>
        <row r="119">
          <cell r="I119">
            <v>9</v>
          </cell>
        </row>
        <row r="120">
          <cell r="I120">
            <v>9</v>
          </cell>
        </row>
        <row r="122">
          <cell r="I122">
            <v>9</v>
          </cell>
        </row>
        <row r="123">
          <cell r="I123">
            <v>9</v>
          </cell>
        </row>
        <row r="124">
          <cell r="I124">
            <v>9</v>
          </cell>
        </row>
        <row r="125">
          <cell r="I125">
            <v>9</v>
          </cell>
        </row>
        <row r="126">
          <cell r="I126">
            <v>9</v>
          </cell>
        </row>
        <row r="128">
          <cell r="I128">
            <v>9</v>
          </cell>
        </row>
        <row r="129">
          <cell r="I129">
            <v>9</v>
          </cell>
        </row>
        <row r="130">
          <cell r="I130">
            <v>9</v>
          </cell>
        </row>
        <row r="131">
          <cell r="I131">
            <v>9</v>
          </cell>
        </row>
        <row r="132">
          <cell r="I132">
            <v>9</v>
          </cell>
        </row>
        <row r="135">
          <cell r="I135">
            <v>9</v>
          </cell>
        </row>
        <row r="136">
          <cell r="I136">
            <v>9</v>
          </cell>
        </row>
        <row r="139">
          <cell r="I139">
            <v>9</v>
          </cell>
        </row>
        <row r="142">
          <cell r="I142">
            <v>9</v>
          </cell>
        </row>
        <row r="143">
          <cell r="I143">
            <v>9</v>
          </cell>
        </row>
        <row r="145">
          <cell r="I145">
            <v>9</v>
          </cell>
        </row>
        <row r="147">
          <cell r="I147">
            <v>9</v>
          </cell>
        </row>
        <row r="148">
          <cell r="I148">
            <v>9</v>
          </cell>
        </row>
        <row r="149">
          <cell r="I149">
            <v>9</v>
          </cell>
        </row>
        <row r="150">
          <cell r="I150">
            <v>9</v>
          </cell>
        </row>
        <row r="151">
          <cell r="I151">
            <v>9</v>
          </cell>
        </row>
        <row r="152">
          <cell r="I152">
            <v>9</v>
          </cell>
        </row>
        <row r="153">
          <cell r="I153">
            <v>9</v>
          </cell>
        </row>
        <row r="154">
          <cell r="I154">
            <v>9</v>
          </cell>
        </row>
        <row r="155">
          <cell r="I155">
            <v>9</v>
          </cell>
        </row>
        <row r="157">
          <cell r="I157">
            <v>9</v>
          </cell>
        </row>
        <row r="158">
          <cell r="I158">
            <v>9</v>
          </cell>
        </row>
        <row r="159">
          <cell r="I159">
            <v>9</v>
          </cell>
        </row>
        <row r="160">
          <cell r="I160">
            <v>9</v>
          </cell>
        </row>
        <row r="161">
          <cell r="I161">
            <v>9</v>
          </cell>
        </row>
        <row r="162">
          <cell r="I162">
            <v>9</v>
          </cell>
        </row>
        <row r="164">
          <cell r="I164">
            <v>9</v>
          </cell>
        </row>
        <row r="165">
          <cell r="I165">
            <v>9</v>
          </cell>
        </row>
        <row r="167">
          <cell r="I167">
            <v>9</v>
          </cell>
        </row>
        <row r="168">
          <cell r="I168">
            <v>9</v>
          </cell>
        </row>
        <row r="169">
          <cell r="I169">
            <v>9</v>
          </cell>
        </row>
        <row r="170">
          <cell r="I170">
            <v>9</v>
          </cell>
        </row>
        <row r="171">
          <cell r="I171">
            <v>9</v>
          </cell>
        </row>
        <row r="172">
          <cell r="I172">
            <v>9</v>
          </cell>
        </row>
      </sheetData>
      <sheetData sheetId="1">
        <row r="10">
          <cell r="S10" t="b">
            <v>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>
        <row r="8">
          <cell r="I8">
            <v>0</v>
          </cell>
        </row>
      </sheetData>
      <sheetData sheetId="53">
        <row r="8">
          <cell r="I8">
            <v>0</v>
          </cell>
        </row>
      </sheetData>
      <sheetData sheetId="54">
        <row r="8">
          <cell r="I8">
            <v>0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ARGA SATUAN"/>
      <sheetName val="REKAP MATERIAL"/>
      <sheetName val="REKAP MDU"/>
      <sheetName val="Sheet1"/>
      <sheetName val="REKAP TIANG"/>
      <sheetName val="DATA"/>
      <sheetName val="KKF"/>
      <sheetName val="KKO"/>
      <sheetName val="RAB"/>
      <sheetName val="GAMBAR"/>
      <sheetName val="PETA"/>
      <sheetName val="SLD "/>
      <sheetName val="PD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15">
          <cell r="D15">
            <v>3</v>
          </cell>
          <cell r="K15">
            <v>3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>
        <row r="1">
          <cell r="A1">
            <v>1</v>
          </cell>
        </row>
        <row r="2">
          <cell r="A2">
            <v>3</v>
          </cell>
        </row>
        <row r="4">
          <cell r="C4">
            <v>1</v>
          </cell>
        </row>
        <row r="5">
          <cell r="C5">
            <v>3</v>
          </cell>
        </row>
        <row r="7">
          <cell r="E7">
            <v>1</v>
          </cell>
        </row>
        <row r="8">
          <cell r="E8">
            <v>3</v>
          </cell>
        </row>
        <row r="10">
          <cell r="G10">
            <v>3</v>
          </cell>
        </row>
        <row r="11">
          <cell r="G11">
            <v>1</v>
          </cell>
        </row>
        <row r="13">
          <cell r="I13">
            <v>3</v>
          </cell>
        </row>
        <row r="14">
          <cell r="I14">
            <v>1</v>
          </cell>
        </row>
        <row r="16">
          <cell r="K16">
            <v>3</v>
          </cell>
        </row>
        <row r="17">
          <cell r="K17">
            <v>1</v>
          </cell>
        </row>
        <row r="19">
          <cell r="M19">
            <v>3</v>
          </cell>
        </row>
        <row r="20">
          <cell r="M20">
            <v>1</v>
          </cell>
        </row>
        <row r="22">
          <cell r="O22">
            <v>3</v>
          </cell>
        </row>
        <row r="23">
          <cell r="O23">
            <v>1</v>
          </cell>
        </row>
        <row r="25">
          <cell r="Q25">
            <v>3</v>
          </cell>
        </row>
        <row r="26">
          <cell r="Q26">
            <v>1</v>
          </cell>
        </row>
        <row r="28">
          <cell r="S28">
            <v>3</v>
          </cell>
        </row>
        <row r="29">
          <cell r="S29">
            <v>1</v>
          </cell>
        </row>
        <row r="31">
          <cell r="U31">
            <v>3</v>
          </cell>
        </row>
        <row r="32">
          <cell r="U32">
            <v>1</v>
          </cell>
        </row>
      </sheetData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lat Kerja Us Unit"/>
      <sheetName val="Alat Kerja Komntar"/>
      <sheetName val="RAB"/>
      <sheetName val="Sheet3"/>
      <sheetName val="Resource Plan (2)"/>
      <sheetName val="Smg"/>
      <sheetName val="KKO"/>
      <sheetName val="PDL"/>
    </sheetNames>
    <sheetDataSet>
      <sheetData sheetId="0"/>
      <sheetData sheetId="1" refreshError="1"/>
      <sheetData sheetId="2">
        <row r="12">
          <cell r="F12" t="str">
            <v>TANGGA FIBER SLIDING 9 MTR</v>
          </cell>
          <cell r="G12">
            <v>1</v>
          </cell>
          <cell r="H12" t="str">
            <v>Bh</v>
          </cell>
          <cell r="I12" t="str">
            <v>Rp.</v>
          </cell>
          <cell r="J12">
            <v>4500000</v>
          </cell>
        </row>
        <row r="13">
          <cell r="F13" t="str">
            <v>STICK 20 KV 11 MTR</v>
          </cell>
          <cell r="G13">
            <v>1</v>
          </cell>
          <cell r="H13" t="str">
            <v>Bh</v>
          </cell>
          <cell r="I13" t="str">
            <v>Rp.</v>
          </cell>
          <cell r="J13">
            <v>6000000</v>
          </cell>
        </row>
        <row r="14">
          <cell r="F14" t="str">
            <v>GROUNDING APPARATUS</v>
          </cell>
          <cell r="G14">
            <v>2</v>
          </cell>
          <cell r="H14" t="str">
            <v>Bh</v>
          </cell>
          <cell r="I14" t="str">
            <v>Rp.</v>
          </cell>
          <cell r="J14">
            <v>4250000</v>
          </cell>
        </row>
        <row r="15">
          <cell r="F15" t="str">
            <v>MEGGER 5.000/ 1.000 V</v>
          </cell>
          <cell r="G15">
            <v>1</v>
          </cell>
          <cell r="H15" t="str">
            <v>Bh</v>
          </cell>
          <cell r="I15" t="str">
            <v>Rp.</v>
          </cell>
          <cell r="J15">
            <v>7300000</v>
          </cell>
        </row>
        <row r="16">
          <cell r="F16" t="str">
            <v>STRAINGING DEVICE 2 TON</v>
          </cell>
          <cell r="G16">
            <v>2</v>
          </cell>
          <cell r="H16" t="str">
            <v>Bh</v>
          </cell>
          <cell r="I16" t="str">
            <v>Rp.</v>
          </cell>
          <cell r="J16">
            <v>2600000</v>
          </cell>
        </row>
        <row r="17">
          <cell r="F17" t="str">
            <v>COMPRESSION DIES 50 mm - 300mm</v>
          </cell>
          <cell r="G17">
            <v>1</v>
          </cell>
          <cell r="H17" t="str">
            <v>Set</v>
          </cell>
          <cell r="I17" t="str">
            <v>Rp.</v>
          </cell>
          <cell r="J17">
            <v>4000000</v>
          </cell>
        </row>
        <row r="18">
          <cell r="F18" t="str">
            <v xml:space="preserve">AMPER TANG POWER </v>
          </cell>
          <cell r="G18">
            <v>1</v>
          </cell>
          <cell r="H18" t="str">
            <v>Bh</v>
          </cell>
          <cell r="I18" t="str">
            <v>Rp.</v>
          </cell>
          <cell r="J18">
            <v>1350000</v>
          </cell>
        </row>
        <row r="19">
          <cell r="F19" t="str">
            <v>PHASE SEQUENCE INDICATOR</v>
          </cell>
          <cell r="G19">
            <v>1</v>
          </cell>
          <cell r="H19" t="str">
            <v>Set</v>
          </cell>
          <cell r="I19" t="str">
            <v>Rp.</v>
          </cell>
          <cell r="J19">
            <v>650000</v>
          </cell>
        </row>
        <row r="20">
          <cell r="F20" t="str">
            <v>GUNTING KABEL BESAR</v>
          </cell>
          <cell r="G20">
            <v>1</v>
          </cell>
          <cell r="H20" t="str">
            <v>Bh</v>
          </cell>
          <cell r="I20" t="str">
            <v>Rp.</v>
          </cell>
          <cell r="J20">
            <v>700000</v>
          </cell>
        </row>
        <row r="21">
          <cell r="F21" t="str">
            <v>LAMPU SOROT HALOGEN 100 WATT</v>
          </cell>
          <cell r="G21">
            <v>1</v>
          </cell>
          <cell r="H21" t="str">
            <v>Bh</v>
          </cell>
          <cell r="I21" t="str">
            <v>Rp.</v>
          </cell>
          <cell r="J21">
            <v>680000</v>
          </cell>
        </row>
        <row r="22">
          <cell r="F22" t="str">
            <v>KUNCI CONNECTOR</v>
          </cell>
          <cell r="G22">
            <v>1</v>
          </cell>
          <cell r="H22" t="str">
            <v>Bh</v>
          </cell>
          <cell r="I22" t="str">
            <v>Rp.</v>
          </cell>
          <cell r="J22">
            <v>12000</v>
          </cell>
        </row>
        <row r="23">
          <cell r="F23" t="str">
            <v>FUSE PULLER</v>
          </cell>
          <cell r="G23">
            <v>1</v>
          </cell>
          <cell r="H23" t="str">
            <v>Bh</v>
          </cell>
          <cell r="I23" t="str">
            <v>Rp.</v>
          </cell>
          <cell r="J23">
            <v>135000</v>
          </cell>
        </row>
        <row r="24">
          <cell r="F24" t="str">
            <v>KUNCI RING/PAS</v>
          </cell>
          <cell r="G24">
            <v>1</v>
          </cell>
          <cell r="H24" t="str">
            <v>Set</v>
          </cell>
          <cell r="I24" t="str">
            <v>Rp.</v>
          </cell>
          <cell r="J24">
            <v>75000</v>
          </cell>
        </row>
        <row r="25">
          <cell r="F25" t="str">
            <v>KUNCI INGGRIS 12"</v>
          </cell>
          <cell r="G25">
            <v>2</v>
          </cell>
          <cell r="H25" t="str">
            <v>Bh</v>
          </cell>
          <cell r="I25" t="str">
            <v>Rp.</v>
          </cell>
          <cell r="J25">
            <v>50000</v>
          </cell>
        </row>
        <row r="26">
          <cell r="F26" t="str">
            <v>GERGAJI BESI</v>
          </cell>
          <cell r="G26">
            <v>1</v>
          </cell>
          <cell r="H26" t="str">
            <v>Bh</v>
          </cell>
          <cell r="I26" t="str">
            <v>Rp.</v>
          </cell>
          <cell r="J26">
            <v>50000</v>
          </cell>
        </row>
        <row r="27">
          <cell r="F27" t="str">
            <v>GERGAJI KAYU</v>
          </cell>
          <cell r="G27">
            <v>1</v>
          </cell>
          <cell r="H27" t="str">
            <v>Bh</v>
          </cell>
          <cell r="I27" t="str">
            <v>Rp.</v>
          </cell>
          <cell r="J27">
            <v>50000</v>
          </cell>
        </row>
        <row r="28">
          <cell r="F28" t="str">
            <v>KUNCI PIPA 3 "</v>
          </cell>
          <cell r="G28">
            <v>1</v>
          </cell>
          <cell r="H28" t="str">
            <v>Bh</v>
          </cell>
          <cell r="I28" t="str">
            <v>Rp.</v>
          </cell>
          <cell r="J28">
            <v>80000</v>
          </cell>
        </row>
        <row r="29">
          <cell r="F29" t="str">
            <v>TANG KOMBINASI</v>
          </cell>
          <cell r="G29">
            <v>2</v>
          </cell>
          <cell r="H29" t="str">
            <v>Bh</v>
          </cell>
          <cell r="I29" t="str">
            <v>Rp.</v>
          </cell>
          <cell r="J29">
            <v>50000</v>
          </cell>
        </row>
        <row r="30">
          <cell r="F30" t="str">
            <v>PARANG</v>
          </cell>
          <cell r="G30">
            <v>1</v>
          </cell>
          <cell r="H30" t="str">
            <v>Bh</v>
          </cell>
          <cell r="I30" t="str">
            <v>Rp.</v>
          </cell>
          <cell r="J30">
            <v>50000</v>
          </cell>
        </row>
        <row r="31">
          <cell r="F31" t="str">
            <v>TALI NILON 12 mm</v>
          </cell>
          <cell r="G31">
            <v>1</v>
          </cell>
          <cell r="H31" t="str">
            <v>Mtr</v>
          </cell>
          <cell r="I31" t="str">
            <v>Rp.</v>
          </cell>
          <cell r="J31">
            <v>100000</v>
          </cell>
        </row>
        <row r="32">
          <cell r="F32" t="str">
            <v>SENTER</v>
          </cell>
          <cell r="G32">
            <v>2</v>
          </cell>
          <cell r="H32" t="str">
            <v>Bh</v>
          </cell>
          <cell r="I32" t="str">
            <v>Rp.</v>
          </cell>
          <cell r="J32">
            <v>70000</v>
          </cell>
        </row>
        <row r="33">
          <cell r="F33" t="str">
            <v>Palu 3 KG</v>
          </cell>
          <cell r="G33">
            <v>1</v>
          </cell>
          <cell r="H33" t="str">
            <v>Bh</v>
          </cell>
          <cell r="I33" t="str">
            <v>Rp.</v>
          </cell>
          <cell r="J33">
            <v>35000</v>
          </cell>
        </row>
        <row r="34">
          <cell r="F34" t="str">
            <v>Tali baja (Seling)</v>
          </cell>
          <cell r="G34">
            <v>1</v>
          </cell>
          <cell r="H34" t="str">
            <v>Mtr</v>
          </cell>
          <cell r="I34" t="str">
            <v>Rp.</v>
          </cell>
          <cell r="J34">
            <v>50000</v>
          </cell>
        </row>
        <row r="35">
          <cell r="F35" t="str">
            <v>Sapu dan Alat Kebersihan</v>
          </cell>
          <cell r="G35">
            <v>1</v>
          </cell>
          <cell r="H35" t="str">
            <v>Bh</v>
          </cell>
          <cell r="I35" t="str">
            <v>Rp.</v>
          </cell>
          <cell r="J35">
            <v>50000</v>
          </cell>
        </row>
        <row r="36">
          <cell r="F36" t="str">
            <v>Infra Red gun</v>
          </cell>
          <cell r="G36">
            <v>1</v>
          </cell>
          <cell r="H36" t="str">
            <v>Bh</v>
          </cell>
          <cell r="I36" t="str">
            <v>Rp.</v>
          </cell>
          <cell r="J36">
            <v>750000</v>
          </cell>
        </row>
        <row r="37">
          <cell r="F37" t="str">
            <v>Teropong</v>
          </cell>
          <cell r="G37">
            <v>1</v>
          </cell>
          <cell r="H37" t="str">
            <v>Bh</v>
          </cell>
          <cell r="I37" t="str">
            <v>Rp.</v>
          </cell>
          <cell r="J37">
            <v>500000</v>
          </cell>
        </row>
        <row r="38">
          <cell r="F38" t="str">
            <v>HANDLE LBS</v>
          </cell>
          <cell r="G38">
            <v>1</v>
          </cell>
          <cell r="H38" t="str">
            <v>Bh</v>
          </cell>
          <cell r="I38" t="str">
            <v>Rp.</v>
          </cell>
          <cell r="J38">
            <v>150000</v>
          </cell>
        </row>
        <row r="39">
          <cell r="G39">
            <v>1</v>
          </cell>
          <cell r="H39" t="str">
            <v>Set</v>
          </cell>
          <cell r="I39" t="str">
            <v>Rp.</v>
          </cell>
          <cell r="J39">
            <v>3000000</v>
          </cell>
        </row>
        <row r="40">
          <cell r="F40" t="str">
            <v>Branding</v>
          </cell>
          <cell r="G40">
            <v>1</v>
          </cell>
          <cell r="H40" t="str">
            <v>Set</v>
          </cell>
          <cell r="I40" t="str">
            <v>Rp.</v>
          </cell>
          <cell r="J40">
            <v>2500000</v>
          </cell>
        </row>
        <row r="41">
          <cell r="J41">
            <v>0</v>
          </cell>
        </row>
        <row r="42">
          <cell r="F42" t="str">
            <v>SABUK PENGAMAN</v>
          </cell>
          <cell r="G42">
            <v>2</v>
          </cell>
          <cell r="H42" t="str">
            <v>Bh</v>
          </cell>
          <cell r="I42" t="str">
            <v>Rp.</v>
          </cell>
          <cell r="J42">
            <v>1200000</v>
          </cell>
        </row>
        <row r="43">
          <cell r="F43" t="str">
            <v>HELM PENGAMAN</v>
          </cell>
          <cell r="G43">
            <v>2</v>
          </cell>
          <cell r="H43" t="str">
            <v>Bh</v>
          </cell>
          <cell r="I43" t="str">
            <v>Rp.</v>
          </cell>
          <cell r="J43">
            <v>100000</v>
          </cell>
        </row>
        <row r="44">
          <cell r="F44" t="str">
            <v>SARUNG TANGAN 20 kVolt</v>
          </cell>
          <cell r="G44">
            <v>2</v>
          </cell>
          <cell r="H44" t="str">
            <v>Psg</v>
          </cell>
          <cell r="I44" t="str">
            <v>Rp.</v>
          </cell>
          <cell r="J44">
            <v>2000000</v>
          </cell>
        </row>
        <row r="45">
          <cell r="F45" t="str">
            <v>VOLTAGE DETECTOR TM</v>
          </cell>
          <cell r="G45">
            <v>1</v>
          </cell>
          <cell r="H45" t="str">
            <v>Bh</v>
          </cell>
          <cell r="I45" t="str">
            <v>Rp.</v>
          </cell>
          <cell r="J45">
            <v>1500000</v>
          </cell>
        </row>
        <row r="46">
          <cell r="F46" t="str">
            <v>JAS HUJAN</v>
          </cell>
          <cell r="G46">
            <v>3</v>
          </cell>
          <cell r="H46" t="str">
            <v>Bh</v>
          </cell>
          <cell r="I46" t="str">
            <v>Rp.</v>
          </cell>
          <cell r="J46">
            <v>100000</v>
          </cell>
        </row>
        <row r="47">
          <cell r="F47" t="str">
            <v>SEPATU KARET 20 kV</v>
          </cell>
          <cell r="G47">
            <v>2</v>
          </cell>
          <cell r="H47" t="str">
            <v>Psg</v>
          </cell>
          <cell r="I47" t="str">
            <v>Rp.</v>
          </cell>
          <cell r="J47">
            <v>2000000</v>
          </cell>
        </row>
        <row r="48">
          <cell r="F48" t="str">
            <v>TALI PENGIKAT TANGGA</v>
          </cell>
          <cell r="G48">
            <v>1</v>
          </cell>
          <cell r="H48" t="str">
            <v>Mtr</v>
          </cell>
          <cell r="I48" t="str">
            <v>Rp.</v>
          </cell>
          <cell r="J48">
            <v>50000</v>
          </cell>
        </row>
        <row r="49">
          <cell r="F49" t="str">
            <v>PAPAN PERINGATAN ADA KEGIATAN</v>
          </cell>
          <cell r="G49">
            <v>2</v>
          </cell>
          <cell r="H49" t="str">
            <v>Bh</v>
          </cell>
          <cell r="I49" t="str">
            <v>Rp.</v>
          </cell>
          <cell r="J49">
            <v>250000</v>
          </cell>
        </row>
        <row r="50">
          <cell r="F50" t="str">
            <v>P3K</v>
          </cell>
          <cell r="G50">
            <v>1</v>
          </cell>
          <cell r="H50" t="str">
            <v>Bh</v>
          </cell>
          <cell r="I50" t="str">
            <v>Rp.</v>
          </cell>
          <cell r="J50">
            <v>60000</v>
          </cell>
        </row>
        <row r="51">
          <cell r="F51" t="str">
            <v xml:space="preserve">AMPER TANG POWER </v>
          </cell>
          <cell r="G51">
            <v>1</v>
          </cell>
          <cell r="J51">
            <v>1350000</v>
          </cell>
        </row>
        <row r="52">
          <cell r="F52" t="str">
            <v>TOOLS SET</v>
          </cell>
          <cell r="J52">
            <v>150000</v>
          </cell>
        </row>
        <row r="53">
          <cell r="F53" t="str">
            <v>Tali tampar 20 Mtr</v>
          </cell>
          <cell r="G53">
            <v>1</v>
          </cell>
          <cell r="H53" t="str">
            <v>Bh</v>
          </cell>
          <cell r="I53" t="str">
            <v>Rp.</v>
          </cell>
          <cell r="J53">
            <v>70000</v>
          </cell>
        </row>
        <row r="54">
          <cell r="F54" t="str">
            <v>TANGGA FIBER SLIDING 9 MTR</v>
          </cell>
          <cell r="G54">
            <v>1</v>
          </cell>
          <cell r="H54" t="str">
            <v>Bh</v>
          </cell>
          <cell r="I54" t="str">
            <v>Rp.</v>
          </cell>
          <cell r="J54">
            <v>4500000</v>
          </cell>
        </row>
        <row r="55">
          <cell r="F55" t="str">
            <v>STICK 20 KV 11 MTR</v>
          </cell>
          <cell r="G55">
            <v>1</v>
          </cell>
          <cell r="H55" t="str">
            <v>Bh</v>
          </cell>
          <cell r="I55" t="str">
            <v>Rp.</v>
          </cell>
          <cell r="J55">
            <v>6000000</v>
          </cell>
        </row>
        <row r="56">
          <cell r="F56" t="str">
            <v>GROUNDING APPARATUS</v>
          </cell>
          <cell r="G56">
            <v>2</v>
          </cell>
          <cell r="H56" t="str">
            <v>Bh</v>
          </cell>
          <cell r="I56" t="str">
            <v>Rp.</v>
          </cell>
          <cell r="J56">
            <v>4250000</v>
          </cell>
        </row>
        <row r="57">
          <cell r="F57" t="str">
            <v>MEGGER 5.000/ 1.000 V</v>
          </cell>
          <cell r="G57">
            <v>1</v>
          </cell>
          <cell r="H57" t="str">
            <v>Bh</v>
          </cell>
          <cell r="I57" t="str">
            <v>Rp.</v>
          </cell>
          <cell r="J57">
            <v>7300000</v>
          </cell>
        </row>
        <row r="58">
          <cell r="F58" t="str">
            <v>STRAINGING DEVICE 2 TON</v>
          </cell>
          <cell r="G58">
            <v>1</v>
          </cell>
          <cell r="H58" t="str">
            <v>Bh</v>
          </cell>
          <cell r="I58" t="str">
            <v>Rp.</v>
          </cell>
          <cell r="J58">
            <v>2600000</v>
          </cell>
        </row>
        <row r="59">
          <cell r="F59" t="str">
            <v>COMPRESSION DIES 50 mm - 300mm</v>
          </cell>
          <cell r="G59">
            <v>1</v>
          </cell>
          <cell r="H59" t="str">
            <v>Bh</v>
          </cell>
          <cell r="I59" t="str">
            <v>Rp.</v>
          </cell>
          <cell r="J59">
            <v>4000000</v>
          </cell>
        </row>
        <row r="60">
          <cell r="F60" t="str">
            <v xml:space="preserve">AMPER TANG POWER </v>
          </cell>
          <cell r="G60">
            <v>1</v>
          </cell>
          <cell r="H60" t="str">
            <v>Bh</v>
          </cell>
          <cell r="I60" t="str">
            <v>Rp.</v>
          </cell>
          <cell r="J60">
            <v>1350000</v>
          </cell>
        </row>
        <row r="61">
          <cell r="F61" t="str">
            <v>LAMPU SOROT HALOGEN 100 WATT</v>
          </cell>
          <cell r="G61">
            <v>1</v>
          </cell>
          <cell r="H61" t="str">
            <v>Bh</v>
          </cell>
          <cell r="I61" t="str">
            <v>Rp.</v>
          </cell>
          <cell r="J61">
            <v>680000</v>
          </cell>
        </row>
        <row r="62">
          <cell r="F62" t="str">
            <v>KUNCI CONNECTOR</v>
          </cell>
          <cell r="G62">
            <v>1</v>
          </cell>
          <cell r="H62" t="str">
            <v>Bh</v>
          </cell>
          <cell r="I62" t="str">
            <v>Rp.</v>
          </cell>
          <cell r="J62">
            <v>12000</v>
          </cell>
        </row>
        <row r="63">
          <cell r="F63" t="str">
            <v>KUNCI RING/PAS</v>
          </cell>
          <cell r="G63">
            <v>1</v>
          </cell>
          <cell r="H63" t="str">
            <v>Set</v>
          </cell>
          <cell r="I63" t="str">
            <v>Rp.</v>
          </cell>
          <cell r="J63">
            <v>75000</v>
          </cell>
        </row>
        <row r="64">
          <cell r="F64" t="str">
            <v>KUNCI INGGRIS 12"</v>
          </cell>
          <cell r="G64">
            <v>1</v>
          </cell>
          <cell r="H64" t="str">
            <v>Bh</v>
          </cell>
          <cell r="I64" t="str">
            <v>Rp.</v>
          </cell>
          <cell r="J64">
            <v>50000</v>
          </cell>
        </row>
        <row r="65">
          <cell r="F65" t="str">
            <v>GERGAJI BESI</v>
          </cell>
          <cell r="G65">
            <v>1</v>
          </cell>
          <cell r="H65" t="str">
            <v>Bh</v>
          </cell>
          <cell r="I65" t="str">
            <v>Rp.</v>
          </cell>
          <cell r="J65">
            <v>50000</v>
          </cell>
        </row>
        <row r="66">
          <cell r="F66" t="str">
            <v>GERGAJI KAYU</v>
          </cell>
          <cell r="G66">
            <v>1</v>
          </cell>
          <cell r="H66" t="str">
            <v>Bh</v>
          </cell>
          <cell r="I66" t="str">
            <v>Rp.</v>
          </cell>
          <cell r="J66">
            <v>50000</v>
          </cell>
        </row>
        <row r="67">
          <cell r="F67" t="str">
            <v>TANG KOMBINASI</v>
          </cell>
          <cell r="G67">
            <v>2</v>
          </cell>
          <cell r="H67" t="str">
            <v>Bh</v>
          </cell>
          <cell r="I67" t="str">
            <v>Rp.</v>
          </cell>
          <cell r="J67">
            <v>50000</v>
          </cell>
        </row>
        <row r="68">
          <cell r="F68" t="str">
            <v>TALI NILON 12 mm</v>
          </cell>
          <cell r="G68">
            <v>1</v>
          </cell>
          <cell r="H68" t="str">
            <v>Mtr</v>
          </cell>
          <cell r="I68" t="str">
            <v>Rp.</v>
          </cell>
          <cell r="J68">
            <v>100000</v>
          </cell>
        </row>
        <row r="69">
          <cell r="F69" t="str">
            <v>SENTER</v>
          </cell>
          <cell r="G69">
            <v>2</v>
          </cell>
          <cell r="H69" t="str">
            <v>Bh</v>
          </cell>
          <cell r="I69" t="str">
            <v>Rp.</v>
          </cell>
          <cell r="J69">
            <v>70000</v>
          </cell>
        </row>
        <row r="70">
          <cell r="F70" t="str">
            <v>Sapu dan Alat Kebersihan</v>
          </cell>
          <cell r="G70">
            <v>1</v>
          </cell>
          <cell r="H70" t="str">
            <v>Bh</v>
          </cell>
          <cell r="I70" t="str">
            <v>Rp.</v>
          </cell>
          <cell r="J70">
            <v>50000</v>
          </cell>
        </row>
        <row r="71">
          <cell r="F71" t="str">
            <v>Earth Resistance Tester</v>
          </cell>
          <cell r="G71">
            <v>1</v>
          </cell>
          <cell r="H71" t="str">
            <v>Bh</v>
          </cell>
          <cell r="I71" t="str">
            <v>Rp.</v>
          </cell>
          <cell r="J71">
            <v>1750000</v>
          </cell>
        </row>
        <row r="72">
          <cell r="F72" t="str">
            <v>Three Foot</v>
          </cell>
          <cell r="G72">
            <v>1</v>
          </cell>
          <cell r="H72" t="str">
            <v>Bh</v>
          </cell>
          <cell r="I72" t="str">
            <v>Rp.</v>
          </cell>
          <cell r="J72">
            <v>1450000</v>
          </cell>
        </row>
        <row r="73">
          <cell r="F73" t="str">
            <v>Linggis</v>
          </cell>
          <cell r="G73">
            <v>1</v>
          </cell>
          <cell r="H73" t="str">
            <v>Bh</v>
          </cell>
          <cell r="I73" t="str">
            <v>Rp.</v>
          </cell>
          <cell r="J73">
            <v>75000</v>
          </cell>
        </row>
        <row r="74">
          <cell r="F74" t="str">
            <v>katrol 5 Ton</v>
          </cell>
          <cell r="G74">
            <v>1</v>
          </cell>
          <cell r="H74" t="str">
            <v>Bh</v>
          </cell>
          <cell r="I74" t="str">
            <v>Rp.</v>
          </cell>
          <cell r="J74">
            <v>2300000</v>
          </cell>
        </row>
        <row r="75">
          <cell r="F75" t="str">
            <v>Palu 3 KG</v>
          </cell>
          <cell r="G75">
            <v>1</v>
          </cell>
          <cell r="H75" t="str">
            <v>Bh</v>
          </cell>
          <cell r="I75" t="str">
            <v>Rp.</v>
          </cell>
          <cell r="J75">
            <v>30000</v>
          </cell>
        </row>
        <row r="76">
          <cell r="F76" t="str">
            <v>Transformer Hoise</v>
          </cell>
          <cell r="G76">
            <v>1</v>
          </cell>
          <cell r="H76" t="str">
            <v>Bh</v>
          </cell>
          <cell r="I76" t="str">
            <v>Rp.</v>
          </cell>
          <cell r="J76">
            <v>3400000</v>
          </cell>
        </row>
        <row r="77">
          <cell r="J77">
            <v>0</v>
          </cell>
        </row>
        <row r="78">
          <cell r="F78" t="str">
            <v>SABUK PENGAMAN</v>
          </cell>
          <cell r="G78">
            <v>2</v>
          </cell>
          <cell r="H78" t="str">
            <v>Bh</v>
          </cell>
          <cell r="I78" t="str">
            <v>Rp.</v>
          </cell>
          <cell r="J78">
            <v>1200000</v>
          </cell>
        </row>
        <row r="79">
          <cell r="F79" t="str">
            <v>HELM PENGAMAN</v>
          </cell>
          <cell r="G79">
            <v>2</v>
          </cell>
          <cell r="H79" t="str">
            <v>Bh</v>
          </cell>
          <cell r="I79" t="str">
            <v>Rp.</v>
          </cell>
          <cell r="J79">
            <v>100000</v>
          </cell>
        </row>
        <row r="80">
          <cell r="F80" t="str">
            <v>SARUNG TANGAN 1000 Volt</v>
          </cell>
          <cell r="G80">
            <v>2</v>
          </cell>
          <cell r="H80" t="str">
            <v>Psg</v>
          </cell>
          <cell r="I80" t="str">
            <v>Rp.</v>
          </cell>
          <cell r="J80">
            <v>170000</v>
          </cell>
        </row>
        <row r="81">
          <cell r="F81" t="str">
            <v>VOLTAGE DETECTOR TM</v>
          </cell>
          <cell r="G81">
            <v>1</v>
          </cell>
          <cell r="H81" t="str">
            <v>Bh</v>
          </cell>
          <cell r="I81" t="str">
            <v>Rp.</v>
          </cell>
          <cell r="J81">
            <v>1500000</v>
          </cell>
        </row>
        <row r="82">
          <cell r="F82" t="str">
            <v>JAS HUJAN</v>
          </cell>
          <cell r="G82">
            <v>2</v>
          </cell>
          <cell r="H82" t="str">
            <v>Bh</v>
          </cell>
          <cell r="I82" t="str">
            <v>Rp.</v>
          </cell>
          <cell r="J82">
            <v>100000</v>
          </cell>
        </row>
        <row r="83">
          <cell r="F83" t="str">
            <v>SEPATU KARET 1000 VOLT/LISTRIK</v>
          </cell>
          <cell r="G83">
            <v>2</v>
          </cell>
          <cell r="H83" t="str">
            <v>Psg</v>
          </cell>
          <cell r="I83" t="str">
            <v>Rp.</v>
          </cell>
          <cell r="J83">
            <v>100000</v>
          </cell>
        </row>
        <row r="84">
          <cell r="F84" t="str">
            <v>TALI PENGIKAT TANGGA</v>
          </cell>
          <cell r="G84">
            <v>1</v>
          </cell>
          <cell r="H84" t="str">
            <v>Mtr</v>
          </cell>
          <cell r="I84" t="str">
            <v>Rp.</v>
          </cell>
          <cell r="J84">
            <v>50000</v>
          </cell>
        </row>
        <row r="85">
          <cell r="F85" t="str">
            <v>PAPAN PERINGATAN ADA KEGIATAN</v>
          </cell>
          <cell r="G85">
            <v>2</v>
          </cell>
          <cell r="H85" t="str">
            <v>Bh</v>
          </cell>
          <cell r="I85" t="str">
            <v>Rp.</v>
          </cell>
          <cell r="J85">
            <v>250000</v>
          </cell>
        </row>
        <row r="86">
          <cell r="F86" t="str">
            <v>P3K</v>
          </cell>
          <cell r="G86">
            <v>1</v>
          </cell>
          <cell r="H86" t="str">
            <v>Bh</v>
          </cell>
          <cell r="I86" t="str">
            <v>Rp.</v>
          </cell>
          <cell r="J86">
            <v>60000</v>
          </cell>
        </row>
        <row r="87">
          <cell r="F87" t="str">
            <v>Tali tampar 20 Mtr</v>
          </cell>
          <cell r="G87">
            <v>1</v>
          </cell>
          <cell r="H87" t="str">
            <v>Bh</v>
          </cell>
          <cell r="I87" t="str">
            <v>Rp.</v>
          </cell>
          <cell r="J87">
            <v>70000</v>
          </cell>
        </row>
        <row r="88">
          <cell r="F88" t="str">
            <v>TANGGA FIBER SLIDING 9 MTR</v>
          </cell>
          <cell r="G88">
            <v>1</v>
          </cell>
          <cell r="H88" t="str">
            <v>Bh</v>
          </cell>
          <cell r="I88" t="str">
            <v>Rp.</v>
          </cell>
          <cell r="J88">
            <v>4500000</v>
          </cell>
        </row>
        <row r="89">
          <cell r="F89" t="str">
            <v>STICK 20 KV 11 MTR</v>
          </cell>
          <cell r="G89">
            <v>1</v>
          </cell>
          <cell r="H89" t="str">
            <v>Bh</v>
          </cell>
          <cell r="I89" t="str">
            <v>Rp.</v>
          </cell>
          <cell r="J89">
            <v>6000000</v>
          </cell>
        </row>
        <row r="90">
          <cell r="F90" t="str">
            <v>GROUNDING APPARATUS</v>
          </cell>
          <cell r="G90">
            <v>2</v>
          </cell>
          <cell r="H90" t="str">
            <v>Bh</v>
          </cell>
          <cell r="I90" t="str">
            <v>Rp.</v>
          </cell>
          <cell r="J90">
            <v>4250000</v>
          </cell>
        </row>
        <row r="91">
          <cell r="F91" t="str">
            <v>MEGGER 5.000/ 1.000 V</v>
          </cell>
          <cell r="G91">
            <v>1</v>
          </cell>
          <cell r="H91" t="str">
            <v>Bh</v>
          </cell>
          <cell r="I91" t="str">
            <v>Rp.</v>
          </cell>
          <cell r="J91">
            <v>7300000</v>
          </cell>
        </row>
        <row r="92">
          <cell r="F92" t="str">
            <v xml:space="preserve"> AMPER TANG POWER </v>
          </cell>
          <cell r="G92">
            <v>1</v>
          </cell>
          <cell r="H92" t="str">
            <v>Bh</v>
          </cell>
          <cell r="I92" t="str">
            <v>Rp.</v>
          </cell>
          <cell r="J92">
            <v>1350000</v>
          </cell>
        </row>
        <row r="93">
          <cell r="F93" t="str">
            <v>LAMPU SOROT HALOGEN 100 WATT</v>
          </cell>
          <cell r="G93">
            <v>1</v>
          </cell>
          <cell r="H93" t="str">
            <v>Bh</v>
          </cell>
          <cell r="I93" t="str">
            <v>Rp.</v>
          </cell>
          <cell r="J93">
            <v>680000</v>
          </cell>
        </row>
        <row r="94">
          <cell r="F94" t="str">
            <v>KUNCI RING/PAS</v>
          </cell>
          <cell r="G94">
            <v>1</v>
          </cell>
          <cell r="H94" t="str">
            <v>Set</v>
          </cell>
          <cell r="I94" t="str">
            <v>Rp.</v>
          </cell>
          <cell r="J94">
            <v>75000</v>
          </cell>
        </row>
        <row r="95">
          <cell r="F95" t="str">
            <v>KUNCI INGGRIS 12"</v>
          </cell>
          <cell r="G95">
            <v>1</v>
          </cell>
          <cell r="H95" t="str">
            <v>Bh</v>
          </cell>
          <cell r="I95" t="str">
            <v>Rp.</v>
          </cell>
          <cell r="J95">
            <v>50000</v>
          </cell>
        </row>
        <row r="96">
          <cell r="F96" t="str">
            <v>COMPRESSION DIES 50 mm - 300mm</v>
          </cell>
          <cell r="G96">
            <v>1</v>
          </cell>
          <cell r="H96" t="str">
            <v>Bh</v>
          </cell>
          <cell r="I96" t="str">
            <v>Rp.</v>
          </cell>
          <cell r="J96">
            <v>4000000</v>
          </cell>
        </row>
        <row r="97">
          <cell r="F97" t="str">
            <v>GERGAJI BESI</v>
          </cell>
          <cell r="G97">
            <v>1</v>
          </cell>
          <cell r="H97" t="str">
            <v>Bh</v>
          </cell>
          <cell r="I97" t="str">
            <v>Rp.</v>
          </cell>
          <cell r="J97">
            <v>50000</v>
          </cell>
        </row>
        <row r="98">
          <cell r="F98" t="str">
            <v>TANG KOMBINASI</v>
          </cell>
          <cell r="G98">
            <v>2</v>
          </cell>
          <cell r="H98" t="str">
            <v>Bh</v>
          </cell>
          <cell r="I98" t="str">
            <v>Rp.</v>
          </cell>
          <cell r="J98">
            <v>50000</v>
          </cell>
        </row>
        <row r="99">
          <cell r="F99" t="str">
            <v>TALI NILON 12 mm</v>
          </cell>
          <cell r="G99">
            <v>1</v>
          </cell>
          <cell r="H99" t="str">
            <v>Mtr</v>
          </cell>
          <cell r="I99" t="str">
            <v>Rp.</v>
          </cell>
          <cell r="J99">
            <v>100000</v>
          </cell>
        </row>
        <row r="100">
          <cell r="F100" t="str">
            <v>SENTER</v>
          </cell>
          <cell r="G100">
            <v>2</v>
          </cell>
          <cell r="H100" t="str">
            <v>Bh</v>
          </cell>
          <cell r="I100" t="str">
            <v>Rp.</v>
          </cell>
          <cell r="J100">
            <v>70000</v>
          </cell>
        </row>
        <row r="101">
          <cell r="F101" t="str">
            <v>Sapu dan Alat Kebersihan</v>
          </cell>
          <cell r="G101">
            <v>1</v>
          </cell>
          <cell r="H101" t="str">
            <v>Bh</v>
          </cell>
          <cell r="I101" t="str">
            <v>Rp.</v>
          </cell>
          <cell r="J101">
            <v>50000</v>
          </cell>
        </row>
        <row r="102">
          <cell r="F102" t="str">
            <v>Earth Resistance Tester</v>
          </cell>
          <cell r="G102">
            <v>1</v>
          </cell>
          <cell r="H102" t="str">
            <v>Bh</v>
          </cell>
          <cell r="I102" t="str">
            <v>Rp.</v>
          </cell>
          <cell r="J102">
            <v>1750000</v>
          </cell>
        </row>
        <row r="103">
          <cell r="F103" t="str">
            <v>Three Foot</v>
          </cell>
          <cell r="G103">
            <v>1</v>
          </cell>
          <cell r="H103" t="str">
            <v>Bh</v>
          </cell>
          <cell r="I103" t="str">
            <v>Rp.</v>
          </cell>
          <cell r="J103">
            <v>1450000</v>
          </cell>
        </row>
        <row r="104">
          <cell r="F104" t="str">
            <v>Linggis</v>
          </cell>
          <cell r="G104">
            <v>1</v>
          </cell>
          <cell r="H104" t="str">
            <v>Bh</v>
          </cell>
          <cell r="I104" t="str">
            <v>Rp.</v>
          </cell>
          <cell r="J104">
            <v>75000</v>
          </cell>
        </row>
        <row r="105">
          <cell r="F105" t="str">
            <v>katrol 5 Ton</v>
          </cell>
          <cell r="G105">
            <v>1</v>
          </cell>
          <cell r="H105" t="str">
            <v>Bh</v>
          </cell>
          <cell r="I105" t="str">
            <v>Rp.</v>
          </cell>
          <cell r="J105">
            <v>2300000</v>
          </cell>
        </row>
        <row r="106">
          <cell r="F106" t="str">
            <v>Palu 3 KG</v>
          </cell>
          <cell r="G106">
            <v>1</v>
          </cell>
          <cell r="H106" t="str">
            <v>Bh</v>
          </cell>
          <cell r="I106" t="str">
            <v>Rp.</v>
          </cell>
          <cell r="J106">
            <v>30000</v>
          </cell>
        </row>
        <row r="107">
          <cell r="F107" t="str">
            <v>Transformer Hoise</v>
          </cell>
          <cell r="G107">
            <v>1</v>
          </cell>
          <cell r="H107" t="str">
            <v>Bh</v>
          </cell>
          <cell r="I107" t="str">
            <v>Rp.</v>
          </cell>
          <cell r="J107">
            <v>3400000</v>
          </cell>
        </row>
        <row r="108">
          <cell r="J108">
            <v>0</v>
          </cell>
        </row>
        <row r="109">
          <cell r="F109" t="str">
            <v>SABUK PENGAMAN</v>
          </cell>
          <cell r="G109">
            <v>2</v>
          </cell>
          <cell r="H109" t="str">
            <v>Bh</v>
          </cell>
          <cell r="I109" t="str">
            <v>Rp.</v>
          </cell>
          <cell r="J109">
            <v>1200000</v>
          </cell>
        </row>
        <row r="110">
          <cell r="F110" t="str">
            <v>HELM PENGAMAN</v>
          </cell>
          <cell r="G110">
            <v>2</v>
          </cell>
          <cell r="H110" t="str">
            <v>Bh</v>
          </cell>
          <cell r="I110" t="str">
            <v>Rp.</v>
          </cell>
          <cell r="J110">
            <v>100000</v>
          </cell>
        </row>
        <row r="111">
          <cell r="F111" t="str">
            <v>SARUNG TANGAN 1000 Volt</v>
          </cell>
          <cell r="G111">
            <v>2</v>
          </cell>
          <cell r="H111" t="str">
            <v>Psg</v>
          </cell>
          <cell r="I111" t="str">
            <v>Rp.</v>
          </cell>
          <cell r="J111">
            <v>170000</v>
          </cell>
        </row>
        <row r="112">
          <cell r="F112" t="str">
            <v>VOLTAGE DETECTOR TM</v>
          </cell>
          <cell r="G112">
            <v>1</v>
          </cell>
          <cell r="H112" t="str">
            <v>Bh</v>
          </cell>
          <cell r="I112" t="str">
            <v>Rp.</v>
          </cell>
          <cell r="J112">
            <v>1500000</v>
          </cell>
        </row>
        <row r="113">
          <cell r="F113" t="str">
            <v>JAS HUJAN</v>
          </cell>
          <cell r="G113">
            <v>3</v>
          </cell>
          <cell r="H113" t="str">
            <v>Bh</v>
          </cell>
          <cell r="I113" t="str">
            <v>Rp.</v>
          </cell>
          <cell r="J113">
            <v>100000</v>
          </cell>
        </row>
        <row r="114">
          <cell r="F114" t="str">
            <v>SEPATU KARET 1000 VOLT/LISTRIK</v>
          </cell>
          <cell r="G114">
            <v>2</v>
          </cell>
          <cell r="H114" t="str">
            <v>Psg</v>
          </cell>
          <cell r="I114" t="str">
            <v>Rp.</v>
          </cell>
          <cell r="J114">
            <v>100000</v>
          </cell>
        </row>
        <row r="115">
          <cell r="F115" t="str">
            <v>TALI PENGIKAT TANGGA</v>
          </cell>
          <cell r="G115">
            <v>1</v>
          </cell>
          <cell r="H115" t="str">
            <v>Mtr</v>
          </cell>
          <cell r="I115" t="str">
            <v>Rp.</v>
          </cell>
          <cell r="J115">
            <v>50000</v>
          </cell>
        </row>
        <row r="116">
          <cell r="F116" t="str">
            <v>PAPAN PERINGATAN ADA KEGIATAN</v>
          </cell>
          <cell r="G116">
            <v>2</v>
          </cell>
          <cell r="H116" t="str">
            <v>Bh</v>
          </cell>
          <cell r="I116" t="str">
            <v>Rp.</v>
          </cell>
          <cell r="J116">
            <v>250000</v>
          </cell>
        </row>
        <row r="117">
          <cell r="F117" t="str">
            <v>P3K</v>
          </cell>
          <cell r="G117">
            <v>1</v>
          </cell>
          <cell r="H117" t="str">
            <v>Bh</v>
          </cell>
          <cell r="I117" t="str">
            <v>Rp.</v>
          </cell>
          <cell r="J117">
            <v>60000</v>
          </cell>
        </row>
        <row r="118">
          <cell r="F118" t="str">
            <v>Tali tampar 20 Mtr</v>
          </cell>
          <cell r="G118">
            <v>1</v>
          </cell>
          <cell r="H118" t="str">
            <v>Bh</v>
          </cell>
          <cell r="I118" t="str">
            <v>Rp.</v>
          </cell>
          <cell r="J118">
            <v>70000</v>
          </cell>
        </row>
        <row r="119">
          <cell r="F119" t="str">
            <v>TOOLS SET</v>
          </cell>
          <cell r="G119">
            <v>1</v>
          </cell>
          <cell r="H119" t="str">
            <v>Set</v>
          </cell>
          <cell r="I119" t="str">
            <v>Rp.</v>
          </cell>
          <cell r="J119">
            <v>150000</v>
          </cell>
        </row>
        <row r="120">
          <cell r="F120" t="str">
            <v>KOTAK ALAT KERJA</v>
          </cell>
          <cell r="G120">
            <v>1</v>
          </cell>
          <cell r="H120" t="str">
            <v>Bh</v>
          </cell>
          <cell r="I120" t="str">
            <v>Rp.</v>
          </cell>
          <cell r="J120">
            <v>500000</v>
          </cell>
        </row>
        <row r="121">
          <cell r="F121" t="str">
            <v>AMPER TANG POWER</v>
          </cell>
          <cell r="G121">
            <v>1</v>
          </cell>
          <cell r="H121" t="str">
            <v>Bh</v>
          </cell>
          <cell r="I121" t="str">
            <v>Rp.</v>
          </cell>
          <cell r="J121">
            <v>1350000</v>
          </cell>
        </row>
        <row r="122">
          <cell r="F122" t="str">
            <v>ADJUSTABLE WRENCH / KUNCI INGGRIS 8"</v>
          </cell>
          <cell r="G122">
            <v>1</v>
          </cell>
          <cell r="H122" t="str">
            <v>Bh</v>
          </cell>
          <cell r="I122" t="str">
            <v>Rp.</v>
          </cell>
          <cell r="J122">
            <v>50000</v>
          </cell>
        </row>
        <row r="123">
          <cell r="F123" t="str">
            <v>LAMPU SENTER</v>
          </cell>
          <cell r="G123">
            <v>1</v>
          </cell>
          <cell r="H123" t="str">
            <v>Bh</v>
          </cell>
          <cell r="I123" t="str">
            <v>Rp.</v>
          </cell>
          <cell r="J123">
            <v>70000</v>
          </cell>
        </row>
        <row r="124">
          <cell r="F124" t="str">
            <v>HAND COMPRESSION TOOL</v>
          </cell>
          <cell r="G124">
            <v>1</v>
          </cell>
          <cell r="H124" t="str">
            <v>Set</v>
          </cell>
          <cell r="I124" t="str">
            <v>Rp.</v>
          </cell>
          <cell r="J124">
            <v>750000</v>
          </cell>
        </row>
        <row r="125">
          <cell r="F125" t="str">
            <v>PHASE SEQUENCE INDICATOR</v>
          </cell>
          <cell r="G125">
            <v>1</v>
          </cell>
          <cell r="H125" t="str">
            <v>Unit</v>
          </cell>
          <cell r="I125" t="str">
            <v>Rp.</v>
          </cell>
          <cell r="J125">
            <v>650000</v>
          </cell>
        </row>
        <row r="126">
          <cell r="F126" t="str">
            <v xml:space="preserve">PISAU PENGUPAS KABEL </v>
          </cell>
          <cell r="G126">
            <v>1</v>
          </cell>
          <cell r="H126" t="str">
            <v>Bh</v>
          </cell>
          <cell r="I126" t="str">
            <v>Rp.</v>
          </cell>
          <cell r="J126">
            <v>25000</v>
          </cell>
        </row>
        <row r="127">
          <cell r="F127" t="str">
            <v>TES PEN</v>
          </cell>
          <cell r="G127">
            <v>1</v>
          </cell>
          <cell r="H127" t="str">
            <v>Bh</v>
          </cell>
          <cell r="I127" t="str">
            <v>Rp.</v>
          </cell>
          <cell r="J127">
            <v>25000</v>
          </cell>
        </row>
        <row r="128">
          <cell r="F128" t="str">
            <v>HANDLE LBS</v>
          </cell>
          <cell r="G128">
            <v>1</v>
          </cell>
          <cell r="H128" t="str">
            <v>Bh</v>
          </cell>
          <cell r="I128" t="str">
            <v>Rp.</v>
          </cell>
          <cell r="J128">
            <v>150000</v>
          </cell>
        </row>
        <row r="129">
          <cell r="F129" t="str">
            <v>PARANG</v>
          </cell>
          <cell r="G129">
            <v>1</v>
          </cell>
          <cell r="H129" t="str">
            <v>Bh</v>
          </cell>
          <cell r="I129" t="str">
            <v>Rp.</v>
          </cell>
          <cell r="J129">
            <v>50000</v>
          </cell>
        </row>
        <row r="131">
          <cell r="F131" t="str">
            <v>SABUK PENGAMAN</v>
          </cell>
          <cell r="G131">
            <v>1</v>
          </cell>
          <cell r="H131" t="str">
            <v>Bh</v>
          </cell>
          <cell r="I131" t="str">
            <v>Rp.</v>
          </cell>
          <cell r="J131">
            <v>1200000</v>
          </cell>
        </row>
        <row r="132">
          <cell r="F132" t="str">
            <v>HELM PENGAMAN</v>
          </cell>
          <cell r="G132">
            <v>1</v>
          </cell>
          <cell r="H132" t="str">
            <v>Bh</v>
          </cell>
          <cell r="I132" t="str">
            <v>Rp.</v>
          </cell>
          <cell r="J132">
            <v>100000</v>
          </cell>
        </row>
        <row r="133">
          <cell r="F133" t="str">
            <v>P3K</v>
          </cell>
          <cell r="G133">
            <v>1</v>
          </cell>
          <cell r="H133" t="str">
            <v>Bh</v>
          </cell>
          <cell r="I133" t="str">
            <v>Rp.</v>
          </cell>
          <cell r="J133">
            <v>60000</v>
          </cell>
        </row>
        <row r="134">
          <cell r="F134" t="str">
            <v xml:space="preserve">JAS HUJAN </v>
          </cell>
          <cell r="G134">
            <v>1</v>
          </cell>
          <cell r="H134" t="str">
            <v>Bh</v>
          </cell>
          <cell r="I134" t="str">
            <v>Rp.</v>
          </cell>
          <cell r="J134">
            <v>100000</v>
          </cell>
        </row>
        <row r="135">
          <cell r="F135" t="str">
            <v>Teropong</v>
          </cell>
          <cell r="G135">
            <v>1</v>
          </cell>
          <cell r="H135" t="str">
            <v>Bh</v>
          </cell>
          <cell r="I135" t="str">
            <v>Rp.</v>
          </cell>
          <cell r="J135">
            <v>500000</v>
          </cell>
        </row>
        <row r="136">
          <cell r="F136" t="str">
            <v>TOOLS SET</v>
          </cell>
          <cell r="G136">
            <v>1</v>
          </cell>
          <cell r="H136" t="str">
            <v>Set</v>
          </cell>
          <cell r="I136" t="str">
            <v>Rp.</v>
          </cell>
          <cell r="J136">
            <v>150000</v>
          </cell>
        </row>
        <row r="137">
          <cell r="F137" t="str">
            <v>KUNCI RING/PAS</v>
          </cell>
          <cell r="G137">
            <v>1</v>
          </cell>
          <cell r="H137" t="str">
            <v>Set</v>
          </cell>
          <cell r="I137" t="str">
            <v>Rp.</v>
          </cell>
          <cell r="J137">
            <v>75000</v>
          </cell>
        </row>
        <row r="138">
          <cell r="F138" t="str">
            <v>KUNCI INGGRIS 12"</v>
          </cell>
          <cell r="G138">
            <v>2</v>
          </cell>
          <cell r="H138" t="str">
            <v>Bh</v>
          </cell>
          <cell r="I138" t="str">
            <v>Rp.</v>
          </cell>
          <cell r="J138">
            <v>50000</v>
          </cell>
        </row>
        <row r="139">
          <cell r="F139" t="str">
            <v>TANG KOMBINASI</v>
          </cell>
          <cell r="G139">
            <v>2</v>
          </cell>
          <cell r="H139" t="str">
            <v>Bh</v>
          </cell>
          <cell r="I139" t="str">
            <v>Rp.</v>
          </cell>
          <cell r="J139">
            <v>50000</v>
          </cell>
        </row>
        <row r="140">
          <cell r="F140" t="str">
            <v>PAPAN ALAS TULIS</v>
          </cell>
          <cell r="G140">
            <v>1</v>
          </cell>
          <cell r="H140" t="str">
            <v>Bh</v>
          </cell>
          <cell r="I140" t="str">
            <v>Rp.</v>
          </cell>
          <cell r="J140">
            <v>30000</v>
          </cell>
        </row>
        <row r="141">
          <cell r="F141" t="str">
            <v>ATK</v>
          </cell>
          <cell r="G141">
            <v>1</v>
          </cell>
          <cell r="H141" t="str">
            <v>Bh</v>
          </cell>
          <cell r="I141" t="str">
            <v>Rp.</v>
          </cell>
          <cell r="J141">
            <v>30000</v>
          </cell>
        </row>
        <row r="142">
          <cell r="F142" t="str">
            <v>Kamera ber-GPS</v>
          </cell>
          <cell r="G142">
            <v>1</v>
          </cell>
          <cell r="H142" t="str">
            <v>SET</v>
          </cell>
          <cell r="I142" t="str">
            <v>Rp.</v>
          </cell>
          <cell r="J142">
            <v>5000000</v>
          </cell>
        </row>
        <row r="144">
          <cell r="F144" t="str">
            <v>P3K</v>
          </cell>
          <cell r="G144">
            <v>1</v>
          </cell>
          <cell r="H144" t="str">
            <v>Bh</v>
          </cell>
          <cell r="I144" t="str">
            <v>Rp.</v>
          </cell>
          <cell r="J144">
            <v>60000</v>
          </cell>
        </row>
        <row r="145">
          <cell r="F145" t="str">
            <v>SARUNG TANGAN 1000 Volt</v>
          </cell>
          <cell r="G145">
            <v>2</v>
          </cell>
          <cell r="H145" t="str">
            <v>Psg</v>
          </cell>
          <cell r="I145" t="str">
            <v>Rp.</v>
          </cell>
          <cell r="J145">
            <v>170000</v>
          </cell>
        </row>
        <row r="146">
          <cell r="F146" t="str">
            <v xml:space="preserve">JAS HUJAN </v>
          </cell>
          <cell r="G146">
            <v>1</v>
          </cell>
          <cell r="H146" t="str">
            <v>Bh</v>
          </cell>
          <cell r="I146" t="str">
            <v>Rp.</v>
          </cell>
          <cell r="J146">
            <v>100000</v>
          </cell>
        </row>
        <row r="147">
          <cell r="F147" t="str">
            <v>TANGGA FIBER SLIDING 9 MTR</v>
          </cell>
          <cell r="G147">
            <v>1</v>
          </cell>
          <cell r="H147" t="str">
            <v>Bh</v>
          </cell>
          <cell r="I147" t="str">
            <v>Rp.</v>
          </cell>
          <cell r="J147">
            <v>4500000</v>
          </cell>
        </row>
        <row r="148">
          <cell r="F148" t="str">
            <v>STICK 20 KV 11 MTR</v>
          </cell>
          <cell r="G148">
            <v>1</v>
          </cell>
          <cell r="H148" t="str">
            <v>Bh</v>
          </cell>
          <cell r="I148" t="str">
            <v>Rp.</v>
          </cell>
          <cell r="J148">
            <v>6000000</v>
          </cell>
        </row>
        <row r="149">
          <cell r="F149" t="str">
            <v>GROUNDING APPARATUS</v>
          </cell>
          <cell r="G149">
            <v>1</v>
          </cell>
          <cell r="H149" t="str">
            <v>Bh</v>
          </cell>
          <cell r="I149" t="str">
            <v>Rp.</v>
          </cell>
          <cell r="J149">
            <v>4250000</v>
          </cell>
        </row>
        <row r="150">
          <cell r="F150" t="str">
            <v>MEGGER 5.000/ 1.000 V</v>
          </cell>
          <cell r="G150">
            <v>1</v>
          </cell>
          <cell r="H150" t="str">
            <v>Bh</v>
          </cell>
          <cell r="I150" t="str">
            <v>Rp.</v>
          </cell>
          <cell r="J150">
            <v>7300000</v>
          </cell>
        </row>
        <row r="151">
          <cell r="F151" t="str">
            <v>COMPRESSION DIES 50 mm - 300mm</v>
          </cell>
          <cell r="G151">
            <v>1</v>
          </cell>
          <cell r="H151" t="str">
            <v>Bh</v>
          </cell>
          <cell r="I151" t="str">
            <v>Rp.</v>
          </cell>
          <cell r="J151">
            <v>4000000</v>
          </cell>
        </row>
        <row r="152">
          <cell r="F152" t="str">
            <v>TANG POWER 600 A + HARMONISA</v>
          </cell>
          <cell r="G152">
            <v>1</v>
          </cell>
          <cell r="H152" t="str">
            <v>Bh</v>
          </cell>
          <cell r="I152" t="str">
            <v>Rp.</v>
          </cell>
          <cell r="J152">
            <v>8000000</v>
          </cell>
        </row>
        <row r="153">
          <cell r="F153" t="str">
            <v>LAMPU SOROT HALOGEN 100 WATT</v>
          </cell>
          <cell r="G153">
            <v>1</v>
          </cell>
          <cell r="H153" t="str">
            <v>Bh</v>
          </cell>
          <cell r="I153" t="str">
            <v>Rp.</v>
          </cell>
          <cell r="J153">
            <v>680000</v>
          </cell>
        </row>
        <row r="154">
          <cell r="F154" t="str">
            <v>KUNCI CONNECTOR</v>
          </cell>
          <cell r="G154">
            <v>1</v>
          </cell>
          <cell r="H154" t="str">
            <v>Bh</v>
          </cell>
          <cell r="I154" t="str">
            <v>Rp.</v>
          </cell>
          <cell r="J154">
            <v>12000</v>
          </cell>
        </row>
        <row r="155">
          <cell r="F155" t="str">
            <v>KUNCI RING/PAS</v>
          </cell>
          <cell r="G155">
            <v>1</v>
          </cell>
          <cell r="H155" t="str">
            <v>Set</v>
          </cell>
          <cell r="I155" t="str">
            <v>Rp.</v>
          </cell>
          <cell r="J155">
            <v>75000</v>
          </cell>
        </row>
        <row r="156">
          <cell r="F156" t="str">
            <v>KUNCI INGGRIS 12"</v>
          </cell>
          <cell r="G156">
            <v>1</v>
          </cell>
          <cell r="H156" t="str">
            <v>Bh</v>
          </cell>
          <cell r="I156" t="str">
            <v>Rp.</v>
          </cell>
          <cell r="J156">
            <v>50000</v>
          </cell>
        </row>
        <row r="157">
          <cell r="F157" t="str">
            <v>GERGAJI BESI</v>
          </cell>
          <cell r="G157">
            <v>0</v>
          </cell>
          <cell r="H157" t="str">
            <v>Bh</v>
          </cell>
          <cell r="I157" t="str">
            <v>Rp.</v>
          </cell>
          <cell r="J157">
            <v>50000</v>
          </cell>
        </row>
        <row r="158">
          <cell r="F158" t="str">
            <v>TANG KOMBINASI</v>
          </cell>
          <cell r="G158">
            <v>2</v>
          </cell>
          <cell r="H158" t="str">
            <v>Bh</v>
          </cell>
          <cell r="I158" t="str">
            <v>Rp.</v>
          </cell>
          <cell r="J158">
            <v>50000</v>
          </cell>
        </row>
        <row r="159">
          <cell r="F159" t="str">
            <v>TALI NILON 12 mm</v>
          </cell>
          <cell r="G159">
            <v>1</v>
          </cell>
          <cell r="H159" t="str">
            <v>Mtr</v>
          </cell>
          <cell r="I159" t="str">
            <v>Rp.</v>
          </cell>
          <cell r="J159">
            <v>100000</v>
          </cell>
        </row>
        <row r="160">
          <cell r="F160" t="str">
            <v>SENTER</v>
          </cell>
          <cell r="G160">
            <v>1</v>
          </cell>
          <cell r="H160" t="str">
            <v>Bh</v>
          </cell>
          <cell r="I160" t="str">
            <v>Rp.</v>
          </cell>
          <cell r="J160">
            <v>70000</v>
          </cell>
        </row>
        <row r="161">
          <cell r="F161" t="str">
            <v>Sapu dan Alat Kebersihan</v>
          </cell>
          <cell r="G161">
            <v>1</v>
          </cell>
          <cell r="H161" t="str">
            <v>Bh</v>
          </cell>
          <cell r="I161" t="str">
            <v>Rp.</v>
          </cell>
          <cell r="J161">
            <v>50000</v>
          </cell>
        </row>
        <row r="162">
          <cell r="F162" t="str">
            <v>Earth Resistance Tester</v>
          </cell>
          <cell r="G162">
            <v>1</v>
          </cell>
          <cell r="H162" t="str">
            <v>Bh</v>
          </cell>
          <cell r="I162" t="str">
            <v>Rp.</v>
          </cell>
          <cell r="J162">
            <v>1750000</v>
          </cell>
        </row>
        <row r="163">
          <cell r="F163" t="str">
            <v>Linggis</v>
          </cell>
          <cell r="G163">
            <v>0</v>
          </cell>
          <cell r="H163" t="str">
            <v>Bh</v>
          </cell>
          <cell r="I163" t="str">
            <v>Rp.</v>
          </cell>
          <cell r="J163">
            <v>75000</v>
          </cell>
        </row>
        <row r="164">
          <cell r="F164" t="str">
            <v>Palu 3 KG</v>
          </cell>
          <cell r="G164">
            <v>1</v>
          </cell>
          <cell r="H164" t="str">
            <v>Bh</v>
          </cell>
          <cell r="I164" t="str">
            <v>Rp.</v>
          </cell>
          <cell r="J164">
            <v>30000</v>
          </cell>
        </row>
        <row r="165">
          <cell r="F165" t="str">
            <v>A DEFAULT DETECTOR</v>
          </cell>
          <cell r="G165">
            <v>1</v>
          </cell>
          <cell r="H165" t="str">
            <v>Bh</v>
          </cell>
          <cell r="I165" t="str">
            <v>Rp.</v>
          </cell>
          <cell r="J165">
            <v>60000000</v>
          </cell>
        </row>
        <row r="167">
          <cell r="F167" t="str">
            <v>SABUK PENGAMAN</v>
          </cell>
          <cell r="G167">
            <v>2</v>
          </cell>
          <cell r="H167" t="str">
            <v>Bh</v>
          </cell>
          <cell r="I167" t="str">
            <v>Rp.</v>
          </cell>
          <cell r="J167">
            <v>1200000</v>
          </cell>
        </row>
        <row r="168">
          <cell r="F168" t="str">
            <v>HELM PENGAMAN</v>
          </cell>
          <cell r="G168">
            <v>2</v>
          </cell>
          <cell r="H168" t="str">
            <v>Bh</v>
          </cell>
          <cell r="I168" t="str">
            <v>Rp.</v>
          </cell>
          <cell r="J168">
            <v>100000</v>
          </cell>
        </row>
        <row r="169">
          <cell r="F169" t="str">
            <v>SARUNG TANGAN 20 kVolt</v>
          </cell>
          <cell r="G169">
            <v>2</v>
          </cell>
          <cell r="H169" t="str">
            <v>Psg</v>
          </cell>
          <cell r="I169" t="str">
            <v>Rp.</v>
          </cell>
          <cell r="J169">
            <v>2000000</v>
          </cell>
        </row>
        <row r="170">
          <cell r="F170" t="str">
            <v>JAS HUJAN</v>
          </cell>
          <cell r="G170">
            <v>2</v>
          </cell>
          <cell r="H170" t="str">
            <v>Bh</v>
          </cell>
          <cell r="I170" t="str">
            <v>Rp.</v>
          </cell>
          <cell r="J170">
            <v>100000</v>
          </cell>
        </row>
        <row r="171">
          <cell r="F171" t="str">
            <v>SEPATU KARET 20 kV</v>
          </cell>
          <cell r="G171">
            <v>2</v>
          </cell>
          <cell r="H171" t="str">
            <v>Psg</v>
          </cell>
          <cell r="I171" t="str">
            <v>Rp.</v>
          </cell>
          <cell r="J171">
            <v>2000000</v>
          </cell>
        </row>
        <row r="172">
          <cell r="F172" t="str">
            <v>TALI PENGIKAT TANGGA</v>
          </cell>
          <cell r="G172">
            <v>1</v>
          </cell>
          <cell r="H172" t="str">
            <v>Mtr</v>
          </cell>
          <cell r="I172" t="str">
            <v>Rp.</v>
          </cell>
          <cell r="J172">
            <v>50000</v>
          </cell>
        </row>
        <row r="173">
          <cell r="F173" t="str">
            <v>PAPAN PERINGATAN ADA KEGIATAN</v>
          </cell>
          <cell r="G173">
            <v>2</v>
          </cell>
          <cell r="H173" t="str">
            <v>Bh</v>
          </cell>
          <cell r="I173" t="str">
            <v>Rp.</v>
          </cell>
          <cell r="J173">
            <v>250000</v>
          </cell>
        </row>
        <row r="174">
          <cell r="F174" t="str">
            <v>P3K</v>
          </cell>
          <cell r="G174">
            <v>1</v>
          </cell>
          <cell r="H174" t="str">
            <v>Bh</v>
          </cell>
          <cell r="I174" t="str">
            <v>Rp.</v>
          </cell>
          <cell r="J174">
            <v>60000</v>
          </cell>
        </row>
        <row r="175">
          <cell r="F175" t="str">
            <v>Tali tampar 20 Mtr</v>
          </cell>
          <cell r="G175">
            <v>1</v>
          </cell>
          <cell r="H175" t="str">
            <v>Bh</v>
          </cell>
          <cell r="I175" t="str">
            <v>Rp.</v>
          </cell>
          <cell r="J175">
            <v>70000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  <sheetName val="Smg"/>
      <sheetName val="RAB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  <sheetData sheetId="32" refreshError="1"/>
      <sheetData sheetId="33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2.c.MB STATION  (2)"/>
      <sheetName val="2.d.PCK UP  1300 (2)"/>
      <sheetName val="2.Mobil Crane 5 ton"/>
      <sheetName val="2.d.PCK UP 2000 (2)"/>
      <sheetName val="3.e. MOT BEK  (2)"/>
      <sheetName val="3.e. MOT  SPRT (2)"/>
      <sheetName val="Sheet2"/>
      <sheetName val="HarJabor(12C2)"/>
      <sheetName val="PMT"/>
      <sheetName val="Smg"/>
      <sheetName val="Chart1"/>
      <sheetName val="DeVIASI"/>
      <sheetName val="KoMposisi"/>
      <sheetName val="Data"/>
      <sheetName val="DTU"/>
      <sheetName val="RAB"/>
      <sheetName val="harga material hps 2013"/>
      <sheetName val="Kamus"/>
      <sheetName val="JAN07"/>
      <sheetName val="UshDeb00"/>
      <sheetName val="MENU1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LR"/>
      <sheetName val="REFERENSI"/>
      <sheetName val="Analisa Upah &amp; Bahan Plum"/>
      <sheetName val="HRG BHN"/>
      <sheetName val="Bill of Qty MEP"/>
      <sheetName val="RKS"/>
      <sheetName val="aruskas"/>
      <sheetName val="Hal-1"/>
      <sheetName val="Sheet5"/>
      <sheetName val="Harga BBM Indonesia"/>
      <sheetName val="PUNCAK-89"/>
      <sheetName val="Hg.Sat"/>
      <sheetName val="NerSubsis"/>
      <sheetName val="CiMaPlbStd"/>
      <sheetName val="W-NAD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JAN09"/>
      <sheetName val="5.1(1)"/>
      <sheetName val="Analisis"/>
      <sheetName val="PESUT TW2"/>
      <sheetName val="dengan pembangkitan"/>
      <sheetName val="LK2004"/>
      <sheetName val="Uraian"/>
      <sheetName val="01 A"/>
      <sheetName val="Rupiah"/>
      <sheetName val="Resume"/>
      <sheetName val="MENU"/>
      <sheetName val="PARAMETER"/>
      <sheetName val="Rekap PMG."/>
      <sheetName val="Fixset"/>
      <sheetName val="Format"/>
    </sheetNames>
    <sheetDataSet>
      <sheetData sheetId="0" refreshError="1">
        <row r="1">
          <cell r="A1" t="str">
            <v>REKAP GANGGUAN PMT 20 KV</v>
          </cell>
          <cell r="B1" t="str">
            <v xml:space="preserve">DAFTAR HARGA MATERIAL </v>
          </cell>
        </row>
        <row r="2">
          <cell r="A2" t="str">
            <v>BULAN :   DESEMBER 2008</v>
          </cell>
          <cell r="B2" t="str">
            <v xml:space="preserve">PER 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cek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NAMA BARANG / MATERIAL</v>
          </cell>
          <cell r="E6" t="str">
            <v>satuan</v>
          </cell>
          <cell r="F6" t="str">
            <v>Netto</v>
          </cell>
          <cell r="G6" t="str">
            <v>Harga terendah</v>
          </cell>
          <cell r="H6" t="str">
            <v>ket dan tgl</v>
          </cell>
          <cell r="I6" t="str">
            <v>harga tertinggi</v>
          </cell>
          <cell r="J6" t="str">
            <v>ket dan tgl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>
            <v>2</v>
          </cell>
          <cell r="B8" t="str">
            <v>A3C24</v>
          </cell>
          <cell r="C8">
            <v>1002</v>
          </cell>
          <cell r="D8" t="str">
            <v>AAAC 240 mm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>
            <v>3</v>
          </cell>
          <cell r="B9" t="str">
            <v>A3C15</v>
          </cell>
          <cell r="C9">
            <v>1002</v>
          </cell>
          <cell r="D9" t="str">
            <v>AAAC 150 mm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>
            <v>4</v>
          </cell>
          <cell r="B10" t="str">
            <v>A3C35</v>
          </cell>
          <cell r="C10">
            <v>1003</v>
          </cell>
          <cell r="D10" t="str">
            <v>AAAC 35 mm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>
            <v>5</v>
          </cell>
          <cell r="B11" t="str">
            <v>A3C7</v>
          </cell>
          <cell r="C11">
            <v>1001</v>
          </cell>
          <cell r="D11" t="str">
            <v>AAAC 70 mm</v>
          </cell>
          <cell r="E11" t="str">
            <v>Meter</v>
          </cell>
          <cell r="F11">
            <v>7670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>
            <v>6</v>
          </cell>
          <cell r="B12" t="str">
            <v>KOAB24</v>
          </cell>
          <cell r="C12">
            <v>1004</v>
          </cell>
          <cell r="D12" t="str">
            <v>Alcoa bimetal 240</v>
          </cell>
          <cell r="E12" t="str">
            <v>Buah</v>
          </cell>
          <cell r="F12">
            <v>9500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>
            <v>7</v>
          </cell>
          <cell r="B13" t="str">
            <v>KOAB70</v>
          </cell>
          <cell r="C13">
            <v>1005</v>
          </cell>
          <cell r="D13" t="str">
            <v>Alcoa bimetal 70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>
            <v>8</v>
          </cell>
          <cell r="B14" t="str">
            <v>ABK</v>
          </cell>
          <cell r="C14">
            <v>1006</v>
          </cell>
          <cell r="D14" t="str">
            <v>Alkoa banled 10-25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>
            <v>9</v>
          </cell>
          <cell r="B15" t="str">
            <v>ABB</v>
          </cell>
          <cell r="C15">
            <v>1007</v>
          </cell>
          <cell r="D15" t="str">
            <v>Alkoa Banled 10-70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>
            <v>10</v>
          </cell>
          <cell r="B16" t="str">
            <v>AMP2,5</v>
          </cell>
          <cell r="C16">
            <v>1008</v>
          </cell>
          <cell r="D16" t="str">
            <v>Amplas 2,5 cm</v>
          </cell>
          <cell r="E16" t="str">
            <v>Meter</v>
          </cell>
          <cell r="F16">
            <v>8000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>
            <v>11</v>
          </cell>
          <cell r="B17" t="str">
            <v>ARD7</v>
          </cell>
          <cell r="C17">
            <v>1010</v>
          </cell>
          <cell r="D17" t="str">
            <v>Armour Rod for AAAC 70 mm2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>
            <v>12</v>
          </cell>
          <cell r="B18" t="str">
            <v>ARD24</v>
          </cell>
          <cell r="C18">
            <v>1011</v>
          </cell>
          <cell r="D18" t="str">
            <v>Arrmour Rod #  for AAAC 240 mm2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>
            <v>13</v>
          </cell>
          <cell r="B19" t="str">
            <v>ARD15</v>
          </cell>
          <cell r="C19">
            <v>1011</v>
          </cell>
          <cell r="D19" t="str">
            <v>Arrmour Rod #  for AAAC 150 mm2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>
            <v>14</v>
          </cell>
          <cell r="B20" t="str">
            <v>ARD35</v>
          </cell>
          <cell r="C20">
            <v>1010</v>
          </cell>
          <cell r="D20" t="str">
            <v>Armour Rod for AAAC 35 mm2</v>
          </cell>
          <cell r="E20" t="str">
            <v>Set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>
            <v>15</v>
          </cell>
          <cell r="B21" t="str">
            <v>ARD50</v>
          </cell>
          <cell r="C21">
            <v>1011</v>
          </cell>
          <cell r="D21" t="str">
            <v>Arrmour Rod #  for AAAC 50 mm2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>
            <v>16</v>
          </cell>
          <cell r="B22" t="str">
            <v>Atw14</v>
          </cell>
          <cell r="C22">
            <v>1012</v>
          </cell>
          <cell r="D22" t="str">
            <v>Arrmour Tipe 1/4 " wide</v>
          </cell>
          <cell r="E22" t="str">
            <v>Buah</v>
          </cell>
          <cell r="F22">
            <v>2000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>
            <v>17</v>
          </cell>
          <cell r="B23" t="str">
            <v>BL</v>
          </cell>
          <cell r="C23">
            <v>1014</v>
          </cell>
          <cell r="D23" t="str">
            <v>Baut longseng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>
            <v>18</v>
          </cell>
          <cell r="B24" t="str">
            <v>Bs</v>
          </cell>
          <cell r="C24">
            <v>1013</v>
          </cell>
          <cell r="D24" t="str">
            <v>Baut steinlist</v>
          </cell>
          <cell r="E24" t="str">
            <v>Buah</v>
          </cell>
          <cell r="F24">
            <v>5000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>
            <v>19</v>
          </cell>
          <cell r="B25" t="str">
            <v>BT</v>
          </cell>
          <cell r="C25">
            <v>1015</v>
          </cell>
          <cell r="D25" t="str">
            <v>Baut Trafo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>
            <v>20</v>
          </cell>
          <cell r="B26" t="str">
            <v>BC10</v>
          </cell>
          <cell r="C26">
            <v>1016</v>
          </cell>
          <cell r="D26" t="str">
            <v>BC 10 mm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>
            <v>21</v>
          </cell>
          <cell r="B27" t="str">
            <v>BC16</v>
          </cell>
          <cell r="C27">
            <v>1017</v>
          </cell>
          <cell r="D27" t="str">
            <v>BC 16 mm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>
            <v>22</v>
          </cell>
          <cell r="B28" t="str">
            <v>BC25</v>
          </cell>
          <cell r="C28">
            <v>1018</v>
          </cell>
          <cell r="D28" t="str">
            <v>BC 25 mm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>
            <v>23</v>
          </cell>
          <cell r="B29" t="str">
            <v>BC35</v>
          </cell>
          <cell r="C29">
            <v>1019</v>
          </cell>
          <cell r="D29" t="str">
            <v>BC 35 mm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>
            <v>24</v>
          </cell>
          <cell r="B30" t="str">
            <v>BC50</v>
          </cell>
          <cell r="C30">
            <v>1020</v>
          </cell>
          <cell r="D30" t="str">
            <v>BC 50  mm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>
            <v>25</v>
          </cell>
          <cell r="B31" t="str">
            <v>BC6</v>
          </cell>
          <cell r="C31">
            <v>1021</v>
          </cell>
          <cell r="D31" t="str">
            <v>BC 6 mm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>
            <v>26</v>
          </cell>
          <cell r="B32" t="str">
            <v>BGL</v>
          </cell>
          <cell r="C32">
            <v>1022</v>
          </cell>
          <cell r="D32" t="str">
            <v>Begel Petir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>
            <v>27</v>
          </cell>
          <cell r="B33" t="str">
            <v>BGLU</v>
          </cell>
          <cell r="C33">
            <v>1023</v>
          </cell>
          <cell r="D33" t="str">
            <v>Beugel U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>
            <v>28</v>
          </cell>
          <cell r="B34" t="str">
            <v>BDA16</v>
          </cell>
          <cell r="C34">
            <v>1024</v>
          </cell>
          <cell r="D34" t="str">
            <v>Bolt Double Arming 5/8" x (16" s/d 24")</v>
          </cell>
          <cell r="E34" t="str">
            <v>Buah</v>
          </cell>
          <cell r="F34">
            <v>14000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>
            <v>29</v>
          </cell>
          <cell r="B35" t="str">
            <v>BDA10</v>
          </cell>
          <cell r="C35">
            <v>1025</v>
          </cell>
          <cell r="D35" t="str">
            <v>Bolt Double Arming 5/8" x 10"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>
            <v>30</v>
          </cell>
          <cell r="B36" t="str">
            <v>BDA12</v>
          </cell>
          <cell r="C36">
            <v>1025</v>
          </cell>
          <cell r="D36" t="str">
            <v>Bolt Double Arming 5/8" x 12"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>
            <v>31</v>
          </cell>
          <cell r="B37" t="str">
            <v>BDA14</v>
          </cell>
          <cell r="C37">
            <v>1026</v>
          </cell>
          <cell r="D37" t="str">
            <v>Bolt Double Arming 5/8" x 14"</v>
          </cell>
          <cell r="E37" t="str">
            <v>Buah</v>
          </cell>
          <cell r="F37">
            <v>13000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>
            <v>32</v>
          </cell>
          <cell r="B38" t="str">
            <v>BDU10</v>
          </cell>
          <cell r="C38">
            <v>1027</v>
          </cell>
          <cell r="D38" t="str">
            <v>Bolt Double Up Set 5/8" x 10 "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 t="str">
            <v>ha 6/4/06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>
            <v>33</v>
          </cell>
          <cell r="B39" t="str">
            <v>BDU12</v>
          </cell>
          <cell r="C39">
            <v>1027</v>
          </cell>
          <cell r="D39" t="str">
            <v>Bolt Double Up Set 5/8" x 12 "</v>
          </cell>
          <cell r="E39" t="str">
            <v>Buah</v>
          </cell>
          <cell r="F39">
            <v>12750</v>
          </cell>
          <cell r="G39">
            <v>1102.6778000000002</v>
          </cell>
          <cell r="H39">
            <v>3</v>
          </cell>
          <cell r="I39">
            <v>12000</v>
          </cell>
          <cell r="J39" t="str">
            <v>ha 6/4/06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>
            <v>34</v>
          </cell>
          <cell r="B40" t="str">
            <v>BDU9</v>
          </cell>
          <cell r="C40">
            <v>1027</v>
          </cell>
          <cell r="D40" t="str">
            <v>Bolt Double Up Set 5/8" x 9 "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 t="str">
            <v>ha 6/4/06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>
            <v>35</v>
          </cell>
          <cell r="B41" t="str">
            <v>BDU8</v>
          </cell>
          <cell r="C41">
            <v>1027</v>
          </cell>
          <cell r="D41" t="str">
            <v>Bolt Double Up Set 5/8" x 8 "</v>
          </cell>
          <cell r="E41" t="str">
            <v>Buah</v>
          </cell>
          <cell r="F41">
            <v>10000</v>
          </cell>
          <cell r="G41">
            <v>2659.8237400000003</v>
          </cell>
          <cell r="H41">
            <v>2</v>
          </cell>
          <cell r="I41">
            <v>12000</v>
          </cell>
          <cell r="J41" t="str">
            <v>ha 6/4/06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>
            <v>36</v>
          </cell>
          <cell r="B42" t="str">
            <v>BM58</v>
          </cell>
          <cell r="C42">
            <v>1028</v>
          </cell>
          <cell r="D42" t="str">
            <v>Bolt Machin 5/8 Req'd Length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>
            <v>37</v>
          </cell>
          <cell r="B43" t="str">
            <v>Bmbc34</v>
          </cell>
          <cell r="C43">
            <v>1029</v>
          </cell>
          <cell r="D43" t="str">
            <v>Bolt Machine / Bolt cariage1/2" x 3/4"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>
            <v>38</v>
          </cell>
          <cell r="B44" t="str">
            <v>BM12</v>
          </cell>
          <cell r="C44">
            <v>1030</v>
          </cell>
          <cell r="D44" t="str">
            <v>Bolt Machine 5/8" x 12"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>
            <v>39</v>
          </cell>
          <cell r="B45" t="str">
            <v>BM10</v>
          </cell>
          <cell r="C45">
            <v>1030</v>
          </cell>
          <cell r="D45" t="str">
            <v>Bolt Machine 5/8" x 10"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>
            <v>40</v>
          </cell>
          <cell r="B46" t="str">
            <v>BM8</v>
          </cell>
          <cell r="C46">
            <v>1031</v>
          </cell>
          <cell r="D46" t="str">
            <v>Bolt Machine 5/8" x 8"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>
            <v>41</v>
          </cell>
          <cell r="B47" t="str">
            <v>BM9</v>
          </cell>
          <cell r="C47">
            <v>1031</v>
          </cell>
          <cell r="D47" t="str">
            <v>Bolt Machine 5/8" x 9"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>
            <v>42</v>
          </cell>
          <cell r="B48" t="str">
            <v>BSU12</v>
          </cell>
          <cell r="C48">
            <v>1032</v>
          </cell>
          <cell r="D48" t="str">
            <v>Bolt Single Up Set 5/8" x 12"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 t="str">
            <v>ha 6/4/06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>
            <v>43</v>
          </cell>
          <cell r="B49" t="str">
            <v>BSU10</v>
          </cell>
          <cell r="C49">
            <v>1032</v>
          </cell>
          <cell r="D49" t="str">
            <v>Bolt Single Up Set 5/8" x 10"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 t="str">
            <v>ha 6/4/06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>
            <v>44</v>
          </cell>
          <cell r="B50" t="str">
            <v>BSU9</v>
          </cell>
          <cell r="C50">
            <v>1032</v>
          </cell>
          <cell r="D50" t="str">
            <v>Bolt Single Up Set 5/8" x 9"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 t="str">
            <v>ha 6/4/06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>
            <v>45</v>
          </cell>
          <cell r="B51" t="str">
            <v>BSU8</v>
          </cell>
          <cell r="C51">
            <v>1033</v>
          </cell>
          <cell r="D51" t="str">
            <v>Bolt Single Up Set 5/8" x 8"</v>
          </cell>
          <cell r="E51" t="str">
            <v>Buah</v>
          </cell>
          <cell r="F51">
            <v>10000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>
            <v>46</v>
          </cell>
          <cell r="B52" t="str">
            <v>B1063T</v>
          </cell>
          <cell r="C52">
            <v>1034</v>
          </cell>
          <cell r="D52" t="str">
            <v>Box 100 x 60 x 30 cm/Topi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>
            <v>47</v>
          </cell>
          <cell r="B53" t="str">
            <v>B1084</v>
          </cell>
          <cell r="C53">
            <v>1034</v>
          </cell>
          <cell r="D53" t="str">
            <v>Box 100 x 80 x 40 cm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>
            <v>48</v>
          </cell>
          <cell r="B54" t="str">
            <v>B15753</v>
          </cell>
          <cell r="C54">
            <v>1034</v>
          </cell>
          <cell r="D54" t="str">
            <v>Box 150 x 75 x 30 cm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>
            <v>49</v>
          </cell>
          <cell r="B55" t="str">
            <v>B806025</v>
          </cell>
          <cell r="C55">
            <v>1034</v>
          </cell>
          <cell r="D55" t="str">
            <v>Box 80 x 60 x 25 cm</v>
          </cell>
          <cell r="E55" t="str">
            <v>Buah</v>
          </cell>
          <cell r="F55">
            <v>500000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>
            <v>50</v>
          </cell>
          <cell r="B56" t="str">
            <v>B1075T</v>
          </cell>
          <cell r="C56">
            <v>1035</v>
          </cell>
          <cell r="D56" t="str">
            <v>Box 100x 70 x 50 cm/Topi</v>
          </cell>
          <cell r="E56" t="str">
            <v>Buah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>
            <v>51</v>
          </cell>
          <cell r="B57" t="str">
            <v>B123105</v>
          </cell>
          <cell r="C57">
            <v>1036</v>
          </cell>
          <cell r="D57" t="str">
            <v>Box 120x30x105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>
            <v>52</v>
          </cell>
          <cell r="B58" t="str">
            <v>b121138</v>
          </cell>
          <cell r="C58">
            <v>1036</v>
          </cell>
          <cell r="D58" t="str">
            <v>Box 120 x 110 x 38 cm / topi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>
            <v>53</v>
          </cell>
          <cell r="B59" t="str">
            <v>B15116T</v>
          </cell>
          <cell r="C59">
            <v>1034</v>
          </cell>
          <cell r="D59" t="str">
            <v>Box 150 x 110 x 60 cm/Topi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>
            <v>54</v>
          </cell>
          <cell r="B60" t="str">
            <v>B4252</v>
          </cell>
          <cell r="C60">
            <v>1037</v>
          </cell>
          <cell r="D60" t="str">
            <v xml:space="preserve">Box 40 x 25 x 20  cm </v>
          </cell>
          <cell r="E60" t="str">
            <v>Buah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>
            <v>55</v>
          </cell>
          <cell r="B61" t="str">
            <v>B4325</v>
          </cell>
          <cell r="C61">
            <v>1038</v>
          </cell>
          <cell r="D61" t="str">
            <v>Box 40 x 30 x 25   cm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>
            <v>56</v>
          </cell>
          <cell r="B62" t="str">
            <v>B44515</v>
          </cell>
          <cell r="C62">
            <v>1038</v>
          </cell>
          <cell r="D62" t="str">
            <v>Box 40 x 35 x 15   cm</v>
          </cell>
          <cell r="E62" t="str">
            <v>Buah</v>
          </cell>
          <cell r="F62">
            <v>200000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>
            <v>57</v>
          </cell>
          <cell r="B63" t="str">
            <v>B53515</v>
          </cell>
          <cell r="C63">
            <v>1038</v>
          </cell>
          <cell r="D63" t="str">
            <v>Box 50 x 35 x 15   cm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>
            <v>58</v>
          </cell>
          <cell r="B64" t="str">
            <v>B5425</v>
          </cell>
          <cell r="C64">
            <v>1038</v>
          </cell>
          <cell r="D64" t="str">
            <v>Box 50 x 40 x 25   cm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>
            <v>59</v>
          </cell>
          <cell r="B65" t="str">
            <v>B5425t</v>
          </cell>
          <cell r="C65">
            <v>1039</v>
          </cell>
          <cell r="D65" t="str">
            <v>Box 50 x 40 x 25   cm/Topi</v>
          </cell>
          <cell r="E65" t="str">
            <v>Buah</v>
          </cell>
          <cell r="F65">
            <v>200000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>
            <v>60</v>
          </cell>
          <cell r="B66" t="str">
            <v>B642</v>
          </cell>
          <cell r="C66">
            <v>1040</v>
          </cell>
          <cell r="D66" t="str">
            <v>Box 60 x 40 x 20   cm</v>
          </cell>
          <cell r="E66" t="str">
            <v>Buah</v>
          </cell>
          <cell r="F66">
            <v>315000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>
            <v>61</v>
          </cell>
          <cell r="B67" t="str">
            <v>B752T</v>
          </cell>
          <cell r="C67">
            <v>1041</v>
          </cell>
          <cell r="D67" t="str">
            <v>Box 70 x 50 x 20   cm/Topi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>
            <v>62</v>
          </cell>
          <cell r="B68" t="str">
            <v>B752</v>
          </cell>
          <cell r="C68">
            <v>1042</v>
          </cell>
          <cell r="D68" t="str">
            <v>Box 70 x 50 x 20   cmi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>
            <v>63</v>
          </cell>
          <cell r="B69" t="str">
            <v>B7525</v>
          </cell>
          <cell r="C69">
            <v>1043</v>
          </cell>
          <cell r="D69" t="str">
            <v>Box 70 x 50 x 25   cm</v>
          </cell>
          <cell r="E69" t="str">
            <v>Buah</v>
          </cell>
          <cell r="F69">
            <v>350000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>
            <v>64</v>
          </cell>
          <cell r="B70" t="str">
            <v>B753T</v>
          </cell>
          <cell r="C70">
            <v>1044</v>
          </cell>
          <cell r="D70" t="str">
            <v>Box 70 x 50 x 30   cm/Topi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>
            <v>65</v>
          </cell>
          <cell r="B71" t="str">
            <v>B754</v>
          </cell>
          <cell r="C71">
            <v>1045</v>
          </cell>
          <cell r="D71" t="str">
            <v>Box 70 x 50 x 40   cm</v>
          </cell>
          <cell r="E71" t="str">
            <v>Buah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>
            <v>66</v>
          </cell>
          <cell r="B72" t="str">
            <v>B862</v>
          </cell>
          <cell r="C72">
            <v>1046</v>
          </cell>
          <cell r="D72" t="str">
            <v>Box 80 x 60 x 20   cm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>
            <v>67</v>
          </cell>
          <cell r="B73" t="str">
            <v>B873</v>
          </cell>
          <cell r="C73">
            <v>1047</v>
          </cell>
          <cell r="D73" t="str">
            <v>Box 80 x 70 x 30   cm</v>
          </cell>
          <cell r="E73" t="str">
            <v>Buah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>
            <v>68</v>
          </cell>
          <cell r="B74" t="str">
            <v>BS55</v>
          </cell>
          <cell r="C74">
            <v>1048</v>
          </cell>
          <cell r="D74" t="str">
            <v>Brace Steel   550   mm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>
            <v>69</v>
          </cell>
          <cell r="B75" t="str">
            <v>BS77</v>
          </cell>
          <cell r="C75">
            <v>1049</v>
          </cell>
          <cell r="D75" t="str">
            <v>Brace Steel   770   mm</v>
          </cell>
          <cell r="E75" t="str">
            <v>Buah</v>
          </cell>
          <cell r="F75">
            <v>20500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>
            <v>70</v>
          </cell>
          <cell r="B76" t="str">
            <v>BS1262</v>
          </cell>
          <cell r="C76">
            <v>1049</v>
          </cell>
          <cell r="D76" t="str">
            <v>Brace Steel   1,262 mm</v>
          </cell>
          <cell r="E76" t="str">
            <v>Buah</v>
          </cell>
          <cell r="F76">
            <v>24500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>
            <v>71</v>
          </cell>
          <cell r="B77" t="str">
            <v>BHDG</v>
          </cell>
          <cell r="C77">
            <v>1050</v>
          </cell>
          <cell r="D77" t="str">
            <v>Bracket ( Hot Div Galvanized )</v>
          </cell>
          <cell r="E77" t="str">
            <v>Buah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>
            <v>72</v>
          </cell>
          <cell r="B78" t="str">
            <v>BEX</v>
          </cell>
          <cell r="C78">
            <v>1051</v>
          </cell>
          <cell r="D78" t="str">
            <v>Bracket Extension for cut out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>
            <v>73</v>
          </cell>
          <cell r="B79" t="str">
            <v>Bj2</v>
          </cell>
          <cell r="C79">
            <v>1052</v>
          </cell>
          <cell r="D79" t="str">
            <v>Braket J2</v>
          </cell>
          <cell r="E79" t="str">
            <v>Buah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>
            <v>74</v>
          </cell>
          <cell r="B80" t="str">
            <v>BJ10</v>
          </cell>
          <cell r="C80">
            <v>1053</v>
          </cell>
          <cell r="D80" t="str">
            <v>Braket Secunder Insulated /J10</v>
          </cell>
          <cell r="E80" t="str">
            <v>Buah</v>
          </cell>
          <cell r="F80">
            <v>14500</v>
          </cell>
          <cell r="G80">
            <v>3495.0764099999992</v>
          </cell>
          <cell r="H80">
            <v>39139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>
            <v>75</v>
          </cell>
          <cell r="B81" t="str">
            <v>BrT</v>
          </cell>
          <cell r="C81">
            <v>1055</v>
          </cell>
          <cell r="D81" t="str">
            <v>Braket trafo</v>
          </cell>
          <cell r="E81" t="str">
            <v>Buah</v>
          </cell>
          <cell r="F81">
            <v>120000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>
            <v>76</v>
          </cell>
          <cell r="B82" t="str">
            <v>kBrT</v>
          </cell>
          <cell r="C82">
            <v>1055</v>
          </cell>
          <cell r="D82" t="str">
            <v>Kepala Braket trafo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>
            <v>77</v>
          </cell>
          <cell r="B83" t="str">
            <v>BROM1</v>
          </cell>
          <cell r="C83">
            <v>1056</v>
          </cell>
          <cell r="D83" t="str">
            <v>Brom Impala 1 GALON</v>
          </cell>
          <cell r="E83" t="str">
            <v>Kaleng</v>
          </cell>
          <cell r="F83">
            <v>100000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>
            <v>78</v>
          </cell>
          <cell r="B84" t="str">
            <v>CC1524</v>
          </cell>
          <cell r="C84">
            <v>1057</v>
          </cell>
          <cell r="D84" t="str">
            <v>CCO 150 - 240 mm</v>
          </cell>
          <cell r="E84" t="str">
            <v>Buah</v>
          </cell>
          <cell r="F84">
            <v>12000</v>
          </cell>
          <cell r="G84">
            <v>13850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>
            <v>79</v>
          </cell>
          <cell r="B85" t="str">
            <v>CC1616</v>
          </cell>
          <cell r="C85">
            <v>1058</v>
          </cell>
          <cell r="D85" t="str">
            <v>CCO 16 - 16 mm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>
            <v>80</v>
          </cell>
          <cell r="B86" t="str">
            <v>CC1616</v>
          </cell>
          <cell r="C86">
            <v>1058</v>
          </cell>
          <cell r="D86" t="str">
            <v>CCO 16 - 16 mm + cover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>
            <v>81</v>
          </cell>
          <cell r="B87" t="str">
            <v>CC167</v>
          </cell>
          <cell r="C87">
            <v>1059</v>
          </cell>
          <cell r="D87" t="str">
            <v>CCO 16 - 70 mm</v>
          </cell>
          <cell r="E87" t="str">
            <v>Buah</v>
          </cell>
          <cell r="F87">
            <v>5000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>
            <v>82</v>
          </cell>
          <cell r="B88" t="str">
            <v>CC1635</v>
          </cell>
          <cell r="C88">
            <v>1060</v>
          </cell>
          <cell r="D88" t="str">
            <v>CCO 16/35</v>
          </cell>
          <cell r="E88" t="str">
            <v>Buah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>
            <v>83</v>
          </cell>
          <cell r="B89" t="str">
            <v>CC2424</v>
          </cell>
          <cell r="C89">
            <v>1061</v>
          </cell>
          <cell r="D89" t="str">
            <v>CCO 240 - 240 mm/HEC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>
            <v>84</v>
          </cell>
          <cell r="B90" t="str">
            <v>CC3535</v>
          </cell>
          <cell r="C90">
            <v>1062</v>
          </cell>
          <cell r="D90" t="str">
            <v>CCO 35 - 35 mm/HEC</v>
          </cell>
          <cell r="E90" t="str">
            <v>Buah</v>
          </cell>
          <cell r="F90">
            <v>5520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>
            <v>85</v>
          </cell>
          <cell r="B91" t="str">
            <v>CC3570</v>
          </cell>
          <cell r="C91">
            <v>1063</v>
          </cell>
          <cell r="D91" t="str">
            <v>CCO 35 - 70 mm/HEC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>
            <v>86</v>
          </cell>
          <cell r="B92" t="str">
            <v>CC7015</v>
          </cell>
          <cell r="C92">
            <v>1064</v>
          </cell>
          <cell r="D92" t="str">
            <v>CCO 70 - 150 mm/HEC</v>
          </cell>
          <cell r="E92" t="str">
            <v>Buah</v>
          </cell>
          <cell r="F92">
            <v>10500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>
            <v>87</v>
          </cell>
          <cell r="B93" t="str">
            <v>CC7024</v>
          </cell>
          <cell r="C93">
            <v>1065</v>
          </cell>
          <cell r="D93" t="str">
            <v>CCO 70 - 240 mm/HEC</v>
          </cell>
          <cell r="E93" t="str">
            <v>Buah</v>
          </cell>
          <cell r="F93">
            <v>10000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>
            <v>88</v>
          </cell>
          <cell r="B94" t="str">
            <v>CC77</v>
          </cell>
          <cell r="C94">
            <v>1066</v>
          </cell>
          <cell r="D94" t="str">
            <v>CCO 70 - 70 mm</v>
          </cell>
          <cell r="E94" t="str">
            <v>Buah</v>
          </cell>
          <cell r="F94">
            <v>7500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>
            <v>89</v>
          </cell>
          <cell r="B95" t="str">
            <v>KR1616</v>
          </cell>
          <cell r="C95">
            <v>1067</v>
          </cell>
          <cell r="D95" t="str">
            <v>Cco H  Type (Krimpit) 16/16</v>
          </cell>
          <cell r="E95" t="str">
            <v>Buah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>
            <v>90</v>
          </cell>
          <cell r="B96" t="str">
            <v>KR357</v>
          </cell>
          <cell r="C96">
            <v>1068</v>
          </cell>
          <cell r="D96" t="str">
            <v>Cco H Type (Krimpit) 35/70</v>
          </cell>
          <cell r="E96" t="str">
            <v>Buah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>
            <v>91</v>
          </cell>
          <cell r="B97" t="str">
            <v>CB</v>
          </cell>
          <cell r="C97">
            <v>1069</v>
          </cell>
          <cell r="D97" t="str">
            <v>Center Bracket    12,5 KN</v>
          </cell>
          <cell r="E97" t="str">
            <v>Buah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>
            <v>92</v>
          </cell>
          <cell r="B98" t="str">
            <v>CGR</v>
          </cell>
          <cell r="C98">
            <v>1070</v>
          </cell>
          <cell r="D98" t="str">
            <v>Cincin Grond rod</v>
          </cell>
          <cell r="E98" t="str">
            <v>Buah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>
            <v>93</v>
          </cell>
          <cell r="B99" t="str">
            <v>CGR 5/8</v>
          </cell>
          <cell r="C99">
            <v>1071</v>
          </cell>
          <cell r="D99" t="str">
            <v>Clamp Ground Rod  5/8"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>
            <v>94</v>
          </cell>
          <cell r="B100" t="str">
            <v>CLV</v>
          </cell>
          <cell r="C100">
            <v>1073</v>
          </cell>
          <cell r="D100" t="str">
            <v>Clevis Swinging Secondary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>
            <v>95</v>
          </cell>
          <cell r="B101" t="str">
            <v>ctl35</v>
          </cell>
          <cell r="C101">
            <v>1074</v>
          </cell>
          <cell r="D101" t="str">
            <v>Compresion Terminal Lug 35 mm2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>
            <v>96</v>
          </cell>
          <cell r="B102" t="str">
            <v>ARM15</v>
          </cell>
          <cell r="C102">
            <v>1076</v>
          </cell>
          <cell r="D102" t="str">
            <v>Cross Arm Steel 1.500  mm (UNP 10) galvanis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 t="str">
            <v>ha 6/4/6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>
            <v>97</v>
          </cell>
          <cell r="B103" t="str">
            <v>ARM2</v>
          </cell>
          <cell r="C103">
            <v>1077</v>
          </cell>
          <cell r="D103" t="str">
            <v>Cross Arm Steel 2.000  mm (UNP 10) galvanis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>
            <v>98</v>
          </cell>
          <cell r="B104" t="str">
            <v>ARM3</v>
          </cell>
          <cell r="C104">
            <v>1078</v>
          </cell>
          <cell r="D104" t="str">
            <v>Cross Arm Steel 3.000  mm ( UNP 10 ) galvanis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>
            <v>99</v>
          </cell>
          <cell r="B105">
            <v>1098</v>
          </cell>
          <cell r="C105" t="str">
            <v>Ground rod 140 cm</v>
          </cell>
          <cell r="D105" t="str">
            <v>Cross Arm Steel 3000 mm (UNP 8 ) non galvanis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>
            <v>100</v>
          </cell>
          <cell r="B106" t="str">
            <v>EW1</v>
          </cell>
          <cell r="C106">
            <v>1081</v>
          </cell>
          <cell r="D106" t="str">
            <v>Eser werk 1 tiang</v>
          </cell>
          <cell r="E106" t="str">
            <v>Buah</v>
          </cell>
          <cell r="F106">
            <v>1445889.94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>
            <v>101</v>
          </cell>
          <cell r="B107" t="str">
            <v>EW2</v>
          </cell>
          <cell r="C107">
            <v>1082</v>
          </cell>
          <cell r="D107" t="str">
            <v>Eser werk 2 tiang</v>
          </cell>
          <cell r="E107" t="str">
            <v>Buah</v>
          </cell>
          <cell r="F107">
            <v>1373157.5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>
            <v>102</v>
          </cell>
          <cell r="B108" t="str">
            <v>EA8</v>
          </cell>
          <cell r="C108">
            <v>1083</v>
          </cell>
          <cell r="D108" t="str">
            <v xml:space="preserve">Expanding Anchor   8.000  lbs 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>
            <v>103</v>
          </cell>
          <cell r="B109" t="str">
            <v>EA10</v>
          </cell>
          <cell r="C109">
            <v>1084</v>
          </cell>
          <cell r="D109" t="str">
            <v xml:space="preserve">Expanding Anchor 10.000  lbs </v>
          </cell>
          <cell r="E109" t="str">
            <v>Buah</v>
          </cell>
          <cell r="F109">
            <v>92500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>
            <v>104</v>
          </cell>
          <cell r="B110" t="str">
            <v>Eb1</v>
          </cell>
          <cell r="C110">
            <v>1085</v>
          </cell>
          <cell r="D110" t="str">
            <v>Extra bolt 10 cm</v>
          </cell>
          <cell r="E110" t="str">
            <v>Buah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 t="str">
            <v>ha 7/3/06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>
            <v>105</v>
          </cell>
          <cell r="B111" t="str">
            <v>Eb5</v>
          </cell>
          <cell r="C111">
            <v>1086</v>
          </cell>
          <cell r="D111" t="str">
            <v>Extrabol 5 cm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>
            <v>106</v>
          </cell>
          <cell r="B112" t="str">
            <v>EN</v>
          </cell>
          <cell r="C112">
            <v>1087</v>
          </cell>
          <cell r="D112" t="str">
            <v>Eye Nut</v>
          </cell>
          <cell r="E112" t="str">
            <v>Buah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>
            <v>107</v>
          </cell>
          <cell r="B113" t="str">
            <v>FCO</v>
          </cell>
          <cell r="C113">
            <v>1088</v>
          </cell>
          <cell r="D113" t="str">
            <v>FCO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 t="str">
            <v>Megah 03/03/6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>
            <v>108</v>
          </cell>
          <cell r="B114" t="str">
            <v>FLK3</v>
          </cell>
          <cell r="C114">
            <v>1095</v>
          </cell>
          <cell r="D114" t="str">
            <v>Fuse Link KERNEY 3 A</v>
          </cell>
          <cell r="E114" t="str">
            <v>Buah</v>
          </cell>
          <cell r="F114">
            <v>10000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>
            <v>109</v>
          </cell>
          <cell r="B115" t="str">
            <v>FLK6</v>
          </cell>
          <cell r="C115">
            <v>1096</v>
          </cell>
          <cell r="D115" t="str">
            <v>Fuse Link KERNEY 6 A</v>
          </cell>
          <cell r="E115" t="str">
            <v>Buah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>
            <v>110</v>
          </cell>
          <cell r="B116" t="str">
            <v>FLK8</v>
          </cell>
          <cell r="C116">
            <v>1097</v>
          </cell>
          <cell r="D116" t="str">
            <v>Fuse Link KERNEY 8 A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>
            <v>111</v>
          </cell>
          <cell r="B117" t="str">
            <v>FLK10</v>
          </cell>
          <cell r="C117">
            <v>1098</v>
          </cell>
          <cell r="D117" t="str">
            <v>Fuse Link KERNEY 10 A</v>
          </cell>
          <cell r="E117" t="str">
            <v>Buah</v>
          </cell>
          <cell r="F117">
            <v>15000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>
            <v>112</v>
          </cell>
          <cell r="B118" t="str">
            <v>FLK15</v>
          </cell>
          <cell r="C118">
            <v>1099</v>
          </cell>
          <cell r="D118" t="str">
            <v>Fuse Link KERNEY 15 A</v>
          </cell>
          <cell r="E118" t="str">
            <v>Buah</v>
          </cell>
          <cell r="F118">
            <v>15000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>
            <v>113</v>
          </cell>
          <cell r="B119" t="str">
            <v>FLK20</v>
          </cell>
          <cell r="C119">
            <v>1100</v>
          </cell>
          <cell r="D119" t="str">
            <v>Fuse Link KERNEY 20 A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>
            <v>114</v>
          </cell>
          <cell r="B120" t="str">
            <v>FLK25</v>
          </cell>
          <cell r="C120">
            <v>1101</v>
          </cell>
          <cell r="D120" t="str">
            <v>Fuse Link KERNEY 25 A</v>
          </cell>
          <cell r="E120" t="str">
            <v>Buah</v>
          </cell>
          <cell r="F120">
            <v>13000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>
            <v>115</v>
          </cell>
          <cell r="B121" t="str">
            <v>FLK30</v>
          </cell>
          <cell r="C121">
            <v>1102</v>
          </cell>
          <cell r="D121" t="str">
            <v>Fuse Link KERNEY 30 A</v>
          </cell>
          <cell r="E121" t="str">
            <v>Buah</v>
          </cell>
          <cell r="F121">
            <v>13000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>
            <v>116</v>
          </cell>
          <cell r="B122" t="str">
            <v>FLK50</v>
          </cell>
          <cell r="C122">
            <v>1103</v>
          </cell>
          <cell r="D122" t="str">
            <v>Fuse Link KERNEY 50 A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>
            <v>117</v>
          </cell>
          <cell r="B123" t="str">
            <v>FLK60</v>
          </cell>
          <cell r="C123">
            <v>1104</v>
          </cell>
          <cell r="D123" t="str">
            <v>Fuse Link KERNEY 60 A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>
            <v>118</v>
          </cell>
          <cell r="B124" t="str">
            <v>FLK80</v>
          </cell>
          <cell r="C124">
            <v>1105</v>
          </cell>
          <cell r="D124" t="str">
            <v>Fuse Link KERNEY 80 A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>
            <v>119</v>
          </cell>
          <cell r="B125" t="str">
            <v>FLK100</v>
          </cell>
          <cell r="C125">
            <v>1106</v>
          </cell>
          <cell r="D125" t="str">
            <v>Fuse Link KERNEY 100 A</v>
          </cell>
          <cell r="E125" t="str">
            <v>Buah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>
            <v>120</v>
          </cell>
          <cell r="B126" t="str">
            <v>FLC3</v>
          </cell>
          <cell r="C126">
            <v>1107</v>
          </cell>
          <cell r="D126" t="str">
            <v>Fuse Link CHANCE 3 A</v>
          </cell>
          <cell r="E126" t="str">
            <v>Buah</v>
          </cell>
          <cell r="F126">
            <v>14500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>
            <v>121</v>
          </cell>
          <cell r="B127" t="str">
            <v>FLC6</v>
          </cell>
          <cell r="C127">
            <v>1108</v>
          </cell>
          <cell r="D127" t="str">
            <v>Fuse Link CHANCE 6 A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>
            <v>122</v>
          </cell>
          <cell r="B128" t="str">
            <v>FLC8</v>
          </cell>
          <cell r="C128">
            <v>1109</v>
          </cell>
          <cell r="D128" t="str">
            <v>Fuse Link CHANCE 8 A</v>
          </cell>
          <cell r="E128" t="str">
            <v>Buah</v>
          </cell>
          <cell r="F128">
            <v>14500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>
            <v>123</v>
          </cell>
          <cell r="B129" t="str">
            <v>FLC10</v>
          </cell>
          <cell r="C129">
            <v>1109</v>
          </cell>
          <cell r="D129" t="str">
            <v>Fuse Link CHANCE 10 A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>
            <v>124</v>
          </cell>
          <cell r="B130" t="str">
            <v>FLC15</v>
          </cell>
          <cell r="C130">
            <v>1109</v>
          </cell>
          <cell r="D130" t="str">
            <v>Fuse Link CHANCE 15 A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>
            <v>125</v>
          </cell>
          <cell r="B131" t="str">
            <v>FLC20</v>
          </cell>
          <cell r="C131">
            <v>1109</v>
          </cell>
          <cell r="D131" t="str">
            <v>Fuse Link CHANCE 20 A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>
            <v>126</v>
          </cell>
          <cell r="B132" t="str">
            <v>FLC25</v>
          </cell>
          <cell r="C132">
            <v>1109</v>
          </cell>
          <cell r="D132" t="str">
            <v>Fuse Link CHANCE 25 A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>
            <v>127</v>
          </cell>
          <cell r="B133" t="str">
            <v>FLC30</v>
          </cell>
          <cell r="C133">
            <v>1109</v>
          </cell>
          <cell r="D133" t="str">
            <v>Fuse Link CHANCE 30 A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>
            <v>128</v>
          </cell>
          <cell r="B134" t="str">
            <v>FLC40</v>
          </cell>
          <cell r="C134">
            <v>1109</v>
          </cell>
          <cell r="D134" t="str">
            <v>Fuse Link CHANCE 40 A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>
            <v>129</v>
          </cell>
          <cell r="B135" t="str">
            <v>FLC50</v>
          </cell>
          <cell r="C135">
            <v>1109</v>
          </cell>
          <cell r="D135" t="str">
            <v>Fuse Link CHANCE 50 A</v>
          </cell>
          <cell r="E135" t="str">
            <v>Buah</v>
          </cell>
          <cell r="F135">
            <v>33000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>
            <v>130</v>
          </cell>
          <cell r="B136" t="str">
            <v>FLC60</v>
          </cell>
          <cell r="C136">
            <v>1109</v>
          </cell>
          <cell r="D136" t="str">
            <v>Fuse Link CHANCE 60 A</v>
          </cell>
          <cell r="E136" t="str">
            <v>Buah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>
            <v>131</v>
          </cell>
          <cell r="B137" t="str">
            <v>FLC65</v>
          </cell>
          <cell r="C137">
            <v>1109</v>
          </cell>
          <cell r="D137" t="str">
            <v>Fuse Link CHANCE 65 A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>
            <v>132</v>
          </cell>
          <cell r="B138" t="str">
            <v>FLC80</v>
          </cell>
          <cell r="C138">
            <v>1109</v>
          </cell>
          <cell r="D138" t="str">
            <v>Fuse Link CHANCE 80 A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>
            <v>133</v>
          </cell>
          <cell r="B139" t="str">
            <v>FLC100</v>
          </cell>
          <cell r="C139">
            <v>1109</v>
          </cell>
          <cell r="D139" t="str">
            <v>Fuse Link CHANCE 100 A</v>
          </cell>
          <cell r="E139" t="str">
            <v>Buah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>
            <v>134</v>
          </cell>
          <cell r="B140" t="str">
            <v>GL</v>
          </cell>
          <cell r="C140">
            <v>1100</v>
          </cell>
          <cell r="D140" t="str">
            <v xml:space="preserve">Ground Lug </v>
          </cell>
          <cell r="E140" t="str">
            <v>Buah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>
            <v>135</v>
          </cell>
          <cell r="B141" t="str">
            <v>GR14</v>
          </cell>
          <cell r="C141">
            <v>1098</v>
          </cell>
          <cell r="D141" t="str">
            <v>Ground rod 140 cm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>
            <v>136</v>
          </cell>
          <cell r="B142" t="str">
            <v>GR14</v>
          </cell>
          <cell r="C142">
            <v>1098</v>
          </cell>
          <cell r="D142" t="str">
            <v>Ground rod 140 cm dngan cincin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>
            <v>137</v>
          </cell>
          <cell r="B143" t="str">
            <v>GR24</v>
          </cell>
          <cell r="C143">
            <v>1099</v>
          </cell>
          <cell r="D143" t="str">
            <v>Ground rod 240 cm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>
            <v>138</v>
          </cell>
          <cell r="B144" t="str">
            <v>GR24</v>
          </cell>
          <cell r="C144">
            <v>1099</v>
          </cell>
          <cell r="D144" t="str">
            <v>Ground rod 240 cm dengan cincin</v>
          </cell>
          <cell r="E144" t="str">
            <v>Batang</v>
          </cell>
          <cell r="F144">
            <v>41000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>
            <v>139</v>
          </cell>
          <cell r="B145" t="str">
            <v>GR8</v>
          </cell>
          <cell r="C145">
            <v>1101</v>
          </cell>
          <cell r="D145" t="str">
            <v>Ground Rod 5/8" x 8' Copper Weld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>
            <v>140</v>
          </cell>
          <cell r="B146" t="str">
            <v>KESET</v>
          </cell>
          <cell r="C146">
            <v>1102</v>
          </cell>
          <cell r="D146" t="str">
            <v>Grounding Iron Plate Form Plat/Earth safety mats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>
            <v>141</v>
          </cell>
          <cell r="B147" t="str">
            <v>GH</v>
          </cell>
          <cell r="C147">
            <v>1103</v>
          </cell>
          <cell r="D147" t="str">
            <v>Guy Attachment / Guy hok</v>
          </cell>
          <cell r="E147" t="str">
            <v>Buah</v>
          </cell>
          <cell r="F147">
            <v>6000</v>
          </cell>
          <cell r="G147">
            <v>18500</v>
          </cell>
          <cell r="H147">
            <v>39168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>
            <v>142</v>
          </cell>
          <cell r="B148" t="str">
            <v>GW22</v>
          </cell>
          <cell r="C148">
            <v>1104</v>
          </cell>
          <cell r="D148" t="str">
            <v>Guy Wire     22  mm2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>
            <v>143</v>
          </cell>
          <cell r="B149" t="str">
            <v>GW35</v>
          </cell>
          <cell r="C149">
            <v>1105</v>
          </cell>
          <cell r="D149" t="str">
            <v>Guy Wire     35  mm2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>
            <v>144</v>
          </cell>
          <cell r="B150" t="str">
            <v>GW50</v>
          </cell>
          <cell r="C150">
            <v>1106</v>
          </cell>
          <cell r="D150" t="str">
            <v>Guy Wire     50  mm2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>
            <v>145</v>
          </cell>
          <cell r="B151" t="str">
            <v>GW70</v>
          </cell>
          <cell r="C151">
            <v>1106</v>
          </cell>
          <cell r="D151" t="str">
            <v>Guy Wire     70  mm2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>
            <v>146</v>
          </cell>
          <cell r="B152" t="str">
            <v>HLB</v>
          </cell>
          <cell r="C152">
            <v>1107</v>
          </cell>
          <cell r="D152" t="str">
            <v>Hot Line Clamp (35 mm2-70 mm2)</v>
          </cell>
          <cell r="E152" t="str">
            <v>Buah</v>
          </cell>
          <cell r="F152">
            <v>25000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>
            <v>147</v>
          </cell>
          <cell r="B153" t="str">
            <v>HL1524</v>
          </cell>
          <cell r="C153">
            <v>1107</v>
          </cell>
          <cell r="D153" t="str">
            <v>Hot Line Clamp (150 mm2-240 mm2)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>
            <v>148</v>
          </cell>
          <cell r="B154" t="str">
            <v>LLCJP</v>
          </cell>
          <cell r="C154">
            <v>1108</v>
          </cell>
          <cell r="D154" t="str">
            <v>Hot Line Clamp LLC 70-240 Merk JP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>
            <v>149</v>
          </cell>
          <cell r="B155" t="str">
            <v>TMJ6T</v>
          </cell>
          <cell r="C155">
            <v>1109</v>
          </cell>
          <cell r="D155" t="str">
            <v>Insulating Tape  (MJ6 - T)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>
            <v>150</v>
          </cell>
          <cell r="B156" t="str">
            <v>SUS</v>
          </cell>
          <cell r="C156">
            <v>1110</v>
          </cell>
          <cell r="D156" t="str">
            <v>Isolator Tarik ( Suspension ) 20 KV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>
            <v>151</v>
          </cell>
          <cell r="B157" t="str">
            <v>itls</v>
          </cell>
          <cell r="C157">
            <v>1111</v>
          </cell>
          <cell r="D157" t="str">
            <v>Isolator Tumpu ( Long Shank ) 20 KV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>
            <v>152</v>
          </cell>
          <cell r="B158" t="str">
            <v>itpp</v>
          </cell>
          <cell r="C158">
            <v>1111</v>
          </cell>
          <cell r="D158" t="str">
            <v>Isolator Tumpu ( Pin Post ) 20 KV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>
            <v>153</v>
          </cell>
          <cell r="B159" t="str">
            <v>itss</v>
          </cell>
          <cell r="C159">
            <v>1112</v>
          </cell>
          <cell r="D159" t="str">
            <v>Isolator Tumpu ( Short Shank ) 20 KV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>
            <v>154</v>
          </cell>
          <cell r="B160" t="str">
            <v>J5T</v>
          </cell>
          <cell r="C160">
            <v>1113</v>
          </cell>
          <cell r="D160" t="str">
            <v>J5 - T ( CJ2 )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>
            <v>155</v>
          </cell>
          <cell r="B161" t="str">
            <v>J6T</v>
          </cell>
          <cell r="C161">
            <v>1114</v>
          </cell>
          <cell r="D161" t="str">
            <v>J6 - T ( CJ4 )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>
            <v>156</v>
          </cell>
          <cell r="B162" t="str">
            <v>J7T</v>
          </cell>
          <cell r="C162">
            <v>1115</v>
          </cell>
          <cell r="D162" t="str">
            <v>J7 - T ( CJ3 )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>
            <v>157</v>
          </cell>
          <cell r="B163" t="str">
            <v>JS15</v>
          </cell>
          <cell r="C163">
            <v>1120</v>
          </cell>
          <cell r="D163" t="str">
            <v>Joint sleave 150 mm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>
            <v>158</v>
          </cell>
          <cell r="B164" t="str">
            <v>JS16</v>
          </cell>
          <cell r="C164">
            <v>1116</v>
          </cell>
          <cell r="D164" t="str">
            <v>joint sleave 16 mm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>
            <v>159</v>
          </cell>
          <cell r="B165" t="str">
            <v>JS24</v>
          </cell>
          <cell r="C165">
            <v>1121</v>
          </cell>
          <cell r="D165" t="str">
            <v>joint sleave 240 mm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>
            <v>160</v>
          </cell>
          <cell r="B166" t="str">
            <v>JS25</v>
          </cell>
          <cell r="C166">
            <v>1117</v>
          </cell>
          <cell r="D166" t="str">
            <v>joint sleave 25 mm</v>
          </cell>
          <cell r="E166" t="str">
            <v>Buah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>
            <v>161</v>
          </cell>
          <cell r="B167" t="str">
            <v>JS35</v>
          </cell>
          <cell r="C167">
            <v>1118</v>
          </cell>
          <cell r="D167" t="str">
            <v>joint sleave 35 mm</v>
          </cell>
          <cell r="E167" t="str">
            <v>Buah</v>
          </cell>
          <cell r="F167">
            <v>5300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>
            <v>162</v>
          </cell>
          <cell r="B168" t="str">
            <v>JS50</v>
          </cell>
          <cell r="C168">
            <v>1118</v>
          </cell>
          <cell r="D168" t="str">
            <v>joint sleave 50 mm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>
            <v>163</v>
          </cell>
          <cell r="B169" t="str">
            <v>JS70</v>
          </cell>
          <cell r="C169">
            <v>1119</v>
          </cell>
          <cell r="D169" t="str">
            <v>joint sleave 70 mm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>
            <v>164</v>
          </cell>
          <cell r="B170" t="str">
            <v>KAOS</v>
          </cell>
          <cell r="C170">
            <v>1122</v>
          </cell>
          <cell r="D170" t="str">
            <v>Kain Kaos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>
            <v>165</v>
          </cell>
          <cell r="B171" t="str">
            <v>ks</v>
          </cell>
          <cell r="C171">
            <v>1122</v>
          </cell>
          <cell r="D171" t="str">
            <v>kousen</v>
          </cell>
          <cell r="E171" t="str">
            <v>Buah</v>
          </cell>
          <cell r="F171">
            <v>750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>
            <v>166</v>
          </cell>
          <cell r="B172" t="str">
            <v>KBB86</v>
          </cell>
          <cell r="C172">
            <v>1127</v>
          </cell>
          <cell r="D172" t="str">
            <v>Klem Beugel Bevesteging 8 x 6"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>
            <v>167</v>
          </cell>
          <cell r="B173" t="str">
            <v>KNTN0</v>
          </cell>
          <cell r="C173">
            <v>1125</v>
          </cell>
          <cell r="D173" t="str">
            <v>Kaki NT NH 0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>
            <v>168</v>
          </cell>
          <cell r="B174" t="str">
            <v>KNTN00</v>
          </cell>
          <cell r="C174">
            <v>1126</v>
          </cell>
          <cell r="D174" t="str">
            <v>Kaki NT NH 00</v>
          </cell>
          <cell r="E174" t="str">
            <v>Buah</v>
          </cell>
          <cell r="F174">
            <v>20000</v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>
            <v>169</v>
          </cell>
          <cell r="B175" t="str">
            <v>KNTN1</v>
          </cell>
          <cell r="C175">
            <v>1123</v>
          </cell>
          <cell r="D175" t="str">
            <v>Kaki NT NH 1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>
            <v>170</v>
          </cell>
          <cell r="B176" t="str">
            <v>KNTN2</v>
          </cell>
          <cell r="C176">
            <v>1124</v>
          </cell>
          <cell r="D176" t="str">
            <v>Kaki NT NH 2</v>
          </cell>
          <cell r="E176" t="str">
            <v>Buah</v>
          </cell>
          <cell r="F176">
            <v>60000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>
            <v>171</v>
          </cell>
          <cell r="B177" t="str">
            <v>KNTN3</v>
          </cell>
          <cell r="C177">
            <v>1124</v>
          </cell>
          <cell r="D177" t="str">
            <v>Kaki NT NH 3</v>
          </cell>
          <cell r="E177" t="str">
            <v>Buah</v>
          </cell>
          <cell r="F177">
            <v>135000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>
            <v>172</v>
          </cell>
          <cell r="B178" t="str">
            <v>KNEE3</v>
          </cell>
          <cell r="C178">
            <v>1127</v>
          </cell>
          <cell r="D178" t="str">
            <v>Knee 3"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>
            <v>173</v>
          </cell>
          <cell r="B179" t="str">
            <v>LC71</v>
          </cell>
          <cell r="C179">
            <v>1128</v>
          </cell>
          <cell r="D179" t="str">
            <v>LC 71</v>
          </cell>
          <cell r="E179" t="str">
            <v>Buah</v>
          </cell>
          <cell r="F179">
            <v>7000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>
            <v>174</v>
          </cell>
          <cell r="B180" t="str">
            <v>LC74</v>
          </cell>
          <cell r="C180">
            <v>1129</v>
          </cell>
          <cell r="D180" t="str">
            <v>LC 74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>
            <v>175</v>
          </cell>
          <cell r="B181" t="str">
            <v>ARR5</v>
          </cell>
          <cell r="C181">
            <v>1009</v>
          </cell>
          <cell r="D181" t="str">
            <v>Lightning Arrester 20 KV , 5 KA</v>
          </cell>
          <cell r="E181" t="str">
            <v>Buah</v>
          </cell>
          <cell r="F181">
            <v>460000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>
            <v>176</v>
          </cell>
          <cell r="B182" t="str">
            <v>lm08</v>
          </cell>
          <cell r="C182">
            <v>1009</v>
          </cell>
          <cell r="D182" t="str">
            <v>Loden Manset 0,8 Kg</v>
          </cell>
          <cell r="E182" t="str">
            <v>Buah</v>
          </cell>
          <cell r="F182">
            <v>13500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>
            <v>177</v>
          </cell>
          <cell r="B183" t="str">
            <v>ARR10</v>
          </cell>
          <cell r="C183">
            <v>1009</v>
          </cell>
          <cell r="D183" t="str">
            <v>Lightning Arrester 20 KV , 10 KA</v>
          </cell>
          <cell r="E183" t="str">
            <v>Buah</v>
          </cell>
          <cell r="F183">
            <v>460000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>
            <v>178</v>
          </cell>
          <cell r="B184" t="str">
            <v>LBS</v>
          </cell>
          <cell r="C184">
            <v>1130</v>
          </cell>
          <cell r="D184" t="str">
            <v>Load Break Switches 20 KV ,630 A</v>
          </cell>
          <cell r="E184" t="str">
            <v>Buah</v>
          </cell>
          <cell r="F184">
            <v>1275000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>
            <v>179</v>
          </cell>
          <cell r="B185" t="str">
            <v>LN58</v>
          </cell>
          <cell r="C185">
            <v>1131</v>
          </cell>
          <cell r="D185" t="str">
            <v>Lock nut 5/8"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>
            <v>180</v>
          </cell>
          <cell r="B186" t="str">
            <v>l135</v>
          </cell>
          <cell r="C186" t="str">
            <v>Pole Band Doble Up Set 7,5"</v>
          </cell>
          <cell r="D186" t="str">
            <v>LVTC 1 x 35 mm</v>
          </cell>
          <cell r="E186" t="str">
            <v>Meter</v>
          </cell>
          <cell r="F186">
            <v>4485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>
            <v>181</v>
          </cell>
          <cell r="B187" t="str">
            <v>L17</v>
          </cell>
          <cell r="C187">
            <v>1132</v>
          </cell>
          <cell r="D187" t="str">
            <v>LVTC 1 x 70 mm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>
            <v>182</v>
          </cell>
          <cell r="B188" t="str">
            <v>L15</v>
          </cell>
          <cell r="C188">
            <v>1133</v>
          </cell>
          <cell r="D188" t="str">
            <v>LVTC 1X50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>
            <v>183</v>
          </cell>
          <cell r="B189" t="str">
            <v>L21</v>
          </cell>
          <cell r="C189">
            <v>1134</v>
          </cell>
          <cell r="D189" t="str">
            <v>LVTC 2 x 10 mm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>
            <v>184</v>
          </cell>
          <cell r="B190" t="str">
            <v>L216</v>
          </cell>
          <cell r="C190">
            <v>1135</v>
          </cell>
          <cell r="D190" t="str">
            <v>LVTC 2 x 16 mm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>
            <v>185</v>
          </cell>
          <cell r="B191" t="str">
            <v>L2255</v>
          </cell>
          <cell r="C191" t="str">
            <v>Pole Band Single Up Set  7,5"</v>
          </cell>
          <cell r="D191" t="str">
            <v>LVTC 2 x 25 + N 50 mm</v>
          </cell>
          <cell r="E191" t="str">
            <v>Meter</v>
          </cell>
          <cell r="F191">
            <v>13500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LVTC 2 x 35 + N 25 mm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>
            <v>186</v>
          </cell>
          <cell r="B193" t="str">
            <v>L2355</v>
          </cell>
          <cell r="C193">
            <v>1137</v>
          </cell>
          <cell r="D193" t="str">
            <v>LVTC 2 x 35 + N 50 mm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>
            <v>187</v>
          </cell>
          <cell r="B194" t="str">
            <v>L2357</v>
          </cell>
          <cell r="C194">
            <v>1138</v>
          </cell>
          <cell r="D194" t="str">
            <v>LVTC 2 x 35 + N 70 mm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>
            <v>188</v>
          </cell>
          <cell r="B195" t="str">
            <v>L235</v>
          </cell>
          <cell r="C195">
            <v>1136</v>
          </cell>
          <cell r="D195" t="str">
            <v>LVTC 2 x 35 mm</v>
          </cell>
          <cell r="E195" t="str">
            <v>Meter</v>
          </cell>
          <cell r="F195">
            <v>8970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>
            <v>189</v>
          </cell>
          <cell r="B196" t="str">
            <v>L257</v>
          </cell>
          <cell r="C196">
            <v>1139</v>
          </cell>
          <cell r="D196" t="str">
            <v>LVTC 2 x 50 + N 70 mm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>
            <v>190</v>
          </cell>
          <cell r="B197" t="str">
            <v>L275</v>
          </cell>
          <cell r="C197">
            <v>1140</v>
          </cell>
          <cell r="D197" t="str">
            <v>LVTC 2 x 70 + N 50 mm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>
            <v>191</v>
          </cell>
          <cell r="B198" t="str">
            <v>L32525</v>
          </cell>
          <cell r="C198">
            <v>1141</v>
          </cell>
          <cell r="D198" t="str">
            <v>LVTC 3 x 25 + N 25 mm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>
            <v>192</v>
          </cell>
          <cell r="B199" t="str">
            <v>L33525</v>
          </cell>
          <cell r="C199">
            <v>1142</v>
          </cell>
          <cell r="D199" t="str">
            <v>LVTC 3 x 35 + N 25 mm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>
            <v>193</v>
          </cell>
          <cell r="B200" t="str">
            <v>L3535</v>
          </cell>
          <cell r="C200">
            <v>1143</v>
          </cell>
          <cell r="D200" t="str">
            <v>LVTC 3 x 50 + N 35 mm</v>
          </cell>
          <cell r="E200" t="str">
            <v>Meter</v>
          </cell>
          <cell r="F200">
            <v>24940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>
            <v>194</v>
          </cell>
          <cell r="B201" t="str">
            <v>L357</v>
          </cell>
          <cell r="C201">
            <v>1144</v>
          </cell>
          <cell r="D201" t="str">
            <v>LVTC 3 x 50 + N 70 mm</v>
          </cell>
          <cell r="E201" t="str">
            <v>Meter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>
            <v>195</v>
          </cell>
          <cell r="B202" t="str">
            <v>L375</v>
          </cell>
          <cell r="C202">
            <v>1145</v>
          </cell>
          <cell r="D202" t="str">
            <v>LVTC 3 x 70 + N 50 mm</v>
          </cell>
          <cell r="E202" t="str">
            <v>Meter</v>
          </cell>
          <cell r="F202">
            <v>32640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>
            <v>196</v>
          </cell>
          <cell r="B203" t="str">
            <v>L37</v>
          </cell>
          <cell r="C203" t="str">
            <v>Skun 150 mm</v>
          </cell>
          <cell r="D203" t="str">
            <v>LVTC 3 x 70 mm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>
            <v>197</v>
          </cell>
          <cell r="B204" t="str">
            <v>L425</v>
          </cell>
          <cell r="C204">
            <v>1146</v>
          </cell>
          <cell r="D204" t="str">
            <v>LVTC 4 x 25 mm</v>
          </cell>
          <cell r="E204" t="str">
            <v>Meter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>
            <v>198</v>
          </cell>
          <cell r="B205" t="str">
            <v>MNJG1</v>
          </cell>
          <cell r="C205">
            <v>1147</v>
          </cell>
          <cell r="D205" t="str">
            <v>Meni cap jago 5 KG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>
            <v>199</v>
          </cell>
          <cell r="B206" t="str">
            <v>Mj6t</v>
          </cell>
          <cell r="C206">
            <v>1147</v>
          </cell>
          <cell r="D206" t="str">
            <v>MJ 6 T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>
            <v>200</v>
          </cell>
          <cell r="B207" t="str">
            <v>NTFnh11</v>
          </cell>
          <cell r="C207">
            <v>1148</v>
          </cell>
          <cell r="D207" t="str">
            <v>NT Fius 100 A</v>
          </cell>
          <cell r="E207" t="str">
            <v>Buah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>
            <v>201</v>
          </cell>
          <cell r="B208" t="str">
            <v>NTFnh1125</v>
          </cell>
          <cell r="C208">
            <v>1149</v>
          </cell>
          <cell r="D208" t="str">
            <v>NT Fius 125 A</v>
          </cell>
          <cell r="E208" t="str">
            <v>Buah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>
            <v>202</v>
          </cell>
          <cell r="B209" t="str">
            <v>NTFnh116</v>
          </cell>
          <cell r="C209">
            <v>1150</v>
          </cell>
          <cell r="D209" t="str">
            <v>NT Fius 160 A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>
            <v>203</v>
          </cell>
          <cell r="B210" t="str">
            <v>NTFnh120</v>
          </cell>
          <cell r="C210">
            <v>1151</v>
          </cell>
          <cell r="D210" t="str">
            <v>NT Fius 200 A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>
            <v>204</v>
          </cell>
          <cell r="B211" t="str">
            <v>NTFnh125</v>
          </cell>
          <cell r="C211">
            <v>1152</v>
          </cell>
          <cell r="D211" t="str">
            <v>NT Fius 250 A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>
            <v>205</v>
          </cell>
          <cell r="B212" t="str">
            <v>NTFnh130</v>
          </cell>
          <cell r="C212">
            <v>1153</v>
          </cell>
          <cell r="D212" t="str">
            <v>NT Fius 300 A</v>
          </cell>
          <cell r="E212" t="str">
            <v>Buah</v>
          </cell>
          <cell r="F212">
            <v>45000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>
            <v>206</v>
          </cell>
          <cell r="B213" t="str">
            <v>NTFnh163</v>
          </cell>
          <cell r="C213">
            <v>1154</v>
          </cell>
          <cell r="D213" t="str">
            <v>NT Fius 63 A</v>
          </cell>
          <cell r="E213" t="str">
            <v>Buah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>
            <v>207</v>
          </cell>
          <cell r="B214" t="str">
            <v>NTFnh18</v>
          </cell>
          <cell r="C214">
            <v>1155</v>
          </cell>
          <cell r="D214" t="str">
            <v>NT Fius 80 A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>
            <v>208</v>
          </cell>
          <cell r="B215" t="str">
            <v>NTFnh140</v>
          </cell>
          <cell r="C215">
            <v>1156</v>
          </cell>
          <cell r="D215" t="str">
            <v>Nt Fuse 400 A</v>
          </cell>
          <cell r="E215" t="str">
            <v>Buah</v>
          </cell>
          <cell r="F215">
            <v>45000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>
            <v>209</v>
          </cell>
          <cell r="B216" t="str">
            <v>ntfnh0032</v>
          </cell>
          <cell r="C216" t="str">
            <v>Stoping bekel/Yokes</v>
          </cell>
          <cell r="D216" t="str">
            <v>NT FUSE nh 00 32 A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>
            <v>210</v>
          </cell>
          <cell r="B217" t="str">
            <v>ntfnh0080</v>
          </cell>
          <cell r="C217" t="str">
            <v>Tambang Plastik</v>
          </cell>
          <cell r="D217" t="str">
            <v>NT FUSE nh 00 80 A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>
            <v>211</v>
          </cell>
          <cell r="B218" t="str">
            <v>NTE58</v>
          </cell>
          <cell r="C218">
            <v>1157</v>
          </cell>
          <cell r="D218" t="str">
            <v>Nut Thimble Eye  5/8"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>
            <v>212</v>
          </cell>
          <cell r="B219" t="str">
            <v>NYF4X7</v>
          </cell>
          <cell r="C219">
            <v>1158</v>
          </cell>
          <cell r="D219" t="str">
            <v>NYF GBY 4 x 70 mm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>
            <v>213</v>
          </cell>
          <cell r="B220" t="str">
            <v>NYF415</v>
          </cell>
          <cell r="C220">
            <v>1159</v>
          </cell>
          <cell r="D220" t="str">
            <v>NYY GBY 4 x 120 mm</v>
          </cell>
          <cell r="E220" t="str">
            <v>Meter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>
            <v>214</v>
          </cell>
          <cell r="B221" t="str">
            <v>OEB8</v>
          </cell>
          <cell r="C221">
            <v>1160</v>
          </cell>
          <cell r="D221" t="str">
            <v>Oval Eye Bolt 5/8" X 8"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 t="str">
            <v>ha 13/4/06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>
            <v>215</v>
          </cell>
          <cell r="B222" t="str">
            <v>OEB10</v>
          </cell>
          <cell r="C222">
            <v>1160</v>
          </cell>
          <cell r="D222" t="str">
            <v>Oval Eye Bolt 5/8" X 10"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 t="str">
            <v>ha 13/4/06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>
            <v>216</v>
          </cell>
          <cell r="B223" t="str">
            <v>OEN58</v>
          </cell>
          <cell r="C223">
            <v>1161</v>
          </cell>
          <cell r="D223" t="str">
            <v>Oval Eye Nut  5/8 "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>
            <v>217</v>
          </cell>
          <cell r="B224" t="str">
            <v>pt33</v>
          </cell>
          <cell r="C224" t="str">
            <v>Trafo 1Phasa csp 50 KVA</v>
          </cell>
          <cell r="D224" t="str">
            <v>Plat tembaga 30 x 3 mm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>
            <v>218</v>
          </cell>
          <cell r="B225" t="str">
            <v>PP12</v>
          </cell>
          <cell r="C225">
            <v>1162</v>
          </cell>
          <cell r="D225" t="str">
            <v>Pipa Pralon 1/2"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>
            <v>219</v>
          </cell>
          <cell r="B226" t="str">
            <v>KTH</v>
          </cell>
          <cell r="C226">
            <v>1163</v>
          </cell>
          <cell r="D226" t="str">
            <v>Plastic Strap For Clamping / Kabel This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>
            <v>220</v>
          </cell>
          <cell r="B227" t="str">
            <v>PTT</v>
          </cell>
          <cell r="C227">
            <v>1164</v>
          </cell>
          <cell r="D227" t="str">
            <v>Plat trafo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>
            <v>221</v>
          </cell>
          <cell r="B228" t="str">
            <v>PL</v>
          </cell>
          <cell r="C228">
            <v>1165</v>
          </cell>
          <cell r="D228" t="str">
            <v>Pliser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>
            <v>222</v>
          </cell>
          <cell r="B229" t="str">
            <v>PC1120</v>
          </cell>
          <cell r="C229">
            <v>1166</v>
          </cell>
          <cell r="D229" t="str">
            <v>Pol C11 - 200 da N+E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>
            <v>223</v>
          </cell>
          <cell r="B230" t="str">
            <v>PC1135</v>
          </cell>
          <cell r="C230">
            <v>1167</v>
          </cell>
          <cell r="D230" t="str">
            <v>Pol C11 - 350 da  N+E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>
            <v>224</v>
          </cell>
          <cell r="B231" t="str">
            <v>PC1235</v>
          </cell>
          <cell r="C231">
            <v>1168</v>
          </cell>
          <cell r="D231" t="str">
            <v>Pol C12 - 350 da N+E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>
            <v>225</v>
          </cell>
          <cell r="B232">
            <v>1225</v>
          </cell>
          <cell r="C232" t="str">
            <v>Washer Square 2 1/4"</v>
          </cell>
          <cell r="D232" t="str">
            <v>Pol C12 - 200 da N+E</v>
          </cell>
          <cell r="E232" t="str">
            <v>Batang</v>
          </cell>
          <cell r="F232">
            <v>1433740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>
            <v>226</v>
          </cell>
          <cell r="B233" t="str">
            <v>PC710</v>
          </cell>
          <cell r="C233" t="str">
            <v>Wigje type</v>
          </cell>
          <cell r="D233" t="str">
            <v>Pol C7 - 100 da N+E</v>
          </cell>
          <cell r="E233" t="str">
            <v>Batang</v>
          </cell>
          <cell r="F233">
            <v>616550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>
            <v>227</v>
          </cell>
          <cell r="B234" t="str">
            <v>PC720</v>
          </cell>
          <cell r="C234" t="str">
            <v>Pole Band Single Rack 4,5</v>
          </cell>
          <cell r="D234" t="str">
            <v>Pol C7 - 100 da N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>
            <v>228</v>
          </cell>
          <cell r="B235" t="str">
            <v>PC910</v>
          </cell>
          <cell r="C235">
            <v>1169</v>
          </cell>
          <cell r="D235" t="str">
            <v>Pol C9 - 100 da N+E</v>
          </cell>
          <cell r="E235" t="str">
            <v>Batang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>
            <v>229</v>
          </cell>
          <cell r="B236" t="str">
            <v>PC920</v>
          </cell>
          <cell r="C236">
            <v>1170</v>
          </cell>
          <cell r="D236" t="str">
            <v>Pol C9 - 200 dan N+E</v>
          </cell>
          <cell r="E236" t="str">
            <v>Batang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>
            <v>230</v>
          </cell>
          <cell r="C237" t="str">
            <v>LVTC 1 x 35 mm</v>
          </cell>
          <cell r="D237" t="str">
            <v>Pol C13 - 200 dan N+E</v>
          </cell>
          <cell r="E237" t="str">
            <v>Batang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>
            <v>231</v>
          </cell>
          <cell r="C238" t="str">
            <v>Stainlist</v>
          </cell>
          <cell r="D238" t="str">
            <v>Pol C13 - 350 dan N+E</v>
          </cell>
          <cell r="E238" t="str">
            <v>Batang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>
            <v>232</v>
          </cell>
          <cell r="C239" t="str">
            <v>Tis Kabel</v>
          </cell>
          <cell r="D239" t="str">
            <v>Pol C13 - 500 dan N+E</v>
          </cell>
          <cell r="E239" t="str">
            <v>Batang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 t="str">
            <v>ha 7/3/06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 t="str">
            <v>ha 15/3/06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 t="str">
            <v>HA 1/5/06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 t="str">
            <v>HA 1/5/06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 t="str">
            <v>ha 7/3/06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1">
        <row r="1">
          <cell r="A1" t="str">
            <v>REKAP GANGGUAN PMT 20 KV</v>
          </cell>
        </row>
      </sheetData>
      <sheetData sheetId="2">
        <row r="1">
          <cell r="A1" t="str">
            <v>REKAP GANGGUAN PMT 20 KV</v>
          </cell>
        </row>
      </sheetData>
      <sheetData sheetId="3">
        <row r="1">
          <cell r="A1" t="str">
            <v>REKAP GANGGUAN PMT 20 KV</v>
          </cell>
        </row>
      </sheetData>
      <sheetData sheetId="4">
        <row r="1">
          <cell r="A1" t="str">
            <v>REKAP GANGGUAN PMT 20 KV</v>
          </cell>
        </row>
      </sheetData>
      <sheetData sheetId="5">
        <row r="1">
          <cell r="A1" t="str">
            <v>REKAP GANGGUAN PMT 20 KV</v>
          </cell>
        </row>
      </sheetData>
      <sheetData sheetId="6">
        <row r="1">
          <cell r="A1" t="str">
            <v>REKAP GANGGUAN PMT 20 KV</v>
          </cell>
        </row>
      </sheetData>
      <sheetData sheetId="7">
        <row r="1">
          <cell r="A1" t="str">
            <v>REKAP GANGGUAN PMT 20 KV</v>
          </cell>
          <cell r="B1" t="str">
            <v>BUKU BESAR</v>
          </cell>
        </row>
        <row r="2">
          <cell r="A2" t="str">
            <v>BULAN :   DESEMBER 2008</v>
          </cell>
          <cell r="B2" t="str">
            <v>CV LITA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KODE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Satuan</v>
          </cell>
          <cell r="E6" t="str">
            <v>dipakai</v>
          </cell>
          <cell r="F6" t="str">
            <v>tiga saudara</v>
          </cell>
          <cell r="G6" t="str">
            <v>dua putra</v>
          </cell>
          <cell r="H6" t="str">
            <v>ket dan tgl</v>
          </cell>
          <cell r="I6" t="str">
            <v>pak win</v>
          </cell>
          <cell r="J6" t="str">
            <v>Harga jual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 t="str">
            <v>A3C7</v>
          </cell>
          <cell r="B8">
            <v>1001</v>
          </cell>
          <cell r="C8" t="str">
            <v>AAAC 70 mm</v>
          </cell>
          <cell r="D8" t="str">
            <v>Meter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 t="str">
            <v>A3C24</v>
          </cell>
          <cell r="B9">
            <v>1002</v>
          </cell>
          <cell r="C9" t="str">
            <v>AAAC 240 mm</v>
          </cell>
          <cell r="D9" t="str">
            <v>Meter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 t="str">
            <v>A3C35</v>
          </cell>
          <cell r="B10">
            <v>1003</v>
          </cell>
          <cell r="C10" t="str">
            <v>AAAC 35 mm</v>
          </cell>
          <cell r="D10" t="str">
            <v>Meter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 t="str">
            <v>KOAB24</v>
          </cell>
          <cell r="B11">
            <v>1004</v>
          </cell>
          <cell r="C11" t="str">
            <v>Alcoa bimetal 240</v>
          </cell>
          <cell r="D11" t="str">
            <v>Buah</v>
          </cell>
          <cell r="E11">
            <v>5250</v>
          </cell>
          <cell r="F11">
            <v>5250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 t="str">
            <v>KOAB70</v>
          </cell>
          <cell r="B12">
            <v>1005</v>
          </cell>
          <cell r="C12" t="str">
            <v>Alcoa bimetal 70</v>
          </cell>
          <cell r="D12" t="str">
            <v>Buah</v>
          </cell>
          <cell r="E12">
            <v>3500</v>
          </cell>
          <cell r="F12">
            <v>3500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 t="str">
            <v>ABK</v>
          </cell>
          <cell r="B13">
            <v>1006</v>
          </cell>
          <cell r="C13" t="str">
            <v>Alkoa banled 10-25</v>
          </cell>
          <cell r="D13" t="str">
            <v>Buah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 t="str">
            <v>ABB</v>
          </cell>
          <cell r="B14">
            <v>1007</v>
          </cell>
          <cell r="C14" t="str">
            <v>Alkoa Banled 10-70</v>
          </cell>
          <cell r="D14" t="str">
            <v>Buah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 t="str">
            <v>AMP2,5</v>
          </cell>
          <cell r="B15">
            <v>1008</v>
          </cell>
          <cell r="C15" t="str">
            <v>Amplas 2,5 cm</v>
          </cell>
          <cell r="D15" t="str">
            <v>Meter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 t="str">
            <v>ARR</v>
          </cell>
          <cell r="B16">
            <v>1009</v>
          </cell>
          <cell r="C16" t="str">
            <v>Lightning Arrester 20 KV , 5 KA</v>
          </cell>
          <cell r="D16" t="str">
            <v>Buah</v>
          </cell>
          <cell r="E16">
            <v>400000</v>
          </cell>
          <cell r="F16">
            <v>400000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 t="str">
            <v>ARD7</v>
          </cell>
          <cell r="B17">
            <v>1010</v>
          </cell>
          <cell r="C17" t="str">
            <v>Armour Rod for AAAC 70 mm2</v>
          </cell>
          <cell r="D17" t="str">
            <v>Buah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 t="str">
            <v>ARD24</v>
          </cell>
          <cell r="B18">
            <v>1011</v>
          </cell>
          <cell r="C18" t="str">
            <v>Arrmour Rod #  for AAAC 240 mm2</v>
          </cell>
          <cell r="D18" t="str">
            <v>Buah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 t="str">
            <v>ART14</v>
          </cell>
          <cell r="B19">
            <v>1012</v>
          </cell>
          <cell r="C19" t="str">
            <v>Arrmour Tipe 1/4 " wide</v>
          </cell>
          <cell r="D19" t="str">
            <v>Buah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 t="str">
            <v>Bs</v>
          </cell>
          <cell r="B20">
            <v>1013</v>
          </cell>
          <cell r="C20" t="str">
            <v>Baut steinlist</v>
          </cell>
          <cell r="D20" t="str">
            <v>Buah</v>
          </cell>
          <cell r="E20">
            <v>3500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 t="str">
            <v>BL</v>
          </cell>
          <cell r="B21">
            <v>1014</v>
          </cell>
          <cell r="C21" t="str">
            <v>Baut longseng</v>
          </cell>
          <cell r="D21" t="str">
            <v>Buah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 t="str">
            <v>BT</v>
          </cell>
          <cell r="B22">
            <v>1015</v>
          </cell>
          <cell r="C22" t="str">
            <v>Baut Trafo</v>
          </cell>
          <cell r="D22" t="str">
            <v>Buah</v>
          </cell>
          <cell r="E22">
            <v>4500</v>
          </cell>
          <cell r="F22">
            <v>4500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 t="str">
            <v>BC10</v>
          </cell>
          <cell r="B23">
            <v>1016</v>
          </cell>
          <cell r="C23" t="str">
            <v>BC 10 mm</v>
          </cell>
          <cell r="D23" t="str">
            <v>Meter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 t="str">
            <v>BC16</v>
          </cell>
          <cell r="B24">
            <v>1017</v>
          </cell>
          <cell r="C24" t="str">
            <v>BC 16 mm</v>
          </cell>
          <cell r="D24" t="str">
            <v>Meter</v>
          </cell>
          <cell r="E24">
            <v>4450</v>
          </cell>
          <cell r="F24">
            <v>4450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 t="str">
            <v>BC25</v>
          </cell>
          <cell r="B25">
            <v>1018</v>
          </cell>
          <cell r="C25" t="str">
            <v>BC 25 mm</v>
          </cell>
          <cell r="D25" t="str">
            <v>Meter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 t="str">
            <v>BC35</v>
          </cell>
          <cell r="B26">
            <v>1019</v>
          </cell>
          <cell r="C26" t="str">
            <v>BC 35 mm</v>
          </cell>
          <cell r="D26" t="str">
            <v>Meter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 t="str">
            <v>BC50</v>
          </cell>
          <cell r="B27">
            <v>1020</v>
          </cell>
          <cell r="C27" t="str">
            <v>BC 50  mm</v>
          </cell>
          <cell r="D27" t="str">
            <v>Meter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 t="str">
            <v>BC6</v>
          </cell>
          <cell r="B28">
            <v>1021</v>
          </cell>
          <cell r="C28" t="str">
            <v>BC 6 mm</v>
          </cell>
          <cell r="D28" t="str">
            <v>Meter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 t="str">
            <v>BGL</v>
          </cell>
          <cell r="B29">
            <v>1022</v>
          </cell>
          <cell r="C29" t="str">
            <v>Begel Petir</v>
          </cell>
          <cell r="D29" t="str">
            <v>Buah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 t="str">
            <v>BGLU</v>
          </cell>
          <cell r="B30">
            <v>1023</v>
          </cell>
          <cell r="C30" t="str">
            <v>Beugel U</v>
          </cell>
          <cell r="D30" t="str">
            <v>Buah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 t="str">
            <v>BDA16</v>
          </cell>
          <cell r="B31">
            <v>1024</v>
          </cell>
          <cell r="C31" t="str">
            <v>Bolt Double Arming 5/8" x (16" s/d 24")</v>
          </cell>
          <cell r="D31" t="str">
            <v>Buah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 t="str">
            <v>BDA12</v>
          </cell>
          <cell r="B32">
            <v>1025</v>
          </cell>
          <cell r="C32" t="str">
            <v>Bolt Double Arming 5/8" x 12"</v>
          </cell>
          <cell r="D32" t="str">
            <v>Buah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 t="str">
            <v>BDA14</v>
          </cell>
          <cell r="B33">
            <v>1026</v>
          </cell>
          <cell r="C33" t="str">
            <v>Bolt Double Arming 5/8" x 14"</v>
          </cell>
          <cell r="D33" t="str">
            <v>Buah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 t="str">
            <v>BDU10</v>
          </cell>
          <cell r="B34">
            <v>1027</v>
          </cell>
          <cell r="C34" t="str">
            <v>Bolt Double Up Set 5/8" x 10 "</v>
          </cell>
          <cell r="D34" t="str">
            <v>Buah</v>
          </cell>
          <cell r="E34">
            <v>8000</v>
          </cell>
          <cell r="F34">
            <v>8000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 t="str">
            <v>BM58</v>
          </cell>
          <cell r="B35">
            <v>1028</v>
          </cell>
          <cell r="C35" t="str">
            <v>Bolt Machin 5/8 Req'd Length</v>
          </cell>
          <cell r="D35" t="str">
            <v>Buah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 t="str">
            <v>BC</v>
          </cell>
          <cell r="B36">
            <v>1029</v>
          </cell>
          <cell r="C36" t="str">
            <v>Bolt Machine / Bolt cariage1/2" x 3/4"</v>
          </cell>
          <cell r="D36" t="str">
            <v>Buah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 t="str">
            <v>BM10</v>
          </cell>
          <cell r="B37">
            <v>1030</v>
          </cell>
          <cell r="C37" t="str">
            <v>Bolt Machine 5/8" x 10"</v>
          </cell>
          <cell r="D37" t="str">
            <v>Buah</v>
          </cell>
          <cell r="E37">
            <v>6000</v>
          </cell>
          <cell r="F37">
            <v>4000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 t="str">
            <v>BM8</v>
          </cell>
          <cell r="B38">
            <v>1031</v>
          </cell>
          <cell r="C38" t="str">
            <v>Bolt Machine 5/8" x 8"</v>
          </cell>
          <cell r="D38" t="str">
            <v>Buah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>
            <v>0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 t="str">
            <v>BSU10</v>
          </cell>
          <cell r="B39">
            <v>1032</v>
          </cell>
          <cell r="C39" t="str">
            <v>Bolt Single Up Set 5/8" x 10"</v>
          </cell>
          <cell r="D39" t="str">
            <v>Buah</v>
          </cell>
          <cell r="E39">
            <v>7500</v>
          </cell>
          <cell r="F39">
            <v>7500</v>
          </cell>
          <cell r="G39">
            <v>1102.6778000000002</v>
          </cell>
          <cell r="H39">
            <v>3</v>
          </cell>
          <cell r="I39">
            <v>12000</v>
          </cell>
          <cell r="J39">
            <v>9000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 t="str">
            <v>BSU8</v>
          </cell>
          <cell r="B40">
            <v>1033</v>
          </cell>
          <cell r="C40" t="str">
            <v>Bolt Single Up Set 5/8" x 8"</v>
          </cell>
          <cell r="D40" t="str">
            <v>Buah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>
            <v>0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 t="str">
            <v>B1063T</v>
          </cell>
          <cell r="B41">
            <v>1034</v>
          </cell>
          <cell r="C41" t="str">
            <v>Box 100 x 60 x 30 cm/Topi</v>
          </cell>
          <cell r="D41" t="str">
            <v>Buah</v>
          </cell>
          <cell r="E41">
            <v>750000</v>
          </cell>
          <cell r="F41">
            <v>750000</v>
          </cell>
          <cell r="G41">
            <v>2659.8237400000003</v>
          </cell>
          <cell r="H41">
            <v>2</v>
          </cell>
          <cell r="I41">
            <v>12000</v>
          </cell>
          <cell r="J41">
            <v>900000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 t="str">
            <v>B1075T</v>
          </cell>
          <cell r="B42">
            <v>1035</v>
          </cell>
          <cell r="C42" t="str">
            <v>Box 100x 70 x 50 cm/Topi</v>
          </cell>
          <cell r="D42" t="str">
            <v>Buah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 t="str">
            <v>B123105</v>
          </cell>
          <cell r="B43">
            <v>1036</v>
          </cell>
          <cell r="C43" t="str">
            <v>Box 120x30x105</v>
          </cell>
          <cell r="D43" t="str">
            <v>Buah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 t="str">
            <v>B4252</v>
          </cell>
          <cell r="B44">
            <v>1037</v>
          </cell>
          <cell r="C44" t="str">
            <v xml:space="preserve">Box 40 x 25 x 20  cm </v>
          </cell>
          <cell r="D44" t="str">
            <v>Buah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 t="str">
            <v>B4325</v>
          </cell>
          <cell r="B45">
            <v>1038</v>
          </cell>
          <cell r="C45" t="str">
            <v>Box 40 x 30 x 25   cm</v>
          </cell>
          <cell r="D45" t="str">
            <v>Buah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 t="str">
            <v>B5425</v>
          </cell>
          <cell r="B46">
            <v>1039</v>
          </cell>
          <cell r="C46" t="str">
            <v>Box 50 x 40 x 25   cm/Topi</v>
          </cell>
          <cell r="D46" t="str">
            <v>Buah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 t="str">
            <v>B642</v>
          </cell>
          <cell r="B47">
            <v>1040</v>
          </cell>
          <cell r="C47" t="str">
            <v>Box 60 x 40 x 20   cm</v>
          </cell>
          <cell r="D47" t="str">
            <v>Buah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 t="str">
            <v>B752T</v>
          </cell>
          <cell r="B48">
            <v>1041</v>
          </cell>
          <cell r="C48" t="str">
            <v>Box 70 x 50 x 20   cm/Topi</v>
          </cell>
          <cell r="D48" t="str">
            <v>Buah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>
            <v>0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 t="str">
            <v>B752</v>
          </cell>
          <cell r="B49">
            <v>1042</v>
          </cell>
          <cell r="C49" t="str">
            <v>Box 70 x 50 x 20   cmi</v>
          </cell>
          <cell r="D49" t="str">
            <v>Buah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>
            <v>0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 t="str">
            <v>B7525</v>
          </cell>
          <cell r="B50">
            <v>1043</v>
          </cell>
          <cell r="C50" t="str">
            <v>Box 70 x 50 x 25   cm</v>
          </cell>
          <cell r="D50" t="str">
            <v>Buah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>
            <v>0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 t="str">
            <v>B753T</v>
          </cell>
          <cell r="B51">
            <v>1044</v>
          </cell>
          <cell r="C51" t="str">
            <v>Box 70 x 50 x 30   cm/Topi</v>
          </cell>
          <cell r="D51" t="str">
            <v>Buah</v>
          </cell>
          <cell r="E51">
            <v>400000</v>
          </cell>
          <cell r="F51">
            <v>400000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 t="str">
            <v>B754</v>
          </cell>
          <cell r="B52">
            <v>1045</v>
          </cell>
          <cell r="C52" t="str">
            <v>Box 70 x 50 x 40   cm</v>
          </cell>
          <cell r="D52" t="str">
            <v>Buah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 t="str">
            <v>B862</v>
          </cell>
          <cell r="B53">
            <v>1046</v>
          </cell>
          <cell r="C53" t="str">
            <v>Box 80 x 60 x 20   cm</v>
          </cell>
          <cell r="D53" t="str">
            <v>Buah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 t="str">
            <v>B873</v>
          </cell>
          <cell r="B54">
            <v>1047</v>
          </cell>
          <cell r="C54" t="str">
            <v>Box 80 x 70 x 30   cm</v>
          </cell>
          <cell r="D54" t="str">
            <v>Buah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 t="str">
            <v>BRIS55</v>
          </cell>
          <cell r="B55">
            <v>1048</v>
          </cell>
          <cell r="C55" t="str">
            <v>Brace Steel   550   mm2</v>
          </cell>
          <cell r="D55" t="str">
            <v>Buah</v>
          </cell>
          <cell r="E55">
            <v>9000</v>
          </cell>
          <cell r="F55">
            <v>9000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 t="str">
            <v>BRIS77</v>
          </cell>
          <cell r="B56">
            <v>1049</v>
          </cell>
          <cell r="C56" t="str">
            <v>Brace Steel   770   mm2</v>
          </cell>
          <cell r="D56" t="str">
            <v>Buah</v>
          </cell>
          <cell r="E56">
            <v>14500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 t="str">
            <v>BHDG</v>
          </cell>
          <cell r="B57">
            <v>1050</v>
          </cell>
          <cell r="C57" t="str">
            <v>Bracket ( Hot Div Galvanized )</v>
          </cell>
          <cell r="D57" t="str">
            <v>Buah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 t="str">
            <v>BEX</v>
          </cell>
          <cell r="B58">
            <v>1051</v>
          </cell>
          <cell r="C58" t="str">
            <v>Bracket Extension for cut out</v>
          </cell>
          <cell r="D58" t="str">
            <v>Buah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 t="str">
            <v>BJ10</v>
          </cell>
          <cell r="B59">
            <v>1052</v>
          </cell>
          <cell r="C59" t="str">
            <v>Braket J2</v>
          </cell>
          <cell r="D59" t="str">
            <v>Buah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 t="str">
            <v>BJ2</v>
          </cell>
          <cell r="B60">
            <v>1053</v>
          </cell>
          <cell r="C60" t="str">
            <v>Braket Secunder Insulated /J10</v>
          </cell>
          <cell r="D60" t="str">
            <v>Buah</v>
          </cell>
          <cell r="E60">
            <v>6000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 t="str">
            <v>SDB</v>
          </cell>
          <cell r="B61">
            <v>1054</v>
          </cell>
          <cell r="C61" t="str">
            <v>Side Bracket</v>
          </cell>
          <cell r="D61" t="str">
            <v>Buah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 t="str">
            <v>BrT</v>
          </cell>
          <cell r="B62">
            <v>1055</v>
          </cell>
          <cell r="C62" t="str">
            <v>Set Braket trafo</v>
          </cell>
          <cell r="D62" t="str">
            <v>Buah</v>
          </cell>
          <cell r="E62">
            <v>126000</v>
          </cell>
          <cell r="F62">
            <v>126000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 t="str">
            <v>BROM1</v>
          </cell>
          <cell r="B63">
            <v>1056</v>
          </cell>
          <cell r="C63" t="str">
            <v>Brom Impala 1 GALON</v>
          </cell>
          <cell r="D63" t="str">
            <v>Kaleng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 t="str">
            <v>CC1524</v>
          </cell>
          <cell r="B64">
            <v>1057</v>
          </cell>
          <cell r="C64" t="str">
            <v>CCO 150/240</v>
          </cell>
          <cell r="D64" t="str">
            <v>Buah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 t="str">
            <v>CC1616</v>
          </cell>
          <cell r="B65">
            <v>1058</v>
          </cell>
          <cell r="C65" t="str">
            <v>CCO 16 - 16 mm</v>
          </cell>
          <cell r="D65" t="str">
            <v>Buah</v>
          </cell>
          <cell r="E65">
            <v>4000</v>
          </cell>
          <cell r="F65">
            <v>1450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 t="str">
            <v>CC167</v>
          </cell>
          <cell r="B66">
            <v>1059</v>
          </cell>
          <cell r="C66" t="str">
            <v>CCO 16 - 70 mm</v>
          </cell>
          <cell r="D66" t="str">
            <v>Buah</v>
          </cell>
          <cell r="E66">
            <v>5000</v>
          </cell>
          <cell r="F66">
            <v>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 t="str">
            <v>CC1635</v>
          </cell>
          <cell r="B67">
            <v>1060</v>
          </cell>
          <cell r="C67" t="str">
            <v>CCO 16/35</v>
          </cell>
          <cell r="D67" t="str">
            <v>Buah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 t="str">
            <v>CC2424</v>
          </cell>
          <cell r="B68">
            <v>1061</v>
          </cell>
          <cell r="C68" t="str">
            <v>CCO 240 - 240 mm/HEC</v>
          </cell>
          <cell r="D68" t="str">
            <v>Buah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 t="str">
            <v>CC3535</v>
          </cell>
          <cell r="B69">
            <v>1062</v>
          </cell>
          <cell r="C69" t="str">
            <v>CCO 35 - 35 mm/HEC</v>
          </cell>
          <cell r="D69" t="str">
            <v>Buah</v>
          </cell>
          <cell r="E69">
            <v>4800</v>
          </cell>
          <cell r="F69">
            <v>4800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 t="str">
            <v>CC3570</v>
          </cell>
          <cell r="B70">
            <v>1063</v>
          </cell>
          <cell r="C70" t="str">
            <v>CCO 35 - 70 mm/HEC</v>
          </cell>
          <cell r="D70" t="str">
            <v>Buah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 t="str">
            <v>CC7015</v>
          </cell>
          <cell r="B71">
            <v>1064</v>
          </cell>
          <cell r="C71" t="str">
            <v>CCO 70 - 150 mm/HEC</v>
          </cell>
          <cell r="D71" t="str">
            <v>Buah</v>
          </cell>
          <cell r="E71">
            <v>8000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 t="str">
            <v>CC7024</v>
          </cell>
          <cell r="B72">
            <v>1065</v>
          </cell>
          <cell r="C72" t="str">
            <v>CCO 70 - 240 mm/HEC</v>
          </cell>
          <cell r="D72" t="str">
            <v>Buah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 t="str">
            <v>CC77</v>
          </cell>
          <cell r="B73">
            <v>1066</v>
          </cell>
          <cell r="C73" t="str">
            <v>CCO 70 - 70 mm</v>
          </cell>
          <cell r="D73" t="str">
            <v>Buah</v>
          </cell>
          <cell r="E73">
            <v>6200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 t="str">
            <v>KR1616</v>
          </cell>
          <cell r="B74">
            <v>1067</v>
          </cell>
          <cell r="C74" t="str">
            <v>Cco H  Type (Krimpit) 16/16</v>
          </cell>
          <cell r="D74" t="str">
            <v>Buah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 t="str">
            <v>KR357</v>
          </cell>
          <cell r="B75">
            <v>1068</v>
          </cell>
          <cell r="C75" t="str">
            <v>Cco H Type (Krimpit) 35/70</v>
          </cell>
          <cell r="D75" t="str">
            <v>Buah</v>
          </cell>
          <cell r="E75">
            <v>8000</v>
          </cell>
          <cell r="F75">
            <v>8000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 t="str">
            <v>CB</v>
          </cell>
          <cell r="B76">
            <v>1069</v>
          </cell>
          <cell r="C76" t="str">
            <v>Center Bracket    12,5 KN</v>
          </cell>
          <cell r="D76" t="str">
            <v>Buah</v>
          </cell>
          <cell r="E76">
            <v>21000</v>
          </cell>
          <cell r="F76">
            <v>21000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 t="str">
            <v>CGR</v>
          </cell>
          <cell r="B77">
            <v>1070</v>
          </cell>
          <cell r="C77" t="str">
            <v>Cincin Grond rod</v>
          </cell>
          <cell r="D77" t="str">
            <v>Buah</v>
          </cell>
          <cell r="E77">
            <v>4500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 t="str">
            <v>CGR 5/8</v>
          </cell>
          <cell r="B78">
            <v>1071</v>
          </cell>
          <cell r="C78" t="str">
            <v>Clamp Ground Rod  5/8"</v>
          </cell>
          <cell r="D78" t="str">
            <v>Buah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 t="str">
            <v>SHCL</v>
          </cell>
          <cell r="B79">
            <v>1072</v>
          </cell>
          <cell r="C79" t="str">
            <v>Sacle hang + co level com</v>
          </cell>
          <cell r="D79" t="str">
            <v>Buah</v>
          </cell>
          <cell r="E79">
            <v>16500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 t="str">
            <v>CLV</v>
          </cell>
          <cell r="B80">
            <v>1073</v>
          </cell>
          <cell r="C80" t="str">
            <v>Clevis Swinging Secondary</v>
          </cell>
          <cell r="D80" t="str">
            <v>Buah</v>
          </cell>
          <cell r="E80">
            <v>6500</v>
          </cell>
          <cell r="F80">
            <v>6500</v>
          </cell>
          <cell r="G80">
            <v>3495.0764099999992</v>
          </cell>
          <cell r="H80">
            <v>7500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 t="str">
            <v>CT35</v>
          </cell>
          <cell r="B81">
            <v>1074</v>
          </cell>
          <cell r="C81" t="str">
            <v>Compresion Terminal Lug 35 mm2</v>
          </cell>
          <cell r="D81" t="str">
            <v>Buah</v>
          </cell>
          <cell r="E81">
            <v>6000</v>
          </cell>
          <cell r="F81">
            <v>6000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 t="str">
            <v>CTL</v>
          </cell>
          <cell r="B82">
            <v>1075</v>
          </cell>
          <cell r="C82" t="str">
            <v>Compression Terminal lug</v>
          </cell>
          <cell r="D82" t="str">
            <v>Buah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 t="str">
            <v>ARM15</v>
          </cell>
          <cell r="B83">
            <v>1076</v>
          </cell>
          <cell r="C83" t="str">
            <v>Cross Arm Steel 1.500  mm (UNP 10) galvanis</v>
          </cell>
          <cell r="D83" t="str">
            <v>Buah</v>
          </cell>
          <cell r="E83">
            <v>100000</v>
          </cell>
          <cell r="F83">
            <v>97500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 t="str">
            <v>ARM2</v>
          </cell>
          <cell r="B84">
            <v>1077</v>
          </cell>
          <cell r="C84" t="str">
            <v>Cross Arm Steel 2.000  mm (UNP 10) galvanis</v>
          </cell>
          <cell r="D84" t="str">
            <v>Buah</v>
          </cell>
          <cell r="E84">
            <v>128000</v>
          </cell>
          <cell r="F84">
            <v>122500</v>
          </cell>
          <cell r="G84">
            <v>13500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 t="str">
            <v>ARM3</v>
          </cell>
          <cell r="B85">
            <v>1078</v>
          </cell>
          <cell r="C85" t="str">
            <v>Cross Arm Steel 3.000  mm ( UNP 10 ) galvanis</v>
          </cell>
          <cell r="D85" t="str">
            <v>Buah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 t="str">
            <v>J6T</v>
          </cell>
          <cell r="B86">
            <v>1079</v>
          </cell>
          <cell r="C86" t="str">
            <v>Dead End Assembly       (CJ6 - T)</v>
          </cell>
          <cell r="D86" t="str">
            <v>Buah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 t="str">
            <v>DA</v>
          </cell>
          <cell r="B87">
            <v>1080</v>
          </cell>
          <cell r="C87" t="str">
            <v>Doble arming</v>
          </cell>
          <cell r="D87" t="str">
            <v>Buah</v>
          </cell>
          <cell r="E87">
            <v>12000</v>
          </cell>
          <cell r="F87">
            <v>12000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 t="str">
            <v>EW1</v>
          </cell>
          <cell r="B88">
            <v>1081</v>
          </cell>
          <cell r="C88" t="str">
            <v>Eser werk 1 tiang</v>
          </cell>
          <cell r="D88" t="str">
            <v>Buah</v>
          </cell>
          <cell r="E88">
            <v>1200000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 t="str">
            <v>EW2</v>
          </cell>
          <cell r="B89">
            <v>1082</v>
          </cell>
          <cell r="C89" t="str">
            <v>Eser werk 2 tiang</v>
          </cell>
          <cell r="D89" t="str">
            <v>Buah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 t="str">
            <v>EA8</v>
          </cell>
          <cell r="B90">
            <v>1083</v>
          </cell>
          <cell r="C90" t="str">
            <v xml:space="preserve">Expanding Anchor   8.000  lbs </v>
          </cell>
          <cell r="D90" t="str">
            <v>Buah</v>
          </cell>
          <cell r="E90">
            <v>30000</v>
          </cell>
          <cell r="F90">
            <v>30000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 t="str">
            <v>EA10</v>
          </cell>
          <cell r="B91">
            <v>1084</v>
          </cell>
          <cell r="C91" t="str">
            <v xml:space="preserve">Expanding Anchor 10.000  lbs </v>
          </cell>
          <cell r="D91" t="str">
            <v>Buah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 t="str">
            <v>Eb1</v>
          </cell>
          <cell r="B92">
            <v>1085</v>
          </cell>
          <cell r="C92" t="str">
            <v>Extra bolt 10 cm</v>
          </cell>
          <cell r="D92" t="str">
            <v>Buah</v>
          </cell>
          <cell r="E92">
            <v>2500</v>
          </cell>
          <cell r="F92">
            <v>2500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 t="str">
            <v>Eb5</v>
          </cell>
          <cell r="B93">
            <v>1086</v>
          </cell>
          <cell r="C93" t="str">
            <v>Extrabol 5 cm</v>
          </cell>
          <cell r="D93" t="str">
            <v>Buah</v>
          </cell>
          <cell r="E93">
            <v>1750</v>
          </cell>
          <cell r="F93">
            <v>1750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 t="str">
            <v>EN</v>
          </cell>
          <cell r="B94">
            <v>1087</v>
          </cell>
          <cell r="C94" t="str">
            <v>Eye Nut</v>
          </cell>
          <cell r="D94" t="str">
            <v>Buah</v>
          </cell>
          <cell r="E94">
            <v>5000</v>
          </cell>
          <cell r="F94">
            <v>5000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 t="str">
            <v>FCO</v>
          </cell>
          <cell r="B95">
            <v>1088</v>
          </cell>
          <cell r="C95" t="str">
            <v>FCO</v>
          </cell>
          <cell r="D95" t="str">
            <v>Buah</v>
          </cell>
          <cell r="E95">
            <v>450000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 t="str">
            <v>FL1</v>
          </cell>
          <cell r="B96">
            <v>1089</v>
          </cell>
          <cell r="C96" t="str">
            <v>Fuse Link 10 A</v>
          </cell>
          <cell r="D96" t="str">
            <v>Buah</v>
          </cell>
          <cell r="E96">
            <v>15000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 t="str">
            <v>FL15</v>
          </cell>
          <cell r="B97">
            <v>1090</v>
          </cell>
          <cell r="C97" t="str">
            <v>Fuse Link 15 A</v>
          </cell>
          <cell r="D97" t="str">
            <v>Buah</v>
          </cell>
          <cell r="E97">
            <v>15000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 t="str">
            <v>FL20</v>
          </cell>
          <cell r="B98">
            <v>1091</v>
          </cell>
          <cell r="C98" t="str">
            <v>Fuse Link 20 A</v>
          </cell>
          <cell r="D98" t="str">
            <v>Buah</v>
          </cell>
          <cell r="E98">
            <v>15000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 t="str">
            <v>FL25</v>
          </cell>
          <cell r="B99">
            <v>1092</v>
          </cell>
          <cell r="C99" t="str">
            <v>Fuse Link 25 A</v>
          </cell>
          <cell r="D99" t="str">
            <v>Buah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 t="str">
            <v>FL40</v>
          </cell>
          <cell r="B100">
            <v>1093</v>
          </cell>
          <cell r="C100" t="str">
            <v>Fuse Link 40 A</v>
          </cell>
          <cell r="D100" t="str">
            <v>Buah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 t="str">
            <v>FL 100</v>
          </cell>
          <cell r="B101">
            <v>1094</v>
          </cell>
          <cell r="C101" t="str">
            <v>Fuse Link 100A</v>
          </cell>
          <cell r="D101" t="str">
            <v>Buah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 t="str">
            <v>FL</v>
          </cell>
          <cell r="B102">
            <v>1095</v>
          </cell>
          <cell r="C102" t="str">
            <v xml:space="preserve">Fuse Link </v>
          </cell>
          <cell r="D102" t="str">
            <v>Buah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>
            <v>0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 t="str">
            <v>FL50</v>
          </cell>
          <cell r="B103">
            <v>1096</v>
          </cell>
          <cell r="C103" t="str">
            <v>Fuse Link 50 A</v>
          </cell>
          <cell r="D103" t="str">
            <v>Buah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 t="str">
            <v>FL6</v>
          </cell>
          <cell r="B104">
            <v>1097</v>
          </cell>
          <cell r="C104" t="str">
            <v>Fuse link 6 A</v>
          </cell>
          <cell r="D104" t="str">
            <v>Buah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 t="str">
            <v>GR14</v>
          </cell>
          <cell r="B105">
            <v>1098</v>
          </cell>
          <cell r="C105" t="str">
            <v>Ground rod 140 cm</v>
          </cell>
          <cell r="D105" t="str">
            <v>Batang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 t="str">
            <v>GR24</v>
          </cell>
          <cell r="B106">
            <v>1099</v>
          </cell>
          <cell r="C106" t="str">
            <v>Ground rod 240 cm</v>
          </cell>
          <cell r="D106" t="str">
            <v>Batang</v>
          </cell>
          <cell r="E106">
            <v>28000</v>
          </cell>
          <cell r="F106">
            <v>28000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 t="str">
            <v>GL</v>
          </cell>
          <cell r="B107">
            <v>1100</v>
          </cell>
          <cell r="C107" t="str">
            <v xml:space="preserve">Ground Lug </v>
          </cell>
          <cell r="D107" t="str">
            <v>Buah</v>
          </cell>
          <cell r="E107">
            <v>2500</v>
          </cell>
          <cell r="F107">
            <v>2500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 t="str">
            <v>GR8</v>
          </cell>
          <cell r="B108">
            <v>1101</v>
          </cell>
          <cell r="C108" t="str">
            <v>Ground Rod 5/8" x 8' Copper Weld</v>
          </cell>
          <cell r="D108" t="str">
            <v>Buah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 t="str">
            <v>KESET</v>
          </cell>
          <cell r="B109">
            <v>1102</v>
          </cell>
          <cell r="C109" t="str">
            <v>Grounding Iron Plate Form Plat/Earth safety mats</v>
          </cell>
          <cell r="D109" t="str">
            <v>Buah</v>
          </cell>
          <cell r="E109">
            <v>200000</v>
          </cell>
          <cell r="F109">
            <v>200000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 t="str">
            <v>GHK</v>
          </cell>
          <cell r="B110">
            <v>1103</v>
          </cell>
          <cell r="C110" t="str">
            <v>Guy Attachment / Guy hok</v>
          </cell>
          <cell r="D110" t="str">
            <v>Buah</v>
          </cell>
          <cell r="E110">
            <v>3000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>
            <v>3600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 t="str">
            <v>GW22</v>
          </cell>
          <cell r="B111">
            <v>1104</v>
          </cell>
          <cell r="C111" t="str">
            <v>Guy Wire     22  mm2</v>
          </cell>
          <cell r="D111" t="str">
            <v>Meter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 t="str">
            <v>GW35</v>
          </cell>
          <cell r="B112">
            <v>1105</v>
          </cell>
          <cell r="C112" t="str">
            <v>Guy Wire     35  mm2</v>
          </cell>
          <cell r="D112" t="str">
            <v>Meter</v>
          </cell>
          <cell r="E112">
            <v>3900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 t="str">
            <v>GW70</v>
          </cell>
          <cell r="B113">
            <v>1106</v>
          </cell>
          <cell r="C113" t="str">
            <v>Guy Wire     70  mm2</v>
          </cell>
          <cell r="D113" t="str">
            <v>Meter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>
            <v>0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 t="str">
            <v>HLB</v>
          </cell>
          <cell r="B114">
            <v>1107</v>
          </cell>
          <cell r="C114" t="str">
            <v xml:space="preserve">Hot Line Clamp Biasa </v>
          </cell>
          <cell r="D114" t="str">
            <v>Buah</v>
          </cell>
          <cell r="E114">
            <v>30000</v>
          </cell>
          <cell r="F114">
            <v>30000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 t="str">
            <v>LLCJP</v>
          </cell>
          <cell r="B115">
            <v>1108</v>
          </cell>
          <cell r="C115" t="str">
            <v>Hot Line Clamp LLC 70-240 Merk JP</v>
          </cell>
          <cell r="D115" t="str">
            <v>Buah</v>
          </cell>
          <cell r="E115">
            <v>65000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 t="str">
            <v>TMJ6T</v>
          </cell>
          <cell r="B116">
            <v>1109</v>
          </cell>
          <cell r="C116" t="str">
            <v>Insulating Tape  (MJ6 - T)</v>
          </cell>
          <cell r="D116" t="str">
            <v>Buah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 t="str">
            <v>SUS</v>
          </cell>
          <cell r="B117">
            <v>1110</v>
          </cell>
          <cell r="C117" t="str">
            <v>Isolator Tarik ( Suspension ) 20 KV</v>
          </cell>
          <cell r="D117" t="str">
            <v>Buah</v>
          </cell>
          <cell r="E117">
            <v>103000</v>
          </cell>
          <cell r="F117">
            <v>103000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 t="str">
            <v>LS</v>
          </cell>
          <cell r="B118">
            <v>1111</v>
          </cell>
          <cell r="C118" t="str">
            <v>Isolator Tumpu ( Long Shank ) 20 KV</v>
          </cell>
          <cell r="D118" t="str">
            <v>Buah</v>
          </cell>
          <cell r="E118">
            <v>93000</v>
          </cell>
          <cell r="F118">
            <v>93000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 t="str">
            <v>SS</v>
          </cell>
          <cell r="B119">
            <v>1112</v>
          </cell>
          <cell r="C119" t="str">
            <v>Isolator Tumpu ( Short Shank ) 20 KV</v>
          </cell>
          <cell r="D119" t="str">
            <v>Buah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 t="str">
            <v>J5T</v>
          </cell>
          <cell r="B120">
            <v>1113</v>
          </cell>
          <cell r="C120" t="str">
            <v>J5 - T ( CJ2 )</v>
          </cell>
          <cell r="D120" t="str">
            <v>Buah</v>
          </cell>
          <cell r="E120">
            <v>11500</v>
          </cell>
          <cell r="F120">
            <v>11500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 t="str">
            <v>J6T</v>
          </cell>
          <cell r="B121">
            <v>1114</v>
          </cell>
          <cell r="C121" t="str">
            <v>J6 - T ( CJ4 )</v>
          </cell>
          <cell r="D121" t="str">
            <v>Buah</v>
          </cell>
          <cell r="E121">
            <v>13500</v>
          </cell>
          <cell r="F121">
            <v>13500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 t="str">
            <v>J7T</v>
          </cell>
          <cell r="B122">
            <v>1115</v>
          </cell>
          <cell r="C122" t="str">
            <v>J7 - T ( CJ3 )</v>
          </cell>
          <cell r="D122" t="str">
            <v>Buah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 t="str">
            <v>JS16</v>
          </cell>
          <cell r="B123">
            <v>1116</v>
          </cell>
          <cell r="C123" t="str">
            <v>joint sleave 16 mm</v>
          </cell>
          <cell r="D123" t="str">
            <v>Buah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 t="str">
            <v>JS25</v>
          </cell>
          <cell r="B124">
            <v>1117</v>
          </cell>
          <cell r="C124" t="str">
            <v>joint sleave 25 mm</v>
          </cell>
          <cell r="D124" t="str">
            <v>Buah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 t="str">
            <v>JS35</v>
          </cell>
          <cell r="B125">
            <v>1118</v>
          </cell>
          <cell r="C125" t="str">
            <v>joint sleave 35 mm</v>
          </cell>
          <cell r="D125" t="str">
            <v>Buah</v>
          </cell>
          <cell r="E125">
            <v>10000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 t="str">
            <v>JS70</v>
          </cell>
          <cell r="B126">
            <v>1119</v>
          </cell>
          <cell r="C126" t="str">
            <v>joint sleave 70 mm</v>
          </cell>
          <cell r="D126" t="str">
            <v>Buah</v>
          </cell>
          <cell r="E126">
            <v>25000</v>
          </cell>
          <cell r="F126">
            <v>25000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 t="str">
            <v>JS15</v>
          </cell>
          <cell r="B127">
            <v>1120</v>
          </cell>
          <cell r="C127" t="str">
            <v>Joint sleave 150 mm</v>
          </cell>
          <cell r="D127" t="str">
            <v>Buah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 t="str">
            <v>JS24</v>
          </cell>
          <cell r="B128">
            <v>1121</v>
          </cell>
          <cell r="C128" t="str">
            <v>joint sleave 240 mm</v>
          </cell>
          <cell r="D128" t="str">
            <v>Buah</v>
          </cell>
          <cell r="E128">
            <v>22500</v>
          </cell>
          <cell r="F128">
            <v>22500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 t="str">
            <v>KAOS</v>
          </cell>
          <cell r="B129">
            <v>1122</v>
          </cell>
          <cell r="C129" t="str">
            <v>Kain Kaos</v>
          </cell>
          <cell r="D129" t="str">
            <v>G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 t="str">
            <v>KNTN1</v>
          </cell>
          <cell r="B130">
            <v>1123</v>
          </cell>
          <cell r="C130" t="str">
            <v>Kaki NT NH 1</v>
          </cell>
          <cell r="D130" t="str">
            <v>Buah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 t="str">
            <v>KNTN2</v>
          </cell>
          <cell r="B131">
            <v>1124</v>
          </cell>
          <cell r="C131" t="str">
            <v>Kaki NT NH 2</v>
          </cell>
          <cell r="D131" t="str">
            <v>Buah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 t="str">
            <v>KNTN0</v>
          </cell>
          <cell r="B132">
            <v>1125</v>
          </cell>
          <cell r="C132" t="str">
            <v>Kaki NT NH 0</v>
          </cell>
          <cell r="D132" t="str">
            <v>Buah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 t="str">
            <v>KNTN00</v>
          </cell>
          <cell r="B133">
            <v>1126</v>
          </cell>
          <cell r="C133" t="str">
            <v>Kaki NT NH 00</v>
          </cell>
          <cell r="D133" t="str">
            <v>Buah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 t="str">
            <v>KNEE3</v>
          </cell>
          <cell r="B134">
            <v>1127</v>
          </cell>
          <cell r="C134" t="str">
            <v>Knee 3"</v>
          </cell>
          <cell r="D134" t="str">
            <v>Buah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 t="str">
            <v>LC71</v>
          </cell>
          <cell r="B135">
            <v>1128</v>
          </cell>
          <cell r="C135" t="str">
            <v>LC 71</v>
          </cell>
          <cell r="D135" t="str">
            <v>Buah</v>
          </cell>
          <cell r="E135">
            <v>5000</v>
          </cell>
          <cell r="F135">
            <v>3600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 t="str">
            <v>LC74</v>
          </cell>
          <cell r="B136">
            <v>1129</v>
          </cell>
          <cell r="C136" t="str">
            <v>LC 74</v>
          </cell>
          <cell r="D136" t="str">
            <v>Buah</v>
          </cell>
          <cell r="E136">
            <v>6000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 t="str">
            <v>LBS</v>
          </cell>
          <cell r="B137">
            <v>1130</v>
          </cell>
          <cell r="C137" t="str">
            <v>Load Break Switches 20 KV ,630 A</v>
          </cell>
          <cell r="D137" t="str">
            <v>Buah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 t="str">
            <v>LN58</v>
          </cell>
          <cell r="B138">
            <v>1131</v>
          </cell>
          <cell r="C138" t="str">
            <v>Lock nut 5/8"</v>
          </cell>
          <cell r="D138" t="str">
            <v>Buah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 t="str">
            <v>L17</v>
          </cell>
          <cell r="B139">
            <v>1132</v>
          </cell>
          <cell r="C139" t="str">
            <v>LVTC 1 x 70 mm</v>
          </cell>
          <cell r="D139" t="str">
            <v>Meter</v>
          </cell>
          <cell r="E139">
            <v>6000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 t="str">
            <v>L15</v>
          </cell>
          <cell r="B140">
            <v>1133</v>
          </cell>
          <cell r="C140" t="str">
            <v>LVTC 1X50</v>
          </cell>
          <cell r="D140" t="str">
            <v>Meter</v>
          </cell>
          <cell r="E140">
            <v>6813.333333333333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 t="str">
            <v>L21</v>
          </cell>
          <cell r="B141">
            <v>1134</v>
          </cell>
          <cell r="C141" t="str">
            <v>LVTC 2 x 10 mm</v>
          </cell>
          <cell r="D141" t="str">
            <v>Meter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 t="str">
            <v>L216</v>
          </cell>
          <cell r="B142">
            <v>1135</v>
          </cell>
          <cell r="C142" t="str">
            <v>LVTC 2 x 16 mm</v>
          </cell>
          <cell r="D142" t="str">
            <v>Meter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 t="str">
            <v>L235</v>
          </cell>
          <cell r="B143">
            <v>1136</v>
          </cell>
          <cell r="C143" t="str">
            <v>LVTC 2 x 35 mm</v>
          </cell>
          <cell r="D143" t="str">
            <v>Meter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 t="str">
            <v>L2355</v>
          </cell>
          <cell r="B144">
            <v>1137</v>
          </cell>
          <cell r="C144" t="str">
            <v>LVTC 2 x 35 + N 50 mm</v>
          </cell>
          <cell r="D144" t="str">
            <v>Meter</v>
          </cell>
          <cell r="E144">
            <v>14770</v>
          </cell>
          <cell r="F144">
            <v>14770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 t="str">
            <v>L2357</v>
          </cell>
          <cell r="B145">
            <v>1138</v>
          </cell>
          <cell r="C145" t="str">
            <v>LVTC 2 x 35 + N 70 mm</v>
          </cell>
          <cell r="D145" t="str">
            <v>Meter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 t="str">
            <v>L257</v>
          </cell>
          <cell r="B146">
            <v>1139</v>
          </cell>
          <cell r="C146" t="str">
            <v>LVTC 2 x 50 + N 70 mm</v>
          </cell>
          <cell r="D146" t="str">
            <v>Meter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 t="str">
            <v>L275</v>
          </cell>
          <cell r="B147">
            <v>1140</v>
          </cell>
          <cell r="C147" t="str">
            <v>LVTC 2 x 70 + N 50 mm</v>
          </cell>
          <cell r="D147" t="str">
            <v>Meter</v>
          </cell>
          <cell r="E147">
            <v>20440</v>
          </cell>
          <cell r="F147">
            <v>6000</v>
          </cell>
          <cell r="G147">
            <v>18500</v>
          </cell>
          <cell r="H147">
            <v>18500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 t="str">
            <v>L32525</v>
          </cell>
          <cell r="B148">
            <v>1141</v>
          </cell>
          <cell r="C148" t="str">
            <v>LVTC 3 x 25 + N 25 mm</v>
          </cell>
          <cell r="D148" t="str">
            <v>Meter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 t="str">
            <v>L33525</v>
          </cell>
          <cell r="B149">
            <v>1142</v>
          </cell>
          <cell r="C149" t="str">
            <v>LVTC 3 x 35 + N 25 mm</v>
          </cell>
          <cell r="D149" t="str">
            <v>Meter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 t="str">
            <v>L3355</v>
          </cell>
          <cell r="B150">
            <v>1143</v>
          </cell>
          <cell r="C150" t="str">
            <v>LVTC 3 x 35 + N 50 mm</v>
          </cell>
          <cell r="D150" t="str">
            <v>Meter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 t="str">
            <v>L357</v>
          </cell>
          <cell r="B151">
            <v>1144</v>
          </cell>
          <cell r="C151" t="str">
            <v>LVTC 3 x 50 + N 70 mm</v>
          </cell>
          <cell r="D151" t="str">
            <v>Meter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 t="str">
            <v>L375</v>
          </cell>
          <cell r="B152">
            <v>1145</v>
          </cell>
          <cell r="C152" t="str">
            <v>LVTC 3 x 70 + N 50 mm</v>
          </cell>
          <cell r="D152" t="str">
            <v>Meter</v>
          </cell>
          <cell r="E152">
            <v>29300</v>
          </cell>
          <cell r="F152">
            <v>29300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 t="str">
            <v>L425</v>
          </cell>
          <cell r="B153">
            <v>1146</v>
          </cell>
          <cell r="C153" t="str">
            <v>LVTC 4 x 25 mm</v>
          </cell>
          <cell r="D153" t="str">
            <v>Meter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 t="str">
            <v>MNJG1</v>
          </cell>
          <cell r="B154">
            <v>1147</v>
          </cell>
          <cell r="C154" t="str">
            <v>Meni cap jago 1 KG</v>
          </cell>
          <cell r="D154" t="str">
            <v>Kaleng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 t="str">
            <v>NTF11</v>
          </cell>
          <cell r="B155">
            <v>1148</v>
          </cell>
          <cell r="C155" t="str">
            <v>NT Fius 100 A</v>
          </cell>
          <cell r="D155" t="str">
            <v>Buah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 t="str">
            <v>NTF1125</v>
          </cell>
          <cell r="B156">
            <v>1149</v>
          </cell>
          <cell r="C156" t="str">
            <v>NT Fius 125 A</v>
          </cell>
          <cell r="D156" t="str">
            <v>Buah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 t="str">
            <v>NTF116</v>
          </cell>
          <cell r="B157">
            <v>1150</v>
          </cell>
          <cell r="C157" t="str">
            <v>NT Fius 160 A</v>
          </cell>
          <cell r="D157" t="str">
            <v>Buah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 t="str">
            <v>NTF120</v>
          </cell>
          <cell r="B158">
            <v>1151</v>
          </cell>
          <cell r="C158" t="str">
            <v>NT Fius 200 A</v>
          </cell>
          <cell r="D158" t="str">
            <v>Buah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 t="str">
            <v>NTF125</v>
          </cell>
          <cell r="B159">
            <v>1152</v>
          </cell>
          <cell r="C159" t="str">
            <v>NT Fius 250 A</v>
          </cell>
          <cell r="D159" t="str">
            <v>Buah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 t="str">
            <v>NTF130</v>
          </cell>
          <cell r="B160">
            <v>1153</v>
          </cell>
          <cell r="C160" t="str">
            <v>NT Fius 300 A</v>
          </cell>
          <cell r="D160" t="str">
            <v>Buah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 t="str">
            <v>NTF163</v>
          </cell>
          <cell r="B161">
            <v>1154</v>
          </cell>
          <cell r="C161" t="str">
            <v>NT Fius 63 A</v>
          </cell>
          <cell r="D161" t="str">
            <v>Buah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 t="str">
            <v>NTF18</v>
          </cell>
          <cell r="B162">
            <v>1155</v>
          </cell>
          <cell r="C162" t="str">
            <v>NT Fius 80 A</v>
          </cell>
          <cell r="D162" t="str">
            <v>Buah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 t="str">
            <v>NTF140</v>
          </cell>
          <cell r="B163">
            <v>1156</v>
          </cell>
          <cell r="C163" t="str">
            <v>Nt Fuse 400 A</v>
          </cell>
          <cell r="D163" t="str">
            <v>Buah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 t="str">
            <v>NTE58</v>
          </cell>
          <cell r="B164">
            <v>1157</v>
          </cell>
          <cell r="C164" t="str">
            <v>Nut Thimble Eye  5/8"</v>
          </cell>
          <cell r="D164" t="str">
            <v>Buah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 t="str">
            <v>NYF4X7</v>
          </cell>
          <cell r="B165">
            <v>1158</v>
          </cell>
          <cell r="C165" t="str">
            <v>NYF GBY 4 x 70 mm</v>
          </cell>
          <cell r="D165" t="str">
            <v>Meter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 t="str">
            <v>NYF415</v>
          </cell>
          <cell r="B166">
            <v>1159</v>
          </cell>
          <cell r="C166" t="str">
            <v>NYY GBY 4 x 120 mm</v>
          </cell>
          <cell r="D166" t="str">
            <v>Meter</v>
          </cell>
          <cell r="E166">
            <v>300000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 t="str">
            <v>OEB</v>
          </cell>
          <cell r="B167">
            <v>1160</v>
          </cell>
          <cell r="C167" t="str">
            <v>Oval Eye Bolt 5/8" X 8"</v>
          </cell>
          <cell r="D167" t="str">
            <v>Buah</v>
          </cell>
          <cell r="E167">
            <v>7000</v>
          </cell>
          <cell r="F167">
            <v>7000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 t="str">
            <v>OEN58</v>
          </cell>
          <cell r="B168">
            <v>1161</v>
          </cell>
          <cell r="C168" t="str">
            <v>Oval Eye Nut  5/8 "</v>
          </cell>
          <cell r="D168" t="str">
            <v>Buah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 t="str">
            <v>PP12</v>
          </cell>
          <cell r="B169">
            <v>1162</v>
          </cell>
          <cell r="C169" t="str">
            <v>Pipa Pralon 1/2"</v>
          </cell>
          <cell r="D169" t="str">
            <v>Batang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 t="str">
            <v>KTH</v>
          </cell>
          <cell r="B170">
            <v>1163</v>
          </cell>
          <cell r="C170" t="str">
            <v>Plastic Strap For Clamping / Kabel This</v>
          </cell>
          <cell r="D170" t="str">
            <v>Buah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 t="str">
            <v>PTT</v>
          </cell>
          <cell r="B171">
            <v>1164</v>
          </cell>
          <cell r="C171" t="str">
            <v>Plat trafo</v>
          </cell>
          <cell r="D171" t="str">
            <v>Buah</v>
          </cell>
          <cell r="E171">
            <v>10000</v>
          </cell>
          <cell r="F171">
            <v>10000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 t="str">
            <v>PL</v>
          </cell>
          <cell r="B172">
            <v>1165</v>
          </cell>
          <cell r="C172" t="str">
            <v>Pliser</v>
          </cell>
          <cell r="D172" t="str">
            <v>Buah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 t="str">
            <v>PC1120</v>
          </cell>
          <cell r="B173">
            <v>1166</v>
          </cell>
          <cell r="C173" t="str">
            <v>Pol C11 - 200</v>
          </cell>
          <cell r="D173" t="str">
            <v>Batang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 t="str">
            <v>PC1135</v>
          </cell>
          <cell r="B174">
            <v>1167</v>
          </cell>
          <cell r="C174" t="str">
            <v>Pol C11 - 350</v>
          </cell>
          <cell r="D174" t="str">
            <v>Batang</v>
          </cell>
          <cell r="E174" t="str">
            <v>Buah</v>
          </cell>
          <cell r="F174" t="str">
            <v/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 t="str">
            <v>PC1235</v>
          </cell>
          <cell r="B175">
            <v>1168</v>
          </cell>
          <cell r="C175" t="str">
            <v>Pol C12 - 350</v>
          </cell>
          <cell r="D175" t="str">
            <v>Batang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 t="str">
            <v>PC910</v>
          </cell>
          <cell r="B176">
            <v>1169</v>
          </cell>
          <cell r="C176" t="str">
            <v>Pol C9 - 100</v>
          </cell>
          <cell r="D176" t="str">
            <v>Batang</v>
          </cell>
          <cell r="E176">
            <v>599900</v>
          </cell>
          <cell r="F176">
            <v>599900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 t="str">
            <v>PC920</v>
          </cell>
          <cell r="B177">
            <v>1170</v>
          </cell>
          <cell r="C177" t="str">
            <v>Pol C9 - 200</v>
          </cell>
          <cell r="D177" t="str">
            <v>Batang</v>
          </cell>
          <cell r="E177">
            <v>668400</v>
          </cell>
          <cell r="F177">
            <v>668400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 t="str">
            <v>PBDR35</v>
          </cell>
          <cell r="B178">
            <v>1171</v>
          </cell>
          <cell r="C178" t="str">
            <v>Pole Band Doble Rack 3,5"</v>
          </cell>
          <cell r="D178" t="str">
            <v>Buah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 t="str">
            <v>PBDR45</v>
          </cell>
          <cell r="B179">
            <v>1172</v>
          </cell>
          <cell r="C179" t="str">
            <v>Pole Band Doble Rack 4,5"</v>
          </cell>
          <cell r="D179" t="str">
            <v>Buah</v>
          </cell>
          <cell r="E179">
            <v>14000</v>
          </cell>
          <cell r="F179">
            <v>14000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 t="str">
            <v>PBDR55</v>
          </cell>
          <cell r="B180">
            <v>1173</v>
          </cell>
          <cell r="C180" t="str">
            <v>Pole Band Doble Rack 5,5".</v>
          </cell>
          <cell r="D180" t="str">
            <v>Buah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 t="str">
            <v>PBDR65</v>
          </cell>
          <cell r="B181">
            <v>1174</v>
          </cell>
          <cell r="C181" t="str">
            <v>Pole Band Doble Rack 6,5"</v>
          </cell>
          <cell r="D181" t="str">
            <v>Buah</v>
          </cell>
          <cell r="E181">
            <v>15000</v>
          </cell>
          <cell r="F181">
            <v>16000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 t="str">
            <v>PBDR75</v>
          </cell>
          <cell r="B182">
            <v>1175</v>
          </cell>
          <cell r="C182" t="str">
            <v>Pole Band Doble Rack 7,5"</v>
          </cell>
          <cell r="D182" t="str">
            <v>Buah</v>
          </cell>
          <cell r="E182">
            <v>17000</v>
          </cell>
          <cell r="F182">
            <v>17500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 t="str">
            <v>PBDR85</v>
          </cell>
          <cell r="B183">
            <v>1176</v>
          </cell>
          <cell r="C183" t="str">
            <v>Pole Band Doble Rack 8,5"</v>
          </cell>
          <cell r="D183" t="str">
            <v>Buah</v>
          </cell>
          <cell r="E183">
            <v>18000</v>
          </cell>
          <cell r="F183">
            <v>18000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 t="str">
            <v>PBDR105</v>
          </cell>
          <cell r="B184">
            <v>1177</v>
          </cell>
          <cell r="C184" t="str">
            <v>Pole Band Doble Rack 10,5"</v>
          </cell>
          <cell r="D184" t="str">
            <v>Buah</v>
          </cell>
          <cell r="E184">
            <v>20000</v>
          </cell>
          <cell r="F184">
            <v>20000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 t="str">
            <v>PBDU45</v>
          </cell>
          <cell r="B185">
            <v>1178</v>
          </cell>
          <cell r="C185" t="str">
            <v>Pole Band Doble Up Set 4,5"</v>
          </cell>
          <cell r="D185" t="str">
            <v>Buah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 t="str">
            <v>PBDU75</v>
          </cell>
          <cell r="B186">
            <v>1179</v>
          </cell>
          <cell r="C186" t="str">
            <v>Pole Band Doble Up Set 7,5"</v>
          </cell>
          <cell r="D186" t="str">
            <v>Buah</v>
          </cell>
          <cell r="E186">
            <v>18000</v>
          </cell>
          <cell r="F186">
            <v>18000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 t="str">
            <v>PBDF</v>
          </cell>
          <cell r="B187">
            <v>1180</v>
          </cell>
          <cell r="C187" t="str">
            <v>Pole Band Fleksibel</v>
          </cell>
          <cell r="D187" t="str">
            <v>Buah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 t="str">
            <v>PBSR75</v>
          </cell>
          <cell r="B188">
            <v>1181</v>
          </cell>
          <cell r="C188" t="str">
            <v>Pole Band Single Rack 7 ,5"</v>
          </cell>
          <cell r="D188" t="str">
            <v>Buah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 t="str">
            <v>PBSR85</v>
          </cell>
          <cell r="B189">
            <v>1182</v>
          </cell>
          <cell r="C189" t="str">
            <v xml:space="preserve">Pole Band Single Rack 8 ,5"                    </v>
          </cell>
          <cell r="D189" t="str">
            <v>Buah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 t="str">
            <v>PBSU45</v>
          </cell>
          <cell r="B190">
            <v>1183</v>
          </cell>
          <cell r="C190" t="str">
            <v>Pole Band Single Up Set  4,5"</v>
          </cell>
          <cell r="D190" t="str">
            <v>Buah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 t="str">
            <v>PBSU75</v>
          </cell>
          <cell r="B191">
            <v>1184</v>
          </cell>
          <cell r="C191" t="str">
            <v>Pole Band Single Up Set  7,5"</v>
          </cell>
          <cell r="D191" t="str">
            <v>Buah</v>
          </cell>
          <cell r="E191">
            <v>18000</v>
          </cell>
          <cell r="F191">
            <v>18000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Buah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 t="str">
            <v>PRL3</v>
          </cell>
          <cell r="B193">
            <v>1186</v>
          </cell>
          <cell r="C193" t="str">
            <v>Pralon 3"</v>
          </cell>
          <cell r="D193" t="str">
            <v>Buah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 t="str">
            <v>RA587</v>
          </cell>
          <cell r="B194">
            <v>1187</v>
          </cell>
          <cell r="C194" t="str">
            <v>Rod Anchor 5/8" x 7</v>
          </cell>
          <cell r="D194" t="str">
            <v>Buah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 t="str">
            <v>RA588</v>
          </cell>
          <cell r="B195">
            <v>1188</v>
          </cell>
          <cell r="C195" t="str">
            <v>Rod Anchor 5/8" x 8</v>
          </cell>
          <cell r="D195" t="str">
            <v>Buah</v>
          </cell>
          <cell r="E195">
            <v>30000</v>
          </cell>
          <cell r="F195">
            <v>30000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 t="str">
            <v>SA58</v>
          </cell>
          <cell r="B196">
            <v>1189</v>
          </cell>
          <cell r="C196" t="str">
            <v>Schackle Anchor 5/8"</v>
          </cell>
          <cell r="D196" t="str">
            <v>Buah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 t="str">
            <v>SCB24</v>
          </cell>
          <cell r="B197">
            <v>1190</v>
          </cell>
          <cell r="C197" t="str">
            <v>Scoen Besi 240</v>
          </cell>
          <cell r="D197" t="str">
            <v>Buah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 t="str">
            <v>Sb</v>
          </cell>
          <cell r="B198">
            <v>1191</v>
          </cell>
          <cell r="C198" t="str">
            <v>Segment Band</v>
          </cell>
          <cell r="D198" t="str">
            <v>Buah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 t="str">
            <v>SCAC24</v>
          </cell>
          <cell r="B199">
            <v>1192</v>
          </cell>
          <cell r="C199" t="str">
            <v>Sepatu Kabel AL/CU 240 mm , dua lubang</v>
          </cell>
          <cell r="D199" t="str">
            <v>Buah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 t="str">
            <v>SCAC7</v>
          </cell>
          <cell r="B200">
            <v>1193</v>
          </cell>
          <cell r="C200" t="str">
            <v>Sepatu Kabel AL/CU 70 mm</v>
          </cell>
          <cell r="D200" t="str">
            <v>Buah</v>
          </cell>
          <cell r="E200">
            <v>15500</v>
          </cell>
          <cell r="F200">
            <v>15500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 t="str">
            <v>SDB</v>
          </cell>
          <cell r="B201">
            <v>1194</v>
          </cell>
          <cell r="C201" t="str">
            <v>Side Bracket</v>
          </cell>
          <cell r="D201" t="str">
            <v>Buah</v>
          </cell>
          <cell r="E201">
            <v>27000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 t="str">
            <v>SC12</v>
          </cell>
          <cell r="B202">
            <v>1195</v>
          </cell>
          <cell r="C202" t="str">
            <v>Skun 120 mm</v>
          </cell>
          <cell r="D202" t="str">
            <v>Buah</v>
          </cell>
          <cell r="E202">
            <v>5400</v>
          </cell>
          <cell r="F202">
            <v>5400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 t="str">
            <v>SC15</v>
          </cell>
          <cell r="B203">
            <v>1196</v>
          </cell>
          <cell r="C203" t="str">
            <v>Skun 150 mm</v>
          </cell>
          <cell r="D203" t="str">
            <v>Buah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 t="str">
            <v>SC16</v>
          </cell>
          <cell r="B204">
            <v>1197</v>
          </cell>
          <cell r="C204" t="str">
            <v>Skun 16 mm</v>
          </cell>
          <cell r="D204" t="str">
            <v>Buah</v>
          </cell>
          <cell r="E204">
            <v>750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 t="str">
            <v>SC25</v>
          </cell>
          <cell r="B205">
            <v>1198</v>
          </cell>
          <cell r="C205" t="str">
            <v>Skun 25 mm</v>
          </cell>
          <cell r="D205" t="str">
            <v>Buah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 t="str">
            <v>SC30</v>
          </cell>
          <cell r="B206">
            <v>1199</v>
          </cell>
          <cell r="C206" t="str">
            <v>Skun 300 mm</v>
          </cell>
          <cell r="D206" t="str">
            <v>Buah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 t="str">
            <v>SC35</v>
          </cell>
          <cell r="B207">
            <v>1200</v>
          </cell>
          <cell r="C207" t="str">
            <v>Skun 35 mm</v>
          </cell>
          <cell r="D207" t="str">
            <v>Buah</v>
          </cell>
          <cell r="E207">
            <v>1500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 t="str">
            <v>SC50</v>
          </cell>
          <cell r="B208">
            <v>1201</v>
          </cell>
          <cell r="C208" t="str">
            <v>Skun 50 mm</v>
          </cell>
          <cell r="D208" t="str">
            <v>Buah</v>
          </cell>
          <cell r="E208">
            <v>1900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 t="str">
            <v>SCT7</v>
          </cell>
          <cell r="B209">
            <v>1202</v>
          </cell>
          <cell r="C209" t="str">
            <v>Skun 70 mm/Tembaga</v>
          </cell>
          <cell r="D209" t="str">
            <v>Buah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 t="str">
            <v>TK</v>
          </cell>
          <cell r="B210">
            <v>1203</v>
          </cell>
          <cell r="C210" t="str">
            <v>Split Plastic Sleve ( Tutup Kabel )</v>
          </cell>
          <cell r="D210" t="str">
            <v>Buah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 t="str">
            <v>ANSISR</v>
          </cell>
          <cell r="B211">
            <v>1204</v>
          </cell>
          <cell r="C211" t="str">
            <v>Spoll SR</v>
          </cell>
          <cell r="D211" t="str">
            <v>Buah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 t="str">
            <v>ANSI532</v>
          </cell>
          <cell r="B212">
            <v>1205</v>
          </cell>
          <cell r="C212" t="str">
            <v>Spool Insulator Ansi 53 - 2</v>
          </cell>
          <cell r="D212" t="str">
            <v>Buah</v>
          </cell>
          <cell r="E212">
            <v>6500</v>
          </cell>
          <cell r="F212">
            <v>6500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 t="str">
            <v>ANSI534</v>
          </cell>
          <cell r="B213">
            <v>1206</v>
          </cell>
          <cell r="C213" t="str">
            <v>Spool Insulator Ansi 53 - 4</v>
          </cell>
          <cell r="D213" t="str">
            <v>Buah</v>
          </cell>
          <cell r="E213">
            <v>10000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 t="str">
            <v>SC1524</v>
          </cell>
          <cell r="B214">
            <v>1207</v>
          </cell>
          <cell r="C214" t="str">
            <v>String Clamp 150 s/d 240 mm2</v>
          </cell>
          <cell r="D214" t="str">
            <v>Buah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 t="str">
            <v>SC257</v>
          </cell>
          <cell r="B215">
            <v>1208</v>
          </cell>
          <cell r="C215" t="str">
            <v>String Clamp 25 -70</v>
          </cell>
          <cell r="D215" t="str">
            <v>Buah</v>
          </cell>
          <cell r="E215">
            <v>15000</v>
          </cell>
          <cell r="F215">
            <v>15000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 t="str">
            <v>YK</v>
          </cell>
          <cell r="B216">
            <v>1209</v>
          </cell>
          <cell r="C216" t="str">
            <v>Stoping bekel/Yokes</v>
          </cell>
          <cell r="D216" t="str">
            <v>Buah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 t="str">
            <v>TPL</v>
          </cell>
          <cell r="B217">
            <v>1210</v>
          </cell>
          <cell r="C217" t="str">
            <v>Tambang Plastik</v>
          </cell>
          <cell r="D217" t="str">
            <v>Meter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 t="str">
            <v>TER</v>
          </cell>
          <cell r="B218">
            <v>1211</v>
          </cell>
          <cell r="C218" t="str">
            <v>Ter</v>
          </cell>
          <cell r="D218" t="str">
            <v>Kaleng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 t="str">
            <v>TRP</v>
          </cell>
          <cell r="B219">
            <v>1212</v>
          </cell>
          <cell r="C219" t="str">
            <v>Terpentin</v>
          </cell>
          <cell r="D219" t="str">
            <v>Kaleng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 t="str">
            <v>TBC</v>
          </cell>
          <cell r="B220">
            <v>1213</v>
          </cell>
          <cell r="C220" t="str">
            <v>Three Bolt Clamp ( Guy Grip )</v>
          </cell>
          <cell r="D220" t="str">
            <v>Buah</v>
          </cell>
          <cell r="E220">
            <v>12500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 t="str">
            <v>TW4</v>
          </cell>
          <cell r="B221">
            <v>1214</v>
          </cell>
          <cell r="C221" t="str">
            <v>Tie Wire # 4</v>
          </cell>
          <cell r="D221" t="str">
            <v>Meter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>
            <v>0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 t="str">
            <v>TW2</v>
          </cell>
          <cell r="B222">
            <v>1215</v>
          </cell>
          <cell r="C222" t="str">
            <v xml:space="preserve">Tie Wire # 4 / Allmunium bonding Wire # 20 </v>
          </cell>
          <cell r="D222" t="str">
            <v>Meter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>
            <v>0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 t="str">
            <v>TR125</v>
          </cell>
          <cell r="B223">
            <v>1216</v>
          </cell>
          <cell r="C223" t="str">
            <v>Trafo 1Phasa csp 25 KVA</v>
          </cell>
          <cell r="D223" t="str">
            <v>Buah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 t="str">
            <v>TR150</v>
          </cell>
          <cell r="B224">
            <v>1217</v>
          </cell>
          <cell r="C224" t="str">
            <v>Trafo 1Phasa csp 50 KVA</v>
          </cell>
          <cell r="D224" t="str">
            <v>Buah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 t="str">
            <v>TR310</v>
          </cell>
          <cell r="B225">
            <v>1218</v>
          </cell>
          <cell r="C225" t="str">
            <v>Trafo 3 Ph 20 kV/B2 100 kVA</v>
          </cell>
          <cell r="D225" t="str">
            <v>Buah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 t="str">
            <v>TR316</v>
          </cell>
          <cell r="B226">
            <v>1219</v>
          </cell>
          <cell r="C226" t="str">
            <v>Trafo 3 Ph 20 kV/B2 160 kVA</v>
          </cell>
          <cell r="D226" t="str">
            <v>Buah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 t="str">
            <v>TR312</v>
          </cell>
          <cell r="B227">
            <v>1220</v>
          </cell>
          <cell r="C227" t="str">
            <v>Trafo 3 Ph 20 kV/B2 200 kVA</v>
          </cell>
          <cell r="D227" t="str">
            <v>Buah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 t="str">
            <v>TR35</v>
          </cell>
          <cell r="B228">
            <v>1221</v>
          </cell>
          <cell r="C228" t="str">
            <v>Trafo 3 Ph 20 kV/B2 50 kVA</v>
          </cell>
          <cell r="D228" t="str">
            <v>Buah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 t="str">
            <v>T340</v>
          </cell>
          <cell r="B229">
            <v>1222</v>
          </cell>
          <cell r="C229" t="str">
            <v>Trafo 3 Ps 400 Kva</v>
          </cell>
          <cell r="D229" t="str">
            <v>Buah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 t="str">
            <v>TRKH</v>
          </cell>
          <cell r="B230">
            <v>1223</v>
          </cell>
          <cell r="C230" t="str">
            <v>Trokolit hitam</v>
          </cell>
          <cell r="D230" t="str">
            <v>Buah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 t="str">
            <v>WSR</v>
          </cell>
          <cell r="B231">
            <v>1224</v>
          </cell>
          <cell r="C231" t="str">
            <v>Washer Round  3/8"</v>
          </cell>
          <cell r="D231" t="str">
            <v>Buah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 t="str">
            <v>WSS</v>
          </cell>
          <cell r="B232">
            <v>1225</v>
          </cell>
          <cell r="C232" t="str">
            <v>Washer Square 2 1/4"</v>
          </cell>
          <cell r="D232" t="str">
            <v>Buah</v>
          </cell>
          <cell r="E232">
            <v>600</v>
          </cell>
          <cell r="F232">
            <v>600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 t="str">
            <v>WGJT</v>
          </cell>
          <cell r="B233">
            <v>1226</v>
          </cell>
          <cell r="C233" t="str">
            <v>Wigje type</v>
          </cell>
          <cell r="D233" t="str">
            <v>Buah</v>
          </cell>
          <cell r="E233">
            <v>1500</v>
          </cell>
          <cell r="F233">
            <v>1500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 t="str">
            <v>pbsr45</v>
          </cell>
          <cell r="B234" t="str">
            <v>PC720</v>
          </cell>
          <cell r="C234" t="str">
            <v>Pole Band Single Rack 4,5</v>
          </cell>
          <cell r="D234" t="str">
            <v>Buah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 t="str">
            <v>sc90</v>
          </cell>
          <cell r="B235" t="str">
            <v>PC910</v>
          </cell>
          <cell r="C235" t="str">
            <v>Scoen 90</v>
          </cell>
          <cell r="D235" t="str">
            <v>BUah</v>
          </cell>
          <cell r="E235">
            <v>4400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 t="str">
            <v>L37</v>
          </cell>
          <cell r="B236" t="str">
            <v>PC920</v>
          </cell>
          <cell r="C236" t="str">
            <v>LVTC 3 x 70 mm</v>
          </cell>
          <cell r="D236" t="str">
            <v>Pol C9 - 200 dan N+E</v>
          </cell>
          <cell r="E236">
            <v>22000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 t="str">
            <v>l135</v>
          </cell>
          <cell r="C237" t="str">
            <v>LVTC 1 x 35 mm</v>
          </cell>
          <cell r="D237" t="str">
            <v>Meter</v>
          </cell>
          <cell r="E237">
            <v>3900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 t="str">
            <v>stl</v>
          </cell>
          <cell r="C238" t="str">
            <v>Stainlist</v>
          </cell>
          <cell r="D238" t="str">
            <v>Meter</v>
          </cell>
          <cell r="E238">
            <v>3000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 t="str">
            <v>tis</v>
          </cell>
          <cell r="C239" t="str">
            <v>Tis Kabel</v>
          </cell>
          <cell r="D239" t="str">
            <v>buah</v>
          </cell>
          <cell r="E239">
            <v>1000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>
            <v>0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>
            <v>0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>
            <v>0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>
            <v>0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>
            <v>0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/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2">
          <cell r="D2">
            <v>390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/>
      <sheetData sheetId="49"/>
      <sheetData sheetId="50" refreshError="1"/>
      <sheetData sheetId="51" refreshError="1"/>
      <sheetData sheetId="52" refreshError="1"/>
      <sheetData sheetId="53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TU"/>
      <sheetName val="FEBRUARI"/>
      <sheetName val="MARET"/>
      <sheetName val="maret krng 5 mnt &amp; lapor"/>
      <sheetName val="maret krng 5 mnt"/>
      <sheetName val="maret 5 menit"/>
      <sheetName val="APRIL"/>
      <sheetName val="april krng 5 mnt &amp; lapor"/>
      <sheetName val="april krng 5 mnt"/>
      <sheetName val="april 5 menit"/>
      <sheetName val="MEI"/>
      <sheetName val="mei krng 5 mnt &amp; Lapor"/>
      <sheetName val="mei krng 5 mnt"/>
      <sheetName val="mei 5 menit"/>
      <sheetName val="JUNI"/>
      <sheetName val="juni krng 5 menit &amp; lapor"/>
      <sheetName val="juni krng 5 menit"/>
      <sheetName val="juni 5 menit"/>
      <sheetName val="JULI"/>
      <sheetName val="juli krng 5 menit &amp; lapor"/>
      <sheetName val="juli krng 5 menit"/>
      <sheetName val="juli 5 menit"/>
      <sheetName val="AGUSTUS"/>
      <sheetName val="agst krng 5 menit &amp;lapor"/>
      <sheetName val="agst krng 5 menit"/>
      <sheetName val="agst 5 menit"/>
      <sheetName val="SEPTEMBER"/>
      <sheetName val="september krng 5 mnt &amp; lapor "/>
      <sheetName val="september krng 5 mnt"/>
      <sheetName val="sept 5 menit"/>
      <sheetName val="OKTOBER"/>
      <sheetName val="oktober krng 5 mnt &amp; lapor"/>
      <sheetName val="oktober krng 5 mnt"/>
      <sheetName val="okt 5 menit"/>
      <sheetName val="Nopember"/>
      <sheetName val="Nopember krg 5 mnt &amp; lapor"/>
      <sheetName val="Nopember krg 5 mnt"/>
      <sheetName val="Nov 5 menit"/>
      <sheetName val="Desember"/>
      <sheetName val="Desember krg 5 mnt &amp; Lapor"/>
      <sheetName val="Desember krg 5 mnt"/>
      <sheetName val="REKAP 2010"/>
      <sheetName val="REKAP"/>
      <sheetName val="REKAP DALAM 5 MENIT"/>
      <sheetName val="REKAP KURANG 5 MNT"/>
      <sheetName val="TOTAL REKAPAN"/>
      <sheetName val="25-26 September"/>
      <sheetName val="JANUARI"/>
      <sheetName val="NerSubsis"/>
      <sheetName val="UPDATE 25 JANUARI 2007"/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JURNAL"/>
      <sheetName val="BB PUSAT"/>
      <sheetName val="DTstok"/>
      <sheetName val="FORM-B"/>
      <sheetName val="Smg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Neraca seAPJ"/>
      <sheetName val="master rab"/>
      <sheetName val="Jan"/>
      <sheetName val="FEB"/>
      <sheetName val="MAR"/>
      <sheetName val="APR"/>
      <sheetName val="AGUS"/>
      <sheetName val="SEPT"/>
      <sheetName val="OKT"/>
      <sheetName val="NOP"/>
      <sheetName val="Sheet3"/>
      <sheetName val="PENYEBAB&gt;5MNT"/>
      <sheetName val="PENYEBAB&lt;5MNT"/>
      <sheetName val="REKAP G4F"/>
      <sheetName val="Rekap Jenis gangguan"/>
      <sheetName val="jml pel kds"/>
      <sheetName val="Gangguan Rayon"/>
      <sheetName val="Evaluasi"/>
      <sheetName val="Sheet1"/>
      <sheetName val="L_23"/>
      <sheetName val="AGS"/>
      <sheetName val="SEP"/>
      <sheetName val="NOV"/>
      <sheetName val="Sheet2"/>
      <sheetName val="Monitor Eksekusi Hewan"/>
      <sheetName val="IkhtisarBiop(12.0)"/>
      <sheetName val="PendOpLain(11B)"/>
      <sheetName val="Asumsi"/>
      <sheetName val="RAB"/>
      <sheetName val="Uraian"/>
      <sheetName val="DeVIASI"/>
      <sheetName val="KoMposisi"/>
      <sheetName val="Data"/>
      <sheetName val="Resource Plan (2)"/>
      <sheetName val="LR"/>
      <sheetName val="W-NAD"/>
      <sheetName val="HPSI-Portion"/>
      <sheetName val="JAN09"/>
      <sheetName val="Kamus"/>
      <sheetName val="Cover"/>
      <sheetName val="Sheet5"/>
      <sheetName val="MATERIAL juni 05"/>
      <sheetName val="ANALISA"/>
      <sheetName val="AN-MAJOR"/>
      <sheetName val="Resume"/>
      <sheetName val="LK2004"/>
      <sheetName val="Hitung_Energi"/>
      <sheetName val="analis"/>
      <sheetName val="Analisis"/>
      <sheetName val="5.1(1)"/>
      <sheetName val="REAL-LR"/>
      <sheetName val="Rekap PMG."/>
      <sheetName val="D2. ANALISA HS INSHAR"/>
      <sheetName val="Harga BBM Indonesia"/>
      <sheetName val="Fixset"/>
      <sheetName val="x"/>
      <sheetName val="01 A"/>
      <sheetName val="PMT"/>
    </sheetNames>
    <sheetDataSet>
      <sheetData sheetId="0" refreshError="1">
        <row r="2">
          <cell r="B2" t="str">
            <v>BLA 1</v>
          </cell>
          <cell r="C2" t="str">
            <v>UPJ BLORA</v>
          </cell>
          <cell r="D2">
            <v>0</v>
          </cell>
        </row>
        <row r="3">
          <cell r="B3" t="str">
            <v>BLA 2</v>
          </cell>
          <cell r="C3" t="str">
            <v>UPJ BLORA</v>
          </cell>
          <cell r="D3" t="str">
            <v>YOGYA KOTA</v>
          </cell>
        </row>
        <row r="4">
          <cell r="B4" t="str">
            <v>BLA 3</v>
          </cell>
          <cell r="C4" t="str">
            <v>UPJ BLORA</v>
          </cell>
          <cell r="D4" t="str">
            <v>YOGYA KOTA</v>
          </cell>
        </row>
        <row r="5">
          <cell r="B5" t="str">
            <v>BLA 4</v>
          </cell>
          <cell r="C5" t="str">
            <v>UPJ BLORA</v>
          </cell>
          <cell r="D5">
            <v>0</v>
          </cell>
        </row>
        <row r="6">
          <cell r="B6" t="str">
            <v>BLA 5</v>
          </cell>
          <cell r="C6" t="str">
            <v>UPJ BLORA</v>
          </cell>
          <cell r="D6">
            <v>0</v>
          </cell>
        </row>
        <row r="7">
          <cell r="B7" t="str">
            <v>CPU 1</v>
          </cell>
          <cell r="C7" t="str">
            <v>UPJ CEPU</v>
          </cell>
          <cell r="D7">
            <v>0</v>
          </cell>
        </row>
        <row r="8">
          <cell r="B8" t="str">
            <v>CPU 2</v>
          </cell>
          <cell r="C8" t="str">
            <v>UPJ CEPU</v>
          </cell>
          <cell r="D8">
            <v>0</v>
          </cell>
        </row>
        <row r="9">
          <cell r="B9" t="str">
            <v>CPU 3</v>
          </cell>
          <cell r="C9" t="str">
            <v>UPJ CEPU</v>
          </cell>
          <cell r="D9">
            <v>0</v>
          </cell>
        </row>
        <row r="10">
          <cell r="B10" t="str">
            <v>CPU 4</v>
          </cell>
          <cell r="C10" t="str">
            <v>UPJ CEPU</v>
          </cell>
          <cell r="D10">
            <v>0</v>
          </cell>
        </row>
        <row r="11">
          <cell r="B11" t="str">
            <v>JKO 1</v>
          </cell>
          <cell r="C11" t="str">
            <v>UPJ KUDUS</v>
          </cell>
          <cell r="D11">
            <v>0</v>
          </cell>
        </row>
        <row r="12">
          <cell r="B12" t="str">
            <v>JKO 2</v>
          </cell>
          <cell r="C12" t="str">
            <v>UPJ KUDUS</v>
          </cell>
          <cell r="D12">
            <v>0</v>
          </cell>
        </row>
        <row r="13">
          <cell r="B13" t="str">
            <v>JKO 3</v>
          </cell>
          <cell r="C13" t="str">
            <v>UPJ KUDUS</v>
          </cell>
          <cell r="D13">
            <v>0</v>
          </cell>
        </row>
        <row r="14">
          <cell r="B14" t="str">
            <v>JKO 4</v>
          </cell>
          <cell r="C14" t="str">
            <v>UPJ KUDUS</v>
          </cell>
          <cell r="D14">
            <v>0</v>
          </cell>
        </row>
        <row r="15">
          <cell r="B15" t="str">
            <v>JPR 1</v>
          </cell>
          <cell r="C15" t="str">
            <v>UPJ JEPARA</v>
          </cell>
          <cell r="D15">
            <v>0</v>
          </cell>
        </row>
        <row r="16">
          <cell r="B16" t="str">
            <v>JPR 2</v>
          </cell>
          <cell r="C16" t="str">
            <v>UPJ JEPARA</v>
          </cell>
          <cell r="D16" t="str">
            <v>YOGYA KOTA</v>
          </cell>
        </row>
        <row r="17">
          <cell r="B17" t="str">
            <v>JPR 3</v>
          </cell>
          <cell r="C17" t="str">
            <v>UPJ JEPARA</v>
          </cell>
          <cell r="D17">
            <v>0</v>
          </cell>
        </row>
        <row r="18">
          <cell r="B18" t="str">
            <v>JPR 4</v>
          </cell>
          <cell r="C18" t="str">
            <v>UPJ JEPARA</v>
          </cell>
          <cell r="D18" t="str">
            <v>YOGYA KOTA</v>
          </cell>
        </row>
        <row r="19">
          <cell r="B19" t="str">
            <v>JPR 5</v>
          </cell>
          <cell r="C19" t="str">
            <v>UPJ JEPARA</v>
          </cell>
          <cell r="D19">
            <v>0</v>
          </cell>
        </row>
        <row r="20">
          <cell r="B20" t="str">
            <v>JPR 6</v>
          </cell>
          <cell r="C20" t="str">
            <v>UPJ JEPARA</v>
          </cell>
          <cell r="D20" t="str">
            <v>UPJ BANGSRI</v>
          </cell>
        </row>
        <row r="21">
          <cell r="B21" t="str">
            <v>JPR 7</v>
          </cell>
          <cell r="C21" t="str">
            <v>UPJ JEPARA</v>
          </cell>
          <cell r="D21" t="str">
            <v>UPJ BANGSRI</v>
          </cell>
        </row>
        <row r="22">
          <cell r="B22" t="str">
            <v>JPR 8</v>
          </cell>
          <cell r="C22" t="str">
            <v>UPJ JEPARA</v>
          </cell>
          <cell r="D22">
            <v>0</v>
          </cell>
        </row>
        <row r="23">
          <cell r="B23" t="str">
            <v>JPR 9</v>
          </cell>
          <cell r="C23" t="str">
            <v>UPJ JEPARA</v>
          </cell>
          <cell r="D23" t="str">
            <v>UPJ BANGSRI</v>
          </cell>
        </row>
        <row r="24">
          <cell r="B24" t="str">
            <v>KDS 1</v>
          </cell>
          <cell r="C24" t="str">
            <v>UPJ KUDUS</v>
          </cell>
          <cell r="D24">
            <v>0</v>
          </cell>
        </row>
        <row r="25">
          <cell r="B25" t="str">
            <v>KDS 10</v>
          </cell>
          <cell r="C25" t="str">
            <v>UPJ KUDUS</v>
          </cell>
          <cell r="D25">
            <v>0</v>
          </cell>
        </row>
        <row r="26">
          <cell r="B26" t="str">
            <v>KDS 11</v>
          </cell>
          <cell r="C26" t="str">
            <v>UPJ KUDUS</v>
          </cell>
          <cell r="D26">
            <v>0</v>
          </cell>
        </row>
        <row r="27">
          <cell r="B27" t="str">
            <v>KDS 12</v>
          </cell>
          <cell r="C27" t="str">
            <v>UPJ KUDUS</v>
          </cell>
          <cell r="D27">
            <v>0</v>
          </cell>
        </row>
        <row r="28">
          <cell r="B28" t="str">
            <v>KDS 2</v>
          </cell>
          <cell r="C28" t="str">
            <v>UPJ KUDUS</v>
          </cell>
          <cell r="D28">
            <v>0</v>
          </cell>
        </row>
        <row r="29">
          <cell r="B29" t="str">
            <v>KDS 3</v>
          </cell>
          <cell r="C29" t="str">
            <v>UPJ KUDUS</v>
          </cell>
          <cell r="D29">
            <v>0</v>
          </cell>
        </row>
        <row r="30">
          <cell r="B30" t="str">
            <v>KDS 4</v>
          </cell>
          <cell r="C30" t="str">
            <v>UPJ KUDUS</v>
          </cell>
          <cell r="D30">
            <v>0</v>
          </cell>
        </row>
        <row r="31">
          <cell r="B31" t="str">
            <v>KDS 5</v>
          </cell>
          <cell r="C31" t="str">
            <v>UPJ KUDUS</v>
          </cell>
          <cell r="D31" t="str">
            <v>KALASAN</v>
          </cell>
        </row>
        <row r="32">
          <cell r="B32" t="str">
            <v>KDS 6</v>
          </cell>
          <cell r="C32" t="str">
            <v>UPJ KUDUS</v>
          </cell>
          <cell r="D32" t="str">
            <v>SLEMAN</v>
          </cell>
        </row>
        <row r="33">
          <cell r="B33" t="str">
            <v>KDS 7</v>
          </cell>
          <cell r="C33" t="str">
            <v>UPJ KUDUS</v>
          </cell>
          <cell r="D33">
            <v>0</v>
          </cell>
        </row>
        <row r="34">
          <cell r="B34" t="str">
            <v>KDS 8</v>
          </cell>
          <cell r="C34" t="str">
            <v>UPJ KUDUS</v>
          </cell>
          <cell r="D34">
            <v>0</v>
          </cell>
        </row>
        <row r="35">
          <cell r="B35" t="str">
            <v>KDS 9</v>
          </cell>
          <cell r="C35" t="str">
            <v>UPJ KUDUS</v>
          </cell>
          <cell r="D35">
            <v>0</v>
          </cell>
        </row>
        <row r="36">
          <cell r="B36" t="str">
            <v>PTI 1</v>
          </cell>
          <cell r="C36" t="str">
            <v>UPJ PATI</v>
          </cell>
          <cell r="D36" t="str">
            <v>UPJ JUWANA</v>
          </cell>
        </row>
        <row r="37">
          <cell r="B37" t="str">
            <v>PTI 2</v>
          </cell>
          <cell r="C37" t="str">
            <v>UPJ PATI</v>
          </cell>
          <cell r="D37">
            <v>0</v>
          </cell>
        </row>
        <row r="38">
          <cell r="B38" t="str">
            <v>PTI 3</v>
          </cell>
          <cell r="C38" t="str">
            <v>UPJ PATI</v>
          </cell>
          <cell r="D38" t="str">
            <v>UPJ JUWANA</v>
          </cell>
        </row>
        <row r="39">
          <cell r="B39" t="str">
            <v>PTI 4</v>
          </cell>
          <cell r="C39" t="str">
            <v>UPJ PATI</v>
          </cell>
          <cell r="D39" t="str">
            <v>UPJ JUWANA</v>
          </cell>
        </row>
        <row r="40">
          <cell r="B40" t="str">
            <v>PTI 5</v>
          </cell>
          <cell r="C40" t="str">
            <v>UPJ PATI</v>
          </cell>
          <cell r="D40">
            <v>0</v>
          </cell>
        </row>
        <row r="41">
          <cell r="B41" t="str">
            <v>PTI 6</v>
          </cell>
          <cell r="C41" t="str">
            <v>UPJ PATI</v>
          </cell>
          <cell r="D41" t="str">
            <v>SLEMAN</v>
          </cell>
        </row>
        <row r="42">
          <cell r="B42" t="str">
            <v>PTI 7</v>
          </cell>
          <cell r="C42" t="str">
            <v>UPJ PATI</v>
          </cell>
          <cell r="D42" t="str">
            <v>UPJ JUWANA</v>
          </cell>
        </row>
        <row r="43">
          <cell r="B43" t="str">
            <v>RBG 1</v>
          </cell>
          <cell r="C43" t="str">
            <v>UPJ REMBANG</v>
          </cell>
          <cell r="D43">
            <v>0</v>
          </cell>
        </row>
        <row r="44">
          <cell r="B44" t="str">
            <v>RBG 2</v>
          </cell>
          <cell r="C44" t="str">
            <v>UPJ REMBANG</v>
          </cell>
          <cell r="D44" t="str">
            <v>SEDAYU</v>
          </cell>
        </row>
        <row r="45">
          <cell r="B45" t="str">
            <v>RBG 3</v>
          </cell>
          <cell r="C45" t="str">
            <v>UPJ REMBANG</v>
          </cell>
          <cell r="D45" t="str">
            <v>WATES</v>
          </cell>
        </row>
        <row r="46">
          <cell r="B46" t="str">
            <v>RBG 4</v>
          </cell>
          <cell r="C46" t="str">
            <v>UPJ REMBANG</v>
          </cell>
          <cell r="D46">
            <v>0</v>
          </cell>
        </row>
        <row r="47">
          <cell r="B47" t="str">
            <v>RBG 5</v>
          </cell>
          <cell r="C47" t="str">
            <v>UPJ REMBANG</v>
          </cell>
          <cell r="D47" t="str">
            <v>UPJ JUWANA</v>
          </cell>
        </row>
        <row r="48">
          <cell r="B48" t="str">
            <v>RBG 6</v>
          </cell>
          <cell r="C48" t="str">
            <v>UPJ REMBANG</v>
          </cell>
          <cell r="D48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>
        <row r="2">
          <cell r="D2">
            <v>390</v>
          </cell>
        </row>
      </sheetData>
      <sheetData sheetId="55" refreshError="1"/>
      <sheetData sheetId="56" refreshError="1"/>
      <sheetData sheetId="57">
        <row r="2">
          <cell r="D2">
            <v>390</v>
          </cell>
        </row>
      </sheetData>
      <sheetData sheetId="58" refreshError="1"/>
      <sheetData sheetId="59">
        <row r="2">
          <cell r="D2">
            <v>390</v>
          </cell>
        </row>
      </sheetData>
      <sheetData sheetId="60" refreshError="1"/>
      <sheetData sheetId="61" refreshError="1"/>
      <sheetData sheetId="62">
        <row r="2">
          <cell r="D2">
            <v>390</v>
          </cell>
        </row>
      </sheetData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 refreshError="1"/>
      <sheetData sheetId="105" refreshError="1"/>
      <sheetData sheetId="106" refreshError="1"/>
      <sheetData sheetId="107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Rekap PMG."/>
      <sheetName val="W-NAD"/>
      <sheetName val="Format"/>
      <sheetName val="master rab"/>
      <sheetName val="MENU1"/>
      <sheetName val="Smg"/>
      <sheetName val="MENU"/>
      <sheetName val="PARAMETER"/>
      <sheetName val="NerSubsis"/>
      <sheetName val="INPBA"/>
      <sheetName val="SuMBER"/>
      <sheetName val="UshDeb00"/>
      <sheetName val="BQ-E20-02(Rp)"/>
      <sheetName val="HPSI-Portion"/>
      <sheetName val="RKS"/>
      <sheetName val="Data"/>
      <sheetName val="Rekapitulasi"/>
      <sheetName val="PMT"/>
      <sheetName val="E3. ANALISA HS HAR TEK SUTM"/>
      <sheetName val="E6. ANALISA HS HAR"/>
      <sheetName val="K_TAM_SPK032"/>
      <sheetName val="Calc Inst"/>
      <sheetName val="Gangg_PL"/>
      <sheetName val="L-R"/>
      <sheetName val="RAB GI"/>
      <sheetName val="FORM BQ TL PRATU 4cct"/>
      <sheetName val="Listrik Mati 05"/>
      <sheetName val="Tabel Kode"/>
      <sheetName val="PRK"/>
      <sheetName val="REKAP"/>
      <sheetName val="DeVIASI"/>
      <sheetName val="KoMposisi"/>
      <sheetName val="DENPASAR"/>
      <sheetName val="Resume"/>
      <sheetName val="Usulan"/>
      <sheetName val="rkap2008"/>
      <sheetName val="List"/>
      <sheetName val="Harga BBM Indonesia"/>
      <sheetName val="L20Keu"/>
      <sheetName val="x"/>
      <sheetName val="Fixset"/>
      <sheetName val="Kamus"/>
      <sheetName val="JAN07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6">
          <cell r="Q6" t="str">
            <v>REALISASI</v>
          </cell>
          <cell r="AA6" t="str">
            <v>AKUMULASI</v>
          </cell>
          <cell r="AI6" t="str">
            <v>KOMULATIF</v>
          </cell>
        </row>
        <row r="7">
          <cell r="O7" t="str">
            <v/>
          </cell>
          <cell r="Q7" t="str">
            <v>INNER</v>
          </cell>
          <cell r="R7" t="str">
            <v>TERIMA DARI</v>
          </cell>
          <cell r="S7" t="str">
            <v>PRODUKSI</v>
          </cell>
          <cell r="T7" t="str">
            <v xml:space="preserve"> TERIMA DARI </v>
          </cell>
          <cell r="U7" t="str">
            <v>KIRIM KE</v>
          </cell>
          <cell r="V7" t="str">
            <v>P S</v>
          </cell>
          <cell r="W7" t="str">
            <v>KWH</v>
          </cell>
          <cell r="X7" t="str">
            <v>KWH  T E R J U A L</v>
          </cell>
          <cell r="Y7" t="str">
            <v xml:space="preserve">   KERUGIAN  DALAM</v>
          </cell>
          <cell r="AA7" t="str">
            <v>INNER</v>
          </cell>
          <cell r="AB7" t="str">
            <v>TERIMA DARI</v>
          </cell>
          <cell r="AC7" t="str">
            <v>PRODUKSI</v>
          </cell>
          <cell r="AD7" t="str">
            <v xml:space="preserve"> TERIMA DARI </v>
          </cell>
          <cell r="AE7" t="str">
            <v>KIRIM KE</v>
          </cell>
          <cell r="AF7" t="str">
            <v>P S</v>
          </cell>
          <cell r="AG7" t="str">
            <v>KWH</v>
          </cell>
          <cell r="AH7" t="str">
            <v>KWH  T E R J U A L</v>
          </cell>
          <cell r="AI7" t="str">
            <v xml:space="preserve">   KERUGIAN  DLM</v>
          </cell>
        </row>
        <row r="8">
          <cell r="O8" t="str">
            <v>BULAN</v>
          </cell>
          <cell r="Q8" t="str">
            <v>EMBEDDED</v>
          </cell>
          <cell r="R8" t="str">
            <v>INCOMING</v>
          </cell>
          <cell r="S8" t="str">
            <v>SENDIRI KIT</v>
          </cell>
          <cell r="T8" t="str">
            <v>UNIT LAIN</v>
          </cell>
          <cell r="U8" t="str">
            <v>UNIT LAIN</v>
          </cell>
          <cell r="V8" t="str">
            <v>KIT SENDIRI</v>
          </cell>
          <cell r="W8" t="str">
            <v>SIAP JUAL</v>
          </cell>
          <cell r="X8" t="str">
            <v>SESUAI TUL III-09</v>
          </cell>
          <cell r="AA8" t="str">
            <v>EMBEDDED</v>
          </cell>
          <cell r="AB8" t="str">
            <v>INCOMING</v>
          </cell>
          <cell r="AC8" t="str">
            <v>SENDIRI KIT</v>
          </cell>
          <cell r="AD8" t="str">
            <v>UNIT LAIN</v>
          </cell>
          <cell r="AE8" t="str">
            <v>UNIT LAIN</v>
          </cell>
          <cell r="AF8" t="str">
            <v>KIT SENDIRI</v>
          </cell>
          <cell r="AG8" t="str">
            <v>SIAP JUAL</v>
          </cell>
          <cell r="AH8" t="str">
            <v>(SESUAI TUL III-09)</v>
          </cell>
        </row>
        <row r="9">
          <cell r="Q9" t="str">
            <v>(Tapen+Tulis)</v>
          </cell>
          <cell r="R9" t="str">
            <v>(NETTO)</v>
          </cell>
          <cell r="S9" t="str">
            <v>(Kr.Tgh+Kl.Angt)</v>
          </cell>
          <cell r="V9" t="str">
            <v>(Kr.Tgh+Kl.Angt)</v>
          </cell>
          <cell r="Y9" t="str">
            <v>kWh</v>
          </cell>
          <cell r="Z9" t="str">
            <v>Realisasi</v>
          </cell>
          <cell r="AA9" t="str">
            <v>(Tapen+Tulis)</v>
          </cell>
          <cell r="AB9" t="str">
            <v>(NETTO)</v>
          </cell>
          <cell r="AC9" t="str">
            <v>(Kr.Tgh+Kl.Angt)</v>
          </cell>
          <cell r="AF9" t="str">
            <v>(Kr.Tgh+Kl.Angt)</v>
          </cell>
          <cell r="AI9" t="str">
            <v>kWh</v>
          </cell>
          <cell r="AJ9" t="str">
            <v>Realisasi</v>
          </cell>
        </row>
        <row r="10">
          <cell r="O10">
            <v>1</v>
          </cell>
          <cell r="P10">
            <v>2</v>
          </cell>
          <cell r="Q10">
            <v>3</v>
          </cell>
          <cell r="R10">
            <v>4</v>
          </cell>
          <cell r="S10">
            <v>5</v>
          </cell>
          <cell r="T10">
            <v>6</v>
          </cell>
          <cell r="U10">
            <v>7</v>
          </cell>
          <cell r="V10">
            <v>8</v>
          </cell>
          <cell r="W10">
            <v>9</v>
          </cell>
          <cell r="X10">
            <v>10</v>
          </cell>
          <cell r="Y10">
            <v>11</v>
          </cell>
          <cell r="Z10">
            <v>12</v>
          </cell>
          <cell r="AA10">
            <v>13</v>
          </cell>
          <cell r="AB10">
            <v>14</v>
          </cell>
          <cell r="AC10">
            <v>15</v>
          </cell>
          <cell r="AD10">
            <v>16</v>
          </cell>
          <cell r="AE10">
            <v>17</v>
          </cell>
          <cell r="AF10">
            <v>18</v>
          </cell>
          <cell r="AG10">
            <v>19</v>
          </cell>
          <cell r="AH10">
            <v>20</v>
          </cell>
          <cell r="AI10">
            <v>21</v>
          </cell>
          <cell r="AJ10">
            <v>22</v>
          </cell>
        </row>
        <row r="11">
          <cell r="O11" t="str">
            <v>JAN</v>
          </cell>
          <cell r="P11" t="str">
            <v>BULAN JANUARI 2005</v>
          </cell>
          <cell r="Q11">
            <v>360327.32999999821</v>
          </cell>
          <cell r="R11">
            <v>60808531.799999997</v>
          </cell>
          <cell r="S11">
            <v>200.0000000007276</v>
          </cell>
          <cell r="T11">
            <v>3254251.2944000056</v>
          </cell>
          <cell r="U11">
            <v>2628201.0087999981</v>
          </cell>
          <cell r="V11">
            <v>1126</v>
          </cell>
          <cell r="W11">
            <v>61793983.415599987</v>
          </cell>
          <cell r="X11">
            <v>56497720</v>
          </cell>
          <cell r="Y11">
            <v>5296263.4155999869</v>
          </cell>
          <cell r="Z11">
            <v>8.5708399472802679</v>
          </cell>
          <cell r="AA11">
            <v>360327.32999999821</v>
          </cell>
          <cell r="AB11">
            <v>60808531.799999997</v>
          </cell>
          <cell r="AC11">
            <v>200.0000000007276</v>
          </cell>
          <cell r="AD11">
            <v>3254251.2944000056</v>
          </cell>
          <cell r="AE11">
            <v>2628201.0087999981</v>
          </cell>
          <cell r="AF11">
            <v>1126</v>
          </cell>
          <cell r="AG11">
            <v>61793983.415599987</v>
          </cell>
          <cell r="AH11">
            <v>56497720</v>
          </cell>
          <cell r="AI11">
            <v>5296263.4155999869</v>
          </cell>
          <cell r="AJ11">
            <v>8.5708399472802679</v>
          </cell>
        </row>
        <row r="12">
          <cell r="O12" t="str">
            <v>FEB</v>
          </cell>
          <cell r="P12" t="str">
            <v>BULAN PEBRUARI 2005</v>
          </cell>
          <cell r="Q12">
            <v>308729.51000000164</v>
          </cell>
          <cell r="R12">
            <v>54117246.600000001</v>
          </cell>
          <cell r="S12">
            <v>602641.19999999972</v>
          </cell>
          <cell r="T12">
            <v>3530469.1967999968</v>
          </cell>
          <cell r="U12">
            <v>2308257.6377290334</v>
          </cell>
          <cell r="V12">
            <v>800</v>
          </cell>
          <cell r="W12">
            <v>56250028.869070962</v>
          </cell>
          <cell r="X12">
            <v>53931866</v>
          </cell>
          <cell r="Y12">
            <v>2318162.8690709621</v>
          </cell>
          <cell r="Z12">
            <v>4.1211763188011483</v>
          </cell>
          <cell r="AA12">
            <v>669056.83999999985</v>
          </cell>
          <cell r="AB12">
            <v>114925778.40000001</v>
          </cell>
          <cell r="AC12">
            <v>602841.20000000042</v>
          </cell>
          <cell r="AD12">
            <v>6784720.4912000019</v>
          </cell>
          <cell r="AE12">
            <v>4936458.6465290319</v>
          </cell>
          <cell r="AF12">
            <v>1926</v>
          </cell>
          <cell r="AG12">
            <v>118044012.28467095</v>
          </cell>
          <cell r="AH12">
            <v>110429586</v>
          </cell>
          <cell r="AI12">
            <v>7614426.284670949</v>
          </cell>
          <cell r="AJ12">
            <v>6.4504976892078663</v>
          </cell>
        </row>
        <row r="13">
          <cell r="O13" t="str">
            <v>MAR</v>
          </cell>
          <cell r="P13" t="str">
            <v>BULAN MARET 2005</v>
          </cell>
          <cell r="Q13">
            <v>317079.1799999997</v>
          </cell>
          <cell r="R13">
            <v>59700406.200000003</v>
          </cell>
          <cell r="S13">
            <v>1518289.2</v>
          </cell>
          <cell r="T13">
            <v>4052286.8743999968</v>
          </cell>
          <cell r="U13">
            <v>2652191.2871999978</v>
          </cell>
          <cell r="V13">
            <v>152</v>
          </cell>
          <cell r="W13">
            <v>62935718.167199999</v>
          </cell>
          <cell r="X13">
            <v>57241657</v>
          </cell>
          <cell r="Y13">
            <v>5694061.1671999991</v>
          </cell>
          <cell r="Z13">
            <v>9.0474238366085</v>
          </cell>
          <cell r="AA13">
            <v>986136.01999999955</v>
          </cell>
          <cell r="AB13">
            <v>174626184.60000002</v>
          </cell>
          <cell r="AC13">
            <v>2121130.4000000004</v>
          </cell>
          <cell r="AD13">
            <v>10837007.365599999</v>
          </cell>
          <cell r="AE13">
            <v>7588649.9337290302</v>
          </cell>
          <cell r="AF13">
            <v>2078</v>
          </cell>
          <cell r="AG13">
            <v>180979730.45187095</v>
          </cell>
          <cell r="AH13">
            <v>167671243</v>
          </cell>
          <cell r="AI13">
            <v>13308487.451870948</v>
          </cell>
          <cell r="AJ13">
            <v>7.3535789995057792</v>
          </cell>
        </row>
        <row r="14">
          <cell r="O14" t="str">
            <v>APR</v>
          </cell>
          <cell r="P14" t="str">
            <v>BULAN APRIL 2005</v>
          </cell>
          <cell r="Q14">
            <v>373737.87999999896</v>
          </cell>
          <cell r="R14">
            <v>59601829.600000001</v>
          </cell>
          <cell r="S14">
            <v>498952.40000000101</v>
          </cell>
          <cell r="T14">
            <v>3811705.2791999914</v>
          </cell>
          <cell r="U14">
            <v>2372773.384800001</v>
          </cell>
          <cell r="V14">
            <v>2234</v>
          </cell>
          <cell r="W14">
            <v>61911217.774399996</v>
          </cell>
          <cell r="X14">
            <v>57022767</v>
          </cell>
          <cell r="Y14">
            <v>4888450.7743999958</v>
          </cell>
          <cell r="Z14">
            <v>7.8959047328275096</v>
          </cell>
          <cell r="AA14">
            <v>1359873.8999999985</v>
          </cell>
          <cell r="AB14">
            <v>234228014.20000002</v>
          </cell>
          <cell r="AC14">
            <v>2620082.8000000012</v>
          </cell>
          <cell r="AD14">
            <v>14648712.644799991</v>
          </cell>
          <cell r="AE14">
            <v>9961423.3185290322</v>
          </cell>
          <cell r="AF14">
            <v>4312</v>
          </cell>
          <cell r="AG14">
            <v>242890948.22627094</v>
          </cell>
          <cell r="AH14">
            <v>224694010</v>
          </cell>
          <cell r="AI14">
            <v>18196938.226270944</v>
          </cell>
          <cell r="AJ14">
            <v>7.4918140668293427</v>
          </cell>
        </row>
        <row r="15">
          <cell r="O15" t="str">
            <v>MEI</v>
          </cell>
          <cell r="P15" t="str">
            <v>BULAN MEI 2005</v>
          </cell>
          <cell r="Q15">
            <v>397589.9299999997</v>
          </cell>
          <cell r="R15">
            <v>62379095.600000001</v>
          </cell>
          <cell r="S15">
            <v>98509</v>
          </cell>
          <cell r="T15">
            <v>4209450.3359999945</v>
          </cell>
          <cell r="U15">
            <v>2527144.8824322582</v>
          </cell>
          <cell r="V15">
            <v>1208</v>
          </cell>
          <cell r="W15">
            <v>64556291.983567737</v>
          </cell>
          <cell r="X15">
            <v>57663760</v>
          </cell>
          <cell r="Y15">
            <v>6892531.983567737</v>
          </cell>
          <cell r="Z15">
            <v>10.676778005344813</v>
          </cell>
          <cell r="AA15">
            <v>1757463.8299999982</v>
          </cell>
          <cell r="AB15">
            <v>296607109.80000001</v>
          </cell>
          <cell r="AC15">
            <v>2718591.8000000012</v>
          </cell>
          <cell r="AD15">
            <v>18858162.980799984</v>
          </cell>
          <cell r="AE15">
            <v>12488568.20096129</v>
          </cell>
          <cell r="AF15">
            <v>5520</v>
          </cell>
          <cell r="AG15">
            <v>307447240.20983869</v>
          </cell>
          <cell r="AH15">
            <v>282357770</v>
          </cell>
          <cell r="AI15">
            <v>25089470.209838681</v>
          </cell>
          <cell r="AJ15">
            <v>8.1605774677680092</v>
          </cell>
        </row>
        <row r="16">
          <cell r="O16" t="str">
            <v>JUN</v>
          </cell>
          <cell r="P16" t="str">
            <v>BULAN JUNI 2005</v>
          </cell>
          <cell r="Q16">
            <v>509499.54000000283</v>
          </cell>
          <cell r="R16">
            <v>60218660.399999999</v>
          </cell>
          <cell r="S16">
            <v>469675.99999999889</v>
          </cell>
          <cell r="T16">
            <v>4050526.8600000013</v>
          </cell>
          <cell r="U16">
            <v>2545524.7271999982</v>
          </cell>
          <cell r="V16">
            <v>783</v>
          </cell>
          <cell r="W16">
            <v>62702055.072799996</v>
          </cell>
          <cell r="X16">
            <v>57012075</v>
          </cell>
          <cell r="Y16">
            <v>5689980.0727999955</v>
          </cell>
          <cell r="Z16">
            <v>9.0746309131234444</v>
          </cell>
          <cell r="AA16">
            <v>2266963.370000001</v>
          </cell>
          <cell r="AB16">
            <v>356825770.19999999</v>
          </cell>
          <cell r="AC16">
            <v>3188267.8000000003</v>
          </cell>
          <cell r="AD16">
            <v>22908689.840799987</v>
          </cell>
          <cell r="AE16">
            <v>15034092.928161288</v>
          </cell>
          <cell r="AF16">
            <v>6303</v>
          </cell>
          <cell r="AG16">
            <v>370149295.28263867</v>
          </cell>
          <cell r="AH16">
            <v>339369845</v>
          </cell>
          <cell r="AI16">
            <v>30779450.282638676</v>
          </cell>
          <cell r="AJ16">
            <v>8.3154150703261767</v>
          </cell>
        </row>
        <row r="17">
          <cell r="O17" t="str">
            <v>JUL</v>
          </cell>
          <cell r="P17" t="str">
            <v>BULAN JULI 2005</v>
          </cell>
          <cell r="Q17">
            <v>544484.16000000015</v>
          </cell>
          <cell r="R17">
            <v>61039885.200000003</v>
          </cell>
          <cell r="S17">
            <v>796611</v>
          </cell>
          <cell r="T17">
            <v>3967268.7600000082</v>
          </cell>
          <cell r="U17">
            <v>2607367.0896000029</v>
          </cell>
          <cell r="V17">
            <v>111</v>
          </cell>
          <cell r="W17">
            <v>63740771.030400001</v>
          </cell>
          <cell r="X17">
            <v>56873669</v>
          </cell>
          <cell r="Y17">
            <v>6867102.0304000005</v>
          </cell>
          <cell r="Z17">
            <v>10.773484410982197</v>
          </cell>
          <cell r="AA17">
            <v>2811447.5300000012</v>
          </cell>
          <cell r="AB17">
            <v>417865655.39999998</v>
          </cell>
          <cell r="AC17">
            <v>3984878.8000000003</v>
          </cell>
          <cell r="AD17">
            <v>26875958.600799996</v>
          </cell>
          <cell r="AE17">
            <v>17641460.01776129</v>
          </cell>
          <cell r="AF17">
            <v>6414</v>
          </cell>
          <cell r="AG17">
            <v>433890066.31303865</v>
          </cell>
          <cell r="AH17">
            <v>396243514</v>
          </cell>
          <cell r="AI17">
            <v>37646552.313038677</v>
          </cell>
          <cell r="AJ17">
            <v>8.6765186013449362</v>
          </cell>
        </row>
        <row r="18">
          <cell r="O18" t="str">
            <v>AGT</v>
          </cell>
          <cell r="P18" t="str">
            <v>BULAN AGUSTUS 2005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 t="e">
            <v>#DIV/0!</v>
          </cell>
          <cell r="AA18">
            <v>2811447.5300000012</v>
          </cell>
          <cell r="AB18">
            <v>417865655.39999998</v>
          </cell>
          <cell r="AC18">
            <v>3984878.8000000003</v>
          </cell>
          <cell r="AD18">
            <v>26875958.600799996</v>
          </cell>
          <cell r="AE18">
            <v>17641460.01776129</v>
          </cell>
          <cell r="AF18">
            <v>6414</v>
          </cell>
          <cell r="AG18">
            <v>433890066.31303865</v>
          </cell>
          <cell r="AH18">
            <v>396243514</v>
          </cell>
          <cell r="AI18">
            <v>37646552.313038677</v>
          </cell>
          <cell r="AJ18">
            <v>8.6765186013449362</v>
          </cell>
        </row>
        <row r="19">
          <cell r="O19" t="str">
            <v>SEP</v>
          </cell>
          <cell r="P19" t="str">
            <v>BULAN SEPTEMBER 2005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 t="e">
            <v>#DIV/0!</v>
          </cell>
          <cell r="AA19">
            <v>2811447.5300000012</v>
          </cell>
          <cell r="AB19">
            <v>417865655.39999998</v>
          </cell>
          <cell r="AC19">
            <v>3984878.8000000003</v>
          </cell>
          <cell r="AD19">
            <v>26875958.600799996</v>
          </cell>
          <cell r="AE19">
            <v>17641460.01776129</v>
          </cell>
          <cell r="AF19">
            <v>6414</v>
          </cell>
          <cell r="AG19">
            <v>433890066.31303865</v>
          </cell>
          <cell r="AH19">
            <v>396243514</v>
          </cell>
          <cell r="AI19">
            <v>37646552.313038677</v>
          </cell>
          <cell r="AJ19">
            <v>8.6765186013449362</v>
          </cell>
        </row>
        <row r="20">
          <cell r="O20" t="str">
            <v>OKT</v>
          </cell>
          <cell r="P20" t="str">
            <v>BULAN OKTOBER 2005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 t="e">
            <v>#DIV/0!</v>
          </cell>
          <cell r="AA20">
            <v>2811447.5300000012</v>
          </cell>
          <cell r="AB20">
            <v>417865655.39999998</v>
          </cell>
          <cell r="AC20">
            <v>3984878.8000000003</v>
          </cell>
          <cell r="AD20">
            <v>26875958.600799996</v>
          </cell>
          <cell r="AE20">
            <v>17641460.01776129</v>
          </cell>
          <cell r="AF20">
            <v>6414</v>
          </cell>
          <cell r="AG20">
            <v>433890066.31303865</v>
          </cell>
          <cell r="AH20">
            <v>396243514</v>
          </cell>
          <cell r="AI20">
            <v>37646552.313038677</v>
          </cell>
          <cell r="AJ20">
            <v>8.6765186013449362</v>
          </cell>
        </row>
        <row r="21">
          <cell r="O21" t="str">
            <v>NOP</v>
          </cell>
          <cell r="P21" t="str">
            <v>BULAN NOPEMBER 2005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 t="e">
            <v>#DIV/0!</v>
          </cell>
          <cell r="AA21">
            <v>2811447.5300000012</v>
          </cell>
          <cell r="AB21">
            <v>417865655.39999998</v>
          </cell>
          <cell r="AC21">
            <v>3984878.8000000003</v>
          </cell>
          <cell r="AD21">
            <v>26875958.600799996</v>
          </cell>
          <cell r="AE21">
            <v>17641460.01776129</v>
          </cell>
          <cell r="AF21">
            <v>6414</v>
          </cell>
          <cell r="AG21">
            <v>433890066.31303865</v>
          </cell>
          <cell r="AH21">
            <v>396243514</v>
          </cell>
          <cell r="AI21">
            <v>37646552.313038677</v>
          </cell>
          <cell r="AJ21">
            <v>8.6765186013449362</v>
          </cell>
        </row>
        <row r="22">
          <cell r="O22" t="str">
            <v>OKT</v>
          </cell>
          <cell r="P22" t="str">
            <v>BULAN OKTOBER 2005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 t="e">
            <v>#DIV/0!</v>
          </cell>
          <cell r="AA22">
            <v>2811447.5300000012</v>
          </cell>
          <cell r="AB22">
            <v>417865655.39999998</v>
          </cell>
          <cell r="AC22">
            <v>3984878.8000000003</v>
          </cell>
          <cell r="AD22">
            <v>26875958.600799996</v>
          </cell>
          <cell r="AE22">
            <v>17641460.01776129</v>
          </cell>
          <cell r="AF22">
            <v>6414</v>
          </cell>
          <cell r="AG22">
            <v>433890066.31303865</v>
          </cell>
          <cell r="AH22">
            <v>396243514</v>
          </cell>
          <cell r="AI22">
            <v>37646552.313038677</v>
          </cell>
          <cell r="AJ22">
            <v>8.6765186013449362</v>
          </cell>
        </row>
        <row r="23">
          <cell r="O23" t="str">
            <v>KOMULATIF</v>
          </cell>
          <cell r="Q23">
            <v>2811447.5300000012</v>
          </cell>
          <cell r="R23">
            <v>417865655.39999998</v>
          </cell>
          <cell r="S23">
            <v>3984878.8000000003</v>
          </cell>
          <cell r="T23">
            <v>26875958.600799996</v>
          </cell>
          <cell r="U23">
            <v>17641460.01776129</v>
          </cell>
          <cell r="V23">
            <v>6414</v>
          </cell>
          <cell r="W23">
            <v>433890066.31303865</v>
          </cell>
          <cell r="X23">
            <v>396243514</v>
          </cell>
          <cell r="Y23">
            <v>37646552.313038647</v>
          </cell>
          <cell r="Z23">
            <v>8.6765186013449291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"/>
      <sheetName val="REK AP"/>
      <sheetName val="REKAP"/>
      <sheetName val="REKAP UNIT A"/>
      <sheetName val="REKAP UNIT 1"/>
      <sheetName val="REKAP UNIT 2"/>
      <sheetName val="MURNI TOT"/>
      <sheetName val="APLN 1"/>
      <sheetName val="APLN 2"/>
      <sheetName val="TOT"/>
      <sheetName val="DAF PROY"/>
      <sheetName val="Neraca seAPJ"/>
      <sheetName val="aruskas"/>
      <sheetName val="Hal-1"/>
      <sheetName val="DeVIASI"/>
      <sheetName val="KoMposisi"/>
      <sheetName val="JAN07"/>
      <sheetName val="Jasa"/>
      <sheetName val="Mat"/>
      <sheetName val="APBN"/>
      <sheetName val="MATERIAL juni 05"/>
      <sheetName val="UPDATE 25 JANUARI 2007"/>
      <sheetName val="Format"/>
      <sheetName val="DTU"/>
      <sheetName val="Data"/>
      <sheetName val="O &amp; M"/>
      <sheetName val="Asumsi"/>
      <sheetName val="Uraian"/>
      <sheetName val="dengan pembangkitan"/>
      <sheetName val="NerSubsis"/>
      <sheetName val="PMT"/>
      <sheetName val="Sheet3"/>
      <sheetName val="TRANS"/>
      <sheetName val="01 A"/>
      <sheetName val="Smg"/>
      <sheetName val="PkRp"/>
      <sheetName val="As"/>
      <sheetName val="A1 pri123"/>
      <sheetName val="ACUAN"/>
      <sheetName val="SAA"/>
      <sheetName val="PRK"/>
      <sheetName val="REAL-L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D2. ANALISA HS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Sheet1"/>
      <sheetName val="2.c.MB STATION  (2)"/>
      <sheetName val="2.d.PCK UP  1300 (2)"/>
      <sheetName val="2.d.PCK UP 2000 (2)"/>
      <sheetName val="3.e. MOT BEK  (2)"/>
      <sheetName val="3.e. MOT  SPRT (2)"/>
      <sheetName val="DTU"/>
      <sheetName val="W-NA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>
        <row r="2">
          <cell r="D2">
            <v>390</v>
          </cell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Neraca seAPJ"/>
      <sheetName val="W-NAD"/>
      <sheetName val="D2. ANALISA HS INSHAR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/>
      <sheetData sheetId="6" refreshError="1"/>
      <sheetData sheetId="7" refreshError="1"/>
      <sheetData sheetId="8"/>
      <sheetData sheetId="9" refreshError="1"/>
      <sheetData sheetId="10">
        <row r="2">
          <cell r="D2">
            <v>390</v>
          </cell>
        </row>
      </sheetData>
      <sheetData sheetId="11" refreshError="1"/>
      <sheetData sheetId="12" refreshError="1"/>
      <sheetData sheetId="13">
        <row r="2">
          <cell r="D2">
            <v>390</v>
          </cell>
        </row>
      </sheetData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sa"/>
      <sheetName val="Mat"/>
      <sheetName val="RAB"/>
      <sheetName val="contoh"/>
      <sheetName val="LKF trw 3"/>
      <sheetName val="K73-np"/>
      <sheetName val="K73-dp"/>
      <sheetName val="W-NAD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Cover"/>
      <sheetName val="DTU"/>
      <sheetName val="PMT"/>
      <sheetName val="E3. ANALISA HS HAR TEK SUTM"/>
      <sheetName val="E6. ANALISA HS HAR"/>
      <sheetName val="JAN07"/>
      <sheetName val="D2. ANALISA HS INSHAR"/>
      <sheetName val="Kontrak vs Realisasi Gas"/>
      <sheetName val="Neraca seAPJ"/>
      <sheetName val="Asumsi"/>
      <sheetName val="Smg"/>
      <sheetName val="Resource Plan (2)"/>
      <sheetName val="DeVIASI"/>
      <sheetName val="KoMposisi"/>
      <sheetName val="FORM-B"/>
      <sheetName val="Rekap PMG."/>
      <sheetName val="UPDATE 25 JANUARI 2007"/>
      <sheetName val="RKS"/>
      <sheetName val="SuMBER"/>
      <sheetName val="master rab"/>
      <sheetName val="graf2"/>
      <sheetName val="Hitung_Energi"/>
      <sheetName val="Hg.Sat"/>
      <sheetName val="Sheet3"/>
      <sheetName val="TRANS"/>
      <sheetName val="KMS-DIS5"/>
      <sheetName val="INPBA"/>
      <sheetName val="Penjualan"/>
      <sheetName val="ProdSendiri"/>
      <sheetName val="PS&amp;Susut TL"/>
      <sheetName val="SewaBeli"/>
      <sheetName val="Transfer"/>
      <sheetName val="Resume"/>
      <sheetName val="LKF Utr III 2009"/>
      <sheetName val="REKAP"/>
      <sheetName val="ACUAN"/>
      <sheetName val="L20Keu"/>
      <sheetName val="LabaRugi"/>
      <sheetName val="rekap-ans"/>
      <sheetName val="dengan pembangkitan"/>
      <sheetName val="Data"/>
      <sheetName val="SAA"/>
      <sheetName val="PRK"/>
      <sheetName val="A1 pri123"/>
      <sheetName val="Submission Form"/>
      <sheetName val="NerSubsis"/>
      <sheetName val="APBN"/>
      <sheetName val="x"/>
      <sheetName val="Kamus"/>
      <sheetName val="Fixset"/>
      <sheetName val="PUNCAK-89"/>
    </sheetNames>
    <sheetDataSet>
      <sheetData sheetId="0" refreshError="1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7">
          <cell r="B7" t="str">
            <v>KODE</v>
          </cell>
          <cell r="C7" t="str">
            <v>NAMA KONTRUKSI</v>
          </cell>
          <cell r="D7" t="str">
            <v>SATUAN</v>
          </cell>
          <cell r="E7" t="str">
            <v>HARGA            SATUAN '08</v>
          </cell>
          <cell r="F7" t="str">
            <v>PENAWARAN</v>
          </cell>
        </row>
        <row r="8">
          <cell r="C8" t="str">
            <v>UPAH BORONGAN PEKERJAAN JTM 20 KV</v>
          </cell>
        </row>
        <row r="9">
          <cell r="C9" t="str">
            <v>KONSTRUKSI JTM 1 PHASA</v>
          </cell>
        </row>
        <row r="10">
          <cell r="C10" t="str">
            <v>PASANG</v>
          </cell>
          <cell r="F10">
            <v>0</v>
          </cell>
        </row>
        <row r="11">
          <cell r="B11">
            <v>0</v>
          </cell>
          <cell r="F11">
            <v>0</v>
          </cell>
        </row>
        <row r="12">
          <cell r="B12" t="str">
            <v>SA1</v>
          </cell>
          <cell r="C12" t="str">
            <v xml:space="preserve">SA 1 </v>
          </cell>
          <cell r="D12" t="str">
            <v>Unit</v>
          </cell>
          <cell r="E12">
            <v>16363</v>
          </cell>
          <cell r="F12">
            <v>16363</v>
          </cell>
        </row>
        <row r="13">
          <cell r="B13" t="str">
            <v>SA1A</v>
          </cell>
          <cell r="C13" t="str">
            <v>SA 1 - A</v>
          </cell>
          <cell r="D13" t="str">
            <v>Unit</v>
          </cell>
          <cell r="E13">
            <v>16363</v>
          </cell>
          <cell r="F13">
            <v>16363</v>
          </cell>
        </row>
        <row r="14">
          <cell r="B14" t="str">
            <v>SA1B</v>
          </cell>
          <cell r="C14" t="str">
            <v>SA 1 - B</v>
          </cell>
          <cell r="D14" t="str">
            <v>Unit</v>
          </cell>
          <cell r="E14">
            <v>16363</v>
          </cell>
          <cell r="F14">
            <v>16363</v>
          </cell>
        </row>
        <row r="15">
          <cell r="B15" t="str">
            <v>SA2A</v>
          </cell>
          <cell r="C15" t="str">
            <v>SA 2 - A</v>
          </cell>
          <cell r="D15" t="str">
            <v>Unit</v>
          </cell>
          <cell r="E15">
            <v>26533</v>
          </cell>
          <cell r="F15">
            <v>26533</v>
          </cell>
        </row>
        <row r="16">
          <cell r="B16" t="str">
            <v>SA21</v>
          </cell>
          <cell r="C16" t="str">
            <v>SA 2 - 1</v>
          </cell>
          <cell r="D16" t="str">
            <v>Unit</v>
          </cell>
          <cell r="E16">
            <v>26533</v>
          </cell>
          <cell r="F16">
            <v>26533</v>
          </cell>
        </row>
        <row r="17">
          <cell r="B17" t="str">
            <v>SA3</v>
          </cell>
          <cell r="C17" t="str">
            <v>SA 3</v>
          </cell>
          <cell r="D17" t="str">
            <v>Unit</v>
          </cell>
          <cell r="E17">
            <v>26533</v>
          </cell>
          <cell r="F17">
            <v>26533</v>
          </cell>
        </row>
        <row r="18">
          <cell r="B18" t="str">
            <v>SA4</v>
          </cell>
          <cell r="C18" t="str">
            <v>SA 4</v>
          </cell>
          <cell r="D18" t="str">
            <v>Unit</v>
          </cell>
          <cell r="E18">
            <v>38330</v>
          </cell>
          <cell r="F18">
            <v>38330</v>
          </cell>
        </row>
        <row r="19">
          <cell r="B19" t="str">
            <v>SA5</v>
          </cell>
          <cell r="C19" t="str">
            <v>SA 5</v>
          </cell>
          <cell r="D19" t="str">
            <v>Unit</v>
          </cell>
          <cell r="E19">
            <v>20428</v>
          </cell>
          <cell r="F19">
            <v>20428</v>
          </cell>
        </row>
        <row r="20">
          <cell r="B20" t="str">
            <v>SA51</v>
          </cell>
          <cell r="C20" t="str">
            <v>SA 5 - 1</v>
          </cell>
          <cell r="D20" t="str">
            <v>Unit</v>
          </cell>
          <cell r="E20">
            <v>20428</v>
          </cell>
          <cell r="F20">
            <v>20428</v>
          </cell>
        </row>
        <row r="21">
          <cell r="B21" t="str">
            <v>SA52</v>
          </cell>
          <cell r="C21" t="str">
            <v>SA 5 - 2</v>
          </cell>
          <cell r="D21" t="str">
            <v>Unit</v>
          </cell>
          <cell r="E21">
            <v>20428</v>
          </cell>
          <cell r="F21">
            <v>20428</v>
          </cell>
        </row>
        <row r="22">
          <cell r="B22" t="str">
            <v>SA53</v>
          </cell>
          <cell r="C22" t="str">
            <v>SA 5 - 3</v>
          </cell>
          <cell r="D22" t="str">
            <v>Unit</v>
          </cell>
          <cell r="E22">
            <v>20428</v>
          </cell>
          <cell r="F22">
            <v>20428</v>
          </cell>
        </row>
        <row r="23">
          <cell r="B23" t="str">
            <v>SA54</v>
          </cell>
          <cell r="C23" t="str">
            <v>SA 5 - 4</v>
          </cell>
          <cell r="D23" t="str">
            <v>Unit</v>
          </cell>
          <cell r="E23">
            <v>20428</v>
          </cell>
          <cell r="F23">
            <v>20428</v>
          </cell>
        </row>
        <row r="24">
          <cell r="B24" t="str">
            <v>SA6</v>
          </cell>
          <cell r="C24" t="str">
            <v>SA 6</v>
          </cell>
          <cell r="D24" t="str">
            <v>Unit</v>
          </cell>
          <cell r="E24">
            <v>38330</v>
          </cell>
          <cell r="F24">
            <v>38330</v>
          </cell>
        </row>
        <row r="25">
          <cell r="B25" t="str">
            <v>CA1</v>
          </cell>
          <cell r="C25" t="str">
            <v xml:space="preserve">CA 1 </v>
          </cell>
          <cell r="D25" t="str">
            <v>Unit</v>
          </cell>
          <cell r="E25">
            <v>16363</v>
          </cell>
          <cell r="F25">
            <v>16363</v>
          </cell>
        </row>
        <row r="26">
          <cell r="B26" t="str">
            <v>CA1A</v>
          </cell>
          <cell r="C26" t="str">
            <v>CA 1 - A</v>
          </cell>
          <cell r="D26" t="str">
            <v>Unit</v>
          </cell>
          <cell r="E26">
            <v>16363</v>
          </cell>
          <cell r="F26">
            <v>16363</v>
          </cell>
        </row>
        <row r="27">
          <cell r="B27" t="str">
            <v>CA1B</v>
          </cell>
          <cell r="C27" t="str">
            <v>CA 1 - B</v>
          </cell>
          <cell r="D27" t="str">
            <v>Unit</v>
          </cell>
          <cell r="E27">
            <v>16363</v>
          </cell>
          <cell r="F27">
            <v>16363</v>
          </cell>
        </row>
        <row r="28">
          <cell r="B28" t="str">
            <v>CA2A</v>
          </cell>
          <cell r="C28" t="str">
            <v>CA 2 - A</v>
          </cell>
          <cell r="D28" t="str">
            <v>Unit</v>
          </cell>
          <cell r="E28">
            <v>26533</v>
          </cell>
          <cell r="F28">
            <v>26533</v>
          </cell>
        </row>
        <row r="29">
          <cell r="B29" t="str">
            <v>CA21</v>
          </cell>
          <cell r="C29" t="str">
            <v>CA 2 - 1</v>
          </cell>
          <cell r="D29" t="str">
            <v>Unit</v>
          </cell>
          <cell r="E29">
            <v>26533</v>
          </cell>
          <cell r="F29">
            <v>26533</v>
          </cell>
        </row>
        <row r="30">
          <cell r="B30" t="str">
            <v>CA3</v>
          </cell>
          <cell r="C30" t="str">
            <v>CA 3</v>
          </cell>
          <cell r="D30" t="str">
            <v>Unit</v>
          </cell>
          <cell r="E30">
            <v>38330</v>
          </cell>
          <cell r="F30">
            <v>38330</v>
          </cell>
        </row>
        <row r="31">
          <cell r="B31" t="str">
            <v>CA4</v>
          </cell>
          <cell r="C31" t="str">
            <v>CA 4</v>
          </cell>
          <cell r="D31" t="str">
            <v>Unit</v>
          </cell>
          <cell r="E31">
            <v>20428</v>
          </cell>
          <cell r="F31">
            <v>20428</v>
          </cell>
        </row>
        <row r="32">
          <cell r="B32" t="str">
            <v>CA5</v>
          </cell>
          <cell r="C32" t="str">
            <v>CA 5</v>
          </cell>
          <cell r="D32" t="str">
            <v>Unit</v>
          </cell>
          <cell r="E32">
            <v>20428</v>
          </cell>
          <cell r="F32">
            <v>20428</v>
          </cell>
        </row>
        <row r="33">
          <cell r="B33" t="str">
            <v>CA51</v>
          </cell>
          <cell r="C33" t="str">
            <v>CA 5 - 1</v>
          </cell>
          <cell r="D33" t="str">
            <v>Unit</v>
          </cell>
          <cell r="E33">
            <v>20428</v>
          </cell>
          <cell r="F33">
            <v>20428</v>
          </cell>
        </row>
        <row r="34">
          <cell r="B34" t="str">
            <v>CA52</v>
          </cell>
          <cell r="C34" t="str">
            <v>CA 5 - 2</v>
          </cell>
          <cell r="D34" t="str">
            <v>Unit</v>
          </cell>
          <cell r="E34">
            <v>20428</v>
          </cell>
          <cell r="F34">
            <v>20428</v>
          </cell>
        </row>
        <row r="35">
          <cell r="B35" t="str">
            <v>CA53</v>
          </cell>
          <cell r="C35" t="str">
            <v>CA 5 - 3</v>
          </cell>
          <cell r="D35" t="str">
            <v>Unit</v>
          </cell>
          <cell r="E35">
            <v>20428</v>
          </cell>
          <cell r="F35">
            <v>20428</v>
          </cell>
        </row>
        <row r="36">
          <cell r="B36" t="str">
            <v>CA54</v>
          </cell>
          <cell r="C36" t="str">
            <v>CA 5 - 4</v>
          </cell>
          <cell r="D36" t="str">
            <v>Unit</v>
          </cell>
          <cell r="E36">
            <v>20428</v>
          </cell>
          <cell r="F36">
            <v>20428</v>
          </cell>
        </row>
        <row r="37">
          <cell r="B37" t="str">
            <v>CA6</v>
          </cell>
          <cell r="C37" t="str">
            <v>CA 6</v>
          </cell>
          <cell r="D37" t="str">
            <v>Unit</v>
          </cell>
          <cell r="E37">
            <v>38330</v>
          </cell>
          <cell r="F37">
            <v>38330</v>
          </cell>
        </row>
        <row r="38">
          <cell r="B38" t="str">
            <v>pp</v>
          </cell>
          <cell r="C38" t="str">
            <v>PENGHALANG PANJAT</v>
          </cell>
          <cell r="D38" t="str">
            <v>Unit</v>
          </cell>
          <cell r="E38">
            <v>5715</v>
          </cell>
          <cell r="F38">
            <v>5715</v>
          </cell>
        </row>
        <row r="39">
          <cell r="B39" t="str">
            <v>P12A</v>
          </cell>
          <cell r="C39" t="str">
            <v>P12 A</v>
          </cell>
          <cell r="D39" t="str">
            <v>Unit</v>
          </cell>
          <cell r="E39">
            <v>37563.943721125579</v>
          </cell>
          <cell r="F39">
            <v>37563</v>
          </cell>
        </row>
        <row r="40">
          <cell r="B40" t="str">
            <v>P12B</v>
          </cell>
          <cell r="C40" t="str">
            <v>P12 B</v>
          </cell>
          <cell r="D40" t="str">
            <v>Unit</v>
          </cell>
          <cell r="E40">
            <v>42004.409911801762</v>
          </cell>
          <cell r="F40">
            <v>42004</v>
          </cell>
        </row>
        <row r="41">
          <cell r="B41" t="str">
            <v>P12C</v>
          </cell>
          <cell r="C41" t="str">
            <v>P12 C</v>
          </cell>
          <cell r="D41" t="str">
            <v>Unit</v>
          </cell>
          <cell r="E41">
            <v>50405.291894162117</v>
          </cell>
          <cell r="F41">
            <v>50405</v>
          </cell>
        </row>
        <row r="42">
          <cell r="B42" t="str">
            <v>P12C'</v>
          </cell>
          <cell r="C42" t="str">
            <v>P12 C</v>
          </cell>
          <cell r="D42" t="str">
            <v>Unit</v>
          </cell>
          <cell r="E42">
            <v>50405.291894162117</v>
          </cell>
          <cell r="F42">
            <v>50405</v>
          </cell>
        </row>
        <row r="43">
          <cell r="F43">
            <v>0</v>
          </cell>
        </row>
        <row r="44">
          <cell r="B44" t="str">
            <v>bsA1</v>
          </cell>
          <cell r="C44" t="str">
            <v xml:space="preserve">    Bongkar SA 1 </v>
          </cell>
          <cell r="D44" t="str">
            <v>Unit</v>
          </cell>
          <cell r="E44">
            <v>9817.7999999999993</v>
          </cell>
          <cell r="F44">
            <v>9817</v>
          </cell>
        </row>
        <row r="45">
          <cell r="B45" t="str">
            <v>bsA1A</v>
          </cell>
          <cell r="C45" t="str">
            <v xml:space="preserve">    Bongkar SA 1 - A</v>
          </cell>
          <cell r="D45" t="str">
            <v>Unit</v>
          </cell>
          <cell r="E45">
            <v>9817.7999999999993</v>
          </cell>
          <cell r="F45">
            <v>9817</v>
          </cell>
        </row>
        <row r="46">
          <cell r="B46" t="str">
            <v>bsA1B</v>
          </cell>
          <cell r="C46" t="str">
            <v xml:space="preserve">    Bongkar SA 1 - B</v>
          </cell>
          <cell r="D46" t="str">
            <v>Unit</v>
          </cell>
          <cell r="E46">
            <v>9817.7999999999993</v>
          </cell>
          <cell r="F46">
            <v>9817</v>
          </cell>
        </row>
        <row r="47">
          <cell r="B47" t="str">
            <v>bsA2A</v>
          </cell>
          <cell r="C47" t="str">
            <v xml:space="preserve">    Bongkar SA 2 - A</v>
          </cell>
          <cell r="D47" t="str">
            <v>Unit</v>
          </cell>
          <cell r="E47">
            <v>15919.8</v>
          </cell>
          <cell r="F47">
            <v>15919</v>
          </cell>
        </row>
        <row r="48">
          <cell r="B48" t="str">
            <v>bsA21</v>
          </cell>
          <cell r="C48" t="str">
            <v xml:space="preserve">    Bongkar SA 2 - 1</v>
          </cell>
          <cell r="D48" t="str">
            <v>Unit</v>
          </cell>
          <cell r="E48">
            <v>15919.8</v>
          </cell>
          <cell r="F48">
            <v>15919</v>
          </cell>
        </row>
        <row r="49">
          <cell r="B49" t="str">
            <v>bsA3</v>
          </cell>
          <cell r="C49" t="str">
            <v xml:space="preserve">    Bongkar SA 3</v>
          </cell>
          <cell r="D49" t="str">
            <v>Unit</v>
          </cell>
          <cell r="E49">
            <v>15919.8</v>
          </cell>
          <cell r="F49">
            <v>15919</v>
          </cell>
        </row>
        <row r="50">
          <cell r="B50" t="str">
            <v>bsA4</v>
          </cell>
          <cell r="C50" t="str">
            <v xml:space="preserve">    Bongkar SA 4</v>
          </cell>
          <cell r="D50" t="str">
            <v>Unit</v>
          </cell>
          <cell r="E50">
            <v>22998</v>
          </cell>
          <cell r="F50">
            <v>22998</v>
          </cell>
        </row>
        <row r="51">
          <cell r="B51" t="str">
            <v>bsA5</v>
          </cell>
          <cell r="C51" t="str">
            <v xml:space="preserve">    Bongkar SA 5</v>
          </cell>
          <cell r="D51" t="str">
            <v>Unit</v>
          </cell>
          <cell r="E51">
            <v>12256.8</v>
          </cell>
          <cell r="F51">
            <v>12256</v>
          </cell>
        </row>
        <row r="52">
          <cell r="B52" t="str">
            <v>bsA51</v>
          </cell>
          <cell r="C52" t="str">
            <v xml:space="preserve">    Bongkar SA 5 - 1</v>
          </cell>
          <cell r="D52" t="str">
            <v>Unit</v>
          </cell>
          <cell r="E52">
            <v>12256.8</v>
          </cell>
          <cell r="F52">
            <v>12256</v>
          </cell>
        </row>
        <row r="53">
          <cell r="B53" t="str">
            <v>bsA52</v>
          </cell>
          <cell r="C53" t="str">
            <v xml:space="preserve">    Bongkar SA 5 - 2</v>
          </cell>
          <cell r="D53" t="str">
            <v>Unit</v>
          </cell>
          <cell r="E53">
            <v>12256.8</v>
          </cell>
          <cell r="F53">
            <v>12256</v>
          </cell>
        </row>
        <row r="54">
          <cell r="B54" t="str">
            <v>bsA53</v>
          </cell>
          <cell r="C54" t="str">
            <v xml:space="preserve">    Bongkar SA 5 - 3</v>
          </cell>
          <cell r="D54" t="str">
            <v>Unit</v>
          </cell>
          <cell r="E54">
            <v>12256.8</v>
          </cell>
          <cell r="F54">
            <v>12256</v>
          </cell>
        </row>
        <row r="55">
          <cell r="B55" t="str">
            <v>bsA54</v>
          </cell>
          <cell r="C55" t="str">
            <v xml:space="preserve">    Bongkar SA 5 - 4</v>
          </cell>
          <cell r="D55" t="str">
            <v>Unit</v>
          </cell>
          <cell r="E55">
            <v>12256.8</v>
          </cell>
          <cell r="F55">
            <v>12256</v>
          </cell>
        </row>
        <row r="56">
          <cell r="B56" t="str">
            <v>bsA6</v>
          </cell>
          <cell r="C56" t="str">
            <v xml:space="preserve">    Bongkar SA 6</v>
          </cell>
          <cell r="D56" t="str">
            <v>Unit</v>
          </cell>
          <cell r="E56">
            <v>22998</v>
          </cell>
          <cell r="F56">
            <v>22998</v>
          </cell>
        </row>
        <row r="57">
          <cell r="B57" t="str">
            <v>bcA1</v>
          </cell>
          <cell r="C57" t="str">
            <v xml:space="preserve">    Bongkar CA 1 </v>
          </cell>
          <cell r="D57" t="str">
            <v>Unit</v>
          </cell>
          <cell r="E57">
            <v>9817.7999999999993</v>
          </cell>
          <cell r="F57">
            <v>9817</v>
          </cell>
        </row>
        <row r="58">
          <cell r="B58" t="str">
            <v>bcA1A</v>
          </cell>
          <cell r="C58" t="str">
            <v xml:space="preserve">    Bongkar CA 1 - A</v>
          </cell>
          <cell r="D58" t="str">
            <v>Unit</v>
          </cell>
          <cell r="E58">
            <v>9817.7999999999993</v>
          </cell>
          <cell r="F58">
            <v>9817</v>
          </cell>
        </row>
        <row r="59">
          <cell r="B59" t="str">
            <v>bcA1B</v>
          </cell>
          <cell r="C59" t="str">
            <v xml:space="preserve">    Bongkar CA 1 - B</v>
          </cell>
          <cell r="D59" t="str">
            <v>Unit</v>
          </cell>
          <cell r="E59">
            <v>9817.7999999999993</v>
          </cell>
          <cell r="F59">
            <v>9817</v>
          </cell>
        </row>
        <row r="60">
          <cell r="B60" t="str">
            <v>bcA2A</v>
          </cell>
          <cell r="C60" t="str">
            <v xml:space="preserve">    Bongkar CA 2 - A</v>
          </cell>
          <cell r="D60" t="str">
            <v>Unit</v>
          </cell>
          <cell r="E60">
            <v>15919.8</v>
          </cell>
          <cell r="F60">
            <v>15919</v>
          </cell>
        </row>
        <row r="61">
          <cell r="B61" t="str">
            <v>bcA21</v>
          </cell>
          <cell r="C61" t="str">
            <v xml:space="preserve">    Bongkar CA 2 - 1</v>
          </cell>
          <cell r="D61" t="str">
            <v>Unit</v>
          </cell>
          <cell r="E61">
            <v>15919.8</v>
          </cell>
          <cell r="F61">
            <v>15919</v>
          </cell>
        </row>
        <row r="62">
          <cell r="B62" t="str">
            <v>bcA3</v>
          </cell>
          <cell r="C62" t="str">
            <v xml:space="preserve">    Bongkar CA 3</v>
          </cell>
          <cell r="D62" t="str">
            <v>Unit</v>
          </cell>
          <cell r="E62">
            <v>22998</v>
          </cell>
          <cell r="F62">
            <v>22998</v>
          </cell>
        </row>
        <row r="63">
          <cell r="B63" t="str">
            <v>bcA4</v>
          </cell>
          <cell r="C63" t="str">
            <v xml:space="preserve">    Bongkar CA 4</v>
          </cell>
          <cell r="D63" t="str">
            <v>Unit</v>
          </cell>
          <cell r="E63">
            <v>12256.8</v>
          </cell>
          <cell r="F63">
            <v>12256</v>
          </cell>
        </row>
        <row r="64">
          <cell r="B64" t="str">
            <v>bcA5</v>
          </cell>
          <cell r="C64" t="str">
            <v xml:space="preserve">    Bongkar CA 5</v>
          </cell>
          <cell r="D64" t="str">
            <v>Unit</v>
          </cell>
          <cell r="E64">
            <v>12256.8</v>
          </cell>
          <cell r="F64">
            <v>12256</v>
          </cell>
        </row>
        <row r="65">
          <cell r="B65" t="str">
            <v>bcA51</v>
          </cell>
          <cell r="C65" t="str">
            <v xml:space="preserve">    Bongkar CA 5 - 1</v>
          </cell>
          <cell r="D65" t="str">
            <v>Unit</v>
          </cell>
          <cell r="E65">
            <v>12256.8</v>
          </cell>
          <cell r="F65">
            <v>12256</v>
          </cell>
        </row>
        <row r="66">
          <cell r="B66" t="str">
            <v>bcA52</v>
          </cell>
          <cell r="C66" t="str">
            <v xml:space="preserve">    Bongkar CA 5 - 2</v>
          </cell>
          <cell r="D66" t="str">
            <v>Unit</v>
          </cell>
          <cell r="E66">
            <v>12256.8</v>
          </cell>
          <cell r="F66">
            <v>12256</v>
          </cell>
        </row>
        <row r="67">
          <cell r="B67" t="str">
            <v>bcA53</v>
          </cell>
          <cell r="C67" t="str">
            <v xml:space="preserve">    Bongkar CA 5 - 3</v>
          </cell>
          <cell r="D67" t="str">
            <v>Unit</v>
          </cell>
          <cell r="E67">
            <v>12256.8</v>
          </cell>
          <cell r="F67">
            <v>12256</v>
          </cell>
        </row>
        <row r="68">
          <cell r="B68" t="str">
            <v>bcA54</v>
          </cell>
          <cell r="C68" t="str">
            <v xml:space="preserve">    Bongkar CA 5 - 4</v>
          </cell>
          <cell r="D68" t="str">
            <v>Unit</v>
          </cell>
          <cell r="E68">
            <v>12256.8</v>
          </cell>
          <cell r="F68">
            <v>12256</v>
          </cell>
        </row>
        <row r="69">
          <cell r="B69" t="str">
            <v>bcA6</v>
          </cell>
          <cell r="C69" t="str">
            <v xml:space="preserve">    Bongkar CA 6</v>
          </cell>
          <cell r="D69" t="str">
            <v>Unit</v>
          </cell>
          <cell r="E69">
            <v>22998</v>
          </cell>
          <cell r="F69">
            <v>22998</v>
          </cell>
        </row>
        <row r="70">
          <cell r="B70" t="str">
            <v>bpbp</v>
          </cell>
          <cell r="C70" t="str">
            <v xml:space="preserve">    Bongkar PENGHALANG  PANJAT</v>
          </cell>
          <cell r="D70" t="str">
            <v>Unit</v>
          </cell>
          <cell r="E70">
            <v>3429</v>
          </cell>
          <cell r="F70">
            <v>3429</v>
          </cell>
        </row>
        <row r="71">
          <cell r="B71" t="str">
            <v>bp12A</v>
          </cell>
          <cell r="C71" t="str">
            <v xml:space="preserve">    Bongkar P12 A</v>
          </cell>
          <cell r="D71" t="str">
            <v>Unit</v>
          </cell>
          <cell r="E71">
            <v>22538.366232675347</v>
          </cell>
          <cell r="F71">
            <v>22538</v>
          </cell>
        </row>
        <row r="72">
          <cell r="B72" t="str">
            <v>bp12B</v>
          </cell>
          <cell r="C72" t="str">
            <v xml:space="preserve">    Bongkar P12 B</v>
          </cell>
          <cell r="D72" t="str">
            <v>Unit</v>
          </cell>
          <cell r="E72">
            <v>25202.645947081055</v>
          </cell>
          <cell r="F72">
            <v>25202</v>
          </cell>
        </row>
        <row r="73">
          <cell r="B73" t="str">
            <v>bp12c</v>
          </cell>
          <cell r="C73" t="str">
            <v xml:space="preserve">    Bongkar P12 C</v>
          </cell>
          <cell r="D73" t="str">
            <v>Unit</v>
          </cell>
          <cell r="E73">
            <v>30243.17513649727</v>
          </cell>
          <cell r="F73">
            <v>30243</v>
          </cell>
        </row>
        <row r="76">
          <cell r="C76" t="str">
            <v>KONSTRUKSI JTM 3 PHASA</v>
          </cell>
        </row>
        <row r="77">
          <cell r="B77" t="str">
            <v>SC1</v>
          </cell>
          <cell r="C77" t="str">
            <v>SC 1</v>
          </cell>
          <cell r="D77" t="str">
            <v>Unit</v>
          </cell>
          <cell r="E77">
            <v>41845</v>
          </cell>
          <cell r="F77">
            <v>41845</v>
          </cell>
        </row>
        <row r="78">
          <cell r="B78" t="str">
            <v>SC1A</v>
          </cell>
          <cell r="C78" t="str">
            <v>SC 1 - A</v>
          </cell>
          <cell r="D78" t="str">
            <v>Unit</v>
          </cell>
          <cell r="E78">
            <v>41845</v>
          </cell>
          <cell r="F78">
            <v>41845</v>
          </cell>
        </row>
        <row r="79">
          <cell r="B79" t="str">
            <v>SC1B</v>
          </cell>
          <cell r="C79" t="str">
            <v>SC 1 - B</v>
          </cell>
          <cell r="D79" t="str">
            <v>Unit</v>
          </cell>
          <cell r="E79">
            <v>41845</v>
          </cell>
          <cell r="F79">
            <v>41845</v>
          </cell>
        </row>
        <row r="80">
          <cell r="B80" t="str">
            <v>SC1C</v>
          </cell>
          <cell r="C80" t="str">
            <v>SC 1 - C</v>
          </cell>
          <cell r="D80" t="str">
            <v>Unit</v>
          </cell>
          <cell r="E80">
            <v>41845</v>
          </cell>
          <cell r="F80">
            <v>41845</v>
          </cell>
        </row>
        <row r="81">
          <cell r="B81" t="str">
            <v>SC2</v>
          </cell>
          <cell r="C81" t="str">
            <v xml:space="preserve">SC 2 </v>
          </cell>
          <cell r="D81" t="str">
            <v>Unit</v>
          </cell>
          <cell r="E81">
            <v>51027</v>
          </cell>
          <cell r="F81">
            <v>51027</v>
          </cell>
        </row>
        <row r="82">
          <cell r="B82" t="str">
            <v>SC2A</v>
          </cell>
          <cell r="C82" t="str">
            <v>SC 2 - A</v>
          </cell>
          <cell r="D82" t="str">
            <v>Unit</v>
          </cell>
          <cell r="E82">
            <v>51027</v>
          </cell>
          <cell r="F82">
            <v>51027</v>
          </cell>
        </row>
        <row r="83">
          <cell r="B83" t="str">
            <v>SC21</v>
          </cell>
          <cell r="C83" t="str">
            <v>SC 2 - 1</v>
          </cell>
          <cell r="D83" t="str">
            <v>Unit</v>
          </cell>
          <cell r="E83">
            <v>51027</v>
          </cell>
          <cell r="F83">
            <v>51027</v>
          </cell>
        </row>
        <row r="84">
          <cell r="B84" t="str">
            <v>SC3</v>
          </cell>
          <cell r="C84" t="str">
            <v>SC 3</v>
          </cell>
          <cell r="D84" t="str">
            <v>Unit</v>
          </cell>
          <cell r="E84">
            <v>51027</v>
          </cell>
          <cell r="F84">
            <v>51027</v>
          </cell>
        </row>
        <row r="85">
          <cell r="B85" t="str">
            <v>SC7</v>
          </cell>
          <cell r="C85" t="str">
            <v>SC 7</v>
          </cell>
          <cell r="D85" t="str">
            <v>Unit</v>
          </cell>
          <cell r="E85">
            <v>51027</v>
          </cell>
          <cell r="F85">
            <v>51027</v>
          </cell>
        </row>
        <row r="86">
          <cell r="B86" t="str">
            <v>SC7A</v>
          </cell>
          <cell r="C86" t="str">
            <v>SC 7 - A</v>
          </cell>
          <cell r="D86" t="str">
            <v>Unit</v>
          </cell>
          <cell r="E86">
            <v>65023</v>
          </cell>
          <cell r="F86">
            <v>65023</v>
          </cell>
        </row>
        <row r="87">
          <cell r="B87" t="str">
            <v>SC8</v>
          </cell>
          <cell r="C87" t="str">
            <v>SC 8</v>
          </cell>
          <cell r="D87" t="str">
            <v>Unit</v>
          </cell>
          <cell r="E87">
            <v>105440</v>
          </cell>
          <cell r="F87">
            <v>105440</v>
          </cell>
        </row>
        <row r="88">
          <cell r="B88" t="str">
            <v>SC8A</v>
          </cell>
          <cell r="C88" t="str">
            <v>SC 8 - A</v>
          </cell>
          <cell r="D88" t="str">
            <v>Unit</v>
          </cell>
          <cell r="E88">
            <v>105440</v>
          </cell>
          <cell r="F88">
            <v>105440</v>
          </cell>
        </row>
        <row r="89">
          <cell r="B89" t="str">
            <v>SC8B</v>
          </cell>
          <cell r="C89" t="str">
            <v>SC 8 - B</v>
          </cell>
          <cell r="D89" t="str">
            <v>Unit</v>
          </cell>
          <cell r="E89">
            <v>105440</v>
          </cell>
          <cell r="F89">
            <v>105440</v>
          </cell>
        </row>
        <row r="90">
          <cell r="B90" t="str">
            <v>SC9</v>
          </cell>
          <cell r="C90" t="str">
            <v>SC 9</v>
          </cell>
          <cell r="D90" t="str">
            <v>Unit</v>
          </cell>
          <cell r="E90">
            <v>41845</v>
          </cell>
          <cell r="F90">
            <v>41845</v>
          </cell>
        </row>
        <row r="91">
          <cell r="B91" t="str">
            <v>SC10</v>
          </cell>
          <cell r="C91" t="str">
            <v>SC 10</v>
          </cell>
          <cell r="D91" t="str">
            <v>Unit</v>
          </cell>
          <cell r="E91">
            <v>51027</v>
          </cell>
          <cell r="F91">
            <v>51027</v>
          </cell>
        </row>
        <row r="92">
          <cell r="B92" t="str">
            <v>SC11</v>
          </cell>
          <cell r="C92" t="str">
            <v>SC 11</v>
          </cell>
          <cell r="D92" t="str">
            <v>Unit</v>
          </cell>
          <cell r="E92">
            <v>51027</v>
          </cell>
          <cell r="F92">
            <v>51027</v>
          </cell>
        </row>
        <row r="93">
          <cell r="B93" t="str">
            <v>SC12</v>
          </cell>
          <cell r="C93" t="str">
            <v>SC 12</v>
          </cell>
          <cell r="D93" t="str">
            <v>Unit</v>
          </cell>
          <cell r="E93">
            <v>51027</v>
          </cell>
          <cell r="F93">
            <v>51027</v>
          </cell>
        </row>
        <row r="94">
          <cell r="B94" t="str">
            <v>CC1</v>
          </cell>
          <cell r="C94" t="str">
            <v>CC 1</v>
          </cell>
          <cell r="D94" t="str">
            <v>Unit</v>
          </cell>
          <cell r="E94">
            <v>41845</v>
          </cell>
          <cell r="F94">
            <v>41845</v>
          </cell>
        </row>
        <row r="95">
          <cell r="B95" t="str">
            <v>CC11</v>
          </cell>
          <cell r="C95" t="str">
            <v>CC 1 - 1</v>
          </cell>
          <cell r="D95" t="str">
            <v>Unit</v>
          </cell>
          <cell r="E95">
            <v>41845</v>
          </cell>
          <cell r="F95">
            <v>41845</v>
          </cell>
        </row>
        <row r="96">
          <cell r="B96" t="str">
            <v>CC1A</v>
          </cell>
          <cell r="C96" t="str">
            <v>CC 1 - A</v>
          </cell>
          <cell r="D96" t="str">
            <v>Unit</v>
          </cell>
          <cell r="E96">
            <v>43494</v>
          </cell>
          <cell r="F96">
            <v>43494</v>
          </cell>
        </row>
        <row r="97">
          <cell r="B97" t="str">
            <v>CC1C</v>
          </cell>
          <cell r="C97" t="str">
            <v>CC 1 - C</v>
          </cell>
          <cell r="D97" t="str">
            <v>Unit</v>
          </cell>
          <cell r="E97">
            <v>41845</v>
          </cell>
          <cell r="F97">
            <v>41845</v>
          </cell>
        </row>
        <row r="98">
          <cell r="B98" t="str">
            <v>CC2</v>
          </cell>
          <cell r="C98" t="str">
            <v xml:space="preserve">CC 2 </v>
          </cell>
          <cell r="D98" t="str">
            <v>Unit</v>
          </cell>
          <cell r="E98">
            <v>51027</v>
          </cell>
          <cell r="F98">
            <v>51027</v>
          </cell>
        </row>
        <row r="99">
          <cell r="B99" t="str">
            <v>CC2A</v>
          </cell>
          <cell r="C99" t="str">
            <v>CC 2 - A</v>
          </cell>
          <cell r="D99" t="str">
            <v>Unit</v>
          </cell>
          <cell r="E99">
            <v>51027</v>
          </cell>
          <cell r="F99">
            <v>51027</v>
          </cell>
        </row>
        <row r="100">
          <cell r="B100" t="str">
            <v>CC21</v>
          </cell>
          <cell r="C100" t="str">
            <v>CC 2 - 1</v>
          </cell>
          <cell r="D100" t="str">
            <v>Unit</v>
          </cell>
          <cell r="E100">
            <v>51027</v>
          </cell>
          <cell r="F100">
            <v>51027</v>
          </cell>
        </row>
        <row r="101">
          <cell r="B101" t="str">
            <v>CC3</v>
          </cell>
          <cell r="C101" t="str">
            <v>CC 3</v>
          </cell>
          <cell r="D101" t="str">
            <v>Unit</v>
          </cell>
          <cell r="E101">
            <v>51027</v>
          </cell>
          <cell r="F101">
            <v>51027</v>
          </cell>
        </row>
        <row r="102">
          <cell r="B102" t="str">
            <v>CC7</v>
          </cell>
          <cell r="C102" t="str">
            <v>CC 7</v>
          </cell>
          <cell r="D102" t="str">
            <v>Unit</v>
          </cell>
          <cell r="E102">
            <v>51027</v>
          </cell>
          <cell r="F102">
            <v>51027</v>
          </cell>
        </row>
        <row r="103">
          <cell r="B103" t="str">
            <v>CC7A</v>
          </cell>
          <cell r="C103" t="str">
            <v>CC 7 - A</v>
          </cell>
          <cell r="D103" t="str">
            <v>Unit</v>
          </cell>
          <cell r="E103">
            <v>65023</v>
          </cell>
          <cell r="F103">
            <v>65023</v>
          </cell>
        </row>
        <row r="104">
          <cell r="B104" t="str">
            <v>CC8</v>
          </cell>
          <cell r="C104" t="str">
            <v>CC 8</v>
          </cell>
          <cell r="D104" t="str">
            <v>Unit</v>
          </cell>
          <cell r="E104">
            <v>105440</v>
          </cell>
          <cell r="F104">
            <v>105440</v>
          </cell>
        </row>
        <row r="105">
          <cell r="B105" t="str">
            <v>CC8A</v>
          </cell>
          <cell r="C105" t="str">
            <v>CC 8 - A</v>
          </cell>
          <cell r="D105" t="str">
            <v>Unit</v>
          </cell>
          <cell r="E105">
            <v>105440</v>
          </cell>
          <cell r="F105">
            <v>105440</v>
          </cell>
        </row>
        <row r="106">
          <cell r="B106" t="str">
            <v>CC8B</v>
          </cell>
          <cell r="C106" t="str">
            <v>CC 8 - B</v>
          </cell>
          <cell r="D106" t="str">
            <v>Unit</v>
          </cell>
          <cell r="E106">
            <v>105440</v>
          </cell>
          <cell r="F106">
            <v>105440</v>
          </cell>
        </row>
        <row r="107">
          <cell r="B107" t="str">
            <v>CC9</v>
          </cell>
          <cell r="C107" t="str">
            <v>CC 9</v>
          </cell>
          <cell r="D107" t="str">
            <v>Unit</v>
          </cell>
          <cell r="E107">
            <v>41845</v>
          </cell>
          <cell r="F107">
            <v>41845</v>
          </cell>
        </row>
        <row r="108">
          <cell r="B108" t="str">
            <v>CC10</v>
          </cell>
          <cell r="C108" t="str">
            <v>CC 10</v>
          </cell>
          <cell r="D108" t="str">
            <v>Unit</v>
          </cell>
          <cell r="E108">
            <v>51027</v>
          </cell>
          <cell r="F108">
            <v>51027</v>
          </cell>
        </row>
        <row r="109">
          <cell r="B109" t="str">
            <v>CC11</v>
          </cell>
          <cell r="C109" t="str">
            <v>CC 11</v>
          </cell>
          <cell r="D109" t="str">
            <v>Unit</v>
          </cell>
          <cell r="E109">
            <v>51027</v>
          </cell>
          <cell r="F109">
            <v>51027</v>
          </cell>
        </row>
        <row r="110">
          <cell r="F110">
            <v>0</v>
          </cell>
        </row>
        <row r="111">
          <cell r="C111" t="str">
            <v xml:space="preserve">  Bongkar</v>
          </cell>
          <cell r="F111">
            <v>0</v>
          </cell>
        </row>
        <row r="112">
          <cell r="B112" t="str">
            <v>bSC1</v>
          </cell>
          <cell r="C112" t="str">
            <v xml:space="preserve">    Bongkar SC 1</v>
          </cell>
          <cell r="D112" t="str">
            <v>Unit</v>
          </cell>
          <cell r="E112">
            <v>25107</v>
          </cell>
          <cell r="F112">
            <v>25107</v>
          </cell>
        </row>
        <row r="113">
          <cell r="B113" t="str">
            <v>bSC1A</v>
          </cell>
          <cell r="C113" t="str">
            <v xml:space="preserve">    Bongkar SC 1 - A</v>
          </cell>
          <cell r="D113" t="str">
            <v>Unit</v>
          </cell>
          <cell r="E113">
            <v>25107</v>
          </cell>
          <cell r="F113">
            <v>25107</v>
          </cell>
        </row>
        <row r="114">
          <cell r="B114" t="str">
            <v>bSC1B</v>
          </cell>
          <cell r="C114" t="str">
            <v xml:space="preserve">    Bongkar SC 1 - B</v>
          </cell>
          <cell r="D114" t="str">
            <v>Unit</v>
          </cell>
          <cell r="E114">
            <v>25107</v>
          </cell>
          <cell r="F114">
            <v>25107</v>
          </cell>
        </row>
        <row r="115">
          <cell r="B115" t="str">
            <v>bSC1C</v>
          </cell>
          <cell r="C115" t="str">
            <v xml:space="preserve">    Bongkar SC 1 - C</v>
          </cell>
          <cell r="D115" t="str">
            <v>Unit</v>
          </cell>
          <cell r="E115">
            <v>25107</v>
          </cell>
          <cell r="F115">
            <v>25107</v>
          </cell>
        </row>
        <row r="116">
          <cell r="B116" t="str">
            <v>bSC2</v>
          </cell>
          <cell r="C116" t="str">
            <v xml:space="preserve">    Bongkar SC 2 </v>
          </cell>
          <cell r="D116" t="str">
            <v>Unit</v>
          </cell>
          <cell r="E116">
            <v>30616.199999999997</v>
          </cell>
          <cell r="F116">
            <v>30616</v>
          </cell>
        </row>
        <row r="117">
          <cell r="B117" t="str">
            <v>bSC2A</v>
          </cell>
          <cell r="C117" t="str">
            <v xml:space="preserve">    Bongkar SC 2 - A</v>
          </cell>
          <cell r="D117" t="str">
            <v>Unit</v>
          </cell>
          <cell r="E117">
            <v>30616.199999999997</v>
          </cell>
          <cell r="F117">
            <v>30616</v>
          </cell>
        </row>
        <row r="118">
          <cell r="B118" t="str">
            <v>bSC21</v>
          </cell>
          <cell r="C118" t="str">
            <v xml:space="preserve">    Bongkar SC 2 - 1</v>
          </cell>
          <cell r="D118" t="str">
            <v>Unit</v>
          </cell>
          <cell r="E118">
            <v>30616.199999999997</v>
          </cell>
          <cell r="F118">
            <v>30616</v>
          </cell>
        </row>
        <row r="119">
          <cell r="B119" t="str">
            <v>bSC3</v>
          </cell>
          <cell r="C119" t="str">
            <v xml:space="preserve">    Bongkar SC 3</v>
          </cell>
          <cell r="D119" t="str">
            <v>Unit</v>
          </cell>
          <cell r="E119">
            <v>30616.199999999997</v>
          </cell>
          <cell r="F119">
            <v>30616</v>
          </cell>
        </row>
        <row r="120">
          <cell r="B120" t="str">
            <v>bSC7</v>
          </cell>
          <cell r="C120" t="str">
            <v xml:space="preserve">    Bongkar SC 7</v>
          </cell>
          <cell r="D120" t="str">
            <v>Unit</v>
          </cell>
          <cell r="E120">
            <v>30616.199999999997</v>
          </cell>
          <cell r="F120">
            <v>30616</v>
          </cell>
        </row>
        <row r="121">
          <cell r="B121" t="str">
            <v>bSC7A</v>
          </cell>
          <cell r="C121" t="str">
            <v xml:space="preserve">    Bongkar SC 7 - A</v>
          </cell>
          <cell r="D121" t="str">
            <v>Unit</v>
          </cell>
          <cell r="E121">
            <v>39013.799999999996</v>
          </cell>
          <cell r="F121">
            <v>39013</v>
          </cell>
        </row>
        <row r="122">
          <cell r="B122" t="str">
            <v>bSC8</v>
          </cell>
          <cell r="C122" t="str">
            <v xml:space="preserve">    Bongkar SC 8</v>
          </cell>
          <cell r="D122" t="str">
            <v>Unit</v>
          </cell>
          <cell r="E122">
            <v>63264</v>
          </cell>
          <cell r="F122">
            <v>63264</v>
          </cell>
        </row>
        <row r="123">
          <cell r="B123" t="str">
            <v>bSC8A</v>
          </cell>
          <cell r="C123" t="str">
            <v xml:space="preserve">    Bongkar SC 8 - A</v>
          </cell>
          <cell r="D123" t="str">
            <v>Unit</v>
          </cell>
          <cell r="E123">
            <v>63264</v>
          </cell>
          <cell r="F123">
            <v>63264</v>
          </cell>
        </row>
        <row r="124">
          <cell r="B124" t="str">
            <v>bSC8B</v>
          </cell>
          <cell r="C124" t="str">
            <v xml:space="preserve">    Bongkar SC 8 - B</v>
          </cell>
          <cell r="D124" t="str">
            <v>Unit</v>
          </cell>
          <cell r="E124">
            <v>63264</v>
          </cell>
          <cell r="F124">
            <v>63264</v>
          </cell>
        </row>
        <row r="125">
          <cell r="B125" t="str">
            <v>bSC9</v>
          </cell>
          <cell r="C125" t="str">
            <v xml:space="preserve">    Bongkar SC 9</v>
          </cell>
          <cell r="D125" t="str">
            <v>Unit</v>
          </cell>
          <cell r="E125">
            <v>25107</v>
          </cell>
          <cell r="F125">
            <v>25107</v>
          </cell>
        </row>
        <row r="126">
          <cell r="B126" t="str">
            <v>bSC10</v>
          </cell>
          <cell r="C126" t="str">
            <v xml:space="preserve">    Bongkar SC 10</v>
          </cell>
          <cell r="D126" t="str">
            <v>Unit</v>
          </cell>
          <cell r="E126">
            <v>30616.199999999997</v>
          </cell>
          <cell r="F126">
            <v>30616</v>
          </cell>
        </row>
        <row r="127">
          <cell r="B127" t="str">
            <v>bSC11</v>
          </cell>
          <cell r="C127" t="str">
            <v xml:space="preserve">    Bongkar SC 11</v>
          </cell>
          <cell r="D127" t="str">
            <v>Unit</v>
          </cell>
          <cell r="E127">
            <v>30616.199999999997</v>
          </cell>
          <cell r="F127">
            <v>30616</v>
          </cell>
        </row>
        <row r="128">
          <cell r="B128" t="str">
            <v>bSC12</v>
          </cell>
          <cell r="C128" t="str">
            <v xml:space="preserve">    Bongkar SC 12</v>
          </cell>
          <cell r="D128" t="str">
            <v>Unit</v>
          </cell>
          <cell r="E128">
            <v>30616.199999999997</v>
          </cell>
          <cell r="F128">
            <v>30616</v>
          </cell>
        </row>
        <row r="129">
          <cell r="B129" t="str">
            <v>bCC1</v>
          </cell>
          <cell r="C129" t="str">
            <v xml:space="preserve">    Bongkar CC 1</v>
          </cell>
          <cell r="D129" t="str">
            <v>Unit</v>
          </cell>
          <cell r="E129">
            <v>25107</v>
          </cell>
          <cell r="F129">
            <v>25107</v>
          </cell>
        </row>
        <row r="130">
          <cell r="B130" t="str">
            <v>bCC11</v>
          </cell>
          <cell r="C130" t="str">
            <v xml:space="preserve">    Bongkar CC 1 - 1</v>
          </cell>
          <cell r="D130" t="str">
            <v>Unit</v>
          </cell>
          <cell r="E130">
            <v>25107</v>
          </cell>
          <cell r="F130">
            <v>25107</v>
          </cell>
        </row>
        <row r="131">
          <cell r="B131" t="str">
            <v>bCC1A</v>
          </cell>
          <cell r="C131" t="str">
            <v xml:space="preserve">    Bongkar CC 1 - A</v>
          </cell>
          <cell r="D131" t="str">
            <v>Unit</v>
          </cell>
          <cell r="E131">
            <v>26096.399999999998</v>
          </cell>
          <cell r="F131">
            <v>26096</v>
          </cell>
        </row>
        <row r="132">
          <cell r="B132" t="str">
            <v>bCC1C</v>
          </cell>
          <cell r="C132" t="str">
            <v xml:space="preserve">    Bongkar CC 1 - C</v>
          </cell>
          <cell r="D132" t="str">
            <v>Unit</v>
          </cell>
          <cell r="E132">
            <v>25107</v>
          </cell>
          <cell r="F132">
            <v>25107</v>
          </cell>
        </row>
        <row r="133">
          <cell r="B133" t="str">
            <v>bCC2</v>
          </cell>
          <cell r="C133" t="str">
            <v xml:space="preserve">    Bongkar CC 2 </v>
          </cell>
          <cell r="D133" t="str">
            <v>Unit</v>
          </cell>
          <cell r="E133">
            <v>30616.199999999997</v>
          </cell>
          <cell r="F133">
            <v>30616</v>
          </cell>
        </row>
        <row r="134">
          <cell r="B134" t="str">
            <v>bCC2A</v>
          </cell>
          <cell r="C134" t="str">
            <v xml:space="preserve">    Bongkar CC 2 - A</v>
          </cell>
          <cell r="D134" t="str">
            <v>Unit</v>
          </cell>
          <cell r="E134">
            <v>30616.199999999997</v>
          </cell>
          <cell r="F134">
            <v>30616</v>
          </cell>
        </row>
        <row r="135">
          <cell r="B135" t="str">
            <v>bCC21</v>
          </cell>
          <cell r="C135" t="str">
            <v xml:space="preserve">    Bongkar CC 2 - 1</v>
          </cell>
          <cell r="D135" t="str">
            <v>Unit</v>
          </cell>
          <cell r="E135">
            <v>30616.199999999997</v>
          </cell>
          <cell r="F135">
            <v>30616</v>
          </cell>
        </row>
        <row r="136">
          <cell r="B136" t="str">
            <v>bCC3</v>
          </cell>
          <cell r="C136" t="str">
            <v xml:space="preserve">    Bongkar CC 3</v>
          </cell>
          <cell r="D136" t="str">
            <v>Unit</v>
          </cell>
          <cell r="E136">
            <v>30616.199999999997</v>
          </cell>
          <cell r="F136">
            <v>30616</v>
          </cell>
        </row>
        <row r="137">
          <cell r="B137" t="str">
            <v>bCC7</v>
          </cell>
          <cell r="C137" t="str">
            <v xml:space="preserve">    Bongkar CC 7</v>
          </cell>
          <cell r="D137" t="str">
            <v>Unit</v>
          </cell>
          <cell r="E137">
            <v>30616.199999999997</v>
          </cell>
          <cell r="F137">
            <v>30616</v>
          </cell>
        </row>
        <row r="138">
          <cell r="B138" t="str">
            <v>bCC7A</v>
          </cell>
          <cell r="C138" t="str">
            <v xml:space="preserve">    Bongkar CC 7 - A</v>
          </cell>
          <cell r="D138" t="str">
            <v>Unit</v>
          </cell>
          <cell r="E138">
            <v>39013.799999999996</v>
          </cell>
          <cell r="F138">
            <v>39013</v>
          </cell>
        </row>
        <row r="139">
          <cell r="B139" t="str">
            <v>bCC8</v>
          </cell>
          <cell r="C139" t="str">
            <v xml:space="preserve">    Bongkar CC 8</v>
          </cell>
          <cell r="D139" t="str">
            <v>Unit</v>
          </cell>
          <cell r="E139">
            <v>63264</v>
          </cell>
          <cell r="F139">
            <v>63264</v>
          </cell>
        </row>
        <row r="140">
          <cell r="B140" t="str">
            <v>bCC8A</v>
          </cell>
          <cell r="C140" t="str">
            <v xml:space="preserve">    Bongkar CC 8 - A</v>
          </cell>
          <cell r="D140" t="str">
            <v>Unit</v>
          </cell>
          <cell r="E140">
            <v>63264</v>
          </cell>
          <cell r="F140">
            <v>63264</v>
          </cell>
        </row>
        <row r="141">
          <cell r="B141" t="str">
            <v>bCC8B</v>
          </cell>
          <cell r="C141" t="str">
            <v xml:space="preserve">    Bongkar CC 8 - B</v>
          </cell>
          <cell r="D141" t="str">
            <v>Unit</v>
          </cell>
          <cell r="E141">
            <v>63264</v>
          </cell>
          <cell r="F141">
            <v>63264</v>
          </cell>
        </row>
        <row r="142">
          <cell r="B142" t="str">
            <v>bCC9</v>
          </cell>
          <cell r="C142" t="str">
            <v xml:space="preserve">    Bongkar CC 9</v>
          </cell>
          <cell r="D142" t="str">
            <v>Unit</v>
          </cell>
          <cell r="E142">
            <v>25107</v>
          </cell>
          <cell r="F142">
            <v>25107</v>
          </cell>
        </row>
        <row r="143">
          <cell r="B143" t="str">
            <v>bCC10</v>
          </cell>
          <cell r="C143" t="str">
            <v xml:space="preserve">    Bongkar CC 10</v>
          </cell>
          <cell r="D143" t="str">
            <v>Unit</v>
          </cell>
          <cell r="E143">
            <v>30616.199999999997</v>
          </cell>
          <cell r="F143">
            <v>30616</v>
          </cell>
        </row>
        <row r="144">
          <cell r="B144" t="str">
            <v>bCC11</v>
          </cell>
          <cell r="C144" t="str">
            <v xml:space="preserve">    Bongkar CC 11</v>
          </cell>
          <cell r="D144" t="str">
            <v>Unit</v>
          </cell>
          <cell r="E144">
            <v>30616.199999999997</v>
          </cell>
          <cell r="F144">
            <v>30616</v>
          </cell>
        </row>
        <row r="145">
          <cell r="F145">
            <v>0</v>
          </cell>
        </row>
        <row r="146">
          <cell r="C146" t="str">
            <v>KONSTRUKSI GUY, PENTANAHAN DAN</v>
          </cell>
          <cell r="F146">
            <v>0</v>
          </cell>
        </row>
        <row r="147">
          <cell r="C147" t="str">
            <v>PERLENGKAPAN TAMBAHAN</v>
          </cell>
          <cell r="F147">
            <v>0</v>
          </cell>
        </row>
        <row r="148">
          <cell r="B148" t="str">
            <v>SM211</v>
          </cell>
          <cell r="C148" t="str">
            <v>SM 2 - 11</v>
          </cell>
          <cell r="D148" t="str">
            <v>Unit</v>
          </cell>
          <cell r="E148">
            <v>35699</v>
          </cell>
          <cell r="F148">
            <v>35699</v>
          </cell>
        </row>
        <row r="149">
          <cell r="B149" t="str">
            <v>CM211</v>
          </cell>
          <cell r="C149" t="str">
            <v>CM 2 - 11</v>
          </cell>
          <cell r="D149" t="str">
            <v>Unit</v>
          </cell>
          <cell r="E149">
            <v>35699</v>
          </cell>
          <cell r="F149">
            <v>35699</v>
          </cell>
        </row>
        <row r="150">
          <cell r="B150" t="str">
            <v>CM211M</v>
          </cell>
          <cell r="C150" t="str">
            <v>CM 2 - 11 M</v>
          </cell>
          <cell r="D150" t="str">
            <v>Unit</v>
          </cell>
          <cell r="E150">
            <v>41191</v>
          </cell>
          <cell r="F150">
            <v>41191</v>
          </cell>
        </row>
        <row r="151">
          <cell r="B151" t="str">
            <v>CM212</v>
          </cell>
          <cell r="C151" t="str">
            <v>CM 2 - 12</v>
          </cell>
          <cell r="D151" t="str">
            <v>Unit</v>
          </cell>
          <cell r="E151">
            <v>7867</v>
          </cell>
          <cell r="F151">
            <v>7867</v>
          </cell>
        </row>
        <row r="152">
          <cell r="B152" t="str">
            <v>CM212A</v>
          </cell>
          <cell r="C152" t="str">
            <v>CM 2 - 12A</v>
          </cell>
          <cell r="D152" t="str">
            <v>Unit</v>
          </cell>
          <cell r="E152">
            <v>10609</v>
          </cell>
          <cell r="F152">
            <v>10609</v>
          </cell>
        </row>
        <row r="153">
          <cell r="B153" t="str">
            <v>CM215</v>
          </cell>
          <cell r="C153" t="str">
            <v>CM 2 - 15</v>
          </cell>
          <cell r="D153" t="str">
            <v>Unit</v>
          </cell>
          <cell r="E153">
            <v>110820</v>
          </cell>
          <cell r="F153">
            <v>110820</v>
          </cell>
        </row>
        <row r="154">
          <cell r="B154" t="str">
            <v>CM34</v>
          </cell>
          <cell r="C154" t="str">
            <v>CM 3 - 4</v>
          </cell>
          <cell r="D154" t="str">
            <v>Unit</v>
          </cell>
          <cell r="E154">
            <v>37800</v>
          </cell>
          <cell r="F154">
            <v>37800</v>
          </cell>
        </row>
        <row r="155">
          <cell r="B155" t="str">
            <v>CM52</v>
          </cell>
          <cell r="C155" t="str">
            <v>CM 5 - 2 ( Isolator Top Pole )</v>
          </cell>
          <cell r="D155" t="str">
            <v>Unit</v>
          </cell>
          <cell r="E155">
            <v>16363</v>
          </cell>
          <cell r="F155">
            <v>16363</v>
          </cell>
        </row>
        <row r="156">
          <cell r="B156" t="str">
            <v>CM54</v>
          </cell>
          <cell r="C156" t="str">
            <v xml:space="preserve">CM 5 - 4 ( Adapter horisontal pad Pole ) </v>
          </cell>
          <cell r="D156" t="str">
            <v>Unit</v>
          </cell>
          <cell r="E156">
            <v>16363</v>
          </cell>
          <cell r="F156">
            <v>16363</v>
          </cell>
        </row>
        <row r="157">
          <cell r="B157" t="str">
            <v>CM55</v>
          </cell>
          <cell r="C157" t="str">
            <v>CM 5 - 5 ( Adapter vertikal pada Cross Arm)</v>
          </cell>
          <cell r="D157" t="str">
            <v>Unit</v>
          </cell>
          <cell r="E157">
            <v>16363</v>
          </cell>
          <cell r="F157">
            <v>16363</v>
          </cell>
        </row>
        <row r="158">
          <cell r="B158" t="str">
            <v>CM53</v>
          </cell>
          <cell r="C158" t="str">
            <v>CM 5 - 3 ( Pole Band )</v>
          </cell>
          <cell r="D158" t="str">
            <v>Unit</v>
          </cell>
          <cell r="E158">
            <v>12298</v>
          </cell>
          <cell r="F158">
            <v>12298</v>
          </cell>
        </row>
        <row r="159">
          <cell r="B159" t="str">
            <v>CM56</v>
          </cell>
          <cell r="C159" t="str">
            <v>CM 5 - 6 ( Arrester )</v>
          </cell>
          <cell r="D159" t="str">
            <v>Unit</v>
          </cell>
          <cell r="E159">
            <v>38330</v>
          </cell>
          <cell r="F159">
            <v>38330</v>
          </cell>
        </row>
        <row r="160">
          <cell r="B160" t="str">
            <v>CM59</v>
          </cell>
          <cell r="C160" t="str">
            <v>CM 5 - 9 ( FCO )</v>
          </cell>
          <cell r="D160" t="str">
            <v>Unit</v>
          </cell>
          <cell r="E160">
            <v>38330</v>
          </cell>
          <cell r="F160">
            <v>38330</v>
          </cell>
        </row>
        <row r="161">
          <cell r="B161" t="str">
            <v>CM510</v>
          </cell>
          <cell r="C161" t="str">
            <v>CM 5 - 10</v>
          </cell>
          <cell r="D161" t="str">
            <v>Unit</v>
          </cell>
          <cell r="E161">
            <v>38330</v>
          </cell>
          <cell r="F161">
            <v>38330</v>
          </cell>
        </row>
        <row r="162">
          <cell r="B162" t="str">
            <v>CM512</v>
          </cell>
          <cell r="C162" t="str">
            <v>CM 5 - 12</v>
          </cell>
          <cell r="D162" t="str">
            <v>Unit</v>
          </cell>
          <cell r="E162">
            <v>12216</v>
          </cell>
          <cell r="F162">
            <v>12216</v>
          </cell>
        </row>
        <row r="163">
          <cell r="B163" t="str">
            <v>CM513</v>
          </cell>
          <cell r="C163" t="str">
            <v>CM 5 - 13</v>
          </cell>
          <cell r="D163" t="str">
            <v>Unit</v>
          </cell>
          <cell r="E163">
            <v>12216</v>
          </cell>
          <cell r="F163">
            <v>12216</v>
          </cell>
        </row>
        <row r="164">
          <cell r="B164" t="str">
            <v>CM516</v>
          </cell>
          <cell r="C164" t="str">
            <v>CM 5 - 16</v>
          </cell>
          <cell r="D164" t="str">
            <v>Unit</v>
          </cell>
          <cell r="E164">
            <v>12216</v>
          </cell>
          <cell r="F164">
            <v>12216</v>
          </cell>
        </row>
        <row r="165">
          <cell r="B165" t="str">
            <v>CM58</v>
          </cell>
          <cell r="C165" t="str">
            <v>CM 5 - 8 (Suspension dengan Pole band)</v>
          </cell>
          <cell r="D165" t="str">
            <v>Unit</v>
          </cell>
          <cell r="E165">
            <v>26868</v>
          </cell>
          <cell r="F165">
            <v>26868</v>
          </cell>
        </row>
        <row r="166">
          <cell r="B166" t="str">
            <v>CM520</v>
          </cell>
          <cell r="C166" t="str">
            <v>CM 5 - 20 (Suspension  Pole band)</v>
          </cell>
          <cell r="D166" t="str">
            <v>Unit</v>
          </cell>
          <cell r="E166">
            <v>26868</v>
          </cell>
          <cell r="F166">
            <v>26868</v>
          </cell>
        </row>
        <row r="167">
          <cell r="B167" t="str">
            <v>SM212</v>
          </cell>
          <cell r="C167" t="str">
            <v>SM  2 - 12</v>
          </cell>
          <cell r="D167" t="str">
            <v>Unit</v>
          </cell>
          <cell r="E167">
            <v>7867</v>
          </cell>
          <cell r="F167">
            <v>7867</v>
          </cell>
        </row>
        <row r="168">
          <cell r="B168" t="str">
            <v>SM212A</v>
          </cell>
          <cell r="C168" t="str">
            <v>SM  2 - 12A</v>
          </cell>
          <cell r="D168" t="str">
            <v>Unit</v>
          </cell>
          <cell r="E168">
            <v>10609</v>
          </cell>
          <cell r="F168">
            <v>10609</v>
          </cell>
        </row>
        <row r="169">
          <cell r="B169" t="str">
            <v>SM215</v>
          </cell>
          <cell r="C169" t="str">
            <v>SM  2 - 15</v>
          </cell>
          <cell r="D169" t="str">
            <v>Unit</v>
          </cell>
          <cell r="E169">
            <v>110820</v>
          </cell>
          <cell r="F169">
            <v>110820</v>
          </cell>
        </row>
        <row r="170">
          <cell r="B170" t="str">
            <v>SM34</v>
          </cell>
          <cell r="C170" t="str">
            <v>SM  3 - 4</v>
          </cell>
          <cell r="D170" t="str">
            <v>Unit</v>
          </cell>
          <cell r="E170">
            <v>37800</v>
          </cell>
          <cell r="F170">
            <v>37800</v>
          </cell>
        </row>
        <row r="171">
          <cell r="B171" t="str">
            <v>SM52</v>
          </cell>
          <cell r="C171" t="str">
            <v>SM 5 - 2 ( Isolator Top Pole )</v>
          </cell>
          <cell r="D171" t="str">
            <v>Unit</v>
          </cell>
          <cell r="E171">
            <v>16363</v>
          </cell>
          <cell r="F171">
            <v>16363</v>
          </cell>
        </row>
        <row r="172">
          <cell r="B172" t="str">
            <v>SM54</v>
          </cell>
          <cell r="C172" t="str">
            <v xml:space="preserve">SM 5 - 4 ( Adapter horisontal pad Pole ) </v>
          </cell>
          <cell r="D172" t="str">
            <v>Unit</v>
          </cell>
          <cell r="E172">
            <v>16363</v>
          </cell>
          <cell r="F172">
            <v>16363</v>
          </cell>
        </row>
        <row r="173">
          <cell r="B173" t="str">
            <v>SM55</v>
          </cell>
          <cell r="C173" t="str">
            <v>SM 5 - 5 ( Adapter vertikal pada Cross Arm)</v>
          </cell>
          <cell r="D173" t="str">
            <v>Unit</v>
          </cell>
          <cell r="E173">
            <v>16363</v>
          </cell>
          <cell r="F173">
            <v>16363</v>
          </cell>
        </row>
        <row r="174">
          <cell r="B174" t="str">
            <v>SM53</v>
          </cell>
          <cell r="C174" t="str">
            <v>SM 5 - 3 ( Pole Band )</v>
          </cell>
          <cell r="D174" t="str">
            <v>Unit</v>
          </cell>
          <cell r="E174">
            <v>12298</v>
          </cell>
          <cell r="F174">
            <v>12298</v>
          </cell>
        </row>
        <row r="175">
          <cell r="B175" t="str">
            <v>SM56</v>
          </cell>
          <cell r="C175" t="str">
            <v>SM 5 - 6 ( Arrester )</v>
          </cell>
          <cell r="D175" t="str">
            <v>Unit</v>
          </cell>
          <cell r="E175">
            <v>38330</v>
          </cell>
          <cell r="F175">
            <v>38330</v>
          </cell>
        </row>
        <row r="176">
          <cell r="B176" t="str">
            <v>SM59</v>
          </cell>
          <cell r="C176" t="str">
            <v>SM 5 - 9 ( FCO )</v>
          </cell>
          <cell r="D176" t="str">
            <v>Unit</v>
          </cell>
          <cell r="E176">
            <v>38330</v>
          </cell>
          <cell r="F176">
            <v>38330</v>
          </cell>
        </row>
        <row r="177">
          <cell r="B177" t="str">
            <v>SM510</v>
          </cell>
          <cell r="C177" t="str">
            <v>SM  5 - 10</v>
          </cell>
          <cell r="D177" t="str">
            <v>Unit</v>
          </cell>
          <cell r="E177">
            <v>38330</v>
          </cell>
          <cell r="F177">
            <v>38330</v>
          </cell>
        </row>
        <row r="178">
          <cell r="B178" t="str">
            <v>SM512</v>
          </cell>
          <cell r="C178" t="str">
            <v>SM  5 - 12</v>
          </cell>
          <cell r="D178" t="str">
            <v>Unit</v>
          </cell>
          <cell r="E178">
            <v>12216</v>
          </cell>
          <cell r="F178">
            <v>12216</v>
          </cell>
        </row>
        <row r="179">
          <cell r="B179" t="str">
            <v>SM513</v>
          </cell>
          <cell r="C179" t="str">
            <v>SM  5 - 13</v>
          </cell>
          <cell r="D179" t="str">
            <v>Unit</v>
          </cell>
          <cell r="E179">
            <v>12216</v>
          </cell>
          <cell r="F179">
            <v>12216</v>
          </cell>
        </row>
        <row r="180">
          <cell r="B180" t="str">
            <v>SM516</v>
          </cell>
          <cell r="C180" t="str">
            <v>SM  5 - 16</v>
          </cell>
          <cell r="D180" t="str">
            <v>Unit</v>
          </cell>
          <cell r="E180">
            <v>12216</v>
          </cell>
          <cell r="F180">
            <v>12216</v>
          </cell>
        </row>
        <row r="181">
          <cell r="B181" t="str">
            <v>SM58</v>
          </cell>
          <cell r="C181" t="str">
            <v>SM  5 - 8 ( Suspension dengan Pole band )</v>
          </cell>
          <cell r="D181" t="str">
            <v>Unit</v>
          </cell>
          <cell r="E181">
            <v>26868</v>
          </cell>
          <cell r="F181">
            <v>26868</v>
          </cell>
        </row>
        <row r="182">
          <cell r="B182" t="str">
            <v>SM520</v>
          </cell>
          <cell r="C182" t="str">
            <v>SM  5 - 20 ( Suspension tanpa pole band )</v>
          </cell>
          <cell r="D182" t="str">
            <v>Unit</v>
          </cell>
          <cell r="E182">
            <v>26868</v>
          </cell>
          <cell r="F182">
            <v>26868</v>
          </cell>
        </row>
        <row r="183">
          <cell r="B183" t="str">
            <v>M4010(357)</v>
          </cell>
          <cell r="C183" t="str">
            <v>M40 - 10 ( 35 - 70 ) "Tie Wire"</v>
          </cell>
          <cell r="D183" t="str">
            <v>Unit</v>
          </cell>
          <cell r="E183">
            <v>7560</v>
          </cell>
          <cell r="F183">
            <v>7560</v>
          </cell>
        </row>
        <row r="184">
          <cell r="B184" t="str">
            <v>M4010(1524)</v>
          </cell>
          <cell r="C184" t="str">
            <v>M40 - 10 ( 150 - 240 ) "Tie Wire"</v>
          </cell>
          <cell r="D184" t="str">
            <v>Unit</v>
          </cell>
          <cell r="E184">
            <v>7560</v>
          </cell>
          <cell r="F184">
            <v>7560</v>
          </cell>
        </row>
        <row r="185">
          <cell r="B185" t="str">
            <v>M4211</v>
          </cell>
          <cell r="C185" t="str">
            <v>M42 - 11 ( String Calmp )</v>
          </cell>
          <cell r="D185" t="str">
            <v>Unit</v>
          </cell>
          <cell r="E185">
            <v>20988</v>
          </cell>
          <cell r="F185">
            <v>20988</v>
          </cell>
        </row>
        <row r="186">
          <cell r="B186" t="str">
            <v>SE11</v>
          </cell>
          <cell r="C186" t="str">
            <v>SE  1 - 1</v>
          </cell>
          <cell r="D186" t="str">
            <v>Unit</v>
          </cell>
          <cell r="E186">
            <v>20428</v>
          </cell>
          <cell r="F186">
            <v>20428</v>
          </cell>
        </row>
        <row r="187">
          <cell r="B187" t="str">
            <v>SE12</v>
          </cell>
          <cell r="C187" t="str">
            <v>SE  1 - 2</v>
          </cell>
          <cell r="D187" t="str">
            <v>Unit</v>
          </cell>
          <cell r="E187">
            <v>20428</v>
          </cell>
          <cell r="F187">
            <v>20428</v>
          </cell>
        </row>
        <row r="188">
          <cell r="B188" t="str">
            <v>SE13</v>
          </cell>
          <cell r="C188" t="str">
            <v>SE  1 - 3</v>
          </cell>
          <cell r="D188" t="str">
            <v>Unit</v>
          </cell>
          <cell r="E188">
            <v>20428</v>
          </cell>
          <cell r="F188">
            <v>20428</v>
          </cell>
        </row>
        <row r="189">
          <cell r="B189" t="str">
            <v>SE22</v>
          </cell>
          <cell r="C189" t="str">
            <v>SE  2 - 2</v>
          </cell>
          <cell r="D189" t="str">
            <v>Unit</v>
          </cell>
          <cell r="E189">
            <v>26868</v>
          </cell>
          <cell r="F189">
            <v>26868</v>
          </cell>
        </row>
        <row r="190">
          <cell r="B190" t="str">
            <v>SE23</v>
          </cell>
          <cell r="C190" t="str">
            <v>SE  2 - 3</v>
          </cell>
          <cell r="D190" t="str">
            <v>Unit</v>
          </cell>
          <cell r="E190">
            <v>26868</v>
          </cell>
          <cell r="F190">
            <v>26868</v>
          </cell>
        </row>
        <row r="191">
          <cell r="B191" t="str">
            <v>CE11</v>
          </cell>
          <cell r="C191" t="str">
            <v>CE 1 - 1</v>
          </cell>
          <cell r="D191" t="str">
            <v>Unit</v>
          </cell>
          <cell r="E191">
            <v>20428</v>
          </cell>
          <cell r="F191">
            <v>20428</v>
          </cell>
        </row>
        <row r="192">
          <cell r="B192" t="str">
            <v>CE12</v>
          </cell>
          <cell r="C192" t="str">
            <v>CE 1 - 2</v>
          </cell>
          <cell r="D192" t="str">
            <v>Unit</v>
          </cell>
          <cell r="E192">
            <v>20428</v>
          </cell>
          <cell r="F192">
            <v>20428</v>
          </cell>
        </row>
        <row r="193">
          <cell r="B193" t="str">
            <v>CE13</v>
          </cell>
          <cell r="C193" t="str">
            <v>CE 1 - 3</v>
          </cell>
          <cell r="D193" t="str">
            <v>Unit</v>
          </cell>
          <cell r="E193">
            <v>20428</v>
          </cell>
          <cell r="F193">
            <v>20428</v>
          </cell>
        </row>
        <row r="194">
          <cell r="B194" t="str">
            <v>CE22</v>
          </cell>
          <cell r="C194" t="str">
            <v>CE 2 - 2</v>
          </cell>
          <cell r="D194" t="str">
            <v>Unit</v>
          </cell>
          <cell r="E194">
            <v>26868</v>
          </cell>
          <cell r="F194">
            <v>26868</v>
          </cell>
        </row>
        <row r="195">
          <cell r="B195" t="str">
            <v>CE23</v>
          </cell>
          <cell r="C195" t="str">
            <v>CE 2 - 3</v>
          </cell>
          <cell r="D195" t="str">
            <v>Unit</v>
          </cell>
          <cell r="E195">
            <v>26868</v>
          </cell>
          <cell r="F195">
            <v>26868</v>
          </cell>
        </row>
        <row r="196">
          <cell r="B196" t="str">
            <v>F12</v>
          </cell>
          <cell r="C196" t="str">
            <v>F 1 - 2</v>
          </cell>
          <cell r="D196" t="str">
            <v>Unit</v>
          </cell>
          <cell r="E196">
            <v>23066</v>
          </cell>
          <cell r="F196">
            <v>23066</v>
          </cell>
        </row>
        <row r="197">
          <cell r="B197" t="str">
            <v>F13</v>
          </cell>
          <cell r="C197" t="str">
            <v>F 1 - 3</v>
          </cell>
          <cell r="D197" t="str">
            <v>Unit</v>
          </cell>
          <cell r="E197">
            <v>27195</v>
          </cell>
          <cell r="F197">
            <v>27195</v>
          </cell>
        </row>
        <row r="198">
          <cell r="B198" t="str">
            <v>cm524</v>
          </cell>
          <cell r="C198" t="str">
            <v>CM 5 - 24 (RECLOSER 3 PHASA 20 KV, 560 A)</v>
          </cell>
          <cell r="D198" t="str">
            <v>Unit</v>
          </cell>
          <cell r="E198">
            <v>2504172</v>
          </cell>
          <cell r="F198">
            <v>2504172</v>
          </cell>
        </row>
        <row r="199">
          <cell r="B199" t="str">
            <v>cm316</v>
          </cell>
          <cell r="C199" t="str">
            <v>CM 3 - 16 (ABSW)</v>
          </cell>
          <cell r="D199" t="str">
            <v>Unit</v>
          </cell>
          <cell r="E199">
            <v>1021439</v>
          </cell>
          <cell r="F199">
            <v>1021439</v>
          </cell>
        </row>
        <row r="200">
          <cell r="B200" t="str">
            <v>ppanper</v>
          </cell>
          <cell r="C200" t="str">
            <v>Penghalang Panjat dan Papan Peringatan</v>
          </cell>
          <cell r="D200" t="str">
            <v>Unit</v>
          </cell>
          <cell r="E200">
            <v>6105</v>
          </cell>
          <cell r="F200">
            <v>6105</v>
          </cell>
        </row>
        <row r="201">
          <cell r="B201" t="str">
            <v>l1</v>
          </cell>
          <cell r="C201" t="str">
            <v>Pasang LVCB untuk satu jurusan</v>
          </cell>
          <cell r="D201" t="str">
            <v>Unit</v>
          </cell>
          <cell r="E201">
            <v>362446</v>
          </cell>
          <cell r="F201">
            <v>362446</v>
          </cell>
        </row>
        <row r="202">
          <cell r="B202" t="str">
            <v>l2</v>
          </cell>
          <cell r="C202" t="str">
            <v>Pasang LVCB untuk dua jurusan</v>
          </cell>
          <cell r="D202" t="str">
            <v>Unit</v>
          </cell>
          <cell r="E202">
            <v>362446</v>
          </cell>
          <cell r="F202">
            <v>362446</v>
          </cell>
        </row>
        <row r="203">
          <cell r="B203" t="str">
            <v>l3</v>
          </cell>
          <cell r="C203" t="str">
            <v>Pasang LVCB untuk tiga jurusan</v>
          </cell>
          <cell r="D203" t="str">
            <v>Unit</v>
          </cell>
          <cell r="E203">
            <v>362446</v>
          </cell>
          <cell r="F203">
            <v>362446</v>
          </cell>
        </row>
        <row r="204">
          <cell r="B204" t="str">
            <v>sec</v>
          </cell>
          <cell r="C204" t="str">
            <v>Sectionalizer 3 Phasa</v>
          </cell>
          <cell r="D204" t="str">
            <v>Unit</v>
          </cell>
          <cell r="E204">
            <v>2092302</v>
          </cell>
          <cell r="F204">
            <v>2092302</v>
          </cell>
        </row>
        <row r="205">
          <cell r="B205" t="str">
            <v>l4</v>
          </cell>
          <cell r="C205" t="str">
            <v xml:space="preserve">LVCB untuk empat jurusan </v>
          </cell>
          <cell r="D205" t="str">
            <v>Unit</v>
          </cell>
          <cell r="E205">
            <v>472278</v>
          </cell>
          <cell r="F205">
            <v>472278</v>
          </cell>
        </row>
        <row r="206">
          <cell r="C206" t="str">
            <v>komplit dengan Perlengkapan SM / CM 8 - B2 untuk empat jurusan</v>
          </cell>
          <cell r="F206">
            <v>0</v>
          </cell>
        </row>
        <row r="207">
          <cell r="B207" t="str">
            <v>bSM211</v>
          </cell>
          <cell r="C207" t="str">
            <v xml:space="preserve">    Bongkar SM 2 - 11</v>
          </cell>
          <cell r="D207" t="str">
            <v>Unit</v>
          </cell>
          <cell r="E207">
            <v>21419.399999999998</v>
          </cell>
          <cell r="F207">
            <v>21419</v>
          </cell>
        </row>
        <row r="208">
          <cell r="B208" t="str">
            <v>bCM211</v>
          </cell>
          <cell r="C208" t="str">
            <v xml:space="preserve">    Bongkar CM 2 - 11</v>
          </cell>
          <cell r="D208" t="str">
            <v>Unit</v>
          </cell>
          <cell r="E208">
            <v>21419.399999999998</v>
          </cell>
          <cell r="F208">
            <v>21419</v>
          </cell>
        </row>
        <row r="209">
          <cell r="B209" t="str">
            <v>bCM211M</v>
          </cell>
          <cell r="C209" t="str">
            <v xml:space="preserve">    Bongkar CM 2 - 11 M</v>
          </cell>
          <cell r="D209" t="str">
            <v>Unit</v>
          </cell>
          <cell r="E209">
            <v>24714.6</v>
          </cell>
          <cell r="F209">
            <v>24714</v>
          </cell>
        </row>
        <row r="210">
          <cell r="B210" t="str">
            <v>bCM212</v>
          </cell>
          <cell r="C210" t="str">
            <v xml:space="preserve">    Bongkar CM 2 - 12</v>
          </cell>
          <cell r="D210" t="str">
            <v>Unit</v>
          </cell>
          <cell r="E210">
            <v>4720.2</v>
          </cell>
          <cell r="F210">
            <v>4720</v>
          </cell>
        </row>
        <row r="211">
          <cell r="B211" t="str">
            <v>bCM212A</v>
          </cell>
          <cell r="C211" t="str">
            <v xml:space="preserve">    Bongkar CM 2 - 12A</v>
          </cell>
          <cell r="D211" t="str">
            <v>Unit</v>
          </cell>
          <cell r="E211">
            <v>6365.4</v>
          </cell>
          <cell r="F211">
            <v>6365</v>
          </cell>
        </row>
        <row r="212">
          <cell r="B212" t="str">
            <v>bCM215</v>
          </cell>
          <cell r="C212" t="str">
            <v xml:space="preserve">    Bongkar CM 2 - 15</v>
          </cell>
          <cell r="D212" t="str">
            <v>Unit</v>
          </cell>
          <cell r="E212">
            <v>66492</v>
          </cell>
          <cell r="F212">
            <v>66492</v>
          </cell>
        </row>
        <row r="213">
          <cell r="B213" t="str">
            <v>bCM34</v>
          </cell>
          <cell r="C213" t="str">
            <v xml:space="preserve">    Bongkar CM 3 - 4</v>
          </cell>
          <cell r="D213" t="str">
            <v>Unit</v>
          </cell>
          <cell r="E213">
            <v>22680</v>
          </cell>
          <cell r="F213">
            <v>22680</v>
          </cell>
        </row>
        <row r="214">
          <cell r="B214" t="str">
            <v>bCM52</v>
          </cell>
          <cell r="C214" t="str">
            <v xml:space="preserve">    Bongkar CM 5 - 2 ( Isolator Top Pole )</v>
          </cell>
          <cell r="D214" t="str">
            <v>Unit</v>
          </cell>
          <cell r="E214">
            <v>9817.7999999999993</v>
          </cell>
          <cell r="F214">
            <v>9817</v>
          </cell>
        </row>
        <row r="215">
          <cell r="B215" t="str">
            <v>bCM54</v>
          </cell>
          <cell r="C215" t="str">
            <v xml:space="preserve">    Bongkar CM 5 - 4 ( Adapter horisontal pad Pole ) </v>
          </cell>
          <cell r="D215" t="str">
            <v>Unit</v>
          </cell>
          <cell r="E215">
            <v>9817.7999999999993</v>
          </cell>
          <cell r="F215">
            <v>9817</v>
          </cell>
        </row>
        <row r="216">
          <cell r="B216" t="str">
            <v>bCM55</v>
          </cell>
          <cell r="C216" t="str">
            <v xml:space="preserve">    Bongkar CM 5 - 5 ( Adapter vertikal pada Cross Arm)</v>
          </cell>
          <cell r="D216" t="str">
            <v>Unit</v>
          </cell>
          <cell r="E216">
            <v>9817.7999999999993</v>
          </cell>
          <cell r="F216">
            <v>9817</v>
          </cell>
        </row>
        <row r="217">
          <cell r="B217" t="str">
            <v>bCM53</v>
          </cell>
          <cell r="C217" t="str">
            <v xml:space="preserve">    Bongkar CM 5 - 3 ( Pole Band )</v>
          </cell>
          <cell r="D217" t="str">
            <v>Unit</v>
          </cell>
          <cell r="E217">
            <v>7378.7999999999993</v>
          </cell>
          <cell r="F217">
            <v>7378</v>
          </cell>
        </row>
        <row r="218">
          <cell r="B218" t="str">
            <v>bCM56</v>
          </cell>
          <cell r="C218" t="str">
            <v xml:space="preserve">    Bongkar CM 5 - 6 ( Arrester )</v>
          </cell>
          <cell r="D218" t="str">
            <v>Unit</v>
          </cell>
          <cell r="E218">
            <v>22998</v>
          </cell>
          <cell r="F218">
            <v>22998</v>
          </cell>
        </row>
        <row r="219">
          <cell r="B219" t="str">
            <v>bCM59</v>
          </cell>
          <cell r="C219" t="str">
            <v xml:space="preserve">    Bongkar CM 5 - 9 ( FCO )</v>
          </cell>
          <cell r="D219" t="str">
            <v>Unit</v>
          </cell>
          <cell r="E219">
            <v>22998</v>
          </cell>
          <cell r="F219">
            <v>22998</v>
          </cell>
        </row>
        <row r="220">
          <cell r="B220" t="str">
            <v>bCM510</v>
          </cell>
          <cell r="C220" t="str">
            <v xml:space="preserve">    Bongkar CM 5 - 10</v>
          </cell>
          <cell r="D220" t="str">
            <v>Unit</v>
          </cell>
          <cell r="E220">
            <v>22998</v>
          </cell>
          <cell r="F220">
            <v>22998</v>
          </cell>
        </row>
        <row r="221">
          <cell r="B221" t="str">
            <v>bCM512</v>
          </cell>
          <cell r="C221" t="str">
            <v xml:space="preserve">    Bongkar CM 5 - 12</v>
          </cell>
          <cell r="D221" t="str">
            <v>Unit</v>
          </cell>
          <cell r="E221">
            <v>7329.5999999999995</v>
          </cell>
          <cell r="F221">
            <v>7329</v>
          </cell>
        </row>
        <row r="222">
          <cell r="B222" t="str">
            <v>bCM513</v>
          </cell>
          <cell r="C222" t="str">
            <v xml:space="preserve">    Bongkar CM 5 - 13</v>
          </cell>
          <cell r="D222" t="str">
            <v>Unit</v>
          </cell>
          <cell r="E222">
            <v>7329.5999999999995</v>
          </cell>
          <cell r="F222">
            <v>7329</v>
          </cell>
        </row>
        <row r="223">
          <cell r="B223" t="str">
            <v>bCM516</v>
          </cell>
          <cell r="C223" t="str">
            <v xml:space="preserve">    Bongkar CM 5 - 16</v>
          </cell>
          <cell r="D223" t="str">
            <v>Unit</v>
          </cell>
          <cell r="E223">
            <v>7329.5999999999995</v>
          </cell>
          <cell r="F223">
            <v>7329</v>
          </cell>
        </row>
        <row r="224">
          <cell r="B224" t="str">
            <v>bCM58</v>
          </cell>
          <cell r="C224" t="str">
            <v xml:space="preserve">    Bongkar CM 5 - 8 (Suspension dengan Pole band)</v>
          </cell>
          <cell r="D224" t="str">
            <v>Unit</v>
          </cell>
          <cell r="E224">
            <v>16120.8</v>
          </cell>
          <cell r="F224">
            <v>16120</v>
          </cell>
        </row>
        <row r="225">
          <cell r="B225" t="str">
            <v>bCM520</v>
          </cell>
          <cell r="C225" t="str">
            <v xml:space="preserve">    Bongkar CM 5 - 20 (Suspension  Pole band)</v>
          </cell>
          <cell r="D225" t="str">
            <v>Unit</v>
          </cell>
          <cell r="E225">
            <v>16120.8</v>
          </cell>
          <cell r="F225">
            <v>16120</v>
          </cell>
        </row>
        <row r="226">
          <cell r="B226" t="str">
            <v>bSM212</v>
          </cell>
          <cell r="C226" t="str">
            <v xml:space="preserve">    Bongkar SM  2 - 12</v>
          </cell>
          <cell r="D226" t="str">
            <v>Unit</v>
          </cell>
          <cell r="E226">
            <v>4720.2</v>
          </cell>
          <cell r="F226">
            <v>4720</v>
          </cell>
        </row>
        <row r="227">
          <cell r="B227" t="str">
            <v>bSM212A</v>
          </cell>
          <cell r="C227" t="str">
            <v xml:space="preserve">    Bongkar SM  2 - 12A</v>
          </cell>
          <cell r="D227" t="str">
            <v>Unit</v>
          </cell>
          <cell r="E227">
            <v>6365.4</v>
          </cell>
          <cell r="F227">
            <v>6365</v>
          </cell>
        </row>
        <row r="228">
          <cell r="B228" t="str">
            <v>bSM215</v>
          </cell>
          <cell r="C228" t="str">
            <v xml:space="preserve">    Bongkar SM  2 - 15</v>
          </cell>
          <cell r="D228" t="str">
            <v>Unit</v>
          </cell>
          <cell r="E228">
            <v>66492</v>
          </cell>
          <cell r="F228">
            <v>66492</v>
          </cell>
        </row>
        <row r="229">
          <cell r="B229" t="str">
            <v>bSM34</v>
          </cell>
          <cell r="C229" t="str">
            <v xml:space="preserve">    Bongkar SM  3 - 4</v>
          </cell>
          <cell r="D229" t="str">
            <v>Unit</v>
          </cell>
          <cell r="E229">
            <v>22680</v>
          </cell>
          <cell r="F229">
            <v>22680</v>
          </cell>
        </row>
        <row r="230">
          <cell r="B230" t="str">
            <v>bSM52</v>
          </cell>
          <cell r="C230" t="str">
            <v xml:space="preserve">    Bongkar SM 5 - 2 ( Isolator Top Pole )</v>
          </cell>
          <cell r="D230" t="str">
            <v>Unit</v>
          </cell>
          <cell r="E230">
            <v>9817.7999999999993</v>
          </cell>
          <cell r="F230">
            <v>9817</v>
          </cell>
        </row>
        <row r="231">
          <cell r="B231" t="str">
            <v>bSM54</v>
          </cell>
          <cell r="C231" t="str">
            <v xml:space="preserve">    Bongkar SM 5 - 4 ( Adapter horisontal pad Pole ) </v>
          </cell>
          <cell r="D231" t="str">
            <v>Unit</v>
          </cell>
          <cell r="E231">
            <v>9817.7999999999993</v>
          </cell>
          <cell r="F231">
            <v>9817</v>
          </cell>
        </row>
        <row r="232">
          <cell r="B232" t="str">
            <v>bSM55</v>
          </cell>
          <cell r="C232" t="str">
            <v xml:space="preserve">    Bongkar SM 5 - 5 ( Adapter vertikal pada Cross Arm)</v>
          </cell>
          <cell r="D232" t="str">
            <v>Unit</v>
          </cell>
          <cell r="E232">
            <v>9817.7999999999993</v>
          </cell>
          <cell r="F232">
            <v>9817</v>
          </cell>
        </row>
        <row r="233">
          <cell r="B233" t="str">
            <v>bSM53</v>
          </cell>
          <cell r="C233" t="str">
            <v xml:space="preserve">    Bongkar SM 5 - 3 ( Pole Band )</v>
          </cell>
          <cell r="D233" t="str">
            <v>Unit</v>
          </cell>
          <cell r="E233">
            <v>7378.7999999999993</v>
          </cell>
          <cell r="F233">
            <v>7378</v>
          </cell>
        </row>
        <row r="234">
          <cell r="B234" t="str">
            <v>bSM56</v>
          </cell>
          <cell r="C234" t="str">
            <v xml:space="preserve">    Bongkar SM 5 - 6 ( Arrester )</v>
          </cell>
          <cell r="D234" t="str">
            <v>Unit</v>
          </cell>
          <cell r="E234">
            <v>22998</v>
          </cell>
          <cell r="F234">
            <v>22998</v>
          </cell>
        </row>
        <row r="235">
          <cell r="B235" t="str">
            <v>bSM59</v>
          </cell>
          <cell r="C235" t="str">
            <v xml:space="preserve">    Bongkar SM 5 - 9 ( FCO )</v>
          </cell>
          <cell r="D235" t="str">
            <v>Unit</v>
          </cell>
          <cell r="E235">
            <v>22998</v>
          </cell>
          <cell r="F235">
            <v>22998</v>
          </cell>
        </row>
        <row r="236">
          <cell r="B236" t="str">
            <v>bSM510</v>
          </cell>
          <cell r="C236" t="str">
            <v xml:space="preserve">    Bongkar SM  5 - 10</v>
          </cell>
          <cell r="D236" t="str">
            <v>Unit</v>
          </cell>
          <cell r="E236">
            <v>22998</v>
          </cell>
          <cell r="F236">
            <v>22998</v>
          </cell>
        </row>
        <row r="237">
          <cell r="B237" t="str">
            <v>bSM512</v>
          </cell>
          <cell r="C237" t="str">
            <v xml:space="preserve">    Bongkar SM  5 - 12</v>
          </cell>
          <cell r="D237" t="str">
            <v>Unit</v>
          </cell>
          <cell r="E237">
            <v>7329.5999999999995</v>
          </cell>
          <cell r="F237">
            <v>7329</v>
          </cell>
        </row>
        <row r="238">
          <cell r="B238" t="str">
            <v>bSM513</v>
          </cell>
          <cell r="C238" t="str">
            <v xml:space="preserve">    Bongkar SM  5 - 13</v>
          </cell>
          <cell r="D238" t="str">
            <v>Unit</v>
          </cell>
          <cell r="E238">
            <v>7329.5999999999995</v>
          </cell>
          <cell r="F238">
            <v>7329</v>
          </cell>
        </row>
        <row r="239">
          <cell r="B239" t="str">
            <v>bSM516</v>
          </cell>
          <cell r="C239" t="str">
            <v xml:space="preserve">    Bongkar SM  5 - 16</v>
          </cell>
          <cell r="D239" t="str">
            <v>Unit</v>
          </cell>
          <cell r="E239">
            <v>7329.5999999999995</v>
          </cell>
          <cell r="F239">
            <v>7329</v>
          </cell>
        </row>
        <row r="240">
          <cell r="B240" t="str">
            <v>bSM58</v>
          </cell>
          <cell r="C240" t="str">
            <v xml:space="preserve">    Bongkar SM  5 - 8 ( Suspension dengan Pole band )</v>
          </cell>
          <cell r="D240" t="str">
            <v>Unit</v>
          </cell>
          <cell r="E240">
            <v>16120.8</v>
          </cell>
          <cell r="F240">
            <v>16120</v>
          </cell>
        </row>
        <row r="241">
          <cell r="B241" t="str">
            <v>bSM520</v>
          </cell>
          <cell r="C241" t="str">
            <v xml:space="preserve">    Bongkar SM  5 - 20 ( Suspension tanpa pole band )</v>
          </cell>
          <cell r="D241" t="str">
            <v>Unit</v>
          </cell>
          <cell r="E241">
            <v>16120.8</v>
          </cell>
          <cell r="F241">
            <v>16120</v>
          </cell>
        </row>
        <row r="242">
          <cell r="B242" t="str">
            <v>bm4010(357)</v>
          </cell>
          <cell r="C242" t="str">
            <v xml:space="preserve">    Bongkar M40 - 10 ( 35 - 70 ) "Tie Wire"</v>
          </cell>
          <cell r="D242" t="str">
            <v>Unit</v>
          </cell>
          <cell r="E242">
            <v>4536</v>
          </cell>
          <cell r="F242">
            <v>4536</v>
          </cell>
        </row>
        <row r="243">
          <cell r="B243" t="str">
            <v>bm4010(1524)</v>
          </cell>
          <cell r="C243" t="str">
            <v xml:space="preserve">    Bongkar M40 - 10 ( 150 - 240 ) "Tie Wire"</v>
          </cell>
          <cell r="D243" t="str">
            <v>Unit</v>
          </cell>
          <cell r="E243">
            <v>4536</v>
          </cell>
          <cell r="F243">
            <v>4536</v>
          </cell>
        </row>
        <row r="244">
          <cell r="B244" t="str">
            <v>M4211</v>
          </cell>
          <cell r="C244" t="str">
            <v xml:space="preserve">    Bongkar M42 - 11 ( String Calmp )</v>
          </cell>
          <cell r="D244" t="str">
            <v>Unit</v>
          </cell>
          <cell r="E244">
            <v>12592.8</v>
          </cell>
          <cell r="F244">
            <v>12592</v>
          </cell>
        </row>
        <row r="245">
          <cell r="B245" t="str">
            <v>bSE11</v>
          </cell>
          <cell r="C245" t="str">
            <v xml:space="preserve">    Bongkar SE  1 - 1</v>
          </cell>
          <cell r="D245" t="str">
            <v>Unit</v>
          </cell>
          <cell r="E245">
            <v>12256.8</v>
          </cell>
          <cell r="F245">
            <v>12256</v>
          </cell>
        </row>
        <row r="246">
          <cell r="B246" t="str">
            <v>bSE12</v>
          </cell>
          <cell r="C246" t="str">
            <v xml:space="preserve">    Bongkar SE  1 - 2</v>
          </cell>
          <cell r="D246" t="str">
            <v>Unit</v>
          </cell>
          <cell r="E246">
            <v>12256.8</v>
          </cell>
          <cell r="F246">
            <v>12256</v>
          </cell>
        </row>
        <row r="247">
          <cell r="B247" t="str">
            <v>bSE13</v>
          </cell>
          <cell r="C247" t="str">
            <v xml:space="preserve">    Bongkar SE  1 - 3</v>
          </cell>
          <cell r="D247" t="str">
            <v>Unit</v>
          </cell>
          <cell r="E247">
            <v>12256.8</v>
          </cell>
          <cell r="F247">
            <v>12256</v>
          </cell>
        </row>
        <row r="248">
          <cell r="B248" t="str">
            <v>bSE22</v>
          </cell>
          <cell r="C248" t="str">
            <v xml:space="preserve">    Bongkar SE  2 - 2</v>
          </cell>
          <cell r="D248" t="str">
            <v>Unit</v>
          </cell>
          <cell r="E248">
            <v>16120.8</v>
          </cell>
          <cell r="F248">
            <v>16120</v>
          </cell>
        </row>
        <row r="249">
          <cell r="B249" t="str">
            <v>bSE23</v>
          </cell>
          <cell r="C249" t="str">
            <v xml:space="preserve">    Bongkar SE  2 - 3</v>
          </cell>
          <cell r="D249" t="str">
            <v>Unit</v>
          </cell>
          <cell r="E249">
            <v>16120.8</v>
          </cell>
          <cell r="F249">
            <v>16120</v>
          </cell>
        </row>
        <row r="250">
          <cell r="B250" t="str">
            <v>bCE11</v>
          </cell>
          <cell r="C250" t="str">
            <v xml:space="preserve">    Bongkar CE 1 - 1</v>
          </cell>
          <cell r="D250" t="str">
            <v>Unit</v>
          </cell>
          <cell r="E250">
            <v>12256.8</v>
          </cell>
          <cell r="F250">
            <v>12256</v>
          </cell>
        </row>
        <row r="251">
          <cell r="B251" t="str">
            <v>bCE12</v>
          </cell>
          <cell r="C251" t="str">
            <v xml:space="preserve">    Bongkar CE 1 - 2</v>
          </cell>
          <cell r="D251" t="str">
            <v>Unit</v>
          </cell>
          <cell r="E251">
            <v>12256.8</v>
          </cell>
          <cell r="F251">
            <v>12256</v>
          </cell>
        </row>
        <row r="252">
          <cell r="B252" t="str">
            <v>bCE13</v>
          </cell>
          <cell r="C252" t="str">
            <v xml:space="preserve">    Bongkar CE 1 - 3</v>
          </cell>
          <cell r="D252" t="str">
            <v>Unit</v>
          </cell>
          <cell r="E252">
            <v>12256.8</v>
          </cell>
          <cell r="F252">
            <v>12256</v>
          </cell>
        </row>
        <row r="253">
          <cell r="B253" t="str">
            <v>bCE22</v>
          </cell>
          <cell r="C253" t="str">
            <v xml:space="preserve">    Bongkar CE 2 - 2</v>
          </cell>
          <cell r="D253" t="str">
            <v>Unit</v>
          </cell>
          <cell r="E253">
            <v>16120.8</v>
          </cell>
          <cell r="F253">
            <v>16120</v>
          </cell>
        </row>
        <row r="254">
          <cell r="B254" t="str">
            <v>bCE23</v>
          </cell>
          <cell r="C254" t="str">
            <v xml:space="preserve">    Bongkar CE 2 - 3</v>
          </cell>
          <cell r="D254" t="str">
            <v>Unit</v>
          </cell>
          <cell r="E254">
            <v>16120.8</v>
          </cell>
          <cell r="F254">
            <v>16120</v>
          </cell>
        </row>
        <row r="255">
          <cell r="B255" t="str">
            <v>bF12</v>
          </cell>
          <cell r="C255" t="str">
            <v xml:space="preserve">    Bongkar F 1 - 2</v>
          </cell>
          <cell r="D255" t="str">
            <v>Unit</v>
          </cell>
          <cell r="E255">
            <v>13839.6</v>
          </cell>
          <cell r="F255">
            <v>13839</v>
          </cell>
        </row>
        <row r="256">
          <cell r="B256" t="str">
            <v>bF13</v>
          </cell>
          <cell r="C256" t="str">
            <v xml:space="preserve">    Bongkar F 1 - 3</v>
          </cell>
          <cell r="D256" t="str">
            <v>Unit</v>
          </cell>
          <cell r="E256">
            <v>16317</v>
          </cell>
          <cell r="F256">
            <v>16317</v>
          </cell>
        </row>
        <row r="257">
          <cell r="B257" t="str">
            <v>bCM524</v>
          </cell>
          <cell r="C257" t="str">
            <v xml:space="preserve">    Bongkar CM 5 - 24 (RECLO    Bongkar SER 3 PHASA 20 KV, 560 A)</v>
          </cell>
          <cell r="D257" t="str">
            <v>Unit</v>
          </cell>
          <cell r="E257">
            <v>1502503.2</v>
          </cell>
          <cell r="F257">
            <v>1502503</v>
          </cell>
        </row>
        <row r="258">
          <cell r="B258" t="str">
            <v>bCM316</v>
          </cell>
          <cell r="C258" t="str">
            <v xml:space="preserve">    Bongkar CM 3 - 16 (ABSW)</v>
          </cell>
          <cell r="D258" t="str">
            <v>Unit</v>
          </cell>
          <cell r="E258">
            <v>612863.4</v>
          </cell>
          <cell r="F258">
            <v>612863</v>
          </cell>
        </row>
        <row r="259">
          <cell r="B259" t="str">
            <v>bppanper</v>
          </cell>
          <cell r="C259" t="str">
            <v xml:space="preserve">    Bongkar Penghalang Panjat dan Papan Peringatan</v>
          </cell>
          <cell r="D259" t="str">
            <v>Unit</v>
          </cell>
          <cell r="E259">
            <v>3663</v>
          </cell>
          <cell r="F259">
            <v>3663</v>
          </cell>
        </row>
        <row r="260">
          <cell r="B260" t="str">
            <v>bl1</v>
          </cell>
          <cell r="C260" t="str">
            <v xml:space="preserve">    Bongkar LVCB untuk satu jurusan </v>
          </cell>
          <cell r="D260" t="str">
            <v>Unit</v>
          </cell>
          <cell r="E260">
            <v>217467.6</v>
          </cell>
          <cell r="F260">
            <v>217467</v>
          </cell>
        </row>
        <row r="261">
          <cell r="B261" t="str">
            <v>bl2</v>
          </cell>
          <cell r="C261" t="str">
            <v xml:space="preserve">    Bongkar LVCB (CM 8 - A2) untuk dua jurusan</v>
          </cell>
          <cell r="D261" t="str">
            <v>Unit</v>
          </cell>
          <cell r="E261">
            <v>217467.6</v>
          </cell>
          <cell r="F261">
            <v>217467</v>
          </cell>
        </row>
        <row r="262">
          <cell r="B262" t="str">
            <v>bl3</v>
          </cell>
          <cell r="C262" t="str">
            <v xml:space="preserve">    Bongkar LVCB untuk tiga jurusan</v>
          </cell>
          <cell r="D262" t="str">
            <v>Unit</v>
          </cell>
          <cell r="E262">
            <v>217467.6</v>
          </cell>
          <cell r="F262">
            <v>217467</v>
          </cell>
        </row>
        <row r="263">
          <cell r="B263" t="str">
            <v>bSEc</v>
          </cell>
          <cell r="C263" t="str">
            <v xml:space="preserve">    Bongkar Sectionalizer 3 Phasa</v>
          </cell>
          <cell r="D263" t="str">
            <v>Unit</v>
          </cell>
          <cell r="E263">
            <v>1255381.2</v>
          </cell>
          <cell r="F263">
            <v>1255381</v>
          </cell>
        </row>
        <row r="264">
          <cell r="B264" t="str">
            <v>bl4</v>
          </cell>
          <cell r="C264" t="str">
            <v xml:space="preserve">    Bongkar LVCB untuk empat jurusan</v>
          </cell>
          <cell r="D264" t="str">
            <v>Unit</v>
          </cell>
          <cell r="E264">
            <v>283366.8</v>
          </cell>
          <cell r="F264">
            <v>283366</v>
          </cell>
        </row>
        <row r="265">
          <cell r="C265" t="str">
            <v xml:space="preserve">    komplit dengan Perlengkapan     Bongkar SM /     Bongkar CM 8 - B2 untuk empat jurusan</v>
          </cell>
        </row>
        <row r="266">
          <cell r="C266" t="str">
            <v>KONSTRUKSI JTM 1 PHASA - 3 PHASA</v>
          </cell>
        </row>
        <row r="267">
          <cell r="B267" t="str">
            <v>SB1a'</v>
          </cell>
          <cell r="C267" t="str">
            <v>SB 1 - AA'</v>
          </cell>
          <cell r="D267" t="str">
            <v>Unit</v>
          </cell>
          <cell r="E267">
            <v>41845</v>
          </cell>
          <cell r="F267">
            <v>41845</v>
          </cell>
        </row>
        <row r="268">
          <cell r="B268" t="str">
            <v>SB2a'</v>
          </cell>
          <cell r="C268" t="str">
            <v>SB 2 - AA'</v>
          </cell>
          <cell r="D268" t="str">
            <v>Unit</v>
          </cell>
          <cell r="E268">
            <v>51027</v>
          </cell>
          <cell r="F268">
            <v>51027</v>
          </cell>
        </row>
        <row r="269">
          <cell r="B269" t="str">
            <v>SB3a'</v>
          </cell>
          <cell r="C269" t="str">
            <v>SB 3 - AA'</v>
          </cell>
          <cell r="D269" t="str">
            <v>Unit</v>
          </cell>
          <cell r="E269">
            <v>51027</v>
          </cell>
          <cell r="F269">
            <v>51027</v>
          </cell>
        </row>
        <row r="270">
          <cell r="B270" t="str">
            <v>SB4a'</v>
          </cell>
          <cell r="C270" t="str">
            <v>SB 4 - AA'</v>
          </cell>
          <cell r="D270" t="str">
            <v>Unit</v>
          </cell>
          <cell r="E270">
            <v>51027</v>
          </cell>
          <cell r="F270">
            <v>51027</v>
          </cell>
        </row>
        <row r="271">
          <cell r="B271" t="str">
            <v>SB5a'</v>
          </cell>
          <cell r="C271" t="str">
            <v>SB 5 - AA'</v>
          </cell>
          <cell r="D271" t="str">
            <v>Unit</v>
          </cell>
          <cell r="E271">
            <v>51027</v>
          </cell>
          <cell r="F271">
            <v>51027</v>
          </cell>
        </row>
        <row r="272">
          <cell r="B272" t="str">
            <v>SB7a'</v>
          </cell>
          <cell r="C272" t="str">
            <v>SB 7 - AA'</v>
          </cell>
          <cell r="D272" t="str">
            <v>Unit</v>
          </cell>
          <cell r="E272">
            <v>51027</v>
          </cell>
          <cell r="F272">
            <v>51027</v>
          </cell>
        </row>
        <row r="273">
          <cell r="B273" t="str">
            <v>SB8a'</v>
          </cell>
          <cell r="C273" t="str">
            <v>SB 8 - AA'</v>
          </cell>
          <cell r="D273" t="str">
            <v>Unit</v>
          </cell>
          <cell r="E273">
            <v>105440</v>
          </cell>
          <cell r="F273">
            <v>105440</v>
          </cell>
        </row>
        <row r="274">
          <cell r="B274" t="str">
            <v>CB1a'</v>
          </cell>
          <cell r="C274" t="str">
            <v>CB 1 - AA'</v>
          </cell>
          <cell r="D274" t="str">
            <v>Unit</v>
          </cell>
          <cell r="E274">
            <v>41845</v>
          </cell>
          <cell r="F274">
            <v>41845</v>
          </cell>
        </row>
        <row r="275">
          <cell r="B275" t="str">
            <v>CB2a'</v>
          </cell>
          <cell r="C275" t="str">
            <v>CB 2 - AA'</v>
          </cell>
          <cell r="D275" t="str">
            <v>Unit</v>
          </cell>
          <cell r="E275">
            <v>51027</v>
          </cell>
          <cell r="F275">
            <v>51027</v>
          </cell>
        </row>
        <row r="276">
          <cell r="B276" t="str">
            <v>CB3a'</v>
          </cell>
          <cell r="C276" t="str">
            <v>CB 3 - AA'</v>
          </cell>
          <cell r="D276" t="str">
            <v>Unit</v>
          </cell>
          <cell r="E276">
            <v>51027</v>
          </cell>
          <cell r="F276">
            <v>51027</v>
          </cell>
        </row>
        <row r="277">
          <cell r="B277" t="str">
            <v>CB4a'</v>
          </cell>
          <cell r="C277" t="str">
            <v>CB 4 - AA'</v>
          </cell>
          <cell r="D277" t="str">
            <v>Unit</v>
          </cell>
          <cell r="E277">
            <v>51027</v>
          </cell>
          <cell r="F277">
            <v>51027</v>
          </cell>
        </row>
        <row r="278">
          <cell r="B278" t="str">
            <v>CB5a'</v>
          </cell>
          <cell r="C278" t="str">
            <v>CB 5 - AA'</v>
          </cell>
          <cell r="D278" t="str">
            <v>Unit</v>
          </cell>
          <cell r="E278">
            <v>51027</v>
          </cell>
          <cell r="F278">
            <v>51027</v>
          </cell>
        </row>
        <row r="279">
          <cell r="B279" t="str">
            <v>CB7a'</v>
          </cell>
          <cell r="C279" t="str">
            <v>CB 7 - AA'</v>
          </cell>
          <cell r="D279" t="str">
            <v>Unit</v>
          </cell>
          <cell r="E279">
            <v>51027</v>
          </cell>
          <cell r="F279">
            <v>51027</v>
          </cell>
        </row>
        <row r="280">
          <cell r="B280" t="str">
            <v>CB8a'</v>
          </cell>
          <cell r="C280" t="str">
            <v>CB 8 - AA'</v>
          </cell>
          <cell r="D280" t="str">
            <v>Unit</v>
          </cell>
          <cell r="E280">
            <v>105440</v>
          </cell>
          <cell r="F280">
            <v>105440</v>
          </cell>
        </row>
        <row r="281">
          <cell r="F281">
            <v>0</v>
          </cell>
        </row>
        <row r="282">
          <cell r="B282" t="str">
            <v>bsb1a</v>
          </cell>
          <cell r="C282" t="str">
            <v xml:space="preserve">    Bongkar SB 1 - AA'</v>
          </cell>
          <cell r="D282" t="str">
            <v>Unit</v>
          </cell>
          <cell r="E282">
            <v>25107</v>
          </cell>
          <cell r="F282">
            <v>25107</v>
          </cell>
        </row>
        <row r="283">
          <cell r="B283" t="str">
            <v>bsb2a</v>
          </cell>
          <cell r="C283" t="str">
            <v xml:space="preserve">    Bongkar SB 2 - AA'</v>
          </cell>
          <cell r="D283" t="str">
            <v>Unit</v>
          </cell>
          <cell r="E283">
            <v>30616.199999999997</v>
          </cell>
          <cell r="F283">
            <v>30616</v>
          </cell>
        </row>
        <row r="284">
          <cell r="B284" t="str">
            <v>bsb3a</v>
          </cell>
          <cell r="C284" t="str">
            <v xml:space="preserve">    Bongkar SB 3 - AA'</v>
          </cell>
          <cell r="D284" t="str">
            <v>Unit</v>
          </cell>
          <cell r="E284">
            <v>30616.199999999997</v>
          </cell>
          <cell r="F284">
            <v>30616</v>
          </cell>
        </row>
        <row r="285">
          <cell r="B285" t="str">
            <v>bsb4a</v>
          </cell>
          <cell r="C285" t="str">
            <v xml:space="preserve">    Bongkar SB 4 - AA'</v>
          </cell>
          <cell r="D285" t="str">
            <v>Unit</v>
          </cell>
          <cell r="E285">
            <v>30616.199999999997</v>
          </cell>
          <cell r="F285">
            <v>30616</v>
          </cell>
        </row>
        <row r="286">
          <cell r="B286" t="str">
            <v>bsb5a</v>
          </cell>
          <cell r="C286" t="str">
            <v xml:space="preserve">    Bongkar SB 5 - AA'</v>
          </cell>
          <cell r="D286" t="str">
            <v>Unit</v>
          </cell>
          <cell r="E286">
            <v>30616.199999999997</v>
          </cell>
          <cell r="F286">
            <v>30616</v>
          </cell>
        </row>
        <row r="287">
          <cell r="B287" t="str">
            <v>bsb7a</v>
          </cell>
          <cell r="C287" t="str">
            <v xml:space="preserve">    Bongkar SB 7 - AA'</v>
          </cell>
          <cell r="D287" t="str">
            <v>Unit</v>
          </cell>
          <cell r="E287">
            <v>30616.199999999997</v>
          </cell>
          <cell r="F287">
            <v>30616</v>
          </cell>
        </row>
        <row r="288">
          <cell r="B288" t="str">
            <v>bsb8a</v>
          </cell>
          <cell r="C288" t="str">
            <v xml:space="preserve">    Bongkar SB 8 - AA'</v>
          </cell>
          <cell r="D288" t="str">
            <v>Unit</v>
          </cell>
          <cell r="E288">
            <v>63264</v>
          </cell>
          <cell r="F288">
            <v>63264</v>
          </cell>
        </row>
        <row r="289">
          <cell r="B289" t="str">
            <v>bcb1a</v>
          </cell>
          <cell r="C289" t="str">
            <v xml:space="preserve">    Bongkar cb 1 - AA'</v>
          </cell>
          <cell r="D289" t="str">
            <v>Unit</v>
          </cell>
          <cell r="E289">
            <v>25107</v>
          </cell>
          <cell r="F289">
            <v>25107</v>
          </cell>
        </row>
        <row r="290">
          <cell r="B290" t="str">
            <v>bcb2a</v>
          </cell>
          <cell r="C290" t="str">
            <v xml:space="preserve">    Bongkar cb 2 - AA'</v>
          </cell>
          <cell r="D290" t="str">
            <v>Unit</v>
          </cell>
          <cell r="E290">
            <v>30616.199999999997</v>
          </cell>
          <cell r="F290">
            <v>30616</v>
          </cell>
        </row>
        <row r="291">
          <cell r="B291" t="str">
            <v>bcb3a</v>
          </cell>
          <cell r="C291" t="str">
            <v xml:space="preserve">    Bongkar cb 3 - AA'</v>
          </cell>
          <cell r="D291" t="str">
            <v>Unit</v>
          </cell>
          <cell r="E291">
            <v>30616.199999999997</v>
          </cell>
          <cell r="F291">
            <v>30616</v>
          </cell>
        </row>
        <row r="292">
          <cell r="B292" t="str">
            <v>bcb4a</v>
          </cell>
          <cell r="C292" t="str">
            <v xml:space="preserve">    Bongkar cb 4 - AA'</v>
          </cell>
          <cell r="D292" t="str">
            <v>Unit</v>
          </cell>
          <cell r="E292">
            <v>30616.199999999997</v>
          </cell>
          <cell r="F292">
            <v>30616</v>
          </cell>
        </row>
        <row r="293">
          <cell r="B293" t="str">
            <v>bcb5a</v>
          </cell>
          <cell r="C293" t="str">
            <v xml:space="preserve">    Bongkar cb 5 - AA'</v>
          </cell>
          <cell r="D293" t="str">
            <v>Unit</v>
          </cell>
          <cell r="E293">
            <v>30616.199999999997</v>
          </cell>
          <cell r="F293">
            <v>30616</v>
          </cell>
        </row>
        <row r="294">
          <cell r="B294" t="str">
            <v>bcb7a</v>
          </cell>
          <cell r="C294" t="str">
            <v xml:space="preserve">    Bongkar cb 7 - AA'</v>
          </cell>
          <cell r="D294" t="str">
            <v>Unit</v>
          </cell>
          <cell r="E294">
            <v>30616.199999999997</v>
          </cell>
          <cell r="F294">
            <v>30616</v>
          </cell>
        </row>
        <row r="295">
          <cell r="B295" t="str">
            <v>bcb8a</v>
          </cell>
          <cell r="C295" t="str">
            <v xml:space="preserve">    Bongkar cb 8 - AA'</v>
          </cell>
          <cell r="D295" t="str">
            <v>Unit</v>
          </cell>
          <cell r="E295">
            <v>63264</v>
          </cell>
          <cell r="F295">
            <v>63264</v>
          </cell>
        </row>
        <row r="296">
          <cell r="F296">
            <v>0</v>
          </cell>
        </row>
        <row r="297">
          <cell r="C297" t="str">
            <v>KONSTRUKSI JTM 1 PHASA - 3 PHASA TANPA NETRAL</v>
          </cell>
          <cell r="F297">
            <v>0</v>
          </cell>
        </row>
        <row r="298">
          <cell r="B298" t="str">
            <v>CA1'</v>
          </cell>
          <cell r="C298" t="str">
            <v>CA 1'</v>
          </cell>
          <cell r="D298" t="str">
            <v>Unit</v>
          </cell>
          <cell r="E298">
            <v>14171</v>
          </cell>
          <cell r="F298">
            <v>14171</v>
          </cell>
        </row>
        <row r="299">
          <cell r="B299" t="str">
            <v>CA2'</v>
          </cell>
          <cell r="C299" t="str">
            <v>CA 2'</v>
          </cell>
          <cell r="D299" t="str">
            <v>Unit</v>
          </cell>
          <cell r="E299">
            <v>24342</v>
          </cell>
          <cell r="F299">
            <v>24342</v>
          </cell>
        </row>
        <row r="300">
          <cell r="B300" t="str">
            <v>CA3'</v>
          </cell>
          <cell r="C300" t="str">
            <v>CA 3'</v>
          </cell>
          <cell r="D300" t="str">
            <v>Unit</v>
          </cell>
          <cell r="E300">
            <v>24342</v>
          </cell>
          <cell r="F300">
            <v>24342</v>
          </cell>
        </row>
        <row r="301">
          <cell r="B301" t="str">
            <v>CA4'</v>
          </cell>
          <cell r="C301" t="str">
            <v>CA 4'</v>
          </cell>
          <cell r="D301" t="str">
            <v>Unit</v>
          </cell>
          <cell r="E301">
            <v>36138</v>
          </cell>
          <cell r="F301">
            <v>36138</v>
          </cell>
        </row>
        <row r="302">
          <cell r="B302" t="str">
            <v>CA5'</v>
          </cell>
          <cell r="C302" t="str">
            <v>CA 5'</v>
          </cell>
          <cell r="D302" t="str">
            <v>Unit</v>
          </cell>
          <cell r="E302">
            <v>18228</v>
          </cell>
          <cell r="F302">
            <v>18228</v>
          </cell>
        </row>
        <row r="303">
          <cell r="B303" t="str">
            <v>CA51'</v>
          </cell>
          <cell r="C303" t="str">
            <v>CA 5 - 1'</v>
          </cell>
          <cell r="D303" t="str">
            <v>Unit</v>
          </cell>
          <cell r="E303">
            <v>18228</v>
          </cell>
          <cell r="F303">
            <v>18228</v>
          </cell>
        </row>
        <row r="304">
          <cell r="B304" t="str">
            <v>CA52'</v>
          </cell>
          <cell r="C304" t="str">
            <v>CA 5 - 2'</v>
          </cell>
          <cell r="D304" t="str">
            <v>Unit</v>
          </cell>
          <cell r="E304">
            <v>18228</v>
          </cell>
          <cell r="F304">
            <v>18228</v>
          </cell>
        </row>
        <row r="305">
          <cell r="B305" t="str">
            <v>CA53'</v>
          </cell>
          <cell r="C305" t="str">
            <v>CA 5 - 3'</v>
          </cell>
          <cell r="D305" t="str">
            <v>Unit</v>
          </cell>
          <cell r="E305">
            <v>18228</v>
          </cell>
          <cell r="F305">
            <v>18228</v>
          </cell>
        </row>
        <row r="306">
          <cell r="B306" t="str">
            <v>CA54'</v>
          </cell>
          <cell r="C306" t="str">
            <v>CA 5 - 4'</v>
          </cell>
          <cell r="D306" t="str">
            <v>Unit</v>
          </cell>
          <cell r="E306">
            <v>188468</v>
          </cell>
          <cell r="F306">
            <v>188468</v>
          </cell>
        </row>
        <row r="307">
          <cell r="B307" t="str">
            <v>CA6'</v>
          </cell>
          <cell r="C307" t="str">
            <v>CA 6'</v>
          </cell>
          <cell r="D307" t="str">
            <v>Unit</v>
          </cell>
          <cell r="E307">
            <v>36138</v>
          </cell>
          <cell r="F307">
            <v>36138</v>
          </cell>
        </row>
        <row r="308">
          <cell r="B308" t="str">
            <v>CC1'</v>
          </cell>
          <cell r="C308" t="str">
            <v>CC 1'</v>
          </cell>
          <cell r="D308" t="str">
            <v>Unit</v>
          </cell>
          <cell r="E308">
            <v>39653</v>
          </cell>
          <cell r="F308">
            <v>39653</v>
          </cell>
        </row>
        <row r="309">
          <cell r="B309" t="str">
            <v>CC1A'</v>
          </cell>
          <cell r="C309" t="str">
            <v>CC 1 - A'</v>
          </cell>
          <cell r="D309" t="str">
            <v>Unit</v>
          </cell>
          <cell r="E309">
            <v>41295</v>
          </cell>
          <cell r="F309">
            <v>41295</v>
          </cell>
        </row>
        <row r="310">
          <cell r="B310" t="str">
            <v>CC2'</v>
          </cell>
          <cell r="C310" t="str">
            <v>CC 2'</v>
          </cell>
          <cell r="D310" t="str">
            <v>Unit</v>
          </cell>
          <cell r="E310">
            <v>48835</v>
          </cell>
          <cell r="F310">
            <v>48835</v>
          </cell>
        </row>
        <row r="311">
          <cell r="B311" t="str">
            <v>CC2A'</v>
          </cell>
          <cell r="C311" t="str">
            <v>CC 2 - A'</v>
          </cell>
          <cell r="D311" t="str">
            <v>Unit</v>
          </cell>
          <cell r="E311">
            <v>48835</v>
          </cell>
          <cell r="F311">
            <v>48835</v>
          </cell>
        </row>
        <row r="312">
          <cell r="B312" t="str">
            <v>CC21'</v>
          </cell>
          <cell r="C312" t="str">
            <v>CC 2 - 1'</v>
          </cell>
          <cell r="D312" t="str">
            <v>Unit</v>
          </cell>
          <cell r="E312">
            <v>48835</v>
          </cell>
          <cell r="F312">
            <v>48835</v>
          </cell>
        </row>
        <row r="313">
          <cell r="B313" t="str">
            <v>CC3'</v>
          </cell>
          <cell r="C313" t="str">
            <v>CC 3'</v>
          </cell>
          <cell r="D313" t="str">
            <v>Unit</v>
          </cell>
          <cell r="E313">
            <v>48835</v>
          </cell>
          <cell r="F313">
            <v>48835</v>
          </cell>
        </row>
        <row r="314">
          <cell r="B314" t="str">
            <v>CC7'</v>
          </cell>
          <cell r="C314" t="str">
            <v>CC 7'</v>
          </cell>
          <cell r="D314" t="str">
            <v>Unit</v>
          </cell>
          <cell r="E314">
            <v>48835</v>
          </cell>
          <cell r="F314">
            <v>48835</v>
          </cell>
        </row>
        <row r="315">
          <cell r="B315" t="str">
            <v>CC7A'</v>
          </cell>
          <cell r="C315" t="str">
            <v>CC 7 - A'</v>
          </cell>
          <cell r="D315" t="str">
            <v>Unit</v>
          </cell>
          <cell r="E315">
            <v>62823</v>
          </cell>
          <cell r="F315">
            <v>62823</v>
          </cell>
        </row>
        <row r="316">
          <cell r="B316" t="str">
            <v>CC8'</v>
          </cell>
          <cell r="C316" t="str">
            <v>CC 8'</v>
          </cell>
          <cell r="D316" t="str">
            <v>Unit</v>
          </cell>
          <cell r="E316">
            <v>103241</v>
          </cell>
          <cell r="F316">
            <v>103241</v>
          </cell>
        </row>
        <row r="317">
          <cell r="B317" t="str">
            <v>CC8A'</v>
          </cell>
          <cell r="C317" t="str">
            <v>CC 8 - A'</v>
          </cell>
          <cell r="D317" t="str">
            <v>Unit</v>
          </cell>
          <cell r="E317">
            <v>103241</v>
          </cell>
          <cell r="F317">
            <v>103241</v>
          </cell>
        </row>
        <row r="318">
          <cell r="B318" t="str">
            <v>CC8B'</v>
          </cell>
          <cell r="C318" t="str">
            <v>CC 8 - B'</v>
          </cell>
          <cell r="D318" t="str">
            <v>Unit</v>
          </cell>
          <cell r="E318">
            <v>103241</v>
          </cell>
          <cell r="F318">
            <v>103241</v>
          </cell>
        </row>
        <row r="319">
          <cell r="B319" t="str">
            <v>CC8C'</v>
          </cell>
          <cell r="C319" t="str">
            <v>CC 8 - C'</v>
          </cell>
          <cell r="D319" t="str">
            <v>Unit</v>
          </cell>
          <cell r="E319">
            <v>163648</v>
          </cell>
          <cell r="F319">
            <v>163648</v>
          </cell>
        </row>
        <row r="320">
          <cell r="B320" t="str">
            <v>CC9'</v>
          </cell>
          <cell r="C320" t="str">
            <v>CC 9'</v>
          </cell>
          <cell r="D320" t="str">
            <v>Unit</v>
          </cell>
          <cell r="E320">
            <v>39653</v>
          </cell>
          <cell r="F320">
            <v>39653</v>
          </cell>
        </row>
        <row r="321">
          <cell r="B321" t="str">
            <v>CC10'</v>
          </cell>
          <cell r="C321" t="str">
            <v>CC 10'</v>
          </cell>
          <cell r="D321" t="str">
            <v>Unit</v>
          </cell>
          <cell r="E321">
            <v>48835</v>
          </cell>
          <cell r="F321">
            <v>48835</v>
          </cell>
        </row>
        <row r="322">
          <cell r="B322" t="str">
            <v>CC11'</v>
          </cell>
          <cell r="C322" t="str">
            <v>CC 11'</v>
          </cell>
          <cell r="D322" t="str">
            <v>Unit</v>
          </cell>
          <cell r="E322">
            <v>48835</v>
          </cell>
          <cell r="F322">
            <v>48835</v>
          </cell>
        </row>
        <row r="323">
          <cell r="B323" t="str">
            <v>SA1'</v>
          </cell>
          <cell r="C323" t="str">
            <v>SA  1'</v>
          </cell>
          <cell r="D323" t="str">
            <v>Unit</v>
          </cell>
          <cell r="E323">
            <v>14171</v>
          </cell>
          <cell r="F323">
            <v>14171</v>
          </cell>
        </row>
        <row r="324">
          <cell r="B324" t="str">
            <v>SA2'</v>
          </cell>
          <cell r="C324" t="str">
            <v>SA  2'</v>
          </cell>
          <cell r="D324" t="str">
            <v>Unit</v>
          </cell>
          <cell r="E324">
            <v>24342</v>
          </cell>
          <cell r="F324">
            <v>24342</v>
          </cell>
        </row>
        <row r="325">
          <cell r="B325" t="str">
            <v>SA3'</v>
          </cell>
          <cell r="C325" t="str">
            <v>SA  3'</v>
          </cell>
          <cell r="D325" t="str">
            <v>Unit</v>
          </cell>
          <cell r="E325">
            <v>24342</v>
          </cell>
          <cell r="F325">
            <v>24342</v>
          </cell>
        </row>
        <row r="326">
          <cell r="B326" t="str">
            <v>SA4'</v>
          </cell>
          <cell r="C326" t="str">
            <v>SA  4'</v>
          </cell>
          <cell r="D326" t="str">
            <v>Unit</v>
          </cell>
          <cell r="E326">
            <v>36138</v>
          </cell>
          <cell r="F326">
            <v>36138</v>
          </cell>
        </row>
        <row r="327">
          <cell r="B327" t="str">
            <v>SA5'</v>
          </cell>
          <cell r="C327" t="str">
            <v>SA  5'</v>
          </cell>
          <cell r="D327" t="str">
            <v>Unit</v>
          </cell>
          <cell r="E327">
            <v>18228</v>
          </cell>
          <cell r="F327">
            <v>18228</v>
          </cell>
        </row>
        <row r="328">
          <cell r="B328" t="str">
            <v>SA51'</v>
          </cell>
          <cell r="C328" t="str">
            <v>SA  5 - 1'</v>
          </cell>
          <cell r="D328" t="str">
            <v>Unit</v>
          </cell>
          <cell r="E328">
            <v>18228</v>
          </cell>
          <cell r="F328">
            <v>18228</v>
          </cell>
        </row>
        <row r="329">
          <cell r="B329" t="str">
            <v>SA52'</v>
          </cell>
          <cell r="C329" t="str">
            <v>SA  5 - 2'</v>
          </cell>
          <cell r="D329" t="str">
            <v>Unit</v>
          </cell>
          <cell r="E329">
            <v>18228</v>
          </cell>
          <cell r="F329">
            <v>18228</v>
          </cell>
        </row>
        <row r="330">
          <cell r="B330" t="str">
            <v>SA53'</v>
          </cell>
          <cell r="C330" t="str">
            <v>SA  5 - 3'</v>
          </cell>
          <cell r="D330" t="str">
            <v>Unit</v>
          </cell>
          <cell r="E330">
            <v>18228</v>
          </cell>
          <cell r="F330">
            <v>18228</v>
          </cell>
        </row>
        <row r="331">
          <cell r="B331" t="str">
            <v>SA54'</v>
          </cell>
          <cell r="C331" t="str">
            <v>SA  5 - 4'</v>
          </cell>
          <cell r="D331" t="str">
            <v>Unit</v>
          </cell>
          <cell r="E331">
            <v>188468</v>
          </cell>
          <cell r="F331">
            <v>188468</v>
          </cell>
        </row>
        <row r="332">
          <cell r="B332" t="str">
            <v>SA6'</v>
          </cell>
          <cell r="C332" t="str">
            <v>SA  6'</v>
          </cell>
          <cell r="D332" t="str">
            <v>Unit</v>
          </cell>
          <cell r="E332">
            <v>36138</v>
          </cell>
          <cell r="F332">
            <v>36138</v>
          </cell>
        </row>
        <row r="333">
          <cell r="B333" t="str">
            <v>SC1'</v>
          </cell>
          <cell r="C333" t="str">
            <v>SC  1'</v>
          </cell>
          <cell r="D333" t="str">
            <v>Unit</v>
          </cell>
          <cell r="E333">
            <v>39653</v>
          </cell>
          <cell r="F333">
            <v>39653</v>
          </cell>
        </row>
        <row r="334">
          <cell r="B334" t="str">
            <v>SC1A'</v>
          </cell>
          <cell r="C334" t="str">
            <v>SC  1 - A'</v>
          </cell>
          <cell r="D334" t="str">
            <v>Unit</v>
          </cell>
          <cell r="E334">
            <v>41295</v>
          </cell>
          <cell r="F334">
            <v>41295</v>
          </cell>
        </row>
        <row r="335">
          <cell r="B335" t="str">
            <v>SC2'</v>
          </cell>
          <cell r="C335" t="str">
            <v>SC  2'</v>
          </cell>
          <cell r="D335" t="str">
            <v>Unit</v>
          </cell>
          <cell r="E335">
            <v>48835</v>
          </cell>
          <cell r="F335">
            <v>48835</v>
          </cell>
        </row>
        <row r="336">
          <cell r="B336" t="str">
            <v>SC2A'</v>
          </cell>
          <cell r="C336" t="str">
            <v>SC  2 - A'</v>
          </cell>
          <cell r="D336" t="str">
            <v>Unit</v>
          </cell>
          <cell r="E336">
            <v>48835</v>
          </cell>
          <cell r="F336">
            <v>48835</v>
          </cell>
        </row>
        <row r="337">
          <cell r="B337" t="str">
            <v>SC21'</v>
          </cell>
          <cell r="C337" t="str">
            <v>SC  2 - 1'</v>
          </cell>
          <cell r="D337" t="str">
            <v>Unit</v>
          </cell>
          <cell r="E337">
            <v>48835</v>
          </cell>
          <cell r="F337">
            <v>48835</v>
          </cell>
        </row>
        <row r="338">
          <cell r="B338" t="str">
            <v>SC3'</v>
          </cell>
          <cell r="C338" t="str">
            <v>SC  3'</v>
          </cell>
          <cell r="D338" t="str">
            <v>Unit</v>
          </cell>
          <cell r="E338">
            <v>48835</v>
          </cell>
          <cell r="F338">
            <v>48835</v>
          </cell>
        </row>
        <row r="339">
          <cell r="B339" t="str">
            <v>SC7'</v>
          </cell>
          <cell r="C339" t="str">
            <v>SC  7'</v>
          </cell>
          <cell r="D339" t="str">
            <v>Unit</v>
          </cell>
          <cell r="E339">
            <v>48835</v>
          </cell>
          <cell r="F339">
            <v>48835</v>
          </cell>
        </row>
        <row r="340">
          <cell r="B340" t="str">
            <v>SC7A'</v>
          </cell>
          <cell r="C340" t="str">
            <v>SC  7 - A'</v>
          </cell>
          <cell r="D340" t="str">
            <v>Unit</v>
          </cell>
          <cell r="E340">
            <v>62823</v>
          </cell>
          <cell r="F340">
            <v>62823</v>
          </cell>
        </row>
        <row r="341">
          <cell r="B341" t="str">
            <v>SC8'</v>
          </cell>
          <cell r="C341" t="str">
            <v>SC  8'</v>
          </cell>
          <cell r="D341" t="str">
            <v>Unit</v>
          </cell>
          <cell r="E341">
            <v>103241</v>
          </cell>
          <cell r="F341">
            <v>103241</v>
          </cell>
        </row>
        <row r="342">
          <cell r="B342" t="str">
            <v>SC8A'</v>
          </cell>
          <cell r="C342" t="str">
            <v>SC  8 - A'</v>
          </cell>
          <cell r="D342" t="str">
            <v>Unit</v>
          </cell>
          <cell r="E342">
            <v>103241</v>
          </cell>
          <cell r="F342">
            <v>103241</v>
          </cell>
        </row>
        <row r="343">
          <cell r="B343" t="str">
            <v>SC8B'</v>
          </cell>
          <cell r="C343" t="str">
            <v>SC  8 - B'</v>
          </cell>
          <cell r="D343" t="str">
            <v>Unit</v>
          </cell>
          <cell r="E343">
            <v>103241</v>
          </cell>
          <cell r="F343">
            <v>103241</v>
          </cell>
        </row>
        <row r="344">
          <cell r="B344" t="str">
            <v>SC8C'</v>
          </cell>
          <cell r="C344" t="str">
            <v>SC  8 - C'</v>
          </cell>
          <cell r="D344" t="str">
            <v>Unit</v>
          </cell>
          <cell r="E344">
            <v>163648</v>
          </cell>
          <cell r="F344">
            <v>163648</v>
          </cell>
        </row>
        <row r="345">
          <cell r="B345" t="str">
            <v>SC9'</v>
          </cell>
          <cell r="C345" t="str">
            <v>SC  9'</v>
          </cell>
          <cell r="D345" t="str">
            <v>Unit</v>
          </cell>
          <cell r="E345">
            <v>39653</v>
          </cell>
          <cell r="F345">
            <v>39653</v>
          </cell>
        </row>
        <row r="346">
          <cell r="B346" t="str">
            <v>SC10'</v>
          </cell>
          <cell r="C346" t="str">
            <v>SC  10'</v>
          </cell>
          <cell r="D346" t="str">
            <v>Unit</v>
          </cell>
          <cell r="E346">
            <v>48835</v>
          </cell>
          <cell r="F346">
            <v>48835</v>
          </cell>
        </row>
        <row r="347">
          <cell r="B347" t="str">
            <v>SC11'</v>
          </cell>
          <cell r="C347" t="str">
            <v>SC  11'</v>
          </cell>
          <cell r="D347" t="str">
            <v>Unit</v>
          </cell>
          <cell r="E347">
            <v>48835</v>
          </cell>
          <cell r="F347">
            <v>48835</v>
          </cell>
        </row>
        <row r="348">
          <cell r="F348">
            <v>0</v>
          </cell>
        </row>
        <row r="349">
          <cell r="B349" t="str">
            <v>bCA1'</v>
          </cell>
          <cell r="C349" t="str">
            <v xml:space="preserve">   Bongkar CA 1'</v>
          </cell>
          <cell r="D349" t="str">
            <v>Unit</v>
          </cell>
          <cell r="E349">
            <v>8502.6</v>
          </cell>
          <cell r="F349">
            <v>8502</v>
          </cell>
        </row>
        <row r="350">
          <cell r="B350" t="str">
            <v>bCA2'</v>
          </cell>
          <cell r="C350" t="str">
            <v xml:space="preserve">   Bongkar CA 2'</v>
          </cell>
          <cell r="D350" t="str">
            <v>Unit</v>
          </cell>
          <cell r="E350">
            <v>14605.199999999999</v>
          </cell>
          <cell r="F350">
            <v>14605</v>
          </cell>
        </row>
        <row r="351">
          <cell r="B351" t="str">
            <v>bCA3'</v>
          </cell>
          <cell r="C351" t="str">
            <v xml:space="preserve">   Bongkar CA 3'</v>
          </cell>
          <cell r="D351" t="str">
            <v>Unit</v>
          </cell>
          <cell r="E351">
            <v>14605.199999999999</v>
          </cell>
          <cell r="F351">
            <v>14605</v>
          </cell>
        </row>
        <row r="352">
          <cell r="B352" t="str">
            <v>bCA4'</v>
          </cell>
          <cell r="C352" t="str">
            <v xml:space="preserve">   Bongkar CA 4'</v>
          </cell>
          <cell r="D352" t="str">
            <v>Unit</v>
          </cell>
          <cell r="E352">
            <v>21682.799999999999</v>
          </cell>
          <cell r="F352">
            <v>21682</v>
          </cell>
        </row>
        <row r="353">
          <cell r="B353" t="str">
            <v>bCA5'</v>
          </cell>
          <cell r="C353" t="str">
            <v xml:space="preserve">   Bongkar CA 5'</v>
          </cell>
          <cell r="D353" t="str">
            <v>Unit</v>
          </cell>
          <cell r="E353">
            <v>10936.8</v>
          </cell>
          <cell r="F353">
            <v>10936</v>
          </cell>
        </row>
        <row r="354">
          <cell r="B354" t="str">
            <v>bCA51'</v>
          </cell>
          <cell r="C354" t="str">
            <v xml:space="preserve">   Bongkar CA 5 - 1'</v>
          </cell>
          <cell r="D354" t="str">
            <v>Unit</v>
          </cell>
          <cell r="E354">
            <v>10936.8</v>
          </cell>
          <cell r="F354">
            <v>10936</v>
          </cell>
        </row>
        <row r="355">
          <cell r="B355" t="str">
            <v>bCA52'</v>
          </cell>
          <cell r="C355" t="str">
            <v xml:space="preserve">   Bongkar CA 5 - 2'</v>
          </cell>
          <cell r="D355" t="str">
            <v>Unit</v>
          </cell>
          <cell r="E355">
            <v>10936.8</v>
          </cell>
          <cell r="F355">
            <v>10936</v>
          </cell>
        </row>
        <row r="356">
          <cell r="B356" t="str">
            <v>bCA53'</v>
          </cell>
          <cell r="C356" t="str">
            <v xml:space="preserve">   Bongkar CA 5 - 3'</v>
          </cell>
          <cell r="D356" t="str">
            <v>Unit</v>
          </cell>
          <cell r="E356">
            <v>10936.8</v>
          </cell>
          <cell r="F356">
            <v>10936</v>
          </cell>
        </row>
        <row r="357">
          <cell r="B357" t="str">
            <v>bCA54'</v>
          </cell>
          <cell r="C357" t="str">
            <v xml:space="preserve">   Bongkar CA 5 - 4'</v>
          </cell>
          <cell r="D357" t="str">
            <v>Unit</v>
          </cell>
          <cell r="E357">
            <v>113080.8</v>
          </cell>
          <cell r="F357">
            <v>113080</v>
          </cell>
        </row>
        <row r="358">
          <cell r="B358" t="str">
            <v>bCA6'</v>
          </cell>
          <cell r="C358" t="str">
            <v xml:space="preserve">   Bongkar CA 6'</v>
          </cell>
          <cell r="D358" t="str">
            <v>Unit</v>
          </cell>
          <cell r="E358">
            <v>21682.799999999999</v>
          </cell>
          <cell r="F358">
            <v>21682</v>
          </cell>
        </row>
        <row r="359">
          <cell r="B359" t="str">
            <v>bCc1'</v>
          </cell>
          <cell r="C359" t="str">
            <v xml:space="preserve">   Bongkar CC 1'</v>
          </cell>
          <cell r="D359" t="str">
            <v>Unit</v>
          </cell>
          <cell r="E359">
            <v>23791.8</v>
          </cell>
          <cell r="F359">
            <v>23791</v>
          </cell>
        </row>
        <row r="360">
          <cell r="B360" t="str">
            <v>bCc1A'</v>
          </cell>
          <cell r="C360" t="str">
            <v xml:space="preserve">   Bongkar CC 1 - A'</v>
          </cell>
          <cell r="D360" t="str">
            <v>Unit</v>
          </cell>
          <cell r="E360">
            <v>24777</v>
          </cell>
          <cell r="F360">
            <v>24777</v>
          </cell>
        </row>
        <row r="361">
          <cell r="B361" t="str">
            <v>bCc2'</v>
          </cell>
          <cell r="C361" t="str">
            <v xml:space="preserve">   Bongkar CC 2'</v>
          </cell>
          <cell r="D361" t="str">
            <v>Unit</v>
          </cell>
          <cell r="E361">
            <v>29301</v>
          </cell>
          <cell r="F361">
            <v>29301</v>
          </cell>
        </row>
        <row r="362">
          <cell r="B362" t="str">
            <v>bCc2A'</v>
          </cell>
          <cell r="C362" t="str">
            <v xml:space="preserve">   Bongkar CC 2 - A'</v>
          </cell>
          <cell r="D362" t="str">
            <v>Unit</v>
          </cell>
          <cell r="E362">
            <v>29301</v>
          </cell>
          <cell r="F362">
            <v>29301</v>
          </cell>
        </row>
        <row r="363">
          <cell r="B363" t="str">
            <v>bCc21'</v>
          </cell>
          <cell r="C363" t="str">
            <v xml:space="preserve">   Bongkar CC 2 - 1'</v>
          </cell>
          <cell r="D363" t="str">
            <v>Unit</v>
          </cell>
          <cell r="E363">
            <v>29301</v>
          </cell>
          <cell r="F363">
            <v>29301</v>
          </cell>
        </row>
        <row r="364">
          <cell r="B364" t="str">
            <v>bCc3'</v>
          </cell>
          <cell r="C364" t="str">
            <v xml:space="preserve">   Bongkar CC 3'</v>
          </cell>
          <cell r="D364" t="str">
            <v>Unit</v>
          </cell>
          <cell r="E364">
            <v>29301</v>
          </cell>
          <cell r="F364">
            <v>29301</v>
          </cell>
        </row>
        <row r="365">
          <cell r="B365" t="str">
            <v>bCc7'</v>
          </cell>
          <cell r="C365" t="str">
            <v xml:space="preserve">   Bongkar CC 7'</v>
          </cell>
          <cell r="D365" t="str">
            <v>Unit</v>
          </cell>
          <cell r="E365">
            <v>29301</v>
          </cell>
          <cell r="F365">
            <v>29301</v>
          </cell>
        </row>
        <row r="366">
          <cell r="B366" t="str">
            <v>bCc7A'</v>
          </cell>
          <cell r="C366" t="str">
            <v xml:space="preserve">   Bongkar CC 7 - A'</v>
          </cell>
          <cell r="D366" t="str">
            <v>Unit</v>
          </cell>
          <cell r="E366">
            <v>37693.799999999996</v>
          </cell>
          <cell r="F366">
            <v>37693</v>
          </cell>
        </row>
        <row r="367">
          <cell r="B367" t="str">
            <v>bCc8'</v>
          </cell>
          <cell r="C367" t="str">
            <v xml:space="preserve">   Bongkar CC 8'</v>
          </cell>
          <cell r="D367" t="str">
            <v>Unit</v>
          </cell>
          <cell r="E367">
            <v>61944.6</v>
          </cell>
          <cell r="F367">
            <v>61944</v>
          </cell>
        </row>
        <row r="368">
          <cell r="B368" t="str">
            <v>bCc8A'</v>
          </cell>
          <cell r="C368" t="str">
            <v xml:space="preserve">   Bongkar CC 8 - A'</v>
          </cell>
          <cell r="D368" t="str">
            <v>Unit</v>
          </cell>
          <cell r="E368">
            <v>61944.6</v>
          </cell>
          <cell r="F368">
            <v>61944</v>
          </cell>
        </row>
        <row r="369">
          <cell r="B369" t="str">
            <v>bCc8B'</v>
          </cell>
          <cell r="C369" t="str">
            <v xml:space="preserve">   Bongkar CC 8 - B'</v>
          </cell>
          <cell r="D369" t="str">
            <v>Unit</v>
          </cell>
          <cell r="E369">
            <v>61944.6</v>
          </cell>
          <cell r="F369">
            <v>61944</v>
          </cell>
        </row>
        <row r="370">
          <cell r="B370" t="str">
            <v>bCc8C'</v>
          </cell>
          <cell r="C370" t="str">
            <v xml:space="preserve">   Bongkar CC 8 - C'</v>
          </cell>
          <cell r="D370" t="str">
            <v>Unit</v>
          </cell>
          <cell r="E370">
            <v>98188.800000000003</v>
          </cell>
          <cell r="F370">
            <v>98188</v>
          </cell>
        </row>
        <row r="371">
          <cell r="B371" t="str">
            <v>bCc9'</v>
          </cell>
          <cell r="C371" t="str">
            <v xml:space="preserve">   Bongkar CC 9'</v>
          </cell>
          <cell r="D371" t="str">
            <v>Unit</v>
          </cell>
          <cell r="E371">
            <v>23791.8</v>
          </cell>
          <cell r="F371">
            <v>23791</v>
          </cell>
        </row>
        <row r="372">
          <cell r="B372" t="str">
            <v>bCc10'</v>
          </cell>
          <cell r="C372" t="str">
            <v xml:space="preserve">   Bongkar CC 10'</v>
          </cell>
          <cell r="D372" t="str">
            <v>Unit</v>
          </cell>
          <cell r="E372">
            <v>29301</v>
          </cell>
          <cell r="F372">
            <v>29301</v>
          </cell>
        </row>
        <row r="373">
          <cell r="B373" t="str">
            <v>bCc11'</v>
          </cell>
          <cell r="C373" t="str">
            <v xml:space="preserve">   Bongkar CC 11'</v>
          </cell>
          <cell r="D373" t="str">
            <v>Unit</v>
          </cell>
          <cell r="E373">
            <v>29301</v>
          </cell>
          <cell r="F373">
            <v>29301</v>
          </cell>
        </row>
        <row r="374">
          <cell r="B374" t="str">
            <v>bSA1'</v>
          </cell>
          <cell r="C374" t="str">
            <v xml:space="preserve">   Bongkar SA  1'</v>
          </cell>
          <cell r="D374" t="str">
            <v>Unit</v>
          </cell>
          <cell r="E374">
            <v>8502.6</v>
          </cell>
          <cell r="F374">
            <v>8502</v>
          </cell>
        </row>
        <row r="375">
          <cell r="B375" t="str">
            <v>bSA2'</v>
          </cell>
          <cell r="C375" t="str">
            <v xml:space="preserve">   Bongkar SA  2'</v>
          </cell>
          <cell r="D375" t="str">
            <v>Unit</v>
          </cell>
          <cell r="E375">
            <v>14605.199999999999</v>
          </cell>
          <cell r="F375">
            <v>14605</v>
          </cell>
        </row>
        <row r="376">
          <cell r="B376" t="str">
            <v>bSA3'</v>
          </cell>
          <cell r="C376" t="str">
            <v xml:space="preserve">   Bongkar SA  3'</v>
          </cell>
          <cell r="D376" t="str">
            <v>Unit</v>
          </cell>
          <cell r="E376">
            <v>14605.199999999999</v>
          </cell>
          <cell r="F376">
            <v>14605</v>
          </cell>
        </row>
        <row r="377">
          <cell r="B377" t="str">
            <v>bSA4'</v>
          </cell>
          <cell r="C377" t="str">
            <v xml:space="preserve">   Bongkar SA  4'</v>
          </cell>
          <cell r="D377" t="str">
            <v>Unit</v>
          </cell>
          <cell r="E377">
            <v>21682.799999999999</v>
          </cell>
          <cell r="F377">
            <v>21682</v>
          </cell>
        </row>
        <row r="378">
          <cell r="B378" t="str">
            <v>bSA5'</v>
          </cell>
          <cell r="C378" t="str">
            <v xml:space="preserve">   Bongkar SA  5'</v>
          </cell>
          <cell r="D378" t="str">
            <v>Unit</v>
          </cell>
          <cell r="E378">
            <v>10936.8</v>
          </cell>
          <cell r="F378">
            <v>10936</v>
          </cell>
        </row>
        <row r="379">
          <cell r="B379" t="str">
            <v>bSA51'</v>
          </cell>
          <cell r="C379" t="str">
            <v xml:space="preserve">   Bongkar SA  5 - 1'</v>
          </cell>
          <cell r="D379" t="str">
            <v>Unit</v>
          </cell>
          <cell r="E379">
            <v>10936.8</v>
          </cell>
          <cell r="F379">
            <v>10936</v>
          </cell>
        </row>
        <row r="380">
          <cell r="B380" t="str">
            <v>bSA52'</v>
          </cell>
          <cell r="C380" t="str">
            <v xml:space="preserve">   Bongkar SA  5 - 2'</v>
          </cell>
          <cell r="D380" t="str">
            <v>Unit</v>
          </cell>
          <cell r="E380">
            <v>10936.8</v>
          </cell>
          <cell r="F380">
            <v>10936</v>
          </cell>
        </row>
        <row r="381">
          <cell r="B381" t="str">
            <v>bSA53'</v>
          </cell>
          <cell r="C381" t="str">
            <v xml:space="preserve">   Bongkar SA  5 - 3'</v>
          </cell>
          <cell r="D381" t="str">
            <v>Unit</v>
          </cell>
          <cell r="E381">
            <v>10936.8</v>
          </cell>
          <cell r="F381">
            <v>10936</v>
          </cell>
        </row>
        <row r="382">
          <cell r="B382" t="str">
            <v>bSA54'</v>
          </cell>
          <cell r="C382" t="str">
            <v xml:space="preserve">   Bongkar SA  5 - 4'</v>
          </cell>
          <cell r="D382" t="str">
            <v>Unit</v>
          </cell>
          <cell r="E382">
            <v>113080.8</v>
          </cell>
          <cell r="F382">
            <v>113080</v>
          </cell>
        </row>
        <row r="383">
          <cell r="B383" t="str">
            <v>bSA6'</v>
          </cell>
          <cell r="C383" t="str">
            <v xml:space="preserve">   Bongkar SA  6'</v>
          </cell>
          <cell r="D383" t="str">
            <v>Unit</v>
          </cell>
          <cell r="E383">
            <v>21682.799999999999</v>
          </cell>
          <cell r="F383">
            <v>21682</v>
          </cell>
        </row>
        <row r="384">
          <cell r="B384" t="str">
            <v>bSC1'</v>
          </cell>
          <cell r="C384" t="str">
            <v xml:space="preserve">   Bongkar SC  1'</v>
          </cell>
          <cell r="D384" t="str">
            <v>Unit</v>
          </cell>
          <cell r="E384">
            <v>23791.8</v>
          </cell>
          <cell r="F384">
            <v>23791</v>
          </cell>
        </row>
        <row r="385">
          <cell r="B385" t="str">
            <v>bSC1A'</v>
          </cell>
          <cell r="C385" t="str">
            <v xml:space="preserve">   Bongkar SC  1 - A'</v>
          </cell>
          <cell r="D385" t="str">
            <v>Unit</v>
          </cell>
          <cell r="E385">
            <v>24777</v>
          </cell>
          <cell r="F385">
            <v>24777</v>
          </cell>
        </row>
        <row r="386">
          <cell r="B386" t="str">
            <v>bSC2'</v>
          </cell>
          <cell r="C386" t="str">
            <v xml:space="preserve">   Bongkar SC  2'</v>
          </cell>
          <cell r="D386" t="str">
            <v>Unit</v>
          </cell>
          <cell r="E386">
            <v>29301</v>
          </cell>
          <cell r="F386">
            <v>29301</v>
          </cell>
        </row>
        <row r="387">
          <cell r="B387" t="str">
            <v>bSC2A'</v>
          </cell>
          <cell r="C387" t="str">
            <v xml:space="preserve">   Bongkar SC  2 - A'</v>
          </cell>
          <cell r="D387" t="str">
            <v>Unit</v>
          </cell>
          <cell r="E387">
            <v>29301</v>
          </cell>
          <cell r="F387">
            <v>29301</v>
          </cell>
        </row>
        <row r="388">
          <cell r="B388" t="str">
            <v>bSC21'</v>
          </cell>
          <cell r="C388" t="str">
            <v xml:space="preserve">   Bongkar SC  2 - 1'</v>
          </cell>
          <cell r="D388" t="str">
            <v>Unit</v>
          </cell>
          <cell r="E388">
            <v>29301</v>
          </cell>
          <cell r="F388">
            <v>29301</v>
          </cell>
        </row>
        <row r="389">
          <cell r="B389" t="str">
            <v>bSC3'</v>
          </cell>
          <cell r="C389" t="str">
            <v xml:space="preserve">   Bongkar SC  3'</v>
          </cell>
          <cell r="D389" t="str">
            <v>Unit</v>
          </cell>
          <cell r="E389">
            <v>29301</v>
          </cell>
          <cell r="F389">
            <v>29301</v>
          </cell>
        </row>
        <row r="390">
          <cell r="B390" t="str">
            <v>bSC7'</v>
          </cell>
          <cell r="C390" t="str">
            <v xml:space="preserve">   Bongkar SC  7'</v>
          </cell>
          <cell r="D390" t="str">
            <v>Unit</v>
          </cell>
          <cell r="E390">
            <v>29301</v>
          </cell>
          <cell r="F390">
            <v>29301</v>
          </cell>
        </row>
        <row r="391">
          <cell r="B391" t="str">
            <v>bSC7A'</v>
          </cell>
          <cell r="C391" t="str">
            <v xml:space="preserve">   Bongkar SC  7 - A'</v>
          </cell>
          <cell r="D391" t="str">
            <v>Unit</v>
          </cell>
          <cell r="E391">
            <v>37693.799999999996</v>
          </cell>
          <cell r="F391">
            <v>37693</v>
          </cell>
        </row>
        <row r="392">
          <cell r="B392" t="str">
            <v>bSC8'</v>
          </cell>
          <cell r="C392" t="str">
            <v xml:space="preserve">   Bongkar SC  8'</v>
          </cell>
          <cell r="D392" t="str">
            <v>Unit</v>
          </cell>
          <cell r="E392">
            <v>61944.6</v>
          </cell>
          <cell r="F392">
            <v>61944</v>
          </cell>
        </row>
        <row r="393">
          <cell r="B393" t="str">
            <v>bSC8A'</v>
          </cell>
          <cell r="C393" t="str">
            <v xml:space="preserve">   Bongkar SC  8 - A'</v>
          </cell>
          <cell r="D393" t="str">
            <v>Unit</v>
          </cell>
          <cell r="E393">
            <v>61944.6</v>
          </cell>
          <cell r="F393">
            <v>61944</v>
          </cell>
        </row>
        <row r="394">
          <cell r="B394" t="str">
            <v>bSC8B'</v>
          </cell>
          <cell r="C394" t="str">
            <v xml:space="preserve">   Bongkar SC  8 - B'</v>
          </cell>
          <cell r="D394" t="str">
            <v>Unit</v>
          </cell>
          <cell r="E394">
            <v>61944.6</v>
          </cell>
          <cell r="F394">
            <v>61944</v>
          </cell>
        </row>
        <row r="395">
          <cell r="B395" t="str">
            <v>bSC8C'</v>
          </cell>
          <cell r="C395" t="str">
            <v xml:space="preserve">   Bongkar SC  8 - C'</v>
          </cell>
          <cell r="D395" t="str">
            <v>Unit</v>
          </cell>
          <cell r="E395">
            <v>98188.800000000003</v>
          </cell>
          <cell r="F395">
            <v>98188</v>
          </cell>
        </row>
        <row r="396">
          <cell r="B396" t="str">
            <v>bSC9'</v>
          </cell>
          <cell r="C396" t="str">
            <v xml:space="preserve">   Bongkar SC  9'</v>
          </cell>
          <cell r="D396" t="str">
            <v>Unit</v>
          </cell>
          <cell r="E396">
            <v>23791.8</v>
          </cell>
          <cell r="F396">
            <v>23791</v>
          </cell>
        </row>
        <row r="397">
          <cell r="B397" t="str">
            <v>bSC10'</v>
          </cell>
          <cell r="C397" t="str">
            <v xml:space="preserve">   Bongkar SC  10'</v>
          </cell>
          <cell r="D397" t="str">
            <v>Unit</v>
          </cell>
          <cell r="E397">
            <v>29301</v>
          </cell>
          <cell r="F397">
            <v>29301</v>
          </cell>
        </row>
        <row r="398">
          <cell r="B398" t="str">
            <v>bSC11'</v>
          </cell>
          <cell r="C398" t="str">
            <v xml:space="preserve">   Bongkar SC  11'</v>
          </cell>
          <cell r="D398" t="str">
            <v>Unit</v>
          </cell>
          <cell r="E398">
            <v>29301</v>
          </cell>
          <cell r="F398">
            <v>29301</v>
          </cell>
        </row>
        <row r="400">
          <cell r="C400" t="str">
            <v>KONSTRUKSI JTM 3 PHASA DOUBLE SIRKUIT</v>
          </cell>
          <cell r="F400">
            <v>0</v>
          </cell>
        </row>
        <row r="401">
          <cell r="B401" t="str">
            <v>dc1</v>
          </cell>
          <cell r="C401" t="str">
            <v>DC 1</v>
          </cell>
          <cell r="D401" t="str">
            <v>Unit</v>
          </cell>
          <cell r="E401">
            <v>83160</v>
          </cell>
          <cell r="F401">
            <v>83160</v>
          </cell>
        </row>
        <row r="402">
          <cell r="B402" t="str">
            <v>dc2</v>
          </cell>
          <cell r="C402" t="str">
            <v>DC 2</v>
          </cell>
          <cell r="D402" t="str">
            <v>Unit</v>
          </cell>
          <cell r="E402">
            <v>101280.96000000001</v>
          </cell>
          <cell r="F402">
            <v>101280</v>
          </cell>
        </row>
        <row r="403">
          <cell r="B403" t="str">
            <v>dc3</v>
          </cell>
          <cell r="C403" t="str">
            <v>DC 3</v>
          </cell>
          <cell r="D403" t="str">
            <v>Unit</v>
          </cell>
          <cell r="E403">
            <v>101280.96000000001</v>
          </cell>
          <cell r="F403">
            <v>101280</v>
          </cell>
        </row>
        <row r="404">
          <cell r="B404" t="str">
            <v>dc4</v>
          </cell>
          <cell r="C404" t="str">
            <v>DC 4</v>
          </cell>
          <cell r="D404" t="str">
            <v>Unit</v>
          </cell>
          <cell r="E404">
            <v>101280.96000000001</v>
          </cell>
          <cell r="F404">
            <v>101280</v>
          </cell>
        </row>
        <row r="405">
          <cell r="B405" t="str">
            <v>dc5</v>
          </cell>
          <cell r="C405" t="str">
            <v>DC 5</v>
          </cell>
          <cell r="D405" t="str">
            <v>Unit</v>
          </cell>
          <cell r="E405">
            <v>101280.96000000001</v>
          </cell>
          <cell r="F405">
            <v>101280</v>
          </cell>
        </row>
        <row r="406">
          <cell r="F406">
            <v>0</v>
          </cell>
        </row>
        <row r="407">
          <cell r="B407" t="str">
            <v>bdc1</v>
          </cell>
          <cell r="C407" t="str">
            <v xml:space="preserve">    Bongkar DC 1</v>
          </cell>
          <cell r="D407" t="str">
            <v>Unit</v>
          </cell>
          <cell r="E407">
            <v>49896</v>
          </cell>
          <cell r="F407">
            <v>49896</v>
          </cell>
        </row>
        <row r="408">
          <cell r="B408" t="str">
            <v>bdc2</v>
          </cell>
          <cell r="C408" t="str">
            <v xml:space="preserve">    Bongkar DC 2</v>
          </cell>
          <cell r="D408" t="str">
            <v>Unit</v>
          </cell>
          <cell r="E408">
            <v>60768.576000000001</v>
          </cell>
          <cell r="F408">
            <v>60768</v>
          </cell>
        </row>
        <row r="409">
          <cell r="B409" t="str">
            <v>bdc3</v>
          </cell>
          <cell r="C409" t="str">
            <v xml:space="preserve">    Bongkar DC 3</v>
          </cell>
          <cell r="D409" t="str">
            <v>Unit</v>
          </cell>
          <cell r="E409">
            <v>60768.576000000001</v>
          </cell>
          <cell r="F409">
            <v>60768</v>
          </cell>
        </row>
        <row r="410">
          <cell r="B410" t="str">
            <v>bdc4</v>
          </cell>
          <cell r="C410" t="str">
            <v xml:space="preserve">    Bongkar DC 4</v>
          </cell>
          <cell r="D410" t="str">
            <v>Unit</v>
          </cell>
          <cell r="E410">
            <v>60768.576000000001</v>
          </cell>
          <cell r="F410">
            <v>60768</v>
          </cell>
        </row>
        <row r="411">
          <cell r="B411" t="str">
            <v>bdc5</v>
          </cell>
          <cell r="C411" t="str">
            <v xml:space="preserve">    Bongkar DC 5</v>
          </cell>
          <cell r="D411" t="str">
            <v>Unit</v>
          </cell>
          <cell r="E411">
            <v>60768.576000000001</v>
          </cell>
          <cell r="F411">
            <v>60768</v>
          </cell>
        </row>
        <row r="413">
          <cell r="C413" t="str">
            <v>PENARIKAN KAWAT JTM 3 / 1-3 PHASA u/50 METER</v>
          </cell>
          <cell r="F413">
            <v>0</v>
          </cell>
        </row>
        <row r="414">
          <cell r="B414" t="str">
            <v>mk32415</v>
          </cell>
          <cell r="C414" t="str">
            <v>TM 3 x AAAC 240 mm2 + 1 x 150 mm2</v>
          </cell>
          <cell r="D414" t="str">
            <v>kms</v>
          </cell>
          <cell r="E414">
            <v>6000580</v>
          </cell>
          <cell r="F414">
            <v>6000580</v>
          </cell>
        </row>
        <row r="415">
          <cell r="B415" t="str">
            <v>mk32412</v>
          </cell>
          <cell r="C415" t="str">
            <v>TM 3 x AAAC 240 mm2 + 1 x 120 mm2</v>
          </cell>
          <cell r="D415" t="str">
            <v>kms</v>
          </cell>
          <cell r="E415">
            <v>6000580</v>
          </cell>
          <cell r="F415">
            <v>6000580</v>
          </cell>
        </row>
        <row r="416">
          <cell r="B416" t="str">
            <v>mk324</v>
          </cell>
          <cell r="C416" t="str">
            <v>TM 3 x AAAC 240 mm2</v>
          </cell>
          <cell r="D416" t="str">
            <v>kms</v>
          </cell>
          <cell r="E416">
            <v>4929060</v>
          </cell>
          <cell r="F416">
            <v>4929060</v>
          </cell>
        </row>
        <row r="417">
          <cell r="B417" t="str">
            <v>mk224</v>
          </cell>
          <cell r="C417" t="str">
            <v>TM 2 x AAAC 240 mm2</v>
          </cell>
          <cell r="D417" t="str">
            <v>kms</v>
          </cell>
          <cell r="E417">
            <v>3321760</v>
          </cell>
          <cell r="F417">
            <v>3321760</v>
          </cell>
        </row>
        <row r="418">
          <cell r="B418" t="str">
            <v>mk31515</v>
          </cell>
          <cell r="C418" t="str">
            <v>TM 3 x AAAC 150 mm2 + 1 x 150 mm2</v>
          </cell>
          <cell r="D418" t="str">
            <v>kms</v>
          </cell>
          <cell r="E418">
            <v>4393280</v>
          </cell>
          <cell r="F418">
            <v>4393280</v>
          </cell>
        </row>
        <row r="419">
          <cell r="B419" t="str">
            <v>mk3157</v>
          </cell>
          <cell r="C419" t="str">
            <v>TM 3 x AAAC 150 mm2 + 1 x 70 mm2</v>
          </cell>
          <cell r="D419" t="str">
            <v>kms</v>
          </cell>
          <cell r="E419">
            <v>4393280</v>
          </cell>
          <cell r="F419">
            <v>4393280</v>
          </cell>
        </row>
        <row r="420">
          <cell r="B420" t="str">
            <v>mk315</v>
          </cell>
          <cell r="C420" t="str">
            <v>TM 3 x AAAC 150 mm2</v>
          </cell>
          <cell r="D420" t="str">
            <v>kms</v>
          </cell>
          <cell r="E420">
            <v>3857520</v>
          </cell>
          <cell r="F420">
            <v>3857520</v>
          </cell>
        </row>
        <row r="421">
          <cell r="B421" t="str">
            <v>mk215</v>
          </cell>
          <cell r="C421" t="str">
            <v>TM 2 x AAAC 150 mm2</v>
          </cell>
          <cell r="D421" t="str">
            <v>kms</v>
          </cell>
          <cell r="E421">
            <v>3053940</v>
          </cell>
          <cell r="F421">
            <v>3053940</v>
          </cell>
        </row>
        <row r="422">
          <cell r="B422" t="str">
            <v>mk377</v>
          </cell>
          <cell r="C422" t="str">
            <v>TM 3 x AAAC 70 mm2 + 1 x 70 mm2</v>
          </cell>
          <cell r="D422" t="str">
            <v>kms</v>
          </cell>
          <cell r="E422">
            <v>3857520</v>
          </cell>
          <cell r="F422">
            <v>3857520</v>
          </cell>
        </row>
        <row r="423">
          <cell r="B423" t="str">
            <v>mk375</v>
          </cell>
          <cell r="C423" t="str">
            <v>TM 3 x AAAC 70 mm2 + 1 x 50 mm2</v>
          </cell>
          <cell r="D423" t="str">
            <v>kms</v>
          </cell>
          <cell r="E423">
            <v>3589720</v>
          </cell>
          <cell r="F423">
            <v>3589720</v>
          </cell>
        </row>
        <row r="424">
          <cell r="B424" t="str">
            <v>mk3735</v>
          </cell>
          <cell r="C424" t="str">
            <v>TM 3 x AAAC 70 mm2 + 1 x 35 mm2</v>
          </cell>
          <cell r="D424" t="str">
            <v>kms</v>
          </cell>
          <cell r="E424">
            <v>3589720</v>
          </cell>
          <cell r="F424">
            <v>3589720</v>
          </cell>
        </row>
        <row r="425">
          <cell r="B425" t="str">
            <v>mk37</v>
          </cell>
          <cell r="C425" t="str">
            <v>TM 3 x AAAC 70 mm2</v>
          </cell>
          <cell r="D425" t="str">
            <v>kms</v>
          </cell>
          <cell r="E425">
            <v>3321760</v>
          </cell>
          <cell r="F425">
            <v>3321760</v>
          </cell>
        </row>
        <row r="426">
          <cell r="B426" t="str">
            <v>mk27</v>
          </cell>
          <cell r="C426" t="str">
            <v>TM 2 x AAAC 70 mm2</v>
          </cell>
          <cell r="D426" t="str">
            <v>kms</v>
          </cell>
          <cell r="E426">
            <v>2250220</v>
          </cell>
          <cell r="F426">
            <v>2250220</v>
          </cell>
        </row>
        <row r="427">
          <cell r="B427" t="str">
            <v>mk33535</v>
          </cell>
          <cell r="C427" t="str">
            <v>TM 3 x AAAC 35 mm2 + 1 x 35 mm2</v>
          </cell>
          <cell r="D427" t="str">
            <v>kms</v>
          </cell>
          <cell r="E427">
            <v>2785980</v>
          </cell>
          <cell r="F427">
            <v>2785980</v>
          </cell>
        </row>
        <row r="428">
          <cell r="B428" t="str">
            <v>mk335</v>
          </cell>
          <cell r="C428" t="str">
            <v>TM 3 x AAAC 35 mm2</v>
          </cell>
          <cell r="D428" t="str">
            <v>kms</v>
          </cell>
          <cell r="E428">
            <v>2250220</v>
          </cell>
          <cell r="F428">
            <v>2250220</v>
          </cell>
        </row>
        <row r="429">
          <cell r="B429" t="str">
            <v>mk235</v>
          </cell>
          <cell r="C429" t="str">
            <v>TM 2 x AAAC 35 mm2</v>
          </cell>
          <cell r="D429" t="str">
            <v>kms</v>
          </cell>
          <cell r="E429">
            <v>1714460</v>
          </cell>
          <cell r="F429">
            <v>1714460</v>
          </cell>
        </row>
        <row r="430">
          <cell r="B430" t="str">
            <v>mk1157</v>
          </cell>
          <cell r="C430" t="str">
            <v>TM 1 x AAAC 150 mm2 + 1 x 70 mm2</v>
          </cell>
          <cell r="D430" t="str">
            <v>kms</v>
          </cell>
          <cell r="E430">
            <v>3321760</v>
          </cell>
          <cell r="F430">
            <v>3321760</v>
          </cell>
        </row>
        <row r="431">
          <cell r="B431" t="str">
            <v>mk1127</v>
          </cell>
          <cell r="C431" t="str">
            <v>TM 1 x AAAC 120 mm2 + 1 x 70 mm2</v>
          </cell>
          <cell r="D431" t="str">
            <v>kms</v>
          </cell>
          <cell r="E431">
            <v>3065920</v>
          </cell>
          <cell r="F431">
            <v>3065920</v>
          </cell>
        </row>
        <row r="432">
          <cell r="B432" t="str">
            <v>mk1177</v>
          </cell>
          <cell r="C432" t="str">
            <v>TM 1 x AAAC 70 mm2 + 1 x 70 mm2</v>
          </cell>
          <cell r="D432" t="str">
            <v>kms</v>
          </cell>
          <cell r="E432">
            <v>2785980</v>
          </cell>
          <cell r="F432">
            <v>2785980</v>
          </cell>
        </row>
        <row r="433">
          <cell r="B433" t="str">
            <v>mk175</v>
          </cell>
          <cell r="C433" t="str">
            <v>TM 1 x AAAC 70 mm2 + 1 x 50 mm2</v>
          </cell>
          <cell r="D433" t="str">
            <v>kms</v>
          </cell>
          <cell r="E433">
            <v>2785980</v>
          </cell>
          <cell r="F433">
            <v>2785980</v>
          </cell>
        </row>
        <row r="434">
          <cell r="B434" t="str">
            <v>mk1735</v>
          </cell>
          <cell r="C434" t="str">
            <v>TM 1 x AAAC 70 mm2 + 1 x 35 mm2</v>
          </cell>
          <cell r="D434" t="str">
            <v>kms</v>
          </cell>
          <cell r="E434">
            <v>2250220</v>
          </cell>
          <cell r="F434">
            <v>2250220</v>
          </cell>
        </row>
        <row r="435">
          <cell r="B435" t="str">
            <v>mk13535</v>
          </cell>
          <cell r="C435" t="str">
            <v>TM 1 x AAAC 35 mm2 + 1 x 35 mm2</v>
          </cell>
          <cell r="D435" t="str">
            <v>kms</v>
          </cell>
          <cell r="E435">
            <v>1714460</v>
          </cell>
          <cell r="F435">
            <v>1714460</v>
          </cell>
        </row>
        <row r="436">
          <cell r="B436" t="str">
            <v>mk17</v>
          </cell>
          <cell r="C436" t="str">
            <v>TM 1 x AAAC 70 mm2</v>
          </cell>
          <cell r="D436" t="str">
            <v>kms</v>
          </cell>
          <cell r="E436">
            <v>1446640</v>
          </cell>
          <cell r="F436">
            <v>1446640</v>
          </cell>
        </row>
        <row r="437">
          <cell r="B437" t="str">
            <v>mk19</v>
          </cell>
          <cell r="C437" t="str">
            <v>TM 1 x AAAC 90 mm2</v>
          </cell>
          <cell r="D437" t="str">
            <v>kms</v>
          </cell>
          <cell r="E437">
            <v>1446640</v>
          </cell>
          <cell r="F437">
            <v>1446640</v>
          </cell>
        </row>
        <row r="438">
          <cell r="B438" t="str">
            <v>mk15</v>
          </cell>
          <cell r="C438" t="str">
            <v>TM 1 x AAAC 50 mm2</v>
          </cell>
          <cell r="D438" t="str">
            <v>kms</v>
          </cell>
          <cell r="E438">
            <v>1446640</v>
          </cell>
          <cell r="F438">
            <v>1446640</v>
          </cell>
        </row>
        <row r="439">
          <cell r="B439" t="str">
            <v>mk135</v>
          </cell>
          <cell r="C439" t="str">
            <v>TM 1 x AAAC 35 mm2</v>
          </cell>
          <cell r="D439" t="str">
            <v>kms</v>
          </cell>
          <cell r="E439">
            <v>1178680</v>
          </cell>
          <cell r="F439">
            <v>1178680</v>
          </cell>
        </row>
        <row r="440">
          <cell r="B440" t="str">
            <v>mk124</v>
          </cell>
          <cell r="C440" t="str">
            <v>TM 1 x AAAC 240 mm2</v>
          </cell>
          <cell r="D440" t="str">
            <v>kms</v>
          </cell>
          <cell r="E440">
            <v>1660880</v>
          </cell>
          <cell r="F440">
            <v>1660880</v>
          </cell>
        </row>
        <row r="441">
          <cell r="B441" t="str">
            <v>Nt115</v>
          </cell>
          <cell r="C441" t="str">
            <v>Netral 1 x AAAC 150 mm2</v>
          </cell>
          <cell r="D441" t="str">
            <v>kms</v>
          </cell>
          <cell r="E441">
            <v>1446640</v>
          </cell>
          <cell r="F441">
            <v>1446640</v>
          </cell>
        </row>
        <row r="442">
          <cell r="B442" t="str">
            <v>Nt17</v>
          </cell>
          <cell r="C442" t="str">
            <v>Netral 1 x AAAC 70 mm2</v>
          </cell>
          <cell r="D442" t="str">
            <v>kms</v>
          </cell>
          <cell r="E442">
            <v>1446640</v>
          </cell>
          <cell r="F442">
            <v>1446640</v>
          </cell>
        </row>
        <row r="443">
          <cell r="B443" t="str">
            <v>Nt15</v>
          </cell>
          <cell r="C443" t="str">
            <v>Netral 1 x AAAC 50 mm2</v>
          </cell>
          <cell r="D443" t="str">
            <v>kms</v>
          </cell>
          <cell r="E443">
            <v>1446640</v>
          </cell>
          <cell r="F443">
            <v>1446640</v>
          </cell>
        </row>
        <row r="444">
          <cell r="B444" t="str">
            <v>Nt135</v>
          </cell>
          <cell r="C444" t="str">
            <v>Netral 1 x AAAC 35 mm2</v>
          </cell>
          <cell r="D444" t="str">
            <v>kms</v>
          </cell>
          <cell r="E444">
            <v>1178680</v>
          </cell>
          <cell r="F444">
            <v>1178680</v>
          </cell>
        </row>
        <row r="446">
          <cell r="B446" t="str">
            <v>bmk32415</v>
          </cell>
          <cell r="C446" t="str">
            <v xml:space="preserve">    Bongkar TM 3 x AAAC 240 mm2 + 1 x 150 mm2</v>
          </cell>
          <cell r="D446" t="str">
            <v>kms</v>
          </cell>
          <cell r="E446">
            <v>3600340</v>
          </cell>
          <cell r="F446">
            <v>3600340</v>
          </cell>
        </row>
        <row r="447">
          <cell r="B447" t="str">
            <v>bmk32412</v>
          </cell>
          <cell r="C447" t="str">
            <v xml:space="preserve">    Bongkar TM 3 x AAAC 240 mm2 + 1 x 120 mm2</v>
          </cell>
          <cell r="D447" t="str">
            <v>kms</v>
          </cell>
          <cell r="E447">
            <v>3600340</v>
          </cell>
          <cell r="F447">
            <v>3600340</v>
          </cell>
        </row>
        <row r="448">
          <cell r="B448" t="str">
            <v>bmk324</v>
          </cell>
          <cell r="C448" t="str">
            <v xml:space="preserve">    Bongkar TM 3 x AAAC 240 mm2</v>
          </cell>
          <cell r="D448" t="str">
            <v>kms</v>
          </cell>
          <cell r="E448">
            <v>2957420</v>
          </cell>
          <cell r="F448">
            <v>2957420</v>
          </cell>
        </row>
        <row r="449">
          <cell r="B449" t="str">
            <v>bmk224</v>
          </cell>
          <cell r="C449" t="str">
            <v xml:space="preserve">    Bongkar TM 2 x AAAC 240 mm2</v>
          </cell>
          <cell r="D449" t="str">
            <v>kms</v>
          </cell>
          <cell r="E449">
            <v>1993040</v>
          </cell>
          <cell r="F449">
            <v>1993040</v>
          </cell>
        </row>
        <row r="450">
          <cell r="B450" t="str">
            <v>bmk31515</v>
          </cell>
          <cell r="C450" t="str">
            <v xml:space="preserve">    Bongkar TM 3 x AAAC 150 mm2 + 1 x 150 mm2</v>
          </cell>
          <cell r="D450" t="str">
            <v>kms</v>
          </cell>
          <cell r="E450">
            <v>2635960</v>
          </cell>
          <cell r="F450">
            <v>2635960</v>
          </cell>
        </row>
        <row r="451">
          <cell r="B451" t="str">
            <v>bmk3157</v>
          </cell>
          <cell r="C451" t="str">
            <v xml:space="preserve">    Bongkar TM 3 x AAAC 150 mm2 + 1 x 70 mm2</v>
          </cell>
          <cell r="D451" t="str">
            <v>kms</v>
          </cell>
          <cell r="E451">
            <v>2635960</v>
          </cell>
          <cell r="F451">
            <v>2635960</v>
          </cell>
        </row>
        <row r="452">
          <cell r="B452" t="str">
            <v>bmk315</v>
          </cell>
          <cell r="C452" t="str">
            <v xml:space="preserve">    Bongkar TM 3 x AAAC 150 mm2</v>
          </cell>
          <cell r="D452" t="str">
            <v>kms</v>
          </cell>
          <cell r="E452">
            <v>2314500</v>
          </cell>
          <cell r="F452">
            <v>2314500</v>
          </cell>
        </row>
        <row r="453">
          <cell r="B453" t="str">
            <v>bmk215</v>
          </cell>
          <cell r="C453" t="str">
            <v xml:space="preserve">    Bongkar TM 2 x AAAC 150 mm2</v>
          </cell>
          <cell r="D453" t="str">
            <v>kms</v>
          </cell>
          <cell r="E453">
            <v>1832360</v>
          </cell>
          <cell r="F453">
            <v>1832360</v>
          </cell>
        </row>
        <row r="454">
          <cell r="B454" t="str">
            <v>bmk377</v>
          </cell>
          <cell r="C454" t="str">
            <v xml:space="preserve">    Bongkar TM 3 x AAAC 70 mm2 + 1 x 70 mm2</v>
          </cell>
          <cell r="D454" t="str">
            <v>kms</v>
          </cell>
          <cell r="E454">
            <v>2314500</v>
          </cell>
          <cell r="F454">
            <v>2314500</v>
          </cell>
        </row>
        <row r="455">
          <cell r="B455" t="str">
            <v>bmk375</v>
          </cell>
          <cell r="C455" t="str">
            <v xml:space="preserve">    Bongkar TM 3 x AAAC 70 mm2 + 1 x 50 mm2</v>
          </cell>
          <cell r="D455" t="str">
            <v>kms</v>
          </cell>
          <cell r="E455">
            <v>2153820</v>
          </cell>
          <cell r="F455">
            <v>2153820</v>
          </cell>
        </row>
        <row r="456">
          <cell r="B456" t="str">
            <v>bmk3735</v>
          </cell>
          <cell r="C456" t="str">
            <v xml:space="preserve">    Bongkar TM 3 x AAAC 70 mm2 + 1 x 35 mm2</v>
          </cell>
          <cell r="D456" t="str">
            <v>kms</v>
          </cell>
          <cell r="E456">
            <v>2153820</v>
          </cell>
          <cell r="F456">
            <v>2153820</v>
          </cell>
        </row>
        <row r="457">
          <cell r="B457" t="str">
            <v>bmk37</v>
          </cell>
          <cell r="C457" t="str">
            <v xml:space="preserve">    Bongkar TM 3 x AAAC 70 mm2</v>
          </cell>
          <cell r="D457" t="str">
            <v>kms</v>
          </cell>
          <cell r="E457">
            <v>1993040</v>
          </cell>
          <cell r="F457">
            <v>1993040</v>
          </cell>
        </row>
        <row r="458">
          <cell r="B458" t="str">
            <v>bmk27</v>
          </cell>
          <cell r="C458" t="str">
            <v xml:space="preserve">    Bongkar TM 2 x AAAC 70 mm2</v>
          </cell>
          <cell r="D458" t="str">
            <v>kms</v>
          </cell>
          <cell r="E458">
            <v>1350120</v>
          </cell>
          <cell r="F458">
            <v>1350120</v>
          </cell>
        </row>
        <row r="459">
          <cell r="B459" t="str">
            <v>bmk33535</v>
          </cell>
          <cell r="C459" t="str">
            <v xml:space="preserve">    Bongkar TM 3 x AAAC 35 mm2 + 1 x 35 mm2</v>
          </cell>
          <cell r="D459" t="str">
            <v>kms</v>
          </cell>
          <cell r="E459">
            <v>1671580</v>
          </cell>
          <cell r="F459">
            <v>1671580</v>
          </cell>
        </row>
        <row r="460">
          <cell r="B460" t="str">
            <v>bmk335</v>
          </cell>
          <cell r="C460" t="str">
            <v xml:space="preserve">    Bongkar TM 3 x AAAC 35 mm2</v>
          </cell>
          <cell r="D460" t="str">
            <v>kms</v>
          </cell>
          <cell r="E460">
            <v>1350120</v>
          </cell>
          <cell r="F460">
            <v>1350120</v>
          </cell>
        </row>
        <row r="461">
          <cell r="B461" t="str">
            <v>bmk225</v>
          </cell>
          <cell r="C461" t="str">
            <v xml:space="preserve">    Bongkar TM 2 x AAAC 25 mm2</v>
          </cell>
          <cell r="D461" t="str">
            <v>kms</v>
          </cell>
          <cell r="E461">
            <v>1028660</v>
          </cell>
          <cell r="F461">
            <v>1028660</v>
          </cell>
        </row>
        <row r="462">
          <cell r="B462" t="str">
            <v>bmk235</v>
          </cell>
          <cell r="C462" t="str">
            <v xml:space="preserve">    Bongkar TM 2 x AAAC 35 mm2</v>
          </cell>
          <cell r="D462" t="str">
            <v>kms</v>
          </cell>
          <cell r="E462">
            <v>1028660</v>
          </cell>
          <cell r="F462">
            <v>1028660</v>
          </cell>
        </row>
        <row r="463">
          <cell r="B463" t="str">
            <v>bmk1157</v>
          </cell>
          <cell r="C463" t="str">
            <v xml:space="preserve">    Bongkar TM 1 x AAAC 150 mm2 + 1 x 70 mm2</v>
          </cell>
          <cell r="D463" t="str">
            <v>kms</v>
          </cell>
          <cell r="E463">
            <v>1993040</v>
          </cell>
          <cell r="F463">
            <v>1993040</v>
          </cell>
        </row>
        <row r="464">
          <cell r="B464" t="str">
            <v>bmk1127</v>
          </cell>
          <cell r="C464" t="str">
            <v xml:space="preserve">    Bongkar TM 1 x AAAC 120 mm2 + 1 x 70 mm2</v>
          </cell>
          <cell r="D464" t="str">
            <v>kms</v>
          </cell>
          <cell r="E464">
            <v>1839540</v>
          </cell>
          <cell r="F464">
            <v>1839540</v>
          </cell>
        </row>
        <row r="465">
          <cell r="B465" t="str">
            <v>bmk1177</v>
          </cell>
          <cell r="C465" t="str">
            <v xml:space="preserve">    Bongkar TM 1 x AAAC 70 mm2 + 1 x 70 mm2</v>
          </cell>
          <cell r="D465" t="str">
            <v>kms</v>
          </cell>
          <cell r="E465">
            <v>1671580</v>
          </cell>
          <cell r="F465">
            <v>1671580</v>
          </cell>
        </row>
        <row r="466">
          <cell r="B466" t="str">
            <v>bmk175</v>
          </cell>
          <cell r="C466" t="str">
            <v xml:space="preserve">    Bongkar TM 1 x AAAC 70 mm2 + 1 x 50 mm2</v>
          </cell>
          <cell r="D466" t="str">
            <v>kms</v>
          </cell>
          <cell r="E466">
            <v>1671580</v>
          </cell>
          <cell r="F466">
            <v>1671580</v>
          </cell>
        </row>
        <row r="467">
          <cell r="B467" t="str">
            <v>bmk1735</v>
          </cell>
          <cell r="C467" t="str">
            <v xml:space="preserve">    Bongkar TM 1 x AAAC 70 mm2 + 1 x 35 mm2</v>
          </cell>
          <cell r="D467" t="str">
            <v>kms</v>
          </cell>
          <cell r="E467">
            <v>1350120</v>
          </cell>
          <cell r="F467">
            <v>1350120</v>
          </cell>
        </row>
        <row r="468">
          <cell r="B468" t="str">
            <v>bmk13535</v>
          </cell>
          <cell r="C468" t="str">
            <v xml:space="preserve">    Bongkar TM 1 x AAAC 35 mm2 + 1 x 35 mm2</v>
          </cell>
          <cell r="D468" t="str">
            <v>kms</v>
          </cell>
          <cell r="E468">
            <v>1028660</v>
          </cell>
          <cell r="F468">
            <v>1028660</v>
          </cell>
        </row>
        <row r="469">
          <cell r="B469" t="str">
            <v>bmk17</v>
          </cell>
          <cell r="C469" t="str">
            <v xml:space="preserve">    Bongkar TM 1 x AAAC 70 mm2</v>
          </cell>
          <cell r="D469" t="str">
            <v>kms</v>
          </cell>
          <cell r="E469">
            <v>867980</v>
          </cell>
          <cell r="F469">
            <v>867980</v>
          </cell>
        </row>
        <row r="470">
          <cell r="B470" t="str">
            <v>bmk15</v>
          </cell>
          <cell r="C470" t="str">
            <v xml:space="preserve">    Bongkar TM 1 x AAAC 50 mm2</v>
          </cell>
          <cell r="D470" t="str">
            <v>kms</v>
          </cell>
          <cell r="E470">
            <v>867980</v>
          </cell>
          <cell r="F470">
            <v>867980</v>
          </cell>
        </row>
        <row r="471">
          <cell r="B471" t="str">
            <v>bmk135</v>
          </cell>
          <cell r="C471" t="str">
            <v xml:space="preserve">    Bongkar TM 1 x AAAC 35 mm2</v>
          </cell>
          <cell r="D471" t="str">
            <v>kms</v>
          </cell>
          <cell r="E471">
            <v>707200</v>
          </cell>
          <cell r="F471">
            <v>707200</v>
          </cell>
        </row>
        <row r="472">
          <cell r="B472" t="str">
            <v>bmk124</v>
          </cell>
          <cell r="C472" t="str">
            <v xml:space="preserve">    Bongkar TM 1 x AAAC 240 mm2</v>
          </cell>
          <cell r="D472" t="str">
            <v>kms</v>
          </cell>
          <cell r="E472">
            <v>996520</v>
          </cell>
          <cell r="F472">
            <v>996520</v>
          </cell>
        </row>
        <row r="473">
          <cell r="B473" t="str">
            <v>BNt17</v>
          </cell>
          <cell r="C473" t="str">
            <v xml:space="preserve">    Bongkar Netral  1 x AAAC 70 mm2</v>
          </cell>
          <cell r="D473" t="str">
            <v>kms</v>
          </cell>
          <cell r="E473">
            <v>867980</v>
          </cell>
          <cell r="F473">
            <v>867980</v>
          </cell>
        </row>
        <row r="474">
          <cell r="B474" t="str">
            <v>BNt15</v>
          </cell>
          <cell r="C474" t="str">
            <v xml:space="preserve">    Bongkar Netral  1 x AAAC 50 mm2</v>
          </cell>
          <cell r="D474" t="str">
            <v>kms</v>
          </cell>
          <cell r="E474">
            <v>867980</v>
          </cell>
          <cell r="F474">
            <v>867980</v>
          </cell>
        </row>
        <row r="475">
          <cell r="B475" t="str">
            <v>BNt135</v>
          </cell>
          <cell r="C475" t="str">
            <v xml:space="preserve">    Bongkar Netral  1 x AAAC 35 mm2</v>
          </cell>
          <cell r="D475" t="str">
            <v>kms</v>
          </cell>
          <cell r="E475">
            <v>707200</v>
          </cell>
          <cell r="F475">
            <v>707200</v>
          </cell>
        </row>
        <row r="476">
          <cell r="B476" t="str">
            <v>BMK125</v>
          </cell>
          <cell r="C476" t="str">
            <v xml:space="preserve">    Bongkar TM 1 x AAAC 25 mm2</v>
          </cell>
          <cell r="D476" t="str">
            <v>kms</v>
          </cell>
          <cell r="E476">
            <v>707200</v>
          </cell>
          <cell r="F476">
            <v>707200</v>
          </cell>
        </row>
        <row r="477">
          <cell r="D477" t="str">
            <v>kms</v>
          </cell>
          <cell r="E477">
            <v>0</v>
          </cell>
          <cell r="F477">
            <v>0</v>
          </cell>
        </row>
        <row r="478">
          <cell r="B478" t="str">
            <v>smk32415</v>
          </cell>
          <cell r="C478" t="str">
            <v xml:space="preserve">    Saging TM 3 x AAAC 240 mm2 + 1 x 150 mm2</v>
          </cell>
          <cell r="D478" t="str">
            <v>kms</v>
          </cell>
          <cell r="E478">
            <v>3600340</v>
          </cell>
          <cell r="F478">
            <v>3600340</v>
          </cell>
        </row>
        <row r="479">
          <cell r="B479" t="str">
            <v>smk32412</v>
          </cell>
          <cell r="C479" t="str">
            <v xml:space="preserve">    Saging TM 3 x AAAC 240 mm2 + 1 x 120 mm2</v>
          </cell>
          <cell r="D479" t="str">
            <v>kms</v>
          </cell>
          <cell r="E479">
            <v>3600340</v>
          </cell>
          <cell r="F479">
            <v>3600340</v>
          </cell>
        </row>
        <row r="480">
          <cell r="B480" t="str">
            <v>smk324</v>
          </cell>
          <cell r="C480" t="str">
            <v xml:space="preserve">    Saging TM 3 x AAAC 240 mm2</v>
          </cell>
          <cell r="D480" t="str">
            <v>kms</v>
          </cell>
          <cell r="E480">
            <v>2957420</v>
          </cell>
          <cell r="F480">
            <v>2957420</v>
          </cell>
        </row>
        <row r="481">
          <cell r="B481" t="str">
            <v>smk224</v>
          </cell>
          <cell r="C481" t="str">
            <v xml:space="preserve">    Saging TM 2 x AAAC 240 mm2</v>
          </cell>
          <cell r="D481" t="str">
            <v>kms</v>
          </cell>
          <cell r="E481">
            <v>1993040</v>
          </cell>
          <cell r="F481">
            <v>1993040</v>
          </cell>
        </row>
        <row r="482">
          <cell r="B482" t="str">
            <v>smk31515</v>
          </cell>
          <cell r="C482" t="str">
            <v xml:space="preserve">    Saging TM 3 x AAAC 150 mm2 + 1 x 150 mm2</v>
          </cell>
          <cell r="D482" t="str">
            <v>kms</v>
          </cell>
          <cell r="E482">
            <v>2635960</v>
          </cell>
          <cell r="F482">
            <v>2635960</v>
          </cell>
        </row>
        <row r="483">
          <cell r="B483" t="str">
            <v>smk3157</v>
          </cell>
          <cell r="C483" t="str">
            <v xml:space="preserve">    Saging TM 3 x AAAC 150 mm2 + 1 x 70 mm2</v>
          </cell>
          <cell r="D483" t="str">
            <v>kms</v>
          </cell>
          <cell r="E483">
            <v>2635960</v>
          </cell>
          <cell r="F483">
            <v>2635960</v>
          </cell>
        </row>
        <row r="484">
          <cell r="B484" t="str">
            <v>smk315</v>
          </cell>
          <cell r="C484" t="str">
            <v xml:space="preserve">    Saging TM 3 x AAAC 150 mm2</v>
          </cell>
          <cell r="D484" t="str">
            <v>kms</v>
          </cell>
          <cell r="E484">
            <v>2314500</v>
          </cell>
          <cell r="F484">
            <v>2314500</v>
          </cell>
        </row>
        <row r="485">
          <cell r="B485" t="str">
            <v>smk215</v>
          </cell>
          <cell r="C485" t="str">
            <v xml:space="preserve">    Saging TM 2 x AAAC 150 mm2</v>
          </cell>
          <cell r="D485" t="str">
            <v>kms</v>
          </cell>
          <cell r="E485">
            <v>1832360</v>
          </cell>
          <cell r="F485">
            <v>1832360</v>
          </cell>
        </row>
        <row r="486">
          <cell r="B486" t="str">
            <v>smk377</v>
          </cell>
          <cell r="C486" t="str">
            <v xml:space="preserve">    Saging TM 3 x AAAC 70 mm2 + 1 x 70 mm2</v>
          </cell>
          <cell r="D486" t="str">
            <v>kms</v>
          </cell>
          <cell r="E486">
            <v>2314500</v>
          </cell>
          <cell r="F486">
            <v>2314500</v>
          </cell>
        </row>
        <row r="487">
          <cell r="B487" t="str">
            <v>smk375</v>
          </cell>
          <cell r="C487" t="str">
            <v xml:space="preserve">    Saging TM 3 x AAAC 70 mm2 + 1 x 50 mm2</v>
          </cell>
          <cell r="D487" t="str">
            <v>kms</v>
          </cell>
          <cell r="E487">
            <v>2153820</v>
          </cell>
          <cell r="F487">
            <v>2153820</v>
          </cell>
        </row>
        <row r="488">
          <cell r="B488" t="str">
            <v>smk3735</v>
          </cell>
          <cell r="C488" t="str">
            <v xml:space="preserve">    Saging TM 3 x AAAC 70 mm2 + 1 x 35 mm2</v>
          </cell>
          <cell r="D488" t="str">
            <v>kms</v>
          </cell>
          <cell r="E488">
            <v>2153820</v>
          </cell>
          <cell r="F488">
            <v>2153820</v>
          </cell>
        </row>
        <row r="489">
          <cell r="B489" t="str">
            <v>smk37</v>
          </cell>
          <cell r="C489" t="str">
            <v xml:space="preserve">    Saging TM 3 x AAAC 70 mm2</v>
          </cell>
          <cell r="D489" t="str">
            <v>kms</v>
          </cell>
          <cell r="E489">
            <v>1993040</v>
          </cell>
          <cell r="F489">
            <v>1993040</v>
          </cell>
        </row>
        <row r="490">
          <cell r="B490" t="str">
            <v>smk27</v>
          </cell>
          <cell r="C490" t="str">
            <v xml:space="preserve">    Saging TM 2 x AAAC 70 mm2</v>
          </cell>
          <cell r="D490" t="str">
            <v>kms</v>
          </cell>
          <cell r="E490">
            <v>1350120</v>
          </cell>
          <cell r="F490">
            <v>1350120</v>
          </cell>
        </row>
        <row r="491">
          <cell r="B491" t="str">
            <v>smk33535</v>
          </cell>
          <cell r="C491" t="str">
            <v xml:space="preserve">    Saging TM 3 x AAAC 35 mm2 + 1 x 35 mm2</v>
          </cell>
          <cell r="D491" t="str">
            <v>kms</v>
          </cell>
          <cell r="E491">
            <v>1671580</v>
          </cell>
          <cell r="F491">
            <v>1671580</v>
          </cell>
        </row>
        <row r="492">
          <cell r="B492" t="str">
            <v>smk335</v>
          </cell>
          <cell r="C492" t="str">
            <v xml:space="preserve">    Saging TM 3 x AAAC 35 mm2</v>
          </cell>
          <cell r="D492" t="str">
            <v>kms</v>
          </cell>
          <cell r="E492">
            <v>1350120</v>
          </cell>
          <cell r="F492">
            <v>1350120</v>
          </cell>
        </row>
        <row r="493">
          <cell r="B493" t="str">
            <v>smk235</v>
          </cell>
          <cell r="C493" t="str">
            <v xml:space="preserve">    Saging TM 2 x AAAC 35 mm2</v>
          </cell>
          <cell r="D493" t="str">
            <v>kms</v>
          </cell>
          <cell r="E493">
            <v>1028660</v>
          </cell>
          <cell r="F493">
            <v>1028660</v>
          </cell>
        </row>
        <row r="494">
          <cell r="B494" t="str">
            <v>smk1157</v>
          </cell>
          <cell r="C494" t="str">
            <v xml:space="preserve">    Saging TM 1 x x AAAC 150 mm2 + 1 x 70 mm2</v>
          </cell>
          <cell r="D494" t="str">
            <v>kms</v>
          </cell>
          <cell r="E494">
            <v>1993040</v>
          </cell>
          <cell r="F494">
            <v>1993040</v>
          </cell>
        </row>
        <row r="495">
          <cell r="B495" t="str">
            <v>smk1127</v>
          </cell>
          <cell r="C495" t="str">
            <v xml:space="preserve">    Saging TM 1 x x AAAC 120 mm2 + 1 x 70 mm2</v>
          </cell>
          <cell r="D495" t="str">
            <v>kms</v>
          </cell>
          <cell r="E495">
            <v>1839540</v>
          </cell>
          <cell r="F495">
            <v>1839540</v>
          </cell>
        </row>
        <row r="496">
          <cell r="B496" t="str">
            <v>smk1177</v>
          </cell>
          <cell r="C496" t="str">
            <v xml:space="preserve">    Saging TM 1 x x AAAC 70 mm2 + 1 x 70 mm2</v>
          </cell>
          <cell r="D496" t="str">
            <v>kms</v>
          </cell>
          <cell r="E496">
            <v>1671580</v>
          </cell>
          <cell r="F496">
            <v>1671580</v>
          </cell>
        </row>
        <row r="497">
          <cell r="B497" t="str">
            <v>smk175</v>
          </cell>
          <cell r="C497" t="str">
            <v xml:space="preserve">    Saging TM 1 x x AAAC 70 mm2 + 1 x 50 mm2</v>
          </cell>
          <cell r="D497" t="str">
            <v>kms</v>
          </cell>
          <cell r="E497">
            <v>1671580</v>
          </cell>
          <cell r="F497">
            <v>1671580</v>
          </cell>
        </row>
        <row r="498">
          <cell r="B498" t="str">
            <v>smk1735</v>
          </cell>
          <cell r="C498" t="str">
            <v xml:space="preserve">    Saging TM 1 x x AAAC 70 mm2 + 1 x 35 mm2</v>
          </cell>
          <cell r="D498" t="str">
            <v>kms</v>
          </cell>
          <cell r="E498">
            <v>1350120</v>
          </cell>
          <cell r="F498">
            <v>1350120</v>
          </cell>
        </row>
        <row r="499">
          <cell r="B499" t="str">
            <v>smk13535</v>
          </cell>
          <cell r="C499" t="str">
            <v xml:space="preserve">    Saging TM 1 x x AAAC 35 mm2 + 1 x 35 mm2</v>
          </cell>
          <cell r="D499" t="str">
            <v>kms</v>
          </cell>
          <cell r="E499">
            <v>1028660</v>
          </cell>
          <cell r="F499">
            <v>1028660</v>
          </cell>
        </row>
        <row r="500">
          <cell r="B500" t="str">
            <v>smk17</v>
          </cell>
          <cell r="C500" t="str">
            <v xml:space="preserve">    Saging TM 1 x x AAAC 70 mm2</v>
          </cell>
          <cell r="D500" t="str">
            <v>kms</v>
          </cell>
          <cell r="E500">
            <v>867980</v>
          </cell>
          <cell r="F500">
            <v>867980</v>
          </cell>
        </row>
        <row r="501">
          <cell r="B501" t="str">
            <v>smk15</v>
          </cell>
          <cell r="C501" t="str">
            <v xml:space="preserve">    Saging TM 1 x x AAAC 50 mm2</v>
          </cell>
          <cell r="D501" t="str">
            <v>kms</v>
          </cell>
          <cell r="E501">
            <v>867980</v>
          </cell>
          <cell r="F501">
            <v>867980</v>
          </cell>
        </row>
        <row r="502">
          <cell r="B502" t="str">
            <v>smk135</v>
          </cell>
          <cell r="C502" t="str">
            <v xml:space="preserve">    Saging TM 1 x x AAAC 35 mm2</v>
          </cell>
          <cell r="D502" t="str">
            <v>kms</v>
          </cell>
          <cell r="E502">
            <v>707200</v>
          </cell>
          <cell r="F502">
            <v>707200</v>
          </cell>
        </row>
        <row r="503">
          <cell r="B503" t="str">
            <v>smk124</v>
          </cell>
          <cell r="C503" t="str">
            <v xml:space="preserve">    Saging TM 1 x AAAC 240 mm2</v>
          </cell>
          <cell r="D503" t="str">
            <v>kms</v>
          </cell>
          <cell r="E503">
            <v>996520</v>
          </cell>
          <cell r="F503">
            <v>996520</v>
          </cell>
        </row>
        <row r="504">
          <cell r="B504" t="str">
            <v>SNt115</v>
          </cell>
          <cell r="C504" t="str">
            <v xml:space="preserve">    Saging  Netral  1 x AAAC 150 mm2</v>
          </cell>
          <cell r="D504" t="str">
            <v>kms</v>
          </cell>
          <cell r="E504">
            <v>867980</v>
          </cell>
          <cell r="F504">
            <v>867980</v>
          </cell>
        </row>
        <row r="505">
          <cell r="B505" t="str">
            <v>SNt17</v>
          </cell>
          <cell r="C505" t="str">
            <v xml:space="preserve">    Saging  Netral  1 x AAAC 70 mm2</v>
          </cell>
          <cell r="D505" t="str">
            <v>kms</v>
          </cell>
          <cell r="E505">
            <v>867980</v>
          </cell>
          <cell r="F505">
            <v>867980</v>
          </cell>
        </row>
        <row r="506">
          <cell r="B506" t="str">
            <v>SNt15</v>
          </cell>
          <cell r="C506" t="str">
            <v xml:space="preserve">    Saging  Netral 1 x AAAC 50 mm2</v>
          </cell>
          <cell r="D506" t="str">
            <v>kms</v>
          </cell>
          <cell r="E506">
            <v>707200</v>
          </cell>
          <cell r="F506">
            <v>707200</v>
          </cell>
        </row>
        <row r="507">
          <cell r="B507" t="str">
            <v>SNt135</v>
          </cell>
          <cell r="C507" t="str">
            <v xml:space="preserve">    Saging  Netral  1 x AAAC 35 mm2</v>
          </cell>
          <cell r="D507" t="str">
            <v>kms</v>
          </cell>
          <cell r="E507">
            <v>589464</v>
          </cell>
          <cell r="F507">
            <v>589464</v>
          </cell>
        </row>
        <row r="509">
          <cell r="C509" t="str">
            <v>UPAH BORONGAN PEKERJAAN JTR 220 V</v>
          </cell>
          <cell r="F509">
            <v>0</v>
          </cell>
        </row>
        <row r="510">
          <cell r="C510" t="str">
            <v>PEMASANGAN PERLENGKAPAN PADA TIANG</v>
          </cell>
          <cell r="F510">
            <v>0</v>
          </cell>
        </row>
        <row r="511">
          <cell r="B511" t="str">
            <v>SJ5</v>
          </cell>
          <cell r="C511" t="str">
            <v>SJ 5</v>
          </cell>
          <cell r="D511" t="str">
            <v>Unit</v>
          </cell>
          <cell r="E511">
            <v>13289</v>
          </cell>
          <cell r="F511">
            <v>13289</v>
          </cell>
        </row>
        <row r="512">
          <cell r="B512" t="str">
            <v>SJ8</v>
          </cell>
          <cell r="C512" t="str">
            <v>SJ 8</v>
          </cell>
          <cell r="D512" t="str">
            <v>Unit</v>
          </cell>
          <cell r="E512">
            <v>13289</v>
          </cell>
          <cell r="F512">
            <v>13289</v>
          </cell>
        </row>
        <row r="513">
          <cell r="B513" t="str">
            <v>SJ6X</v>
          </cell>
          <cell r="C513" t="str">
            <v>SJ 6X</v>
          </cell>
          <cell r="D513" t="str">
            <v>Unit</v>
          </cell>
          <cell r="E513">
            <v>13289</v>
          </cell>
          <cell r="F513">
            <v>13289</v>
          </cell>
        </row>
        <row r="514">
          <cell r="B514" t="str">
            <v>CJ5</v>
          </cell>
          <cell r="C514" t="str">
            <v>CJ 5</v>
          </cell>
          <cell r="D514" t="str">
            <v>Unit</v>
          </cell>
          <cell r="E514">
            <v>13289</v>
          </cell>
          <cell r="F514">
            <v>13289</v>
          </cell>
        </row>
        <row r="515">
          <cell r="B515" t="str">
            <v>CJ8</v>
          </cell>
          <cell r="C515" t="str">
            <v>CJ 8</v>
          </cell>
          <cell r="D515" t="str">
            <v>Unit</v>
          </cell>
          <cell r="E515">
            <v>13289</v>
          </cell>
          <cell r="F515">
            <v>13289</v>
          </cell>
        </row>
        <row r="516">
          <cell r="B516" t="str">
            <v>CJ6X</v>
          </cell>
          <cell r="C516" t="str">
            <v>CJ 6X</v>
          </cell>
          <cell r="D516" t="str">
            <v>Unit</v>
          </cell>
          <cell r="E516">
            <v>13289</v>
          </cell>
          <cell r="F516">
            <v>13289</v>
          </cell>
        </row>
        <row r="517">
          <cell r="B517" t="str">
            <v>SJ6</v>
          </cell>
          <cell r="C517" t="str">
            <v>SJ  6</v>
          </cell>
          <cell r="D517" t="str">
            <v>Unit</v>
          </cell>
          <cell r="E517">
            <v>17255</v>
          </cell>
          <cell r="F517">
            <v>17255</v>
          </cell>
        </row>
        <row r="518">
          <cell r="B518" t="str">
            <v>SJ10</v>
          </cell>
          <cell r="C518" t="str">
            <v>SJ 10</v>
          </cell>
          <cell r="D518" t="str">
            <v>Unit</v>
          </cell>
          <cell r="E518">
            <v>23250</v>
          </cell>
          <cell r="F518">
            <v>23250</v>
          </cell>
        </row>
        <row r="519">
          <cell r="B519" t="str">
            <v>CJ6</v>
          </cell>
          <cell r="C519" t="str">
            <v>CJ 6</v>
          </cell>
          <cell r="D519" t="str">
            <v>Unit</v>
          </cell>
          <cell r="E519">
            <v>17255</v>
          </cell>
          <cell r="F519">
            <v>17255</v>
          </cell>
        </row>
        <row r="520">
          <cell r="B520" t="str">
            <v>CJ10</v>
          </cell>
          <cell r="C520" t="str">
            <v>CJ 10</v>
          </cell>
          <cell r="D520" t="str">
            <v>Unit</v>
          </cell>
          <cell r="E520">
            <v>23250</v>
          </cell>
          <cell r="F520">
            <v>23250</v>
          </cell>
        </row>
        <row r="521">
          <cell r="F521">
            <v>0</v>
          </cell>
        </row>
        <row r="522">
          <cell r="B522" t="str">
            <v>bsj5</v>
          </cell>
          <cell r="C522" t="str">
            <v xml:space="preserve">    Bongkar SJ 5</v>
          </cell>
          <cell r="D522" t="str">
            <v>Unit</v>
          </cell>
          <cell r="E522">
            <v>7973.4</v>
          </cell>
          <cell r="F522">
            <v>7973</v>
          </cell>
        </row>
        <row r="523">
          <cell r="B523" t="str">
            <v>bsj8</v>
          </cell>
          <cell r="C523" t="str">
            <v xml:space="preserve">    Bongkar SJ 8</v>
          </cell>
          <cell r="D523" t="str">
            <v>Unit</v>
          </cell>
          <cell r="E523">
            <v>7973.4</v>
          </cell>
          <cell r="F523">
            <v>7973</v>
          </cell>
        </row>
        <row r="524">
          <cell r="B524" t="str">
            <v>bsj6X</v>
          </cell>
          <cell r="C524" t="str">
            <v xml:space="preserve">    Bongkar SJ 6X</v>
          </cell>
          <cell r="D524" t="str">
            <v>Unit</v>
          </cell>
          <cell r="E524">
            <v>7973.4</v>
          </cell>
          <cell r="F524">
            <v>7973</v>
          </cell>
        </row>
        <row r="525">
          <cell r="B525" t="str">
            <v>bcj5</v>
          </cell>
          <cell r="C525" t="str">
            <v xml:space="preserve">    Bongkar CJ 5</v>
          </cell>
          <cell r="D525" t="str">
            <v>Unit</v>
          </cell>
          <cell r="E525">
            <v>7973.4</v>
          </cell>
          <cell r="F525">
            <v>7973</v>
          </cell>
        </row>
        <row r="526">
          <cell r="B526" t="str">
            <v>bcj8</v>
          </cell>
          <cell r="C526" t="str">
            <v xml:space="preserve">    Bongkar CJ 8</v>
          </cell>
          <cell r="D526" t="str">
            <v>Unit</v>
          </cell>
          <cell r="E526">
            <v>7973.4</v>
          </cell>
          <cell r="F526">
            <v>7973</v>
          </cell>
        </row>
        <row r="527">
          <cell r="B527" t="str">
            <v>bcj6X</v>
          </cell>
          <cell r="C527" t="str">
            <v xml:space="preserve">    Bongkar CJ 6X</v>
          </cell>
          <cell r="D527" t="str">
            <v>Unit</v>
          </cell>
          <cell r="E527">
            <v>7973.4</v>
          </cell>
          <cell r="F527">
            <v>7973</v>
          </cell>
        </row>
        <row r="528">
          <cell r="B528" t="str">
            <v>bsj6</v>
          </cell>
          <cell r="C528" t="str">
            <v xml:space="preserve">    Bongkar SJ  6</v>
          </cell>
          <cell r="D528" t="str">
            <v>Unit</v>
          </cell>
          <cell r="E528">
            <v>10353</v>
          </cell>
          <cell r="F528">
            <v>10353</v>
          </cell>
        </row>
        <row r="529">
          <cell r="B529" t="str">
            <v>bsj10</v>
          </cell>
          <cell r="C529" t="str">
            <v xml:space="preserve">    Bongkar SJ 10</v>
          </cell>
          <cell r="D529" t="str">
            <v>Unit</v>
          </cell>
          <cell r="E529">
            <v>13950</v>
          </cell>
          <cell r="F529">
            <v>13950</v>
          </cell>
        </row>
        <row r="530">
          <cell r="B530" t="str">
            <v>bcj6</v>
          </cell>
          <cell r="C530" t="str">
            <v xml:space="preserve">    Bongkar CJ 6</v>
          </cell>
          <cell r="D530" t="str">
            <v>Unit</v>
          </cell>
          <cell r="E530">
            <v>10353</v>
          </cell>
          <cell r="F530">
            <v>10353</v>
          </cell>
        </row>
        <row r="531">
          <cell r="B531" t="str">
            <v>bcj10</v>
          </cell>
          <cell r="C531" t="str">
            <v xml:space="preserve">    Bongkar CJ 10</v>
          </cell>
          <cell r="D531" t="str">
            <v>Unit</v>
          </cell>
          <cell r="E531">
            <v>13950</v>
          </cell>
          <cell r="F531">
            <v>13950</v>
          </cell>
        </row>
        <row r="532">
          <cell r="F532">
            <v>0</v>
          </cell>
        </row>
        <row r="533">
          <cell r="C533" t="str">
            <v>PEMASANGAN PERLENGKAPAN PADA TIANG</v>
          </cell>
          <cell r="F533">
            <v>0</v>
          </cell>
        </row>
        <row r="534">
          <cell r="C534" t="str">
            <v>DENGAN TWISTED CABLE</v>
          </cell>
          <cell r="F534">
            <v>0</v>
          </cell>
        </row>
        <row r="535">
          <cell r="B535" t="str">
            <v>B13B</v>
          </cell>
          <cell r="C535" t="str">
            <v>B 13 B</v>
          </cell>
          <cell r="D535" t="str">
            <v>Unit</v>
          </cell>
          <cell r="E535">
            <v>13289</v>
          </cell>
          <cell r="F535">
            <v>13289</v>
          </cell>
        </row>
        <row r="536">
          <cell r="B536" t="str">
            <v>B13D</v>
          </cell>
          <cell r="C536" t="str">
            <v>B 13 D</v>
          </cell>
          <cell r="D536" t="str">
            <v>Unit</v>
          </cell>
          <cell r="E536">
            <v>13289</v>
          </cell>
          <cell r="F536">
            <v>13289</v>
          </cell>
        </row>
        <row r="537">
          <cell r="B537" t="str">
            <v>CJ2</v>
          </cell>
          <cell r="C537" t="str">
            <v>CJ 2</v>
          </cell>
          <cell r="D537" t="str">
            <v>Unit</v>
          </cell>
          <cell r="E537">
            <v>13289</v>
          </cell>
          <cell r="F537">
            <v>13289</v>
          </cell>
        </row>
        <row r="538">
          <cell r="B538" t="str">
            <v>J5T</v>
          </cell>
          <cell r="C538" t="str">
            <v>J 5 T</v>
          </cell>
          <cell r="D538" t="str">
            <v>Unit</v>
          </cell>
          <cell r="E538">
            <v>13289</v>
          </cell>
          <cell r="F538">
            <v>13289</v>
          </cell>
        </row>
        <row r="539">
          <cell r="B539" t="str">
            <v>B15B</v>
          </cell>
          <cell r="C539" t="str">
            <v>B 15 B</v>
          </cell>
          <cell r="D539" t="str">
            <v>Unit</v>
          </cell>
          <cell r="E539">
            <v>13289</v>
          </cell>
          <cell r="F539">
            <v>13289</v>
          </cell>
        </row>
        <row r="540">
          <cell r="B540" t="str">
            <v>B15D</v>
          </cell>
          <cell r="C540" t="str">
            <v>B 15 D</v>
          </cell>
          <cell r="D540" t="str">
            <v>Unit</v>
          </cell>
          <cell r="E540">
            <v>13289</v>
          </cell>
          <cell r="F540">
            <v>13289</v>
          </cell>
        </row>
        <row r="541">
          <cell r="B541" t="str">
            <v>CJ3</v>
          </cell>
          <cell r="C541" t="str">
            <v>CJ 3</v>
          </cell>
          <cell r="D541" t="str">
            <v>Unit</v>
          </cell>
          <cell r="E541">
            <v>13289</v>
          </cell>
          <cell r="F541">
            <v>13289</v>
          </cell>
        </row>
        <row r="542">
          <cell r="B542" t="str">
            <v>J7T</v>
          </cell>
          <cell r="C542" t="str">
            <v>J 7 T</v>
          </cell>
          <cell r="D542" t="str">
            <v>Unit</v>
          </cell>
          <cell r="E542">
            <v>13289</v>
          </cell>
          <cell r="F542">
            <v>13289</v>
          </cell>
        </row>
        <row r="543">
          <cell r="B543" t="str">
            <v>B16B</v>
          </cell>
          <cell r="C543" t="str">
            <v>B 16 B</v>
          </cell>
          <cell r="D543" t="str">
            <v>Unit</v>
          </cell>
          <cell r="E543">
            <v>17255</v>
          </cell>
          <cell r="F543">
            <v>17255</v>
          </cell>
        </row>
        <row r="544">
          <cell r="B544" t="str">
            <v>B16D</v>
          </cell>
          <cell r="C544" t="str">
            <v>B 16 D</v>
          </cell>
          <cell r="D544" t="str">
            <v>Unit</v>
          </cell>
          <cell r="E544">
            <v>17255</v>
          </cell>
          <cell r="F544">
            <v>17255</v>
          </cell>
        </row>
        <row r="545">
          <cell r="B545" t="str">
            <v>CJ4</v>
          </cell>
          <cell r="C545" t="str">
            <v>CJ 4</v>
          </cell>
          <cell r="D545" t="str">
            <v>Unit</v>
          </cell>
          <cell r="E545">
            <v>17255</v>
          </cell>
          <cell r="F545">
            <v>17255</v>
          </cell>
        </row>
        <row r="546">
          <cell r="B546" t="str">
            <v>J6T</v>
          </cell>
          <cell r="C546" t="str">
            <v>J 6 T</v>
          </cell>
          <cell r="D546" t="str">
            <v>Unit</v>
          </cell>
          <cell r="E546">
            <v>17255</v>
          </cell>
          <cell r="F546">
            <v>17255</v>
          </cell>
        </row>
        <row r="547">
          <cell r="B547" t="str">
            <v>MJ6T</v>
          </cell>
          <cell r="C547" t="str">
            <v>MJ 6 T</v>
          </cell>
          <cell r="D547" t="str">
            <v>Unit</v>
          </cell>
          <cell r="E547">
            <v>9642</v>
          </cell>
          <cell r="F547">
            <v>9642</v>
          </cell>
        </row>
        <row r="548">
          <cell r="B548" t="str">
            <v>CJ4A</v>
          </cell>
          <cell r="C548" t="str">
            <v>CJ 4 A</v>
          </cell>
          <cell r="D548" t="str">
            <v>Unit</v>
          </cell>
          <cell r="E548">
            <v>9642</v>
          </cell>
          <cell r="F548">
            <v>9642</v>
          </cell>
        </row>
        <row r="549">
          <cell r="B549" t="str">
            <v>B71B</v>
          </cell>
          <cell r="C549" t="str">
            <v>B 71 B</v>
          </cell>
          <cell r="D549" t="str">
            <v>Unit</v>
          </cell>
          <cell r="E549">
            <v>13289</v>
          </cell>
          <cell r="F549">
            <v>13289</v>
          </cell>
        </row>
        <row r="551">
          <cell r="B551" t="str">
            <v>bB13B</v>
          </cell>
          <cell r="C551" t="str">
            <v xml:space="preserve">    Bongkar B 13 B</v>
          </cell>
          <cell r="D551" t="str">
            <v>Unit</v>
          </cell>
          <cell r="E551">
            <v>7973.4</v>
          </cell>
          <cell r="F551">
            <v>7973</v>
          </cell>
        </row>
        <row r="552">
          <cell r="B552" t="str">
            <v>bB13D</v>
          </cell>
          <cell r="C552" t="str">
            <v xml:space="preserve">    Bongkar B 13 D</v>
          </cell>
          <cell r="D552" t="str">
            <v>Unit</v>
          </cell>
          <cell r="E552">
            <v>7973.4</v>
          </cell>
          <cell r="F552">
            <v>7973</v>
          </cell>
        </row>
        <row r="553">
          <cell r="B553" t="str">
            <v>bCJ2</v>
          </cell>
          <cell r="C553" t="str">
            <v xml:space="preserve">    Bongkar CJ 2</v>
          </cell>
          <cell r="D553" t="str">
            <v>Unit</v>
          </cell>
          <cell r="E553">
            <v>7973.4</v>
          </cell>
          <cell r="F553">
            <v>7973</v>
          </cell>
        </row>
        <row r="554">
          <cell r="B554" t="str">
            <v>bJ5T</v>
          </cell>
          <cell r="C554" t="str">
            <v xml:space="preserve">    Bongkar J 5 T</v>
          </cell>
          <cell r="D554" t="str">
            <v>Unit</v>
          </cell>
          <cell r="E554">
            <v>7973.4</v>
          </cell>
          <cell r="F554">
            <v>7973</v>
          </cell>
        </row>
        <row r="555">
          <cell r="B555" t="str">
            <v>bB15B</v>
          </cell>
          <cell r="C555" t="str">
            <v xml:space="preserve">    Bongkar B 15 B</v>
          </cell>
          <cell r="D555" t="str">
            <v>Unit</v>
          </cell>
          <cell r="E555">
            <v>7973.4</v>
          </cell>
          <cell r="F555">
            <v>7973</v>
          </cell>
        </row>
        <row r="556">
          <cell r="B556" t="str">
            <v>bB15D</v>
          </cell>
          <cell r="C556" t="str">
            <v xml:space="preserve">    Bongkar B 15 D</v>
          </cell>
          <cell r="D556" t="str">
            <v>Unit</v>
          </cell>
          <cell r="E556">
            <v>7973.4</v>
          </cell>
          <cell r="F556">
            <v>7973</v>
          </cell>
        </row>
        <row r="557">
          <cell r="B557" t="str">
            <v>bCJ3</v>
          </cell>
          <cell r="C557" t="str">
            <v xml:space="preserve">    Bongkar CJ 3</v>
          </cell>
          <cell r="D557" t="str">
            <v>Unit</v>
          </cell>
          <cell r="E557">
            <v>7973.4</v>
          </cell>
          <cell r="F557">
            <v>7973</v>
          </cell>
        </row>
        <row r="558">
          <cell r="B558" t="str">
            <v>bJ7T</v>
          </cell>
          <cell r="C558" t="str">
            <v xml:space="preserve">    Bongkar J 7 T</v>
          </cell>
          <cell r="D558" t="str">
            <v>Unit</v>
          </cell>
          <cell r="E558">
            <v>7973.4</v>
          </cell>
          <cell r="F558">
            <v>7973</v>
          </cell>
        </row>
        <row r="559">
          <cell r="B559" t="str">
            <v>bB16B</v>
          </cell>
          <cell r="C559" t="str">
            <v xml:space="preserve">    Bongkar B 16 B</v>
          </cell>
          <cell r="D559" t="str">
            <v>Unit</v>
          </cell>
          <cell r="E559">
            <v>10353</v>
          </cell>
          <cell r="F559">
            <v>10353</v>
          </cell>
        </row>
        <row r="560">
          <cell r="B560" t="str">
            <v>bB16D</v>
          </cell>
          <cell r="C560" t="str">
            <v xml:space="preserve">    Bongkar B 16 D</v>
          </cell>
          <cell r="D560" t="str">
            <v>Unit</v>
          </cell>
          <cell r="E560">
            <v>10353</v>
          </cell>
          <cell r="F560">
            <v>10353</v>
          </cell>
        </row>
        <row r="561">
          <cell r="B561" t="str">
            <v>bCJ4</v>
          </cell>
          <cell r="C561" t="str">
            <v xml:space="preserve">    Bongkar CJ 4</v>
          </cell>
          <cell r="D561" t="str">
            <v>Unit</v>
          </cell>
          <cell r="E561">
            <v>10353</v>
          </cell>
          <cell r="F561">
            <v>10353</v>
          </cell>
        </row>
        <row r="562">
          <cell r="B562" t="str">
            <v>bJ6T</v>
          </cell>
          <cell r="C562" t="str">
            <v xml:space="preserve">    Bongkar J 6 T</v>
          </cell>
          <cell r="D562" t="str">
            <v>Unit</v>
          </cell>
          <cell r="E562">
            <v>10353</v>
          </cell>
          <cell r="F562">
            <v>10353</v>
          </cell>
        </row>
        <row r="563">
          <cell r="B563" t="str">
            <v>bMJ6T</v>
          </cell>
          <cell r="C563" t="str">
            <v xml:space="preserve">    Bongkar MJ 6 T</v>
          </cell>
          <cell r="D563" t="str">
            <v>Unit</v>
          </cell>
          <cell r="E563">
            <v>5785.2</v>
          </cell>
          <cell r="F563">
            <v>5785</v>
          </cell>
        </row>
        <row r="564">
          <cell r="B564" t="str">
            <v>bCJ4A</v>
          </cell>
          <cell r="C564" t="str">
            <v xml:space="preserve">    Bongkar CJ 4 A</v>
          </cell>
          <cell r="D564" t="str">
            <v>Unit</v>
          </cell>
          <cell r="E564">
            <v>5785.2</v>
          </cell>
          <cell r="F564">
            <v>5785</v>
          </cell>
        </row>
        <row r="565">
          <cell r="B565" t="str">
            <v>bB71B</v>
          </cell>
          <cell r="C565" t="str">
            <v xml:space="preserve">    Bongkar B 71 B</v>
          </cell>
          <cell r="D565" t="str">
            <v>Unit</v>
          </cell>
          <cell r="E565">
            <v>7973.4</v>
          </cell>
          <cell r="F565">
            <v>7973</v>
          </cell>
        </row>
        <row r="566">
          <cell r="F566">
            <v>0</v>
          </cell>
        </row>
        <row r="567">
          <cell r="F567">
            <v>0</v>
          </cell>
        </row>
        <row r="568">
          <cell r="C568" t="str">
            <v>PENARIKAN HANTARAN JTR u/50 METER</v>
          </cell>
          <cell r="F568">
            <v>0</v>
          </cell>
        </row>
        <row r="569">
          <cell r="C569" t="str">
            <v>PENARIKAN KAWAT</v>
          </cell>
          <cell r="F569">
            <v>0</v>
          </cell>
        </row>
        <row r="570">
          <cell r="B570" t="str">
            <v>rk277</v>
          </cell>
          <cell r="C570" t="str">
            <v>TR 2 x AAAC 70 mm2 + 1 x AAAC 70 mm2</v>
          </cell>
          <cell r="D570" t="str">
            <v>kms</v>
          </cell>
          <cell r="E570">
            <v>2785980</v>
          </cell>
          <cell r="F570">
            <v>2785980</v>
          </cell>
        </row>
        <row r="571">
          <cell r="B571" t="str">
            <v>rk2735</v>
          </cell>
          <cell r="C571" t="str">
            <v>TR 2 x AAAC 70 mm2 + 1 x AAAC 35 mm2</v>
          </cell>
          <cell r="D571" t="str">
            <v>kms</v>
          </cell>
          <cell r="E571">
            <v>2518180</v>
          </cell>
          <cell r="F571">
            <v>2518180</v>
          </cell>
        </row>
        <row r="572">
          <cell r="B572" t="str">
            <v>rk3735</v>
          </cell>
          <cell r="C572" t="str">
            <v>TR 3 x AAAC 70 mm2 + 1 x AAAC 35 mm2</v>
          </cell>
          <cell r="D572" t="str">
            <v>kms</v>
          </cell>
          <cell r="E572">
            <v>3321760</v>
          </cell>
          <cell r="F572">
            <v>3321760</v>
          </cell>
        </row>
        <row r="573">
          <cell r="B573" t="str">
            <v>rk377</v>
          </cell>
          <cell r="C573" t="str">
            <v>TR 3 x AAAC 70 mm2 + 1 x AAAC 70 mm2</v>
          </cell>
          <cell r="D573" t="str">
            <v>kms</v>
          </cell>
          <cell r="E573">
            <v>3321760</v>
          </cell>
          <cell r="F573">
            <v>3321760</v>
          </cell>
        </row>
        <row r="574">
          <cell r="B574" t="str">
            <v>rk17</v>
          </cell>
          <cell r="C574" t="str">
            <v>TR 1 x AAAC 70 mm2</v>
          </cell>
          <cell r="D574" t="str">
            <v>kms</v>
          </cell>
          <cell r="E574">
            <v>1446640</v>
          </cell>
          <cell r="F574">
            <v>1446640</v>
          </cell>
        </row>
        <row r="575">
          <cell r="B575" t="str">
            <v>rk27</v>
          </cell>
          <cell r="C575" t="str">
            <v>TR 2 x AAAC 70 mm2</v>
          </cell>
          <cell r="D575" t="str">
            <v>kms</v>
          </cell>
          <cell r="E575">
            <v>1982420</v>
          </cell>
          <cell r="F575">
            <v>1982420</v>
          </cell>
        </row>
        <row r="576">
          <cell r="B576" t="str">
            <v>rk15</v>
          </cell>
          <cell r="C576" t="str">
            <v>TR 1 x AAAC 50 mm2</v>
          </cell>
          <cell r="D576" t="str">
            <v>kms</v>
          </cell>
          <cell r="E576">
            <v>1285840</v>
          </cell>
          <cell r="F576">
            <v>1285840</v>
          </cell>
        </row>
        <row r="577">
          <cell r="B577" t="str">
            <v>rk25555</v>
          </cell>
          <cell r="C577" t="str">
            <v>TR 2 x AAAC 50 mm2 + 1 x AAAC 50 mm2</v>
          </cell>
          <cell r="D577" t="str">
            <v>kms</v>
          </cell>
          <cell r="E577">
            <v>1714460</v>
          </cell>
          <cell r="F577">
            <v>1714460</v>
          </cell>
        </row>
        <row r="578">
          <cell r="B578" t="str">
            <v>rk255</v>
          </cell>
          <cell r="C578" t="str">
            <v>TR 2 x AAAC 55 mm2</v>
          </cell>
          <cell r="D578" t="str">
            <v>kms</v>
          </cell>
          <cell r="E578">
            <v>1446640</v>
          </cell>
          <cell r="F578">
            <v>1446640</v>
          </cell>
        </row>
        <row r="579">
          <cell r="B579" t="str">
            <v>rk235</v>
          </cell>
          <cell r="C579" t="str">
            <v>TR 2 x AAAC 35 mm2</v>
          </cell>
          <cell r="D579" t="str">
            <v>kms</v>
          </cell>
          <cell r="E579">
            <v>1285840</v>
          </cell>
          <cell r="F579">
            <v>1285840</v>
          </cell>
        </row>
        <row r="580">
          <cell r="B580" t="str">
            <v>rk23535</v>
          </cell>
          <cell r="C580" t="str">
            <v>TR 2 x AAAC 35 mm2 + 1 x AAAC 35 mm2</v>
          </cell>
          <cell r="D580" t="str">
            <v>kms</v>
          </cell>
          <cell r="E580">
            <v>1928780</v>
          </cell>
          <cell r="F580">
            <v>1928780</v>
          </cell>
        </row>
        <row r="581">
          <cell r="B581" t="str">
            <v>rk3715</v>
          </cell>
          <cell r="C581" t="str">
            <v>TR 3 x AAAC 70 + N 150 mm3</v>
          </cell>
          <cell r="D581" t="str">
            <v>kms</v>
          </cell>
          <cell r="E581">
            <v>3321760</v>
          </cell>
          <cell r="F581">
            <v>3321760</v>
          </cell>
        </row>
        <row r="582">
          <cell r="B582" t="str">
            <v>rk135</v>
          </cell>
          <cell r="C582" t="str">
            <v>TR 1 x AAAC 35 mm2</v>
          </cell>
          <cell r="D582" t="str">
            <v>kms</v>
          </cell>
          <cell r="E582">
            <v>1178680</v>
          </cell>
          <cell r="F582">
            <v>1178680</v>
          </cell>
        </row>
        <row r="583">
          <cell r="F583">
            <v>0</v>
          </cell>
        </row>
        <row r="584">
          <cell r="F584">
            <v>0</v>
          </cell>
        </row>
        <row r="585">
          <cell r="B585" t="str">
            <v>brk277</v>
          </cell>
          <cell r="C585" t="str">
            <v xml:space="preserve">    Bongkar TR 2 x AAAC 70 mm2 + 1 x AAAC 70 mm2</v>
          </cell>
          <cell r="D585" t="str">
            <v>kms</v>
          </cell>
          <cell r="E585">
            <v>1671588</v>
          </cell>
          <cell r="F585">
            <v>1671588</v>
          </cell>
        </row>
        <row r="586">
          <cell r="B586" t="str">
            <v>brk2735</v>
          </cell>
          <cell r="C586" t="str">
            <v xml:space="preserve">    Bongkar TR 2 x AAAC 70 mm2 + 1 x AAAC 35 mm2</v>
          </cell>
          <cell r="D586" t="str">
            <v>kms</v>
          </cell>
          <cell r="E586">
            <v>1510908</v>
          </cell>
          <cell r="F586">
            <v>1510908</v>
          </cell>
        </row>
        <row r="587">
          <cell r="B587" t="str">
            <v>brk3735</v>
          </cell>
          <cell r="C587" t="str">
            <v xml:space="preserve">    Bongkar TR 3 x AAAC 70 mm2 + 1 x AAAC 35 mm2</v>
          </cell>
          <cell r="D587" t="str">
            <v>kms</v>
          </cell>
          <cell r="E587">
            <v>1993056</v>
          </cell>
          <cell r="F587">
            <v>1993056</v>
          </cell>
        </row>
        <row r="588">
          <cell r="B588" t="str">
            <v>brk377</v>
          </cell>
          <cell r="C588" t="str">
            <v xml:space="preserve">    Bongkar TR 3 x AAAC 70 mm2 + 1 x AAAC 70 mm2</v>
          </cell>
          <cell r="D588" t="str">
            <v>kms</v>
          </cell>
          <cell r="E588">
            <v>1993056</v>
          </cell>
          <cell r="F588">
            <v>1993056</v>
          </cell>
        </row>
        <row r="589">
          <cell r="B589" t="str">
            <v>brk17</v>
          </cell>
          <cell r="C589" t="str">
            <v xml:space="preserve">    Bongkar TR 1 x AAAC 70 mm2</v>
          </cell>
          <cell r="D589" t="str">
            <v>kms</v>
          </cell>
          <cell r="E589">
            <v>867984</v>
          </cell>
          <cell r="F589">
            <v>867984</v>
          </cell>
        </row>
        <row r="590">
          <cell r="B590" t="str">
            <v>brk27</v>
          </cell>
          <cell r="C590" t="str">
            <v xml:space="preserve">    Bongkar TR 2 x AAAC 70 mm2</v>
          </cell>
          <cell r="D590" t="str">
            <v>kms</v>
          </cell>
          <cell r="E590">
            <v>1189452</v>
          </cell>
          <cell r="F590">
            <v>1189452</v>
          </cell>
        </row>
        <row r="591">
          <cell r="B591" t="str">
            <v>brk25555</v>
          </cell>
          <cell r="C591" t="str">
            <v xml:space="preserve">    Bongkar TR 2 x AAAC 50 mm2 + 1 x AAAC 50 mm2</v>
          </cell>
          <cell r="D591" t="str">
            <v>kms</v>
          </cell>
          <cell r="E591">
            <v>1028675.9999999999</v>
          </cell>
          <cell r="F591">
            <v>1028676</v>
          </cell>
        </row>
        <row r="592">
          <cell r="B592" t="str">
            <v>brk255</v>
          </cell>
          <cell r="C592" t="str">
            <v xml:space="preserve">    Bongkar TR 2 x AAAC 55 mm2</v>
          </cell>
          <cell r="D592" t="str">
            <v>kms</v>
          </cell>
          <cell r="E592">
            <v>867984</v>
          </cell>
          <cell r="F592">
            <v>867984</v>
          </cell>
        </row>
        <row r="593">
          <cell r="B593" t="str">
            <v>brk235</v>
          </cell>
          <cell r="C593" t="str">
            <v xml:space="preserve">    Bongkar TR 2 x AAAC 35 mm2</v>
          </cell>
          <cell r="D593" t="str">
            <v>kms</v>
          </cell>
          <cell r="E593">
            <v>771504</v>
          </cell>
          <cell r="F593">
            <v>771504</v>
          </cell>
        </row>
        <row r="594">
          <cell r="B594" t="str">
            <v>brk22525</v>
          </cell>
          <cell r="C594" t="str">
            <v xml:space="preserve">    Bongkar TR 2 x AAAC 25 mm2 + 1 x AAAC 25 mm2</v>
          </cell>
          <cell r="D594" t="str">
            <v>kms</v>
          </cell>
          <cell r="E594">
            <v>1157268</v>
          </cell>
          <cell r="F594">
            <v>1157268</v>
          </cell>
        </row>
        <row r="595">
          <cell r="B595" t="str">
            <v>brk23535</v>
          </cell>
          <cell r="C595" t="str">
            <v xml:space="preserve">    Bongkar TR 2 x AAAC 35 mm2 + 1 x AAAC 35 mm2</v>
          </cell>
          <cell r="D595" t="str">
            <v>kms</v>
          </cell>
          <cell r="E595">
            <v>1157268</v>
          </cell>
          <cell r="F595">
            <v>1157268</v>
          </cell>
        </row>
        <row r="596">
          <cell r="B596" t="str">
            <v>brk3715</v>
          </cell>
          <cell r="C596" t="str">
            <v xml:space="preserve">    Bongkar TR 3 x AAAC 70  + N 150 mm2</v>
          </cell>
          <cell r="D596" t="str">
            <v>kms</v>
          </cell>
          <cell r="E596">
            <v>1993056</v>
          </cell>
          <cell r="F596">
            <v>1993056</v>
          </cell>
        </row>
        <row r="597">
          <cell r="B597" t="str">
            <v>bk135</v>
          </cell>
          <cell r="C597" t="str">
            <v xml:space="preserve">    Bongkar 1 x AAAC 35 mm2</v>
          </cell>
          <cell r="D597" t="str">
            <v>kms</v>
          </cell>
          <cell r="E597">
            <v>707200</v>
          </cell>
          <cell r="F597">
            <v>707200</v>
          </cell>
        </row>
        <row r="598">
          <cell r="B598" t="str">
            <v>bk125</v>
          </cell>
          <cell r="C598" t="str">
            <v xml:space="preserve">    Bongkar 1 x AAAC 25 mm2</v>
          </cell>
          <cell r="D598" t="str">
            <v>kms</v>
          </cell>
          <cell r="E598">
            <v>707200</v>
          </cell>
          <cell r="F598">
            <v>707200</v>
          </cell>
        </row>
        <row r="600">
          <cell r="B600" t="str">
            <v>srk277</v>
          </cell>
          <cell r="C600" t="str">
            <v xml:space="preserve">    Saging TR 2 x AAAC 70 mm2 + 1 x AAAC 70 mm2</v>
          </cell>
          <cell r="D600" t="str">
            <v>kms</v>
          </cell>
          <cell r="E600">
            <v>1671588</v>
          </cell>
          <cell r="F600">
            <v>1671588</v>
          </cell>
        </row>
        <row r="601">
          <cell r="B601" t="str">
            <v>srk2735</v>
          </cell>
          <cell r="C601" t="str">
            <v xml:space="preserve">    Saging TR 2 x AAAC 70 mm2 + 1 x AAAC 35 mm2</v>
          </cell>
          <cell r="D601" t="str">
            <v>kms</v>
          </cell>
          <cell r="E601">
            <v>1510908</v>
          </cell>
          <cell r="F601">
            <v>1510908</v>
          </cell>
        </row>
        <row r="602">
          <cell r="B602" t="str">
            <v>srk3735</v>
          </cell>
          <cell r="C602" t="str">
            <v xml:space="preserve">    Saging TR 3 x AAAC 70 mm2 + 1 x AAAC 35 mm2</v>
          </cell>
          <cell r="D602" t="str">
            <v>kms</v>
          </cell>
          <cell r="E602">
            <v>1993056</v>
          </cell>
          <cell r="F602">
            <v>1993056</v>
          </cell>
        </row>
        <row r="603">
          <cell r="B603" t="str">
            <v>srk377</v>
          </cell>
          <cell r="C603" t="str">
            <v xml:space="preserve">    Saging TR 3 x AAAC 70 mm2 + 1 x AAAC70 mm2</v>
          </cell>
          <cell r="D603" t="str">
            <v>kms</v>
          </cell>
          <cell r="E603">
            <v>1993056</v>
          </cell>
          <cell r="F603">
            <v>1993056</v>
          </cell>
        </row>
        <row r="604">
          <cell r="B604" t="str">
            <v>Srk17</v>
          </cell>
          <cell r="C604" t="str">
            <v xml:space="preserve">    Saging TR 1 x AAAC 70 mm2</v>
          </cell>
          <cell r="D604" t="str">
            <v>kms</v>
          </cell>
          <cell r="E604">
            <v>867984</v>
          </cell>
          <cell r="F604">
            <v>867984</v>
          </cell>
        </row>
        <row r="605">
          <cell r="B605" t="str">
            <v>srk27</v>
          </cell>
          <cell r="C605" t="str">
            <v xml:space="preserve">    Saging TR 2 x AAAC 70 mm2</v>
          </cell>
          <cell r="D605" t="str">
            <v>kms</v>
          </cell>
          <cell r="E605">
            <v>1189452</v>
          </cell>
          <cell r="F605">
            <v>1189452</v>
          </cell>
        </row>
        <row r="606">
          <cell r="B606" t="str">
            <v>srk25555</v>
          </cell>
          <cell r="C606" t="str">
            <v xml:space="preserve">    Saging TR 2 x AAAC 55 mm2 + 1 x AAAC 55 mm2</v>
          </cell>
          <cell r="D606" t="str">
            <v>kms</v>
          </cell>
          <cell r="E606">
            <v>1028675.9999999999</v>
          </cell>
          <cell r="F606">
            <v>1028676</v>
          </cell>
        </row>
        <row r="607">
          <cell r="B607" t="str">
            <v>srk255</v>
          </cell>
          <cell r="C607" t="str">
            <v xml:space="preserve">    Saging TR 2 x AAAC 55 mm2</v>
          </cell>
          <cell r="D607" t="str">
            <v>kms</v>
          </cell>
          <cell r="E607">
            <v>867984</v>
          </cell>
          <cell r="F607">
            <v>867984</v>
          </cell>
        </row>
        <row r="608">
          <cell r="B608" t="str">
            <v>srk235</v>
          </cell>
          <cell r="C608" t="str">
            <v xml:space="preserve">    Saging TR 2 x AAAC 35 mm2</v>
          </cell>
          <cell r="D608" t="str">
            <v>kms</v>
          </cell>
          <cell r="E608">
            <v>771504</v>
          </cell>
          <cell r="F608">
            <v>771504</v>
          </cell>
        </row>
        <row r="609">
          <cell r="B609" t="str">
            <v>srk23535</v>
          </cell>
          <cell r="C609" t="str">
            <v xml:space="preserve">    Saging TR 2 x AAAC 35 mm2 + 1 x 35 AAAC 35 mm2</v>
          </cell>
          <cell r="D609" t="str">
            <v>kms</v>
          </cell>
          <cell r="E609">
            <v>1157268</v>
          </cell>
          <cell r="F609">
            <v>1157268</v>
          </cell>
        </row>
        <row r="610">
          <cell r="B610" t="str">
            <v>srk3715</v>
          </cell>
          <cell r="C610" t="str">
            <v xml:space="preserve">    Saging TR 3 x AAAC 70  + N 150 mm2</v>
          </cell>
          <cell r="D610" t="str">
            <v>kms</v>
          </cell>
          <cell r="E610">
            <v>1993056</v>
          </cell>
          <cell r="F610">
            <v>1993056</v>
          </cell>
        </row>
        <row r="611">
          <cell r="B611" t="str">
            <v>srk2715</v>
          </cell>
          <cell r="C611" t="str">
            <v xml:space="preserve">    Saging TR 2 x AAAC 70  + N 150 mm3</v>
          </cell>
          <cell r="D611" t="str">
            <v>kms</v>
          </cell>
          <cell r="E611">
            <v>1671588</v>
          </cell>
          <cell r="F611">
            <v>1671588</v>
          </cell>
        </row>
        <row r="612">
          <cell r="F612">
            <v>0</v>
          </cell>
        </row>
        <row r="613">
          <cell r="C613" t="str">
            <v>PENARIKAN KABEL</v>
          </cell>
          <cell r="F613">
            <v>0</v>
          </cell>
        </row>
        <row r="614">
          <cell r="B614" t="str">
            <v>TX642</v>
          </cell>
          <cell r="C614" t="str">
            <v>TX # 6, 4, 2</v>
          </cell>
          <cell r="D614" t="str">
            <v>kms</v>
          </cell>
          <cell r="E614">
            <v>857220</v>
          </cell>
          <cell r="F614">
            <v>857220</v>
          </cell>
        </row>
        <row r="615">
          <cell r="B615" t="str">
            <v>TX1040</v>
          </cell>
          <cell r="C615" t="str">
            <v>TX # 1 / 0 &amp; # 4 / 0</v>
          </cell>
          <cell r="D615" t="str">
            <v>kms</v>
          </cell>
          <cell r="E615">
            <v>1018040</v>
          </cell>
          <cell r="F615">
            <v>1018040</v>
          </cell>
        </row>
        <row r="616">
          <cell r="B616" t="str">
            <v>QX642</v>
          </cell>
          <cell r="C616" t="str">
            <v>QX # 6, 4, 2</v>
          </cell>
          <cell r="D616" t="str">
            <v>kms</v>
          </cell>
          <cell r="E616">
            <v>953640</v>
          </cell>
          <cell r="F616">
            <v>953640</v>
          </cell>
        </row>
        <row r="617">
          <cell r="B617" t="str">
            <v>qx2040</v>
          </cell>
          <cell r="C617" t="str">
            <v>QX # 2 / 0 &amp; # 4 / 0</v>
          </cell>
          <cell r="D617" t="str">
            <v>kms</v>
          </cell>
          <cell r="E617">
            <v>1242920</v>
          </cell>
          <cell r="F617">
            <v>1242920</v>
          </cell>
        </row>
        <row r="618">
          <cell r="B618" t="str">
            <v>rl375</v>
          </cell>
          <cell r="C618" t="str">
            <v>LVTC 3 x 70 + N 50 mm2</v>
          </cell>
          <cell r="D618" t="str">
            <v>kms</v>
          </cell>
          <cell r="E618">
            <v>2785980</v>
          </cell>
          <cell r="F618">
            <v>2785980</v>
          </cell>
        </row>
        <row r="619">
          <cell r="B619" t="str">
            <v>rl275</v>
          </cell>
          <cell r="C619" t="str">
            <v>LVTC 2 x 70 + N 50 mm2</v>
          </cell>
          <cell r="D619" t="str">
            <v>kms</v>
          </cell>
          <cell r="E619">
            <v>2250220</v>
          </cell>
          <cell r="F619">
            <v>2250220</v>
          </cell>
        </row>
        <row r="620">
          <cell r="B620" t="str">
            <v>rl270</v>
          </cell>
          <cell r="C620" t="str">
            <v>LVTC 2 x 70 mm2</v>
          </cell>
          <cell r="D620" t="str">
            <v>kms</v>
          </cell>
          <cell r="E620">
            <v>1714460</v>
          </cell>
          <cell r="F620">
            <v>1714460</v>
          </cell>
        </row>
        <row r="621">
          <cell r="B621" t="str">
            <v>rl3535</v>
          </cell>
          <cell r="C621" t="str">
            <v>LVTC 3 x 50 + N 35 mm2</v>
          </cell>
          <cell r="D621" t="str">
            <v>kms</v>
          </cell>
          <cell r="E621">
            <v>1982420</v>
          </cell>
          <cell r="F621">
            <v>1982420</v>
          </cell>
        </row>
        <row r="622">
          <cell r="B622" t="str">
            <v>rl255</v>
          </cell>
          <cell r="C622" t="str">
            <v>LVTC 2 x 50 + N 50 mm2</v>
          </cell>
          <cell r="D622" t="str">
            <v>kms</v>
          </cell>
          <cell r="E622">
            <v>1714460</v>
          </cell>
          <cell r="F622">
            <v>1714460</v>
          </cell>
        </row>
        <row r="623">
          <cell r="B623" t="str">
            <v>rl2535</v>
          </cell>
          <cell r="C623" t="str">
            <v>LVTC 2 x 50 + N 35 mm2</v>
          </cell>
          <cell r="D623" t="str">
            <v>kms</v>
          </cell>
          <cell r="E623">
            <v>1514460</v>
          </cell>
          <cell r="F623">
            <v>1514460</v>
          </cell>
        </row>
        <row r="624">
          <cell r="B624" t="str">
            <v>rl2355</v>
          </cell>
          <cell r="C624" t="str">
            <v>LVTC 2 x 35 + N 50 mm2</v>
          </cell>
          <cell r="D624" t="str">
            <v>kms</v>
          </cell>
          <cell r="E624">
            <v>1446640</v>
          </cell>
          <cell r="F624">
            <v>1446640</v>
          </cell>
        </row>
        <row r="625">
          <cell r="B625" t="str">
            <v>rl23535</v>
          </cell>
          <cell r="C625" t="str">
            <v>LVTC 2 x 35 + N 35 mm2</v>
          </cell>
          <cell r="D625" t="str">
            <v>kms</v>
          </cell>
          <cell r="E625">
            <v>1446640</v>
          </cell>
          <cell r="F625">
            <v>1446640</v>
          </cell>
        </row>
        <row r="626">
          <cell r="B626" t="str">
            <v>rl22525</v>
          </cell>
          <cell r="C626" t="str">
            <v>LVTC 2 x 25 + N 25 mm2</v>
          </cell>
          <cell r="D626" t="str">
            <v>kms</v>
          </cell>
          <cell r="E626">
            <v>1446640</v>
          </cell>
          <cell r="F626">
            <v>1446640</v>
          </cell>
        </row>
        <row r="627">
          <cell r="B627" t="str">
            <v>rl216</v>
          </cell>
          <cell r="C627" t="str">
            <v>LVTC  2 x 16 mm2</v>
          </cell>
          <cell r="D627" t="str">
            <v>kms</v>
          </cell>
          <cell r="E627">
            <v>295200</v>
          </cell>
          <cell r="F627">
            <v>295200</v>
          </cell>
        </row>
        <row r="628">
          <cell r="B628" t="str">
            <v>rl225</v>
          </cell>
          <cell r="C628" t="str">
            <v>LVTC  2 x 25 mm2</v>
          </cell>
          <cell r="D628" t="str">
            <v>kms</v>
          </cell>
          <cell r="E628">
            <v>590400</v>
          </cell>
          <cell r="F628">
            <v>590400</v>
          </cell>
        </row>
        <row r="629">
          <cell r="B629" t="str">
            <v>rl235</v>
          </cell>
          <cell r="C629" t="str">
            <v>LVTC  2 x 35 mm2</v>
          </cell>
          <cell r="D629" t="str">
            <v>kms</v>
          </cell>
          <cell r="E629">
            <v>590400</v>
          </cell>
          <cell r="F629">
            <v>590400</v>
          </cell>
        </row>
        <row r="630">
          <cell r="B630" t="str">
            <v>rl416</v>
          </cell>
          <cell r="C630" t="str">
            <v>LVTC  3 x 16 + 16 mm2</v>
          </cell>
          <cell r="D630" t="str">
            <v>kms</v>
          </cell>
          <cell r="E630">
            <v>590400</v>
          </cell>
          <cell r="F630">
            <v>590400</v>
          </cell>
        </row>
        <row r="631">
          <cell r="B631" t="str">
            <v>rl210</v>
          </cell>
          <cell r="C631" t="str">
            <v>LVTC  2 x 10 mm2</v>
          </cell>
          <cell r="D631" t="str">
            <v>kms</v>
          </cell>
          <cell r="E631">
            <v>295200</v>
          </cell>
          <cell r="F631">
            <v>295200</v>
          </cell>
        </row>
        <row r="632">
          <cell r="B632" t="str">
            <v>rl3355</v>
          </cell>
          <cell r="C632" t="str">
            <v>LVTC 3 x 35 + N 50 mm2</v>
          </cell>
          <cell r="D632" t="str">
            <v>kms</v>
          </cell>
          <cell r="E632">
            <v>1982420</v>
          </cell>
          <cell r="F632">
            <v>1982420</v>
          </cell>
        </row>
        <row r="633">
          <cell r="B633" t="str">
            <v>rl257</v>
          </cell>
          <cell r="C633" t="str">
            <v>LVTC 2 x 50 + N 70 mm2</v>
          </cell>
          <cell r="D633" t="str">
            <v>kms</v>
          </cell>
          <cell r="E633">
            <v>1714460</v>
          </cell>
          <cell r="F633">
            <v>1714460</v>
          </cell>
        </row>
        <row r="634">
          <cell r="B634" t="str">
            <v>rl33525</v>
          </cell>
          <cell r="C634" t="str">
            <v>LVTC 3 x 35 + N 25 mm2</v>
          </cell>
          <cell r="D634" t="str">
            <v>kms</v>
          </cell>
          <cell r="E634">
            <v>1982420</v>
          </cell>
          <cell r="F634">
            <v>1982420</v>
          </cell>
        </row>
        <row r="635">
          <cell r="B635" t="str">
            <v>rl33535</v>
          </cell>
          <cell r="C635" t="str">
            <v>LVTC 3 x 35 + N 35 mm2</v>
          </cell>
          <cell r="D635" t="str">
            <v>kms</v>
          </cell>
          <cell r="E635">
            <v>1982420</v>
          </cell>
          <cell r="F635">
            <v>1982420</v>
          </cell>
        </row>
        <row r="636">
          <cell r="B636" t="str">
            <v>rl32525</v>
          </cell>
          <cell r="C636" t="str">
            <v>LVTC 3 x 25 + N 25 mm2</v>
          </cell>
          <cell r="D636" t="str">
            <v>kms</v>
          </cell>
          <cell r="E636">
            <v>1982420</v>
          </cell>
          <cell r="F636">
            <v>1982420</v>
          </cell>
        </row>
        <row r="637">
          <cell r="F637">
            <v>0</v>
          </cell>
        </row>
        <row r="638">
          <cell r="B638" t="str">
            <v>bTX642</v>
          </cell>
          <cell r="C638" t="str">
            <v xml:space="preserve">    Bongkar TX # 6, 4, 2</v>
          </cell>
          <cell r="D638" t="str">
            <v>kms</v>
          </cell>
          <cell r="E638">
            <v>514332</v>
          </cell>
          <cell r="F638">
            <v>514332</v>
          </cell>
        </row>
        <row r="639">
          <cell r="B639" t="str">
            <v>bTX1040</v>
          </cell>
          <cell r="C639" t="str">
            <v xml:space="preserve">    Bongkar TX # 1 / 0 &amp; # 4 / 0</v>
          </cell>
          <cell r="D639" t="str">
            <v>kms</v>
          </cell>
          <cell r="E639">
            <v>610824</v>
          </cell>
          <cell r="F639">
            <v>610824</v>
          </cell>
        </row>
        <row r="640">
          <cell r="B640" t="str">
            <v>bQX642</v>
          </cell>
          <cell r="C640" t="str">
            <v xml:space="preserve">    Bongkar QX # 6, 4, 2</v>
          </cell>
          <cell r="D640" t="str">
            <v>kms</v>
          </cell>
          <cell r="E640">
            <v>572184</v>
          </cell>
          <cell r="F640">
            <v>572184</v>
          </cell>
        </row>
        <row r="641">
          <cell r="B641" t="str">
            <v>bqx2040</v>
          </cell>
          <cell r="C641" t="str">
            <v xml:space="preserve">    Bongkar QX # 2 / 0 &amp; # 4 / 0</v>
          </cell>
          <cell r="D641" t="str">
            <v>kms</v>
          </cell>
          <cell r="E641">
            <v>745752</v>
          </cell>
          <cell r="F641">
            <v>745752</v>
          </cell>
        </row>
        <row r="642">
          <cell r="B642" t="str">
            <v>brl375</v>
          </cell>
          <cell r="C642" t="str">
            <v xml:space="preserve">    Bongkar LVTC 3 x 70 + N 50 mm2</v>
          </cell>
          <cell r="D642" t="str">
            <v>kms</v>
          </cell>
          <cell r="E642">
            <v>1671588</v>
          </cell>
          <cell r="F642">
            <v>1671588</v>
          </cell>
        </row>
        <row r="643">
          <cell r="B643" t="str">
            <v>brl275</v>
          </cell>
          <cell r="C643" t="str">
            <v xml:space="preserve">    Bongkar LVTC 2 x 70 + N 50 mm2</v>
          </cell>
          <cell r="D643" t="str">
            <v>kms</v>
          </cell>
          <cell r="E643">
            <v>1350131.9999999998</v>
          </cell>
          <cell r="F643">
            <v>1350132</v>
          </cell>
        </row>
        <row r="644">
          <cell r="B644" t="str">
            <v>brl270</v>
          </cell>
          <cell r="C644" t="str">
            <v xml:space="preserve">    Bongkar LVTC 2 x 70 mm2</v>
          </cell>
          <cell r="D644" t="str">
            <v>kms</v>
          </cell>
          <cell r="E644">
            <v>1028675.9999999999</v>
          </cell>
          <cell r="F644">
            <v>1028676</v>
          </cell>
        </row>
        <row r="645">
          <cell r="B645" t="str">
            <v>brl3535</v>
          </cell>
          <cell r="C645" t="str">
            <v xml:space="preserve">    Bongkar LVTC 3 x 50 + N 35 mm2</v>
          </cell>
          <cell r="D645" t="str">
            <v>kms</v>
          </cell>
          <cell r="E645">
            <v>1189452</v>
          </cell>
          <cell r="F645">
            <v>1189452</v>
          </cell>
        </row>
        <row r="646">
          <cell r="B646" t="str">
            <v>brl255</v>
          </cell>
          <cell r="C646" t="str">
            <v xml:space="preserve">    Bongkar LVTC 2 x 50 + N 50 mm2</v>
          </cell>
          <cell r="D646" t="str">
            <v>kms</v>
          </cell>
          <cell r="E646">
            <v>1028675.9999999999</v>
          </cell>
          <cell r="F646">
            <v>1028676</v>
          </cell>
        </row>
        <row r="647">
          <cell r="B647" t="str">
            <v>brl2535</v>
          </cell>
          <cell r="C647" t="str">
            <v xml:space="preserve">    Bongkar LVTC 2 x 50 + N 35 mm2</v>
          </cell>
          <cell r="D647" t="str">
            <v>kms</v>
          </cell>
          <cell r="E647">
            <v>908675.99999999988</v>
          </cell>
          <cell r="F647">
            <v>908676</v>
          </cell>
        </row>
        <row r="648">
          <cell r="B648" t="str">
            <v>brl2355</v>
          </cell>
          <cell r="C648" t="str">
            <v xml:space="preserve">    Bongkar LVTC 2 x 35 + N 50 mm2</v>
          </cell>
          <cell r="D648" t="str">
            <v>kms</v>
          </cell>
          <cell r="E648">
            <v>867984</v>
          </cell>
          <cell r="F648">
            <v>867984</v>
          </cell>
        </row>
        <row r="649">
          <cell r="B649" t="str">
            <v>brl23535</v>
          </cell>
          <cell r="C649" t="str">
            <v xml:space="preserve">    Bongkar LVTC 2 x 35 + N 35 mm2</v>
          </cell>
          <cell r="D649" t="str">
            <v>kms</v>
          </cell>
          <cell r="E649">
            <v>867984</v>
          </cell>
          <cell r="F649">
            <v>867984</v>
          </cell>
        </row>
        <row r="650">
          <cell r="B650" t="str">
            <v>brl22525</v>
          </cell>
          <cell r="C650" t="str">
            <v xml:space="preserve">    Bongkar LVTC 2 x 25 + N 25 mm2</v>
          </cell>
          <cell r="D650" t="str">
            <v>kms</v>
          </cell>
          <cell r="E650">
            <v>867984</v>
          </cell>
          <cell r="F650">
            <v>867984</v>
          </cell>
        </row>
        <row r="651">
          <cell r="B651" t="str">
            <v>brl216</v>
          </cell>
          <cell r="C651" t="str">
            <v xml:space="preserve">    Bongkar LVTC  2 x 16 mm2</v>
          </cell>
          <cell r="D651" t="str">
            <v>kms</v>
          </cell>
          <cell r="E651">
            <v>177120</v>
          </cell>
          <cell r="F651">
            <v>177120</v>
          </cell>
        </row>
        <row r="652">
          <cell r="B652" t="str">
            <v>brl225</v>
          </cell>
          <cell r="C652" t="str">
            <v xml:space="preserve">    Bongkar LVTC  2 x 25 mm2</v>
          </cell>
          <cell r="D652" t="str">
            <v>kms</v>
          </cell>
          <cell r="E652">
            <v>354240</v>
          </cell>
          <cell r="F652">
            <v>354240</v>
          </cell>
        </row>
        <row r="653">
          <cell r="B653" t="str">
            <v>brl235</v>
          </cell>
          <cell r="C653" t="str">
            <v xml:space="preserve">    Bongkar LVTC  2 x 35 mm2</v>
          </cell>
          <cell r="D653" t="str">
            <v>kms</v>
          </cell>
          <cell r="E653">
            <v>354240</v>
          </cell>
          <cell r="F653">
            <v>354240</v>
          </cell>
        </row>
        <row r="654">
          <cell r="B654" t="str">
            <v>brl416</v>
          </cell>
          <cell r="C654" t="str">
            <v xml:space="preserve">    Bongkar LVTC  3 x 16 + 16 mm2</v>
          </cell>
          <cell r="D654" t="str">
            <v>kms</v>
          </cell>
          <cell r="E654">
            <v>354240</v>
          </cell>
          <cell r="F654">
            <v>354240</v>
          </cell>
        </row>
        <row r="655">
          <cell r="B655" t="str">
            <v>brl210</v>
          </cell>
          <cell r="C655" t="str">
            <v xml:space="preserve">    Bongkar LVTC  2 x 10 mm2</v>
          </cell>
          <cell r="D655" t="str">
            <v>kms</v>
          </cell>
          <cell r="E655">
            <v>177120</v>
          </cell>
          <cell r="F655">
            <v>177120</v>
          </cell>
        </row>
        <row r="656">
          <cell r="B656" t="str">
            <v>brl3355</v>
          </cell>
          <cell r="C656" t="str">
            <v xml:space="preserve">    Bongkar LVTC  3 x 35 + N 50mm2</v>
          </cell>
          <cell r="D656" t="str">
            <v>kms</v>
          </cell>
          <cell r="E656">
            <v>1189452</v>
          </cell>
          <cell r="F656">
            <v>1189452</v>
          </cell>
        </row>
        <row r="657">
          <cell r="B657" t="str">
            <v>brl257</v>
          </cell>
          <cell r="C657" t="str">
            <v xml:space="preserve">    Bongkar LVTC 2 x 50 + N 70 mm2</v>
          </cell>
          <cell r="D657" t="str">
            <v>kms</v>
          </cell>
          <cell r="E657">
            <v>1028675.9999999999</v>
          </cell>
          <cell r="F657">
            <v>1028676</v>
          </cell>
        </row>
        <row r="658">
          <cell r="B658" t="str">
            <v>brl33525</v>
          </cell>
          <cell r="C658" t="str">
            <v xml:space="preserve">    Bongkar LVTC 3 x 35 + N 25 mm2</v>
          </cell>
          <cell r="D658" t="str">
            <v>kms</v>
          </cell>
          <cell r="E658">
            <v>1189452</v>
          </cell>
          <cell r="F658">
            <v>1189452</v>
          </cell>
        </row>
        <row r="659">
          <cell r="B659" t="str">
            <v>brl33535</v>
          </cell>
          <cell r="C659" t="str">
            <v xml:space="preserve">    Bongkar LVTC 3 x 35 + N 35 mm2</v>
          </cell>
          <cell r="D659" t="str">
            <v>kms</v>
          </cell>
          <cell r="E659">
            <v>1189452</v>
          </cell>
          <cell r="F659">
            <v>1189452</v>
          </cell>
        </row>
        <row r="660">
          <cell r="B660" t="str">
            <v>brl32525</v>
          </cell>
          <cell r="C660" t="str">
            <v xml:space="preserve">    Bongkar LVTC 3 x 25 + N 25 mm2</v>
          </cell>
          <cell r="D660" t="str">
            <v>kms</v>
          </cell>
          <cell r="E660">
            <v>1189452</v>
          </cell>
          <cell r="F660">
            <v>1189452</v>
          </cell>
        </row>
        <row r="662">
          <cell r="B662" t="str">
            <v>sTX642</v>
          </cell>
          <cell r="C662" t="str">
            <v xml:space="preserve">    Saging TX # 6, 4, 2</v>
          </cell>
          <cell r="D662" t="str">
            <v>kms</v>
          </cell>
          <cell r="E662">
            <v>514332</v>
          </cell>
          <cell r="F662">
            <v>514332</v>
          </cell>
        </row>
        <row r="663">
          <cell r="B663" t="str">
            <v>sTX1040</v>
          </cell>
          <cell r="C663" t="str">
            <v xml:space="preserve">    Saging TX # 1 / 0 &amp; # 4 / 0</v>
          </cell>
          <cell r="D663" t="str">
            <v>kms</v>
          </cell>
          <cell r="E663">
            <v>610824</v>
          </cell>
          <cell r="F663">
            <v>610824</v>
          </cell>
        </row>
        <row r="664">
          <cell r="B664" t="str">
            <v>sQX642</v>
          </cell>
          <cell r="C664" t="str">
            <v xml:space="preserve">    Saging QX # 6, 4, 2</v>
          </cell>
          <cell r="D664" t="str">
            <v>kms</v>
          </cell>
          <cell r="E664">
            <v>572184</v>
          </cell>
          <cell r="F664">
            <v>572184</v>
          </cell>
        </row>
        <row r="665">
          <cell r="B665" t="str">
            <v>sqx2040</v>
          </cell>
          <cell r="C665" t="str">
            <v xml:space="preserve">    Saging QX # 2 / 0 &amp; # 4 / 0</v>
          </cell>
          <cell r="D665" t="str">
            <v>kms</v>
          </cell>
          <cell r="E665">
            <v>745752</v>
          </cell>
          <cell r="F665">
            <v>745752</v>
          </cell>
        </row>
        <row r="666">
          <cell r="B666" t="str">
            <v>srl375</v>
          </cell>
          <cell r="C666" t="str">
            <v xml:space="preserve">    Saging LVTC 3 x 70 + N 50 mm2</v>
          </cell>
          <cell r="D666" t="str">
            <v>kms</v>
          </cell>
          <cell r="E666">
            <v>1671588</v>
          </cell>
          <cell r="F666">
            <v>1671588</v>
          </cell>
        </row>
        <row r="667">
          <cell r="B667" t="str">
            <v>srl275</v>
          </cell>
          <cell r="C667" t="str">
            <v xml:space="preserve">    Saging LVTC 2 x 70 + N 50 mm2</v>
          </cell>
          <cell r="D667" t="str">
            <v>kms</v>
          </cell>
          <cell r="E667">
            <v>1350132</v>
          </cell>
          <cell r="F667">
            <v>1350132</v>
          </cell>
        </row>
        <row r="668">
          <cell r="B668" t="str">
            <v>srl270</v>
          </cell>
          <cell r="C668" t="str">
            <v xml:space="preserve">    saging LVTC 2 x 70 mm2</v>
          </cell>
          <cell r="D668" t="str">
            <v>kms</v>
          </cell>
          <cell r="E668">
            <v>1028676</v>
          </cell>
          <cell r="F668">
            <v>1028676</v>
          </cell>
        </row>
        <row r="669">
          <cell r="B669" t="str">
            <v>srl3535</v>
          </cell>
          <cell r="C669" t="str">
            <v xml:space="preserve">    Saging LVTC 3 x 50 + N 35 mm2</v>
          </cell>
          <cell r="D669" t="str">
            <v>kms</v>
          </cell>
          <cell r="E669">
            <v>1189452</v>
          </cell>
          <cell r="F669">
            <v>1189452</v>
          </cell>
        </row>
        <row r="670">
          <cell r="B670" t="str">
            <v>srl255</v>
          </cell>
          <cell r="C670" t="str">
            <v xml:space="preserve">    Saging LVTC 2 x 50 + N 50 mm2</v>
          </cell>
          <cell r="D670" t="str">
            <v>kms</v>
          </cell>
          <cell r="E670">
            <v>1028676</v>
          </cell>
          <cell r="F670">
            <v>1028676</v>
          </cell>
        </row>
        <row r="671">
          <cell r="B671" t="str">
            <v>srl2535</v>
          </cell>
          <cell r="C671" t="str">
            <v xml:space="preserve">    Saging LVTC 2 x 50 + N 35 mm2</v>
          </cell>
          <cell r="D671" t="str">
            <v>kms</v>
          </cell>
          <cell r="E671">
            <v>908676</v>
          </cell>
          <cell r="F671">
            <v>908676</v>
          </cell>
        </row>
        <row r="672">
          <cell r="B672" t="str">
            <v>srl2355</v>
          </cell>
          <cell r="C672" t="str">
            <v xml:space="preserve">    Saging LVTC 2 x 35 + N 50 mm2</v>
          </cell>
          <cell r="D672" t="str">
            <v>kms</v>
          </cell>
          <cell r="E672">
            <v>867984</v>
          </cell>
          <cell r="F672">
            <v>867984</v>
          </cell>
        </row>
        <row r="673">
          <cell r="B673" t="str">
            <v>srl23535</v>
          </cell>
          <cell r="C673" t="str">
            <v xml:space="preserve">    Saging LVTC 2 x 35 + N 35 mm2</v>
          </cell>
          <cell r="D673" t="str">
            <v>kms</v>
          </cell>
          <cell r="E673">
            <v>867984</v>
          </cell>
          <cell r="F673">
            <v>867984</v>
          </cell>
        </row>
        <row r="674">
          <cell r="B674" t="str">
            <v>srl22525</v>
          </cell>
          <cell r="C674" t="str">
            <v xml:space="preserve">    Saging LVTC 2 x 25 + N 25 mm2</v>
          </cell>
          <cell r="D674" t="str">
            <v>kms</v>
          </cell>
          <cell r="E674">
            <v>867984</v>
          </cell>
          <cell r="F674">
            <v>867984</v>
          </cell>
        </row>
        <row r="675">
          <cell r="B675" t="str">
            <v>srl216</v>
          </cell>
          <cell r="C675" t="str">
            <v xml:space="preserve">    Saging LVTC  2 x 16 mm2</v>
          </cell>
          <cell r="D675" t="str">
            <v>kms</v>
          </cell>
          <cell r="E675">
            <v>177120</v>
          </cell>
          <cell r="F675">
            <v>177120</v>
          </cell>
        </row>
        <row r="676">
          <cell r="B676" t="str">
            <v>srl225</v>
          </cell>
          <cell r="C676" t="str">
            <v xml:space="preserve">    saging LVTC  2 x 25 mm2</v>
          </cell>
          <cell r="D676" t="str">
            <v>kms</v>
          </cell>
          <cell r="E676">
            <v>354240</v>
          </cell>
          <cell r="F676">
            <v>354240</v>
          </cell>
        </row>
        <row r="677">
          <cell r="B677" t="str">
            <v>srl416</v>
          </cell>
          <cell r="C677" t="str">
            <v xml:space="preserve">    Saging LVTC  3 x 16 + 16 mm2</v>
          </cell>
          <cell r="D677" t="str">
            <v>kms</v>
          </cell>
          <cell r="E677">
            <v>354240</v>
          </cell>
          <cell r="F677">
            <v>354240</v>
          </cell>
        </row>
        <row r="678">
          <cell r="B678" t="str">
            <v>srl210</v>
          </cell>
          <cell r="C678" t="str">
            <v xml:space="preserve">    Saging LVTC  2 x 10 mm2</v>
          </cell>
          <cell r="D678" t="str">
            <v>kms</v>
          </cell>
          <cell r="E678">
            <v>177120</v>
          </cell>
          <cell r="F678">
            <v>177120</v>
          </cell>
        </row>
        <row r="679">
          <cell r="B679" t="str">
            <v>srl3355</v>
          </cell>
          <cell r="C679" t="str">
            <v xml:space="preserve">    Saging LVTC  3 x 35 + N 50 mm3</v>
          </cell>
          <cell r="D679" t="str">
            <v>kms</v>
          </cell>
          <cell r="E679">
            <v>1189452</v>
          </cell>
          <cell r="F679">
            <v>1189452</v>
          </cell>
        </row>
        <row r="680">
          <cell r="B680" t="str">
            <v>srl257</v>
          </cell>
          <cell r="C680" t="str">
            <v xml:space="preserve">    Saging LVTC 2 x 50 + N 70 mm2</v>
          </cell>
          <cell r="D680" t="str">
            <v>kms</v>
          </cell>
          <cell r="E680">
            <v>1028676</v>
          </cell>
          <cell r="F680">
            <v>1028676</v>
          </cell>
        </row>
        <row r="681">
          <cell r="B681" t="str">
            <v>srl33525</v>
          </cell>
          <cell r="C681" t="str">
            <v xml:space="preserve">    Saging LVTC 3 x 35 + N 25 mm2</v>
          </cell>
          <cell r="D681" t="str">
            <v>kms</v>
          </cell>
          <cell r="E681">
            <v>1189452</v>
          </cell>
          <cell r="F681">
            <v>1189452</v>
          </cell>
        </row>
        <row r="682">
          <cell r="B682" t="str">
            <v>srl33535</v>
          </cell>
          <cell r="C682" t="str">
            <v xml:space="preserve">    Saging LVTC 3 x 35 + N 35 mm2</v>
          </cell>
          <cell r="D682" t="str">
            <v>kms</v>
          </cell>
          <cell r="E682">
            <v>1189452</v>
          </cell>
          <cell r="F682">
            <v>1189452</v>
          </cell>
        </row>
        <row r="683">
          <cell r="B683" t="str">
            <v>srl32525</v>
          </cell>
          <cell r="C683" t="str">
            <v xml:space="preserve">    Saging LVTC 3 x 25 + N 25 mm2</v>
          </cell>
          <cell r="D683" t="str">
            <v>kms</v>
          </cell>
          <cell r="E683">
            <v>1189452</v>
          </cell>
          <cell r="F683">
            <v>1189452</v>
          </cell>
        </row>
        <row r="685">
          <cell r="C685" t="str">
            <v>PENARIKAN SAMBUNGAN RUMAH (SR)</v>
          </cell>
        </row>
        <row r="686">
          <cell r="B686" t="str">
            <v>sr1</v>
          </cell>
          <cell r="C686" t="str">
            <v>SR 1 PHASA</v>
          </cell>
          <cell r="D686" t="str">
            <v>Unit</v>
          </cell>
          <cell r="E686">
            <v>14760</v>
          </cell>
          <cell r="F686">
            <v>14760</v>
          </cell>
        </row>
        <row r="687">
          <cell r="B687" t="str">
            <v>sr3</v>
          </cell>
          <cell r="C687" t="str">
            <v>SR 3 PHASA</v>
          </cell>
          <cell r="D687" t="str">
            <v>Unit</v>
          </cell>
          <cell r="E687">
            <v>35468</v>
          </cell>
          <cell r="F687">
            <v>35468</v>
          </cell>
        </row>
        <row r="688">
          <cell r="B688" t="str">
            <v>bp kwh elektro</v>
          </cell>
          <cell r="C688" t="str">
            <v xml:space="preserve">  Bongkar &amp; Pasang Kwh Meter Elektronik, beserta Wiring Pengujian</v>
          </cell>
          <cell r="D688" t="str">
            <v>Unit</v>
          </cell>
          <cell r="E688">
            <v>1753488</v>
          </cell>
          <cell r="F688">
            <v>1753488</v>
          </cell>
        </row>
        <row r="689">
          <cell r="B689" t="str">
            <v>SRTJ</v>
          </cell>
          <cell r="C689" t="str">
            <v>Pembenahan (bk/ps) SR, terkait pekerjaan Jaringan/Trafo</v>
          </cell>
          <cell r="D689" t="str">
            <v>Unit</v>
          </cell>
          <cell r="E689">
            <v>10285.714285714286</v>
          </cell>
          <cell r="F689">
            <v>10285</v>
          </cell>
        </row>
        <row r="690">
          <cell r="B690" t="str">
            <v>OSR</v>
          </cell>
          <cell r="C690" t="str">
            <v xml:space="preserve"> Omset SR (Penyeimbangan Beban)</v>
          </cell>
          <cell r="D690" t="str">
            <v>Unit</v>
          </cell>
          <cell r="E690">
            <v>10285.714285714286</v>
          </cell>
          <cell r="F690">
            <v>10285</v>
          </cell>
        </row>
        <row r="691">
          <cell r="B691" t="str">
            <v>kwhe</v>
          </cell>
          <cell r="C691" t="str">
            <v xml:space="preserve"> Pemasangan kWH Exim</v>
          </cell>
          <cell r="D691" t="str">
            <v>Unit</v>
          </cell>
          <cell r="F691">
            <v>718825</v>
          </cell>
        </row>
        <row r="693">
          <cell r="B693" t="str">
            <v>bsr1</v>
          </cell>
          <cell r="C693" t="str">
            <v xml:space="preserve">    Bongkar SR 1 PHASA</v>
          </cell>
          <cell r="D693" t="str">
            <v>Unit</v>
          </cell>
          <cell r="E693">
            <v>8856</v>
          </cell>
          <cell r="F693">
            <v>8856</v>
          </cell>
        </row>
        <row r="694">
          <cell r="B694" t="str">
            <v>bsr3</v>
          </cell>
          <cell r="C694" t="str">
            <v xml:space="preserve">    Bongkar SR 3 PHASA</v>
          </cell>
          <cell r="D694" t="str">
            <v>Unit</v>
          </cell>
          <cell r="E694">
            <v>21280.799999999999</v>
          </cell>
          <cell r="F694">
            <v>21280</v>
          </cell>
        </row>
        <row r="696">
          <cell r="B696" t="str">
            <v>bpsr1</v>
          </cell>
          <cell r="C696" t="str">
            <v xml:space="preserve">    Bongkar dan Pasang SR 1 PHASA</v>
          </cell>
          <cell r="D696" t="str">
            <v>Unit</v>
          </cell>
          <cell r="E696">
            <v>23616</v>
          </cell>
          <cell r="F696">
            <v>23616</v>
          </cell>
        </row>
        <row r="697">
          <cell r="B697" t="str">
            <v>bpsr3</v>
          </cell>
          <cell r="C697" t="str">
            <v xml:space="preserve">    Bongkar dan Pasang SR 3 PHASA</v>
          </cell>
          <cell r="D697" t="str">
            <v>Unit</v>
          </cell>
          <cell r="E697">
            <v>56748.800000000003</v>
          </cell>
          <cell r="F697">
            <v>56748</v>
          </cell>
        </row>
        <row r="699">
          <cell r="C699" t="str">
            <v>UPAH BORONGAN PEMASANGAN TRAFO DAN</v>
          </cell>
          <cell r="F699">
            <v>0</v>
          </cell>
        </row>
        <row r="700">
          <cell r="C700" t="str">
            <v>KONSTRUKSI</v>
          </cell>
          <cell r="F700">
            <v>0</v>
          </cell>
        </row>
        <row r="701">
          <cell r="B701" t="str">
            <v>t10</v>
          </cell>
          <cell r="C701" t="str">
            <v>Trafo 1 Phasa 10 KVA + Bracket</v>
          </cell>
          <cell r="D701" t="str">
            <v>Unit</v>
          </cell>
          <cell r="E701">
            <v>150000</v>
          </cell>
          <cell r="F701">
            <v>150000</v>
          </cell>
        </row>
        <row r="702">
          <cell r="B702" t="str">
            <v>t15</v>
          </cell>
          <cell r="C702" t="str">
            <v>Trafo 1 Phasa 15 KVA + Bracket</v>
          </cell>
          <cell r="D702" t="str">
            <v>Unit</v>
          </cell>
          <cell r="E702">
            <v>150000</v>
          </cell>
          <cell r="F702">
            <v>150000</v>
          </cell>
        </row>
        <row r="703">
          <cell r="B703" t="str">
            <v>t25</v>
          </cell>
          <cell r="C703" t="str">
            <v>Trafo 1 Phasa 25 KVA + Bracket</v>
          </cell>
          <cell r="D703" t="str">
            <v>Unit</v>
          </cell>
          <cell r="E703">
            <v>219664</v>
          </cell>
          <cell r="F703">
            <v>219664</v>
          </cell>
        </row>
        <row r="704">
          <cell r="B704" t="str">
            <v>t50</v>
          </cell>
          <cell r="C704" t="str">
            <v>Trafo 1 Phasa 50 KVA + Bracket</v>
          </cell>
          <cell r="D704" t="str">
            <v>Unit</v>
          </cell>
          <cell r="E704">
            <v>219664</v>
          </cell>
          <cell r="F704">
            <v>219664</v>
          </cell>
        </row>
        <row r="705">
          <cell r="B705" t="str">
            <v>t350j</v>
          </cell>
          <cell r="C705" t="str">
            <v>Trafo 3 Phasa 50 KVA 1 tiang (SG/CG 312 A)</v>
          </cell>
          <cell r="D705" t="str">
            <v>Unit</v>
          </cell>
          <cell r="E705">
            <v>768825</v>
          </cell>
          <cell r="F705">
            <v>768825</v>
          </cell>
        </row>
        <row r="706">
          <cell r="B706" t="str">
            <v>t350</v>
          </cell>
          <cell r="C706" t="str">
            <v>Trafo 3 Phasa 50 KVA</v>
          </cell>
          <cell r="D706" t="str">
            <v>Unit</v>
          </cell>
          <cell r="E706">
            <v>625200</v>
          </cell>
          <cell r="F706">
            <v>625200</v>
          </cell>
        </row>
        <row r="707">
          <cell r="B707" t="str">
            <v>t325j</v>
          </cell>
          <cell r="C707" t="str">
            <v>Trafo 3 Phasa 25 KVA 1 tiang (SG/CG 312 A)</v>
          </cell>
          <cell r="D707" t="str">
            <v>Unit</v>
          </cell>
          <cell r="E707">
            <v>625200</v>
          </cell>
          <cell r="F707">
            <v>625200</v>
          </cell>
        </row>
        <row r="708">
          <cell r="B708" t="str">
            <v>t325</v>
          </cell>
          <cell r="C708" t="str">
            <v>Trafo 3 Phasa 25 KVA</v>
          </cell>
          <cell r="D708" t="str">
            <v>Unit</v>
          </cell>
          <cell r="E708">
            <v>625200</v>
          </cell>
          <cell r="F708">
            <v>625200</v>
          </cell>
        </row>
        <row r="709">
          <cell r="B709" t="str">
            <v>t3502</v>
          </cell>
          <cell r="C709" t="str">
            <v>Trafo 3 Phasa 50 KVA 2 tiang (SG/CG 313)</v>
          </cell>
          <cell r="D709" t="str">
            <v>Unit</v>
          </cell>
          <cell r="E709">
            <v>933573</v>
          </cell>
          <cell r="F709">
            <v>933573</v>
          </cell>
        </row>
        <row r="710">
          <cell r="B710" t="str">
            <v>t3100</v>
          </cell>
          <cell r="C710" t="str">
            <v>Trafo 3 Phasa 100 KVA</v>
          </cell>
          <cell r="D710" t="str">
            <v>Unit</v>
          </cell>
          <cell r="E710">
            <v>1149600</v>
          </cell>
          <cell r="F710">
            <v>1149600</v>
          </cell>
        </row>
        <row r="711">
          <cell r="B711" t="str">
            <v>t3100j</v>
          </cell>
          <cell r="C711" t="str">
            <v>Trafo 3 Phasa 100 KVA 1 tiang (SG/CG 312 A)</v>
          </cell>
          <cell r="D711" t="str">
            <v>Unit</v>
          </cell>
          <cell r="E711">
            <v>1149600</v>
          </cell>
          <cell r="F711">
            <v>1149600</v>
          </cell>
        </row>
        <row r="712">
          <cell r="B712" t="str">
            <v>t31002</v>
          </cell>
          <cell r="C712" t="str">
            <v>Trafo 3 Phasa 100 KVA 2 tiang (SG/CG 313)</v>
          </cell>
          <cell r="D712" t="str">
            <v>Unit</v>
          </cell>
          <cell r="E712">
            <v>2229592</v>
          </cell>
          <cell r="F712">
            <v>2229592</v>
          </cell>
        </row>
        <row r="713">
          <cell r="B713" t="str">
            <v>t3160</v>
          </cell>
          <cell r="C713" t="str">
            <v>Trafo 3 Phasa 160 KVA</v>
          </cell>
          <cell r="D713" t="str">
            <v>Unit</v>
          </cell>
          <cell r="E713">
            <v>1262400</v>
          </cell>
          <cell r="F713">
            <v>1262400</v>
          </cell>
        </row>
        <row r="714">
          <cell r="B714" t="str">
            <v>t3160j</v>
          </cell>
          <cell r="C714" t="str">
            <v>Trafo 3 Phasa 160 KVA 2 tiang (SG/CG 313)</v>
          </cell>
          <cell r="D714" t="str">
            <v>Unit</v>
          </cell>
          <cell r="E714">
            <v>2449256.4</v>
          </cell>
          <cell r="F714">
            <v>2449256</v>
          </cell>
        </row>
        <row r="715">
          <cell r="B715" t="str">
            <v>t3200</v>
          </cell>
          <cell r="C715" t="str">
            <v>Trafo 3 Phasa 200 KVA</v>
          </cell>
          <cell r="D715" t="str">
            <v>Unit</v>
          </cell>
          <cell r="E715">
            <v>2668920</v>
          </cell>
          <cell r="F715">
            <v>2668920</v>
          </cell>
        </row>
        <row r="716">
          <cell r="B716" t="str">
            <v>t3200j</v>
          </cell>
          <cell r="C716" t="str">
            <v>Trafo 3 Phasa 200 KVA 2 tiang (SG/CG 313)</v>
          </cell>
          <cell r="D716" t="str">
            <v>Unit</v>
          </cell>
          <cell r="E716">
            <v>2668920</v>
          </cell>
          <cell r="F716">
            <v>2668920</v>
          </cell>
        </row>
        <row r="717">
          <cell r="B717" t="str">
            <v>t3250</v>
          </cell>
          <cell r="C717" t="str">
            <v>Trafo 3 Phasa 250 KVA</v>
          </cell>
          <cell r="D717" t="str">
            <v>Unit</v>
          </cell>
          <cell r="E717">
            <v>2668920</v>
          </cell>
          <cell r="F717">
            <v>2668920</v>
          </cell>
        </row>
        <row r="718">
          <cell r="B718" t="str">
            <v>t3250j</v>
          </cell>
          <cell r="C718" t="str">
            <v>Trafo 3 Phasa 250 KVA 2 tiang (SG/CG 313)</v>
          </cell>
          <cell r="D718" t="str">
            <v>Unit</v>
          </cell>
          <cell r="E718">
            <v>2668920</v>
          </cell>
          <cell r="F718">
            <v>2668920</v>
          </cell>
        </row>
        <row r="719">
          <cell r="B719" t="str">
            <v>gtrf</v>
          </cell>
          <cell r="C719" t="str">
            <v>Grounding Trafo (SM / CM 2 - 11)</v>
          </cell>
          <cell r="D719" t="str">
            <v>Unit</v>
          </cell>
          <cell r="E719">
            <v>35699</v>
          </cell>
          <cell r="F719">
            <v>35699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D721" t="str">
            <v>Unit</v>
          </cell>
          <cell r="E721">
            <v>90000</v>
          </cell>
          <cell r="F721">
            <v>90000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D722" t="str">
            <v>Unit</v>
          </cell>
          <cell r="E722">
            <v>90000</v>
          </cell>
          <cell r="F722">
            <v>90000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D723" t="str">
            <v>Unit</v>
          </cell>
          <cell r="E723">
            <v>131798.39999999999</v>
          </cell>
          <cell r="F723">
            <v>131798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D724" t="str">
            <v>Unit</v>
          </cell>
          <cell r="E724">
            <v>131798.39999999999</v>
          </cell>
          <cell r="F724">
            <v>131798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D725" t="str">
            <v>Unit</v>
          </cell>
          <cell r="E725">
            <v>461295</v>
          </cell>
          <cell r="F725">
            <v>461295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D726" t="str">
            <v>Unit</v>
          </cell>
          <cell r="E726">
            <v>375120</v>
          </cell>
          <cell r="F726">
            <v>375120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D727" t="str">
            <v>Unit</v>
          </cell>
          <cell r="E727">
            <v>375120</v>
          </cell>
          <cell r="F727">
            <v>375120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D728" t="str">
            <v>Unit</v>
          </cell>
          <cell r="E728">
            <v>375120</v>
          </cell>
          <cell r="F728">
            <v>375120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D729" t="str">
            <v>Unit</v>
          </cell>
          <cell r="E729">
            <v>560143.79999999993</v>
          </cell>
          <cell r="F729">
            <v>560143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D730" t="str">
            <v>Unit</v>
          </cell>
          <cell r="E730">
            <v>689760</v>
          </cell>
          <cell r="F730">
            <v>689760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D731" t="str">
            <v>Unit</v>
          </cell>
          <cell r="E731">
            <v>689760</v>
          </cell>
          <cell r="F731">
            <v>689760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D732" t="str">
            <v>Unit</v>
          </cell>
          <cell r="E732">
            <v>1337755.2</v>
          </cell>
          <cell r="F732">
            <v>1337755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D733" t="str">
            <v>Unit</v>
          </cell>
          <cell r="E733">
            <v>757440</v>
          </cell>
          <cell r="F733">
            <v>757440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D734" t="str">
            <v>Unit</v>
          </cell>
          <cell r="E734">
            <v>1469553.8399999999</v>
          </cell>
          <cell r="F734">
            <v>1469553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D735" t="str">
            <v>Unit</v>
          </cell>
          <cell r="E735">
            <v>1601352</v>
          </cell>
          <cell r="F735">
            <v>1601352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D736" t="str">
            <v>Unit</v>
          </cell>
          <cell r="E736">
            <v>1601352</v>
          </cell>
          <cell r="F736">
            <v>1601352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D737" t="str">
            <v>Unit</v>
          </cell>
          <cell r="E737">
            <v>1601352</v>
          </cell>
          <cell r="F737">
            <v>1601352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D738" t="str">
            <v>Unit</v>
          </cell>
          <cell r="E738">
            <v>1601352</v>
          </cell>
          <cell r="F738">
            <v>1601352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D739" t="str">
            <v>Unit</v>
          </cell>
          <cell r="E739">
            <v>1601352</v>
          </cell>
          <cell r="F739">
            <v>1601352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D740" t="str">
            <v>Unit</v>
          </cell>
          <cell r="E740">
            <v>21419.399999999998</v>
          </cell>
          <cell r="F740">
            <v>21419</v>
          </cell>
        </row>
        <row r="741">
          <cell r="B741" t="str">
            <v>gt25</v>
          </cell>
          <cell r="C741" t="str">
            <v>Geser Trafo 1 Phasa 25 KVA + Bracket</v>
          </cell>
          <cell r="D741" t="str">
            <v>Unit</v>
          </cell>
          <cell r="E741">
            <v>240000</v>
          </cell>
          <cell r="F741">
            <v>240000</v>
          </cell>
        </row>
        <row r="742">
          <cell r="B742" t="str">
            <v>gt50</v>
          </cell>
          <cell r="C742" t="str">
            <v>Geser Trafo 1 Phasa 50 KVA + Bracket</v>
          </cell>
          <cell r="D742" t="str">
            <v>Unit</v>
          </cell>
          <cell r="E742">
            <v>240000</v>
          </cell>
          <cell r="F742">
            <v>240000</v>
          </cell>
        </row>
        <row r="744">
          <cell r="C744" t="str">
            <v>UPAH BORONGAN PEKERJAAN KABEL TANAH</v>
          </cell>
        </row>
        <row r="745">
          <cell r="B745" t="str">
            <v>tk324id</v>
          </cell>
          <cell r="C745" t="str">
            <v>Terminating Kabel 3 x 240 mm2 ID</v>
          </cell>
          <cell r="D745" t="str">
            <v>Unit</v>
          </cell>
          <cell r="E745">
            <v>305330</v>
          </cell>
          <cell r="F745">
            <v>305330</v>
          </cell>
        </row>
        <row r="746">
          <cell r="B746" t="str">
            <v>tk324od</v>
          </cell>
          <cell r="C746" t="str">
            <v>Terminating Kabel 3 x 240 mm2 OD</v>
          </cell>
          <cell r="D746" t="str">
            <v>Unit</v>
          </cell>
          <cell r="E746">
            <v>353663</v>
          </cell>
          <cell r="F746">
            <v>353663</v>
          </cell>
        </row>
        <row r="747">
          <cell r="B747" t="str">
            <v>skb240</v>
          </cell>
          <cell r="C747" t="str">
            <v>Sepatu Kabel Bimetal 240 - 300 mm2 (2 lubang)</v>
          </cell>
          <cell r="D747" t="str">
            <v>Unit</v>
          </cell>
          <cell r="E747">
            <v>5715</v>
          </cell>
          <cell r="F747">
            <v>5715</v>
          </cell>
        </row>
        <row r="748">
          <cell r="B748" t="str">
            <v>skb150</v>
          </cell>
          <cell r="C748" t="str">
            <v>Sepatu Kabel Bimetal 150 mm2 (2 lubang)</v>
          </cell>
          <cell r="D748" t="str">
            <v>Unit</v>
          </cell>
          <cell r="E748">
            <v>4615</v>
          </cell>
          <cell r="F748">
            <v>4615</v>
          </cell>
        </row>
        <row r="749">
          <cell r="B749" t="str">
            <v>xlpe324</v>
          </cell>
          <cell r="C749" t="str">
            <v>Kabel XLPE 3 x 240 mm2 (Three Core)</v>
          </cell>
          <cell r="D749" t="str">
            <v>Unit</v>
          </cell>
          <cell r="E749">
            <v>10983</v>
          </cell>
          <cell r="F749">
            <v>10983</v>
          </cell>
        </row>
        <row r="750">
          <cell r="B750" t="str">
            <v>nyy150</v>
          </cell>
          <cell r="C750" t="str">
            <v>Kabel NYY 1 x 150 mm2</v>
          </cell>
          <cell r="D750" t="str">
            <v>Unit</v>
          </cell>
          <cell r="E750">
            <v>662</v>
          </cell>
          <cell r="F750">
            <v>662</v>
          </cell>
        </row>
        <row r="752">
          <cell r="C752" t="str">
            <v>UPAH PERBAIKAN RECLOSER</v>
          </cell>
        </row>
        <row r="753">
          <cell r="B753" t="str">
            <v>pcr</v>
          </cell>
          <cell r="C753" t="str">
            <v>Perbaikan Control Recloser</v>
          </cell>
          <cell r="D753" t="str">
            <v>Unit</v>
          </cell>
          <cell r="E753">
            <v>4945536</v>
          </cell>
          <cell r="F753">
            <v>4945536</v>
          </cell>
        </row>
        <row r="754">
          <cell r="B754" t="str">
            <v>pmtr</v>
          </cell>
          <cell r="C754" t="str">
            <v>Perbaikan PMT Recloser</v>
          </cell>
          <cell r="D754" t="str">
            <v>Unit</v>
          </cell>
          <cell r="E754">
            <v>5769792</v>
          </cell>
          <cell r="F754">
            <v>5769792</v>
          </cell>
        </row>
        <row r="755">
          <cell r="F755">
            <v>0</v>
          </cell>
        </row>
        <row r="756">
          <cell r="C756" t="str">
            <v>UPAH INVESTIGASI INFRA RED</v>
          </cell>
          <cell r="D756" t="str">
            <v>titik</v>
          </cell>
          <cell r="E756">
            <v>25440</v>
          </cell>
          <cell r="F756">
            <v>25440</v>
          </cell>
        </row>
        <row r="757">
          <cell r="F757">
            <v>0</v>
          </cell>
        </row>
        <row r="758">
          <cell r="F758">
            <v>0</v>
          </cell>
        </row>
        <row r="759">
          <cell r="F759">
            <v>0</v>
          </cell>
        </row>
        <row r="760">
          <cell r="F760">
            <v>0</v>
          </cell>
        </row>
        <row r="761">
          <cell r="F761">
            <v>0</v>
          </cell>
        </row>
        <row r="762">
          <cell r="F762">
            <v>0</v>
          </cell>
        </row>
        <row r="763">
          <cell r="F763">
            <v>0</v>
          </cell>
        </row>
        <row r="764">
          <cell r="F764">
            <v>0</v>
          </cell>
        </row>
        <row r="765">
          <cell r="F765">
            <v>0</v>
          </cell>
        </row>
        <row r="766">
          <cell r="F766">
            <v>0</v>
          </cell>
        </row>
        <row r="767">
          <cell r="B767" t="str">
            <v>PCM316</v>
          </cell>
          <cell r="C767" t="str">
            <v>perbaikan  CM 3 - 16 (ABSW) Yang Miring</v>
          </cell>
          <cell r="D767" t="str">
            <v>Unit</v>
          </cell>
          <cell r="E767">
            <v>612863.4</v>
          </cell>
          <cell r="F767">
            <v>612863</v>
          </cell>
        </row>
        <row r="769">
          <cell r="E769" t="str">
            <v>T Ampuh '07</v>
          </cell>
        </row>
        <row r="770">
          <cell r="B770" t="str">
            <v>tc7</v>
          </cell>
          <cell r="C770" t="str">
            <v>Penanaman Tiang C 7</v>
          </cell>
          <cell r="D770" t="str">
            <v>Batang</v>
          </cell>
          <cell r="E770">
            <v>142000</v>
          </cell>
          <cell r="F770">
            <v>142000</v>
          </cell>
        </row>
        <row r="771">
          <cell r="B771" t="str">
            <v>tc9a</v>
          </cell>
          <cell r="C771" t="str">
            <v>Penanaman Tiang C 9-100</v>
          </cell>
          <cell r="D771" t="str">
            <v>Batang</v>
          </cell>
          <cell r="E771">
            <v>160000</v>
          </cell>
          <cell r="F771">
            <v>160000</v>
          </cell>
        </row>
        <row r="772">
          <cell r="B772" t="str">
            <v>tc9b</v>
          </cell>
          <cell r="C772" t="str">
            <v>Penanaman Tiang C 9-200</v>
          </cell>
          <cell r="D772" t="str">
            <v>Batang</v>
          </cell>
          <cell r="E772">
            <v>179000</v>
          </cell>
          <cell r="F772">
            <v>179000</v>
          </cell>
        </row>
        <row r="773">
          <cell r="B773" t="str">
            <v>tC11a</v>
          </cell>
          <cell r="C773" t="str">
            <v>Penanaman Tiang  C11-200</v>
          </cell>
          <cell r="D773" t="str">
            <v>Batang</v>
          </cell>
          <cell r="E773">
            <v>279000</v>
          </cell>
          <cell r="F773">
            <v>279000</v>
          </cell>
        </row>
        <row r="774">
          <cell r="B774" t="str">
            <v>tC11b</v>
          </cell>
          <cell r="C774" t="str">
            <v>Penanaman Tiang  C11-350</v>
          </cell>
          <cell r="D774" t="str">
            <v>Batang</v>
          </cell>
          <cell r="E774">
            <v>295000</v>
          </cell>
          <cell r="F774">
            <v>295000</v>
          </cell>
        </row>
        <row r="775">
          <cell r="B775" t="str">
            <v>tc12a</v>
          </cell>
          <cell r="C775" t="str">
            <v>Penanaman Tiang C12-200</v>
          </cell>
          <cell r="D775" t="str">
            <v>Batang</v>
          </cell>
          <cell r="E775">
            <v>243223.19999999998</v>
          </cell>
          <cell r="F775">
            <v>243223</v>
          </cell>
        </row>
        <row r="776">
          <cell r="B776" t="str">
            <v>tc12b</v>
          </cell>
          <cell r="C776" t="str">
            <v>Penanaman Tiang C12-350</v>
          </cell>
          <cell r="D776" t="str">
            <v>Batang</v>
          </cell>
          <cell r="E776">
            <v>373000</v>
          </cell>
          <cell r="F776">
            <v>373000</v>
          </cell>
        </row>
        <row r="777">
          <cell r="B777" t="str">
            <v>tc13</v>
          </cell>
          <cell r="C777" t="str">
            <v>Penanaman Tiang C13-350</v>
          </cell>
          <cell r="D777" t="str">
            <v>Batang</v>
          </cell>
          <cell r="E777">
            <v>478000</v>
          </cell>
          <cell r="F777">
            <v>478000</v>
          </cell>
        </row>
        <row r="778">
          <cell r="B778" t="str">
            <v>tc14</v>
          </cell>
          <cell r="C778" t="str">
            <v>Penanaman Tiang C14-350</v>
          </cell>
          <cell r="D778" t="str">
            <v>Batang</v>
          </cell>
          <cell r="E778">
            <v>537000</v>
          </cell>
          <cell r="F778">
            <v>537000</v>
          </cell>
        </row>
        <row r="779">
          <cell r="B779" t="str">
            <v>ts9</v>
          </cell>
          <cell r="C779" t="str">
            <v xml:space="preserve">Penanaman Tiang RS 9 </v>
          </cell>
          <cell r="D779" t="str">
            <v>Batang</v>
          </cell>
          <cell r="E779">
            <v>140581.19999999998</v>
          </cell>
          <cell r="F779">
            <v>140581</v>
          </cell>
        </row>
        <row r="780">
          <cell r="B780" t="str">
            <v>ts11a</v>
          </cell>
          <cell r="C780" t="str">
            <v>Penanaman Tiang S 11A</v>
          </cell>
          <cell r="D780" t="str">
            <v>Batang</v>
          </cell>
          <cell r="E780">
            <v>140581.19999999998</v>
          </cell>
          <cell r="F780">
            <v>140581</v>
          </cell>
        </row>
        <row r="781">
          <cell r="B781" t="str">
            <v>ts11b</v>
          </cell>
          <cell r="C781" t="str">
            <v>Penanaman Tiang S 11B</v>
          </cell>
          <cell r="D781" t="str">
            <v>Batang</v>
          </cell>
          <cell r="E781">
            <v>242184</v>
          </cell>
          <cell r="F781">
            <v>242184</v>
          </cell>
        </row>
        <row r="782">
          <cell r="B782" t="str">
            <v>ts12</v>
          </cell>
          <cell r="C782" t="str">
            <v>Penanaman Tiang S 12</v>
          </cell>
          <cell r="D782" t="str">
            <v>Batang</v>
          </cell>
          <cell r="E782">
            <v>243223.19999999998</v>
          </cell>
          <cell r="F782">
            <v>243223</v>
          </cell>
        </row>
        <row r="783">
          <cell r="B783" t="str">
            <v>ts14</v>
          </cell>
          <cell r="C783" t="str">
            <v>Penanaman Tiang S 14</v>
          </cell>
          <cell r="D783" t="str">
            <v>Batang</v>
          </cell>
          <cell r="E783">
            <v>407239.2</v>
          </cell>
          <cell r="F783">
            <v>407239</v>
          </cell>
        </row>
        <row r="784">
          <cell r="B784" t="str">
            <v>ts13</v>
          </cell>
          <cell r="C784" t="str">
            <v>Penanaman Tiang S 13</v>
          </cell>
          <cell r="D784" t="str">
            <v>Batang</v>
          </cell>
          <cell r="E784">
            <v>395329.2</v>
          </cell>
          <cell r="F784">
            <v>395329</v>
          </cell>
        </row>
        <row r="785">
          <cell r="F785">
            <v>0</v>
          </cell>
        </row>
        <row r="786">
          <cell r="B786" t="str">
            <v>mtc7</v>
          </cell>
          <cell r="C786" t="str">
            <v>Menegakkan Tiang C 7</v>
          </cell>
          <cell r="D786" t="str">
            <v>Batang</v>
          </cell>
          <cell r="E786">
            <v>108692.4</v>
          </cell>
          <cell r="F786">
            <v>108692</v>
          </cell>
        </row>
        <row r="787">
          <cell r="B787" t="str">
            <v>mtc9</v>
          </cell>
          <cell r="C787" t="str">
            <v xml:space="preserve">Menegakkan Tiang C 9 </v>
          </cell>
          <cell r="D787" t="str">
            <v>Batang</v>
          </cell>
          <cell r="E787">
            <v>140581.19999999998</v>
          </cell>
          <cell r="F787">
            <v>140581</v>
          </cell>
        </row>
        <row r="788">
          <cell r="B788" t="str">
            <v>mtC11</v>
          </cell>
          <cell r="C788" t="str">
            <v>Menegakkan Tiang C11</v>
          </cell>
          <cell r="D788" t="str">
            <v>Batang</v>
          </cell>
          <cell r="E788">
            <v>242184</v>
          </cell>
          <cell r="F788">
            <v>242184</v>
          </cell>
        </row>
        <row r="789">
          <cell r="B789" t="str">
            <v>mtc12</v>
          </cell>
          <cell r="C789" t="str">
            <v>Menegakkan Tiang C12</v>
          </cell>
          <cell r="D789" t="str">
            <v>Batang</v>
          </cell>
          <cell r="E789">
            <v>243223.19999999998</v>
          </cell>
          <cell r="F789">
            <v>243223</v>
          </cell>
        </row>
        <row r="790">
          <cell r="B790" t="str">
            <v>mtc13</v>
          </cell>
          <cell r="C790" t="str">
            <v>Menegakkan Tiang C13</v>
          </cell>
          <cell r="D790" t="str">
            <v>Batang</v>
          </cell>
          <cell r="E790">
            <v>395329.2</v>
          </cell>
          <cell r="F790">
            <v>395329</v>
          </cell>
        </row>
        <row r="791">
          <cell r="B791" t="str">
            <v>mtc14</v>
          </cell>
          <cell r="C791" t="str">
            <v>Menegakkan Tiang C14</v>
          </cell>
          <cell r="D791" t="str">
            <v>Batang</v>
          </cell>
          <cell r="E791">
            <v>407239.2</v>
          </cell>
          <cell r="F791">
            <v>407239</v>
          </cell>
        </row>
        <row r="792">
          <cell r="B792" t="str">
            <v>mts9</v>
          </cell>
          <cell r="C792" t="str">
            <v xml:space="preserve">Menegakkan Tiang RS 9 </v>
          </cell>
          <cell r="D792" t="str">
            <v>Batang</v>
          </cell>
          <cell r="E792">
            <v>140581.19999999998</v>
          </cell>
          <cell r="F792">
            <v>140581</v>
          </cell>
        </row>
        <row r="793">
          <cell r="B793" t="str">
            <v>mts11a</v>
          </cell>
          <cell r="C793" t="str">
            <v>Menegakkan Tiang RS11A</v>
          </cell>
          <cell r="D793" t="str">
            <v>Batang</v>
          </cell>
          <cell r="E793">
            <v>140581.19999999998</v>
          </cell>
          <cell r="F793">
            <v>140581</v>
          </cell>
        </row>
        <row r="794">
          <cell r="B794" t="str">
            <v>mts11b</v>
          </cell>
          <cell r="C794" t="str">
            <v>Menegakkan Tiang S11B</v>
          </cell>
          <cell r="D794" t="str">
            <v>Batang</v>
          </cell>
          <cell r="E794">
            <v>242184</v>
          </cell>
          <cell r="F794">
            <v>242184</v>
          </cell>
        </row>
        <row r="795">
          <cell r="B795" t="str">
            <v>mts12</v>
          </cell>
          <cell r="C795" t="str">
            <v>Menegakkan Tiang S12</v>
          </cell>
          <cell r="D795" t="str">
            <v>Batang</v>
          </cell>
          <cell r="E795">
            <v>243223.19999999998</v>
          </cell>
          <cell r="F795">
            <v>243223</v>
          </cell>
        </row>
        <row r="796">
          <cell r="B796" t="str">
            <v>mts14</v>
          </cell>
          <cell r="C796" t="str">
            <v>Menegakkan Tiang S14</v>
          </cell>
          <cell r="D796" t="str">
            <v>Batang</v>
          </cell>
          <cell r="E796">
            <v>407239.2</v>
          </cell>
          <cell r="F796">
            <v>407239</v>
          </cell>
        </row>
        <row r="797">
          <cell r="B797" t="str">
            <v>mts13</v>
          </cell>
          <cell r="C797" t="str">
            <v>Menegakkan Tiang S13</v>
          </cell>
          <cell r="D797" t="str">
            <v>Batang</v>
          </cell>
          <cell r="E797">
            <v>395329.2</v>
          </cell>
          <cell r="F797">
            <v>395329</v>
          </cell>
        </row>
        <row r="799">
          <cell r="B799" t="str">
            <v>Btc7</v>
          </cell>
          <cell r="C799" t="str">
            <v xml:space="preserve">    Bongkar Tiang C 7</v>
          </cell>
          <cell r="D799" t="str">
            <v>Batang</v>
          </cell>
          <cell r="E799">
            <v>85200</v>
          </cell>
          <cell r="F799">
            <v>85200</v>
          </cell>
        </row>
        <row r="800">
          <cell r="B800" t="str">
            <v>Btc9</v>
          </cell>
          <cell r="C800" t="str">
            <v xml:space="preserve">    Bongkar Tiang C 9</v>
          </cell>
          <cell r="D800" t="str">
            <v>Batang</v>
          </cell>
          <cell r="E800">
            <v>96000</v>
          </cell>
          <cell r="F800">
            <v>96000</v>
          </cell>
        </row>
        <row r="801">
          <cell r="B801" t="str">
            <v>Btc11a</v>
          </cell>
          <cell r="C801" t="str">
            <v xml:space="preserve">    Bongkar Tiang C 11 A</v>
          </cell>
          <cell r="D801" t="str">
            <v>Batang</v>
          </cell>
          <cell r="E801">
            <v>167400</v>
          </cell>
          <cell r="F801">
            <v>167400</v>
          </cell>
        </row>
        <row r="802">
          <cell r="B802" t="str">
            <v>Btc11b</v>
          </cell>
          <cell r="C802" t="str">
            <v xml:space="preserve">    Bongkar Tiang C 11 B</v>
          </cell>
          <cell r="D802" t="str">
            <v>Batang</v>
          </cell>
          <cell r="E802">
            <v>177000</v>
          </cell>
          <cell r="F802">
            <v>177000</v>
          </cell>
        </row>
        <row r="803">
          <cell r="B803" t="str">
            <v>BtC12</v>
          </cell>
          <cell r="C803" t="str">
            <v xml:space="preserve">    Bongkar Tiang C 12</v>
          </cell>
          <cell r="D803" t="str">
            <v>Batang</v>
          </cell>
          <cell r="E803">
            <v>145933.91999999998</v>
          </cell>
          <cell r="F803">
            <v>145933</v>
          </cell>
        </row>
        <row r="804">
          <cell r="B804" t="str">
            <v>BtC13</v>
          </cell>
          <cell r="C804" t="str">
            <v xml:space="preserve">    Bongkar Tiang C 13</v>
          </cell>
          <cell r="D804" t="str">
            <v>Batang</v>
          </cell>
          <cell r="E804">
            <v>286800</v>
          </cell>
          <cell r="F804">
            <v>286800</v>
          </cell>
        </row>
        <row r="805">
          <cell r="B805" t="str">
            <v>Btc14</v>
          </cell>
          <cell r="C805" t="str">
            <v xml:space="preserve">    Bongkar Tiang C14</v>
          </cell>
          <cell r="D805" t="str">
            <v>Batang</v>
          </cell>
          <cell r="E805">
            <v>322200</v>
          </cell>
          <cell r="F805">
            <v>322200</v>
          </cell>
        </row>
        <row r="807">
          <cell r="B807" t="str">
            <v>Bts9</v>
          </cell>
          <cell r="C807" t="str">
            <v xml:space="preserve">    Bongkar Tiang RS 9</v>
          </cell>
          <cell r="D807" t="str">
            <v>Batang</v>
          </cell>
          <cell r="E807">
            <v>84348.719999999987</v>
          </cell>
          <cell r="F807">
            <v>84348</v>
          </cell>
        </row>
        <row r="808">
          <cell r="B808" t="str">
            <v>Bts11a</v>
          </cell>
          <cell r="C808" t="str">
            <v xml:space="preserve">    Bongkar Tiang S11A</v>
          </cell>
          <cell r="D808" t="str">
            <v>Batang</v>
          </cell>
          <cell r="E808">
            <v>84348.719999999987</v>
          </cell>
          <cell r="F808">
            <v>84348</v>
          </cell>
        </row>
        <row r="809">
          <cell r="B809" t="str">
            <v>Btk</v>
          </cell>
          <cell r="C809" t="str">
            <v xml:space="preserve">    Bongkar Tiang Kayu</v>
          </cell>
          <cell r="D809" t="str">
            <v>Batang</v>
          </cell>
          <cell r="E809">
            <v>84348.719999999987</v>
          </cell>
          <cell r="F809">
            <v>84348</v>
          </cell>
        </row>
        <row r="810">
          <cell r="B810" t="str">
            <v>Bts11b</v>
          </cell>
          <cell r="C810" t="str">
            <v xml:space="preserve">    Bongkar Tiang S11B</v>
          </cell>
          <cell r="D810" t="str">
            <v>Batang</v>
          </cell>
          <cell r="E810">
            <v>145310.39999999999</v>
          </cell>
          <cell r="F810">
            <v>145310</v>
          </cell>
        </row>
        <row r="811">
          <cell r="B811" t="str">
            <v>BtS12</v>
          </cell>
          <cell r="C811" t="str">
            <v xml:space="preserve">    Bongkar Tiang S12</v>
          </cell>
          <cell r="D811" t="str">
            <v>Batang</v>
          </cell>
          <cell r="E811">
            <v>145933.91999999998</v>
          </cell>
          <cell r="F811">
            <v>145933</v>
          </cell>
        </row>
        <row r="812">
          <cell r="B812" t="str">
            <v>Bts13</v>
          </cell>
          <cell r="C812" t="str">
            <v xml:space="preserve">    Bongkar Tiang S13</v>
          </cell>
          <cell r="D812" t="str">
            <v>Batang</v>
          </cell>
          <cell r="E812">
            <v>244343.52</v>
          </cell>
          <cell r="F812">
            <v>244343</v>
          </cell>
        </row>
        <row r="813">
          <cell r="B813" t="str">
            <v>Bts14</v>
          </cell>
          <cell r="C813" t="str">
            <v xml:space="preserve">    Bongkar Tiang S14</v>
          </cell>
          <cell r="D813" t="str">
            <v>Batang</v>
          </cell>
          <cell r="E813">
            <v>237197.52</v>
          </cell>
          <cell r="F813">
            <v>237197</v>
          </cell>
        </row>
        <row r="815">
          <cell r="B815" t="str">
            <v>ct9</v>
          </cell>
          <cell r="C815" t="str">
            <v>Pengecatan Tiang RS 9</v>
          </cell>
          <cell r="D815" t="str">
            <v>Batang</v>
          </cell>
          <cell r="E815">
            <v>68900</v>
          </cell>
        </row>
        <row r="816">
          <cell r="B816" t="str">
            <v>ct11a</v>
          </cell>
          <cell r="C816" t="str">
            <v>Pengecatan Tiang S11A</v>
          </cell>
          <cell r="D816" t="str">
            <v>Batang</v>
          </cell>
          <cell r="E816">
            <v>79208</v>
          </cell>
        </row>
        <row r="817">
          <cell r="B817" t="str">
            <v>ct11b</v>
          </cell>
          <cell r="C817" t="str">
            <v>Pengecatan Tiang S11B</v>
          </cell>
          <cell r="D817" t="str">
            <v>Batang</v>
          </cell>
          <cell r="E817">
            <v>87580</v>
          </cell>
        </row>
        <row r="818">
          <cell r="B818" t="str">
            <v>ct12</v>
          </cell>
          <cell r="C818" t="str">
            <v>Pengecatan Tiang S12</v>
          </cell>
          <cell r="D818" t="str">
            <v>Batang</v>
          </cell>
          <cell r="E818">
            <v>95700</v>
          </cell>
        </row>
        <row r="819">
          <cell r="B819" t="str">
            <v>ct13</v>
          </cell>
          <cell r="C819" t="str">
            <v>Pengecatan Tiang S13</v>
          </cell>
          <cell r="D819" t="str">
            <v>Batang</v>
          </cell>
        </row>
        <row r="820">
          <cell r="B820" t="str">
            <v>ct14</v>
          </cell>
          <cell r="C820" t="str">
            <v>Pengecatan Tiang S14</v>
          </cell>
          <cell r="D820" t="str">
            <v>Batang</v>
          </cell>
        </row>
        <row r="822">
          <cell r="B822" t="str">
            <v>pb3j</v>
          </cell>
          <cell r="C822" t="str">
            <v>Pasang Box (LVCB) 3 Jurusan</v>
          </cell>
          <cell r="D822" t="str">
            <v>Unit</v>
          </cell>
          <cell r="E822">
            <v>362400</v>
          </cell>
          <cell r="F822">
            <v>362400</v>
          </cell>
        </row>
        <row r="823">
          <cell r="B823" t="str">
            <v>pb1j</v>
          </cell>
          <cell r="C823" t="str">
            <v>Pasang Box (LVCB) 1 Jurusan</v>
          </cell>
          <cell r="D823" t="str">
            <v>Unit</v>
          </cell>
          <cell r="E823">
            <v>0</v>
          </cell>
          <cell r="F823">
            <v>0</v>
          </cell>
        </row>
        <row r="824">
          <cell r="B824" t="str">
            <v>bb3j</v>
          </cell>
          <cell r="C824" t="str">
            <v>Bongkar Box (LVCB) 3 Jurusan</v>
          </cell>
          <cell r="D824" t="str">
            <v>Unit</v>
          </cell>
          <cell r="E824">
            <v>217440</v>
          </cell>
          <cell r="F824">
            <v>217440</v>
          </cell>
        </row>
        <row r="825">
          <cell r="B825" t="str">
            <v>bb1j</v>
          </cell>
          <cell r="C825" t="str">
            <v>Bongkar Box (LVCB) 1 Jurusan</v>
          </cell>
          <cell r="D825" t="str">
            <v>Unit</v>
          </cell>
          <cell r="E825">
            <v>0</v>
          </cell>
          <cell r="F825">
            <v>0</v>
          </cell>
        </row>
        <row r="826">
          <cell r="B826" t="str">
            <v>bnt1</v>
          </cell>
          <cell r="C826" t="str">
            <v>Bongkar Box NT Fuse Trafo 1 Ph</v>
          </cell>
          <cell r="D826" t="str">
            <v>Unit</v>
          </cell>
          <cell r="E826">
            <v>28800</v>
          </cell>
          <cell r="F826">
            <v>28800</v>
          </cell>
        </row>
        <row r="827">
          <cell r="B827" t="str">
            <v>nt1</v>
          </cell>
          <cell r="C827" t="str">
            <v>Pasang Box NT Fuse Trafo 1 Ph</v>
          </cell>
          <cell r="D827" t="str">
            <v>Unit</v>
          </cell>
          <cell r="E827">
            <v>48000</v>
          </cell>
          <cell r="F827">
            <v>48000</v>
          </cell>
        </row>
        <row r="828">
          <cell r="B828" t="str">
            <v>bjtf</v>
          </cell>
          <cell r="C828" t="str">
            <v>Bongkar Jamperan Trafo</v>
          </cell>
          <cell r="D828" t="str">
            <v>Bh</v>
          </cell>
          <cell r="E828">
            <v>4500</v>
          </cell>
          <cell r="F828">
            <v>4500</v>
          </cell>
        </row>
        <row r="829">
          <cell r="B829" t="str">
            <v>jtf</v>
          </cell>
          <cell r="C829" t="str">
            <v>Jamper Trafo</v>
          </cell>
          <cell r="D829" t="str">
            <v>BH</v>
          </cell>
          <cell r="E829">
            <v>5070</v>
          </cell>
          <cell r="F829">
            <v>5070</v>
          </cell>
        </row>
        <row r="830">
          <cell r="B830" t="str">
            <v>bkb3j</v>
          </cell>
          <cell r="C830" t="str">
            <v>Bongkar Kabel Box 3 Jurusan</v>
          </cell>
          <cell r="D830" t="str">
            <v>unit</v>
          </cell>
          <cell r="F830">
            <v>0</v>
          </cell>
        </row>
        <row r="831">
          <cell r="B831" t="str">
            <v>kb3j</v>
          </cell>
          <cell r="C831" t="str">
            <v xml:space="preserve">Pasang Kabel Box 3 Jurusan </v>
          </cell>
          <cell r="D831" t="str">
            <v>Unit</v>
          </cell>
          <cell r="F831">
            <v>0</v>
          </cell>
        </row>
        <row r="832">
          <cell r="B832" t="str">
            <v>bkkl</v>
          </cell>
          <cell r="C832" t="str">
            <v xml:space="preserve">   Bongkar Kabel Keluaran Box LVCB</v>
          </cell>
          <cell r="D832" t="str">
            <v>Unit(10 m)</v>
          </cell>
          <cell r="E832">
            <v>8856</v>
          </cell>
          <cell r="F832">
            <v>8856</v>
          </cell>
        </row>
        <row r="833">
          <cell r="B833" t="str">
            <v>kkl</v>
          </cell>
          <cell r="C833" t="str">
            <v>Pasang Kabel Keluaran Box LVCB</v>
          </cell>
          <cell r="D833" t="str">
            <v>Unit(10 m)</v>
          </cell>
          <cell r="E833">
            <v>14760</v>
          </cell>
          <cell r="F833">
            <v>14760</v>
          </cell>
        </row>
        <row r="834">
          <cell r="B834" t="str">
            <v>cco</v>
          </cell>
          <cell r="C834" t="str">
            <v>CCO (Perbaikan/Penambahan Jamperan/Tap) JTM/R</v>
          </cell>
          <cell r="D834" t="str">
            <v>Buah</v>
          </cell>
          <cell r="E834">
            <v>5000</v>
          </cell>
          <cell r="F834">
            <v>5000</v>
          </cell>
        </row>
        <row r="835">
          <cell r="B835" t="str">
            <v>jmtr</v>
          </cell>
          <cell r="C835" t="str">
            <v>Perbaikan/Penambahan Jamperan/Tap JTR</v>
          </cell>
          <cell r="D835" t="str">
            <v>Buah</v>
          </cell>
          <cell r="E835">
            <v>5000</v>
          </cell>
          <cell r="F835">
            <v>5000</v>
          </cell>
        </row>
        <row r="836">
          <cell r="B836" t="str">
            <v>pjtrf</v>
          </cell>
          <cell r="C836" t="str">
            <v>Perbaikan Jamperan Trafo</v>
          </cell>
          <cell r="D836" t="str">
            <v>Buah</v>
          </cell>
          <cell r="E836">
            <v>5000</v>
          </cell>
          <cell r="F836">
            <v>5000</v>
          </cell>
        </row>
        <row r="837">
          <cell r="B837" t="str">
            <v>pjtm</v>
          </cell>
          <cell r="C837" t="str">
            <v>Perbaikan Jamperan TM</v>
          </cell>
          <cell r="D837" t="str">
            <v>Buah</v>
          </cell>
          <cell r="E837">
            <v>5000</v>
          </cell>
          <cell r="F837">
            <v>5000</v>
          </cell>
        </row>
        <row r="838">
          <cell r="B838" t="str">
            <v>pjs7</v>
          </cell>
          <cell r="C838" t="str">
            <v>Press Join Sleave 70</v>
          </cell>
          <cell r="D838" t="str">
            <v>Buah</v>
          </cell>
          <cell r="E838">
            <v>5000</v>
          </cell>
          <cell r="F838">
            <v>5000</v>
          </cell>
        </row>
        <row r="839">
          <cell r="B839" t="str">
            <v>pjs15</v>
          </cell>
          <cell r="C839" t="str">
            <v>Press Join Sleave 150</v>
          </cell>
          <cell r="D839" t="str">
            <v>Buah</v>
          </cell>
          <cell r="E839">
            <v>5000</v>
          </cell>
          <cell r="F839">
            <v>5000</v>
          </cell>
        </row>
        <row r="840">
          <cell r="B840" t="str">
            <v>pjs24</v>
          </cell>
          <cell r="C840" t="str">
            <v>Press Join Sleave 240</v>
          </cell>
          <cell r="D840" t="str">
            <v>Buah</v>
          </cell>
          <cell r="E840">
            <v>5000</v>
          </cell>
          <cell r="F840">
            <v>5000</v>
          </cell>
        </row>
        <row r="841">
          <cell r="F841">
            <v>5000</v>
          </cell>
        </row>
        <row r="842">
          <cell r="B842" t="str">
            <v>pt</v>
          </cell>
          <cell r="C842" t="str">
            <v>Pondasi</v>
          </cell>
          <cell r="D842" t="str">
            <v>Unit (ls)</v>
          </cell>
          <cell r="E842">
            <v>315000</v>
          </cell>
          <cell r="F842">
            <v>315000</v>
          </cell>
        </row>
        <row r="843">
          <cell r="B843" t="str">
            <v>tg</v>
          </cell>
          <cell r="C843" t="str">
            <v>Pasang Three Guard</v>
          </cell>
          <cell r="D843" t="str">
            <v>meter</v>
          </cell>
          <cell r="E843">
            <v>5000</v>
          </cell>
          <cell r="F843">
            <v>5000</v>
          </cell>
        </row>
        <row r="844">
          <cell r="B844" t="str">
            <v>bfn</v>
          </cell>
          <cell r="C844" t="str">
            <v>Bonkar fangnet/kawat pengaman jaringan</v>
          </cell>
          <cell r="D844" t="str">
            <v>unit</v>
          </cell>
          <cell r="F844">
            <v>10000</v>
          </cell>
        </row>
      </sheetData>
      <sheetData sheetId="1" refreshError="1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6">
          <cell r="C6" t="str">
            <v>Faktor perkalian</v>
          </cell>
          <cell r="E6" t="str">
            <v>HARGA  PENAWARAN</v>
          </cell>
        </row>
        <row r="7">
          <cell r="B7" t="str">
            <v>KODE</v>
          </cell>
          <cell r="C7" t="str">
            <v>NAMA BARANG</v>
          </cell>
          <cell r="D7" t="str">
            <v>SATUAN</v>
          </cell>
          <cell r="E7" t="str">
            <v>harga tawar</v>
          </cell>
          <cell r="F7" t="str">
            <v>material pabrik</v>
          </cell>
          <cell r="G7" t="str">
            <v>custem</v>
          </cell>
          <cell r="H7" t="str">
            <v>HARGA            PLN 2008</v>
          </cell>
          <cell r="I7" t="str">
            <v>HARGA            PLN 2006</v>
          </cell>
          <cell r="J7" t="str">
            <v>HARGA            PKS</v>
          </cell>
          <cell r="K7" t="str">
            <v>ANGKUTAN   PKS</v>
          </cell>
          <cell r="L7" t="str">
            <v>KETERANGAN</v>
          </cell>
        </row>
        <row r="8">
          <cell r="C8" t="str">
            <v>MATERIAL DISTRIBUSI UTAMA</v>
          </cell>
        </row>
        <row r="9">
          <cell r="C9" t="str">
            <v>ALAT PENGUKUR</v>
          </cell>
        </row>
        <row r="10">
          <cell r="B10" t="str">
            <v>kwh152st</v>
          </cell>
          <cell r="C10" t="str">
            <v>KWH Meter 1 Phasa, 220 V,    5/20A, ST</v>
          </cell>
          <cell r="D10" t="str">
            <v>Bh</v>
          </cell>
          <cell r="E10">
            <v>0</v>
          </cell>
          <cell r="K10">
            <v>627</v>
          </cell>
        </row>
        <row r="11">
          <cell r="B11" t="str">
            <v>kwh126st</v>
          </cell>
          <cell r="C11" t="str">
            <v>KWH Meter 1 Phasa, 220 V,  20/60A, ST</v>
          </cell>
          <cell r="D11" t="str">
            <v>Bh</v>
          </cell>
          <cell r="E11">
            <v>0</v>
          </cell>
          <cell r="I11">
            <v>113300</v>
          </cell>
        </row>
        <row r="12">
          <cell r="B12" t="str">
            <v>kwh15010st</v>
          </cell>
          <cell r="C12" t="str">
            <v>KWH Meter 1 Phasa, 220 V, 50/100A, ST</v>
          </cell>
          <cell r="D12" t="str">
            <v>Bh</v>
          </cell>
          <cell r="E12">
            <v>0</v>
          </cell>
          <cell r="I12">
            <v>142387</v>
          </cell>
        </row>
        <row r="13">
          <cell r="B13" t="str">
            <v>kwh352st</v>
          </cell>
          <cell r="C13" t="str">
            <v>KWH Meter 3 Phasa, 220/380 V, 5/20A, ST</v>
          </cell>
          <cell r="D13" t="str">
            <v>Bh</v>
          </cell>
          <cell r="E13">
            <v>0</v>
          </cell>
          <cell r="I13">
            <v>831450</v>
          </cell>
        </row>
        <row r="14">
          <cell r="B14" t="str">
            <v>kwh326st</v>
          </cell>
          <cell r="C14" t="str">
            <v>KWH Meter 3 Phasa, 220/380 V, 20/60A, ST</v>
          </cell>
          <cell r="D14" t="str">
            <v>Bh</v>
          </cell>
          <cell r="E14">
            <v>0</v>
          </cell>
          <cell r="I14">
            <v>854900</v>
          </cell>
        </row>
        <row r="15">
          <cell r="B15" t="str">
            <v>kwh35010st</v>
          </cell>
          <cell r="C15" t="str">
            <v>KWH Meter 3 Phasa, 220/380 V, 50/100A, ST</v>
          </cell>
          <cell r="D15" t="str">
            <v>Bh</v>
          </cell>
          <cell r="E15">
            <v>0</v>
          </cell>
          <cell r="I15">
            <v>955750</v>
          </cell>
        </row>
        <row r="16">
          <cell r="B16" t="str">
            <v>kwh352dt</v>
          </cell>
          <cell r="C16" t="str">
            <v>KWH Meter 3 Phasa, 220/380 V, 5/20A, DT</v>
          </cell>
          <cell r="D16" t="str">
            <v>Bh</v>
          </cell>
          <cell r="E16">
            <v>0</v>
          </cell>
          <cell r="I16">
            <v>990750</v>
          </cell>
        </row>
        <row r="17">
          <cell r="B17" t="str">
            <v>kwh326dt</v>
          </cell>
          <cell r="C17" t="str">
            <v>KWH Meter 3 Phasa, 220/380 V, 20/60A, DT</v>
          </cell>
          <cell r="D17" t="str">
            <v>Bh</v>
          </cell>
          <cell r="E17">
            <v>0</v>
          </cell>
          <cell r="I17">
            <v>1029333</v>
          </cell>
        </row>
        <row r="18">
          <cell r="B18" t="str">
            <v>kwh35010dt</v>
          </cell>
          <cell r="C18" t="str">
            <v>KWH Meter 3 Phasa, 220/380 V, 50/100A, DT</v>
          </cell>
          <cell r="D18" t="str">
            <v>Bh</v>
          </cell>
          <cell r="E18">
            <v>0</v>
          </cell>
          <cell r="I18">
            <v>1266875</v>
          </cell>
        </row>
        <row r="19">
          <cell r="B19" t="str">
            <v>kva352st</v>
          </cell>
          <cell r="C19" t="str">
            <v>KVARH Meter 3 Ph 220/380 V, 5/20 A, ST</v>
          </cell>
          <cell r="D19" t="str">
            <v>Bh</v>
          </cell>
          <cell r="E19">
            <v>0</v>
          </cell>
          <cell r="I19">
            <v>839083</v>
          </cell>
        </row>
        <row r="20">
          <cell r="B20" t="str">
            <v>kva326st</v>
          </cell>
          <cell r="C20" t="str">
            <v>KVARH Meter 3 Ph 220/380 V, 20/60 A, ST</v>
          </cell>
          <cell r="D20" t="str">
            <v>Bh</v>
          </cell>
          <cell r="E20">
            <v>0</v>
          </cell>
          <cell r="I20">
            <v>862833</v>
          </cell>
        </row>
        <row r="21">
          <cell r="B21" t="str">
            <v>kva35010st</v>
          </cell>
          <cell r="C21" t="str">
            <v>KVARH Meter 3 Ph 220/380 V, 50/100 A, ST</v>
          </cell>
          <cell r="D21" t="str">
            <v>Bh</v>
          </cell>
          <cell r="E21">
            <v>0</v>
          </cell>
          <cell r="I21">
            <v>1040198</v>
          </cell>
        </row>
        <row r="22">
          <cell r="B22" t="str">
            <v>kwh35st</v>
          </cell>
          <cell r="C22" t="str">
            <v>KWH Meter 3 Phasa, 380/100 V,    5A, ST</v>
          </cell>
          <cell r="D22" t="str">
            <v>Bh</v>
          </cell>
          <cell r="E22">
            <v>0</v>
          </cell>
          <cell r="I22">
            <v>866832</v>
          </cell>
        </row>
        <row r="23">
          <cell r="B23" t="str">
            <v>kwh35dt</v>
          </cell>
          <cell r="C23" t="str">
            <v>KWH Meter 3 Phasa, 380/100 V,    5A, DT</v>
          </cell>
          <cell r="D23" t="str">
            <v>Bh</v>
          </cell>
          <cell r="E23">
            <v>0</v>
          </cell>
          <cell r="I23">
            <v>1174200</v>
          </cell>
        </row>
        <row r="24">
          <cell r="B24" t="str">
            <v>kva35st</v>
          </cell>
          <cell r="C24" t="str">
            <v>KVARH Meter 3 Ph 380/100 V,    5A, ST</v>
          </cell>
          <cell r="D24" t="str">
            <v>Bh</v>
          </cell>
          <cell r="E24">
            <v>0</v>
          </cell>
          <cell r="I24">
            <v>889083</v>
          </cell>
        </row>
        <row r="25">
          <cell r="C25" t="str">
            <v>Metering Out Fit 3 Phasa 20 KV, bunden 40 VA</v>
          </cell>
          <cell r="D25" t="str">
            <v>Unit</v>
          </cell>
          <cell r="E25">
            <v>0</v>
          </cell>
          <cell r="I25">
            <v>25926000</v>
          </cell>
        </row>
        <row r="26">
          <cell r="C26" t="str">
            <v>Meter Exim 1 Phasa, 20000/V3/100/V3 Volt</v>
          </cell>
          <cell r="D26" t="str">
            <v>Unit</v>
          </cell>
          <cell r="E26">
            <v>0</v>
          </cell>
          <cell r="I26">
            <v>22936775</v>
          </cell>
        </row>
        <row r="27">
          <cell r="B27" t="str">
            <v>Kwhec05</v>
          </cell>
          <cell r="C27" t="str">
            <v>Kwh Meter Electronic Class 0,5</v>
          </cell>
          <cell r="D27" t="str">
            <v>Bh</v>
          </cell>
          <cell r="E27">
            <v>0</v>
          </cell>
          <cell r="I27">
            <v>7590000</v>
          </cell>
        </row>
        <row r="28">
          <cell r="B28" t="str">
            <v>kwhec02</v>
          </cell>
          <cell r="C28" t="str">
            <v>Kwh Meter Electronic Class 0,2</v>
          </cell>
          <cell r="D28" t="str">
            <v>Bh</v>
          </cell>
          <cell r="E28">
            <v>0</v>
          </cell>
          <cell r="I28">
            <v>19800000</v>
          </cell>
        </row>
        <row r="29">
          <cell r="C29" t="str">
            <v>Optical Comunication Probe berikut converter USB</v>
          </cell>
          <cell r="D29" t="str">
            <v>Unit</v>
          </cell>
          <cell r="E29">
            <v>0</v>
          </cell>
          <cell r="I29">
            <v>4262500</v>
          </cell>
        </row>
        <row r="30">
          <cell r="C30" t="str">
            <v>GSM Modem berikut kartu perdana</v>
          </cell>
          <cell r="D30" t="str">
            <v>Unit</v>
          </cell>
          <cell r="E30">
            <v>0</v>
          </cell>
          <cell r="I30">
            <v>3642043</v>
          </cell>
        </row>
        <row r="31">
          <cell r="B31" t="str">
            <v>pstn</v>
          </cell>
          <cell r="C31" t="str">
            <v>PSTN Modem</v>
          </cell>
          <cell r="D31" t="str">
            <v>Unit</v>
          </cell>
          <cell r="E31">
            <v>0</v>
          </cell>
          <cell r="I31">
            <v>2200000</v>
          </cell>
        </row>
        <row r="32">
          <cell r="C32" t="str">
            <v>Pengadaan dan Penarikan Kabel Telepon dari PABX</v>
          </cell>
          <cell r="D32" t="str">
            <v>Unit</v>
          </cell>
          <cell r="E32">
            <v>0</v>
          </cell>
          <cell r="I32">
            <v>220000</v>
          </cell>
        </row>
        <row r="33">
          <cell r="C33" t="str">
            <v>ke Kwh Meter Electronic, panjang sekitar 100 mtr</v>
          </cell>
          <cell r="E33">
            <v>0</v>
          </cell>
        </row>
        <row r="34">
          <cell r="E34">
            <v>0</v>
          </cell>
        </row>
        <row r="35">
          <cell r="C35" t="str">
            <v>KOTAK APP</v>
          </cell>
          <cell r="E35">
            <v>0</v>
          </cell>
        </row>
        <row r="36">
          <cell r="C36" t="str">
            <v>Kotak APP Type I Lipat, Lengkap</v>
          </cell>
          <cell r="D36" t="str">
            <v>Bh</v>
          </cell>
          <cell r="E36">
            <v>0</v>
          </cell>
          <cell r="I36">
            <v>19907</v>
          </cell>
        </row>
        <row r="37">
          <cell r="C37" t="str">
            <v>Kotak APP Type III Lipat, Lengkap</v>
          </cell>
          <cell r="D37" t="str">
            <v>Bh</v>
          </cell>
          <cell r="E37">
            <v>0</v>
          </cell>
          <cell r="I37">
            <v>137160</v>
          </cell>
        </row>
        <row r="38">
          <cell r="C38" t="str">
            <v>Kotak APP TR Type IV Tanpa Topi, Lengkap</v>
          </cell>
          <cell r="D38" t="str">
            <v>Bh</v>
          </cell>
          <cell r="E38">
            <v>0</v>
          </cell>
          <cell r="I38">
            <v>2349500</v>
          </cell>
        </row>
        <row r="39">
          <cell r="C39" t="str">
            <v>Kotak APP TR Type IA Single Tarif, Lengkap</v>
          </cell>
          <cell r="D39" t="str">
            <v>Bh</v>
          </cell>
          <cell r="E39">
            <v>0</v>
          </cell>
          <cell r="I39">
            <v>3492500</v>
          </cell>
        </row>
        <row r="40">
          <cell r="C40" t="str">
            <v>Kotak APP TR Double Tarif, Lengkap</v>
          </cell>
          <cell r="D40" t="str">
            <v>Bh</v>
          </cell>
          <cell r="E40">
            <v>0</v>
          </cell>
          <cell r="I40">
            <v>3683000</v>
          </cell>
        </row>
        <row r="41">
          <cell r="C41" t="str">
            <v>Kotak APP TM, Lengkap</v>
          </cell>
          <cell r="D41" t="str">
            <v>Bh</v>
          </cell>
          <cell r="E41">
            <v>0</v>
          </cell>
          <cell r="I41">
            <v>4445000</v>
          </cell>
        </row>
        <row r="42">
          <cell r="E42">
            <v>0</v>
          </cell>
        </row>
        <row r="43">
          <cell r="C43" t="str">
            <v>TRANSFORMATOR</v>
          </cell>
          <cell r="E43">
            <v>0</v>
          </cell>
        </row>
        <row r="44">
          <cell r="B44" t="str">
            <v>tr125</v>
          </cell>
          <cell r="C44" t="str">
            <v>Trafo 1 Phasa CSP 12,7 KV/B2 25 KVA</v>
          </cell>
          <cell r="D44" t="str">
            <v>Bh</v>
          </cell>
          <cell r="E44">
            <v>0</v>
          </cell>
        </row>
        <row r="45">
          <cell r="B45" t="str">
            <v>tr150</v>
          </cell>
          <cell r="C45" t="str">
            <v>Trafo 1 Phasa CSP 12,7 KV/B2 50 KVA</v>
          </cell>
          <cell r="D45" t="str">
            <v>Bh</v>
          </cell>
          <cell r="E45">
            <v>0</v>
          </cell>
        </row>
        <row r="46">
          <cell r="B46" t="str">
            <v>tr250</v>
          </cell>
          <cell r="C46" t="str">
            <v>Trafo 3 Phasa CSP 20 KV/B2 50 KVA</v>
          </cell>
          <cell r="D46" t="str">
            <v>Bh</v>
          </cell>
          <cell r="E46">
            <v>0</v>
          </cell>
          <cell r="I46">
            <v>29700000</v>
          </cell>
        </row>
        <row r="47">
          <cell r="B47" t="str">
            <v>tr210</v>
          </cell>
          <cell r="C47" t="str">
            <v>Trafo 3 Phasa CSP 20 KV/B2 100 KVA</v>
          </cell>
          <cell r="D47" t="str">
            <v>Bh</v>
          </cell>
          <cell r="E47">
            <v>0</v>
          </cell>
        </row>
        <row r="48">
          <cell r="B48" t="str">
            <v>tr216</v>
          </cell>
          <cell r="C48" t="str">
            <v>Trafo 3 Phasa CSP 20 KV/B2 160 KVA</v>
          </cell>
          <cell r="D48" t="str">
            <v>Bh</v>
          </cell>
          <cell r="E48">
            <v>0</v>
          </cell>
        </row>
        <row r="49">
          <cell r="B49" t="str">
            <v>tr220</v>
          </cell>
          <cell r="C49" t="str">
            <v>Trafo 3 Phasa CSP 20 KV/B2 200 KVA</v>
          </cell>
          <cell r="D49" t="str">
            <v>Bh</v>
          </cell>
          <cell r="E49">
            <v>0</v>
          </cell>
          <cell r="I49">
            <v>55500000</v>
          </cell>
        </row>
        <row r="50">
          <cell r="B50" t="str">
            <v>tr225</v>
          </cell>
          <cell r="C50" t="str">
            <v>Trafo 3 Phasa CSP 20 KV/B2 250 KVA</v>
          </cell>
          <cell r="D50" t="str">
            <v>Bh</v>
          </cell>
          <cell r="E50">
            <v>0</v>
          </cell>
          <cell r="I50">
            <v>59800000</v>
          </cell>
        </row>
        <row r="51">
          <cell r="B51" t="str">
            <v>tr2315</v>
          </cell>
          <cell r="C51" t="str">
            <v>Trafo 3 Phasa CSP 20 KV/B2 315 KVA</v>
          </cell>
          <cell r="D51" t="str">
            <v>Bh</v>
          </cell>
          <cell r="E51">
            <v>0</v>
          </cell>
          <cell r="I51">
            <v>66500000</v>
          </cell>
        </row>
        <row r="52">
          <cell r="B52" t="str">
            <v>tr263</v>
          </cell>
          <cell r="C52" t="str">
            <v>Trafo 3 Phasa CSP 20 KV/B2 630 KVA</v>
          </cell>
          <cell r="D52" t="str">
            <v>Bh</v>
          </cell>
          <cell r="E52">
            <v>0</v>
          </cell>
          <cell r="I52">
            <v>105300000</v>
          </cell>
        </row>
        <row r="53">
          <cell r="B53" t="str">
            <v>lvcb2</v>
          </cell>
          <cell r="C53" t="str">
            <v>LVCB 2 Jurusan</v>
          </cell>
          <cell r="D53" t="str">
            <v>Bh</v>
          </cell>
          <cell r="E53">
            <v>0</v>
          </cell>
          <cell r="I53">
            <v>7546500</v>
          </cell>
        </row>
        <row r="54">
          <cell r="E54">
            <v>0</v>
          </cell>
        </row>
        <row r="55">
          <cell r="C55" t="str">
            <v>FUSE CUT OUT / FUSE LINK</v>
          </cell>
          <cell r="E55">
            <v>0</v>
          </cell>
        </row>
        <row r="56">
          <cell r="B56" t="str">
            <v>Fco</v>
          </cell>
          <cell r="C56" t="str">
            <v>Fuse Cut Out  20 KV, 100 A</v>
          </cell>
          <cell r="D56" t="str">
            <v>Bh</v>
          </cell>
          <cell r="E56">
            <v>650000</v>
          </cell>
          <cell r="H56">
            <v>650000</v>
          </cell>
          <cell r="I56">
            <v>650000</v>
          </cell>
        </row>
        <row r="57">
          <cell r="B57" t="str">
            <v>Flk3</v>
          </cell>
          <cell r="C57" t="str">
            <v>Fuse Link 3A</v>
          </cell>
          <cell r="D57" t="str">
            <v>Bh</v>
          </cell>
          <cell r="E57">
            <v>27500</v>
          </cell>
          <cell r="H57">
            <v>27500</v>
          </cell>
          <cell r="I57">
            <v>25034</v>
          </cell>
        </row>
        <row r="58">
          <cell r="B58" t="str">
            <v>Flk6</v>
          </cell>
          <cell r="C58" t="str">
            <v>Fuse Link 6A</v>
          </cell>
          <cell r="D58" t="str">
            <v>Bh</v>
          </cell>
          <cell r="E58">
            <v>27500</v>
          </cell>
          <cell r="H58">
            <v>27500</v>
          </cell>
          <cell r="I58">
            <v>25034</v>
          </cell>
        </row>
        <row r="59">
          <cell r="B59" t="str">
            <v>Flk8</v>
          </cell>
          <cell r="C59" t="str">
            <v>Fuse Link 8A</v>
          </cell>
          <cell r="D59" t="str">
            <v>Bh</v>
          </cell>
          <cell r="E59">
            <v>27500</v>
          </cell>
          <cell r="H59">
            <v>27500</v>
          </cell>
          <cell r="I59">
            <v>25034</v>
          </cell>
        </row>
        <row r="60">
          <cell r="B60" t="str">
            <v>Flk10</v>
          </cell>
          <cell r="C60" t="str">
            <v>Fuse Link 10A</v>
          </cell>
          <cell r="D60" t="str">
            <v>Bh</v>
          </cell>
          <cell r="E60">
            <v>27500</v>
          </cell>
          <cell r="H60">
            <v>27500</v>
          </cell>
          <cell r="I60">
            <v>25034</v>
          </cell>
        </row>
        <row r="61">
          <cell r="B61" t="str">
            <v>Flk15</v>
          </cell>
          <cell r="C61" t="str">
            <v>Fuse Link 15A</v>
          </cell>
          <cell r="D61" t="str">
            <v>Bh</v>
          </cell>
          <cell r="E61">
            <v>27500</v>
          </cell>
          <cell r="H61">
            <v>27500</v>
          </cell>
          <cell r="I61">
            <v>25034</v>
          </cell>
        </row>
        <row r="62">
          <cell r="B62" t="str">
            <v>Flk20</v>
          </cell>
          <cell r="C62" t="str">
            <v>Fuse Link 20A</v>
          </cell>
          <cell r="D62" t="str">
            <v>Bh</v>
          </cell>
          <cell r="E62">
            <v>27500</v>
          </cell>
          <cell r="H62">
            <v>27500</v>
          </cell>
          <cell r="I62">
            <v>25034</v>
          </cell>
        </row>
        <row r="63">
          <cell r="B63" t="str">
            <v>Flk25</v>
          </cell>
          <cell r="C63" t="str">
            <v>Fuse Link 25A</v>
          </cell>
          <cell r="D63" t="str">
            <v>Bh</v>
          </cell>
          <cell r="E63">
            <v>35000</v>
          </cell>
          <cell r="H63">
            <v>35000</v>
          </cell>
          <cell r="I63">
            <v>30061</v>
          </cell>
        </row>
        <row r="64">
          <cell r="B64" t="str">
            <v>Flk30</v>
          </cell>
          <cell r="C64" t="str">
            <v>Fuse Link 30A</v>
          </cell>
          <cell r="D64" t="str">
            <v>Bh</v>
          </cell>
          <cell r="E64">
            <v>35000</v>
          </cell>
          <cell r="H64">
            <v>35000</v>
          </cell>
          <cell r="I64">
            <v>30061</v>
          </cell>
        </row>
        <row r="65">
          <cell r="B65" t="str">
            <v>Flk50</v>
          </cell>
          <cell r="C65" t="str">
            <v>Fuse Link 50A</v>
          </cell>
          <cell r="D65" t="str">
            <v>Bh</v>
          </cell>
          <cell r="E65">
            <v>35000</v>
          </cell>
          <cell r="H65">
            <v>35000</v>
          </cell>
          <cell r="I65">
            <v>30061</v>
          </cell>
        </row>
        <row r="66">
          <cell r="B66" t="str">
            <v>Flk60</v>
          </cell>
          <cell r="C66" t="str">
            <v>Fuse Link 60A</v>
          </cell>
          <cell r="D66" t="str">
            <v>Bh</v>
          </cell>
          <cell r="E66">
            <v>45000</v>
          </cell>
          <cell r="H66">
            <v>45000</v>
          </cell>
          <cell r="I66">
            <v>41128</v>
          </cell>
        </row>
        <row r="67">
          <cell r="B67" t="str">
            <v>Flk65</v>
          </cell>
          <cell r="C67" t="str">
            <v>Fuse Link 65A</v>
          </cell>
          <cell r="D67" t="str">
            <v>Bh</v>
          </cell>
          <cell r="E67">
            <v>45000</v>
          </cell>
          <cell r="H67">
            <v>45000</v>
          </cell>
          <cell r="I67">
            <v>41128</v>
          </cell>
        </row>
        <row r="68">
          <cell r="B68" t="str">
            <v>Flk80</v>
          </cell>
          <cell r="C68" t="str">
            <v>Fuse Link 80A</v>
          </cell>
          <cell r="D68" t="str">
            <v>Bh</v>
          </cell>
          <cell r="E68">
            <v>45000</v>
          </cell>
          <cell r="H68">
            <v>45000</v>
          </cell>
          <cell r="I68">
            <v>41128</v>
          </cell>
        </row>
        <row r="69">
          <cell r="B69" t="str">
            <v>Flk100</v>
          </cell>
          <cell r="C69" t="str">
            <v>Fuse Link 100A</v>
          </cell>
          <cell r="D69" t="str">
            <v>Bh</v>
          </cell>
          <cell r="E69">
            <v>45000</v>
          </cell>
          <cell r="H69">
            <v>45000</v>
          </cell>
          <cell r="I69">
            <v>41128</v>
          </cell>
        </row>
        <row r="70">
          <cell r="B70" t="str">
            <v>Flk140</v>
          </cell>
          <cell r="C70" t="str">
            <v>Fuse Link 140A</v>
          </cell>
          <cell r="D70" t="str">
            <v>Bh</v>
          </cell>
          <cell r="E70">
            <v>0</v>
          </cell>
        </row>
        <row r="71">
          <cell r="B71" t="str">
            <v>Flk200</v>
          </cell>
          <cell r="C71" t="str">
            <v>Fuse Link 200A</v>
          </cell>
          <cell r="D71" t="str">
            <v>Bh</v>
          </cell>
          <cell r="E71">
            <v>0</v>
          </cell>
        </row>
        <row r="72">
          <cell r="C72" t="str">
            <v>NT Fuse 63 - 100 A Lengkap</v>
          </cell>
          <cell r="D72" t="str">
            <v>Bh</v>
          </cell>
          <cell r="E72">
            <v>110000</v>
          </cell>
          <cell r="H72">
            <v>110000</v>
          </cell>
          <cell r="I72">
            <v>105000</v>
          </cell>
        </row>
        <row r="73">
          <cell r="E73">
            <v>0</v>
          </cell>
        </row>
        <row r="74">
          <cell r="C74" t="str">
            <v>KONDUKTOR</v>
          </cell>
          <cell r="E74">
            <v>0</v>
          </cell>
        </row>
        <row r="75">
          <cell r="B75" t="str">
            <v>a3c25</v>
          </cell>
          <cell r="C75" t="str">
            <v xml:space="preserve">AAAC 25 mm2 </v>
          </cell>
          <cell r="D75" t="str">
            <v>mtr</v>
          </cell>
          <cell r="E75">
            <v>2955</v>
          </cell>
          <cell r="H75">
            <v>2985</v>
          </cell>
          <cell r="I75">
            <v>2806</v>
          </cell>
        </row>
        <row r="76">
          <cell r="B76" t="str">
            <v>a3c35</v>
          </cell>
          <cell r="C76" t="str">
            <v xml:space="preserve">AAAC 35 mm2 </v>
          </cell>
          <cell r="D76" t="str">
            <v>mtr</v>
          </cell>
          <cell r="E76">
            <v>3440</v>
          </cell>
          <cell r="H76">
            <v>3475</v>
          </cell>
          <cell r="I76">
            <v>3550</v>
          </cell>
        </row>
        <row r="77">
          <cell r="B77" t="str">
            <v>a3c5</v>
          </cell>
          <cell r="C77" t="str">
            <v xml:space="preserve">AAAC 50 mm2 </v>
          </cell>
          <cell r="D77" t="str">
            <v>mtr</v>
          </cell>
          <cell r="E77">
            <v>4836</v>
          </cell>
          <cell r="H77">
            <v>4885</v>
          </cell>
          <cell r="I77">
            <v>5125</v>
          </cell>
        </row>
        <row r="78">
          <cell r="B78" t="str">
            <v>a3c7</v>
          </cell>
          <cell r="C78" t="str">
            <v xml:space="preserve">AAAC 70 mm2 </v>
          </cell>
          <cell r="D78" t="str">
            <v>mtr</v>
          </cell>
          <cell r="E78">
            <v>7469</v>
          </cell>
          <cell r="H78">
            <v>7545</v>
          </cell>
          <cell r="I78">
            <v>7850</v>
          </cell>
        </row>
        <row r="79">
          <cell r="B79" t="str">
            <v>a3c15</v>
          </cell>
          <cell r="C79" t="str">
            <v xml:space="preserve">AAAC 150 mm2 </v>
          </cell>
          <cell r="D79" t="str">
            <v>mtr</v>
          </cell>
          <cell r="E79">
            <v>15493</v>
          </cell>
          <cell r="H79">
            <v>15650</v>
          </cell>
          <cell r="I79">
            <v>16400</v>
          </cell>
        </row>
        <row r="80">
          <cell r="B80" t="str">
            <v>a3c24</v>
          </cell>
          <cell r="C80" t="str">
            <v xml:space="preserve">AAAC 240 mm2 </v>
          </cell>
          <cell r="D80" t="str">
            <v>mtr</v>
          </cell>
          <cell r="E80">
            <v>25344</v>
          </cell>
          <cell r="H80">
            <v>25600</v>
          </cell>
          <cell r="I80">
            <v>21300</v>
          </cell>
        </row>
        <row r="81">
          <cell r="B81" t="str">
            <v>a3cs15</v>
          </cell>
          <cell r="C81" t="str">
            <v xml:space="preserve">AAAC/S 150 mm2 </v>
          </cell>
          <cell r="D81" t="str">
            <v>mtr</v>
          </cell>
          <cell r="E81">
            <v>20309</v>
          </cell>
          <cell r="H81">
            <v>20515</v>
          </cell>
          <cell r="I81">
            <v>22579</v>
          </cell>
        </row>
        <row r="82">
          <cell r="B82" t="str">
            <v>a3cs24</v>
          </cell>
          <cell r="C82" t="str">
            <v xml:space="preserve">AAAC/S 240 mm2 </v>
          </cell>
          <cell r="D82" t="str">
            <v>mtr</v>
          </cell>
          <cell r="E82">
            <v>31878</v>
          </cell>
          <cell r="H82">
            <v>32200</v>
          </cell>
          <cell r="I82">
            <v>35180</v>
          </cell>
        </row>
        <row r="83">
          <cell r="E83">
            <v>0</v>
          </cell>
        </row>
        <row r="84">
          <cell r="C84" t="str">
            <v>KABEL TM/TR</v>
          </cell>
          <cell r="E84">
            <v>0</v>
          </cell>
        </row>
        <row r="85">
          <cell r="B85" t="str">
            <v>l2355</v>
          </cell>
          <cell r="C85" t="str">
            <v xml:space="preserve">LVTC  2 X 35 + N.50 mm2 </v>
          </cell>
          <cell r="D85" t="str">
            <v>mtr</v>
          </cell>
          <cell r="E85">
            <v>17047</v>
          </cell>
          <cell r="H85">
            <v>17220</v>
          </cell>
          <cell r="I85">
            <v>15365</v>
          </cell>
        </row>
        <row r="86">
          <cell r="B86" t="str">
            <v>l275</v>
          </cell>
          <cell r="C86" t="str">
            <v xml:space="preserve">LVTC  2 X 70 + N.50 mm2 </v>
          </cell>
          <cell r="D86" t="str">
            <v>mtr</v>
          </cell>
          <cell r="E86">
            <v>26235</v>
          </cell>
          <cell r="H86">
            <v>26500</v>
          </cell>
          <cell r="I86">
            <v>28659</v>
          </cell>
        </row>
        <row r="87">
          <cell r="B87" t="str">
            <v>l375</v>
          </cell>
          <cell r="C87" t="str">
            <v xml:space="preserve">LVTC  3 X 70 + N.50 mm2 </v>
          </cell>
          <cell r="D87" t="str">
            <v>mtr</v>
          </cell>
          <cell r="E87">
            <v>33808</v>
          </cell>
          <cell r="H87">
            <v>34150</v>
          </cell>
          <cell r="I87">
            <v>35065</v>
          </cell>
        </row>
        <row r="88">
          <cell r="B88" t="str">
            <v>l33525</v>
          </cell>
          <cell r="C88" t="str">
            <v xml:space="preserve">LVTC  3 X 35 + N.25 mm2 </v>
          </cell>
          <cell r="D88" t="str">
            <v>mtr</v>
          </cell>
          <cell r="E88">
            <v>25839</v>
          </cell>
          <cell r="H88">
            <v>26100</v>
          </cell>
          <cell r="I88">
            <v>26100</v>
          </cell>
        </row>
        <row r="89">
          <cell r="B89" t="str">
            <v>l17</v>
          </cell>
          <cell r="C89" t="str">
            <v xml:space="preserve">LVTC  1 X 70 mm2 </v>
          </cell>
          <cell r="D89" t="str">
            <v>mtr</v>
          </cell>
          <cell r="E89">
            <v>9457</v>
          </cell>
          <cell r="H89">
            <v>9553</v>
          </cell>
          <cell r="I89">
            <v>9553</v>
          </cell>
        </row>
        <row r="90">
          <cell r="B90" t="str">
            <v>l21</v>
          </cell>
          <cell r="C90" t="str">
            <v>NFA2X 2 x 10 mm2</v>
          </cell>
          <cell r="D90" t="str">
            <v>mtr</v>
          </cell>
          <cell r="E90">
            <v>3326</v>
          </cell>
          <cell r="H90">
            <v>3360</v>
          </cell>
          <cell r="I90">
            <v>3750</v>
          </cell>
        </row>
        <row r="91">
          <cell r="B91" t="str">
            <v>l216</v>
          </cell>
          <cell r="C91" t="str">
            <v>NFA2X 2 x 16 mm2</v>
          </cell>
          <cell r="D91" t="str">
            <v>mtr</v>
          </cell>
          <cell r="E91">
            <v>5232</v>
          </cell>
          <cell r="H91">
            <v>5285</v>
          </cell>
          <cell r="I91">
            <v>4755</v>
          </cell>
        </row>
        <row r="92">
          <cell r="B92" t="str">
            <v>l225</v>
          </cell>
          <cell r="C92" t="str">
            <v>NFA2X 2 x 25 mm2</v>
          </cell>
          <cell r="D92" t="str">
            <v>mtr</v>
          </cell>
          <cell r="E92">
            <v>6835</v>
          </cell>
          <cell r="H92">
            <v>6905</v>
          </cell>
          <cell r="I92">
            <v>6905</v>
          </cell>
        </row>
        <row r="93">
          <cell r="B93" t="str">
            <v>l41</v>
          </cell>
          <cell r="C93" t="str">
            <v>NFA2X 4 x 10 mm2</v>
          </cell>
          <cell r="D93" t="str">
            <v>mtr</v>
          </cell>
          <cell r="E93">
            <v>7192</v>
          </cell>
          <cell r="H93">
            <v>7265</v>
          </cell>
          <cell r="I93">
            <v>6714</v>
          </cell>
        </row>
        <row r="94">
          <cell r="B94" t="str">
            <v>l416</v>
          </cell>
          <cell r="C94" t="str">
            <v>NFA2X 4 x 16 mm2</v>
          </cell>
          <cell r="D94" t="str">
            <v>mtr</v>
          </cell>
          <cell r="E94">
            <v>10132</v>
          </cell>
          <cell r="H94">
            <v>10235</v>
          </cell>
          <cell r="I94">
            <v>9640</v>
          </cell>
        </row>
        <row r="95">
          <cell r="B95" t="str">
            <v>l425</v>
          </cell>
          <cell r="C95" t="str">
            <v>NFA2X 4 x 25 mm2</v>
          </cell>
          <cell r="D95" t="str">
            <v>mtr</v>
          </cell>
          <cell r="E95">
            <v>13591</v>
          </cell>
          <cell r="H95">
            <v>13729</v>
          </cell>
          <cell r="I95">
            <v>13792</v>
          </cell>
        </row>
        <row r="96">
          <cell r="B96" t="str">
            <v>nyfgby44</v>
          </cell>
          <cell r="C96" t="str">
            <v>Kabel NYFGBY 4 x 4 mm2</v>
          </cell>
          <cell r="D96" t="str">
            <v>mtr</v>
          </cell>
          <cell r="E96">
            <v>27288</v>
          </cell>
          <cell r="H96">
            <v>27564</v>
          </cell>
          <cell r="I96">
            <v>27554</v>
          </cell>
        </row>
        <row r="97">
          <cell r="B97" t="str">
            <v>nyfgby45</v>
          </cell>
          <cell r="C97" t="str">
            <v>Kabel NYFGBY 4 x 50 mm2 CU</v>
          </cell>
          <cell r="D97" t="str">
            <v>mtr</v>
          </cell>
          <cell r="E97">
            <v>199633</v>
          </cell>
          <cell r="H97">
            <v>201650</v>
          </cell>
          <cell r="I97">
            <v>160403</v>
          </cell>
        </row>
        <row r="98">
          <cell r="B98" t="str">
            <v>nyfgby495</v>
          </cell>
          <cell r="C98" t="str">
            <v>Kabel NYFGBY 4 x 95 mm2 CU</v>
          </cell>
          <cell r="D98" t="str">
            <v>mtr</v>
          </cell>
          <cell r="E98">
            <v>378427</v>
          </cell>
          <cell r="H98">
            <v>382250</v>
          </cell>
          <cell r="I98">
            <v>282405</v>
          </cell>
        </row>
        <row r="99">
          <cell r="B99" t="str">
            <v>nyfgby415</v>
          </cell>
          <cell r="C99" t="str">
            <v>Kabel NYFGBY 4 x 150 mm2 CU</v>
          </cell>
          <cell r="D99" t="str">
            <v>mtr</v>
          </cell>
          <cell r="E99">
            <v>586575</v>
          </cell>
          <cell r="H99">
            <v>592500</v>
          </cell>
          <cell r="I99">
            <v>427957</v>
          </cell>
        </row>
        <row r="100">
          <cell r="B100" t="str">
            <v>nyy115</v>
          </cell>
          <cell r="C100" t="str">
            <v>Kabel NYY 1 x 150 mm2</v>
          </cell>
          <cell r="D100" t="str">
            <v>mtr</v>
          </cell>
          <cell r="E100">
            <v>122854</v>
          </cell>
          <cell r="H100">
            <v>124095</v>
          </cell>
          <cell r="I100">
            <v>93623</v>
          </cell>
        </row>
        <row r="101">
          <cell r="B101" t="str">
            <v>nas315</v>
          </cell>
          <cell r="C101" t="str">
            <v>Kabel NA2XSEFGBY 20 KV, 3 x 150 mm2</v>
          </cell>
          <cell r="D101" t="str">
            <v>mtr</v>
          </cell>
          <cell r="E101">
            <v>269720</v>
          </cell>
          <cell r="H101">
            <v>272445</v>
          </cell>
          <cell r="I101">
            <v>246800</v>
          </cell>
        </row>
        <row r="102">
          <cell r="B102" t="str">
            <v>na124</v>
          </cell>
          <cell r="C102" t="str">
            <v>Kabel NA2XSY 20 KV, 1 x 240 mm2</v>
          </cell>
          <cell r="D102" t="str">
            <v>mtr</v>
          </cell>
          <cell r="E102">
            <v>89788</v>
          </cell>
          <cell r="H102">
            <v>90695</v>
          </cell>
          <cell r="I102">
            <v>71523</v>
          </cell>
        </row>
        <row r="103">
          <cell r="B103" t="str">
            <v>na324</v>
          </cell>
          <cell r="C103" t="str">
            <v>Kabel NA2XSEYBY 20 KV, 3 x 240 mm2</v>
          </cell>
          <cell r="D103" t="str">
            <v>mtr</v>
          </cell>
          <cell r="E103">
            <v>312765</v>
          </cell>
          <cell r="H103">
            <v>315925</v>
          </cell>
          <cell r="I103">
            <v>260500</v>
          </cell>
        </row>
        <row r="104">
          <cell r="B104" t="str">
            <v>na112</v>
          </cell>
          <cell r="C104" t="str">
            <v>Kabel NA2XSY 20 KV, 1 x 120 mm2</v>
          </cell>
          <cell r="D104" t="str">
            <v>mtr</v>
          </cell>
          <cell r="E104">
            <v>0</v>
          </cell>
          <cell r="I104">
            <v>44875</v>
          </cell>
        </row>
        <row r="105">
          <cell r="B105" t="str">
            <v>na195</v>
          </cell>
          <cell r="C105" t="str">
            <v>Kabel NA2XSY 20 KV, 1 x 95 mm3</v>
          </cell>
          <cell r="D105" t="str">
            <v>mtr</v>
          </cell>
          <cell r="E105">
            <v>0</v>
          </cell>
          <cell r="I105">
            <v>57733</v>
          </cell>
        </row>
        <row r="106">
          <cell r="B106" t="str">
            <v>na395</v>
          </cell>
          <cell r="C106" t="str">
            <v>Kabel NA2XSEYBY 20 KV, 3 x 95 mm2</v>
          </cell>
          <cell r="D106" t="str">
            <v>mtr</v>
          </cell>
          <cell r="E106">
            <v>0</v>
          </cell>
          <cell r="I106">
            <v>192500</v>
          </cell>
        </row>
        <row r="107">
          <cell r="B107" t="str">
            <v>na2112</v>
          </cell>
          <cell r="C107" t="str">
            <v>Kabel NA2XS2Y 20 KV, 1 x 120 mm2</v>
          </cell>
          <cell r="D107" t="str">
            <v>mtr</v>
          </cell>
          <cell r="E107">
            <v>0</v>
          </cell>
          <cell r="I107">
            <v>42345</v>
          </cell>
        </row>
        <row r="108">
          <cell r="B108" t="str">
            <v>na2124</v>
          </cell>
          <cell r="C108" t="str">
            <v>Kabel NA2XS2Y 20 KV, 1 x 240 mm2</v>
          </cell>
          <cell r="D108" t="str">
            <v>mtr</v>
          </cell>
          <cell r="E108">
            <v>0</v>
          </cell>
          <cell r="I108">
            <v>73000</v>
          </cell>
        </row>
        <row r="109">
          <cell r="B109" t="str">
            <v>na3245</v>
          </cell>
          <cell r="C109" t="str">
            <v>Kabel NFA2XSY-T-3 x 240 + 50 mm2, 20 KV</v>
          </cell>
          <cell r="D109" t="str">
            <v>mtr</v>
          </cell>
          <cell r="E109">
            <v>0</v>
          </cell>
          <cell r="I109">
            <v>232000</v>
          </cell>
        </row>
        <row r="110">
          <cell r="B110" t="str">
            <v>nya25</v>
          </cell>
          <cell r="C110" t="str">
            <v>Kabel NYA Fleksibel 2,5 mm2</v>
          </cell>
          <cell r="D110" t="str">
            <v>mtr</v>
          </cell>
          <cell r="E110">
            <v>1881</v>
          </cell>
          <cell r="H110">
            <v>1901</v>
          </cell>
          <cell r="I110">
            <v>1901</v>
          </cell>
        </row>
        <row r="111">
          <cell r="B111" t="str">
            <v>nya16</v>
          </cell>
          <cell r="C111" t="str">
            <v>Kabel NYA Fleksibel 16 mm2</v>
          </cell>
          <cell r="D111" t="str">
            <v>mtr</v>
          </cell>
          <cell r="E111">
            <v>9702</v>
          </cell>
          <cell r="H111">
            <v>9800</v>
          </cell>
          <cell r="I111">
            <v>9800</v>
          </cell>
        </row>
        <row r="112">
          <cell r="E112">
            <v>0</v>
          </cell>
        </row>
        <row r="113">
          <cell r="C113" t="str">
            <v>SEPATU KABEL</v>
          </cell>
          <cell r="E113">
            <v>0</v>
          </cell>
        </row>
        <row r="114">
          <cell r="B114" t="str">
            <v>SCACR5</v>
          </cell>
          <cell r="C114" t="str">
            <v>Sepatu Kabel AL/CU Ring 50 mm2</v>
          </cell>
          <cell r="D114" t="str">
            <v>Bh</v>
          </cell>
          <cell r="E114">
            <v>48005</v>
          </cell>
          <cell r="H114">
            <v>48005</v>
          </cell>
          <cell r="I114">
            <v>43641</v>
          </cell>
        </row>
        <row r="115">
          <cell r="B115" t="str">
            <v>SCACR7</v>
          </cell>
          <cell r="C115" t="str">
            <v>Sepatu Kabel AL/CU Ring 70 mm2</v>
          </cell>
          <cell r="D115" t="str">
            <v>Bh</v>
          </cell>
          <cell r="E115">
            <v>50699</v>
          </cell>
          <cell r="H115">
            <v>50699</v>
          </cell>
          <cell r="I115">
            <v>46090</v>
          </cell>
        </row>
        <row r="116">
          <cell r="B116" t="str">
            <v>SCACR95</v>
          </cell>
          <cell r="C116" t="str">
            <v>Sepatu Kabel AL/CU Ring 95 mm2</v>
          </cell>
          <cell r="D116" t="str">
            <v>Bh</v>
          </cell>
          <cell r="E116">
            <v>53342</v>
          </cell>
          <cell r="H116">
            <v>53342</v>
          </cell>
          <cell r="I116">
            <v>48493</v>
          </cell>
        </row>
        <row r="117">
          <cell r="B117" t="str">
            <v>SCACR12</v>
          </cell>
          <cell r="C117" t="str">
            <v>Sepatu Kabel AL/CU Ring 120 mm2</v>
          </cell>
          <cell r="D117" t="str">
            <v>Bh</v>
          </cell>
          <cell r="E117">
            <v>60660</v>
          </cell>
          <cell r="H117">
            <v>60660</v>
          </cell>
          <cell r="I117">
            <v>55146</v>
          </cell>
        </row>
        <row r="118">
          <cell r="B118" t="str">
            <v>SCACR15</v>
          </cell>
          <cell r="C118" t="str">
            <v>Sepatu Kabel AL/CU Ring 150 mm2</v>
          </cell>
          <cell r="D118" t="str">
            <v>Bh</v>
          </cell>
          <cell r="E118">
            <v>72792</v>
          </cell>
          <cell r="H118">
            <v>72792</v>
          </cell>
          <cell r="I118">
            <v>66175</v>
          </cell>
        </row>
        <row r="119">
          <cell r="B119" t="str">
            <v>SCACR185</v>
          </cell>
          <cell r="C119" t="str">
            <v>Sepatu Kabel AL/CU Ring 185 mm2</v>
          </cell>
          <cell r="D119" t="str">
            <v>Bh</v>
          </cell>
          <cell r="E119">
            <v>82668</v>
          </cell>
          <cell r="H119">
            <v>82668</v>
          </cell>
          <cell r="I119">
            <v>75153</v>
          </cell>
        </row>
        <row r="120">
          <cell r="B120" t="str">
            <v>SCACR24</v>
          </cell>
          <cell r="C120" t="str">
            <v>Sepatu Kabel AL/CU Ring 240 mm2</v>
          </cell>
          <cell r="D120" t="str">
            <v>Bh</v>
          </cell>
          <cell r="E120">
            <v>95323</v>
          </cell>
          <cell r="H120">
            <v>95323</v>
          </cell>
          <cell r="I120">
            <v>86658</v>
          </cell>
        </row>
        <row r="121">
          <cell r="B121" t="str">
            <v>SCACK30</v>
          </cell>
          <cell r="C121" t="str">
            <v>Sepatu Kabel AL/CU Kepala 50 mm2</v>
          </cell>
          <cell r="D121" t="str">
            <v>Bh</v>
          </cell>
          <cell r="E121">
            <v>36025</v>
          </cell>
          <cell r="H121">
            <v>36025</v>
          </cell>
          <cell r="I121">
            <v>32750</v>
          </cell>
        </row>
        <row r="122">
          <cell r="B122" t="str">
            <v>SCACK5</v>
          </cell>
          <cell r="C122" t="str">
            <v>Sepatu Kabel AL/CU Kepala 70 mm2</v>
          </cell>
          <cell r="D122" t="str">
            <v>Bh</v>
          </cell>
          <cell r="E122">
            <v>39050</v>
          </cell>
          <cell r="H122">
            <v>39050</v>
          </cell>
          <cell r="I122">
            <v>35500</v>
          </cell>
        </row>
        <row r="123">
          <cell r="B123" t="str">
            <v>SCACK7</v>
          </cell>
          <cell r="C123" t="str">
            <v>Sepatu Kabel AL/CU Kepala 95 mm2</v>
          </cell>
          <cell r="D123" t="str">
            <v>Bh</v>
          </cell>
          <cell r="E123">
            <v>40975</v>
          </cell>
          <cell r="H123">
            <v>40975</v>
          </cell>
          <cell r="I123">
            <v>34250</v>
          </cell>
        </row>
        <row r="124">
          <cell r="B124" t="str">
            <v>SCACK95</v>
          </cell>
          <cell r="C124" t="str">
            <v>Sepatu Kabel AL/CU Kepala 120 mm2</v>
          </cell>
          <cell r="D124" t="str">
            <v>Bh</v>
          </cell>
          <cell r="E124">
            <v>43065</v>
          </cell>
          <cell r="H124">
            <v>43065</v>
          </cell>
          <cell r="I124">
            <v>39150</v>
          </cell>
        </row>
        <row r="125">
          <cell r="B125" t="str">
            <v>SCACK12</v>
          </cell>
          <cell r="C125" t="str">
            <v>Sepatu Kabel AL/CU Kepala 150 mm2</v>
          </cell>
          <cell r="D125" t="str">
            <v>Bh</v>
          </cell>
          <cell r="E125">
            <v>49335</v>
          </cell>
          <cell r="H125">
            <v>49335</v>
          </cell>
          <cell r="I125">
            <v>44850</v>
          </cell>
        </row>
        <row r="126">
          <cell r="B126" t="str">
            <v>SCACK15</v>
          </cell>
          <cell r="C126" t="str">
            <v>Sepatu Kabel AL/CU Kepala 185 mm2</v>
          </cell>
          <cell r="D126" t="str">
            <v>Bh</v>
          </cell>
          <cell r="E126">
            <v>60335</v>
          </cell>
          <cell r="H126">
            <v>60335</v>
          </cell>
          <cell r="I126">
            <v>54850</v>
          </cell>
        </row>
        <row r="127">
          <cell r="B127" t="str">
            <v>SCACK185</v>
          </cell>
          <cell r="C127" t="str">
            <v>Sepatu Kabel AL/CU Kepala 240 mm2</v>
          </cell>
          <cell r="D127" t="str">
            <v>Bh</v>
          </cell>
          <cell r="E127">
            <v>63195</v>
          </cell>
          <cell r="H127">
            <v>63195</v>
          </cell>
          <cell r="I127">
            <v>57450</v>
          </cell>
        </row>
        <row r="128">
          <cell r="B128" t="str">
            <v>Scaa35</v>
          </cell>
          <cell r="C128" t="str">
            <v>Sepatu Kabel AL/AL 35 mm2</v>
          </cell>
          <cell r="D128" t="str">
            <v>Bh</v>
          </cell>
          <cell r="E128">
            <v>6932</v>
          </cell>
          <cell r="H128">
            <v>6932</v>
          </cell>
          <cell r="I128">
            <v>6302</v>
          </cell>
        </row>
        <row r="129">
          <cell r="B129" t="str">
            <v>Scaa5</v>
          </cell>
          <cell r="C129" t="str">
            <v>Sepatu Kabel AL/AL 50 mm2</v>
          </cell>
          <cell r="D129" t="str">
            <v>Bh</v>
          </cell>
          <cell r="E129">
            <v>7370</v>
          </cell>
          <cell r="H129">
            <v>7370</v>
          </cell>
          <cell r="I129">
            <v>6700</v>
          </cell>
        </row>
        <row r="130">
          <cell r="B130" t="str">
            <v>Scaa7</v>
          </cell>
          <cell r="C130" t="str">
            <v>Sepatu Kabel AL/AL 70 mm2</v>
          </cell>
          <cell r="D130" t="str">
            <v>Bh</v>
          </cell>
          <cell r="E130">
            <v>7370</v>
          </cell>
          <cell r="H130">
            <v>7370</v>
          </cell>
          <cell r="I130">
            <v>6700</v>
          </cell>
        </row>
        <row r="131">
          <cell r="B131" t="str">
            <v>Scaa95</v>
          </cell>
          <cell r="C131" t="str">
            <v>Sepatu Kabel AL/AL 95 mm2</v>
          </cell>
          <cell r="D131" t="str">
            <v>Bh</v>
          </cell>
          <cell r="E131">
            <v>8665</v>
          </cell>
          <cell r="H131">
            <v>8665</v>
          </cell>
          <cell r="I131">
            <v>7878</v>
          </cell>
        </row>
        <row r="132">
          <cell r="B132" t="str">
            <v>Scaa12</v>
          </cell>
          <cell r="C132" t="str">
            <v>Sepatu Kabel AL/AL 120 mm2</v>
          </cell>
          <cell r="D132" t="str">
            <v>Bh</v>
          </cell>
          <cell r="E132">
            <v>10837</v>
          </cell>
          <cell r="H132">
            <v>10837</v>
          </cell>
          <cell r="I132">
            <v>9852</v>
          </cell>
        </row>
        <row r="133">
          <cell r="B133" t="str">
            <v>Scaa15</v>
          </cell>
          <cell r="C133" t="str">
            <v>Sepatu Kabel AL/AL 150 mm2</v>
          </cell>
          <cell r="D133" t="str">
            <v>Bh</v>
          </cell>
          <cell r="E133">
            <v>14732</v>
          </cell>
          <cell r="H133">
            <v>14732</v>
          </cell>
          <cell r="I133">
            <v>13393</v>
          </cell>
        </row>
        <row r="134">
          <cell r="B134" t="str">
            <v>Scaa24</v>
          </cell>
          <cell r="C134" t="str">
            <v>Sepatu Kabel AL/AL 240 mm2</v>
          </cell>
          <cell r="D134" t="str">
            <v>Bh</v>
          </cell>
          <cell r="E134">
            <v>19503</v>
          </cell>
          <cell r="H134">
            <v>19503</v>
          </cell>
          <cell r="I134">
            <v>17730</v>
          </cell>
        </row>
        <row r="135">
          <cell r="B135" t="str">
            <v>Sccc35</v>
          </cell>
          <cell r="C135" t="str">
            <v>Sepatu Kabel CU/CU 35 mm2</v>
          </cell>
          <cell r="D135" t="str">
            <v>Bh</v>
          </cell>
          <cell r="E135">
            <v>15756</v>
          </cell>
          <cell r="H135">
            <v>15756</v>
          </cell>
          <cell r="I135">
            <v>15756</v>
          </cell>
        </row>
        <row r="136">
          <cell r="B136" t="str">
            <v>Sccc5</v>
          </cell>
          <cell r="C136" t="str">
            <v>Sepatu Kabel CU/CU 50 mm2</v>
          </cell>
          <cell r="D136" t="str">
            <v>Bh</v>
          </cell>
          <cell r="E136">
            <v>17730</v>
          </cell>
          <cell r="H136">
            <v>17730</v>
          </cell>
          <cell r="I136">
            <v>17730</v>
          </cell>
        </row>
        <row r="137">
          <cell r="B137" t="str">
            <v>Sccc7</v>
          </cell>
          <cell r="C137" t="str">
            <v>Sepatu Kabel CU/CU 70 mm2</v>
          </cell>
          <cell r="D137" t="str">
            <v>Bh</v>
          </cell>
          <cell r="E137">
            <v>22846</v>
          </cell>
          <cell r="H137">
            <v>22846</v>
          </cell>
          <cell r="I137">
            <v>22846</v>
          </cell>
        </row>
        <row r="138">
          <cell r="B138" t="str">
            <v>Sccc95</v>
          </cell>
          <cell r="C138" t="str">
            <v>Sepatu Kabel CU/CU 95 mm2</v>
          </cell>
          <cell r="D138" t="str">
            <v>Bh</v>
          </cell>
          <cell r="E138">
            <v>28360</v>
          </cell>
          <cell r="H138">
            <v>28360</v>
          </cell>
          <cell r="I138">
            <v>28360</v>
          </cell>
        </row>
        <row r="139">
          <cell r="B139" t="str">
            <v>Sccc12</v>
          </cell>
          <cell r="C139" t="str">
            <v>Sepatu Kabel CU/CU 120 mm2</v>
          </cell>
          <cell r="D139" t="str">
            <v>Bh</v>
          </cell>
          <cell r="E139">
            <v>45498</v>
          </cell>
          <cell r="H139">
            <v>45498</v>
          </cell>
        </row>
        <row r="140">
          <cell r="B140" t="str">
            <v>Sccc15</v>
          </cell>
          <cell r="C140" t="str">
            <v>Sepatu Kabel CU/CU 150 mm2</v>
          </cell>
          <cell r="D140" t="str">
            <v>Bh</v>
          </cell>
          <cell r="E140">
            <v>45498</v>
          </cell>
          <cell r="H140">
            <v>45498</v>
          </cell>
          <cell r="I140">
            <v>45498</v>
          </cell>
        </row>
        <row r="141">
          <cell r="B141" t="str">
            <v>Sccc24</v>
          </cell>
          <cell r="C141" t="str">
            <v>Sepatu Kabel CU/CU 240 mm2</v>
          </cell>
          <cell r="D141" t="str">
            <v>Bh</v>
          </cell>
          <cell r="E141">
            <v>79568</v>
          </cell>
          <cell r="H141">
            <v>79568</v>
          </cell>
          <cell r="I141">
            <v>79568</v>
          </cell>
        </row>
        <row r="142">
          <cell r="E142">
            <v>0</v>
          </cell>
        </row>
        <row r="143">
          <cell r="C143" t="str">
            <v>TIANG BETON</v>
          </cell>
          <cell r="E143">
            <v>0</v>
          </cell>
        </row>
        <row r="144">
          <cell r="B144" t="str">
            <v>pc710</v>
          </cell>
          <cell r="C144" t="str">
            <v>Tiang beton C 7  100 daN</v>
          </cell>
          <cell r="D144" t="str">
            <v>Batang</v>
          </cell>
          <cell r="E144">
            <v>1041957</v>
          </cell>
          <cell r="H144">
            <v>1043000</v>
          </cell>
          <cell r="I144">
            <v>755040</v>
          </cell>
          <cell r="L144" t="str">
            <v>Sudah termasuk angkutan dan</v>
          </cell>
        </row>
        <row r="145">
          <cell r="B145" t="str">
            <v>pc710e</v>
          </cell>
          <cell r="C145" t="str">
            <v>Tiang beton C 7  100 daN+E</v>
          </cell>
          <cell r="D145" t="str">
            <v>Batang</v>
          </cell>
          <cell r="E145">
            <v>1116882</v>
          </cell>
          <cell r="H145">
            <v>1118000</v>
          </cell>
          <cell r="I145">
            <v>815540</v>
          </cell>
          <cell r="L145" t="str">
            <v>ongkos pasang</v>
          </cell>
        </row>
        <row r="146">
          <cell r="B146" t="str">
            <v>pc910</v>
          </cell>
          <cell r="C146" t="str">
            <v>Tiang beton C 9  100 daN</v>
          </cell>
          <cell r="D146" t="str">
            <v>Batang</v>
          </cell>
          <cell r="E146">
            <v>1361637</v>
          </cell>
          <cell r="H146">
            <v>1363000</v>
          </cell>
          <cell r="I146">
            <v>972840</v>
          </cell>
        </row>
        <row r="147">
          <cell r="B147" t="str">
            <v>pc910e</v>
          </cell>
          <cell r="C147" t="str">
            <v>Tiang beton C 9  100 daN+E</v>
          </cell>
          <cell r="D147" t="str">
            <v>Batang</v>
          </cell>
          <cell r="E147">
            <v>1459539</v>
          </cell>
          <cell r="H147">
            <v>1461000</v>
          </cell>
          <cell r="I147">
            <v>1049840</v>
          </cell>
        </row>
        <row r="148">
          <cell r="B148" t="str">
            <v>pc920</v>
          </cell>
          <cell r="C148" t="str">
            <v>Tiang beton C 9  200 daN</v>
          </cell>
          <cell r="D148" t="str">
            <v>Batang</v>
          </cell>
          <cell r="E148">
            <v>1527471</v>
          </cell>
          <cell r="H148">
            <v>1529000</v>
          </cell>
          <cell r="I148">
            <v>1098790</v>
          </cell>
        </row>
        <row r="149">
          <cell r="B149" t="str">
            <v>pc920e</v>
          </cell>
          <cell r="C149" t="str">
            <v>Tiang beton C 9  200 daN+E</v>
          </cell>
          <cell r="D149" t="str">
            <v>Batang</v>
          </cell>
          <cell r="E149">
            <v>1625373</v>
          </cell>
          <cell r="H149">
            <v>1627000</v>
          </cell>
          <cell r="I149">
            <v>1175790</v>
          </cell>
        </row>
        <row r="150">
          <cell r="B150" t="str">
            <v>pc1120</v>
          </cell>
          <cell r="C150" t="str">
            <v>Tiang beton C 11  200 daN</v>
          </cell>
          <cell r="D150" t="str">
            <v>Batang</v>
          </cell>
          <cell r="E150">
            <v>2247750</v>
          </cell>
          <cell r="H150">
            <v>2250000</v>
          </cell>
          <cell r="I150">
            <v>1546160</v>
          </cell>
        </row>
        <row r="151">
          <cell r="B151" t="str">
            <v>pc1120e</v>
          </cell>
          <cell r="C151" t="str">
            <v>Tiang beton C 11  200 daN+E</v>
          </cell>
          <cell r="D151" t="str">
            <v>Batang</v>
          </cell>
          <cell r="E151">
            <v>2357640</v>
          </cell>
          <cell r="H151">
            <v>2360000</v>
          </cell>
          <cell r="I151">
            <v>1642960</v>
          </cell>
        </row>
        <row r="152">
          <cell r="B152" t="str">
            <v>pc1135</v>
          </cell>
          <cell r="C152" t="str">
            <v>Tiang beton C 11  350 daN</v>
          </cell>
          <cell r="D152" t="str">
            <v>Batang</v>
          </cell>
          <cell r="E152">
            <v>2613384</v>
          </cell>
          <cell r="H152">
            <v>2616000</v>
          </cell>
          <cell r="I152">
            <v>1823030</v>
          </cell>
        </row>
        <row r="153">
          <cell r="B153" t="str">
            <v>pc1135e</v>
          </cell>
          <cell r="C153" t="str">
            <v>Tiang beton C 11  350 daN+E</v>
          </cell>
          <cell r="D153" t="str">
            <v>Batang</v>
          </cell>
          <cell r="E153">
            <v>2723274</v>
          </cell>
          <cell r="H153">
            <v>2726000</v>
          </cell>
          <cell r="I153">
            <v>1919180</v>
          </cell>
        </row>
        <row r="154">
          <cell r="B154" t="str">
            <v>pc1220</v>
          </cell>
          <cell r="C154" t="str">
            <v>Tiang beton C 12  200 daN</v>
          </cell>
          <cell r="D154" t="str">
            <v>Batang</v>
          </cell>
          <cell r="E154">
            <v>2672325</v>
          </cell>
          <cell r="H154">
            <v>2675000</v>
          </cell>
          <cell r="I154">
            <v>1819180</v>
          </cell>
        </row>
        <row r="155">
          <cell r="B155" t="str">
            <v>pc1220e</v>
          </cell>
          <cell r="C155" t="str">
            <v>Tiang beton C 12  200 daN+E</v>
          </cell>
          <cell r="D155" t="str">
            <v>Batang</v>
          </cell>
          <cell r="E155">
            <v>2814183</v>
          </cell>
          <cell r="H155">
            <v>2817000</v>
          </cell>
          <cell r="I155">
            <v>1930280</v>
          </cell>
        </row>
        <row r="156">
          <cell r="B156" t="str">
            <v>pc1235</v>
          </cell>
          <cell r="C156" t="str">
            <v>Tiang beton C 12  350 daN</v>
          </cell>
          <cell r="D156" t="str">
            <v>Batang</v>
          </cell>
          <cell r="E156">
            <v>2930067</v>
          </cell>
          <cell r="H156">
            <v>2933000</v>
          </cell>
          <cell r="I156">
            <v>2129050</v>
          </cell>
        </row>
        <row r="157">
          <cell r="B157" t="str">
            <v>pc1235e</v>
          </cell>
          <cell r="C157" t="str">
            <v>Tiang beton C 12  350 daN+E</v>
          </cell>
          <cell r="D157" t="str">
            <v>Batang</v>
          </cell>
          <cell r="E157">
            <v>3071925</v>
          </cell>
          <cell r="H157">
            <v>3075000</v>
          </cell>
          <cell r="I157">
            <v>2240150</v>
          </cell>
        </row>
        <row r="158">
          <cell r="B158" t="str">
            <v>pc1250</v>
          </cell>
          <cell r="C158" t="str">
            <v>Tiang beton C 12  500 daN</v>
          </cell>
          <cell r="D158" t="str">
            <v>Batang</v>
          </cell>
          <cell r="E158">
            <v>3429567</v>
          </cell>
          <cell r="H158">
            <v>3433000</v>
          </cell>
          <cell r="I158">
            <v>2489410</v>
          </cell>
        </row>
        <row r="159">
          <cell r="B159" t="str">
            <v>pc1250e</v>
          </cell>
          <cell r="C159" t="str">
            <v>Tiang beton C 12  500 daN+E</v>
          </cell>
          <cell r="D159" t="str">
            <v>Batang</v>
          </cell>
          <cell r="E159">
            <v>3571425</v>
          </cell>
          <cell r="H159">
            <v>3575000</v>
          </cell>
          <cell r="I159">
            <v>2600510</v>
          </cell>
        </row>
        <row r="160">
          <cell r="B160" t="str">
            <v>pc1335</v>
          </cell>
          <cell r="C160" t="str">
            <v>Tiang beton C 13  350 daN</v>
          </cell>
          <cell r="D160" t="str">
            <v>Batang</v>
          </cell>
          <cell r="E160">
            <v>3596400</v>
          </cell>
          <cell r="H160">
            <v>3600000</v>
          </cell>
          <cell r="I160">
            <v>2626800</v>
          </cell>
        </row>
        <row r="161">
          <cell r="B161" t="str">
            <v>pc1335e</v>
          </cell>
          <cell r="C161" t="str">
            <v>Tiang beton C 13  350 daN+E</v>
          </cell>
          <cell r="D161" t="str">
            <v>Batang</v>
          </cell>
          <cell r="E161">
            <v>3743253</v>
          </cell>
          <cell r="H161">
            <v>3747000</v>
          </cell>
          <cell r="I161">
            <v>2742400</v>
          </cell>
        </row>
        <row r="162">
          <cell r="B162" t="str">
            <v>pc1350</v>
          </cell>
          <cell r="C162" t="str">
            <v>Tiang beton C 13  500 daN</v>
          </cell>
          <cell r="D162" t="str">
            <v>Batang</v>
          </cell>
          <cell r="E162">
            <v>3846150</v>
          </cell>
          <cell r="H162">
            <v>3850000</v>
          </cell>
          <cell r="I162">
            <v>2800490</v>
          </cell>
        </row>
        <row r="163">
          <cell r="B163" t="str">
            <v>pc1350e</v>
          </cell>
          <cell r="C163" t="str">
            <v>Tiang beton C 13  500 daN+E</v>
          </cell>
          <cell r="D163" t="str">
            <v>Batang</v>
          </cell>
          <cell r="E163">
            <v>3993003</v>
          </cell>
          <cell r="H163">
            <v>3997000</v>
          </cell>
          <cell r="I163">
            <v>2917090</v>
          </cell>
        </row>
        <row r="164">
          <cell r="B164" t="str">
            <v>pc1435</v>
          </cell>
          <cell r="C164" t="str">
            <v>Tiang beton C 14  350 daN</v>
          </cell>
          <cell r="D164" t="str">
            <v>Batang</v>
          </cell>
          <cell r="E164">
            <v>4067928</v>
          </cell>
          <cell r="H164">
            <v>4072000</v>
          </cell>
          <cell r="I164">
            <v>2940740</v>
          </cell>
        </row>
        <row r="165">
          <cell r="B165" t="str">
            <v>pc1435e</v>
          </cell>
          <cell r="C165" t="str">
            <v>Tiang beton C 14  350 daN+E</v>
          </cell>
          <cell r="D165" t="str">
            <v>Batang</v>
          </cell>
          <cell r="E165">
            <v>4229766</v>
          </cell>
          <cell r="H165">
            <v>4234000</v>
          </cell>
          <cell r="I165">
            <v>3066140</v>
          </cell>
        </row>
        <row r="166">
          <cell r="B166" t="str">
            <v>pc1450</v>
          </cell>
          <cell r="C166" t="str">
            <v>Tiang beton C 14  500 daN</v>
          </cell>
          <cell r="D166" t="str">
            <v>Batang</v>
          </cell>
          <cell r="E166">
            <v>4512483</v>
          </cell>
          <cell r="H166">
            <v>4517000</v>
          </cell>
          <cell r="I166">
            <v>3257980</v>
          </cell>
        </row>
        <row r="167">
          <cell r="B167" t="str">
            <v>pc1450e</v>
          </cell>
          <cell r="C167" t="str">
            <v>Tiang beton C 14  500 daN+E</v>
          </cell>
          <cell r="D167" t="str">
            <v>Batang</v>
          </cell>
          <cell r="E167">
            <v>4674321</v>
          </cell>
          <cell r="H167">
            <v>4679000</v>
          </cell>
          <cell r="I167">
            <v>3383380</v>
          </cell>
        </row>
        <row r="168">
          <cell r="E168">
            <v>0</v>
          </cell>
        </row>
        <row r="169">
          <cell r="C169" t="str">
            <v>ISOLATOR</v>
          </cell>
          <cell r="E169">
            <v>0</v>
          </cell>
        </row>
        <row r="170">
          <cell r="B170" t="str">
            <v>itss</v>
          </cell>
          <cell r="C170" t="str">
            <v>Isolator Tumpu (Short Shank) 20 KV</v>
          </cell>
          <cell r="D170" t="str">
            <v>Bh</v>
          </cell>
          <cell r="E170">
            <v>160000</v>
          </cell>
          <cell r="H170">
            <v>160000</v>
          </cell>
          <cell r="I170">
            <v>155000</v>
          </cell>
        </row>
        <row r="171">
          <cell r="B171" t="str">
            <v>itls</v>
          </cell>
          <cell r="C171" t="str">
            <v>Isolator Tumpu (Long Shank) 20 KV</v>
          </cell>
          <cell r="D171" t="str">
            <v>Bh</v>
          </cell>
          <cell r="E171">
            <v>160000</v>
          </cell>
          <cell r="H171">
            <v>160000</v>
          </cell>
          <cell r="I171">
            <v>165000</v>
          </cell>
        </row>
        <row r="172">
          <cell r="B172" t="str">
            <v>sus</v>
          </cell>
          <cell r="C172" t="str">
            <v>Isolator Tarik (Suspension) 20 KV</v>
          </cell>
          <cell r="D172" t="str">
            <v>Set</v>
          </cell>
          <cell r="E172">
            <v>182000</v>
          </cell>
          <cell r="H172">
            <v>182000</v>
          </cell>
          <cell r="I172">
            <v>185000</v>
          </cell>
        </row>
        <row r="173">
          <cell r="B173" t="str">
            <v>suskom</v>
          </cell>
          <cell r="C173" t="str">
            <v>Isolator Tarik (Suspension) 20 KV Komplit dengan Strain Clamp</v>
          </cell>
          <cell r="D173" t="str">
            <v>Set</v>
          </cell>
          <cell r="E173">
            <v>280000</v>
          </cell>
          <cell r="H173">
            <v>280000</v>
          </cell>
          <cell r="I173">
            <v>257500</v>
          </cell>
        </row>
        <row r="174">
          <cell r="C174" t="str">
            <v>dengan Strain Clamp</v>
          </cell>
          <cell r="E174">
            <v>0</v>
          </cell>
        </row>
        <row r="175">
          <cell r="B175" t="str">
            <v>sch</v>
          </cell>
          <cell r="C175" t="str">
            <v>Schackle Anchor 5/8 (Schakel hang + clevel com)</v>
          </cell>
          <cell r="D175" t="str">
            <v>Bh</v>
          </cell>
          <cell r="E175">
            <v>10650</v>
          </cell>
          <cell r="H175">
            <v>10650</v>
          </cell>
          <cell r="I175">
            <v>7500</v>
          </cell>
        </row>
        <row r="176">
          <cell r="E176">
            <v>0</v>
          </cell>
        </row>
        <row r="177">
          <cell r="C177" t="str">
            <v>ABSW</v>
          </cell>
          <cell r="E177">
            <v>0</v>
          </cell>
        </row>
        <row r="178">
          <cell r="B178" t="str">
            <v>absw</v>
          </cell>
          <cell r="C178" t="str">
            <v>Load Break Switch 20 KV, 630 A</v>
          </cell>
          <cell r="D178" t="str">
            <v>Unit</v>
          </cell>
          <cell r="E178">
            <v>17500000</v>
          </cell>
          <cell r="H178">
            <v>17500000</v>
          </cell>
          <cell r="I178">
            <v>18000000</v>
          </cell>
        </row>
        <row r="179">
          <cell r="B179" t="str">
            <v>abswm</v>
          </cell>
          <cell r="C179" t="str">
            <v>Load Break Switch 20 KV, 630 A ( Motorized )</v>
          </cell>
          <cell r="D179" t="str">
            <v>Unit</v>
          </cell>
          <cell r="E179">
            <v>128000000</v>
          </cell>
          <cell r="H179">
            <v>128000000</v>
          </cell>
          <cell r="I179">
            <v>65000000</v>
          </cell>
        </row>
        <row r="180">
          <cell r="B180" t="str">
            <v>sabsw</v>
          </cell>
          <cell r="C180" t="str">
            <v xml:space="preserve"> Setang ABSW</v>
          </cell>
          <cell r="D180" t="str">
            <v>Bh</v>
          </cell>
          <cell r="E180">
            <v>165000</v>
          </cell>
          <cell r="H180">
            <v>165000</v>
          </cell>
        </row>
        <row r="182">
          <cell r="C182" t="str">
            <v>DS</v>
          </cell>
          <cell r="E182">
            <v>0</v>
          </cell>
        </row>
        <row r="183">
          <cell r="B183" t="str">
            <v>ds</v>
          </cell>
          <cell r="C183" t="str">
            <v>Disconnecting Switch 20 kV - 630 A</v>
          </cell>
          <cell r="D183" t="str">
            <v>Set</v>
          </cell>
          <cell r="E183">
            <v>7500000</v>
          </cell>
          <cell r="H183">
            <v>7500000</v>
          </cell>
          <cell r="I183">
            <v>8750000</v>
          </cell>
        </row>
        <row r="184">
          <cell r="E184">
            <v>0</v>
          </cell>
        </row>
        <row r="185">
          <cell r="C185" t="str">
            <v>ARESTER</v>
          </cell>
          <cell r="E185">
            <v>0</v>
          </cell>
        </row>
        <row r="186">
          <cell r="B186" t="str">
            <v>arr5</v>
          </cell>
          <cell r="C186" t="str">
            <v>Lighting Arester 20 KV,  5 KA</v>
          </cell>
          <cell r="D186" t="str">
            <v>Bh</v>
          </cell>
          <cell r="E186">
            <v>537500</v>
          </cell>
          <cell r="H186">
            <v>537500</v>
          </cell>
          <cell r="I186">
            <v>537500</v>
          </cell>
        </row>
        <row r="187">
          <cell r="B187" t="str">
            <v>arr10</v>
          </cell>
          <cell r="C187" t="str">
            <v>Lighting Arester 20 KV,  10 KA</v>
          </cell>
          <cell r="D187" t="str">
            <v>Bh</v>
          </cell>
          <cell r="E187">
            <v>613010</v>
          </cell>
          <cell r="H187">
            <v>613010</v>
          </cell>
          <cell r="I187">
            <v>613010</v>
          </cell>
        </row>
        <row r="188">
          <cell r="E188">
            <v>0</v>
          </cell>
        </row>
        <row r="189">
          <cell r="C189" t="str">
            <v>CAPACITOR POLE MOUNTED</v>
          </cell>
          <cell r="E189">
            <v>0</v>
          </cell>
        </row>
        <row r="190">
          <cell r="B190" t="str">
            <v>mcc</v>
          </cell>
          <cell r="C190" t="str">
            <v>Micro Cap Controller</v>
          </cell>
          <cell r="D190" t="str">
            <v>Bh</v>
          </cell>
          <cell r="E190">
            <v>18410845</v>
          </cell>
          <cell r="H190">
            <v>18410845</v>
          </cell>
          <cell r="I190">
            <v>18410845</v>
          </cell>
        </row>
        <row r="191">
          <cell r="B191" t="str">
            <v>cs</v>
          </cell>
          <cell r="C191" t="str">
            <v>Current Sensor</v>
          </cell>
          <cell r="D191" t="str">
            <v>Bh</v>
          </cell>
          <cell r="E191">
            <v>13149105</v>
          </cell>
          <cell r="H191">
            <v>13149105</v>
          </cell>
          <cell r="I191">
            <v>13149105</v>
          </cell>
        </row>
        <row r="192">
          <cell r="E192">
            <v>0</v>
          </cell>
        </row>
        <row r="193">
          <cell r="C193" t="str">
            <v>ACCESSORIES APP</v>
          </cell>
          <cell r="E193">
            <v>0</v>
          </cell>
        </row>
        <row r="194">
          <cell r="B194" t="str">
            <v>ksg</v>
          </cell>
          <cell r="C194" t="str">
            <v>Kawat segel</v>
          </cell>
          <cell r="D194" t="str">
            <v>Roll</v>
          </cell>
          <cell r="E194">
            <v>60000</v>
          </cell>
          <cell r="H194">
            <v>60000</v>
          </cell>
          <cell r="I194">
            <v>45000</v>
          </cell>
        </row>
        <row r="195">
          <cell r="B195" t="str">
            <v>ts</v>
          </cell>
          <cell r="C195" t="str">
            <v>Timah Segel</v>
          </cell>
          <cell r="D195" t="str">
            <v>Kg</v>
          </cell>
          <cell r="E195">
            <v>45000</v>
          </cell>
          <cell r="H195">
            <v>45000</v>
          </cell>
          <cell r="I195">
            <v>20690</v>
          </cell>
        </row>
        <row r="196">
          <cell r="B196" t="str">
            <v>swc16</v>
          </cell>
          <cell r="C196" t="str">
            <v>Service Wedge Clamp 616</v>
          </cell>
          <cell r="D196" t="str">
            <v>Set</v>
          </cell>
          <cell r="E196">
            <v>2750</v>
          </cell>
          <cell r="H196">
            <v>2750</v>
          </cell>
          <cell r="I196">
            <v>2500</v>
          </cell>
        </row>
        <row r="197">
          <cell r="B197" t="str">
            <v>swc25</v>
          </cell>
          <cell r="C197" t="str">
            <v>Service Wedge Clamp 625</v>
          </cell>
          <cell r="D197" t="str">
            <v>Set</v>
          </cell>
          <cell r="E197">
            <v>3750</v>
          </cell>
          <cell r="H197">
            <v>3750</v>
          </cell>
          <cell r="I197">
            <v>3500</v>
          </cell>
        </row>
        <row r="198">
          <cell r="B198" t="str">
            <v>shc</v>
          </cell>
          <cell r="C198" t="str">
            <v>Strain Hook Clamp 1 1/2"</v>
          </cell>
          <cell r="D198" t="str">
            <v>Set</v>
          </cell>
          <cell r="E198">
            <v>6500</v>
          </cell>
          <cell r="H198">
            <v>6500</v>
          </cell>
          <cell r="I198">
            <v>5000</v>
          </cell>
        </row>
        <row r="199">
          <cell r="B199" t="str">
            <v>lm</v>
          </cell>
          <cell r="C199" t="str">
            <v>Loden Manset 0,8 Kg</v>
          </cell>
          <cell r="D199" t="str">
            <v>Bh</v>
          </cell>
          <cell r="E199">
            <v>36000</v>
          </cell>
          <cell r="H199">
            <v>36000</v>
          </cell>
          <cell r="I199">
            <v>15000</v>
          </cell>
        </row>
        <row r="200">
          <cell r="B200" t="str">
            <v>pc</v>
          </cell>
          <cell r="C200" t="str">
            <v>Protective Cup 1 1/2" P</v>
          </cell>
          <cell r="D200" t="str">
            <v>Set</v>
          </cell>
          <cell r="E200">
            <v>3750</v>
          </cell>
          <cell r="H200">
            <v>3750</v>
          </cell>
          <cell r="I200">
            <v>3250</v>
          </cell>
        </row>
        <row r="201">
          <cell r="B201" t="str">
            <v>ct257</v>
          </cell>
          <cell r="C201" t="str">
            <v>Connector Tembus ( 6-25 / 35-70 ) mm2</v>
          </cell>
          <cell r="D201" t="str">
            <v>Set</v>
          </cell>
          <cell r="E201">
            <v>6500</v>
          </cell>
          <cell r="H201">
            <v>6500</v>
          </cell>
          <cell r="I201">
            <v>6000</v>
          </cell>
          <cell r="J201">
            <v>3340</v>
          </cell>
          <cell r="K201">
            <v>42</v>
          </cell>
        </row>
        <row r="202">
          <cell r="B202" t="str">
            <v>ct2525</v>
          </cell>
          <cell r="C202" t="str">
            <v>Connector Tembus ( 6-25 / 6-25 ) mm2</v>
          </cell>
          <cell r="D202" t="str">
            <v>Set</v>
          </cell>
          <cell r="E202">
            <v>5000</v>
          </cell>
          <cell r="H202">
            <v>5000</v>
          </cell>
          <cell r="I202">
            <v>4250</v>
          </cell>
          <cell r="J202">
            <v>3340</v>
          </cell>
          <cell r="K202">
            <v>42</v>
          </cell>
        </row>
        <row r="203">
          <cell r="B203" t="str">
            <v>kb</v>
          </cell>
          <cell r="C203" t="str">
            <v>Klem Bugel 1 1/2" untuk tiang atap</v>
          </cell>
          <cell r="D203" t="str">
            <v>Set</v>
          </cell>
          <cell r="E203">
            <v>3250</v>
          </cell>
          <cell r="H203">
            <v>3250</v>
          </cell>
          <cell r="I203">
            <v>3000</v>
          </cell>
        </row>
        <row r="204">
          <cell r="B204" t="str">
            <v>gp</v>
          </cell>
          <cell r="C204" t="str">
            <v>Gas Pipe 1 1/2" x 6 m</v>
          </cell>
          <cell r="D204" t="str">
            <v>Btg</v>
          </cell>
          <cell r="E204">
            <v>265000</v>
          </cell>
          <cell r="H204">
            <v>265000</v>
          </cell>
          <cell r="I204">
            <v>135000</v>
          </cell>
        </row>
        <row r="205">
          <cell r="E205">
            <v>0</v>
          </cell>
        </row>
        <row r="206">
          <cell r="C206" t="str">
            <v>HARDWARE JARINGAN 20 kV</v>
          </cell>
          <cell r="E206">
            <v>0</v>
          </cell>
        </row>
        <row r="207">
          <cell r="B207" t="str">
            <v>Ard35</v>
          </cell>
          <cell r="C207" t="str">
            <v xml:space="preserve">Armour Rod  # for AAAC     35 mm2 </v>
          </cell>
          <cell r="D207" t="str">
            <v>Set</v>
          </cell>
          <cell r="E207">
            <v>22500</v>
          </cell>
          <cell r="H207">
            <v>22500</v>
          </cell>
          <cell r="I207">
            <v>15000</v>
          </cell>
        </row>
        <row r="208">
          <cell r="B208" t="str">
            <v>Ard5</v>
          </cell>
          <cell r="C208" t="str">
            <v xml:space="preserve">Armour Rod  # for AAAC     50 mm2 </v>
          </cell>
          <cell r="D208" t="str">
            <v>Set</v>
          </cell>
          <cell r="E208">
            <v>33750</v>
          </cell>
          <cell r="H208">
            <v>33750</v>
          </cell>
          <cell r="I208">
            <v>22500</v>
          </cell>
        </row>
        <row r="209">
          <cell r="B209" t="str">
            <v>Ard7</v>
          </cell>
          <cell r="C209" t="str">
            <v xml:space="preserve">Armour Rod  # for AAAC     70 mm2 </v>
          </cell>
          <cell r="D209" t="str">
            <v>Set</v>
          </cell>
          <cell r="E209">
            <v>45000</v>
          </cell>
          <cell r="H209">
            <v>45000</v>
          </cell>
          <cell r="I209">
            <v>30000</v>
          </cell>
        </row>
        <row r="210">
          <cell r="B210" t="str">
            <v>Ard15</v>
          </cell>
          <cell r="C210" t="str">
            <v xml:space="preserve">Armour Rod  # for AAAC    150 mm2 </v>
          </cell>
          <cell r="D210" t="str">
            <v>Set</v>
          </cell>
          <cell r="E210">
            <v>60000</v>
          </cell>
          <cell r="H210">
            <v>60000</v>
          </cell>
          <cell r="I210">
            <v>40000</v>
          </cell>
        </row>
        <row r="211">
          <cell r="B211" t="str">
            <v>Ard24</v>
          </cell>
          <cell r="C211" t="str">
            <v xml:space="preserve">Armour Rod  # for AAAC    240 mm2 </v>
          </cell>
          <cell r="D211" t="str">
            <v>Set</v>
          </cell>
          <cell r="E211">
            <v>90000</v>
          </cell>
          <cell r="H211">
            <v>90000</v>
          </cell>
          <cell r="I211">
            <v>60000</v>
          </cell>
        </row>
        <row r="212">
          <cell r="B212" t="str">
            <v>atm14</v>
          </cell>
          <cell r="C212" t="str">
            <v>Armour Tape 1/4" wide</v>
          </cell>
          <cell r="D212" t="str">
            <v>Mtr</v>
          </cell>
          <cell r="E212">
            <v>4500</v>
          </cell>
          <cell r="H212">
            <v>4500</v>
          </cell>
          <cell r="I212">
            <v>3000</v>
          </cell>
        </row>
        <row r="213">
          <cell r="B213" t="str">
            <v>koab70</v>
          </cell>
          <cell r="C213" t="str">
            <v xml:space="preserve">Bimetalic Connector ( 35 s/d 240 ) mm2 </v>
          </cell>
          <cell r="D213" t="str">
            <v>Bh</v>
          </cell>
          <cell r="E213">
            <v>30000</v>
          </cell>
          <cell r="H213">
            <v>30000</v>
          </cell>
          <cell r="I213">
            <v>20000</v>
          </cell>
        </row>
        <row r="214">
          <cell r="B214" t="str">
            <v>bda16</v>
          </cell>
          <cell r="C214" t="str">
            <v>Bolt Double Arming 5/8" x (16" s/d 24" )</v>
          </cell>
          <cell r="D214" t="str">
            <v>Bh</v>
          </cell>
          <cell r="E214">
            <v>16900</v>
          </cell>
          <cell r="H214">
            <v>16900</v>
          </cell>
          <cell r="I214">
            <v>15700</v>
          </cell>
        </row>
        <row r="215">
          <cell r="B215" t="str">
            <v>bda10</v>
          </cell>
          <cell r="C215" t="str">
            <v>Bolt Double Arming 5/8" x 10"</v>
          </cell>
          <cell r="D215" t="str">
            <v>Bh</v>
          </cell>
          <cell r="E215">
            <v>20250</v>
          </cell>
          <cell r="H215">
            <v>20250</v>
          </cell>
          <cell r="I215">
            <v>7954</v>
          </cell>
        </row>
        <row r="216">
          <cell r="B216" t="str">
            <v>bda12</v>
          </cell>
          <cell r="C216" t="str">
            <v>Bolt Double Arming 5/8" x 12"</v>
          </cell>
          <cell r="D216" t="str">
            <v>Bh</v>
          </cell>
          <cell r="E216">
            <v>21750</v>
          </cell>
          <cell r="H216">
            <v>21750</v>
          </cell>
          <cell r="I216">
            <v>8350</v>
          </cell>
        </row>
        <row r="217">
          <cell r="B217" t="str">
            <v>bda14</v>
          </cell>
          <cell r="C217" t="str">
            <v>Bolt Double Arming 5/8" x 14"</v>
          </cell>
          <cell r="D217" t="str">
            <v>Bh</v>
          </cell>
          <cell r="E217">
            <v>23250</v>
          </cell>
          <cell r="H217">
            <v>23250</v>
          </cell>
          <cell r="I217">
            <v>10507</v>
          </cell>
        </row>
        <row r="218">
          <cell r="B218" t="str">
            <v>bdu14</v>
          </cell>
          <cell r="C218" t="str">
            <v>Bolt Double Up Set 5/8" x ( 14" s/d 22" )</v>
          </cell>
          <cell r="D218" t="str">
            <v>Bh</v>
          </cell>
          <cell r="E218">
            <v>27500</v>
          </cell>
          <cell r="H218">
            <v>27500</v>
          </cell>
          <cell r="I218">
            <v>19000</v>
          </cell>
        </row>
        <row r="219">
          <cell r="B219" t="str">
            <v>bdu10</v>
          </cell>
          <cell r="C219" t="str">
            <v>Bolt Double Up Set 5/8" x 10"</v>
          </cell>
          <cell r="D219" t="str">
            <v>Bh</v>
          </cell>
          <cell r="E219">
            <v>20625</v>
          </cell>
          <cell r="H219">
            <v>20625</v>
          </cell>
          <cell r="I219">
            <v>13000</v>
          </cell>
        </row>
        <row r="220">
          <cell r="B220" t="str">
            <v>bdu12</v>
          </cell>
          <cell r="C220" t="str">
            <v>Bolt Double Up Set 5/8" x 12"</v>
          </cell>
          <cell r="D220" t="str">
            <v>Bh</v>
          </cell>
          <cell r="E220">
            <v>21375</v>
          </cell>
          <cell r="H220">
            <v>21375</v>
          </cell>
          <cell r="I220">
            <v>14500</v>
          </cell>
        </row>
        <row r="221">
          <cell r="B221" t="str">
            <v>bdu9</v>
          </cell>
          <cell r="C221" t="str">
            <v>Bolt Double Up Set 5/8" x 9"</v>
          </cell>
          <cell r="D221" t="str">
            <v>Bh</v>
          </cell>
          <cell r="E221">
            <v>19875</v>
          </cell>
          <cell r="H221">
            <v>19875</v>
          </cell>
          <cell r="I221">
            <v>11500</v>
          </cell>
        </row>
        <row r="222">
          <cell r="B222" t="str">
            <v>bdu8</v>
          </cell>
          <cell r="C222" t="str">
            <v>Bolt Double Up Set 5/8" x 8"</v>
          </cell>
          <cell r="D222" t="str">
            <v>Bh</v>
          </cell>
          <cell r="E222">
            <v>19125</v>
          </cell>
          <cell r="H222">
            <v>19125</v>
          </cell>
          <cell r="I222">
            <v>11500</v>
          </cell>
        </row>
        <row r="223">
          <cell r="B223" t="str">
            <v>bmbc34</v>
          </cell>
          <cell r="C223" t="str">
            <v>Bolt machine / Bolt cariage 1/2" x 3/4 "</v>
          </cell>
          <cell r="D223" t="str">
            <v>Bh</v>
          </cell>
          <cell r="E223">
            <v>3300</v>
          </cell>
          <cell r="H223">
            <v>3300</v>
          </cell>
          <cell r="I223">
            <v>4308</v>
          </cell>
        </row>
        <row r="224">
          <cell r="B224" t="str">
            <v>bm14</v>
          </cell>
          <cell r="C224" t="str">
            <v>Bolt Machine 5/8" x  (14"  s/d 22" )</v>
          </cell>
          <cell r="D224" t="str">
            <v>Bh</v>
          </cell>
          <cell r="E224">
            <v>15750</v>
          </cell>
          <cell r="H224">
            <v>15750</v>
          </cell>
          <cell r="I224">
            <v>14500</v>
          </cell>
        </row>
        <row r="225">
          <cell r="B225" t="str">
            <v>bm10</v>
          </cell>
          <cell r="C225" t="str">
            <v>Bolt Machine 5/8" x 10"</v>
          </cell>
          <cell r="D225" t="str">
            <v>Bh</v>
          </cell>
          <cell r="E225">
            <v>9960</v>
          </cell>
          <cell r="H225">
            <v>9960</v>
          </cell>
          <cell r="I225">
            <v>8052</v>
          </cell>
        </row>
        <row r="226">
          <cell r="B226" t="str">
            <v>bm12</v>
          </cell>
          <cell r="C226" t="str">
            <v>Bolt Machine 5/8" x 12"</v>
          </cell>
          <cell r="D226" t="str">
            <v>Bh</v>
          </cell>
          <cell r="E226">
            <v>13125</v>
          </cell>
          <cell r="H226">
            <v>13125</v>
          </cell>
          <cell r="I226">
            <v>10500</v>
          </cell>
        </row>
        <row r="227">
          <cell r="B227" t="str">
            <v>bm8</v>
          </cell>
          <cell r="C227" t="str">
            <v>Bolt Machine 5/8" x 8"</v>
          </cell>
          <cell r="D227" t="str">
            <v>Bh</v>
          </cell>
          <cell r="E227">
            <v>11500</v>
          </cell>
          <cell r="H227">
            <v>11500</v>
          </cell>
          <cell r="I227">
            <v>6668</v>
          </cell>
        </row>
        <row r="228">
          <cell r="B228" t="str">
            <v>bm9</v>
          </cell>
          <cell r="C228" t="str">
            <v>Bolt Machine 5/8" x 9"</v>
          </cell>
          <cell r="D228" t="str">
            <v>Bh</v>
          </cell>
          <cell r="E228">
            <v>10750</v>
          </cell>
          <cell r="H228">
            <v>10750</v>
          </cell>
          <cell r="I228">
            <v>5267</v>
          </cell>
        </row>
        <row r="229">
          <cell r="B229" t="str">
            <v>bsu14</v>
          </cell>
          <cell r="C229" t="str">
            <v>Bolt Single Up Set 5/8" x (14" s/d 22" )</v>
          </cell>
          <cell r="D229" t="str">
            <v>Bh</v>
          </cell>
          <cell r="E229">
            <v>0</v>
          </cell>
        </row>
        <row r="230">
          <cell r="B230" t="str">
            <v>bsu10</v>
          </cell>
          <cell r="C230" t="str">
            <v>Bolt Single Up Set 5/8" x 10"</v>
          </cell>
          <cell r="D230" t="str">
            <v>Bh</v>
          </cell>
          <cell r="E230">
            <v>22312</v>
          </cell>
          <cell r="H230">
            <v>22312</v>
          </cell>
          <cell r="I230">
            <v>13821</v>
          </cell>
        </row>
        <row r="231">
          <cell r="B231" t="str">
            <v>bsu12</v>
          </cell>
          <cell r="C231" t="str">
            <v>Bolt Single Up Set 5/8" x 12"</v>
          </cell>
          <cell r="D231" t="str">
            <v>Bh</v>
          </cell>
          <cell r="E231">
            <v>19770</v>
          </cell>
          <cell r="H231">
            <v>19770</v>
          </cell>
          <cell r="I231">
            <v>15737</v>
          </cell>
        </row>
        <row r="232">
          <cell r="B232" t="str">
            <v>bsu8</v>
          </cell>
          <cell r="C232" t="str">
            <v>Bolt Single Up Set 5/8" x 8"</v>
          </cell>
          <cell r="D232" t="str">
            <v>Bh</v>
          </cell>
          <cell r="E232">
            <v>20062</v>
          </cell>
          <cell r="H232">
            <v>20062</v>
          </cell>
          <cell r="I232">
            <v>12475</v>
          </cell>
        </row>
        <row r="233">
          <cell r="B233" t="str">
            <v>bsu9</v>
          </cell>
          <cell r="C233" t="str">
            <v>Bolt Single Up Set 5/8" x 9"</v>
          </cell>
          <cell r="D233" t="str">
            <v>Bh</v>
          </cell>
          <cell r="E233">
            <v>20812</v>
          </cell>
          <cell r="H233">
            <v>20812</v>
          </cell>
          <cell r="I233">
            <v>12557</v>
          </cell>
        </row>
        <row r="234">
          <cell r="B234" t="str">
            <v>bs55</v>
          </cell>
          <cell r="C234" t="str">
            <v>Brace Steel     550 mm</v>
          </cell>
          <cell r="D234" t="str">
            <v>Bh</v>
          </cell>
          <cell r="E234">
            <v>21830</v>
          </cell>
          <cell r="H234">
            <v>21830</v>
          </cell>
          <cell r="I234">
            <v>15000</v>
          </cell>
        </row>
        <row r="235">
          <cell r="B235" t="str">
            <v>bs77</v>
          </cell>
          <cell r="C235" t="str">
            <v>Brace Steel     770 mm</v>
          </cell>
          <cell r="D235" t="str">
            <v>Bh</v>
          </cell>
          <cell r="E235">
            <v>28440</v>
          </cell>
          <cell r="H235">
            <v>28440</v>
          </cell>
          <cell r="I235">
            <v>17500</v>
          </cell>
        </row>
        <row r="236">
          <cell r="B236" t="str">
            <v>bs1262</v>
          </cell>
          <cell r="C236" t="str">
            <v>Brace Steel  1.262 mm</v>
          </cell>
          <cell r="D236" t="str">
            <v>Bh</v>
          </cell>
          <cell r="E236">
            <v>61250</v>
          </cell>
          <cell r="H236">
            <v>61250</v>
          </cell>
          <cell r="I236">
            <v>27500</v>
          </cell>
        </row>
        <row r="237">
          <cell r="B237" t="str">
            <v>Bex</v>
          </cell>
          <cell r="C237" t="str">
            <v>Bracket Extension for cut out</v>
          </cell>
          <cell r="D237" t="str">
            <v>Bh</v>
          </cell>
          <cell r="E237">
            <v>45000</v>
          </cell>
          <cell r="H237">
            <v>45000</v>
          </cell>
          <cell r="I237">
            <v>32907</v>
          </cell>
        </row>
        <row r="238">
          <cell r="B238" t="str">
            <v>bj10</v>
          </cell>
          <cell r="C238" t="str">
            <v>Bracket Secondary / Bracket insulated</v>
          </cell>
          <cell r="D238" t="str">
            <v>Bh</v>
          </cell>
          <cell r="E238">
            <v>6800</v>
          </cell>
          <cell r="H238">
            <v>6800</v>
          </cell>
          <cell r="I238">
            <v>6498</v>
          </cell>
        </row>
        <row r="239">
          <cell r="B239" t="str">
            <v>brt</v>
          </cell>
          <cell r="C239" t="str">
            <v>Bracket, band segment, vertikal plat ( Hot dip galvanis )</v>
          </cell>
          <cell r="D239" t="str">
            <v>Bh</v>
          </cell>
          <cell r="E239">
            <v>273640</v>
          </cell>
          <cell r="H239">
            <v>273640</v>
          </cell>
          <cell r="I239">
            <v>195000</v>
          </cell>
        </row>
        <row r="240">
          <cell r="B240" t="str">
            <v>cb6</v>
          </cell>
          <cell r="C240" t="str">
            <v>Center Bracket     6 KN</v>
          </cell>
          <cell r="D240" t="str">
            <v>Bh</v>
          </cell>
          <cell r="E240">
            <v>50000</v>
          </cell>
          <cell r="H240">
            <v>50000</v>
          </cell>
          <cell r="I240">
            <v>35000</v>
          </cell>
        </row>
        <row r="241">
          <cell r="B241" t="str">
            <v>cb</v>
          </cell>
          <cell r="C241" t="str">
            <v>Center Bracket   12,5 KN</v>
          </cell>
          <cell r="D241" t="str">
            <v>Bh</v>
          </cell>
          <cell r="E241">
            <v>59390</v>
          </cell>
          <cell r="H241">
            <v>59390</v>
          </cell>
          <cell r="I241">
            <v>42500</v>
          </cell>
        </row>
        <row r="242">
          <cell r="B242" t="str">
            <v>cgr58</v>
          </cell>
          <cell r="C242" t="str">
            <v>Clamp Ground Rod  5/8"</v>
          </cell>
          <cell r="D242" t="str">
            <v>Bh</v>
          </cell>
          <cell r="E242">
            <v>0</v>
          </cell>
          <cell r="I242">
            <v>3000</v>
          </cell>
        </row>
        <row r="243">
          <cell r="B243" t="str">
            <v>clv</v>
          </cell>
          <cell r="C243" t="str">
            <v>Clevis Swinging Secondary</v>
          </cell>
          <cell r="D243" t="str">
            <v>Bh</v>
          </cell>
          <cell r="E243">
            <v>10160</v>
          </cell>
          <cell r="H243">
            <v>10160</v>
          </cell>
          <cell r="I243">
            <v>8208</v>
          </cell>
        </row>
        <row r="244">
          <cell r="C244" t="str">
            <v>CCO</v>
          </cell>
        </row>
        <row r="245">
          <cell r="B245" t="str">
            <v>cc1524</v>
          </cell>
          <cell r="C245" t="str">
            <v xml:space="preserve">Compresion Conector H type 150 mm2 / 240 mm2 </v>
          </cell>
          <cell r="D245" t="str">
            <v>Bh</v>
          </cell>
          <cell r="E245">
            <v>29900</v>
          </cell>
          <cell r="H245">
            <v>29900</v>
          </cell>
          <cell r="I245">
            <v>26000</v>
          </cell>
        </row>
        <row r="246">
          <cell r="B246" t="str">
            <v>cc2424</v>
          </cell>
          <cell r="C246" t="str">
            <v xml:space="preserve">Compresion Conector H type 240 mm2 / 240 mm2 </v>
          </cell>
          <cell r="D246" t="str">
            <v>Bh</v>
          </cell>
          <cell r="E246">
            <v>32200</v>
          </cell>
          <cell r="H246">
            <v>32200</v>
          </cell>
          <cell r="I246">
            <v>28000</v>
          </cell>
        </row>
        <row r="247">
          <cell r="B247" t="str">
            <v>cc57</v>
          </cell>
          <cell r="C247" t="str">
            <v xml:space="preserve">Compresion Conector H type 50 mm2 / 70 mm2 </v>
          </cell>
          <cell r="D247" t="str">
            <v>Bh</v>
          </cell>
          <cell r="E247">
            <v>18400</v>
          </cell>
          <cell r="H247">
            <v>18400</v>
          </cell>
          <cell r="I247">
            <v>16000</v>
          </cell>
        </row>
        <row r="248">
          <cell r="B248" t="str">
            <v>cc715</v>
          </cell>
          <cell r="C248" t="str">
            <v xml:space="preserve">Compresion Conector H type 70 mm2 / 150 mm2 </v>
          </cell>
          <cell r="D248" t="str">
            <v>Bh</v>
          </cell>
          <cell r="E248">
            <v>27600</v>
          </cell>
          <cell r="H248">
            <v>27600</v>
          </cell>
          <cell r="I248">
            <v>24000</v>
          </cell>
        </row>
        <row r="249">
          <cell r="B249" t="str">
            <v>cc77</v>
          </cell>
          <cell r="C249" t="str">
            <v xml:space="preserve">Compresion Conector H type 70 mm2 / 70 mm2 </v>
          </cell>
          <cell r="D249" t="str">
            <v>Bh</v>
          </cell>
          <cell r="E249">
            <v>21275</v>
          </cell>
          <cell r="H249">
            <v>21275</v>
          </cell>
          <cell r="I249">
            <v>18500</v>
          </cell>
        </row>
        <row r="250">
          <cell r="B250" t="str">
            <v>ctl35</v>
          </cell>
          <cell r="C250" t="str">
            <v xml:space="preserve">Compresion Terminal Lug    35 mm2 </v>
          </cell>
          <cell r="D250" t="str">
            <v>Bh</v>
          </cell>
          <cell r="E250">
            <v>6990</v>
          </cell>
          <cell r="H250">
            <v>6990</v>
          </cell>
          <cell r="I250">
            <v>5178</v>
          </cell>
        </row>
        <row r="251">
          <cell r="B251" t="str">
            <v>ctl5</v>
          </cell>
          <cell r="C251" t="str">
            <v xml:space="preserve">Compresion Terminal Lug    50 mm2 </v>
          </cell>
          <cell r="D251" t="str">
            <v>Bh</v>
          </cell>
          <cell r="E251">
            <v>7990</v>
          </cell>
          <cell r="H251">
            <v>7990</v>
          </cell>
          <cell r="I251">
            <v>5918</v>
          </cell>
        </row>
        <row r="252">
          <cell r="B252" t="str">
            <v>ctl7</v>
          </cell>
          <cell r="C252" t="str">
            <v xml:space="preserve">Compresion Terminal Lug    70 mm2 </v>
          </cell>
          <cell r="D252" t="str">
            <v>Bh</v>
          </cell>
          <cell r="E252">
            <v>9987</v>
          </cell>
          <cell r="H252">
            <v>9987</v>
          </cell>
          <cell r="I252">
            <v>7398</v>
          </cell>
        </row>
        <row r="253">
          <cell r="B253" t="str">
            <v>ctl15</v>
          </cell>
          <cell r="C253" t="str">
            <v xml:space="preserve">Compresion Terminal Lug  150 mm2 </v>
          </cell>
          <cell r="D253" t="str">
            <v>Bh</v>
          </cell>
          <cell r="E253">
            <v>18954</v>
          </cell>
          <cell r="H253">
            <v>18954</v>
          </cell>
          <cell r="I253">
            <v>14040</v>
          </cell>
        </row>
        <row r="254">
          <cell r="B254" t="str">
            <v>ctl24</v>
          </cell>
          <cell r="C254" t="str">
            <v xml:space="preserve">Compresion Terminal Lug  240 mm2 </v>
          </cell>
          <cell r="D254" t="str">
            <v>Bh</v>
          </cell>
          <cell r="E254">
            <v>23693</v>
          </cell>
          <cell r="H254">
            <v>23693</v>
          </cell>
          <cell r="I254">
            <v>17550</v>
          </cell>
        </row>
        <row r="255">
          <cell r="B255" t="str">
            <v>arm15</v>
          </cell>
          <cell r="C255" t="str">
            <v>Cross Arm Steel 1.500 mm ( UNP 10 ) galvanis</v>
          </cell>
          <cell r="D255" t="str">
            <v>Bh</v>
          </cell>
          <cell r="E255">
            <v>200130</v>
          </cell>
          <cell r="H255">
            <v>200130</v>
          </cell>
          <cell r="I255">
            <v>162000</v>
          </cell>
        </row>
        <row r="256">
          <cell r="B256" t="str">
            <v>arm2</v>
          </cell>
          <cell r="C256" t="str">
            <v>Cross Arm Steel 2.000 mm ( UNP 10 ) galvanis</v>
          </cell>
          <cell r="D256" t="str">
            <v>Bh</v>
          </cell>
          <cell r="E256">
            <v>266850</v>
          </cell>
          <cell r="H256">
            <v>266850</v>
          </cell>
          <cell r="I256">
            <v>215500</v>
          </cell>
        </row>
        <row r="257">
          <cell r="B257" t="str">
            <v>arm3</v>
          </cell>
          <cell r="C257" t="str">
            <v>Cross Arm Steel 3.000 mm ( UNP 10 ) galvanis</v>
          </cell>
          <cell r="D257" t="str">
            <v>Bh</v>
          </cell>
          <cell r="E257">
            <v>400280</v>
          </cell>
          <cell r="H257">
            <v>400280</v>
          </cell>
          <cell r="I257">
            <v>297150</v>
          </cell>
        </row>
        <row r="258">
          <cell r="B258" t="str">
            <v>j6t</v>
          </cell>
          <cell r="C258" t="str">
            <v>Dead End Assembly    ( CJ6-T) / J4</v>
          </cell>
          <cell r="D258" t="str">
            <v>Bh</v>
          </cell>
          <cell r="E258">
            <v>54297</v>
          </cell>
          <cell r="H258">
            <v>54297</v>
          </cell>
          <cell r="I258">
            <v>35000</v>
          </cell>
        </row>
        <row r="259">
          <cell r="B259" t="str">
            <v>ea8</v>
          </cell>
          <cell r="C259" t="str">
            <v>Expanding Anchor   8.000 lbs</v>
          </cell>
          <cell r="D259" t="str">
            <v>Bh</v>
          </cell>
          <cell r="E259">
            <v>75790</v>
          </cell>
          <cell r="H259">
            <v>75790</v>
          </cell>
          <cell r="I259">
            <v>52650</v>
          </cell>
        </row>
        <row r="260">
          <cell r="B260" t="str">
            <v>ea10</v>
          </cell>
          <cell r="C260" t="str">
            <v>Expanding Anchor 10.000 lbs</v>
          </cell>
          <cell r="D260" t="str">
            <v>Bh</v>
          </cell>
          <cell r="E260">
            <v>76780</v>
          </cell>
          <cell r="H260">
            <v>76780</v>
          </cell>
          <cell r="I260">
            <v>52650</v>
          </cell>
        </row>
        <row r="261">
          <cell r="B261" t="str">
            <v>fgw22</v>
          </cell>
          <cell r="C261" t="str">
            <v xml:space="preserve">Frefomed guy wire 22 mm2 </v>
          </cell>
          <cell r="D261" t="str">
            <v>Bh</v>
          </cell>
          <cell r="E261">
            <v>20547</v>
          </cell>
          <cell r="H261">
            <v>20547</v>
          </cell>
          <cell r="I261">
            <v>13698</v>
          </cell>
        </row>
        <row r="262">
          <cell r="B262" t="str">
            <v>fgw35</v>
          </cell>
          <cell r="C262" t="str">
            <v xml:space="preserve">Frefomed guy wire 35 mm2 </v>
          </cell>
          <cell r="D262" t="str">
            <v>Bh</v>
          </cell>
          <cell r="E262">
            <v>24445</v>
          </cell>
          <cell r="H262">
            <v>24445</v>
          </cell>
          <cell r="I262">
            <v>13297</v>
          </cell>
        </row>
        <row r="263">
          <cell r="B263" t="str">
            <v>fgw70</v>
          </cell>
          <cell r="C263" t="str">
            <v xml:space="preserve">Frefomed guy wire 70 mm2 </v>
          </cell>
          <cell r="D263" t="str">
            <v>Bh</v>
          </cell>
          <cell r="E263">
            <v>28450</v>
          </cell>
          <cell r="H263">
            <v>28450</v>
          </cell>
          <cell r="I263">
            <v>18967</v>
          </cell>
        </row>
        <row r="264">
          <cell r="B264" t="str">
            <v>cgr</v>
          </cell>
          <cell r="C264" t="str">
            <v>Ground Rod &amp; Washer</v>
          </cell>
          <cell r="D264" t="str">
            <v>Bh</v>
          </cell>
          <cell r="E264">
            <v>6420</v>
          </cell>
          <cell r="H264">
            <v>6420</v>
          </cell>
          <cell r="I264">
            <v>5000</v>
          </cell>
        </row>
        <row r="265">
          <cell r="B265" t="str">
            <v>gr8c</v>
          </cell>
          <cell r="C265" t="str">
            <v>Ground Rod 5/8"x 8' Copper Weld</v>
          </cell>
          <cell r="D265" t="str">
            <v>Bh</v>
          </cell>
          <cell r="E265">
            <v>89010</v>
          </cell>
          <cell r="H265">
            <v>89010</v>
          </cell>
          <cell r="I265">
            <v>65000</v>
          </cell>
        </row>
        <row r="266">
          <cell r="B266" t="str">
            <v>gr8g</v>
          </cell>
          <cell r="C266" t="str">
            <v>Ground Rod 5/8"x 8' Galvanis</v>
          </cell>
          <cell r="D266" t="str">
            <v>Bh</v>
          </cell>
          <cell r="E266">
            <v>55000</v>
          </cell>
          <cell r="H266">
            <v>55000</v>
          </cell>
          <cell r="I266">
            <v>55000</v>
          </cell>
        </row>
        <row r="267">
          <cell r="B267" t="str">
            <v>bc16</v>
          </cell>
          <cell r="C267" t="str">
            <v xml:space="preserve">Ground Wire Cu 16 mm2 </v>
          </cell>
          <cell r="D267" t="str">
            <v>Mtr</v>
          </cell>
          <cell r="E267">
            <v>15000</v>
          </cell>
          <cell r="H267">
            <v>15000</v>
          </cell>
          <cell r="I267">
            <v>15000</v>
          </cell>
        </row>
        <row r="268">
          <cell r="B268" t="str">
            <v>bc25</v>
          </cell>
          <cell r="C268" t="str">
            <v xml:space="preserve">Ground Wire Cu 25 mm2 </v>
          </cell>
          <cell r="D268" t="str">
            <v>Mtr</v>
          </cell>
          <cell r="E268">
            <v>27500</v>
          </cell>
          <cell r="H268">
            <v>27500</v>
          </cell>
          <cell r="I268">
            <v>27500</v>
          </cell>
        </row>
        <row r="269">
          <cell r="B269" t="str">
            <v>bc50</v>
          </cell>
          <cell r="C269" t="str">
            <v>Ground Wire Cu 50 mm2</v>
          </cell>
          <cell r="D269" t="str">
            <v>Mtr</v>
          </cell>
          <cell r="E269">
            <v>50000</v>
          </cell>
          <cell r="H269">
            <v>50000</v>
          </cell>
          <cell r="I269">
            <v>50000</v>
          </cell>
        </row>
        <row r="270">
          <cell r="B270" t="str">
            <v>keset</v>
          </cell>
          <cell r="C270" t="str">
            <v>Grounding Iron Plate Form Plat / Earth safety mats</v>
          </cell>
          <cell r="D270" t="str">
            <v>Bh</v>
          </cell>
          <cell r="E270">
            <v>844710</v>
          </cell>
          <cell r="H270">
            <v>844710</v>
          </cell>
          <cell r="I270">
            <v>682590</v>
          </cell>
        </row>
        <row r="271">
          <cell r="B271" t="str">
            <v>gh</v>
          </cell>
          <cell r="C271" t="str">
            <v>Guy Attachment / Guy hok</v>
          </cell>
          <cell r="D271" t="str">
            <v>Bh</v>
          </cell>
          <cell r="E271">
            <v>6490</v>
          </cell>
          <cell r="H271">
            <v>6490</v>
          </cell>
          <cell r="I271">
            <v>5246</v>
          </cell>
        </row>
        <row r="272">
          <cell r="B272" t="str">
            <v>gw22</v>
          </cell>
          <cell r="C272" t="str">
            <v xml:space="preserve">Guy Wire 22 mm2 </v>
          </cell>
          <cell r="D272" t="str">
            <v>Mtr</v>
          </cell>
          <cell r="E272">
            <v>6410</v>
          </cell>
          <cell r="H272">
            <v>6410</v>
          </cell>
          <cell r="I272">
            <v>4273</v>
          </cell>
        </row>
        <row r="273">
          <cell r="B273" t="str">
            <v>gw35</v>
          </cell>
          <cell r="C273" t="str">
            <v xml:space="preserve">Guy Wire 35 mm2 </v>
          </cell>
          <cell r="D273" t="str">
            <v>Mtr</v>
          </cell>
          <cell r="E273">
            <v>9350</v>
          </cell>
          <cell r="H273">
            <v>9350</v>
          </cell>
          <cell r="I273">
            <v>6233</v>
          </cell>
        </row>
        <row r="274">
          <cell r="B274" t="str">
            <v>gw70</v>
          </cell>
          <cell r="C274" t="str">
            <v xml:space="preserve">Guy Wire 70 mm2 </v>
          </cell>
          <cell r="D274" t="str">
            <v>Mtr</v>
          </cell>
          <cell r="E274">
            <v>16875</v>
          </cell>
          <cell r="H274">
            <v>16875</v>
          </cell>
          <cell r="I274">
            <v>11250</v>
          </cell>
        </row>
        <row r="275">
          <cell r="B275" t="str">
            <v>hlc357</v>
          </cell>
          <cell r="C275" t="str">
            <v>Hot Line Clamp    (  35 mm2  s/d  70 mm2  )</v>
          </cell>
          <cell r="D275" t="str">
            <v>Bh</v>
          </cell>
          <cell r="E275">
            <v>48000</v>
          </cell>
          <cell r="H275">
            <v>48000</v>
          </cell>
          <cell r="I275">
            <v>30000</v>
          </cell>
        </row>
        <row r="276">
          <cell r="B276" t="str">
            <v>hlc1524</v>
          </cell>
          <cell r="C276" t="str">
            <v>Hot Line Clamp    ( 150 mm2 s/d 240 mm2 )</v>
          </cell>
          <cell r="D276" t="str">
            <v>Bh</v>
          </cell>
          <cell r="E276">
            <v>64000</v>
          </cell>
          <cell r="H276">
            <v>64000</v>
          </cell>
          <cell r="I276">
            <v>40000</v>
          </cell>
        </row>
        <row r="277">
          <cell r="B277" t="str">
            <v>mj6t</v>
          </cell>
          <cell r="C277" t="str">
            <v>Insulating Tape    ( MJ6-T)</v>
          </cell>
          <cell r="D277" t="str">
            <v>Bh</v>
          </cell>
          <cell r="E277">
            <v>0</v>
          </cell>
          <cell r="I277">
            <v>5500</v>
          </cell>
        </row>
        <row r="278">
          <cell r="B278" t="str">
            <v>js35</v>
          </cell>
          <cell r="C278" t="str">
            <v xml:space="preserve">Joint sleeve      35 mm2 </v>
          </cell>
          <cell r="D278" t="str">
            <v>Bh</v>
          </cell>
          <cell r="E278">
            <v>20000</v>
          </cell>
          <cell r="H278">
            <v>20000</v>
          </cell>
          <cell r="I278">
            <v>16000</v>
          </cell>
        </row>
        <row r="279">
          <cell r="B279" t="str">
            <v>js5</v>
          </cell>
          <cell r="C279" t="str">
            <v xml:space="preserve">Joint sleeve      50 mm2 </v>
          </cell>
          <cell r="D279" t="str">
            <v>Bh</v>
          </cell>
          <cell r="E279">
            <v>23750</v>
          </cell>
          <cell r="H279">
            <v>23750</v>
          </cell>
          <cell r="I279">
            <v>19000</v>
          </cell>
        </row>
        <row r="280">
          <cell r="B280" t="str">
            <v>js7</v>
          </cell>
          <cell r="C280" t="str">
            <v xml:space="preserve">Joint sleeve      70 mm2 </v>
          </cell>
          <cell r="D280" t="str">
            <v>Bh</v>
          </cell>
          <cell r="E280">
            <v>48000</v>
          </cell>
          <cell r="H280">
            <v>48000</v>
          </cell>
          <cell r="I280">
            <v>26000</v>
          </cell>
        </row>
        <row r="281">
          <cell r="B281" t="str">
            <v>js15</v>
          </cell>
          <cell r="C281" t="str">
            <v xml:space="preserve">Joint sleeve    150 mm2 </v>
          </cell>
          <cell r="D281" t="str">
            <v>Bh</v>
          </cell>
          <cell r="E281">
            <v>72000</v>
          </cell>
          <cell r="H281">
            <v>72000</v>
          </cell>
          <cell r="I281">
            <v>45000</v>
          </cell>
        </row>
        <row r="282">
          <cell r="B282" t="str">
            <v>js24</v>
          </cell>
          <cell r="C282" t="str">
            <v xml:space="preserve">Joint sleeve    240 mm2 </v>
          </cell>
          <cell r="D282" t="str">
            <v>Bh</v>
          </cell>
          <cell r="E282">
            <v>88000</v>
          </cell>
          <cell r="H282">
            <v>88000</v>
          </cell>
          <cell r="I282">
            <v>55000</v>
          </cell>
        </row>
        <row r="283">
          <cell r="B283" t="str">
            <v>ks</v>
          </cell>
          <cell r="C283" t="str">
            <v>Kousen</v>
          </cell>
          <cell r="D283" t="str">
            <v>Bh</v>
          </cell>
          <cell r="E283">
            <v>2750</v>
          </cell>
          <cell r="H283">
            <v>2750</v>
          </cell>
          <cell r="I283">
            <v>2500</v>
          </cell>
        </row>
        <row r="284">
          <cell r="B284" t="str">
            <v>j7t</v>
          </cell>
          <cell r="C284" t="str">
            <v>Large Angle Assembly     (CJ7-T)</v>
          </cell>
          <cell r="D284" t="str">
            <v>Bh</v>
          </cell>
          <cell r="E284">
            <v>78862</v>
          </cell>
          <cell r="H284">
            <v>78862</v>
          </cell>
          <cell r="I284">
            <v>45064</v>
          </cell>
        </row>
        <row r="285">
          <cell r="B285" t="str">
            <v>ln58</v>
          </cell>
          <cell r="C285" t="str">
            <v>Lock nut 5/8"</v>
          </cell>
          <cell r="D285" t="str">
            <v>Bh</v>
          </cell>
          <cell r="E285">
            <v>7500</v>
          </cell>
          <cell r="H285">
            <v>7500</v>
          </cell>
          <cell r="I285">
            <v>2529</v>
          </cell>
        </row>
        <row r="286">
          <cell r="B286" t="str">
            <v>lc71</v>
          </cell>
          <cell r="C286" t="str">
            <v xml:space="preserve">Loop Dead End Clamp / LC  ( 35 s/d 240 ) mm2 </v>
          </cell>
          <cell r="D286" t="str">
            <v>Bh</v>
          </cell>
          <cell r="E286">
            <v>19200</v>
          </cell>
          <cell r="H286">
            <v>19200</v>
          </cell>
          <cell r="I286">
            <v>14552</v>
          </cell>
        </row>
        <row r="287">
          <cell r="B287" t="str">
            <v>llcjp</v>
          </cell>
          <cell r="C287" t="str">
            <v>LLC 240 mm2</v>
          </cell>
          <cell r="D287" t="str">
            <v>Bh</v>
          </cell>
          <cell r="E287">
            <v>142500</v>
          </cell>
          <cell r="H287">
            <v>142500</v>
          </cell>
          <cell r="I287">
            <v>114000</v>
          </cell>
        </row>
        <row r="288">
          <cell r="B288" t="str">
            <v>nte58</v>
          </cell>
          <cell r="C288" t="str">
            <v>Nut Thimble Eye 5/8"</v>
          </cell>
          <cell r="D288" t="str">
            <v>Bh</v>
          </cell>
          <cell r="E288">
            <v>8680</v>
          </cell>
          <cell r="H288">
            <v>8680</v>
          </cell>
          <cell r="I288">
            <v>4015</v>
          </cell>
        </row>
        <row r="289">
          <cell r="B289" t="str">
            <v>oeb8</v>
          </cell>
          <cell r="C289" t="str">
            <v>Oval eye bolt 5/8" x  8"</v>
          </cell>
          <cell r="D289" t="str">
            <v>Bh</v>
          </cell>
          <cell r="E289">
            <v>15580</v>
          </cell>
          <cell r="H289">
            <v>15580</v>
          </cell>
          <cell r="I289">
            <v>11500</v>
          </cell>
        </row>
        <row r="290">
          <cell r="B290" t="str">
            <v>oeb9</v>
          </cell>
          <cell r="C290" t="str">
            <v>Oval eye bolt 5/8" x  9"</v>
          </cell>
          <cell r="D290" t="str">
            <v>Bh</v>
          </cell>
          <cell r="E290">
            <v>8290</v>
          </cell>
          <cell r="H290">
            <v>8290</v>
          </cell>
          <cell r="I290">
            <v>8290</v>
          </cell>
        </row>
        <row r="291">
          <cell r="B291" t="str">
            <v>0eb14</v>
          </cell>
          <cell r="C291" t="str">
            <v>Oval eye bolt 5/8" x (14" s/d 22" )</v>
          </cell>
          <cell r="D291" t="str">
            <v>Bh</v>
          </cell>
          <cell r="E291">
            <v>17000</v>
          </cell>
          <cell r="H291">
            <v>17000</v>
          </cell>
          <cell r="I291">
            <v>17000</v>
          </cell>
        </row>
        <row r="292">
          <cell r="B292" t="str">
            <v>oeb10</v>
          </cell>
          <cell r="C292" t="str">
            <v>Oval eye bolt 5/8" x 10"</v>
          </cell>
          <cell r="D292" t="str">
            <v>Bh</v>
          </cell>
          <cell r="E292">
            <v>12500</v>
          </cell>
          <cell r="H292">
            <v>12500</v>
          </cell>
          <cell r="I292">
            <v>12500</v>
          </cell>
        </row>
        <row r="293">
          <cell r="B293" t="str">
            <v>oeb12</v>
          </cell>
          <cell r="C293" t="str">
            <v>Oval eye bolt 5/8" x 12"</v>
          </cell>
          <cell r="D293" t="str">
            <v>Bh</v>
          </cell>
          <cell r="E293">
            <v>13500</v>
          </cell>
          <cell r="H293">
            <v>13500</v>
          </cell>
          <cell r="I293">
            <v>13500</v>
          </cell>
        </row>
        <row r="294">
          <cell r="B294" t="str">
            <v>en</v>
          </cell>
          <cell r="C294" t="str">
            <v>Oval eye Nut 5/8"</v>
          </cell>
          <cell r="D294" t="str">
            <v>Bh</v>
          </cell>
          <cell r="E294">
            <v>14220</v>
          </cell>
          <cell r="H294">
            <v>14220</v>
          </cell>
          <cell r="I294">
            <v>8000</v>
          </cell>
        </row>
        <row r="295">
          <cell r="B295" t="str">
            <v>pgc3515</v>
          </cell>
          <cell r="C295" t="str">
            <v>Parallel grup clamp ( 150 - 70 mm2 / 35 - 16 mm2 )</v>
          </cell>
          <cell r="D295" t="str">
            <v>Bh</v>
          </cell>
          <cell r="E295">
            <v>17500</v>
          </cell>
          <cell r="H295">
            <v>17500</v>
          </cell>
          <cell r="I295">
            <v>17500</v>
          </cell>
        </row>
        <row r="296">
          <cell r="B296" t="str">
            <v>pai</v>
          </cell>
          <cell r="C296" t="str">
            <v>Pin adapter Insulator</v>
          </cell>
          <cell r="D296" t="str">
            <v>Bh</v>
          </cell>
          <cell r="E296">
            <v>23098</v>
          </cell>
          <cell r="H296">
            <v>23098</v>
          </cell>
          <cell r="I296">
            <v>23098</v>
          </cell>
        </row>
        <row r="297">
          <cell r="B297" t="str">
            <v>kth</v>
          </cell>
          <cell r="C297" t="str">
            <v>Plastic Strap for Clamping</v>
          </cell>
          <cell r="D297" t="str">
            <v>Bh</v>
          </cell>
          <cell r="E297">
            <v>1706</v>
          </cell>
          <cell r="H297">
            <v>1706</v>
          </cell>
          <cell r="I297">
            <v>1706</v>
          </cell>
        </row>
        <row r="298">
          <cell r="B298" t="str">
            <v>pbdr35</v>
          </cell>
          <cell r="C298" t="str">
            <v>Pole Band Double Rack  3" atau 3 1/2"</v>
          </cell>
          <cell r="D298" t="str">
            <v>Bh</v>
          </cell>
          <cell r="E298">
            <v>19500</v>
          </cell>
          <cell r="H298">
            <v>19500</v>
          </cell>
          <cell r="I298">
            <v>19500</v>
          </cell>
        </row>
        <row r="299">
          <cell r="B299" t="str">
            <v>pbdr45</v>
          </cell>
          <cell r="C299" t="str">
            <v>Pole Band Double Rack  4" atau 4 1/2"</v>
          </cell>
          <cell r="D299" t="str">
            <v>Bh</v>
          </cell>
          <cell r="E299">
            <v>20500</v>
          </cell>
          <cell r="H299">
            <v>20500</v>
          </cell>
          <cell r="I299">
            <v>20500</v>
          </cell>
        </row>
        <row r="300">
          <cell r="B300" t="str">
            <v>pbdr55</v>
          </cell>
          <cell r="C300" t="str">
            <v>Pole Band Double Rack  5" atau 5 1/2"</v>
          </cell>
          <cell r="D300" t="str">
            <v>Bh</v>
          </cell>
          <cell r="E300">
            <v>21500</v>
          </cell>
          <cell r="H300">
            <v>21500</v>
          </cell>
          <cell r="I300">
            <v>21500</v>
          </cell>
        </row>
        <row r="301">
          <cell r="B301" t="str">
            <v>pbdr65</v>
          </cell>
          <cell r="C301" t="str">
            <v>Pole Band Double Rack  6" atau 6 1/2"</v>
          </cell>
          <cell r="D301" t="str">
            <v>Bh</v>
          </cell>
          <cell r="E301">
            <v>22500</v>
          </cell>
          <cell r="H301">
            <v>22500</v>
          </cell>
          <cell r="I301">
            <v>22500</v>
          </cell>
        </row>
        <row r="302">
          <cell r="B302" t="str">
            <v>pbdr75</v>
          </cell>
          <cell r="C302" t="str">
            <v>Pole Band Double Rack  7" atau 7 1/2"</v>
          </cell>
          <cell r="D302" t="str">
            <v>Bh</v>
          </cell>
          <cell r="E302">
            <v>34080</v>
          </cell>
          <cell r="H302">
            <v>34080</v>
          </cell>
          <cell r="I302">
            <v>23500</v>
          </cell>
        </row>
        <row r="303">
          <cell r="B303" t="str">
            <v>pbdr85</v>
          </cell>
          <cell r="C303" t="str">
            <v>Pole Band Double Rack  8" atau 8 1/2"</v>
          </cell>
          <cell r="D303" t="str">
            <v>Bh</v>
          </cell>
          <cell r="E303">
            <v>38340</v>
          </cell>
          <cell r="H303">
            <v>38340</v>
          </cell>
          <cell r="I303">
            <v>24500</v>
          </cell>
        </row>
        <row r="304">
          <cell r="B304" t="str">
            <v>pbdr95</v>
          </cell>
          <cell r="C304" t="str">
            <v xml:space="preserve">Pole Band Double Rack  9"  s/d   12" </v>
          </cell>
          <cell r="D304" t="str">
            <v>Bh</v>
          </cell>
          <cell r="E304">
            <v>27500</v>
          </cell>
          <cell r="H304">
            <v>27500</v>
          </cell>
          <cell r="I304">
            <v>27500</v>
          </cell>
        </row>
        <row r="305">
          <cell r="B305" t="str">
            <v>pbdu35</v>
          </cell>
          <cell r="C305" t="str">
            <v>Pole Band Double Up Set  3" atau 3 1/2"</v>
          </cell>
          <cell r="D305" t="str">
            <v>Bh</v>
          </cell>
          <cell r="E305">
            <v>22500</v>
          </cell>
          <cell r="H305">
            <v>22500</v>
          </cell>
          <cell r="I305">
            <v>22500</v>
          </cell>
        </row>
        <row r="306">
          <cell r="B306" t="str">
            <v>pbdu45</v>
          </cell>
          <cell r="C306" t="str">
            <v>Pole Band Double Up Set  4" atau 4 1/2"</v>
          </cell>
          <cell r="D306" t="str">
            <v>Bh</v>
          </cell>
          <cell r="E306">
            <v>24000</v>
          </cell>
          <cell r="H306">
            <v>24000</v>
          </cell>
          <cell r="I306">
            <v>24000</v>
          </cell>
        </row>
        <row r="307">
          <cell r="B307" t="str">
            <v>pbdu55</v>
          </cell>
          <cell r="C307" t="str">
            <v>Pole Band Double Up Set  5" atau 5 1/2"</v>
          </cell>
          <cell r="D307" t="str">
            <v>Bh</v>
          </cell>
          <cell r="E307">
            <v>25500</v>
          </cell>
          <cell r="H307">
            <v>25500</v>
          </cell>
          <cell r="I307">
            <v>25000</v>
          </cell>
        </row>
        <row r="308">
          <cell r="B308" t="str">
            <v>pbdu65</v>
          </cell>
          <cell r="C308" t="str">
            <v>Pole Band Double Up Set  6" atau 6 1/2"</v>
          </cell>
          <cell r="D308" t="str">
            <v>Bh</v>
          </cell>
          <cell r="E308">
            <v>27000</v>
          </cell>
          <cell r="H308">
            <v>27000</v>
          </cell>
          <cell r="I308">
            <v>27000</v>
          </cell>
        </row>
        <row r="309">
          <cell r="B309" t="str">
            <v>pbdu75</v>
          </cell>
          <cell r="C309" t="str">
            <v>Pole Band Double Up Set  7" atau 7 1/2"</v>
          </cell>
          <cell r="D309" t="str">
            <v>Bh</v>
          </cell>
          <cell r="E309">
            <v>37590</v>
          </cell>
          <cell r="H309">
            <v>37590</v>
          </cell>
          <cell r="I309">
            <v>28500</v>
          </cell>
        </row>
        <row r="310">
          <cell r="B310" t="str">
            <v>pbdu85</v>
          </cell>
          <cell r="C310" t="str">
            <v>Pole Band Double Up Set  8" atau 8 1/2"</v>
          </cell>
          <cell r="D310" t="str">
            <v>Bh</v>
          </cell>
          <cell r="E310">
            <v>41750</v>
          </cell>
          <cell r="H310">
            <v>41750</v>
          </cell>
          <cell r="I310">
            <v>30000</v>
          </cell>
        </row>
        <row r="311">
          <cell r="B311" t="str">
            <v>pbdu95</v>
          </cell>
          <cell r="C311" t="str">
            <v>Pole Band Double Up Set  9" s/d 12"</v>
          </cell>
          <cell r="D311" t="str">
            <v>Bh</v>
          </cell>
          <cell r="E311">
            <v>33000</v>
          </cell>
          <cell r="H311">
            <v>33000</v>
          </cell>
          <cell r="I311">
            <v>33000</v>
          </cell>
        </row>
        <row r="312">
          <cell r="B312" t="str">
            <v>pbsr35</v>
          </cell>
          <cell r="C312" t="str">
            <v>Pole Band Single  Rack   3" atau 3 1/2"</v>
          </cell>
          <cell r="D312" t="str">
            <v>Bh</v>
          </cell>
          <cell r="E312">
            <v>18000</v>
          </cell>
          <cell r="H312">
            <v>18000</v>
          </cell>
          <cell r="I312">
            <v>18000</v>
          </cell>
        </row>
        <row r="313">
          <cell r="B313" t="str">
            <v>pbsr45</v>
          </cell>
          <cell r="C313" t="str">
            <v>Pole Band Single  Rack   4" atau 4 1/2"</v>
          </cell>
          <cell r="D313" t="str">
            <v>Bh</v>
          </cell>
          <cell r="E313">
            <v>19000</v>
          </cell>
          <cell r="H313">
            <v>19000</v>
          </cell>
          <cell r="I313">
            <v>19000</v>
          </cell>
        </row>
        <row r="314">
          <cell r="B314" t="str">
            <v>pbsr55</v>
          </cell>
          <cell r="C314" t="str">
            <v>Pole Band Single  Rack   5" atau 5 1/2"</v>
          </cell>
          <cell r="D314" t="str">
            <v>Bh</v>
          </cell>
          <cell r="E314">
            <v>20000</v>
          </cell>
          <cell r="H314">
            <v>20000</v>
          </cell>
          <cell r="I314">
            <v>20000</v>
          </cell>
        </row>
        <row r="315">
          <cell r="B315" t="str">
            <v>pbsr65</v>
          </cell>
          <cell r="C315" t="str">
            <v>Pole Band Single  Rack   6" atau 6 1/2"</v>
          </cell>
          <cell r="D315" t="str">
            <v>Bh</v>
          </cell>
          <cell r="E315">
            <v>21000</v>
          </cell>
          <cell r="H315">
            <v>21000</v>
          </cell>
          <cell r="I315">
            <v>21000</v>
          </cell>
        </row>
        <row r="316">
          <cell r="B316" t="str">
            <v>pbsr75</v>
          </cell>
          <cell r="C316" t="str">
            <v>Pole Band Single  Rack   7" atau 7 1/2"</v>
          </cell>
          <cell r="D316" t="str">
            <v>Bh</v>
          </cell>
          <cell r="E316">
            <v>22000</v>
          </cell>
          <cell r="H316">
            <v>22000</v>
          </cell>
          <cell r="I316">
            <v>22000</v>
          </cell>
        </row>
        <row r="317">
          <cell r="B317" t="str">
            <v>pbsr85</v>
          </cell>
          <cell r="C317" t="str">
            <v>Pole Band Single  Rack   8" atau 8 1/2"</v>
          </cell>
          <cell r="D317" t="str">
            <v>Bh</v>
          </cell>
          <cell r="E317">
            <v>23000</v>
          </cell>
          <cell r="H317">
            <v>23000</v>
          </cell>
          <cell r="I317">
            <v>23000</v>
          </cell>
        </row>
        <row r="318">
          <cell r="B318" t="str">
            <v>pbsr95</v>
          </cell>
          <cell r="C318" t="str">
            <v>Pole Band Single  Rack   9" s/d 12"</v>
          </cell>
          <cell r="D318" t="str">
            <v>Bh</v>
          </cell>
          <cell r="E318">
            <v>26000</v>
          </cell>
          <cell r="H318">
            <v>26000</v>
          </cell>
          <cell r="I318">
            <v>26000</v>
          </cell>
        </row>
        <row r="319">
          <cell r="B319" t="str">
            <v>pbsu35</v>
          </cell>
          <cell r="C319" t="str">
            <v>Pole Band Single Up Set   3" atau 3 1/2"</v>
          </cell>
          <cell r="D319" t="str">
            <v>Bh</v>
          </cell>
          <cell r="E319">
            <v>21000</v>
          </cell>
          <cell r="H319">
            <v>21000</v>
          </cell>
          <cell r="I319">
            <v>21000</v>
          </cell>
        </row>
        <row r="320">
          <cell r="B320" t="str">
            <v>pbsu45</v>
          </cell>
          <cell r="C320" t="str">
            <v>Pole Band Single Up Set   4" atau 4 1/2"</v>
          </cell>
          <cell r="D320" t="str">
            <v>Bh</v>
          </cell>
          <cell r="E320">
            <v>22500</v>
          </cell>
          <cell r="H320">
            <v>22500</v>
          </cell>
          <cell r="I320">
            <v>22500</v>
          </cell>
        </row>
        <row r="321">
          <cell r="B321" t="str">
            <v>pbsu55</v>
          </cell>
          <cell r="C321" t="str">
            <v>Pole Band Single Up Set   5" atau 5 1/2"</v>
          </cell>
          <cell r="D321" t="str">
            <v>Bh</v>
          </cell>
          <cell r="E321">
            <v>24000</v>
          </cell>
          <cell r="H321">
            <v>24000</v>
          </cell>
          <cell r="I321">
            <v>24000</v>
          </cell>
        </row>
        <row r="322">
          <cell r="B322" t="str">
            <v>pbsu65</v>
          </cell>
          <cell r="C322" t="str">
            <v>Pole Band Single Up Set   6" atau 6 1/2"</v>
          </cell>
          <cell r="D322" t="str">
            <v>Bh</v>
          </cell>
          <cell r="E322">
            <v>25500</v>
          </cell>
          <cell r="H322">
            <v>25500</v>
          </cell>
          <cell r="I322">
            <v>25500</v>
          </cell>
        </row>
        <row r="323">
          <cell r="B323" t="str">
            <v>pbsu75</v>
          </cell>
          <cell r="C323" t="str">
            <v>Pole Band Single Up Set   7" atau 7 1/2"</v>
          </cell>
          <cell r="D323" t="str">
            <v>Bh</v>
          </cell>
          <cell r="E323">
            <v>35240</v>
          </cell>
          <cell r="H323">
            <v>35240</v>
          </cell>
          <cell r="I323">
            <v>27000</v>
          </cell>
        </row>
        <row r="324">
          <cell r="B324" t="str">
            <v>pbsu85</v>
          </cell>
          <cell r="C324" t="str">
            <v>Pole Band Single Up Set   8" atau 8 1/2"</v>
          </cell>
          <cell r="D324" t="str">
            <v>Bh</v>
          </cell>
          <cell r="E324">
            <v>38950</v>
          </cell>
          <cell r="H324">
            <v>38950</v>
          </cell>
          <cell r="I324">
            <v>28500</v>
          </cell>
        </row>
        <row r="325">
          <cell r="B325" t="str">
            <v>pbsu95</v>
          </cell>
          <cell r="C325" t="str">
            <v>Pole Band Single Up Set   9"  s/d 12"</v>
          </cell>
          <cell r="D325" t="str">
            <v>Bh</v>
          </cell>
          <cell r="E325">
            <v>31500</v>
          </cell>
          <cell r="H325">
            <v>31500</v>
          </cell>
          <cell r="I325">
            <v>31500</v>
          </cell>
        </row>
        <row r="326">
          <cell r="B326" t="str">
            <v>pac735</v>
          </cell>
          <cell r="C326" t="str">
            <v xml:space="preserve">Primary Angle Clamp    (  35   s/d   70 )  mm2 </v>
          </cell>
          <cell r="D326" t="str">
            <v>Bh</v>
          </cell>
          <cell r="E326">
            <v>27500</v>
          </cell>
          <cell r="H326">
            <v>27500</v>
          </cell>
          <cell r="I326">
            <v>27500</v>
          </cell>
        </row>
        <row r="327">
          <cell r="B327" t="str">
            <v>pac1524</v>
          </cell>
          <cell r="C327" t="str">
            <v xml:space="preserve">Primary Angle Clamp    ( 150 s/d  240 )  mm2 </v>
          </cell>
          <cell r="D327" t="str">
            <v>Bh</v>
          </cell>
          <cell r="E327">
            <v>45070</v>
          </cell>
          <cell r="H327">
            <v>45070</v>
          </cell>
          <cell r="I327">
            <v>35000</v>
          </cell>
        </row>
        <row r="328">
          <cell r="B328" t="str">
            <v>sc257</v>
          </cell>
          <cell r="C328" t="str">
            <v xml:space="preserve">Primary Dead End Clamp (   35 s/d   70 ) mm2 </v>
          </cell>
          <cell r="D328" t="str">
            <v>Bh</v>
          </cell>
          <cell r="E328">
            <v>50000</v>
          </cell>
          <cell r="H328">
            <v>50000</v>
          </cell>
          <cell r="I328">
            <v>50000</v>
          </cell>
        </row>
        <row r="329">
          <cell r="B329" t="str">
            <v>sc1524</v>
          </cell>
          <cell r="C329" t="str">
            <v xml:space="preserve">Primary Dead End Clamp ( 150 s/d 240 ) mm2 </v>
          </cell>
          <cell r="D329" t="str">
            <v>Bh</v>
          </cell>
          <cell r="E329">
            <v>70000</v>
          </cell>
          <cell r="H329">
            <v>70000</v>
          </cell>
          <cell r="I329">
            <v>70000</v>
          </cell>
        </row>
        <row r="330">
          <cell r="B330" t="str">
            <v>ra348</v>
          </cell>
          <cell r="C330" t="str">
            <v>Rod Anchor 3/4" x 8'</v>
          </cell>
          <cell r="D330" t="str">
            <v>Bh</v>
          </cell>
          <cell r="E330">
            <v>93690</v>
          </cell>
          <cell r="H330">
            <v>93690</v>
          </cell>
          <cell r="I330">
            <v>75000</v>
          </cell>
        </row>
        <row r="331">
          <cell r="B331" t="str">
            <v>ra587</v>
          </cell>
          <cell r="C331" t="str">
            <v>Rod Anchor 5/8" x 7'</v>
          </cell>
          <cell r="D331" t="str">
            <v>Bh</v>
          </cell>
          <cell r="E331">
            <v>67530</v>
          </cell>
          <cell r="H331">
            <v>67530</v>
          </cell>
          <cell r="I331">
            <v>55000</v>
          </cell>
        </row>
        <row r="332">
          <cell r="B332" t="str">
            <v>sa58</v>
          </cell>
          <cell r="C332" t="str">
            <v>Schackle Anchor 5/8"</v>
          </cell>
          <cell r="D332" t="str">
            <v>Bh</v>
          </cell>
          <cell r="E332">
            <v>10650</v>
          </cell>
          <cell r="H332">
            <v>10650</v>
          </cell>
          <cell r="I332">
            <v>7500</v>
          </cell>
        </row>
        <row r="333">
          <cell r="B333" t="str">
            <v>sch+c</v>
          </cell>
          <cell r="C333" t="str">
            <v>Schackle hank + clevel com</v>
          </cell>
          <cell r="D333" t="str">
            <v>Bh</v>
          </cell>
          <cell r="E333">
            <v>10650</v>
          </cell>
          <cell r="H333">
            <v>10650</v>
          </cell>
          <cell r="I333">
            <v>100</v>
          </cell>
        </row>
        <row r="334">
          <cell r="B334" t="str">
            <v>sdb</v>
          </cell>
          <cell r="C334" t="str">
            <v>Side Bracket</v>
          </cell>
          <cell r="D334" t="str">
            <v>Bh</v>
          </cell>
          <cell r="E334">
            <v>51600</v>
          </cell>
          <cell r="H334">
            <v>51600</v>
          </cell>
          <cell r="I334">
            <v>41700</v>
          </cell>
        </row>
        <row r="335">
          <cell r="B335" t="str">
            <v>sps</v>
          </cell>
          <cell r="C335" t="str">
            <v>Split Plastic Sleeve   ( Tutup kabel )</v>
          </cell>
          <cell r="D335" t="str">
            <v>Bh</v>
          </cell>
          <cell r="E335">
            <v>0</v>
          </cell>
        </row>
        <row r="336">
          <cell r="B336" t="str">
            <v>i532</v>
          </cell>
          <cell r="C336" t="str">
            <v>Spool Insulator ANSI 53 - 2</v>
          </cell>
          <cell r="D336" t="str">
            <v>Bh</v>
          </cell>
          <cell r="E336">
            <v>11112</v>
          </cell>
          <cell r="H336">
            <v>11112</v>
          </cell>
          <cell r="I336">
            <v>11112</v>
          </cell>
        </row>
        <row r="337">
          <cell r="B337" t="str">
            <v>i534</v>
          </cell>
          <cell r="C337" t="str">
            <v>Spool Insulator ANSI 53 - 4</v>
          </cell>
          <cell r="D337" t="str">
            <v>Bh</v>
          </cell>
          <cell r="E337">
            <v>17451</v>
          </cell>
          <cell r="H337">
            <v>17451</v>
          </cell>
          <cell r="I337">
            <v>17451</v>
          </cell>
        </row>
        <row r="338">
          <cell r="B338" t="str">
            <v>stl</v>
          </cell>
          <cell r="C338" t="str">
            <v>Stainless Steel Strap 20 X 0,7 mm</v>
          </cell>
          <cell r="D338" t="str">
            <v>Mtr</v>
          </cell>
          <cell r="E338">
            <v>8218</v>
          </cell>
          <cell r="H338">
            <v>8218</v>
          </cell>
          <cell r="I338">
            <v>8218</v>
          </cell>
        </row>
        <row r="339">
          <cell r="B339" t="str">
            <v>sc3</v>
          </cell>
          <cell r="C339" t="str">
            <v>Steel Canal 3.000 mm ( UNP 10 ) Galvanis</v>
          </cell>
          <cell r="D339" t="str">
            <v>Bh</v>
          </cell>
          <cell r="E339">
            <v>399000</v>
          </cell>
          <cell r="H339">
            <v>399000</v>
          </cell>
        </row>
        <row r="340">
          <cell r="B340" t="str">
            <v>sc175</v>
          </cell>
          <cell r="C340" t="str">
            <v>Steel Canal 1.750 mm ( UNP  10 ) Galvanis</v>
          </cell>
          <cell r="D340" t="str">
            <v>Bh</v>
          </cell>
          <cell r="E340">
            <v>232750</v>
          </cell>
          <cell r="H340">
            <v>232750</v>
          </cell>
        </row>
        <row r="341">
          <cell r="B341" t="str">
            <v>sc2</v>
          </cell>
          <cell r="C341" t="str">
            <v>Steel Canal 2.000 mm ( UNP  10 ) Galvanis</v>
          </cell>
          <cell r="D341" t="str">
            <v>Bh</v>
          </cell>
          <cell r="E341">
            <v>266000</v>
          </cell>
          <cell r="H341">
            <v>266000</v>
          </cell>
        </row>
        <row r="342">
          <cell r="B342" t="str">
            <v>sk7771</v>
          </cell>
          <cell r="C342" t="str">
            <v>Steel L 70 x 70 x 7 x 1.000 mm galvanis</v>
          </cell>
          <cell r="D342" t="str">
            <v>Bh</v>
          </cell>
          <cell r="E342">
            <v>91833</v>
          </cell>
          <cell r="H342">
            <v>91833</v>
          </cell>
          <cell r="I342">
            <v>91833</v>
          </cell>
        </row>
        <row r="343">
          <cell r="B343" t="str">
            <v>sk77716</v>
          </cell>
          <cell r="C343" t="str">
            <v>Steel L 70 x 70 x 7 x 1.682 mm galvanis</v>
          </cell>
          <cell r="D343" t="str">
            <v>Bh</v>
          </cell>
          <cell r="E343">
            <v>159814</v>
          </cell>
          <cell r="H343">
            <v>159814</v>
          </cell>
          <cell r="I343">
            <v>159814</v>
          </cell>
        </row>
        <row r="344">
          <cell r="B344" t="str">
            <v>sk777780</v>
          </cell>
          <cell r="C344" t="str">
            <v>Steel L 70  x 70  x 7  x 780 mm galvanis</v>
          </cell>
          <cell r="D344" t="str">
            <v>Bh</v>
          </cell>
          <cell r="E344">
            <v>79669</v>
          </cell>
          <cell r="H344">
            <v>79669</v>
          </cell>
          <cell r="I344">
            <v>79669</v>
          </cell>
        </row>
        <row r="345">
          <cell r="B345" t="str">
            <v>yk</v>
          </cell>
          <cell r="C345" t="str">
            <v>Stopping Buckle / Yokes</v>
          </cell>
          <cell r="D345" t="str">
            <v>Bh</v>
          </cell>
          <cell r="E345">
            <v>1800</v>
          </cell>
          <cell r="H345">
            <v>1800</v>
          </cell>
          <cell r="I345">
            <v>1800</v>
          </cell>
        </row>
        <row r="346">
          <cell r="B346" t="str">
            <v>j5t</v>
          </cell>
          <cell r="C346" t="str">
            <v>Suspension / Small Angle Assembly  ( CJ5-T) / J2</v>
          </cell>
          <cell r="D346" t="str">
            <v>Bh</v>
          </cell>
          <cell r="E346">
            <v>24727</v>
          </cell>
          <cell r="H346">
            <v>24727</v>
          </cell>
          <cell r="I346">
            <v>24727</v>
          </cell>
        </row>
        <row r="347">
          <cell r="B347" t="str">
            <v>tc357</v>
          </cell>
          <cell r="C347" t="str">
            <v xml:space="preserve">Tap.connector ( 35 s/d   70 ) mm2 </v>
          </cell>
          <cell r="D347" t="str">
            <v>Bh</v>
          </cell>
          <cell r="E347">
            <v>3982</v>
          </cell>
          <cell r="H347">
            <v>3982</v>
          </cell>
          <cell r="I347">
            <v>3982</v>
          </cell>
        </row>
        <row r="348">
          <cell r="B348" t="str">
            <v>tc3515</v>
          </cell>
          <cell r="C348" t="str">
            <v xml:space="preserve">Tap.connector ( 35 s/d 150 ) mm2 </v>
          </cell>
          <cell r="D348" t="str">
            <v>Bh</v>
          </cell>
          <cell r="E348">
            <v>10242</v>
          </cell>
          <cell r="H348">
            <v>10242</v>
          </cell>
          <cell r="I348">
            <v>10242</v>
          </cell>
        </row>
        <row r="349">
          <cell r="B349" t="str">
            <v>tc715</v>
          </cell>
          <cell r="C349" t="str">
            <v xml:space="preserve">Tap.connector ( 70 s/d 150 ) mm2 </v>
          </cell>
          <cell r="D349" t="str">
            <v>Bh</v>
          </cell>
          <cell r="E349">
            <v>13656</v>
          </cell>
          <cell r="H349">
            <v>13656</v>
          </cell>
          <cell r="I349">
            <v>13656</v>
          </cell>
        </row>
        <row r="350">
          <cell r="B350" t="str">
            <v>tc724</v>
          </cell>
          <cell r="C350" t="str">
            <v xml:space="preserve">Tap.connector ( 70 s/d 240 ) mm2 </v>
          </cell>
          <cell r="D350" t="str">
            <v>Bh</v>
          </cell>
          <cell r="E350">
            <v>17281</v>
          </cell>
          <cell r="H350">
            <v>17281</v>
          </cell>
          <cell r="I350">
            <v>17281</v>
          </cell>
        </row>
        <row r="351">
          <cell r="B351" t="str">
            <v>tbc</v>
          </cell>
          <cell r="C351" t="str">
            <v xml:space="preserve">Three Bolt Clamp </v>
          </cell>
          <cell r="D351" t="str">
            <v>Bh</v>
          </cell>
          <cell r="E351">
            <v>26670</v>
          </cell>
          <cell r="H351">
            <v>26670</v>
          </cell>
          <cell r="I351">
            <v>17500</v>
          </cell>
        </row>
        <row r="352">
          <cell r="B352" t="str">
            <v>tw4</v>
          </cell>
          <cell r="C352" t="str">
            <v>Tie Wire # 4 / Alluminium bonding wire # 20</v>
          </cell>
          <cell r="D352" t="str">
            <v>Mtr</v>
          </cell>
          <cell r="E352">
            <v>3500</v>
          </cell>
          <cell r="H352">
            <v>3500</v>
          </cell>
          <cell r="I352">
            <v>3500</v>
          </cell>
        </row>
        <row r="353">
          <cell r="B353" t="str">
            <v>wsr</v>
          </cell>
          <cell r="C353" t="str">
            <v xml:space="preserve">Washer Round 5/8" </v>
          </cell>
          <cell r="D353" t="str">
            <v>Bh</v>
          </cell>
          <cell r="E353">
            <v>1380</v>
          </cell>
          <cell r="H353">
            <v>1380</v>
          </cell>
          <cell r="I353">
            <v>1380</v>
          </cell>
        </row>
        <row r="354">
          <cell r="B354" t="str">
            <v>wss</v>
          </cell>
          <cell r="C354" t="str">
            <v>Washer Square 2 1/4"</v>
          </cell>
          <cell r="D354" t="str">
            <v>Bh</v>
          </cell>
          <cell r="E354">
            <v>996</v>
          </cell>
          <cell r="H354">
            <v>996</v>
          </cell>
          <cell r="I354">
            <v>996</v>
          </cell>
        </row>
        <row r="355">
          <cell r="E355">
            <v>0</v>
          </cell>
        </row>
        <row r="356">
          <cell r="C356" t="str">
            <v>PEKERJAAN KABEL TANAH</v>
          </cell>
          <cell r="E356">
            <v>0</v>
          </cell>
        </row>
        <row r="357">
          <cell r="C357" t="str">
            <v>Terminating kabel 3 x 300 mm2 ID</v>
          </cell>
          <cell r="E357">
            <v>3100000</v>
          </cell>
          <cell r="H357">
            <v>3100000</v>
          </cell>
        </row>
        <row r="358">
          <cell r="C358" t="str">
            <v>Terminating kabel 1 x 300 mm2 ID</v>
          </cell>
          <cell r="E358">
            <v>1900000</v>
          </cell>
          <cell r="H358">
            <v>1900000</v>
          </cell>
        </row>
        <row r="359">
          <cell r="C359" t="str">
            <v>Terminating kabel 3 x 300 mm2 OD</v>
          </cell>
          <cell r="E359">
            <v>3700000</v>
          </cell>
          <cell r="H359">
            <v>3700000</v>
          </cell>
        </row>
        <row r="360">
          <cell r="C360" t="str">
            <v>Terminating kabel 1 x 300 mm2 OD</v>
          </cell>
          <cell r="E360">
            <v>2150000</v>
          </cell>
          <cell r="H360">
            <v>2150000</v>
          </cell>
        </row>
        <row r="361">
          <cell r="B361" t="str">
            <v>tk324id</v>
          </cell>
          <cell r="C361" t="str">
            <v>Terminating kabel 3 x 240 mm2 ID</v>
          </cell>
          <cell r="E361">
            <v>2803800</v>
          </cell>
          <cell r="H361">
            <v>2803800</v>
          </cell>
          <cell r="I361">
            <v>2750000</v>
          </cell>
        </row>
        <row r="362">
          <cell r="B362" t="str">
            <v>tk124id</v>
          </cell>
          <cell r="C362" t="str">
            <v>Terminating kabel 1 x 240 mm2 ID</v>
          </cell>
          <cell r="E362">
            <v>2501800</v>
          </cell>
          <cell r="H362">
            <v>2501800</v>
          </cell>
          <cell r="I362">
            <v>1900000</v>
          </cell>
        </row>
        <row r="363">
          <cell r="B363" t="str">
            <v>tk324od</v>
          </cell>
          <cell r="C363" t="str">
            <v>Terminating kabel 3 x 240 mm2 OD</v>
          </cell>
          <cell r="E363">
            <v>3991800</v>
          </cell>
          <cell r="H363">
            <v>3991800</v>
          </cell>
          <cell r="I363">
            <v>2750000</v>
          </cell>
        </row>
        <row r="364">
          <cell r="B364" t="str">
            <v>tk124od</v>
          </cell>
          <cell r="C364" t="str">
            <v>Terminating kabel 1 x 240 mm2 OD</v>
          </cell>
          <cell r="E364">
            <v>2823800</v>
          </cell>
          <cell r="H364">
            <v>2823800</v>
          </cell>
          <cell r="I364">
            <v>1900000</v>
          </cell>
        </row>
        <row r="365">
          <cell r="B365" t="str">
            <v>tk395id</v>
          </cell>
          <cell r="C365" t="str">
            <v>Terminating kabel 3 x 95 mm2 ID</v>
          </cell>
          <cell r="E365">
            <v>2110800</v>
          </cell>
          <cell r="H365">
            <v>2110800</v>
          </cell>
          <cell r="I365">
            <v>2400000</v>
          </cell>
        </row>
        <row r="366">
          <cell r="B366" t="str">
            <v>tk195id</v>
          </cell>
          <cell r="C366" t="str">
            <v>Terminating kabel 1 x 95 mm2 ID</v>
          </cell>
          <cell r="E366">
            <v>1783800</v>
          </cell>
          <cell r="H366">
            <v>1783800</v>
          </cell>
          <cell r="I366">
            <v>1350000</v>
          </cell>
        </row>
        <row r="367">
          <cell r="B367" t="str">
            <v>tk395od</v>
          </cell>
          <cell r="C367" t="str">
            <v>Terminating kabel 3 x 95 mm2 OD</v>
          </cell>
          <cell r="E367">
            <v>3100000</v>
          </cell>
          <cell r="H367">
            <v>3100000</v>
          </cell>
          <cell r="I367">
            <v>2700000</v>
          </cell>
        </row>
        <row r="368">
          <cell r="B368" t="str">
            <v>tk195od</v>
          </cell>
          <cell r="C368" t="str">
            <v>Terminating kabel 1 x 95 mm2 OD</v>
          </cell>
          <cell r="E368">
            <v>2368800</v>
          </cell>
          <cell r="H368">
            <v>2368800</v>
          </cell>
          <cell r="I368">
            <v>1750000</v>
          </cell>
        </row>
        <row r="369">
          <cell r="B369" t="str">
            <v>klem86</v>
          </cell>
          <cell r="C369" t="str">
            <v>Klem beugel bevesteging 8 x 6"</v>
          </cell>
          <cell r="E369">
            <v>22500</v>
          </cell>
          <cell r="H369">
            <v>22500</v>
          </cell>
          <cell r="I369">
            <v>22500</v>
          </cell>
        </row>
        <row r="370">
          <cell r="B370" t="str">
            <v>pp6</v>
          </cell>
          <cell r="C370" t="str">
            <v>Pipa PVC 6" panjang 4 meter</v>
          </cell>
          <cell r="E370">
            <v>97500</v>
          </cell>
          <cell r="H370">
            <v>97500</v>
          </cell>
          <cell r="I370">
            <v>97500</v>
          </cell>
        </row>
        <row r="371">
          <cell r="B371" t="str">
            <v>sock</v>
          </cell>
          <cell r="C371" t="str">
            <v>Pipa Shock PVC</v>
          </cell>
          <cell r="E371">
            <v>15000</v>
          </cell>
          <cell r="H371">
            <v>15000</v>
          </cell>
          <cell r="I371">
            <v>15000</v>
          </cell>
        </row>
        <row r="372">
          <cell r="B372" t="str">
            <v>klem78</v>
          </cell>
          <cell r="C372" t="str">
            <v>Klem beugel 7/8"</v>
          </cell>
          <cell r="E372">
            <v>7000</v>
          </cell>
          <cell r="H372">
            <v>7000</v>
          </cell>
          <cell r="I372">
            <v>7000</v>
          </cell>
        </row>
        <row r="373">
          <cell r="B373" t="str">
            <v>urtk</v>
          </cell>
          <cell r="C373" t="str">
            <v>Tanda Urutan phasa untuk kabel</v>
          </cell>
          <cell r="E373">
            <v>5500</v>
          </cell>
          <cell r="H373">
            <v>5500</v>
          </cell>
          <cell r="I373">
            <v>5500</v>
          </cell>
        </row>
        <row r="374">
          <cell r="B374" t="str">
            <v>stls</v>
          </cell>
          <cell r="C374" t="str">
            <v>Stainless steel strap</v>
          </cell>
          <cell r="E374">
            <v>2200</v>
          </cell>
          <cell r="H374">
            <v>2200</v>
          </cell>
          <cell r="I374">
            <v>2200</v>
          </cell>
        </row>
        <row r="375">
          <cell r="E375">
            <v>0</v>
          </cell>
        </row>
        <row r="376">
          <cell r="C376" t="str">
            <v>PROTEKSI</v>
          </cell>
          <cell r="E376">
            <v>0</v>
          </cell>
        </row>
        <row r="377">
          <cell r="C377" t="str">
            <v>RECLOSER</v>
          </cell>
          <cell r="E377">
            <v>0</v>
          </cell>
        </row>
        <row r="378">
          <cell r="C378" t="str">
            <v>Nulec Pole Mounted Recloser, 630 A, 24 kV</v>
          </cell>
          <cell r="D378" t="str">
            <v>Set</v>
          </cell>
          <cell r="E378">
            <v>0</v>
          </cell>
        </row>
        <row r="379">
          <cell r="C379" t="str">
            <v>PMT Recloser 630 A, 24 kV, 12,5 KA</v>
          </cell>
          <cell r="D379" t="str">
            <v>Set</v>
          </cell>
          <cell r="E379">
            <v>0</v>
          </cell>
        </row>
        <row r="380">
          <cell r="C380" t="str">
            <v>Numeric Control Recloser</v>
          </cell>
          <cell r="D380" t="str">
            <v>Set</v>
          </cell>
          <cell r="E380">
            <v>0</v>
          </cell>
        </row>
        <row r="381">
          <cell r="E381">
            <v>0</v>
          </cell>
        </row>
        <row r="382">
          <cell r="C382" t="str">
            <v>PROTEKSI</v>
          </cell>
          <cell r="E382">
            <v>0</v>
          </cell>
        </row>
        <row r="383">
          <cell r="C383" t="str">
            <v>3 Phasa Over Curren Relay Type KCGG 142</v>
          </cell>
          <cell r="D383" t="str">
            <v>Set</v>
          </cell>
          <cell r="E383">
            <v>0</v>
          </cell>
        </row>
        <row r="384">
          <cell r="C384" t="str">
            <v>3 Phasa Over Curren Relay 1 Earth Fault Type MCGG 82</v>
          </cell>
          <cell r="D384" t="str">
            <v>Set</v>
          </cell>
          <cell r="E384">
            <v>0</v>
          </cell>
        </row>
        <row r="385">
          <cell r="C385" t="str">
            <v>Multishot Autoreclose Relay Type MVTR 51</v>
          </cell>
          <cell r="D385" t="str">
            <v>Set</v>
          </cell>
          <cell r="E385">
            <v>0</v>
          </cell>
        </row>
        <row r="386">
          <cell r="C386" t="str">
            <v>3 Phasa OCR/GFR Autoreclose Sel 551</v>
          </cell>
          <cell r="D386" t="str">
            <v>Set</v>
          </cell>
          <cell r="E386">
            <v>0</v>
          </cell>
        </row>
        <row r="387">
          <cell r="C387" t="str">
            <v>3 Phasa Relay Thermal</v>
          </cell>
          <cell r="D387" t="str">
            <v>Set</v>
          </cell>
          <cell r="E387">
            <v>0</v>
          </cell>
        </row>
        <row r="388">
          <cell r="C388" t="str">
            <v>Battery 12 V AH (Seal Lead Acid)</v>
          </cell>
          <cell r="D388" t="str">
            <v>Bh</v>
          </cell>
          <cell r="E388">
            <v>0</v>
          </cell>
        </row>
        <row r="389">
          <cell r="C389" t="str">
            <v>Pengisian Gas SF6</v>
          </cell>
          <cell r="D389" t="str">
            <v>Unit</v>
          </cell>
          <cell r="E389">
            <v>0</v>
          </cell>
        </row>
        <row r="390">
          <cell r="C390" t="str">
            <v>O Type Sealing Ring</v>
          </cell>
          <cell r="D390" t="str">
            <v>Bh</v>
          </cell>
          <cell r="E390">
            <v>0</v>
          </cell>
        </row>
        <row r="391">
          <cell r="C391" t="str">
            <v>Mollecular slefe bag</v>
          </cell>
          <cell r="D391" t="str">
            <v>Bh</v>
          </cell>
          <cell r="E391">
            <v>0</v>
          </cell>
        </row>
        <row r="392">
          <cell r="C392" t="str">
            <v>Mollecular sleve 1 kg</v>
          </cell>
          <cell r="D392" t="str">
            <v>Bh</v>
          </cell>
          <cell r="E392">
            <v>0</v>
          </cell>
          <cell r="L392" t="str">
            <v>MATERIAL SAMBUNGAN</v>
          </cell>
        </row>
        <row r="393">
          <cell r="C393" t="str">
            <v>Loctite Chisel 1/2 Cans</v>
          </cell>
          <cell r="D393" t="str">
            <v>Bh</v>
          </cell>
          <cell r="E393">
            <v>0</v>
          </cell>
          <cell r="L393" t="str">
            <v>RUMAH  ( SR )</v>
          </cell>
        </row>
        <row r="394">
          <cell r="C394" t="str">
            <v>S1 Bushing</v>
          </cell>
          <cell r="D394" t="str">
            <v>Bh</v>
          </cell>
          <cell r="E394">
            <v>0</v>
          </cell>
        </row>
        <row r="395">
          <cell r="C395" t="str">
            <v>L1, S2 Bushing</v>
          </cell>
          <cell r="D395" t="str">
            <v>Bh</v>
          </cell>
          <cell r="E395">
            <v>0</v>
          </cell>
        </row>
        <row r="396">
          <cell r="C396" t="str">
            <v>S3 Bushing</v>
          </cell>
          <cell r="D396" t="str">
            <v>Bh</v>
          </cell>
          <cell r="E396">
            <v>0</v>
          </cell>
        </row>
        <row r="397">
          <cell r="C397" t="str">
            <v>S1 HV Connector</v>
          </cell>
          <cell r="D397" t="str">
            <v>Bh</v>
          </cell>
          <cell r="E397">
            <v>0</v>
          </cell>
        </row>
        <row r="398">
          <cell r="C398" t="str">
            <v>S2 HV Connector</v>
          </cell>
          <cell r="D398" t="str">
            <v>Bh</v>
          </cell>
          <cell r="E398">
            <v>0</v>
          </cell>
        </row>
        <row r="399">
          <cell r="C399" t="str">
            <v>DB Switch Assembly</v>
          </cell>
          <cell r="D399" t="str">
            <v>Bh</v>
          </cell>
          <cell r="E399">
            <v>0</v>
          </cell>
        </row>
        <row r="400">
          <cell r="C400" t="str">
            <v>Outer O Ring</v>
          </cell>
          <cell r="D400" t="str">
            <v>Bh</v>
          </cell>
          <cell r="E400">
            <v>0</v>
          </cell>
        </row>
        <row r="401">
          <cell r="C401" t="str">
            <v>Inner O Ring</v>
          </cell>
          <cell r="D401" t="str">
            <v>Bh</v>
          </cell>
          <cell r="E401">
            <v>0</v>
          </cell>
        </row>
        <row r="402">
          <cell r="C402" t="str">
            <v>O Ring  Insulator )</v>
          </cell>
          <cell r="D402" t="str">
            <v>Bh</v>
          </cell>
          <cell r="E402">
            <v>0</v>
          </cell>
        </row>
        <row r="403">
          <cell r="C403" t="str">
            <v>Middle Fluid 1/2 L</v>
          </cell>
          <cell r="D403" t="str">
            <v>Bh</v>
          </cell>
          <cell r="E403">
            <v>0</v>
          </cell>
        </row>
        <row r="404">
          <cell r="C404" t="str">
            <v>DB Switch Solenoid</v>
          </cell>
          <cell r="D404" t="str">
            <v>Bh</v>
          </cell>
          <cell r="E404">
            <v>0</v>
          </cell>
        </row>
        <row r="405">
          <cell r="C405" t="str">
            <v>TP Solenoid</v>
          </cell>
          <cell r="D405" t="str">
            <v>Bh</v>
          </cell>
          <cell r="E405">
            <v>0</v>
          </cell>
        </row>
        <row r="406">
          <cell r="C406" t="str">
            <v>10 Metre Umbilical cable without connector</v>
          </cell>
          <cell r="E406">
            <v>0</v>
          </cell>
        </row>
        <row r="407">
          <cell r="C407" t="str">
            <v>HV Solenoid Connection</v>
          </cell>
          <cell r="D407" t="str">
            <v>Bh</v>
          </cell>
          <cell r="E407">
            <v>0</v>
          </cell>
        </row>
        <row r="408">
          <cell r="C408" t="str">
            <v>Loctite Gas Eliminator</v>
          </cell>
          <cell r="D408" t="str">
            <v>Bh</v>
          </cell>
          <cell r="E408">
            <v>0</v>
          </cell>
        </row>
        <row r="409">
          <cell r="C409" t="str">
            <v>Loctite Activator 1</v>
          </cell>
          <cell r="D409" t="str">
            <v>Bh</v>
          </cell>
          <cell r="E409">
            <v>0</v>
          </cell>
        </row>
        <row r="410">
          <cell r="C410" t="str">
            <v>12 V Litium Battery 12V/7,7Ah</v>
          </cell>
          <cell r="D410" t="str">
            <v>Bh</v>
          </cell>
          <cell r="E410">
            <v>0</v>
          </cell>
        </row>
        <row r="411">
          <cell r="C411" t="str">
            <v>24 Litium Battery 6,2Ah</v>
          </cell>
          <cell r="D411" t="str">
            <v>Bh</v>
          </cell>
          <cell r="E411">
            <v>0</v>
          </cell>
        </row>
        <row r="412">
          <cell r="C412" t="str">
            <v>Microtip 2E</v>
          </cell>
          <cell r="D412" t="str">
            <v>Bh</v>
          </cell>
          <cell r="E412">
            <v>0</v>
          </cell>
        </row>
        <row r="413">
          <cell r="C413" t="str">
            <v>Closing Coil Replacement kit</v>
          </cell>
          <cell r="D413" t="str">
            <v>Bh</v>
          </cell>
          <cell r="E413">
            <v>0</v>
          </cell>
        </row>
        <row r="414">
          <cell r="C414" t="str">
            <v>Closing Solenoid Contactor</v>
          </cell>
          <cell r="D414" t="str">
            <v>Bh</v>
          </cell>
          <cell r="E414">
            <v>0</v>
          </cell>
        </row>
        <row r="415">
          <cell r="C415" t="str">
            <v>CPU Board KA No. KFXI 102-2</v>
          </cell>
          <cell r="D415" t="str">
            <v>Bh</v>
          </cell>
          <cell r="E415">
            <v>0</v>
          </cell>
        </row>
        <row r="416">
          <cell r="C416" t="str">
            <v>Scada Board KA No. KFYA 700-5</v>
          </cell>
          <cell r="D416" t="str">
            <v>Bh</v>
          </cell>
          <cell r="E416">
            <v>0</v>
          </cell>
        </row>
        <row r="417">
          <cell r="C417" t="str">
            <v>Power Supply Board KFXA 100-1</v>
          </cell>
          <cell r="D417" t="str">
            <v>Bh</v>
          </cell>
          <cell r="E417">
            <v>0</v>
          </cell>
        </row>
        <row r="418">
          <cell r="C418" t="str">
            <v>Bushing Assembly Type MVE KA No. 9M5</v>
          </cell>
          <cell r="D418" t="str">
            <v>Bh</v>
          </cell>
          <cell r="E418">
            <v>0</v>
          </cell>
        </row>
        <row r="419">
          <cell r="C419" t="str">
            <v>Motor Asyincron 220V-2400 RPM KA No. 1056 M</v>
          </cell>
          <cell r="D419" t="str">
            <v>Bh</v>
          </cell>
          <cell r="E419">
            <v>0</v>
          </cell>
        </row>
        <row r="420">
          <cell r="C420" t="str">
            <v>Input Plug Type VWVE KA No. 1194 ME</v>
          </cell>
          <cell r="D420" t="str">
            <v>Bh</v>
          </cell>
          <cell r="E420">
            <v>0</v>
          </cell>
        </row>
        <row r="421">
          <cell r="C421" t="str">
            <v>Microvip 3</v>
          </cell>
          <cell r="D421" t="str">
            <v>Set</v>
          </cell>
          <cell r="E421">
            <v>0</v>
          </cell>
        </row>
        <row r="422">
          <cell r="C422" t="str">
            <v>Nanovip</v>
          </cell>
          <cell r="D422" t="str">
            <v>Set</v>
          </cell>
          <cell r="E422">
            <v>0</v>
          </cell>
        </row>
        <row r="423">
          <cell r="C423" t="str">
            <v>Catu Phase Indicator Type MS-152</v>
          </cell>
          <cell r="D423" t="str">
            <v>Set</v>
          </cell>
          <cell r="E423">
            <v>0</v>
          </cell>
        </row>
        <row r="424">
          <cell r="C424" t="str">
            <v>MET Slimulacircuit Board KA No. 1078</v>
          </cell>
          <cell r="D424" t="str">
            <v>Bh</v>
          </cell>
          <cell r="E424">
            <v>0</v>
          </cell>
        </row>
        <row r="425">
          <cell r="C425" t="str">
            <v>Bushing Assembly Type VWE KA No. 717R25</v>
          </cell>
          <cell r="D425" t="str">
            <v>Bh</v>
          </cell>
          <cell r="E425">
            <v>0</v>
          </cell>
        </row>
        <row r="426">
          <cell r="C426" t="str">
            <v>Head gasket KP2103A8</v>
          </cell>
          <cell r="D426" t="str">
            <v>Bh</v>
          </cell>
          <cell r="E426">
            <v>0</v>
          </cell>
        </row>
        <row r="427">
          <cell r="C427" t="str">
            <v>Closing solenoid contactor KA430R3</v>
          </cell>
          <cell r="D427" t="str">
            <v>Bh</v>
          </cell>
          <cell r="E427">
            <v>0</v>
          </cell>
        </row>
        <row r="428">
          <cell r="C428" t="str">
            <v>Closing Coil Fuse Assembly KA259R903</v>
          </cell>
          <cell r="D428" t="str">
            <v>Bh</v>
          </cell>
          <cell r="E428">
            <v>0</v>
          </cell>
        </row>
        <row r="429">
          <cell r="C429" t="str">
            <v>Closing Coil Replacement kit KA861R13</v>
          </cell>
          <cell r="D429" t="str">
            <v>Bh</v>
          </cell>
          <cell r="E429">
            <v>0</v>
          </cell>
        </row>
        <row r="430">
          <cell r="C430" t="str">
            <v>Rotary solenoid Assembly KA 12RE1</v>
          </cell>
          <cell r="D430" t="str">
            <v>Bh</v>
          </cell>
          <cell r="E430">
            <v>0</v>
          </cell>
        </row>
        <row r="431">
          <cell r="C431" t="str">
            <v>Vacuum interrupter KA327VS2</v>
          </cell>
          <cell r="D431" t="str">
            <v>Bh</v>
          </cell>
          <cell r="E431">
            <v>0</v>
          </cell>
        </row>
        <row r="432">
          <cell r="C432" t="str">
            <v>Recloser and Reset Circuit Board for From 3 and 3A KA381MES</v>
          </cell>
          <cell r="D432" t="str">
            <v>Bh</v>
          </cell>
          <cell r="E432">
            <v>0</v>
          </cell>
        </row>
        <row r="433">
          <cell r="C433" t="str">
            <v>Diode Circuit Board for From 3 and 3A KA382MES</v>
          </cell>
          <cell r="D433" t="str">
            <v>Bh</v>
          </cell>
          <cell r="E433">
            <v>0</v>
          </cell>
        </row>
        <row r="434">
          <cell r="C434" t="str">
            <v>Output Circuit Board for From 3 and 3A KA383MES</v>
          </cell>
          <cell r="D434" t="str">
            <v>Bh</v>
          </cell>
          <cell r="E434">
            <v>0</v>
          </cell>
        </row>
        <row r="435">
          <cell r="C435" t="str">
            <v>Ground Trip No.2 Circuit Board for From 3 and 3A KA384MES</v>
          </cell>
          <cell r="D435" t="str">
            <v>Bh</v>
          </cell>
          <cell r="E435">
            <v>0</v>
          </cell>
        </row>
        <row r="436">
          <cell r="C436" t="str">
            <v>Phase Trip No.1 Circuit Board for From 3 and 3A KA387MES</v>
          </cell>
          <cell r="D436" t="str">
            <v>Bh</v>
          </cell>
          <cell r="E436">
            <v>0</v>
          </cell>
        </row>
        <row r="437">
          <cell r="C437" t="str">
            <v>Phase Trip No.2 Circuit Board for From 3 and 3A KA386MES</v>
          </cell>
          <cell r="D437" t="str">
            <v>Bh</v>
          </cell>
          <cell r="E437">
            <v>0</v>
          </cell>
        </row>
        <row r="438">
          <cell r="C438" t="str">
            <v>Battery Charging Isolation Transformer KA871ME2</v>
          </cell>
          <cell r="D438" t="str">
            <v>Bh</v>
          </cell>
          <cell r="E438">
            <v>0</v>
          </cell>
        </row>
        <row r="439">
          <cell r="C439" t="str">
            <v>Control and Protection Modul (CAPM) Card</v>
          </cell>
          <cell r="D439" t="str">
            <v>Bh</v>
          </cell>
          <cell r="E439">
            <v>0</v>
          </cell>
        </row>
        <row r="440">
          <cell r="C440" t="str">
            <v>Cable Control Entry Modul (CCEM) Card</v>
          </cell>
          <cell r="D440" t="str">
            <v>Bh</v>
          </cell>
          <cell r="E440">
            <v>0</v>
          </cell>
        </row>
        <row r="441">
          <cell r="C441" t="str">
            <v>Switch Control Entry Modul (SCEM) Card</v>
          </cell>
          <cell r="D441" t="str">
            <v>Bh</v>
          </cell>
          <cell r="E441">
            <v>0</v>
          </cell>
        </row>
        <row r="442">
          <cell r="C442" t="str">
            <v>Operator Panel, Include PCB Baclit LCD (OPCM)</v>
          </cell>
          <cell r="D442" t="str">
            <v>Bh</v>
          </cell>
          <cell r="E442">
            <v>0</v>
          </cell>
        </row>
        <row r="443">
          <cell r="C443" t="str">
            <v>Exchange 150 VA Current Modul</v>
          </cell>
          <cell r="D443" t="str">
            <v>Set</v>
          </cell>
          <cell r="E443">
            <v>0</v>
          </cell>
        </row>
        <row r="444">
          <cell r="C444" t="str">
            <v>Exchange Voltage Modul</v>
          </cell>
          <cell r="D444" t="str">
            <v>Set</v>
          </cell>
          <cell r="E444">
            <v>0</v>
          </cell>
        </row>
        <row r="445">
          <cell r="C445" t="str">
            <v>Exchange Timer Modul</v>
          </cell>
          <cell r="D445" t="str">
            <v>Set</v>
          </cell>
          <cell r="E445">
            <v>0</v>
          </cell>
        </row>
        <row r="446">
          <cell r="C446" t="str">
            <v>Exchange Power Supply With GP1B</v>
          </cell>
          <cell r="D446" t="str">
            <v>Set</v>
          </cell>
          <cell r="E446">
            <v>0</v>
          </cell>
        </row>
        <row r="447">
          <cell r="E447">
            <v>0</v>
          </cell>
        </row>
        <row r="448">
          <cell r="C448" t="str">
            <v>RELAY TESTER</v>
          </cell>
          <cell r="E448">
            <v>0</v>
          </cell>
        </row>
        <row r="449">
          <cell r="C449" t="str">
            <v>Single Phase Relay Testing Up to 250 A</v>
          </cell>
          <cell r="D449" t="str">
            <v>Set</v>
          </cell>
          <cell r="E449">
            <v>0</v>
          </cell>
        </row>
        <row r="450">
          <cell r="E450">
            <v>0</v>
          </cell>
        </row>
        <row r="451">
          <cell r="C451" t="str">
            <v>CT DAN PT</v>
          </cell>
          <cell r="E451">
            <v>0</v>
          </cell>
        </row>
        <row r="452">
          <cell r="B452" t="str">
            <v>cttmod1015</v>
          </cell>
          <cell r="C452" t="str">
            <v>CT.TM (OD), 30 VA, Cls 0,5, 10/5 A s/d 150/5 A</v>
          </cell>
          <cell r="D452" t="str">
            <v>Bh</v>
          </cell>
          <cell r="E452">
            <v>0</v>
          </cell>
        </row>
        <row r="453">
          <cell r="B453" t="str">
            <v>cttmod1040</v>
          </cell>
          <cell r="C453" t="str">
            <v>CT.TM (ID), 30 VA, Cls 0,5, 10 A s/d 400 A</v>
          </cell>
          <cell r="D453" t="str">
            <v>Bh</v>
          </cell>
          <cell r="E453">
            <v>0</v>
          </cell>
        </row>
        <row r="454">
          <cell r="B454" t="str">
            <v>cttmodp1040</v>
          </cell>
          <cell r="C454" t="str">
            <v>CT.TM (OD), 30 VA, Cls 0,5-5P10, 10 A s/d 400 A</v>
          </cell>
          <cell r="D454" t="str">
            <v>Bh</v>
          </cell>
          <cell r="E454">
            <v>0</v>
          </cell>
        </row>
        <row r="455">
          <cell r="B455" t="str">
            <v>cttmid1040</v>
          </cell>
          <cell r="C455" t="str">
            <v>CT.TM (ID), 30 VA, Cls 0,5-5P10, 10 A s/d 400 A</v>
          </cell>
          <cell r="D455" t="str">
            <v>Bh</v>
          </cell>
          <cell r="E455">
            <v>0</v>
          </cell>
        </row>
        <row r="456">
          <cell r="B456" t="str">
            <v>cttmid40100</v>
          </cell>
          <cell r="C456" t="str">
            <v>CT.TM (ID), 30 VA, Cls 0,5-10P20, 400 A s/d 1000 A</v>
          </cell>
          <cell r="D456" t="str">
            <v>Bh</v>
          </cell>
          <cell r="E456">
            <v>0</v>
          </cell>
        </row>
        <row r="457">
          <cell r="B457" t="str">
            <v>pttmod50</v>
          </cell>
          <cell r="C457" t="str">
            <v>PT.TM (OD) 20000/V3 / 100/V3, 50 VA, Cls 0,5</v>
          </cell>
          <cell r="D457" t="str">
            <v>Bh</v>
          </cell>
          <cell r="E457">
            <v>0</v>
          </cell>
        </row>
        <row r="458">
          <cell r="B458" t="str">
            <v>pttmid50</v>
          </cell>
          <cell r="C458" t="str">
            <v>PT.TM (ID) 20000/V3 / 100/V3, 50 VA, Cls 0,5</v>
          </cell>
          <cell r="D458" t="str">
            <v>Bh</v>
          </cell>
          <cell r="E458">
            <v>0</v>
          </cell>
        </row>
        <row r="459">
          <cell r="B459" t="str">
            <v>cttr25</v>
          </cell>
          <cell r="C459" t="str">
            <v>CT.TR 250/5 A</v>
          </cell>
          <cell r="D459" t="str">
            <v>Bh</v>
          </cell>
          <cell r="E459">
            <v>0</v>
          </cell>
        </row>
        <row r="460">
          <cell r="B460" t="str">
            <v>cttr30</v>
          </cell>
          <cell r="C460" t="str">
            <v>CT.TR 300/5 A</v>
          </cell>
          <cell r="D460" t="str">
            <v>Bh</v>
          </cell>
          <cell r="E460">
            <v>0</v>
          </cell>
        </row>
        <row r="461">
          <cell r="E461">
            <v>0</v>
          </cell>
        </row>
        <row r="462">
          <cell r="C462" t="str">
            <v>MCB</v>
          </cell>
          <cell r="E462">
            <v>0</v>
          </cell>
        </row>
        <row r="463">
          <cell r="B463" t="str">
            <v>mcb12a</v>
          </cell>
          <cell r="C463" t="str">
            <v>MCB 1 Phasa 250 V, Tp PLN 2 A Lengkap</v>
          </cell>
          <cell r="D463" t="str">
            <v>Bh</v>
          </cell>
          <cell r="E463">
            <v>0</v>
          </cell>
        </row>
        <row r="464">
          <cell r="B464" t="str">
            <v>mcb14a</v>
          </cell>
          <cell r="C464" t="str">
            <v>MCB 1 Phasa 250 V, Tp PLN 4 A Lengkap</v>
          </cell>
          <cell r="D464" t="str">
            <v>Bh</v>
          </cell>
          <cell r="E464">
            <v>0</v>
          </cell>
        </row>
        <row r="465">
          <cell r="B465" t="str">
            <v>mcb16a</v>
          </cell>
          <cell r="C465" t="str">
            <v>MCB 1 Phasa 250 V, Tp PLN 6 A Lengkap</v>
          </cell>
          <cell r="D465" t="str">
            <v>Bh</v>
          </cell>
          <cell r="E465">
            <v>0</v>
          </cell>
        </row>
        <row r="466">
          <cell r="B466" t="str">
            <v>mcb110a</v>
          </cell>
          <cell r="C466" t="str">
            <v>MCB 1 Phasa 250 V, Tp PLN 10 A Lengkap</v>
          </cell>
          <cell r="D466" t="str">
            <v>Bh</v>
          </cell>
          <cell r="E466">
            <v>0</v>
          </cell>
        </row>
        <row r="467">
          <cell r="B467" t="str">
            <v>mcb116a</v>
          </cell>
          <cell r="C467" t="str">
            <v>MCB 1 Phasa 250 V, Tp PLN 16 A Lengkap</v>
          </cell>
          <cell r="D467" t="str">
            <v>Bh</v>
          </cell>
          <cell r="E467">
            <v>0</v>
          </cell>
        </row>
        <row r="468">
          <cell r="B468" t="str">
            <v>mcb120a</v>
          </cell>
          <cell r="C468" t="str">
            <v>MCB 1 Phasa 250 V, Tp PLN 20 A Lengkap</v>
          </cell>
          <cell r="D468" t="str">
            <v>Bh</v>
          </cell>
          <cell r="E468">
            <v>0</v>
          </cell>
        </row>
        <row r="469">
          <cell r="B469" t="str">
            <v>mcb125a</v>
          </cell>
          <cell r="C469" t="str">
            <v>MCB 1 Phasa 250 V, Tp PLN 25 A Lengkap</v>
          </cell>
          <cell r="D469" t="str">
            <v>Bh</v>
          </cell>
          <cell r="E469">
            <v>0</v>
          </cell>
        </row>
        <row r="470">
          <cell r="B470" t="str">
            <v>mcb135a</v>
          </cell>
          <cell r="C470" t="str">
            <v>MCB 1 Phasa 250 V, Tp PLN 35 A Lengkap</v>
          </cell>
          <cell r="D470" t="str">
            <v>Bh</v>
          </cell>
          <cell r="E470">
            <v>0</v>
          </cell>
        </row>
        <row r="471">
          <cell r="B471" t="str">
            <v>mcb150a</v>
          </cell>
          <cell r="C471" t="str">
            <v>MCB 1 Phasa 250 V, Tp PLN 50 A Lengkap</v>
          </cell>
          <cell r="D471" t="str">
            <v>Bh</v>
          </cell>
          <cell r="E471">
            <v>0</v>
          </cell>
        </row>
        <row r="472">
          <cell r="B472" t="str">
            <v>mccb36a</v>
          </cell>
          <cell r="C472" t="str">
            <v>MCCB 3 Phasa 440 V, Tp PLN 6 A Lengkap</v>
          </cell>
          <cell r="D472" t="str">
            <v>Bh</v>
          </cell>
          <cell r="E472">
            <v>0</v>
          </cell>
        </row>
        <row r="473">
          <cell r="B473" t="str">
            <v>mccb310a</v>
          </cell>
          <cell r="C473" t="str">
            <v>MCCB 3 Phasa 440 V, Tp PLN 10 A Lengkap</v>
          </cell>
          <cell r="D473" t="str">
            <v>Bh</v>
          </cell>
          <cell r="E473">
            <v>0</v>
          </cell>
        </row>
        <row r="474">
          <cell r="B474" t="str">
            <v>mccb316a</v>
          </cell>
          <cell r="C474" t="str">
            <v>MCCB 3 Phasa 440 V, Tp PLN 16 A Lengkap</v>
          </cell>
          <cell r="D474" t="str">
            <v>Bh</v>
          </cell>
          <cell r="E474">
            <v>0</v>
          </cell>
        </row>
        <row r="475">
          <cell r="B475" t="str">
            <v>mccb320a</v>
          </cell>
          <cell r="C475" t="str">
            <v>MCCB 3 Phasa 440 V, Tp PLN 20 A Lengkap</v>
          </cell>
          <cell r="D475" t="str">
            <v>Bh</v>
          </cell>
          <cell r="E475">
            <v>0</v>
          </cell>
        </row>
        <row r="476">
          <cell r="B476" t="str">
            <v>mccb325a</v>
          </cell>
          <cell r="C476" t="str">
            <v>MCCB 3 Phasa 440 V, Tp PLN 25 A Lengkap</v>
          </cell>
          <cell r="D476" t="str">
            <v>Bh</v>
          </cell>
          <cell r="E476">
            <v>0</v>
          </cell>
        </row>
        <row r="477">
          <cell r="B477" t="str">
            <v>mccb335a</v>
          </cell>
          <cell r="C477" t="str">
            <v>MCCB 3 Phasa 440 V, Tp PLN 35 A Lengkap</v>
          </cell>
          <cell r="D477" t="str">
            <v>Bh</v>
          </cell>
          <cell r="E477">
            <v>0</v>
          </cell>
        </row>
        <row r="478">
          <cell r="B478" t="str">
            <v>mccb350a</v>
          </cell>
          <cell r="C478" t="str">
            <v>MCCB 3 Phasa 440 V, Tp PLN 50 A Lengkap</v>
          </cell>
          <cell r="D478" t="str">
            <v>Bh</v>
          </cell>
          <cell r="E478">
            <v>0</v>
          </cell>
        </row>
        <row r="479">
          <cell r="E479">
            <v>0</v>
          </cell>
        </row>
        <row r="480">
          <cell r="C480" t="str">
            <v>CUBICLE</v>
          </cell>
          <cell r="E480">
            <v>0</v>
          </cell>
        </row>
        <row r="481">
          <cell r="C481" t="str">
            <v>Cubicle 20 kV Type II 400 A</v>
          </cell>
          <cell r="D481" t="str">
            <v>Unit</v>
          </cell>
          <cell r="E481">
            <v>0</v>
          </cell>
        </row>
        <row r="482">
          <cell r="C482" t="str">
            <v>Cubicle 20 kV Type II 630 A</v>
          </cell>
          <cell r="D482" t="str">
            <v>Unit</v>
          </cell>
          <cell r="E482">
            <v>0</v>
          </cell>
        </row>
        <row r="483">
          <cell r="E483">
            <v>0</v>
          </cell>
        </row>
        <row r="484">
          <cell r="C484" t="str">
            <v>MINYAK ISOLASI</v>
          </cell>
          <cell r="E484">
            <v>0</v>
          </cell>
        </row>
        <row r="485">
          <cell r="C485" t="str">
            <v>Minyak Isolasi (Diala B)</v>
          </cell>
          <cell r="D485" t="str">
            <v>Liter</v>
          </cell>
          <cell r="E485">
            <v>0</v>
          </cell>
        </row>
        <row r="486">
          <cell r="E486">
            <v>0</v>
          </cell>
        </row>
        <row r="487">
          <cell r="C487" t="str">
            <v>PERALATAN PDKB</v>
          </cell>
          <cell r="E487">
            <v>0</v>
          </cell>
        </row>
        <row r="488">
          <cell r="C488" t="str">
            <v>Insulator Flexible Cover untuk TM, tebal 3,8 mm</v>
          </cell>
          <cell r="D488" t="str">
            <v>Bh</v>
          </cell>
          <cell r="E488">
            <v>0</v>
          </cell>
        </row>
        <row r="489">
          <cell r="C489" t="str">
            <v>Insulator Flexible Cover untuk Trafo, tebal 0,6 mm</v>
          </cell>
          <cell r="D489" t="str">
            <v>Bh</v>
          </cell>
          <cell r="E489">
            <v>0</v>
          </cell>
        </row>
        <row r="490">
          <cell r="C490" t="str">
            <v>Tension String Cover</v>
          </cell>
          <cell r="D490" t="str">
            <v>Bh</v>
          </cell>
          <cell r="E490">
            <v>0</v>
          </cell>
        </row>
        <row r="491">
          <cell r="C491" t="str">
            <v>Tension Clamp Cover</v>
          </cell>
          <cell r="D491" t="str">
            <v>Bh</v>
          </cell>
          <cell r="E491">
            <v>0</v>
          </cell>
        </row>
        <row r="492">
          <cell r="C492" t="str">
            <v>Conductor Cover</v>
          </cell>
          <cell r="D492" t="str">
            <v>Bh</v>
          </cell>
          <cell r="E492">
            <v>0</v>
          </cell>
        </row>
        <row r="493">
          <cell r="C493" t="str">
            <v>Hydroulic Cutter Head + Dize</v>
          </cell>
          <cell r="D493" t="str">
            <v>Bh</v>
          </cell>
          <cell r="E493">
            <v>0</v>
          </cell>
        </row>
        <row r="494">
          <cell r="C494" t="str">
            <v>Hydroulic Press Head + Dize</v>
          </cell>
          <cell r="D494" t="str">
            <v>Bh</v>
          </cell>
          <cell r="E494">
            <v>0</v>
          </cell>
        </row>
        <row r="495">
          <cell r="C495" t="str">
            <v>Hydroulic Pump + Insulating Hydoulic Hose 16 mm</v>
          </cell>
          <cell r="D495" t="str">
            <v>Bh</v>
          </cell>
          <cell r="E495">
            <v>0</v>
          </cell>
        </row>
        <row r="496">
          <cell r="C496" t="str">
            <v>Siliconed Cloth, Survace Between 12 and 14 dm3</v>
          </cell>
          <cell r="D496" t="str">
            <v>Bh</v>
          </cell>
          <cell r="E496">
            <v>0</v>
          </cell>
        </row>
        <row r="497">
          <cell r="C497" t="str">
            <v>Safety Belt</v>
          </cell>
          <cell r="D497" t="str">
            <v>Bh</v>
          </cell>
          <cell r="E497">
            <v>0</v>
          </cell>
        </row>
        <row r="498">
          <cell r="C498" t="str">
            <v>Safety Helmet</v>
          </cell>
          <cell r="D498" t="str">
            <v>Bh</v>
          </cell>
          <cell r="E498">
            <v>0</v>
          </cell>
        </row>
        <row r="499">
          <cell r="C499" t="str">
            <v>Conductor Cleaning Brush</v>
          </cell>
          <cell r="D499" t="str">
            <v>Bh</v>
          </cell>
          <cell r="E499">
            <v>0</v>
          </cell>
        </row>
        <row r="500">
          <cell r="C500" t="str">
            <v>Rack Wire Cutter Pole, L=2,6 - 3,7 m, D=32 - 39 mm</v>
          </cell>
          <cell r="D500" t="str">
            <v>Bh</v>
          </cell>
          <cell r="E500">
            <v>0</v>
          </cell>
        </row>
        <row r="501">
          <cell r="C501" t="str">
            <v>Leater Work Gloves</v>
          </cell>
          <cell r="D501" t="str">
            <v>Set</v>
          </cell>
          <cell r="E501">
            <v>0</v>
          </cell>
        </row>
        <row r="502">
          <cell r="C502" t="str">
            <v>Hook Pole, L=2,55 - 2,60 m, D=32 mm</v>
          </cell>
          <cell r="D502" t="str">
            <v>Bh</v>
          </cell>
          <cell r="E502">
            <v>0</v>
          </cell>
        </row>
        <row r="503">
          <cell r="C503" t="str">
            <v>Hook Pole, L=3,15 - 3,20 m, D=32 mm</v>
          </cell>
          <cell r="D503" t="str">
            <v>Bh</v>
          </cell>
          <cell r="E503">
            <v>0</v>
          </cell>
        </row>
        <row r="504">
          <cell r="C504" t="str">
            <v>Tie Pole</v>
          </cell>
          <cell r="D504" t="str">
            <v>Bh</v>
          </cell>
          <cell r="E504">
            <v>0</v>
          </cell>
        </row>
        <row r="505">
          <cell r="C505" t="str">
            <v>No Voltage Detector</v>
          </cell>
          <cell r="D505" t="str">
            <v>Bh</v>
          </cell>
          <cell r="E505">
            <v>0</v>
          </cell>
        </row>
        <row r="506">
          <cell r="C506" t="str">
            <v>Universal Hand Pole L=2,5 m, D=32 mm</v>
          </cell>
          <cell r="D506" t="str">
            <v>Bh</v>
          </cell>
          <cell r="E506">
            <v>0</v>
          </cell>
        </row>
        <row r="507">
          <cell r="C507" t="str">
            <v>Wire Holding Pole L=2,6 m, D=32 mm</v>
          </cell>
          <cell r="D507" t="str">
            <v>Bh</v>
          </cell>
          <cell r="E507">
            <v>0</v>
          </cell>
        </row>
        <row r="508">
          <cell r="C508" t="str">
            <v>Measuring Rod</v>
          </cell>
          <cell r="D508" t="str">
            <v>Bh</v>
          </cell>
          <cell r="E508">
            <v>0</v>
          </cell>
        </row>
        <row r="509">
          <cell r="C509" t="str">
            <v>Bypass Jumper Connector</v>
          </cell>
          <cell r="D509" t="str">
            <v>Bh</v>
          </cell>
          <cell r="E509">
            <v>0</v>
          </cell>
        </row>
        <row r="510">
          <cell r="C510" t="str">
            <v>Bypass Jumper L=6,5 - 10 m</v>
          </cell>
          <cell r="D510" t="str">
            <v>Bh</v>
          </cell>
          <cell r="E510">
            <v>0</v>
          </cell>
        </row>
        <row r="511">
          <cell r="C511" t="str">
            <v>Make Switch 0,6 x 0,35 x 0,3 m</v>
          </cell>
          <cell r="D511" t="str">
            <v>Bh</v>
          </cell>
          <cell r="E511">
            <v>0</v>
          </cell>
        </row>
        <row r="512">
          <cell r="C512" t="str">
            <v>Rotary Pronk</v>
          </cell>
          <cell r="D512" t="str">
            <v>Bh</v>
          </cell>
          <cell r="E512">
            <v>0</v>
          </cell>
        </row>
        <row r="513">
          <cell r="C513" t="str">
            <v>Insulated Auxiliary Arm L=2,6 m, D=63-64 mm</v>
          </cell>
          <cell r="D513" t="str">
            <v>Bh</v>
          </cell>
          <cell r="E513">
            <v>0</v>
          </cell>
        </row>
        <row r="514">
          <cell r="C514" t="str">
            <v>Insulated Auxiliary Arm L=1,15 m, D=63-64 mm</v>
          </cell>
          <cell r="D514" t="str">
            <v>Bh</v>
          </cell>
          <cell r="E514">
            <v>0</v>
          </cell>
        </row>
        <row r="515">
          <cell r="C515" t="str">
            <v>Tension Link Pole</v>
          </cell>
          <cell r="D515" t="str">
            <v>Bh</v>
          </cell>
          <cell r="E515">
            <v>0</v>
          </cell>
        </row>
        <row r="516">
          <cell r="C516" t="str">
            <v>Snatch Block</v>
          </cell>
          <cell r="D516" t="str">
            <v>Bh</v>
          </cell>
          <cell r="E516">
            <v>0</v>
          </cell>
        </row>
        <row r="517">
          <cell r="C517" t="str">
            <v>Mechanical Protective Tube L=2,5 m, D=50 mm</v>
          </cell>
          <cell r="D517" t="str">
            <v>Bh</v>
          </cell>
          <cell r="E517">
            <v>0</v>
          </cell>
        </row>
        <row r="518">
          <cell r="C518" t="str">
            <v>Hanger for Bypass Connector</v>
          </cell>
          <cell r="D518" t="str">
            <v>Bh</v>
          </cell>
          <cell r="E518">
            <v>0</v>
          </cell>
        </row>
        <row r="519">
          <cell r="C519" t="str">
            <v>Double Pole Clamp</v>
          </cell>
          <cell r="D519" t="str">
            <v>Bh</v>
          </cell>
          <cell r="E519">
            <v>0</v>
          </cell>
        </row>
        <row r="520">
          <cell r="C520" t="str">
            <v>Polypropylene Rope L=100 - 200 m</v>
          </cell>
          <cell r="D520" t="str">
            <v>Bh</v>
          </cell>
          <cell r="E520">
            <v>0</v>
          </cell>
        </row>
        <row r="521">
          <cell r="C521" t="str">
            <v>Tarpaulin</v>
          </cell>
          <cell r="D521" t="str">
            <v>Bh</v>
          </cell>
          <cell r="E521">
            <v>0</v>
          </cell>
        </row>
        <row r="522">
          <cell r="C522" t="str">
            <v>Tool Rack</v>
          </cell>
          <cell r="D522" t="str">
            <v>Set</v>
          </cell>
          <cell r="E522">
            <v>0</v>
          </cell>
        </row>
        <row r="523">
          <cell r="C523" t="str">
            <v>Tool Bag</v>
          </cell>
          <cell r="D523" t="str">
            <v>Set</v>
          </cell>
          <cell r="E523">
            <v>0</v>
          </cell>
        </row>
        <row r="524">
          <cell r="C524" t="str">
            <v>Double Block, Load &gt; 400 kg Rope Size 5/8</v>
          </cell>
          <cell r="D524" t="str">
            <v>Set</v>
          </cell>
          <cell r="E524">
            <v>0</v>
          </cell>
        </row>
        <row r="525">
          <cell r="C525" t="str">
            <v>Service Rope Hook</v>
          </cell>
          <cell r="D525" t="str">
            <v>Set</v>
          </cell>
          <cell r="E525">
            <v>0</v>
          </cell>
        </row>
        <row r="526">
          <cell r="C526" t="str">
            <v>Service Rope Gin</v>
          </cell>
          <cell r="D526" t="str">
            <v>Set</v>
          </cell>
          <cell r="E526">
            <v>0</v>
          </cell>
        </row>
        <row r="527">
          <cell r="C527" t="str">
            <v>Pole Hanger</v>
          </cell>
          <cell r="D527" t="str">
            <v>Set</v>
          </cell>
          <cell r="E527">
            <v>0</v>
          </cell>
        </row>
        <row r="528">
          <cell r="C528" t="str">
            <v>Chain Extension</v>
          </cell>
          <cell r="D528" t="str">
            <v>Set</v>
          </cell>
          <cell r="E528">
            <v>0</v>
          </cell>
        </row>
        <row r="529">
          <cell r="C529" t="str">
            <v>Chain Tightener</v>
          </cell>
          <cell r="D529" t="str">
            <v>Set</v>
          </cell>
          <cell r="E529">
            <v>0</v>
          </cell>
        </row>
        <row r="530">
          <cell r="C530" t="str">
            <v>Slings</v>
          </cell>
          <cell r="D530" t="str">
            <v>Set</v>
          </cell>
          <cell r="E530">
            <v>0</v>
          </cell>
        </row>
        <row r="531">
          <cell r="C531" t="str">
            <v>Goggies</v>
          </cell>
          <cell r="D531" t="str">
            <v>Set</v>
          </cell>
          <cell r="E531">
            <v>0</v>
          </cell>
        </row>
        <row r="532">
          <cell r="C532" t="str">
            <v>Insulating Shoes</v>
          </cell>
          <cell r="D532" t="str">
            <v>Set</v>
          </cell>
          <cell r="E532">
            <v>0</v>
          </cell>
        </row>
        <row r="533">
          <cell r="C533" t="str">
            <v>Gin Type A (Untuk menaikan Trafo)</v>
          </cell>
          <cell r="D533" t="str">
            <v>Set</v>
          </cell>
          <cell r="E533">
            <v>0</v>
          </cell>
        </row>
        <row r="534">
          <cell r="C534" t="str">
            <v>Automatic Connecting Clamp 240 mm2</v>
          </cell>
          <cell r="D534" t="str">
            <v>Set</v>
          </cell>
          <cell r="E534">
            <v>0</v>
          </cell>
        </row>
        <row r="535">
          <cell r="C535" t="str">
            <v>Automatic Connecting Clamp 150 mm2</v>
          </cell>
          <cell r="D535" t="str">
            <v>Set</v>
          </cell>
          <cell r="E535">
            <v>0</v>
          </cell>
        </row>
        <row r="536">
          <cell r="C536" t="str">
            <v>Metalic Base Spliced Ladders L=3 m</v>
          </cell>
          <cell r="D536" t="str">
            <v>Set</v>
          </cell>
          <cell r="E536">
            <v>0</v>
          </cell>
        </row>
        <row r="537">
          <cell r="C537" t="str">
            <v>Fiber Glass Section Spliced Ladders L= 3 m</v>
          </cell>
          <cell r="D537" t="str">
            <v>Set</v>
          </cell>
          <cell r="E537">
            <v>0</v>
          </cell>
        </row>
        <row r="538">
          <cell r="C538" t="str">
            <v>Fiber Glass Section Spliced Ladders L= 2,1 m</v>
          </cell>
          <cell r="D538" t="str">
            <v>Set</v>
          </cell>
          <cell r="E538">
            <v>0</v>
          </cell>
        </row>
        <row r="539">
          <cell r="C539" t="str">
            <v>Fiber Glass Section Spliced Ladders L= 1,2 m</v>
          </cell>
          <cell r="D539" t="str">
            <v>Set</v>
          </cell>
          <cell r="E539">
            <v>0</v>
          </cell>
        </row>
        <row r="540">
          <cell r="C540" t="str">
            <v>Splice Ladder Support</v>
          </cell>
          <cell r="D540" t="str">
            <v>Bh</v>
          </cell>
          <cell r="E540">
            <v>0</v>
          </cell>
        </row>
        <row r="541">
          <cell r="C541" t="str">
            <v>Conductor Support Pole CSP L=3,3 m, D=38 mm</v>
          </cell>
          <cell r="D541" t="str">
            <v>Bh</v>
          </cell>
          <cell r="E541">
            <v>0</v>
          </cell>
        </row>
        <row r="542">
          <cell r="C542" t="str">
            <v>Conductor Support Pole CSP L=3,3 m, D=63 mm</v>
          </cell>
          <cell r="D542" t="str">
            <v>Bh</v>
          </cell>
          <cell r="E542">
            <v>0</v>
          </cell>
        </row>
        <row r="543">
          <cell r="C543" t="str">
            <v>Conductor Support Pole CSP L=2,0 m, D=63 mm</v>
          </cell>
          <cell r="D543" t="str">
            <v>Bh</v>
          </cell>
          <cell r="E543">
            <v>0</v>
          </cell>
        </row>
        <row r="544">
          <cell r="C544" t="str">
            <v>Life Type Saddal</v>
          </cell>
          <cell r="D544" t="str">
            <v>Bh</v>
          </cell>
          <cell r="E544">
            <v>0</v>
          </cell>
        </row>
        <row r="545">
          <cell r="C545" t="str">
            <v>Pole Clamp 38 mm</v>
          </cell>
          <cell r="D545" t="str">
            <v>Bh</v>
          </cell>
          <cell r="E545">
            <v>0</v>
          </cell>
        </row>
        <row r="546">
          <cell r="C546" t="str">
            <v>Pole Clamp 63 mm</v>
          </cell>
          <cell r="D546" t="str">
            <v>Bh</v>
          </cell>
          <cell r="E546">
            <v>0</v>
          </cell>
        </row>
        <row r="547">
          <cell r="C547" t="str">
            <v>Saddal Tension</v>
          </cell>
          <cell r="D547" t="str">
            <v>Bh</v>
          </cell>
          <cell r="E547">
            <v>0</v>
          </cell>
        </row>
        <row r="548">
          <cell r="C548" t="str">
            <v>Clamp Jepit 3,5 mm</v>
          </cell>
          <cell r="D548" t="str">
            <v>Bh</v>
          </cell>
          <cell r="E548">
            <v>0</v>
          </cell>
        </row>
        <row r="549">
          <cell r="C549" t="str">
            <v>Clamp Jepit 0,8 mm</v>
          </cell>
          <cell r="D549" t="str">
            <v>Bh</v>
          </cell>
          <cell r="E549">
            <v>0</v>
          </cell>
        </row>
        <row r="550">
          <cell r="E550">
            <v>0</v>
          </cell>
        </row>
        <row r="551">
          <cell r="C551" t="str">
            <v>TELEKOMUNIKASI</v>
          </cell>
          <cell r="E551">
            <v>0</v>
          </cell>
        </row>
        <row r="552">
          <cell r="C552" t="str">
            <v>Antena Mobil Larsen</v>
          </cell>
          <cell r="D552" t="str">
            <v>Bh</v>
          </cell>
          <cell r="E552">
            <v>0</v>
          </cell>
        </row>
        <row r="553">
          <cell r="C553" t="str">
            <v>Antena Fixed Station Telex USA</v>
          </cell>
          <cell r="D553" t="str">
            <v>Bh</v>
          </cell>
          <cell r="E553">
            <v>0</v>
          </cell>
        </row>
        <row r="554">
          <cell r="C554" t="str">
            <v>Accu 12 V 100 Ah</v>
          </cell>
          <cell r="D554" t="str">
            <v>Bh</v>
          </cell>
          <cell r="E554">
            <v>0</v>
          </cell>
        </row>
        <row r="555">
          <cell r="C555" t="str">
            <v>Battery Nicad 12 V / 600 mAh</v>
          </cell>
          <cell r="D555" t="str">
            <v>Bh</v>
          </cell>
          <cell r="E555">
            <v>0</v>
          </cell>
        </row>
        <row r="556">
          <cell r="C556" t="str">
            <v>Battery Nicad Pack Standart CNB 152</v>
          </cell>
          <cell r="D556" t="str">
            <v>Bh</v>
          </cell>
          <cell r="E556">
            <v>0</v>
          </cell>
        </row>
        <row r="557">
          <cell r="C557" t="str">
            <v>Battery Nicad Pack Motorolla PMNN 4000</v>
          </cell>
          <cell r="D557" t="str">
            <v>Bh</v>
          </cell>
          <cell r="E557">
            <v>0</v>
          </cell>
        </row>
        <row r="558">
          <cell r="C558" t="str">
            <v>Battery Nicad Pack Motorolla PMNN 4001</v>
          </cell>
          <cell r="D558" t="str">
            <v>Bh</v>
          </cell>
          <cell r="E558">
            <v>0</v>
          </cell>
        </row>
        <row r="559">
          <cell r="C559" t="str">
            <v>Battery Nicad Pack Motorolla HNN 9018</v>
          </cell>
          <cell r="D559" t="str">
            <v>Bh</v>
          </cell>
          <cell r="E559">
            <v>0</v>
          </cell>
        </row>
        <row r="560">
          <cell r="C560" t="str">
            <v>Battery Nicad Pack Motorolla HNN 9044</v>
          </cell>
          <cell r="D560" t="str">
            <v>Bh</v>
          </cell>
          <cell r="E560">
            <v>0</v>
          </cell>
        </row>
        <row r="561">
          <cell r="C561" t="str">
            <v>Dudukan Antena Mobil GM 300</v>
          </cell>
          <cell r="D561" t="str">
            <v>Bh</v>
          </cell>
          <cell r="E561">
            <v>0</v>
          </cell>
        </row>
        <row r="562">
          <cell r="C562" t="str">
            <v>Interface ZR 320</v>
          </cell>
          <cell r="D562" t="str">
            <v>Bh</v>
          </cell>
          <cell r="E562">
            <v>0</v>
          </cell>
        </row>
        <row r="563">
          <cell r="C563" t="str">
            <v>Interface ZR 330</v>
          </cell>
          <cell r="D563" t="str">
            <v>Bh</v>
          </cell>
          <cell r="E563">
            <v>0</v>
          </cell>
        </row>
        <row r="564">
          <cell r="C564" t="str">
            <v>Kabel Coaxial 10 DFB</v>
          </cell>
          <cell r="D564" t="str">
            <v>Mtr</v>
          </cell>
          <cell r="E564">
            <v>0</v>
          </cell>
        </row>
        <row r="565">
          <cell r="C565" t="str">
            <v>Konektor 10 DFB</v>
          </cell>
          <cell r="D565" t="str">
            <v>Bh</v>
          </cell>
          <cell r="E565">
            <v>0</v>
          </cell>
        </row>
        <row r="566">
          <cell r="C566" t="str">
            <v>Microphone Radio Furicom</v>
          </cell>
          <cell r="D566" t="str">
            <v>Bh</v>
          </cell>
          <cell r="E566">
            <v>0</v>
          </cell>
        </row>
        <row r="567">
          <cell r="C567" t="str">
            <v>Microphone Radio Motorolla</v>
          </cell>
          <cell r="D567" t="str">
            <v>Bh</v>
          </cell>
          <cell r="E567">
            <v>0</v>
          </cell>
        </row>
        <row r="568">
          <cell r="C568" t="str">
            <v>Power Supply 13,8 V DC/30 A</v>
          </cell>
          <cell r="D568" t="str">
            <v>Unit</v>
          </cell>
          <cell r="E568">
            <v>0</v>
          </cell>
        </row>
        <row r="569">
          <cell r="C569" t="str">
            <v>Radio Komunikasi Motorolla Low Band</v>
          </cell>
          <cell r="D569" t="str">
            <v>Bh</v>
          </cell>
          <cell r="E569">
            <v>0</v>
          </cell>
        </row>
        <row r="570">
          <cell r="C570" t="str">
            <v>Radio Komunikasi Motorolla GM 300UHV 40W/16 CH</v>
          </cell>
          <cell r="D570" t="str">
            <v>Bh</v>
          </cell>
          <cell r="E570">
            <v>0</v>
          </cell>
        </row>
        <row r="571">
          <cell r="C571" t="str">
            <v>Radio Komunikasi Motorolla GP 68 VHF</v>
          </cell>
          <cell r="D571" t="str">
            <v>Bh</v>
          </cell>
          <cell r="E571">
            <v>0</v>
          </cell>
        </row>
        <row r="572">
          <cell r="C572" t="str">
            <v>Mini PABX 6/16</v>
          </cell>
          <cell r="D572" t="str">
            <v>Unit</v>
          </cell>
          <cell r="E572">
            <v>0</v>
          </cell>
        </row>
        <row r="573">
          <cell r="C573" t="str">
            <v>Telepon Analog Merk Panasonix Type KX-TS 15 MX</v>
          </cell>
          <cell r="D573" t="str">
            <v>Bh</v>
          </cell>
          <cell r="E573">
            <v>0</v>
          </cell>
        </row>
        <row r="574">
          <cell r="C574" t="str">
            <v>AC Filter / Source Protection</v>
          </cell>
          <cell r="D574" t="str">
            <v>Bh</v>
          </cell>
          <cell r="E574">
            <v>0</v>
          </cell>
        </row>
        <row r="576">
          <cell r="B576">
            <v>0</v>
          </cell>
        </row>
        <row r="584">
          <cell r="C584" t="str">
            <v>Di ambil dari harga loko pabrik PKS periode Oktober s/d Desember 1999</v>
          </cell>
        </row>
        <row r="592">
          <cell r="C592" t="str">
            <v>Kwh meter fase tunggal 230 V 5/20 A kelas 2</v>
          </cell>
          <cell r="D592" t="str">
            <v>bh</v>
          </cell>
          <cell r="E592">
            <v>95130</v>
          </cell>
          <cell r="I592">
            <v>95130</v>
          </cell>
        </row>
        <row r="593">
          <cell r="C593" t="str">
            <v>Trafo Distribusi 1 phasa 50 KVA CSP</v>
          </cell>
          <cell r="D593" t="str">
            <v>bh</v>
          </cell>
          <cell r="E593">
            <v>10540000</v>
          </cell>
          <cell r="I593">
            <v>10540000</v>
          </cell>
        </row>
        <row r="594">
          <cell r="C594" t="str">
            <v>Trafo Distribusi 3 phasa 100 KVA</v>
          </cell>
          <cell r="D594" t="str">
            <v>bh</v>
          </cell>
          <cell r="E594">
            <v>18440000</v>
          </cell>
          <cell r="I594">
            <v>18440000</v>
          </cell>
        </row>
        <row r="595">
          <cell r="C595" t="str">
            <v>Trafo Distribusi 3 phasa 160 KVA</v>
          </cell>
          <cell r="D595" t="str">
            <v>bh</v>
          </cell>
          <cell r="E595">
            <v>24990000</v>
          </cell>
          <cell r="I595">
            <v>24990000</v>
          </cell>
        </row>
        <row r="596">
          <cell r="B596" t="str">
            <v>TAMBAHAN</v>
          </cell>
        </row>
        <row r="599">
          <cell r="C599" t="str">
            <v>KELOMPOK KWH</v>
          </cell>
        </row>
        <row r="601">
          <cell r="C601" t="str">
            <v>PT. METBELOSA</v>
          </cell>
        </row>
        <row r="602">
          <cell r="C602" t="str">
            <v>JL. TARUNA NO. 1 PULOGADUNG</v>
          </cell>
        </row>
        <row r="603">
          <cell r="C603" t="str">
            <v>JAKARTA TIMUR 13068</v>
          </cell>
        </row>
        <row r="605">
          <cell r="C605" t="str">
            <v>PT. MELCOINDO</v>
          </cell>
        </row>
        <row r="606">
          <cell r="C606" t="str">
            <v>JL. DESA SENTUL NO. 77 RT.001/05</v>
          </cell>
        </row>
        <row r="607">
          <cell r="C607" t="str">
            <v>SENTUL CITEURIP</v>
          </cell>
        </row>
        <row r="608">
          <cell r="C608" t="str">
            <v>BOGOR</v>
          </cell>
        </row>
        <row r="610">
          <cell r="C610" t="str">
            <v>PT. FUJI DHARMA ELECTRIC</v>
          </cell>
        </row>
        <row r="611">
          <cell r="C611" t="str">
            <v>JL.RAWAGELAM I/10</v>
          </cell>
        </row>
        <row r="612">
          <cell r="C612" t="str">
            <v>KAWASAN INDUSTRI PULOGADUNG</v>
          </cell>
        </row>
        <row r="613">
          <cell r="C613" t="str">
            <v>JAKARTA</v>
          </cell>
        </row>
        <row r="615">
          <cell r="C615" t="str">
            <v>PT. MECOINDO</v>
          </cell>
        </row>
        <row r="616">
          <cell r="C616" t="str">
            <v>EAST JAKARTA INDUSTRIAL PARK</v>
          </cell>
        </row>
        <row r="617">
          <cell r="C617" t="str">
            <v>PLAT 6B - 2 LEMAH ABANG</v>
          </cell>
        </row>
        <row r="618">
          <cell r="C618" t="str">
            <v>BEKASI</v>
          </cell>
        </row>
        <row r="621">
          <cell r="C621" t="str">
            <v>KELOMPOK TRAFO 1PH 50 KVA - 3PH 100 KVA</v>
          </cell>
        </row>
        <row r="623">
          <cell r="C623" t="str">
            <v>PT. BAMBANG DJAJA</v>
          </cell>
        </row>
        <row r="624">
          <cell r="C624" t="str">
            <v>JL. RUNGKUT INDUSTRI III/56</v>
          </cell>
        </row>
        <row r="625">
          <cell r="C625" t="str">
            <v>SURABAYA 60293</v>
          </cell>
        </row>
        <row r="627">
          <cell r="C627" t="str">
            <v>PT. SINTRA SINARINDO ELEKTRIK</v>
          </cell>
        </row>
        <row r="628">
          <cell r="C628" t="str">
            <v>PERKANTORAN " KOTA GROGOL PERMAI"</v>
          </cell>
        </row>
        <row r="629">
          <cell r="C629" t="str">
            <v>BLOK H NO. 26</v>
          </cell>
        </row>
        <row r="630">
          <cell r="C630" t="str">
            <v>JL. PROF DR. LATUMETEN</v>
          </cell>
        </row>
        <row r="631">
          <cell r="C631" t="str">
            <v>JAKARTA 11460</v>
          </cell>
        </row>
        <row r="633">
          <cell r="C633" t="str">
            <v>PT. UNINDO</v>
          </cell>
        </row>
        <row r="634">
          <cell r="C634" t="str">
            <v>JL. SWADAYA PLN KLENDER</v>
          </cell>
        </row>
        <row r="635">
          <cell r="C635" t="str">
            <v>JAKARTA 13013</v>
          </cell>
        </row>
        <row r="637">
          <cell r="C637" t="str">
            <v>PT. MORAWA ELECTRIC TRANSBUANA</v>
          </cell>
        </row>
        <row r="638">
          <cell r="C638" t="str">
            <v>JL. PERNIAGAAN BARU NO. 48D - 50D</v>
          </cell>
        </row>
        <row r="639">
          <cell r="C639" t="str">
            <v>MEDAN 20111</v>
          </cell>
        </row>
        <row r="642">
          <cell r="C642" t="str">
            <v>KELOMPOK TRAFO 3 PHASA 160 KVA</v>
          </cell>
        </row>
        <row r="644">
          <cell r="C644" t="str">
            <v>PT. BAMBANG DJAJA</v>
          </cell>
        </row>
        <row r="645">
          <cell r="C645" t="str">
            <v>JL. RUNGKUT INDUSTRI III/56</v>
          </cell>
        </row>
        <row r="646">
          <cell r="C646" t="str">
            <v>SURABAYA 60293</v>
          </cell>
        </row>
        <row r="648">
          <cell r="C648" t="str">
            <v>PT. SINTRA SINARINDO ELEKTRIK</v>
          </cell>
        </row>
        <row r="649">
          <cell r="C649" t="str">
            <v>PERKANTORAN " KOTA GROGOL PERMAI"</v>
          </cell>
        </row>
        <row r="650">
          <cell r="C650" t="str">
            <v>BLOK H NO. 26</v>
          </cell>
        </row>
        <row r="651">
          <cell r="C651" t="str">
            <v>JL. PROF DR. LATUMETEN</v>
          </cell>
        </row>
        <row r="652">
          <cell r="C652" t="str">
            <v>JAKARTA 11460</v>
          </cell>
        </row>
        <row r="654">
          <cell r="C654" t="str">
            <v>PT. UNINDO</v>
          </cell>
        </row>
        <row r="655">
          <cell r="C655" t="str">
            <v>JL. SWADAYA PLN KLENDER</v>
          </cell>
        </row>
        <row r="656">
          <cell r="C656" t="str">
            <v>JAKARTA 13013</v>
          </cell>
        </row>
        <row r="658">
          <cell r="C658" t="str">
            <v>PT. ASATA UTAMA</v>
          </cell>
        </row>
        <row r="659">
          <cell r="C659" t="str">
            <v>JL. ALAYDRUS NO. 20</v>
          </cell>
        </row>
        <row r="660">
          <cell r="C660" t="str">
            <v>JAKARTA PUSAT 10130</v>
          </cell>
        </row>
        <row r="662">
          <cell r="B662" t="str">
            <v>B1063T</v>
          </cell>
          <cell r="C662" t="str">
            <v>Box 100 x 60 x 30 cm/Topi</v>
          </cell>
          <cell r="D662" t="str">
            <v>Buah</v>
          </cell>
          <cell r="E662">
            <v>0</v>
          </cell>
          <cell r="I662">
            <v>910000</v>
          </cell>
        </row>
        <row r="663">
          <cell r="B663" t="str">
            <v>B1084</v>
          </cell>
          <cell r="C663" t="str">
            <v>Box 100 x 80 x 40 cm</v>
          </cell>
          <cell r="D663" t="str">
            <v>Buah</v>
          </cell>
          <cell r="E663">
            <v>0</v>
          </cell>
          <cell r="I663">
            <v>1324700</v>
          </cell>
        </row>
        <row r="664">
          <cell r="B664" t="str">
            <v>B15753</v>
          </cell>
          <cell r="C664" t="str">
            <v>Box 150 x 75 x 30 cm</v>
          </cell>
          <cell r="D664" t="str">
            <v>Buah</v>
          </cell>
          <cell r="E664">
            <v>0</v>
          </cell>
          <cell r="I664">
            <v>1755000</v>
          </cell>
        </row>
        <row r="665">
          <cell r="B665" t="str">
            <v>B806025</v>
          </cell>
          <cell r="C665" t="str">
            <v>Box 80 x 60 x 25 cm</v>
          </cell>
          <cell r="D665" t="str">
            <v>Buah</v>
          </cell>
          <cell r="E665">
            <v>0</v>
          </cell>
          <cell r="I665">
            <v>650000</v>
          </cell>
        </row>
        <row r="666">
          <cell r="B666" t="str">
            <v>B1075T</v>
          </cell>
          <cell r="C666" t="str">
            <v>Box 100x 70 x 50 cm/Topi</v>
          </cell>
          <cell r="D666" t="str">
            <v>Buah</v>
          </cell>
          <cell r="E666">
            <v>0</v>
          </cell>
          <cell r="I666">
            <v>1170000</v>
          </cell>
        </row>
        <row r="667">
          <cell r="B667" t="str">
            <v>B123105</v>
          </cell>
          <cell r="C667" t="str">
            <v>Box 120x30x105</v>
          </cell>
          <cell r="D667" t="str">
            <v>Buah</v>
          </cell>
          <cell r="E667">
            <v>0</v>
          </cell>
          <cell r="I667">
            <v>0</v>
          </cell>
        </row>
        <row r="668">
          <cell r="B668" t="str">
            <v>b121138</v>
          </cell>
          <cell r="C668" t="str">
            <v>Box 120 x 110 x 38 cm / topi</v>
          </cell>
          <cell r="D668" t="str">
            <v>Buah</v>
          </cell>
          <cell r="E668">
            <v>0</v>
          </cell>
          <cell r="I668">
            <v>1950000</v>
          </cell>
        </row>
        <row r="669">
          <cell r="B669" t="str">
            <v>B15116T</v>
          </cell>
          <cell r="C669" t="str">
            <v>Box 150 x 110 x 60 cm/Topi</v>
          </cell>
          <cell r="D669" t="str">
            <v>Buah</v>
          </cell>
          <cell r="E669">
            <v>0</v>
          </cell>
          <cell r="I669">
            <v>2574000</v>
          </cell>
        </row>
        <row r="670">
          <cell r="B670" t="str">
            <v>B4252</v>
          </cell>
          <cell r="C670" t="str">
            <v xml:space="preserve">Box 40 x 25 x 20  cm </v>
          </cell>
          <cell r="D670" t="str">
            <v>Buah</v>
          </cell>
          <cell r="E670">
            <v>0</v>
          </cell>
          <cell r="I670">
            <v>0</v>
          </cell>
        </row>
        <row r="671">
          <cell r="B671" t="str">
            <v>B4325</v>
          </cell>
          <cell r="C671" t="str">
            <v>Box 40 x 30 x 25   cm</v>
          </cell>
          <cell r="D671" t="str">
            <v>Buah</v>
          </cell>
          <cell r="E671">
            <v>0</v>
          </cell>
          <cell r="I671">
            <v>156000</v>
          </cell>
        </row>
        <row r="672">
          <cell r="B672" t="str">
            <v>B44515</v>
          </cell>
          <cell r="C672" t="str">
            <v>Box 40 x 35 x 15   cm</v>
          </cell>
          <cell r="D672" t="str">
            <v>Buah</v>
          </cell>
          <cell r="E672">
            <v>0</v>
          </cell>
          <cell r="I672">
            <v>260000</v>
          </cell>
        </row>
        <row r="673">
          <cell r="B673" t="str">
            <v>B53515</v>
          </cell>
          <cell r="C673" t="str">
            <v>Box 50 x 35 x 15   cm</v>
          </cell>
          <cell r="D673" t="str">
            <v>Buah</v>
          </cell>
          <cell r="E673">
            <v>0</v>
          </cell>
          <cell r="I673">
            <v>260000</v>
          </cell>
        </row>
        <row r="674">
          <cell r="B674" t="str">
            <v>B5425</v>
          </cell>
          <cell r="C674" t="str">
            <v>Box 50 x 40 x 25   cm</v>
          </cell>
          <cell r="D674" t="str">
            <v>Buah</v>
          </cell>
          <cell r="E674">
            <v>0</v>
          </cell>
          <cell r="I674">
            <v>260000</v>
          </cell>
        </row>
        <row r="675">
          <cell r="B675" t="str">
            <v>B5425t</v>
          </cell>
          <cell r="C675" t="str">
            <v>Box 50 x 40 x 25   cm/Topi</v>
          </cell>
          <cell r="D675" t="str">
            <v>Buah</v>
          </cell>
          <cell r="E675">
            <v>0</v>
          </cell>
          <cell r="I675">
            <v>260000</v>
          </cell>
        </row>
        <row r="676">
          <cell r="B676" t="str">
            <v>B642</v>
          </cell>
          <cell r="C676" t="str">
            <v>Box 60 x 40 x 20   cm</v>
          </cell>
          <cell r="D676" t="str">
            <v>Buah</v>
          </cell>
          <cell r="E676">
            <v>0</v>
          </cell>
          <cell r="I676">
            <v>409500</v>
          </cell>
        </row>
        <row r="677">
          <cell r="B677" t="str">
            <v>B752T</v>
          </cell>
          <cell r="C677" t="str">
            <v>Box 70 x 50 x 20   cm/Topi</v>
          </cell>
          <cell r="D677" t="str">
            <v>Buah</v>
          </cell>
          <cell r="E677">
            <v>0</v>
          </cell>
          <cell r="I677">
            <v>455000</v>
          </cell>
        </row>
        <row r="678">
          <cell r="B678" t="str">
            <v>B752</v>
          </cell>
          <cell r="C678" t="str">
            <v>Box 70 x 50 x 20   cmi</v>
          </cell>
          <cell r="D678" t="str">
            <v>Buah</v>
          </cell>
          <cell r="E678">
            <v>0</v>
          </cell>
          <cell r="I678">
            <v>486200</v>
          </cell>
        </row>
        <row r="679">
          <cell r="B679" t="str">
            <v>B7525</v>
          </cell>
          <cell r="C679" t="str">
            <v>Box 70 x 50 x 25   cm</v>
          </cell>
          <cell r="D679" t="str">
            <v>Buah</v>
          </cell>
          <cell r="E679">
            <v>0</v>
          </cell>
          <cell r="I679">
            <v>455000</v>
          </cell>
        </row>
        <row r="680">
          <cell r="B680" t="str">
            <v>B753T</v>
          </cell>
          <cell r="C680" t="str">
            <v>Box 70 x 50 x 30   cm/Topi</v>
          </cell>
          <cell r="D680" t="str">
            <v>Buah</v>
          </cell>
          <cell r="E680">
            <v>0</v>
          </cell>
          <cell r="I680">
            <v>552500</v>
          </cell>
        </row>
        <row r="681">
          <cell r="B681" t="str">
            <v>B754</v>
          </cell>
          <cell r="C681" t="str">
            <v>Box 70 x 50 x 40   cm</v>
          </cell>
          <cell r="D681" t="str">
            <v>Buah</v>
          </cell>
          <cell r="E681">
            <v>0</v>
          </cell>
          <cell r="I681">
            <v>600000</v>
          </cell>
        </row>
        <row r="682">
          <cell r="B682" t="str">
            <v>B862</v>
          </cell>
          <cell r="C682" t="str">
            <v>Box 80 x 60 x 20   cm</v>
          </cell>
          <cell r="D682" t="str">
            <v>Buah</v>
          </cell>
          <cell r="E682">
            <v>0</v>
          </cell>
          <cell r="I682">
            <v>624000</v>
          </cell>
        </row>
        <row r="683">
          <cell r="B683" t="str">
            <v>B873</v>
          </cell>
          <cell r="C683" t="str">
            <v>Box 80 x 70 x 30   cm</v>
          </cell>
          <cell r="D683" t="str">
            <v>Buah</v>
          </cell>
          <cell r="E683">
            <v>0</v>
          </cell>
          <cell r="I683">
            <v>0</v>
          </cell>
        </row>
        <row r="684">
          <cell r="B684" t="str">
            <v>KNTN0</v>
          </cell>
          <cell r="C684" t="str">
            <v>Kaki NT NH 0</v>
          </cell>
          <cell r="D684" t="str">
            <v>Buah</v>
          </cell>
          <cell r="E684">
            <v>37375</v>
          </cell>
          <cell r="G684">
            <v>28750</v>
          </cell>
        </row>
        <row r="685">
          <cell r="B685" t="str">
            <v>KNTN00</v>
          </cell>
          <cell r="C685" t="str">
            <v>Kaki NT NH 00</v>
          </cell>
          <cell r="D685" t="str">
            <v>Buah</v>
          </cell>
          <cell r="E685">
            <v>26000</v>
          </cell>
          <cell r="G685">
            <v>20000</v>
          </cell>
        </row>
        <row r="686">
          <cell r="B686" t="str">
            <v>KNTN1</v>
          </cell>
          <cell r="C686" t="str">
            <v>Kaki NT NH 1</v>
          </cell>
          <cell r="D686" t="str">
            <v>Buah</v>
          </cell>
          <cell r="E686">
            <v>58500</v>
          </cell>
          <cell r="G686">
            <v>45000</v>
          </cell>
        </row>
        <row r="687">
          <cell r="B687" t="str">
            <v>KNTN2</v>
          </cell>
          <cell r="C687" t="str">
            <v>Kaki NT NH 2</v>
          </cell>
          <cell r="D687" t="str">
            <v>Buah</v>
          </cell>
          <cell r="E687">
            <v>78000</v>
          </cell>
          <cell r="G687">
            <v>60000</v>
          </cell>
        </row>
        <row r="688">
          <cell r="B688" t="str">
            <v>KNTN3</v>
          </cell>
          <cell r="C688" t="str">
            <v>Kaki NT NH 3</v>
          </cell>
          <cell r="D688" t="str">
            <v>Buah</v>
          </cell>
          <cell r="E688">
            <v>175500</v>
          </cell>
          <cell r="G688">
            <v>135000</v>
          </cell>
        </row>
        <row r="689">
          <cell r="B689" t="str">
            <v>GL</v>
          </cell>
          <cell r="C689" t="str">
            <v xml:space="preserve">Ground Lug </v>
          </cell>
          <cell r="D689" t="str">
            <v>Buah</v>
          </cell>
          <cell r="E689">
            <v>6500</v>
          </cell>
          <cell r="F689">
            <v>4500</v>
          </cell>
          <cell r="J689">
            <v>5000</v>
          </cell>
        </row>
        <row r="690">
          <cell r="B690" t="str">
            <v>SHCL</v>
          </cell>
          <cell r="C690" t="str">
            <v>Bolt Clevis  + Socket Eye</v>
          </cell>
          <cell r="D690" t="str">
            <v>Buah</v>
          </cell>
          <cell r="E690">
            <v>32500</v>
          </cell>
          <cell r="F690">
            <v>20000</v>
          </cell>
          <cell r="G690" t="str">
            <v>dp 10/4/07</v>
          </cell>
          <cell r="I690">
            <v>24000</v>
          </cell>
          <cell r="J690">
            <v>25000</v>
          </cell>
          <cell r="K690">
            <v>30000</v>
          </cell>
        </row>
        <row r="691">
          <cell r="B691" t="str">
            <v>jt31</v>
          </cell>
          <cell r="C691" t="str">
            <v>Jagrak Trafo 3 ph 1 Tiang</v>
          </cell>
          <cell r="D691" t="str">
            <v>Buah</v>
          </cell>
          <cell r="E691">
            <v>4082499.9999999995</v>
          </cell>
          <cell r="F691">
            <v>2950000</v>
          </cell>
        </row>
        <row r="692">
          <cell r="B692" t="str">
            <v>jt32</v>
          </cell>
          <cell r="C692" t="str">
            <v>Jagrak Trafo 3 ph 2 Tiang UNP 10</v>
          </cell>
          <cell r="D692" t="str">
            <v>Unit</v>
          </cell>
          <cell r="E692">
            <v>3852499.9999999995</v>
          </cell>
        </row>
        <row r="693">
          <cell r="B693" t="str">
            <v>NTF11</v>
          </cell>
          <cell r="C693" t="str">
            <v>NT Fius 100 A</v>
          </cell>
          <cell r="D693" t="str">
            <v>Buah</v>
          </cell>
          <cell r="E693">
            <v>0</v>
          </cell>
          <cell r="I693">
            <v>45500</v>
          </cell>
        </row>
        <row r="694">
          <cell r="B694" t="str">
            <v>NTF1125</v>
          </cell>
          <cell r="C694" t="str">
            <v>NT Fius 125 A</v>
          </cell>
          <cell r="D694" t="str">
            <v>Buah</v>
          </cell>
          <cell r="E694">
            <v>0</v>
          </cell>
          <cell r="I694">
            <v>45500</v>
          </cell>
        </row>
        <row r="695">
          <cell r="B695" t="str">
            <v>NTF116</v>
          </cell>
          <cell r="C695" t="str">
            <v>NT Fius 160 A</v>
          </cell>
          <cell r="D695" t="str">
            <v>Buah</v>
          </cell>
          <cell r="E695">
            <v>0</v>
          </cell>
          <cell r="I695">
            <v>45500</v>
          </cell>
        </row>
        <row r="696">
          <cell r="B696" t="str">
            <v>NTF120</v>
          </cell>
          <cell r="C696" t="str">
            <v>NT Fius 200 A</v>
          </cell>
          <cell r="D696" t="str">
            <v>Buah</v>
          </cell>
          <cell r="E696">
            <v>0</v>
          </cell>
          <cell r="I696">
            <v>45500</v>
          </cell>
        </row>
        <row r="697">
          <cell r="B697" t="str">
            <v>NTF125</v>
          </cell>
          <cell r="C697" t="str">
            <v>NT Fius 250 A</v>
          </cell>
          <cell r="D697" t="str">
            <v>Buah</v>
          </cell>
          <cell r="E697">
            <v>0</v>
          </cell>
          <cell r="I697">
            <v>52000</v>
          </cell>
        </row>
        <row r="698">
          <cell r="B698" t="str">
            <v>NTF130</v>
          </cell>
          <cell r="C698" t="str">
            <v>NT Fius 300 A</v>
          </cell>
          <cell r="D698" t="str">
            <v>Buah</v>
          </cell>
          <cell r="E698">
            <v>109500</v>
          </cell>
          <cell r="H698">
            <v>109500</v>
          </cell>
          <cell r="I698">
            <v>58500</v>
          </cell>
        </row>
        <row r="699">
          <cell r="B699" t="str">
            <v>NTF163</v>
          </cell>
          <cell r="C699" t="str">
            <v>NT Fius 63 A</v>
          </cell>
          <cell r="D699" t="str">
            <v>Buah</v>
          </cell>
          <cell r="E699">
            <v>0</v>
          </cell>
          <cell r="I699">
            <v>45500</v>
          </cell>
        </row>
        <row r="700">
          <cell r="B700" t="str">
            <v>NTF18</v>
          </cell>
          <cell r="C700" t="str">
            <v>NT Fius 80 A</v>
          </cell>
          <cell r="D700" t="str">
            <v>Buah</v>
          </cell>
          <cell r="E700">
            <v>0</v>
          </cell>
          <cell r="I700">
            <v>45500</v>
          </cell>
        </row>
        <row r="701">
          <cell r="B701" t="str">
            <v>NTF140</v>
          </cell>
          <cell r="C701" t="str">
            <v>Nt Fuse 400 A</v>
          </cell>
          <cell r="D701" t="str">
            <v>Buah</v>
          </cell>
          <cell r="E701">
            <v>0</v>
          </cell>
          <cell r="I701">
            <v>58500</v>
          </cell>
        </row>
        <row r="702">
          <cell r="B702" t="str">
            <v>ntf0032</v>
          </cell>
          <cell r="C702" t="str">
            <v>NT FUSE nh 00 32 A</v>
          </cell>
          <cell r="D702" t="str">
            <v>Buah</v>
          </cell>
          <cell r="E702">
            <v>0</v>
          </cell>
          <cell r="I702">
            <v>23400</v>
          </cell>
        </row>
        <row r="703">
          <cell r="B703" t="str">
            <v>ntf0080</v>
          </cell>
          <cell r="C703" t="str">
            <v>NT FUSE nh 00 80 A</v>
          </cell>
          <cell r="D703" t="str">
            <v>Buah</v>
          </cell>
          <cell r="E703">
            <v>0</v>
          </cell>
          <cell r="I703">
            <v>37375</v>
          </cell>
        </row>
        <row r="704">
          <cell r="B704" t="str">
            <v>m516</v>
          </cell>
          <cell r="C704" t="str">
            <v>Baut M516</v>
          </cell>
          <cell r="D704" t="str">
            <v>Buah</v>
          </cell>
          <cell r="E704">
            <v>0</v>
          </cell>
          <cell r="I704">
            <v>1750</v>
          </cell>
        </row>
        <row r="705">
          <cell r="B705" t="str">
            <v>pt</v>
          </cell>
          <cell r="C705" t="str">
            <v>Pondasi</v>
          </cell>
          <cell r="D705" t="str">
            <v>Unit (ls)</v>
          </cell>
          <cell r="E705">
            <v>0</v>
          </cell>
          <cell r="I705">
            <v>315000</v>
          </cell>
        </row>
        <row r="706">
          <cell r="B706" t="str">
            <v>mccbmg40</v>
          </cell>
          <cell r="C706" t="str">
            <v>MCCB 400 A ex MG</v>
          </cell>
          <cell r="D706" t="str">
            <v xml:space="preserve">Unit </v>
          </cell>
          <cell r="E706">
            <v>0</v>
          </cell>
          <cell r="I706">
            <v>5062500</v>
          </cell>
        </row>
        <row r="707">
          <cell r="C707" t="str">
            <v>Bus Bar</v>
          </cell>
          <cell r="D707" t="str">
            <v>meter</v>
          </cell>
        </row>
      </sheetData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>
        <row r="12">
          <cell r="D12">
            <v>0.54400000000000004</v>
          </cell>
        </row>
      </sheetData>
      <sheetData sheetId="9">
        <row r="12">
          <cell r="D12">
            <v>0.54400000000000004</v>
          </cell>
        </row>
      </sheetData>
      <sheetData sheetId="10">
        <row r="12">
          <cell r="D12">
            <v>0.54400000000000004</v>
          </cell>
        </row>
      </sheetData>
      <sheetData sheetId="11">
        <row r="12">
          <cell r="D12">
            <v>0.54400000000000004</v>
          </cell>
        </row>
      </sheetData>
      <sheetData sheetId="12">
        <row r="12">
          <cell r="D12">
            <v>0.54400000000000004</v>
          </cell>
        </row>
      </sheetData>
      <sheetData sheetId="13">
        <row r="12">
          <cell r="D12">
            <v>0.54400000000000004</v>
          </cell>
        </row>
      </sheetData>
      <sheetData sheetId="14">
        <row r="12">
          <cell r="D12">
            <v>0.54400000000000004</v>
          </cell>
        </row>
      </sheetData>
      <sheetData sheetId="15">
        <row r="12">
          <cell r="D12">
            <v>0.54400000000000004</v>
          </cell>
        </row>
      </sheetData>
      <sheetData sheetId="16">
        <row r="12">
          <cell r="D12">
            <v>0.54400000000000004</v>
          </cell>
        </row>
      </sheetData>
      <sheetData sheetId="17">
        <row r="12">
          <cell r="D12">
            <v>0.54400000000000004</v>
          </cell>
        </row>
      </sheetData>
      <sheetData sheetId="18">
        <row r="12">
          <cell r="D12">
            <v>0.54400000000000004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>
        <row r="12">
          <cell r="D12">
            <v>0.54400000000000004</v>
          </cell>
        </row>
      </sheetData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  <sheetName val="INPUT DATA_REKAP TAG PPFA"/>
      <sheetName val="MON_PPFA"/>
      <sheetName val="REKAP ANGGARAN"/>
      <sheetName val="DAFTAR ALL PEKERJAAN"/>
      <sheetName val="REALISASI ANGGARAN"/>
      <sheetName val="REKAP MON"/>
      <sheetName val="Tag_rutin"/>
      <sheetName val="Daftar pengiriman faktur pajak"/>
      <sheetName val="Surat pengiriman  FP"/>
      <sheetName val="untuk rekon PPN"/>
      <sheetName val="D2. ANALISA HS INSHAR"/>
      <sheetName val="E3. ANALISA HS HAR TEK SUTM"/>
      <sheetName val="E6. ANALISA HS HAR"/>
      <sheetName val="Jasa"/>
      <sheetName val="Mat"/>
    </sheetNames>
    <sheetDataSet>
      <sheetData sheetId="0">
        <row r="2">
          <cell r="A2" t="str">
            <v>Januari</v>
          </cell>
          <cell r="E2" t="str">
            <v>PPh 22</v>
          </cell>
          <cell r="F2" t="str">
            <v>Nota Dinas</v>
          </cell>
          <cell r="G2" t="str">
            <v>Pos 53 Sarana</v>
          </cell>
        </row>
        <row r="3">
          <cell r="E3" t="str">
            <v>PPh 23</v>
          </cell>
          <cell r="F3" t="str">
            <v>Kontrak</v>
          </cell>
          <cell r="G3" t="str">
            <v>Pos 54 IT</v>
          </cell>
        </row>
        <row r="4">
          <cell r="E4" t="str">
            <v>PPh 4 (2)</v>
          </cell>
          <cell r="G4">
            <v>0</v>
          </cell>
        </row>
        <row r="5">
          <cell r="E5" t="str">
            <v>PPh 21</v>
          </cell>
          <cell r="G5" t="str">
            <v xml:space="preserve">001/53222/B-KHA/I/2015   </v>
          </cell>
        </row>
        <row r="6">
          <cell r="E6" t="str">
            <v>SKB</v>
          </cell>
          <cell r="G6" t="str">
            <v xml:space="preserve">002/53213/B-DIS/I/2015    </v>
          </cell>
        </row>
        <row r="7">
          <cell r="E7" t="str">
            <v>tdk dikenakan PPh</v>
          </cell>
          <cell r="G7" t="str">
            <v xml:space="preserve">003/544/B-AGA/I/2015     </v>
          </cell>
        </row>
        <row r="8">
          <cell r="G8">
            <v>0</v>
          </cell>
        </row>
        <row r="9">
          <cell r="G9">
            <v>0</v>
          </cell>
        </row>
        <row r="10">
          <cell r="G10">
            <v>0</v>
          </cell>
        </row>
        <row r="11">
          <cell r="G11">
            <v>0</v>
          </cell>
        </row>
        <row r="12">
          <cell r="G12">
            <v>0</v>
          </cell>
        </row>
        <row r="13">
          <cell r="G13">
            <v>0</v>
          </cell>
        </row>
        <row r="14">
          <cell r="G14">
            <v>0</v>
          </cell>
        </row>
        <row r="15">
          <cell r="G15">
            <v>0</v>
          </cell>
        </row>
        <row r="16">
          <cell r="G16">
            <v>0</v>
          </cell>
        </row>
        <row r="17">
          <cell r="G17">
            <v>0</v>
          </cell>
        </row>
        <row r="18">
          <cell r="G18">
            <v>0</v>
          </cell>
        </row>
        <row r="19">
          <cell r="G19">
            <v>0</v>
          </cell>
        </row>
        <row r="20">
          <cell r="G20">
            <v>0</v>
          </cell>
        </row>
        <row r="21">
          <cell r="G21">
            <v>0</v>
          </cell>
        </row>
        <row r="22">
          <cell r="G22">
            <v>0</v>
          </cell>
        </row>
        <row r="23">
          <cell r="G23">
            <v>0</v>
          </cell>
        </row>
        <row r="24">
          <cell r="G24">
            <v>0</v>
          </cell>
        </row>
        <row r="25">
          <cell r="G25">
            <v>0</v>
          </cell>
        </row>
        <row r="26">
          <cell r="G26">
            <v>0</v>
          </cell>
        </row>
        <row r="27">
          <cell r="G27">
            <v>0</v>
          </cell>
        </row>
        <row r="28">
          <cell r="G28">
            <v>0</v>
          </cell>
        </row>
        <row r="29">
          <cell r="G29">
            <v>0</v>
          </cell>
        </row>
        <row r="30">
          <cell r="G30">
            <v>0</v>
          </cell>
        </row>
        <row r="31">
          <cell r="G31">
            <v>0</v>
          </cell>
        </row>
        <row r="32">
          <cell r="G32">
            <v>0</v>
          </cell>
        </row>
        <row r="33">
          <cell r="G33">
            <v>0</v>
          </cell>
        </row>
        <row r="34">
          <cell r="G34">
            <v>0</v>
          </cell>
        </row>
        <row r="35">
          <cell r="G35">
            <v>0</v>
          </cell>
        </row>
        <row r="36">
          <cell r="G36">
            <v>0</v>
          </cell>
        </row>
        <row r="37">
          <cell r="G37">
            <v>0</v>
          </cell>
        </row>
        <row r="38">
          <cell r="G38">
            <v>0</v>
          </cell>
        </row>
        <row r="39">
          <cell r="G39">
            <v>0</v>
          </cell>
        </row>
        <row r="40">
          <cell r="G40">
            <v>0</v>
          </cell>
        </row>
        <row r="41">
          <cell r="G41">
            <v>0</v>
          </cell>
        </row>
        <row r="42">
          <cell r="G42">
            <v>0</v>
          </cell>
        </row>
        <row r="43">
          <cell r="G43">
            <v>0</v>
          </cell>
        </row>
        <row r="44">
          <cell r="G44">
            <v>0</v>
          </cell>
        </row>
        <row r="45">
          <cell r="G45">
            <v>0</v>
          </cell>
        </row>
        <row r="46">
          <cell r="G46">
            <v>0</v>
          </cell>
        </row>
        <row r="47">
          <cell r="G47">
            <v>0</v>
          </cell>
        </row>
        <row r="48">
          <cell r="G48">
            <v>0</v>
          </cell>
        </row>
        <row r="49">
          <cell r="G49">
            <v>0</v>
          </cell>
        </row>
        <row r="50">
          <cell r="G50">
            <v>0</v>
          </cell>
        </row>
        <row r="51">
          <cell r="G51">
            <v>0</v>
          </cell>
        </row>
        <row r="52">
          <cell r="G52">
            <v>0</v>
          </cell>
        </row>
        <row r="53">
          <cell r="G53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Kamus"/>
      <sheetName val="E3. ANALISA HS HAR TEK SUTM"/>
      <sheetName val="E6. ANALISA HS HAR"/>
      <sheetName val="Jasa"/>
      <sheetName val="Mat"/>
      <sheetName val="dat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umsi"/>
      <sheetName val="Jasa"/>
      <sheetName val="Mat"/>
      <sheetName val="data"/>
      <sheetName val="EQUIPMENT"/>
      <sheetName val="Kontrol"/>
      <sheetName val="Source HPI"/>
      <sheetName val="Source HP"/>
      <sheetName val="NerSubsis"/>
      <sheetName val="Lembar1"/>
      <sheetName val="Lembar2"/>
      <sheetName val="Resume"/>
      <sheetName val="input-cost"/>
      <sheetName val="Harga BBM Indonesia"/>
      <sheetName val="Pend.Jenis (5)"/>
      <sheetName val="ap lt angung"/>
      <sheetName val="MASTER"/>
      <sheetName val="prod03"/>
      <sheetName val="Adj"/>
      <sheetName val="chemcal"/>
      <sheetName val="RAB"/>
      <sheetName val="Cover"/>
      <sheetName val="L-R"/>
      <sheetName val="W1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al Judul"/>
      <sheetName val="KWH GI"/>
      <sheetName val="EXIM"/>
      <sheetName val="PMT"/>
      <sheetName val="Monitoring Kerja PMT"/>
      <sheetName val="SAIDI-SAIFI"/>
      <sheetName val="mutasi trafo"/>
      <sheetName val="LOAD TRAFO"/>
      <sheetName val="Monitoring Beban Trafo"/>
      <sheetName val="Recloser (2)"/>
      <sheetName val="ABSW"/>
      <sheetName val="GANGGUAN FCO"/>
      <sheetName val="GANGGUAN FCO (2)"/>
      <sheetName val="LAP KWH METER"/>
      <sheetName val="LAP MCB RUSAK"/>
      <sheetName val="Monitoring Penyegelan"/>
      <sheetName val="6-segel RBG1"/>
      <sheetName val="7-segel RBG2"/>
      <sheetName val="8-segel RBG2P2TL"/>
      <sheetName val="Inventarisasi Jaringan"/>
      <sheetName val="LR"/>
      <sheetName val="Jasa"/>
      <sheetName val="Mat"/>
      <sheetName val="LAIN2"/>
      <sheetName val="Rekap PMG."/>
      <sheetName val="Cover"/>
      <sheetName val="FORM-B"/>
      <sheetName val="DeVIASI"/>
      <sheetName val="KoMposisi"/>
      <sheetName val="Usulan"/>
      <sheetName val="UPDATE 25 JANUARI 2007"/>
      <sheetName val="data"/>
      <sheetName val="BERKAS"/>
      <sheetName val="Database"/>
      <sheetName val="W-NAD"/>
      <sheetName val="Neraca seAPJ"/>
      <sheetName val="TABEL"/>
      <sheetName val="MATERIAL juni 05"/>
      <sheetName val="UshDeb00"/>
      <sheetName val="Smg"/>
      <sheetName val="W1"/>
      <sheetName val="aruskas"/>
      <sheetName val="Hal-1"/>
      <sheetName val="01 A"/>
      <sheetName val="DTU"/>
      <sheetName val="A1 pri123"/>
      <sheetName val="4SM00369 &amp; 4SM00370 "/>
      <sheetName val="Bangsri"/>
      <sheetName val="Blora "/>
      <sheetName val="Cepu"/>
      <sheetName val="Jepara"/>
      <sheetName val="Juwana"/>
      <sheetName val="Kudus"/>
      <sheetName val="Pati"/>
      <sheetName val="Rembang"/>
      <sheetName val="PICKUP"/>
      <sheetName val="Resume"/>
      <sheetName val="harga"/>
      <sheetName val="Mar 2004"/>
      <sheetName val="Sudah Berjalan"/>
      <sheetName val="Sheet1"/>
      <sheetName val="Lokasi"/>
      <sheetName val="Sheet3"/>
      <sheetName val="TRANS"/>
      <sheetName val="F-1"/>
      <sheetName val="HSU"/>
      <sheetName val="HS PRPBJ"/>
      <sheetName val="Format"/>
      <sheetName val="NerSubsis"/>
      <sheetName val="Asumsi"/>
      <sheetName val="RAB"/>
      <sheetName val="Analisa Motor Sport"/>
      <sheetName val="NO. PRK"/>
      <sheetName val="Kamus"/>
      <sheetName val="PkRp"/>
      <sheetName val="RKS"/>
      <sheetName val="Data Pelanggan TM"/>
    </sheetNames>
    <sheetDataSet>
      <sheetData sheetId="0" refreshError="1"/>
      <sheetData sheetId="1" refreshError="1"/>
      <sheetData sheetId="2" refreshError="1"/>
      <sheetData sheetId="3">
        <row r="13">
          <cell r="D13" t="str">
            <v>PMT RB4</v>
          </cell>
        </row>
        <row r="14">
          <cell r="D14" t="str">
            <v>OCR RB3-229/15</v>
          </cell>
        </row>
        <row r="15">
          <cell r="D15" t="str">
            <v>PMT RB4</v>
          </cell>
        </row>
        <row r="16">
          <cell r="D16" t="str">
            <v>OCR RB4-124</v>
          </cell>
        </row>
        <row r="17">
          <cell r="D17" t="str">
            <v>PMT RB6</v>
          </cell>
        </row>
        <row r="18">
          <cell r="D18" t="str">
            <v>OCR RB6-293</v>
          </cell>
        </row>
        <row r="19">
          <cell r="D19" t="str">
            <v>PMT RB5</v>
          </cell>
        </row>
        <row r="20">
          <cell r="D20" t="str">
            <v>PMT RB3</v>
          </cell>
        </row>
        <row r="21">
          <cell r="D21" t="str">
            <v>PMT RB4</v>
          </cell>
        </row>
        <row r="22">
          <cell r="D22" t="str">
            <v>PMT RB4</v>
          </cell>
        </row>
        <row r="23">
          <cell r="D23" t="str">
            <v>OCR RB6-293</v>
          </cell>
        </row>
        <row r="24">
          <cell r="D24" t="str">
            <v>PMT RB1</v>
          </cell>
        </row>
        <row r="25">
          <cell r="D25" t="str">
            <v>PMT RB3</v>
          </cell>
        </row>
        <row r="26">
          <cell r="D26" t="str">
            <v>PMT RB3</v>
          </cell>
        </row>
        <row r="27">
          <cell r="D27" t="str">
            <v>PMT RB3</v>
          </cell>
        </row>
        <row r="28">
          <cell r="D28" t="str">
            <v>OCR RB6-293</v>
          </cell>
        </row>
        <row r="29">
          <cell r="D29" t="str">
            <v>PMT RB3</v>
          </cell>
        </row>
        <row r="30">
          <cell r="D30" t="str">
            <v>PMT RB4</v>
          </cell>
        </row>
        <row r="31">
          <cell r="D31" t="str">
            <v>PMT RB6</v>
          </cell>
        </row>
        <row r="32">
          <cell r="D32" t="str">
            <v>PMT RB3</v>
          </cell>
        </row>
        <row r="33">
          <cell r="D33" t="str">
            <v>PMT RB5</v>
          </cell>
        </row>
        <row r="34">
          <cell r="D34" t="str">
            <v>PMT RB4</v>
          </cell>
        </row>
        <row r="35">
          <cell r="D35" t="str">
            <v>PMT RB5</v>
          </cell>
        </row>
        <row r="36">
          <cell r="D36" t="str">
            <v>PMT RB1</v>
          </cell>
        </row>
        <row r="37">
          <cell r="D37" t="str">
            <v>PMT RB4</v>
          </cell>
        </row>
        <row r="38">
          <cell r="D38" t="str">
            <v>PMT RB1</v>
          </cell>
        </row>
        <row r="41">
          <cell r="D41" t="str">
            <v>INC 1</v>
          </cell>
        </row>
        <row r="42">
          <cell r="D42">
            <v>0</v>
          </cell>
        </row>
        <row r="46">
          <cell r="D46" t="str">
            <v>MENGETAHUI</v>
          </cell>
        </row>
        <row r="47">
          <cell r="D47" t="str">
            <v>MANAGER</v>
          </cell>
        </row>
        <row r="51">
          <cell r="D51" t="str">
            <v>( MUJI SUPRAPTONO )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-B"/>
      <sheetName val="REKAP"/>
      <sheetName val="FORM_B"/>
      <sheetName val="PMT"/>
      <sheetName val="Asumsi"/>
      <sheetName val="Cover"/>
      <sheetName val="W-NAD"/>
      <sheetName val="Jasa"/>
      <sheetName val="Mat"/>
      <sheetName val="UPDATE 25 JANUARI 2007"/>
      <sheetName val="Resume"/>
      <sheetName val="NO. PRK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FORM-B"/>
      <sheetName val="UshDeb00"/>
      <sheetName val="PMT"/>
      <sheetName val="Laba (Rugi) Per Unsur"/>
      <sheetName val="AHS-JTR"/>
      <sheetName val="RINCIAN HARGA MATERIAL"/>
      <sheetName val="MOTOSO"/>
      <sheetName val="Rekap Anl"/>
      <sheetName val="Harga Satuan"/>
      <sheetName val="3_Perluasan SUTM"/>
      <sheetName val="1_Perluasan 100 kVA"/>
      <sheetName val="LR"/>
      <sheetName val="AHS-JTM"/>
      <sheetName val="Isian Biodata"/>
      <sheetName val="W1"/>
      <sheetName val="tm_rab"/>
      <sheetName val="tr_rab"/>
      <sheetName val="Kamus"/>
      <sheetName val="DENPASAR"/>
      <sheetName val="Kontrol"/>
      <sheetName val="data"/>
      <sheetName val="Usulan"/>
      <sheetName val="Resource Plan (2)"/>
      <sheetName val="APBN"/>
      <sheetName val="HB2"/>
      <sheetName val="DTU"/>
      <sheetName val="MENU"/>
      <sheetName val="PARAMETER"/>
    </sheetNames>
    <sheetDataSet>
      <sheetData sheetId="0" refreshError="1"/>
      <sheetData sheetId="1" refreshError="1"/>
      <sheetData sheetId="2" refreshError="1">
        <row r="2">
          <cell r="V2" t="str">
            <v>2005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_5"/>
      <sheetName val="L_4"/>
      <sheetName val="L_3"/>
      <sheetName val="L_2"/>
      <sheetName val="L_1"/>
      <sheetName val="307_309"/>
      <sheetName val="T307"/>
      <sheetName val="T309"/>
      <sheetName val="GRAFIK"/>
      <sheetName val="GRAFIK (2)"/>
      <sheetName val="SUSUT"/>
      <sheetName val="T_TM"/>
      <sheetName val="UNIT3"/>
      <sheetName val="BENDERA"/>
      <sheetName val="UNIT_RINCI"/>
      <sheetName val="INPBA"/>
      <sheetName val="STAND"/>
      <sheetName val="APJ+PLTU_RBG"/>
      <sheetName val="APJ"/>
      <sheetName val="APJ2"/>
      <sheetName val="BA"/>
      <sheetName val="EXIM_UPJ"/>
      <sheetName val="EXIM_APJ"/>
      <sheetName val="KDS"/>
      <sheetName val="JPR"/>
      <sheetName val="BGS"/>
      <sheetName val="PTI"/>
      <sheetName val="JWN"/>
      <sheetName val="RBG"/>
      <sheetName val="BLA"/>
      <sheetName val="CPU"/>
      <sheetName val="INDEX"/>
      <sheetName val="FORM-B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APBN"/>
      <sheetName val="Jasa"/>
      <sheetName val="Mat"/>
      <sheetName val="aruskas"/>
      <sheetName val="Hal-1"/>
      <sheetName val="12RB09_SE217_KDS_2011"/>
      <sheetName val="W-NAD"/>
      <sheetName val="UPDATE 25 JANUARI 2007"/>
      <sheetName val="DESEMBER"/>
      <sheetName val="DeVIASI"/>
      <sheetName val="KoMposisi"/>
      <sheetName val="PMT"/>
      <sheetName val="LAMP_1L"/>
      <sheetName val="LAMP_4L"/>
      <sheetName val="LAMP_5L"/>
      <sheetName val="LAMP_7L"/>
      <sheetName val="NO. PRK"/>
      <sheetName val="Smg"/>
      <sheetName val="Cover"/>
      <sheetName val="D2. ANALISA HS INSHAR"/>
      <sheetName val="Asumsi"/>
      <sheetName val="LR"/>
      <sheetName val="ca"/>
      <sheetName val="UPAH 2018"/>
      <sheetName val="Daftar Harga 2018"/>
      <sheetName val="x"/>
      <sheetName val="SOURCE"/>
      <sheetName val="HB BARU"/>
      <sheetName val="MENU"/>
      <sheetName val="PARAMETER"/>
      <sheetName val="AHS-JTR"/>
      <sheetName val="UshDeb00"/>
      <sheetName val="Resume"/>
      <sheetName val="W1"/>
      <sheetName val="CashFlow"/>
      <sheetName val="Penjualan"/>
      <sheetName val="ProdSendiri"/>
      <sheetName val="PS&amp;Susut TL"/>
      <sheetName val="SewaBeli"/>
      <sheetName val="Transfer"/>
      <sheetName val="Sheet1"/>
      <sheetName val="rab KD"/>
      <sheetName val="Harga bahan &amp; upah"/>
      <sheetName val="rekap-ans"/>
      <sheetName val="dengan pembangkita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 refreshError="1"/>
      <sheetData sheetId="14" refreshError="1"/>
      <sheetData sheetId="15">
        <row r="2">
          <cell r="F2">
            <v>1</v>
          </cell>
        </row>
      </sheetData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HS - Personel"/>
      <sheetName val="AHS - Non Personel"/>
      <sheetName val="FORM-B"/>
      <sheetName val="INPBA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ruskas"/>
      <sheetName val="Hal-1"/>
      <sheetName val="Asumsi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AHS - Non Personel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ruskas"/>
      <sheetName val="Hal-1"/>
      <sheetName val="AHS - Non Personel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Asumsi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Smg"/>
      <sheetName val="Submission Form"/>
      <sheetName val="Feuil2"/>
      <sheetName val="XL4Test5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AHS - Non Personel"/>
      <sheetName val="ASUMSI"/>
      <sheetName val="ANALISABBM"/>
      <sheetName val="LR"/>
      <sheetName val="NR"/>
      <sheetName val="CF"/>
      <sheetName val="PSO2005"/>
      <sheetName val="PENJ2005"/>
      <sheetName val="HPP"/>
      <sheetName val="KOKIN"/>
      <sheetName val="K2004"/>
      <sheetName val="SALDO KAS"/>
      <sheetName val="SBDN"/>
      <sheetName val="PEREK"/>
      <sheetName val="PSO2004"/>
      <sheetName val="INV-T"/>
      <sheetName val="datNR"/>
      <sheetName val="BBM"/>
      <sheetName val="datLR"/>
      <sheetName val="Sheet1"/>
      <sheetName val="PENJ2004"/>
      <sheetName val="L6"/>
      <sheetName val="L6l"/>
      <sheetName val="IPP VOLUME"/>
      <sheetName val="HPP04"/>
      <sheetName val="STAT"/>
      <sheetName val="PPSUB"/>
      <sheetName val="SUBhpp"/>
      <sheetName val="LRA"/>
      <sheetName val="NRA"/>
      <sheetName val="LRA1"/>
      <sheetName val="LRU05"/>
      <sheetName val="LRU04"/>
      <sheetName val="LRBACEH"/>
      <sheetName val="Lamp"/>
      <sheetName val="LISWAS"/>
      <sheetName val="PenBP"/>
      <sheetName val="PSUSUT"/>
      <sheetName val="BDOP5"/>
      <sheetName val="ad51"/>
      <sheetName val="ad52"/>
      <sheetName val="SewD"/>
      <sheetName val="LMNR"/>
      <sheetName val="JKP"/>
      <sheetName val="AKT"/>
      <sheetName val="LM1NR"/>
      <sheetName val="NRU"/>
      <sheetName val="DRNRU"/>
      <sheetName val="datBAB"/>
      <sheetName val="JELAS"/>
      <sheetName val="FUNGSI"/>
      <sheetName val="Rp.kWh"/>
      <sheetName val="L1"/>
      <sheetName val="L2"/>
      <sheetName val="L3"/>
      <sheetName val="Pembelian"/>
      <sheetName val="L5"/>
      <sheetName val="L7"/>
      <sheetName val="L8"/>
      <sheetName val="L9"/>
      <sheetName val="Resume"/>
      <sheetName val="ONK"/>
      <sheetName val="PembelianL"/>
      <sheetName val="SewaDL"/>
      <sheetName val="PENDAPATAN"/>
      <sheetName val="HAR"/>
      <sheetName val="HRT1"/>
      <sheetName val="L11PEG"/>
      <sheetName val="PEG"/>
      <sheetName val="datPEG"/>
      <sheetName val="L12ADM"/>
      <sheetName val="ADM"/>
      <sheetName val="ADM05"/>
      <sheetName val="BDOP"/>
      <sheetName val="BDOP1"/>
      <sheetName val="datBDOP"/>
      <sheetName val="DLOP"/>
      <sheetName val="DLOP1"/>
      <sheetName val="L21"/>
      <sheetName val="INF-UN"/>
      <sheetName val="Piutang"/>
      <sheetName val="datpen"/>
      <sheetName val="L4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>
        <row r="29">
          <cell r="G29">
            <v>0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etunjuk"/>
      <sheetName val="Kamus"/>
      <sheetName val="Rekapitulasi"/>
      <sheetName val="Basket"/>
      <sheetName val="JTM"/>
      <sheetName val="JTR"/>
      <sheetName val="Gardu"/>
      <sheetName val="SR"/>
      <sheetName val="KWhmeter"/>
      <sheetName val="UAI"/>
      <sheetName val="Cover"/>
      <sheetName val="Input non sar"/>
      <sheetName val="Input sar"/>
      <sheetName val="F-A12 non sar (1)"/>
      <sheetName val="F-A12 non sar (2)"/>
      <sheetName val="F-A12 sar (1)"/>
      <sheetName val="F-A12 sar (2)"/>
      <sheetName val="rab sar"/>
      <sheetName val="rab non sar"/>
      <sheetName val="perbandingan"/>
      <sheetName val="FORM A12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Resume"/>
      <sheetName val="aruskas"/>
      <sheetName val="Hal-1"/>
      <sheetName val="Grafik Wil"/>
      <sheetName val="SuMBER"/>
      <sheetName val="Smg"/>
      <sheetName val="Data"/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PA1"/>
      <sheetName val="RAB SPK PB 41.500 VA"/>
      <sheetName val="RAB INV PB 41.500 VA"/>
      <sheetName val="GAMBAR"/>
      <sheetName val="BUKTI BAYAR"/>
      <sheetName val="PERSEDIAAN MATERIAL"/>
      <sheetName val="INPBA"/>
      <sheetName val="PROGRAM"/>
      <sheetName val="FORM-B"/>
      <sheetName val="Jasa"/>
      <sheetName val="Mat"/>
      <sheetName val="Rekap PMG."/>
      <sheetName val="Sheet3"/>
      <sheetName val="TRANS"/>
      <sheetName val="PMT"/>
      <sheetName val="ca"/>
      <sheetName val="Submission Form"/>
      <sheetName val="NerSubsis"/>
      <sheetName val="UPDATE 25 JANUARI 2007"/>
      <sheetName val="BB PUSAT"/>
      <sheetName val="DTstok"/>
      <sheetName val="UshDeb00"/>
      <sheetName val="REKAP"/>
      <sheetName val="Penjualan"/>
      <sheetName val="ProdSendiri"/>
      <sheetName val="PS&amp;Susut TL"/>
      <sheetName val="SewaBeli"/>
      <sheetName val="Transfer"/>
      <sheetName val="KMS-DIS5"/>
      <sheetName val="HSU"/>
      <sheetName val="HS PRPBJ"/>
      <sheetName val="bahan"/>
      <sheetName val="upah"/>
      <sheetName val="Lokasi"/>
      <sheetName val="W1"/>
      <sheetName val="LR"/>
      <sheetName val="W-NAD"/>
      <sheetName val="Neraca seAPJ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>
        <row r="7">
          <cell r="B7" t="str">
            <v>Jawa Timur</v>
          </cell>
        </row>
      </sheetData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>
        <row r="7">
          <cell r="B7" t="str">
            <v>URAIAN PEKERJAAN</v>
          </cell>
        </row>
      </sheetData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incian Investasi"/>
      <sheetName val="Fixset"/>
      <sheetName val="Proyeksi Sales"/>
      <sheetName val="Financing"/>
      <sheetName val="Proyeksi COGS"/>
      <sheetName val="Perincian"/>
      <sheetName val="Income Statement"/>
      <sheetName val="BS"/>
      <sheetName val="CF"/>
      <sheetName val="Rasio"/>
      <sheetName val="Project"/>
      <sheetName val="Valuation"/>
      <sheetName val="aruskas"/>
      <sheetName val="Hal-1"/>
      <sheetName val="Rincian_Investasi"/>
      <sheetName val="Proyeksi_Sales"/>
      <sheetName val="Proyeksi_COGS"/>
      <sheetName val="Income_Statement"/>
      <sheetName val="ca"/>
      <sheetName val="entry kpj"/>
      <sheetName val="NPWP"/>
      <sheetName val="NILAI"/>
      <sheetName val="PENCAPAIAN"/>
      <sheetName val="REALISASI"/>
      <sheetName val="SAA"/>
      <sheetName val="neraca 1999-2000"/>
      <sheetName val="Rincian_Investasi1"/>
      <sheetName val="Proyeksi_Sales1"/>
      <sheetName val="Proyeksi_COGS1"/>
      <sheetName val="Income_Statement1"/>
      <sheetName val="AHS - Personel"/>
      <sheetName val="AHS - Non Personel"/>
      <sheetName val="K2-FA"/>
      <sheetName val="JSiar"/>
      <sheetName val="Cover"/>
      <sheetName val="CH"/>
      <sheetName val="Asumsi"/>
      <sheetName val="Material"/>
      <sheetName val="8.b Lamp B-1 BAHP Evaluasi SPH"/>
      <sheetName val="Grafik Wil"/>
      <sheetName val="MAIN"/>
      <sheetName val="FORM-B"/>
      <sheetName val="Bank Recon"/>
      <sheetName val="MASTER"/>
      <sheetName val="Resum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ruskas"/>
      <sheetName val="Hal-1"/>
      <sheetName val="Standar Konstruksi"/>
      <sheetName val="pemel2012"/>
      <sheetName val="Valuatio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>
        <row r="2">
          <cell r="A2" t="str">
            <v>ADI_SUCIPTO</v>
          </cell>
        </row>
        <row r="3">
          <cell r="A3" t="str">
            <v>AKASIA</v>
          </cell>
        </row>
        <row r="4">
          <cell r="A4" t="str">
            <v>ARENGKA</v>
          </cell>
        </row>
        <row r="5">
          <cell r="A5" t="str">
            <v>BAGAN_BESAR</v>
          </cell>
        </row>
        <row r="6">
          <cell r="A6" t="str">
            <v>BAKAU</v>
          </cell>
        </row>
        <row r="7">
          <cell r="A7" t="str">
            <v>BAKTI</v>
          </cell>
        </row>
        <row r="8">
          <cell r="A8" t="str">
            <v>BALAI_PUNGUT</v>
          </cell>
        </row>
        <row r="9">
          <cell r="A9" t="str">
            <v>BALAM</v>
          </cell>
        </row>
        <row r="10">
          <cell r="A10" t="str">
            <v>BANGAU_SAKTI</v>
          </cell>
        </row>
        <row r="11">
          <cell r="A11" t="str">
            <v>BANGKO</v>
          </cell>
        </row>
        <row r="12">
          <cell r="A12" t="str">
            <v>BELUTU</v>
          </cell>
        </row>
        <row r="13">
          <cell r="A13" t="str">
            <v>BENAI</v>
          </cell>
        </row>
        <row r="14">
          <cell r="A14" t="str">
            <v>BUNDARAN</v>
          </cell>
        </row>
        <row r="15">
          <cell r="A15" t="str">
            <v>CANDIKA</v>
          </cell>
        </row>
        <row r="16">
          <cell r="A16" t="str">
            <v xml:space="preserve">CEMARA </v>
          </cell>
        </row>
        <row r="17">
          <cell r="A17" t="str">
            <v xml:space="preserve">CENDANA </v>
          </cell>
        </row>
        <row r="18">
          <cell r="A18" t="str">
            <v>CERENTI</v>
          </cell>
        </row>
        <row r="19">
          <cell r="A19" t="str">
            <v>DOCK_YARD</v>
          </cell>
        </row>
        <row r="20">
          <cell r="A20" t="str">
            <v>DURI</v>
          </cell>
        </row>
        <row r="21">
          <cell r="A21" t="str">
            <v>EXPRESS</v>
          </cell>
        </row>
        <row r="22">
          <cell r="A22" t="str">
            <v>INDUSTRI</v>
          </cell>
        </row>
        <row r="23">
          <cell r="A23" t="str">
            <v xml:space="preserve">JATI  </v>
          </cell>
        </row>
        <row r="24">
          <cell r="A24" t="str">
            <v>JENDRAL</v>
          </cell>
        </row>
        <row r="25">
          <cell r="A25" t="str">
            <v>KETAPANG</v>
          </cell>
        </row>
        <row r="26">
          <cell r="A26" t="str">
            <v>KOPAH</v>
          </cell>
        </row>
        <row r="27">
          <cell r="A27" t="str">
            <v>KOTA_GITK</v>
          </cell>
        </row>
        <row r="28">
          <cell r="A28" t="str">
            <v>KOTA_GIBB</v>
          </cell>
        </row>
        <row r="29">
          <cell r="A29" t="str">
            <v>KOTA_PINANG</v>
          </cell>
        </row>
        <row r="30">
          <cell r="A30" t="str">
            <v>KUALU</v>
          </cell>
        </row>
        <row r="31">
          <cell r="A31" t="str">
            <v>KULIM</v>
          </cell>
        </row>
        <row r="32">
          <cell r="A32" t="str">
            <v xml:space="preserve">KURAS </v>
          </cell>
        </row>
        <row r="33">
          <cell r="A33" t="str">
            <v>LIPAT_KAIN</v>
          </cell>
        </row>
        <row r="34">
          <cell r="A34" t="str">
            <v>LOBAK</v>
          </cell>
        </row>
        <row r="35">
          <cell r="A35" t="str">
            <v>LUBUK_JAMBI</v>
          </cell>
        </row>
        <row r="36">
          <cell r="A36" t="str">
            <v>MAHONI</v>
          </cell>
        </row>
        <row r="37">
          <cell r="A37" t="str">
            <v>MANDAU</v>
          </cell>
        </row>
        <row r="38">
          <cell r="A38" t="str">
            <v>MELUR</v>
          </cell>
        </row>
        <row r="39">
          <cell r="A39" t="str">
            <v xml:space="preserve">MERANTI </v>
          </cell>
        </row>
        <row r="40">
          <cell r="A40" t="str">
            <v>MTQ</v>
          </cell>
        </row>
        <row r="41">
          <cell r="A41" t="str">
            <v>MUARA_LEMBU</v>
          </cell>
        </row>
        <row r="42">
          <cell r="A42" t="str">
            <v>MUARA_TAKUS</v>
          </cell>
        </row>
        <row r="43">
          <cell r="A43" t="str">
            <v>OKURA</v>
          </cell>
        </row>
        <row r="44">
          <cell r="A44" t="str">
            <v>PAHLAWAN</v>
          </cell>
        </row>
        <row r="45">
          <cell r="A45" t="str">
            <v>PANAM</v>
          </cell>
        </row>
        <row r="46">
          <cell r="A46" t="str">
            <v>PANGKALAN</v>
          </cell>
        </row>
        <row r="47">
          <cell r="A47" t="str">
            <v>PANTAI_CERMIN</v>
          </cell>
        </row>
        <row r="48">
          <cell r="A48" t="str">
            <v>PERANAP</v>
          </cell>
        </row>
        <row r="49">
          <cell r="A49" t="str">
            <v>PERAWANG</v>
          </cell>
        </row>
        <row r="50">
          <cell r="A50" t="str">
            <v>PERWIRA</v>
          </cell>
        </row>
        <row r="51">
          <cell r="A51" t="str">
            <v>PINANG</v>
          </cell>
        </row>
        <row r="52">
          <cell r="A52" t="str">
            <v>PUJUD</v>
          </cell>
        </row>
        <row r="53">
          <cell r="A53" t="str">
            <v>RAMIN</v>
          </cell>
        </row>
        <row r="54">
          <cell r="A54" t="str">
            <v>RENGAS</v>
          </cell>
        </row>
        <row r="55">
          <cell r="A55" t="str">
            <v>RIAU</v>
          </cell>
        </row>
        <row r="56">
          <cell r="A56" t="str">
            <v>SALO</v>
          </cell>
        </row>
        <row r="57">
          <cell r="A57" t="str">
            <v>SAWIT</v>
          </cell>
        </row>
        <row r="58">
          <cell r="A58" t="str">
            <v>SEDINGINAN</v>
          </cell>
        </row>
        <row r="59">
          <cell r="A59" t="str">
            <v>SEMANGKA</v>
          </cell>
        </row>
        <row r="60">
          <cell r="A60" t="str">
            <v>SEMUNAI</v>
          </cell>
        </row>
        <row r="61">
          <cell r="A61" t="str">
            <v xml:space="preserve">SENGON </v>
          </cell>
        </row>
        <row r="62">
          <cell r="A62" t="str">
            <v>SIBUAK</v>
          </cell>
        </row>
        <row r="63">
          <cell r="A63" t="str">
            <v>SPORT_CENTRE</v>
          </cell>
        </row>
        <row r="64">
          <cell r="A64" t="str">
            <v>SUBRANTAS</v>
          </cell>
        </row>
        <row r="65">
          <cell r="A65" t="str">
            <v>SUKAJAYA</v>
          </cell>
        </row>
        <row r="66">
          <cell r="A66" t="str">
            <v xml:space="preserve">SUNGKAI </v>
          </cell>
        </row>
        <row r="67">
          <cell r="A67" t="str">
            <v>SURIAN</v>
          </cell>
        </row>
        <row r="68">
          <cell r="A68" t="str">
            <v>SUTA</v>
          </cell>
        </row>
        <row r="69">
          <cell r="A69" t="str">
            <v xml:space="preserve">TAMAN_KARYA </v>
          </cell>
        </row>
        <row r="70">
          <cell r="A70" t="str">
            <v>TAMBUSAI</v>
          </cell>
        </row>
        <row r="71">
          <cell r="A71" t="str">
            <v>TANDUN</v>
          </cell>
        </row>
        <row r="72">
          <cell r="A72" t="str">
            <v>TARAI</v>
          </cell>
        </row>
        <row r="73">
          <cell r="A73" t="str">
            <v>TEGALEGA</v>
          </cell>
        </row>
        <row r="74">
          <cell r="A74" t="str">
            <v>TENAYAN</v>
          </cell>
        </row>
        <row r="75">
          <cell r="A75" t="str">
            <v>TPI</v>
          </cell>
        </row>
        <row r="76">
          <cell r="A76" t="str">
            <v>UBAR</v>
          </cell>
        </row>
        <row r="77">
          <cell r="A77" t="str">
            <v>UNRI</v>
          </cell>
        </row>
        <row r="78">
          <cell r="A78" t="str">
            <v>WAJIB_SENYUM</v>
          </cell>
        </row>
        <row r="79">
          <cell r="A79" t="str">
            <v>SSQ</v>
          </cell>
        </row>
        <row r="80">
          <cell r="A80" t="str">
            <v>CIPTA_KARYA</v>
          </cell>
        </row>
        <row r="81">
          <cell r="A81" t="str">
            <v>SUKA_KARYA</v>
          </cell>
        </row>
      </sheetData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B PUSAT"/>
      <sheetName val="JURNAL"/>
      <sheetName val="JML STOK"/>
      <sheetName val="DTstok"/>
      <sheetName val="MEMO"/>
      <sheetName val="MATERIAL juni 05"/>
      <sheetName val="UPDATE 25 JANUARI 2007"/>
      <sheetName val="TDL2001"/>
      <sheetName val="Cover"/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HS - Non Personel"/>
      <sheetName val="ca"/>
      <sheetName val="W-NAD"/>
      <sheetName val="aruskas"/>
      <sheetName val="Hal-1"/>
      <sheetName val="master rab"/>
      <sheetName val="Asumsi"/>
    </sheetNames>
    <sheetDataSet>
      <sheetData sheetId="0">
        <row r="1">
          <cell r="A1" t="str">
            <v>BUKU BESAR</v>
          </cell>
        </row>
        <row r="2">
          <cell r="A2" t="str">
            <v>CV LITA</v>
          </cell>
        </row>
        <row r="3">
          <cell r="A3" t="str">
            <v>Periode Maret  2005</v>
          </cell>
        </row>
        <row r="6">
          <cell r="A6" t="str">
            <v>KODE</v>
          </cell>
          <cell r="B6" t="str">
            <v>NAMA RECENING</v>
          </cell>
          <cell r="C6" t="str">
            <v>KODE</v>
          </cell>
        </row>
        <row r="7">
          <cell r="A7">
            <v>1000</v>
          </cell>
          <cell r="B7" t="str">
            <v>persediaan</v>
          </cell>
          <cell r="C7" t="str">
            <v>KODE</v>
          </cell>
        </row>
        <row r="8">
          <cell r="A8">
            <v>1001</v>
          </cell>
          <cell r="B8" t="str">
            <v>AAAC 35 mm</v>
          </cell>
          <cell r="C8" t="str">
            <v>AJJA</v>
          </cell>
        </row>
        <row r="9">
          <cell r="C9" t="str">
            <v>KODE</v>
          </cell>
        </row>
        <row r="10">
          <cell r="A10">
            <v>1002</v>
          </cell>
          <cell r="B10" t="str">
            <v>AAAC 70 mm</v>
          </cell>
          <cell r="C10" t="str">
            <v>AJJB</v>
          </cell>
        </row>
        <row r="11">
          <cell r="C11" t="str">
            <v>KODE</v>
          </cell>
        </row>
        <row r="12">
          <cell r="A12">
            <v>1003</v>
          </cell>
          <cell r="B12" t="str">
            <v>AAAC 240 mm</v>
          </cell>
          <cell r="C12" t="str">
            <v>AJJC</v>
          </cell>
        </row>
        <row r="13">
          <cell r="C13" t="str">
            <v>KODE</v>
          </cell>
        </row>
        <row r="14">
          <cell r="A14">
            <v>1004</v>
          </cell>
          <cell r="B14" t="str">
            <v>Alcua</v>
          </cell>
          <cell r="C14" t="str">
            <v>AJJD</v>
          </cell>
        </row>
        <row r="15">
          <cell r="C15" t="str">
            <v>KODE</v>
          </cell>
        </row>
        <row r="16">
          <cell r="A16">
            <v>1005</v>
          </cell>
          <cell r="B16" t="str">
            <v>Amper meter GHE</v>
          </cell>
          <cell r="C16" t="str">
            <v>AJJE</v>
          </cell>
        </row>
        <row r="17">
          <cell r="C17" t="str">
            <v>KODE</v>
          </cell>
        </row>
        <row r="18">
          <cell r="A18">
            <v>1006</v>
          </cell>
          <cell r="B18">
            <v>0</v>
          </cell>
          <cell r="C18" t="str">
            <v>AJJF</v>
          </cell>
        </row>
        <row r="19">
          <cell r="C19" t="str">
            <v>KODE</v>
          </cell>
        </row>
        <row r="20">
          <cell r="A20">
            <v>1007</v>
          </cell>
          <cell r="B20" t="str">
            <v>Angkur Root</v>
          </cell>
          <cell r="C20" t="str">
            <v>AJJG</v>
          </cell>
        </row>
        <row r="21">
          <cell r="C21" t="str">
            <v>KODE</v>
          </cell>
        </row>
        <row r="22">
          <cell r="A22">
            <v>1008</v>
          </cell>
          <cell r="B22" t="str">
            <v>Arester</v>
          </cell>
          <cell r="C22" t="str">
            <v>AJJH</v>
          </cell>
        </row>
        <row r="23">
          <cell r="C23" t="str">
            <v>KODE</v>
          </cell>
        </row>
        <row r="24">
          <cell r="A24">
            <v>1009</v>
          </cell>
          <cell r="B24" t="str">
            <v>Aye Bol</v>
          </cell>
          <cell r="C24" t="str">
            <v>AJJI</v>
          </cell>
        </row>
        <row r="25">
          <cell r="C25" t="str">
            <v>KODE</v>
          </cell>
        </row>
        <row r="26">
          <cell r="A26">
            <v>1010</v>
          </cell>
          <cell r="B26" t="str">
            <v>Aye Nut</v>
          </cell>
          <cell r="C26" t="str">
            <v>AJAJ</v>
          </cell>
        </row>
        <row r="27">
          <cell r="C27" t="str">
            <v>KODE</v>
          </cell>
        </row>
        <row r="28">
          <cell r="A28">
            <v>1011</v>
          </cell>
          <cell r="B28" t="str">
            <v>Bandled conector</v>
          </cell>
          <cell r="C28" t="str">
            <v>AJAA</v>
          </cell>
        </row>
        <row r="29">
          <cell r="C29" t="str">
            <v>KODE</v>
          </cell>
        </row>
        <row r="30">
          <cell r="A30">
            <v>1012</v>
          </cell>
          <cell r="B30" t="str">
            <v>Begel Petir</v>
          </cell>
          <cell r="C30" t="str">
            <v>AJAB</v>
          </cell>
        </row>
        <row r="31">
          <cell r="C31" t="str">
            <v>KODE</v>
          </cell>
        </row>
        <row r="32">
          <cell r="A32">
            <v>1013</v>
          </cell>
          <cell r="B32" t="str">
            <v>BC 6 mm</v>
          </cell>
          <cell r="C32" t="str">
            <v>AJAC</v>
          </cell>
        </row>
        <row r="33">
          <cell r="C33" t="str">
            <v>KODE</v>
          </cell>
        </row>
        <row r="34">
          <cell r="A34">
            <v>1014</v>
          </cell>
          <cell r="B34" t="str">
            <v>BC 10 mm</v>
          </cell>
          <cell r="C34" t="str">
            <v>AJAD</v>
          </cell>
        </row>
        <row r="35">
          <cell r="C35" t="str">
            <v>KODE</v>
          </cell>
        </row>
        <row r="36">
          <cell r="A36">
            <v>1015</v>
          </cell>
          <cell r="B36" t="str">
            <v>BC 16 mm</v>
          </cell>
          <cell r="C36" t="str">
            <v>AJAE</v>
          </cell>
        </row>
        <row r="37">
          <cell r="C37" t="str">
            <v>KODE</v>
          </cell>
        </row>
        <row r="38">
          <cell r="A38">
            <v>1016</v>
          </cell>
          <cell r="B38" t="str">
            <v>BC 25 mm</v>
          </cell>
          <cell r="C38" t="str">
            <v>AJAF</v>
          </cell>
        </row>
        <row r="39">
          <cell r="C39" t="str">
            <v>KODE</v>
          </cell>
        </row>
        <row r="40">
          <cell r="A40">
            <v>1017</v>
          </cell>
          <cell r="B40" t="str">
            <v>BC 35 mm</v>
          </cell>
          <cell r="C40" t="str">
            <v>AJAG</v>
          </cell>
        </row>
        <row r="41">
          <cell r="C41" t="str">
            <v>KODE</v>
          </cell>
        </row>
        <row r="42">
          <cell r="A42">
            <v>1018</v>
          </cell>
          <cell r="B42" t="str">
            <v>BC 50  mm</v>
          </cell>
          <cell r="C42" t="str">
            <v>AJAH</v>
          </cell>
        </row>
        <row r="43">
          <cell r="C43" t="str">
            <v>KODE</v>
          </cell>
        </row>
        <row r="44">
          <cell r="A44">
            <v>1019</v>
          </cell>
          <cell r="B44" t="str">
            <v>Beugel U</v>
          </cell>
          <cell r="C44" t="str">
            <v>AJAI</v>
          </cell>
        </row>
        <row r="45">
          <cell r="C45" t="str">
            <v>KODE</v>
          </cell>
        </row>
        <row r="46">
          <cell r="A46">
            <v>1020</v>
          </cell>
          <cell r="B46" t="str">
            <v>Bol doble Apset</v>
          </cell>
          <cell r="C46" t="str">
            <v>AJBJ</v>
          </cell>
        </row>
        <row r="47">
          <cell r="C47" t="str">
            <v>KODE</v>
          </cell>
        </row>
        <row r="48">
          <cell r="A48">
            <v>1021</v>
          </cell>
          <cell r="B48" t="str">
            <v>Bol Senggel Apset</v>
          </cell>
          <cell r="C48" t="str">
            <v>AJBA</v>
          </cell>
        </row>
        <row r="49">
          <cell r="C49" t="str">
            <v>KODE</v>
          </cell>
        </row>
        <row r="50">
          <cell r="A50">
            <v>1022</v>
          </cell>
          <cell r="B50" t="str">
            <v>Bolmecin</v>
          </cell>
          <cell r="C50" t="str">
            <v>AJBB</v>
          </cell>
        </row>
        <row r="51">
          <cell r="C51" t="str">
            <v>KODE</v>
          </cell>
        </row>
        <row r="52">
          <cell r="A52">
            <v>1023</v>
          </cell>
          <cell r="B52" t="str">
            <v>Box LVCB  70 x  50 x 30 mm</v>
          </cell>
          <cell r="C52" t="str">
            <v>AJBC</v>
          </cell>
        </row>
        <row r="53">
          <cell r="C53" t="str">
            <v>KODE</v>
          </cell>
        </row>
        <row r="54">
          <cell r="A54">
            <v>1024</v>
          </cell>
          <cell r="B54" t="str">
            <v>Box 40 x 25 x 20  cm / Meteran</v>
          </cell>
          <cell r="C54" t="str">
            <v>AJBD</v>
          </cell>
        </row>
        <row r="55">
          <cell r="C55" t="str">
            <v>KODE</v>
          </cell>
        </row>
        <row r="56">
          <cell r="A56">
            <v>1025</v>
          </cell>
          <cell r="B56" t="str">
            <v>Box 40 x 30 x 25   cm</v>
          </cell>
          <cell r="C56" t="str">
            <v>AJBE</v>
          </cell>
        </row>
        <row r="57">
          <cell r="C57" t="str">
            <v>KODE</v>
          </cell>
        </row>
        <row r="58">
          <cell r="A58">
            <v>1026</v>
          </cell>
          <cell r="B58" t="str">
            <v>Box 50 x 40 x 25   cm/Topi</v>
          </cell>
          <cell r="C58" t="str">
            <v>AJBF</v>
          </cell>
        </row>
        <row r="59">
          <cell r="C59" t="str">
            <v>KODE</v>
          </cell>
        </row>
        <row r="60">
          <cell r="A60">
            <v>1027</v>
          </cell>
          <cell r="B60" t="str">
            <v>Box 60 x 40 x 20   cm</v>
          </cell>
          <cell r="C60" t="str">
            <v>AJBG</v>
          </cell>
        </row>
        <row r="61">
          <cell r="C61" t="str">
            <v>KODE</v>
          </cell>
        </row>
        <row r="62">
          <cell r="A62">
            <v>1028</v>
          </cell>
          <cell r="B62" t="str">
            <v>Box 70 x 50 x 20   cmi</v>
          </cell>
          <cell r="C62" t="str">
            <v>AJBH</v>
          </cell>
        </row>
        <row r="63">
          <cell r="C63" t="str">
            <v>KODE</v>
          </cell>
        </row>
        <row r="64">
          <cell r="A64">
            <v>1029</v>
          </cell>
          <cell r="B64" t="str">
            <v>Box 70 x 50 x 20   cm/Topi</v>
          </cell>
          <cell r="C64" t="str">
            <v>AJBI</v>
          </cell>
        </row>
        <row r="65">
          <cell r="C65" t="str">
            <v>KODE</v>
          </cell>
        </row>
        <row r="66">
          <cell r="A66">
            <v>1030</v>
          </cell>
          <cell r="B66" t="str">
            <v>Box 70 x 50 x 25   cm/Topi</v>
          </cell>
          <cell r="C66" t="str">
            <v>AJCJ</v>
          </cell>
        </row>
        <row r="67">
          <cell r="C67" t="str">
            <v>KODE</v>
          </cell>
        </row>
        <row r="68">
          <cell r="A68">
            <v>1031</v>
          </cell>
          <cell r="B68" t="str">
            <v>Box 70 x 50 x 30   cm</v>
          </cell>
          <cell r="C68" t="str">
            <v>AJCA</v>
          </cell>
        </row>
        <row r="69">
          <cell r="C69" t="str">
            <v>KODE</v>
          </cell>
        </row>
        <row r="70">
          <cell r="A70">
            <v>1032</v>
          </cell>
          <cell r="B70" t="str">
            <v>Box 70 x 50 x 30   cm/Topi</v>
          </cell>
          <cell r="C70" t="str">
            <v>AJCB</v>
          </cell>
        </row>
        <row r="71">
          <cell r="C71" t="str">
            <v>KODE</v>
          </cell>
        </row>
        <row r="72">
          <cell r="A72">
            <v>1033</v>
          </cell>
          <cell r="B72" t="str">
            <v>Box 70 x 50 x 40   cm</v>
          </cell>
          <cell r="C72" t="str">
            <v>AJCC</v>
          </cell>
        </row>
        <row r="73">
          <cell r="C73" t="str">
            <v>KODE</v>
          </cell>
        </row>
        <row r="74">
          <cell r="A74">
            <v>1034</v>
          </cell>
          <cell r="B74" t="str">
            <v>Box 80 x 60 x 20   cm</v>
          </cell>
          <cell r="C74" t="str">
            <v>AJCD</v>
          </cell>
        </row>
        <row r="75">
          <cell r="C75" t="str">
            <v>KODE</v>
          </cell>
        </row>
        <row r="76">
          <cell r="A76">
            <v>1035</v>
          </cell>
          <cell r="B76" t="str">
            <v>Box 80 x 70 x 30   cm</v>
          </cell>
          <cell r="C76" t="str">
            <v>AJCE</v>
          </cell>
        </row>
        <row r="77">
          <cell r="C77" t="str">
            <v>KODE</v>
          </cell>
        </row>
        <row r="78">
          <cell r="A78">
            <v>1036</v>
          </cell>
          <cell r="B78" t="str">
            <v>Box 100 x 60 x 30 cm/Topi</v>
          </cell>
          <cell r="C78" t="str">
            <v>AJCF</v>
          </cell>
        </row>
        <row r="79">
          <cell r="C79" t="str">
            <v>KODE</v>
          </cell>
        </row>
        <row r="80">
          <cell r="A80">
            <v>1037</v>
          </cell>
          <cell r="B80" t="str">
            <v>Box 100x 70 x 50 cm/Topi</v>
          </cell>
          <cell r="C80" t="str">
            <v>AJCG</v>
          </cell>
        </row>
        <row r="81">
          <cell r="C81" t="str">
            <v>KODE</v>
          </cell>
        </row>
        <row r="82">
          <cell r="A82">
            <v>1038</v>
          </cell>
          <cell r="B82" t="str">
            <v>Box Presto 4 Grop</v>
          </cell>
          <cell r="C82" t="str">
            <v>AJCH</v>
          </cell>
        </row>
        <row r="83">
          <cell r="C83" t="str">
            <v>KODE</v>
          </cell>
        </row>
        <row r="84">
          <cell r="A84">
            <v>1039</v>
          </cell>
          <cell r="B84" t="str">
            <v>Box Presto 8 Grop</v>
          </cell>
          <cell r="C84" t="str">
            <v>AJCI</v>
          </cell>
        </row>
        <row r="85">
          <cell r="C85" t="str">
            <v>KODE</v>
          </cell>
        </row>
        <row r="86">
          <cell r="A86">
            <v>1040</v>
          </cell>
          <cell r="B86" t="str">
            <v>Box Presto 12 Grop</v>
          </cell>
          <cell r="C86" t="str">
            <v>AJDJ</v>
          </cell>
        </row>
        <row r="87">
          <cell r="C87" t="str">
            <v>KODE</v>
          </cell>
        </row>
        <row r="88">
          <cell r="A88">
            <v>1041</v>
          </cell>
          <cell r="B88" t="str">
            <v>Brom Impala</v>
          </cell>
          <cell r="C88" t="str">
            <v>AJDA</v>
          </cell>
        </row>
        <row r="89">
          <cell r="C89" t="str">
            <v>KODE</v>
          </cell>
        </row>
        <row r="90">
          <cell r="A90">
            <v>1042</v>
          </cell>
          <cell r="B90" t="str">
            <v>Balas PH</v>
          </cell>
          <cell r="C90" t="str">
            <v>AJDB</v>
          </cell>
        </row>
        <row r="91">
          <cell r="C91" t="str">
            <v>KODE</v>
          </cell>
        </row>
        <row r="92">
          <cell r="A92">
            <v>1043</v>
          </cell>
          <cell r="B92" t="str">
            <v>Braket Monting</v>
          </cell>
          <cell r="C92" t="str">
            <v>AJDC</v>
          </cell>
        </row>
        <row r="93">
          <cell r="C93" t="str">
            <v>KODE</v>
          </cell>
        </row>
        <row r="94">
          <cell r="A94">
            <v>1044</v>
          </cell>
          <cell r="B94" t="str">
            <v>Braket Secunder/J10</v>
          </cell>
          <cell r="C94" t="str">
            <v>AJDD</v>
          </cell>
        </row>
        <row r="95">
          <cell r="C95" t="str">
            <v>KODE</v>
          </cell>
        </row>
        <row r="96">
          <cell r="A96">
            <v>1045</v>
          </cell>
          <cell r="B96" t="str">
            <v>Braket Senter</v>
          </cell>
          <cell r="C96" t="str">
            <v>AJDE</v>
          </cell>
        </row>
        <row r="97">
          <cell r="C97" t="str">
            <v>KODE</v>
          </cell>
        </row>
        <row r="98">
          <cell r="A98">
            <v>1046</v>
          </cell>
          <cell r="B98" t="str">
            <v>Braket trafo</v>
          </cell>
          <cell r="C98" t="str">
            <v>AJDF</v>
          </cell>
        </row>
        <row r="99">
          <cell r="C99" t="str">
            <v>KODE</v>
          </cell>
        </row>
        <row r="100">
          <cell r="A100">
            <v>1047</v>
          </cell>
          <cell r="B100" t="str">
            <v>Bris Stil  55</v>
          </cell>
          <cell r="C100" t="str">
            <v>AJDG</v>
          </cell>
        </row>
        <row r="101">
          <cell r="C101" t="str">
            <v>KODE</v>
          </cell>
        </row>
        <row r="102">
          <cell r="A102">
            <v>1048</v>
          </cell>
          <cell r="B102" t="str">
            <v>Bris Stil  77</v>
          </cell>
          <cell r="C102" t="str">
            <v>AJDH</v>
          </cell>
        </row>
        <row r="103">
          <cell r="C103" t="str">
            <v>KODE</v>
          </cell>
        </row>
        <row r="104">
          <cell r="A104">
            <v>1049</v>
          </cell>
          <cell r="B104" t="str">
            <v>CCO 10 - 16 mm</v>
          </cell>
          <cell r="C104" t="str">
            <v>AJDI</v>
          </cell>
        </row>
        <row r="105">
          <cell r="C105" t="str">
            <v>KODE</v>
          </cell>
        </row>
        <row r="106">
          <cell r="A106">
            <v>1050</v>
          </cell>
          <cell r="B106" t="str">
            <v>CCO 16 - 70 mm</v>
          </cell>
          <cell r="C106" t="str">
            <v>AJEJ</v>
          </cell>
        </row>
        <row r="107">
          <cell r="C107" t="str">
            <v>KODE</v>
          </cell>
        </row>
        <row r="108">
          <cell r="A108">
            <v>1051</v>
          </cell>
          <cell r="B108" t="str">
            <v>CCO 35 - 35 mm/HEC</v>
          </cell>
          <cell r="C108" t="str">
            <v>AJEA</v>
          </cell>
        </row>
        <row r="109">
          <cell r="C109" t="str">
            <v>KODE</v>
          </cell>
        </row>
        <row r="110">
          <cell r="A110">
            <v>1052</v>
          </cell>
          <cell r="B110" t="str">
            <v>CCO 35 - 70 mm/HEC</v>
          </cell>
          <cell r="C110" t="str">
            <v>AJEB</v>
          </cell>
        </row>
        <row r="111">
          <cell r="C111" t="str">
            <v>KODE</v>
          </cell>
        </row>
        <row r="112">
          <cell r="A112">
            <v>1053</v>
          </cell>
          <cell r="B112" t="str">
            <v>CCO 70 - 70 mm</v>
          </cell>
          <cell r="C112" t="str">
            <v>AJEC</v>
          </cell>
        </row>
        <row r="113">
          <cell r="C113" t="str">
            <v>KODE</v>
          </cell>
        </row>
        <row r="114">
          <cell r="A114">
            <v>1054</v>
          </cell>
          <cell r="B114" t="str">
            <v>CCO 70 - 150 mm/HEC</v>
          </cell>
          <cell r="C114" t="str">
            <v>AJED</v>
          </cell>
        </row>
        <row r="115">
          <cell r="C115" t="str">
            <v>KODE</v>
          </cell>
        </row>
        <row r="116">
          <cell r="A116">
            <v>1055</v>
          </cell>
          <cell r="B116" t="str">
            <v>CCO 70 - 240 mm/HEC</v>
          </cell>
          <cell r="C116" t="str">
            <v>AJEE</v>
          </cell>
        </row>
        <row r="117">
          <cell r="C117" t="str">
            <v>KODE</v>
          </cell>
        </row>
        <row r="118">
          <cell r="A118">
            <v>1056</v>
          </cell>
          <cell r="B118" t="str">
            <v>CCO 240 - 240 mm/HEC</v>
          </cell>
          <cell r="C118" t="str">
            <v>AJEF</v>
          </cell>
        </row>
        <row r="119">
          <cell r="C119" t="str">
            <v>KODE</v>
          </cell>
        </row>
        <row r="120">
          <cell r="A120">
            <v>1057</v>
          </cell>
          <cell r="B120" t="str">
            <v>Clevel hang+Level kom</v>
          </cell>
          <cell r="C120" t="str">
            <v>AJEG</v>
          </cell>
        </row>
        <row r="121">
          <cell r="C121" t="str">
            <v>KODE</v>
          </cell>
        </row>
        <row r="122">
          <cell r="A122">
            <v>1058</v>
          </cell>
          <cell r="B122" t="str">
            <v>Clevis swinging</v>
          </cell>
          <cell r="C122" t="str">
            <v>AJEH</v>
          </cell>
        </row>
        <row r="123">
          <cell r="C123" t="str">
            <v>KODE</v>
          </cell>
        </row>
        <row r="124">
          <cell r="A124">
            <v>1059</v>
          </cell>
          <cell r="B124" t="str">
            <v>Cros am  1,5  mtr</v>
          </cell>
          <cell r="C124" t="str">
            <v>AJEI</v>
          </cell>
        </row>
        <row r="125">
          <cell r="C125" t="str">
            <v>KODE</v>
          </cell>
        </row>
        <row r="126">
          <cell r="A126">
            <v>1060</v>
          </cell>
          <cell r="B126" t="str">
            <v>Cros am  2  mtr</v>
          </cell>
          <cell r="C126" t="str">
            <v>AJFJ</v>
          </cell>
        </row>
        <row r="127">
          <cell r="C127" t="str">
            <v>KODE</v>
          </cell>
        </row>
        <row r="128">
          <cell r="A128">
            <v>1061</v>
          </cell>
          <cell r="B128" t="str">
            <v>CCO 25 - 35 mm</v>
          </cell>
          <cell r="C128" t="str">
            <v>AJFA</v>
          </cell>
        </row>
        <row r="129">
          <cell r="C129" t="str">
            <v>KODE</v>
          </cell>
        </row>
        <row r="130">
          <cell r="A130">
            <v>1062</v>
          </cell>
          <cell r="B130" t="str">
            <v>CT Ampere OTTO</v>
          </cell>
          <cell r="C130" t="str">
            <v>AJFB</v>
          </cell>
        </row>
        <row r="131">
          <cell r="C131" t="str">
            <v>KODE</v>
          </cell>
        </row>
        <row r="132">
          <cell r="A132">
            <v>1063</v>
          </cell>
          <cell r="B132" t="str">
            <v>Doble arming</v>
          </cell>
          <cell r="C132" t="str">
            <v>AJFC</v>
          </cell>
        </row>
        <row r="133">
          <cell r="C133" t="str">
            <v>KODE</v>
          </cell>
        </row>
        <row r="134">
          <cell r="A134">
            <v>1064</v>
          </cell>
          <cell r="B134" t="str">
            <v>Donlite</v>
          </cell>
          <cell r="C134" t="str">
            <v>AJFD</v>
          </cell>
        </row>
        <row r="135">
          <cell r="C135" t="str">
            <v>KODE</v>
          </cell>
        </row>
        <row r="136">
          <cell r="A136">
            <v>1065</v>
          </cell>
          <cell r="B136" t="str">
            <v>Doradus</v>
          </cell>
          <cell r="C136" t="str">
            <v>AJFE</v>
          </cell>
        </row>
        <row r="137">
          <cell r="C137" t="str">
            <v>KODE</v>
          </cell>
        </row>
        <row r="138">
          <cell r="A138">
            <v>1066</v>
          </cell>
          <cell r="B138" t="str">
            <v>Enggel klem</v>
          </cell>
          <cell r="C138" t="str">
            <v>AJFF</v>
          </cell>
        </row>
        <row r="139">
          <cell r="C139" t="str">
            <v>KODE</v>
          </cell>
        </row>
        <row r="140">
          <cell r="A140">
            <v>1067</v>
          </cell>
          <cell r="B140" t="str">
            <v>Eser werk 1 set</v>
          </cell>
          <cell r="C140" t="str">
            <v>AJFG</v>
          </cell>
        </row>
        <row r="141">
          <cell r="C141" t="str">
            <v>KODE</v>
          </cell>
        </row>
        <row r="142">
          <cell r="A142">
            <v>1068</v>
          </cell>
          <cell r="B142" t="str">
            <v>Exspanding</v>
          </cell>
          <cell r="C142" t="str">
            <v>AJFH</v>
          </cell>
        </row>
        <row r="143">
          <cell r="C143" t="str">
            <v>KODE</v>
          </cell>
        </row>
        <row r="144">
          <cell r="A144">
            <v>1069</v>
          </cell>
          <cell r="B144" t="str">
            <v>Extrabol</v>
          </cell>
          <cell r="C144" t="str">
            <v>AJFI</v>
          </cell>
        </row>
        <row r="145">
          <cell r="C145" t="str">
            <v>KODE</v>
          </cell>
        </row>
        <row r="146">
          <cell r="A146">
            <v>1070</v>
          </cell>
          <cell r="B146" t="str">
            <v>Foto Sel</v>
          </cell>
          <cell r="C146" t="str">
            <v>AJGJ</v>
          </cell>
        </row>
        <row r="147">
          <cell r="C147" t="str">
            <v>KODE</v>
          </cell>
        </row>
        <row r="148">
          <cell r="A148">
            <v>1071</v>
          </cell>
          <cell r="B148" t="str">
            <v>FCO</v>
          </cell>
          <cell r="C148" t="str">
            <v>AJGA</v>
          </cell>
        </row>
        <row r="149">
          <cell r="C149" t="str">
            <v>KODE</v>
          </cell>
        </row>
        <row r="150">
          <cell r="A150">
            <v>1072</v>
          </cell>
          <cell r="B150" t="str">
            <v>Fiting Holder</v>
          </cell>
          <cell r="C150" t="str">
            <v>AJGB</v>
          </cell>
        </row>
        <row r="151">
          <cell r="C151" t="str">
            <v>KODE</v>
          </cell>
        </row>
        <row r="152">
          <cell r="A152">
            <v>1073</v>
          </cell>
          <cell r="B152" t="str">
            <v>Fitting hias</v>
          </cell>
          <cell r="C152" t="str">
            <v>AJGC</v>
          </cell>
        </row>
        <row r="153">
          <cell r="C153" t="str">
            <v>KODE</v>
          </cell>
        </row>
        <row r="154">
          <cell r="A154">
            <v>1074</v>
          </cell>
          <cell r="B154" t="str">
            <v>Fitting miring</v>
          </cell>
          <cell r="C154" t="str">
            <v>AJGD</v>
          </cell>
        </row>
        <row r="155">
          <cell r="C155" t="str">
            <v>KODE</v>
          </cell>
        </row>
        <row r="156">
          <cell r="A156">
            <v>1075</v>
          </cell>
          <cell r="B156" t="str">
            <v>Fitting segi 4</v>
          </cell>
          <cell r="C156" t="str">
            <v>AJGE</v>
          </cell>
        </row>
        <row r="157">
          <cell r="C157" t="str">
            <v>KODE</v>
          </cell>
        </row>
        <row r="158">
          <cell r="A158">
            <v>1076</v>
          </cell>
          <cell r="B158" t="str">
            <v>Fitting segi 4 broco</v>
          </cell>
          <cell r="C158" t="str">
            <v>AJGF</v>
          </cell>
        </row>
        <row r="159">
          <cell r="C159" t="str">
            <v>KODE</v>
          </cell>
        </row>
        <row r="160">
          <cell r="A160">
            <v>1077</v>
          </cell>
          <cell r="B160" t="str">
            <v>Fitting segi 6</v>
          </cell>
          <cell r="C160" t="str">
            <v>AJGG</v>
          </cell>
        </row>
        <row r="161">
          <cell r="C161" t="str">
            <v>KODE</v>
          </cell>
        </row>
        <row r="162">
          <cell r="A162">
            <v>1078</v>
          </cell>
          <cell r="B162" t="str">
            <v>Fitting tegak</v>
          </cell>
          <cell r="C162" t="str">
            <v>AJGH</v>
          </cell>
        </row>
        <row r="163">
          <cell r="C163" t="str">
            <v>KODE</v>
          </cell>
        </row>
        <row r="164">
          <cell r="A164">
            <v>1079</v>
          </cell>
          <cell r="B164" t="str">
            <v>Fitting tegak broco</v>
          </cell>
          <cell r="C164" t="str">
            <v>AJGI</v>
          </cell>
        </row>
        <row r="165">
          <cell r="C165" t="str">
            <v>KODE</v>
          </cell>
        </row>
        <row r="166">
          <cell r="A166">
            <v>1080</v>
          </cell>
          <cell r="B166" t="str">
            <v>Fitting WD</v>
          </cell>
          <cell r="C166" t="str">
            <v>AJHJ</v>
          </cell>
        </row>
        <row r="167">
          <cell r="C167" t="str">
            <v>KODE</v>
          </cell>
        </row>
        <row r="168">
          <cell r="A168">
            <v>1081</v>
          </cell>
          <cell r="B168" t="str">
            <v>Fius slink 10 A</v>
          </cell>
          <cell r="C168" t="str">
            <v>AJHA</v>
          </cell>
        </row>
        <row r="169">
          <cell r="C169" t="str">
            <v>KODE</v>
          </cell>
        </row>
        <row r="170">
          <cell r="A170">
            <v>1082</v>
          </cell>
          <cell r="B170" t="str">
            <v>Fius slink 15 A</v>
          </cell>
          <cell r="C170" t="str">
            <v>AJHB</v>
          </cell>
        </row>
        <row r="171">
          <cell r="C171" t="str">
            <v>KODE</v>
          </cell>
        </row>
        <row r="172">
          <cell r="A172">
            <v>1083</v>
          </cell>
          <cell r="B172" t="str">
            <v>Fius slink 20 A</v>
          </cell>
          <cell r="C172" t="str">
            <v>AJHC</v>
          </cell>
        </row>
        <row r="173">
          <cell r="C173" t="str">
            <v>KODE</v>
          </cell>
        </row>
        <row r="174">
          <cell r="A174">
            <v>1084</v>
          </cell>
          <cell r="B174" t="str">
            <v>Fius slink 25 A</v>
          </cell>
          <cell r="C174" t="str">
            <v>AJHD</v>
          </cell>
        </row>
        <row r="175">
          <cell r="C175" t="str">
            <v>KODE</v>
          </cell>
        </row>
        <row r="176">
          <cell r="A176">
            <v>1085</v>
          </cell>
          <cell r="B176" t="str">
            <v>Fius slink 40 A</v>
          </cell>
          <cell r="C176" t="str">
            <v>AJHE</v>
          </cell>
        </row>
        <row r="177">
          <cell r="C177" t="str">
            <v>KODE</v>
          </cell>
        </row>
        <row r="178">
          <cell r="A178">
            <v>1086</v>
          </cell>
          <cell r="B178" t="str">
            <v>Fuse Box biasa</v>
          </cell>
          <cell r="C178" t="str">
            <v>AJHF</v>
          </cell>
        </row>
        <row r="179">
          <cell r="C179" t="str">
            <v>KODE</v>
          </cell>
        </row>
        <row r="180">
          <cell r="A180">
            <v>1087</v>
          </cell>
          <cell r="B180" t="str">
            <v>Fuse Box broco</v>
          </cell>
          <cell r="C180" t="str">
            <v>AJHG</v>
          </cell>
        </row>
        <row r="181">
          <cell r="C181" t="str">
            <v>KODE</v>
          </cell>
        </row>
        <row r="182">
          <cell r="A182">
            <v>1088</v>
          </cell>
          <cell r="B182" t="str">
            <v>Gay hook</v>
          </cell>
          <cell r="C182" t="str">
            <v>AJHH</v>
          </cell>
        </row>
        <row r="183">
          <cell r="C183" t="str">
            <v>KODE</v>
          </cell>
        </row>
        <row r="184">
          <cell r="A184">
            <v>1089</v>
          </cell>
          <cell r="B184" t="str">
            <v>Gay weare 25  mm</v>
          </cell>
          <cell r="C184" t="str">
            <v>AJHI</v>
          </cell>
        </row>
        <row r="185">
          <cell r="C185" t="str">
            <v>KODE</v>
          </cell>
        </row>
        <row r="186">
          <cell r="A186">
            <v>1090</v>
          </cell>
          <cell r="B186" t="str">
            <v>Gay weare 35  mm</v>
          </cell>
          <cell r="C186" t="str">
            <v>AJIJ</v>
          </cell>
        </row>
        <row r="187">
          <cell r="C187" t="str">
            <v>KODE</v>
          </cell>
        </row>
        <row r="188">
          <cell r="A188">
            <v>1091</v>
          </cell>
          <cell r="B188" t="str">
            <v>Gay weare 50  mm</v>
          </cell>
          <cell r="C188" t="str">
            <v>AJIA</v>
          </cell>
        </row>
        <row r="189">
          <cell r="C189" t="str">
            <v>KODE</v>
          </cell>
        </row>
        <row r="190">
          <cell r="A190">
            <v>1092</v>
          </cell>
          <cell r="B190" t="str">
            <v>Gay weare 70  mm</v>
          </cell>
          <cell r="C190" t="str">
            <v>AJIB</v>
          </cell>
        </row>
        <row r="191">
          <cell r="C191" t="str">
            <v>KODE</v>
          </cell>
        </row>
        <row r="192">
          <cell r="A192">
            <v>1093</v>
          </cell>
          <cell r="B192" t="str">
            <v>Gron rood 140 cm</v>
          </cell>
          <cell r="C192" t="str">
            <v>AJIC</v>
          </cell>
        </row>
        <row r="193">
          <cell r="C193" t="str">
            <v>KODE</v>
          </cell>
        </row>
        <row r="194">
          <cell r="A194">
            <v>1094</v>
          </cell>
          <cell r="B194" t="str">
            <v>Gron rood 270 cm</v>
          </cell>
          <cell r="C194" t="str">
            <v>AJID</v>
          </cell>
        </row>
        <row r="195">
          <cell r="C195" t="str">
            <v>KODE</v>
          </cell>
        </row>
        <row r="196">
          <cell r="A196">
            <v>1095</v>
          </cell>
          <cell r="B196" t="str">
            <v>Gron lak</v>
          </cell>
          <cell r="C196" t="str">
            <v>AJIE</v>
          </cell>
        </row>
        <row r="197">
          <cell r="C197" t="str">
            <v>KODE</v>
          </cell>
        </row>
        <row r="198">
          <cell r="A198">
            <v>1096</v>
          </cell>
          <cell r="B198" t="str">
            <v>HB SS 10 x 30</v>
          </cell>
          <cell r="C198" t="str">
            <v>AJIF</v>
          </cell>
        </row>
        <row r="199">
          <cell r="C199" t="str">
            <v>KODE</v>
          </cell>
        </row>
        <row r="200">
          <cell r="A200">
            <v>1097</v>
          </cell>
          <cell r="B200" t="str">
            <v>HB SS 12 x 30</v>
          </cell>
          <cell r="C200" t="str">
            <v>AJIG</v>
          </cell>
        </row>
        <row r="201">
          <cell r="C201" t="str">
            <v>KODE</v>
          </cell>
        </row>
        <row r="202">
          <cell r="A202">
            <v>1098</v>
          </cell>
          <cell r="B202" t="str">
            <v>HB SS 10 x 35</v>
          </cell>
          <cell r="C202" t="str">
            <v>AJIH</v>
          </cell>
        </row>
        <row r="203">
          <cell r="C203" t="str">
            <v>KODE</v>
          </cell>
        </row>
        <row r="204">
          <cell r="A204">
            <v>1099</v>
          </cell>
          <cell r="B204" t="str">
            <v>HB SS 12 x 35</v>
          </cell>
          <cell r="C204" t="str">
            <v>AJII</v>
          </cell>
        </row>
        <row r="205">
          <cell r="C205" t="str">
            <v>KODE</v>
          </cell>
        </row>
        <row r="206">
          <cell r="A206">
            <v>1100</v>
          </cell>
          <cell r="B206" t="str">
            <v>Hotlin klem 70 ( biasa )</v>
          </cell>
          <cell r="C206" t="str">
            <v>AAJJ</v>
          </cell>
        </row>
        <row r="207">
          <cell r="C207" t="str">
            <v>KODE</v>
          </cell>
        </row>
        <row r="208">
          <cell r="A208">
            <v>1101</v>
          </cell>
          <cell r="B208" t="str">
            <v>Hotlin klem 70 LLC</v>
          </cell>
          <cell r="C208" t="str">
            <v>AAJA</v>
          </cell>
        </row>
        <row r="209">
          <cell r="C209" t="str">
            <v>KODE</v>
          </cell>
        </row>
        <row r="210">
          <cell r="A210">
            <v>1102</v>
          </cell>
          <cell r="B210" t="str">
            <v>Handel 63 Amper</v>
          </cell>
          <cell r="C210" t="str">
            <v>AAJB</v>
          </cell>
        </row>
        <row r="211">
          <cell r="C211" t="str">
            <v>KODE</v>
          </cell>
        </row>
        <row r="212">
          <cell r="A212">
            <v>1103</v>
          </cell>
          <cell r="B212" t="str">
            <v>Fiteng Helogin</v>
          </cell>
          <cell r="C212" t="str">
            <v>AAJC</v>
          </cell>
        </row>
        <row r="213">
          <cell r="C213" t="str">
            <v>KODE</v>
          </cell>
        </row>
        <row r="214">
          <cell r="A214">
            <v>1104</v>
          </cell>
          <cell r="B214" t="str">
            <v>Inbodos</v>
          </cell>
          <cell r="C214" t="str">
            <v>AAJD</v>
          </cell>
        </row>
        <row r="215">
          <cell r="C215" t="str">
            <v>KODE</v>
          </cell>
        </row>
        <row r="216">
          <cell r="A216">
            <v>1105</v>
          </cell>
          <cell r="B216" t="str">
            <v>Inbodos clipsal</v>
          </cell>
          <cell r="C216" t="str">
            <v>AAJE</v>
          </cell>
        </row>
        <row r="217">
          <cell r="C217" t="str">
            <v>KODE</v>
          </cell>
        </row>
        <row r="218">
          <cell r="A218">
            <v>1106</v>
          </cell>
          <cell r="B218" t="str">
            <v>Inbodos breker</v>
          </cell>
          <cell r="C218" t="str">
            <v>AAJF</v>
          </cell>
        </row>
        <row r="219">
          <cell r="C219" t="str">
            <v>KODE</v>
          </cell>
        </row>
        <row r="220">
          <cell r="A220">
            <v>1107</v>
          </cell>
          <cell r="B220" t="str">
            <v>Isolasi</v>
          </cell>
          <cell r="C220" t="str">
            <v>AAJG</v>
          </cell>
        </row>
        <row r="221">
          <cell r="C221" t="str">
            <v>KODE</v>
          </cell>
        </row>
        <row r="222">
          <cell r="A222">
            <v>1108</v>
          </cell>
          <cell r="B222" t="str">
            <v>J 2</v>
          </cell>
          <cell r="C222" t="str">
            <v>AAJH</v>
          </cell>
        </row>
        <row r="223">
          <cell r="C223" t="str">
            <v>KODE</v>
          </cell>
        </row>
        <row r="224">
          <cell r="A224">
            <v>1109</v>
          </cell>
          <cell r="B224" t="str">
            <v>J 3</v>
          </cell>
          <cell r="C224" t="str">
            <v>AAJI</v>
          </cell>
        </row>
        <row r="225">
          <cell r="C225" t="str">
            <v>KODE</v>
          </cell>
        </row>
        <row r="226">
          <cell r="A226">
            <v>1110</v>
          </cell>
          <cell r="B226" t="str">
            <v>J 4</v>
          </cell>
          <cell r="C226" t="str">
            <v>AAAJ</v>
          </cell>
        </row>
        <row r="227">
          <cell r="C227" t="str">
            <v>KODE</v>
          </cell>
        </row>
        <row r="228">
          <cell r="A228">
            <v>1111</v>
          </cell>
          <cell r="B228" t="str">
            <v>Jon slip 16 mm</v>
          </cell>
          <cell r="C228" t="str">
            <v>AAAA</v>
          </cell>
        </row>
        <row r="229">
          <cell r="C229" t="str">
            <v>KODE</v>
          </cell>
        </row>
        <row r="230">
          <cell r="A230">
            <v>1112</v>
          </cell>
          <cell r="B230" t="str">
            <v>Jon slip 25 mm</v>
          </cell>
          <cell r="C230" t="str">
            <v>AAAB</v>
          </cell>
        </row>
        <row r="231">
          <cell r="C231" t="str">
            <v>KODE</v>
          </cell>
        </row>
        <row r="232">
          <cell r="A232">
            <v>1113</v>
          </cell>
          <cell r="B232" t="str">
            <v>Jon slip 35 mm</v>
          </cell>
          <cell r="C232" t="str">
            <v>AAAC</v>
          </cell>
        </row>
        <row r="233">
          <cell r="C233" t="str">
            <v>KODE</v>
          </cell>
        </row>
        <row r="234">
          <cell r="A234">
            <v>1114</v>
          </cell>
          <cell r="B234" t="str">
            <v>Jon slip 70 mm</v>
          </cell>
          <cell r="C234" t="str">
            <v>AAAD</v>
          </cell>
        </row>
        <row r="235">
          <cell r="C235" t="str">
            <v>KODE</v>
          </cell>
        </row>
        <row r="236">
          <cell r="A236">
            <v>1115</v>
          </cell>
          <cell r="B236" t="str">
            <v>Jon slip 150 mm</v>
          </cell>
          <cell r="C236" t="str">
            <v>AAAE</v>
          </cell>
        </row>
        <row r="237">
          <cell r="C237" t="str">
            <v>KODE</v>
          </cell>
        </row>
        <row r="238">
          <cell r="A238">
            <v>1116</v>
          </cell>
          <cell r="B238" t="str">
            <v>Jon slip 240 mm</v>
          </cell>
          <cell r="C238" t="str">
            <v>AAAF</v>
          </cell>
        </row>
        <row r="239">
          <cell r="C239" t="str">
            <v>KODE</v>
          </cell>
        </row>
        <row r="240">
          <cell r="A240">
            <v>1117</v>
          </cell>
          <cell r="B240" t="str">
            <v>Kaki NT OOI</v>
          </cell>
          <cell r="C240" t="str">
            <v>AAAG</v>
          </cell>
        </row>
        <row r="241">
          <cell r="C241" t="str">
            <v>KODE</v>
          </cell>
        </row>
        <row r="242">
          <cell r="A242">
            <v>1118</v>
          </cell>
          <cell r="B242" t="str">
            <v>Kaki NT NH O</v>
          </cell>
          <cell r="C242" t="str">
            <v>AAAH</v>
          </cell>
        </row>
        <row r="243">
          <cell r="C243" t="str">
            <v>KODE</v>
          </cell>
        </row>
        <row r="244">
          <cell r="A244">
            <v>1119</v>
          </cell>
          <cell r="B244" t="str">
            <v>Kaki NT NH 1</v>
          </cell>
          <cell r="C244" t="str">
            <v>AAAI</v>
          </cell>
        </row>
        <row r="245">
          <cell r="C245" t="str">
            <v>KODE</v>
          </cell>
        </row>
        <row r="246">
          <cell r="A246">
            <v>1120</v>
          </cell>
          <cell r="B246" t="str">
            <v>Kaki NT NH 2</v>
          </cell>
          <cell r="C246" t="str">
            <v>AABJ</v>
          </cell>
        </row>
        <row r="247">
          <cell r="C247" t="str">
            <v>KODE</v>
          </cell>
        </row>
        <row r="248">
          <cell r="A248">
            <v>1121</v>
          </cell>
          <cell r="B248" t="str">
            <v>Kanal C 125 x 50 x 2,8 cm</v>
          </cell>
          <cell r="C248" t="str">
            <v>AABA</v>
          </cell>
        </row>
        <row r="249">
          <cell r="C249" t="str">
            <v>KODE</v>
          </cell>
        </row>
        <row r="250">
          <cell r="A250">
            <v>1122</v>
          </cell>
          <cell r="B250" t="str">
            <v>Kanal UNP 5</v>
          </cell>
          <cell r="C250" t="str">
            <v>AABB</v>
          </cell>
        </row>
        <row r="251">
          <cell r="C251" t="str">
            <v>KODE</v>
          </cell>
        </row>
        <row r="252">
          <cell r="A252">
            <v>1123</v>
          </cell>
          <cell r="B252" t="str">
            <v>Kanal UNP 8</v>
          </cell>
          <cell r="C252" t="str">
            <v>AABC</v>
          </cell>
        </row>
        <row r="253">
          <cell r="C253" t="str">
            <v>KODE</v>
          </cell>
        </row>
        <row r="254">
          <cell r="A254">
            <v>1124</v>
          </cell>
          <cell r="B254" t="str">
            <v>Kanal UNP 10</v>
          </cell>
          <cell r="C254" t="str">
            <v>AABD</v>
          </cell>
        </row>
        <row r="255">
          <cell r="C255" t="str">
            <v>KODE</v>
          </cell>
        </row>
        <row r="256">
          <cell r="A256">
            <v>1125</v>
          </cell>
          <cell r="B256" t="str">
            <v>Kanal UNP 615</v>
          </cell>
          <cell r="C256" t="str">
            <v>AABE</v>
          </cell>
        </row>
        <row r="257">
          <cell r="C257" t="str">
            <v>KODE</v>
          </cell>
        </row>
        <row r="258">
          <cell r="A258">
            <v>1126</v>
          </cell>
          <cell r="B258" t="str">
            <v>Krimpit 16/16</v>
          </cell>
          <cell r="C258" t="str">
            <v>AABF</v>
          </cell>
        </row>
        <row r="259">
          <cell r="C259" t="str">
            <v>KODE</v>
          </cell>
        </row>
        <row r="260">
          <cell r="A260">
            <v>1127</v>
          </cell>
          <cell r="B260" t="str">
            <v>Krimpit 35/70</v>
          </cell>
          <cell r="C260" t="str">
            <v>AABG</v>
          </cell>
        </row>
        <row r="261">
          <cell r="C261" t="str">
            <v>KODE</v>
          </cell>
        </row>
        <row r="262">
          <cell r="A262">
            <v>1128</v>
          </cell>
          <cell r="B262" t="str">
            <v>Klem beton   No: 8</v>
          </cell>
          <cell r="C262" t="str">
            <v>AABH</v>
          </cell>
        </row>
        <row r="263">
          <cell r="C263" t="str">
            <v>KODE</v>
          </cell>
        </row>
        <row r="264">
          <cell r="A264">
            <v>1129</v>
          </cell>
          <cell r="B264" t="str">
            <v>Klem beton   No: 9</v>
          </cell>
          <cell r="C264" t="str">
            <v>AABI</v>
          </cell>
        </row>
        <row r="265">
          <cell r="C265" t="str">
            <v>KODE</v>
          </cell>
        </row>
        <row r="266">
          <cell r="A266">
            <v>1130</v>
          </cell>
          <cell r="B266" t="str">
            <v>Klem beton  No:10</v>
          </cell>
          <cell r="C266" t="str">
            <v>AACJ</v>
          </cell>
        </row>
        <row r="267">
          <cell r="C267" t="str">
            <v>KODE</v>
          </cell>
        </row>
        <row r="268">
          <cell r="A268">
            <v>1131</v>
          </cell>
          <cell r="B268" t="str">
            <v>Klem beton No:12</v>
          </cell>
          <cell r="C268" t="str">
            <v>AACA</v>
          </cell>
        </row>
        <row r="269">
          <cell r="C269" t="str">
            <v>KODE</v>
          </cell>
        </row>
        <row r="270">
          <cell r="A270">
            <v>1132</v>
          </cell>
          <cell r="B270" t="str">
            <v>Klem beton No:14</v>
          </cell>
          <cell r="C270" t="str">
            <v>AACB</v>
          </cell>
        </row>
        <row r="271">
          <cell r="C271" t="str">
            <v>KODE</v>
          </cell>
        </row>
        <row r="272">
          <cell r="A272">
            <v>1133</v>
          </cell>
          <cell r="B272" t="str">
            <v>Klem beton No:17</v>
          </cell>
          <cell r="C272" t="str">
            <v>AACC</v>
          </cell>
        </row>
        <row r="273">
          <cell r="C273" t="str">
            <v>KODE</v>
          </cell>
        </row>
        <row r="274">
          <cell r="A274">
            <v>1134</v>
          </cell>
          <cell r="B274" t="str">
            <v>Klem beton No:19</v>
          </cell>
          <cell r="C274" t="str">
            <v>AACD</v>
          </cell>
        </row>
        <row r="275">
          <cell r="C275" t="str">
            <v>KODE</v>
          </cell>
        </row>
        <row r="276">
          <cell r="A276">
            <v>1135</v>
          </cell>
          <cell r="B276" t="str">
            <v>Klem beton No:22</v>
          </cell>
          <cell r="C276" t="str">
            <v>AACE</v>
          </cell>
        </row>
        <row r="277">
          <cell r="C277" t="str">
            <v>KODE</v>
          </cell>
        </row>
        <row r="278">
          <cell r="A278">
            <v>1136</v>
          </cell>
          <cell r="B278" t="str">
            <v>Klem clipsal</v>
          </cell>
          <cell r="C278" t="str">
            <v>AACF</v>
          </cell>
        </row>
        <row r="279">
          <cell r="C279" t="str">
            <v>KODE</v>
          </cell>
        </row>
        <row r="280">
          <cell r="A280">
            <v>1137</v>
          </cell>
          <cell r="B280" t="str">
            <v>Klem seng</v>
          </cell>
          <cell r="C280" t="str">
            <v>AACG</v>
          </cell>
        </row>
        <row r="281">
          <cell r="C281" t="str">
            <v>KODE</v>
          </cell>
        </row>
        <row r="282">
          <cell r="A282">
            <v>1138</v>
          </cell>
          <cell r="B282" t="str">
            <v>Klem siser</v>
          </cell>
          <cell r="C282" t="str">
            <v>AACH</v>
          </cell>
        </row>
        <row r="283">
          <cell r="C283" t="str">
            <v>KODE</v>
          </cell>
        </row>
        <row r="284">
          <cell r="A284">
            <v>1139</v>
          </cell>
          <cell r="B284" t="str">
            <v>Kabel telp</v>
          </cell>
          <cell r="C284" t="str">
            <v>AACI</v>
          </cell>
        </row>
        <row r="285">
          <cell r="C285" t="str">
            <v>KODE</v>
          </cell>
        </row>
        <row r="286">
          <cell r="A286">
            <v>1140</v>
          </cell>
          <cell r="B286" t="str">
            <v>Kabel Antene</v>
          </cell>
          <cell r="C286" t="str">
            <v>AADJ</v>
          </cell>
        </row>
        <row r="287">
          <cell r="C287" t="str">
            <v>KODE</v>
          </cell>
        </row>
        <row r="288">
          <cell r="A288">
            <v>1141</v>
          </cell>
          <cell r="B288" t="str">
            <v>Lampu Helogin</v>
          </cell>
          <cell r="C288" t="str">
            <v>AADA</v>
          </cell>
        </row>
        <row r="289">
          <cell r="C289" t="str">
            <v>KODE</v>
          </cell>
        </row>
        <row r="290">
          <cell r="A290">
            <v>1142</v>
          </cell>
          <cell r="B290" t="str">
            <v>Lampu RM 2 x 40 wat</v>
          </cell>
          <cell r="C290" t="str">
            <v>AADB</v>
          </cell>
        </row>
        <row r="291">
          <cell r="C291" t="str">
            <v>KODE</v>
          </cell>
        </row>
        <row r="292">
          <cell r="A292">
            <v>1143</v>
          </cell>
          <cell r="B292" t="str">
            <v>Lampu Nion 40 wat</v>
          </cell>
          <cell r="C292" t="str">
            <v>AADC</v>
          </cell>
        </row>
        <row r="293">
          <cell r="C293" t="str">
            <v>KODE</v>
          </cell>
        </row>
        <row r="294">
          <cell r="A294">
            <v>1144</v>
          </cell>
          <cell r="B294" t="str">
            <v>Lampu SL 18 - 25 wat</v>
          </cell>
          <cell r="C294" t="str">
            <v>AADD</v>
          </cell>
        </row>
        <row r="295">
          <cell r="C295" t="str">
            <v>KODE</v>
          </cell>
        </row>
        <row r="296">
          <cell r="A296">
            <v>1145</v>
          </cell>
          <cell r="B296" t="str">
            <v>Lampu Indikator/Pilot</v>
          </cell>
          <cell r="C296" t="str">
            <v>AADE</v>
          </cell>
        </row>
        <row r="297">
          <cell r="C297" t="str">
            <v>KODE</v>
          </cell>
        </row>
        <row r="298">
          <cell r="A298">
            <v>1146</v>
          </cell>
          <cell r="B298" t="str">
            <v>Lampu rekolit</v>
          </cell>
          <cell r="C298" t="str">
            <v>AADF</v>
          </cell>
        </row>
        <row r="299">
          <cell r="C299" t="str">
            <v>KODE</v>
          </cell>
        </row>
        <row r="300">
          <cell r="A300">
            <v>1147</v>
          </cell>
          <cell r="B300" t="str">
            <v>Lampu TK0 20 wat</v>
          </cell>
          <cell r="C300" t="str">
            <v>AADG</v>
          </cell>
        </row>
        <row r="301">
          <cell r="C301" t="str">
            <v>KODE</v>
          </cell>
        </row>
        <row r="302">
          <cell r="A302">
            <v>1148</v>
          </cell>
          <cell r="B302" t="str">
            <v>Lampu TKO 40 wat</v>
          </cell>
          <cell r="C302" t="str">
            <v>AADH</v>
          </cell>
        </row>
        <row r="303">
          <cell r="C303" t="str">
            <v>KODE</v>
          </cell>
        </row>
        <row r="304">
          <cell r="A304">
            <v>1149</v>
          </cell>
          <cell r="B304" t="str">
            <v>Lampu TKI 2 x 20 wat</v>
          </cell>
          <cell r="C304" t="str">
            <v>AADI</v>
          </cell>
        </row>
        <row r="305">
          <cell r="C305" t="str">
            <v>KODE</v>
          </cell>
        </row>
        <row r="306">
          <cell r="A306">
            <v>1150</v>
          </cell>
          <cell r="B306" t="str">
            <v>Lampu TKI 2 x 40 wat</v>
          </cell>
          <cell r="C306" t="str">
            <v>AAEJ</v>
          </cell>
        </row>
        <row r="307">
          <cell r="C307" t="str">
            <v>KODE</v>
          </cell>
        </row>
        <row r="308">
          <cell r="A308">
            <v>1151</v>
          </cell>
          <cell r="B308" t="str">
            <v>LC 71</v>
          </cell>
          <cell r="C308" t="str">
            <v>AAEA</v>
          </cell>
        </row>
        <row r="309">
          <cell r="C309" t="str">
            <v>KODE</v>
          </cell>
        </row>
        <row r="310">
          <cell r="A310">
            <v>1152</v>
          </cell>
          <cell r="B310" t="str">
            <v>LC 74</v>
          </cell>
          <cell r="C310" t="str">
            <v>AAEB</v>
          </cell>
        </row>
        <row r="311">
          <cell r="C311" t="str">
            <v>KODE</v>
          </cell>
        </row>
        <row r="312">
          <cell r="A312">
            <v>1153</v>
          </cell>
          <cell r="B312" t="str">
            <v>Longseng</v>
          </cell>
          <cell r="C312" t="str">
            <v>AAEC</v>
          </cell>
        </row>
        <row r="313">
          <cell r="C313" t="str">
            <v>KODE</v>
          </cell>
        </row>
        <row r="314">
          <cell r="A314">
            <v>1154</v>
          </cell>
          <cell r="B314" t="str">
            <v>LVTC 1 x 70 mm</v>
          </cell>
          <cell r="C314" t="str">
            <v>AAED</v>
          </cell>
        </row>
        <row r="315">
          <cell r="C315" t="str">
            <v>KODE</v>
          </cell>
        </row>
        <row r="316">
          <cell r="A316">
            <v>1155</v>
          </cell>
          <cell r="B316" t="str">
            <v>LVTC 2 x 10 mm</v>
          </cell>
          <cell r="C316" t="str">
            <v>AAEE</v>
          </cell>
        </row>
        <row r="317">
          <cell r="C317" t="str">
            <v>KODE</v>
          </cell>
        </row>
        <row r="318">
          <cell r="A318">
            <v>1156</v>
          </cell>
          <cell r="B318" t="str">
            <v>LVTC 2 x 16 mm</v>
          </cell>
          <cell r="C318" t="str">
            <v>AAEF</v>
          </cell>
        </row>
        <row r="319">
          <cell r="C319" t="str">
            <v>KODE</v>
          </cell>
        </row>
        <row r="320">
          <cell r="A320">
            <v>1157</v>
          </cell>
          <cell r="B320" t="str">
            <v>LVTC 2 x 25 mm</v>
          </cell>
          <cell r="C320" t="str">
            <v>AAEG</v>
          </cell>
        </row>
        <row r="321">
          <cell r="C321" t="str">
            <v>KODE</v>
          </cell>
        </row>
        <row r="322">
          <cell r="A322">
            <v>1158</v>
          </cell>
          <cell r="B322" t="str">
            <v>LVTC 2 x 35 mm</v>
          </cell>
          <cell r="C322" t="str">
            <v>AAEH</v>
          </cell>
        </row>
        <row r="323">
          <cell r="C323" t="str">
            <v>KODE</v>
          </cell>
        </row>
        <row r="324">
          <cell r="A324">
            <v>1159</v>
          </cell>
          <cell r="B324" t="str">
            <v>LVTC 2 x 35 x 50 mm</v>
          </cell>
          <cell r="C324" t="str">
            <v>AAEI</v>
          </cell>
        </row>
        <row r="325">
          <cell r="C325" t="str">
            <v>KODE</v>
          </cell>
        </row>
        <row r="326">
          <cell r="A326">
            <v>1160</v>
          </cell>
          <cell r="B326" t="str">
            <v>LVTC 2 x 35 x 70 mm</v>
          </cell>
          <cell r="C326" t="str">
            <v>AAFJ</v>
          </cell>
        </row>
        <row r="327">
          <cell r="C327" t="str">
            <v>KODE</v>
          </cell>
        </row>
        <row r="328">
          <cell r="A328">
            <v>1161</v>
          </cell>
          <cell r="B328" t="str">
            <v>LVTC 2 x 50 x 70 mm</v>
          </cell>
          <cell r="C328" t="str">
            <v>AAFA</v>
          </cell>
        </row>
        <row r="329">
          <cell r="C329" t="str">
            <v>KODE</v>
          </cell>
        </row>
        <row r="330">
          <cell r="A330">
            <v>1162</v>
          </cell>
          <cell r="B330" t="str">
            <v>LVTC 2 x 70 x 50 mm</v>
          </cell>
          <cell r="C330" t="str">
            <v>AAFB</v>
          </cell>
        </row>
        <row r="331">
          <cell r="C331" t="str">
            <v>KODE</v>
          </cell>
        </row>
        <row r="332">
          <cell r="A332">
            <v>1163</v>
          </cell>
          <cell r="B332" t="str">
            <v>LVTC 3 x 25 x 25 mm</v>
          </cell>
          <cell r="C332" t="str">
            <v>AAFC</v>
          </cell>
        </row>
        <row r="333">
          <cell r="C333" t="str">
            <v>KODE</v>
          </cell>
        </row>
        <row r="334">
          <cell r="A334">
            <v>1164</v>
          </cell>
          <cell r="B334" t="str">
            <v>LVTC 3 x 35 x 25 mm</v>
          </cell>
          <cell r="C334" t="str">
            <v>AAFD</v>
          </cell>
        </row>
        <row r="335">
          <cell r="C335" t="str">
            <v>KODE</v>
          </cell>
        </row>
        <row r="336">
          <cell r="A336">
            <v>1165</v>
          </cell>
          <cell r="B336" t="str">
            <v>LVTC 3 x 35 x 50 mm</v>
          </cell>
          <cell r="C336" t="str">
            <v>AAFE</v>
          </cell>
        </row>
        <row r="337">
          <cell r="C337" t="str">
            <v>KODE</v>
          </cell>
        </row>
        <row r="338">
          <cell r="A338">
            <v>1166</v>
          </cell>
          <cell r="B338" t="str">
            <v>LVTC 3 x 50 x 70 mm</v>
          </cell>
          <cell r="C338" t="str">
            <v>AAFF</v>
          </cell>
        </row>
        <row r="339">
          <cell r="C339" t="str">
            <v>KODE</v>
          </cell>
        </row>
        <row r="340">
          <cell r="A340">
            <v>1167</v>
          </cell>
          <cell r="B340" t="str">
            <v>LVTC 3 x 70 x 50 mm</v>
          </cell>
          <cell r="C340" t="str">
            <v>AAFG</v>
          </cell>
        </row>
        <row r="341">
          <cell r="C341" t="str">
            <v>KODE</v>
          </cell>
        </row>
        <row r="342">
          <cell r="A342">
            <v>1168</v>
          </cell>
          <cell r="B342" t="str">
            <v>Meni cap jago</v>
          </cell>
          <cell r="C342" t="str">
            <v>AAFH</v>
          </cell>
        </row>
        <row r="343">
          <cell r="C343" t="str">
            <v>KODE</v>
          </cell>
        </row>
        <row r="344">
          <cell r="A344">
            <v>1169</v>
          </cell>
          <cell r="B344" t="str">
            <v>MCB 2 A</v>
          </cell>
          <cell r="C344" t="str">
            <v>AAFI</v>
          </cell>
        </row>
        <row r="345">
          <cell r="C345" t="str">
            <v>KODE</v>
          </cell>
        </row>
        <row r="346">
          <cell r="A346">
            <v>1170</v>
          </cell>
          <cell r="B346" t="str">
            <v>MCB 4 A</v>
          </cell>
          <cell r="C346" t="str">
            <v>AAGJ</v>
          </cell>
        </row>
        <row r="347">
          <cell r="C347" t="str">
            <v>KODE</v>
          </cell>
        </row>
        <row r="348">
          <cell r="A348">
            <v>1171</v>
          </cell>
          <cell r="B348" t="str">
            <v>MCB 6 A</v>
          </cell>
          <cell r="C348" t="str">
            <v>AAGA</v>
          </cell>
        </row>
        <row r="349">
          <cell r="C349" t="str">
            <v>KODE</v>
          </cell>
        </row>
        <row r="350">
          <cell r="A350">
            <v>1172</v>
          </cell>
          <cell r="B350" t="str">
            <v>MCB 10 A</v>
          </cell>
          <cell r="C350" t="str">
            <v>AAGB</v>
          </cell>
        </row>
        <row r="351">
          <cell r="C351" t="str">
            <v>KODE</v>
          </cell>
        </row>
        <row r="352">
          <cell r="A352">
            <v>1173</v>
          </cell>
          <cell r="B352" t="str">
            <v>MCB 16 A</v>
          </cell>
          <cell r="C352" t="str">
            <v>AAGC</v>
          </cell>
        </row>
        <row r="353">
          <cell r="C353" t="str">
            <v>KODE</v>
          </cell>
        </row>
        <row r="354">
          <cell r="A354">
            <v>1174</v>
          </cell>
          <cell r="B354" t="str">
            <v>MCB 20 A</v>
          </cell>
          <cell r="C354" t="str">
            <v>AAGD</v>
          </cell>
        </row>
        <row r="355">
          <cell r="C355" t="str">
            <v>KODE</v>
          </cell>
        </row>
        <row r="356">
          <cell r="A356">
            <v>1175</v>
          </cell>
          <cell r="B356" t="str">
            <v>MCB 25 A</v>
          </cell>
          <cell r="C356" t="str">
            <v>AAGE</v>
          </cell>
        </row>
        <row r="357">
          <cell r="C357" t="str">
            <v>KODE</v>
          </cell>
        </row>
        <row r="358">
          <cell r="A358">
            <v>1176</v>
          </cell>
          <cell r="B358" t="str">
            <v>MCB 35 A</v>
          </cell>
          <cell r="C358" t="str">
            <v>AAGF</v>
          </cell>
        </row>
        <row r="359">
          <cell r="C359" t="str">
            <v>KODE</v>
          </cell>
        </row>
        <row r="360">
          <cell r="A360">
            <v>1177</v>
          </cell>
          <cell r="B360" t="str">
            <v>MCB 40 A</v>
          </cell>
          <cell r="C360" t="str">
            <v>AAGG</v>
          </cell>
        </row>
        <row r="361">
          <cell r="C361" t="str">
            <v>KODE</v>
          </cell>
        </row>
        <row r="362">
          <cell r="A362">
            <v>1178</v>
          </cell>
          <cell r="B362" t="str">
            <v>MCB 60 A</v>
          </cell>
          <cell r="C362" t="str">
            <v>AAGH</v>
          </cell>
        </row>
        <row r="363">
          <cell r="C363" t="str">
            <v>KODE</v>
          </cell>
        </row>
        <row r="364">
          <cell r="A364">
            <v>1179</v>
          </cell>
          <cell r="B364" t="str">
            <v>MCCB 40 A</v>
          </cell>
          <cell r="C364" t="str">
            <v>AAGI</v>
          </cell>
        </row>
        <row r="365">
          <cell r="C365" t="str">
            <v>KODE</v>
          </cell>
        </row>
        <row r="366">
          <cell r="A366">
            <v>1180</v>
          </cell>
          <cell r="B366" t="str">
            <v>MCCB 60 A</v>
          </cell>
          <cell r="C366" t="str">
            <v>AAHJ</v>
          </cell>
        </row>
        <row r="367">
          <cell r="C367" t="str">
            <v>KODE</v>
          </cell>
        </row>
        <row r="368">
          <cell r="A368">
            <v>1181</v>
          </cell>
          <cell r="B368" t="str">
            <v>MCCB 100 A</v>
          </cell>
          <cell r="C368" t="str">
            <v>AAHA</v>
          </cell>
        </row>
        <row r="369">
          <cell r="C369" t="str">
            <v>KODE</v>
          </cell>
        </row>
        <row r="370">
          <cell r="A370">
            <v>1182</v>
          </cell>
          <cell r="B370" t="str">
            <v>NFB 400 A</v>
          </cell>
          <cell r="C370" t="str">
            <v>AAHB</v>
          </cell>
        </row>
        <row r="371">
          <cell r="C371" t="str">
            <v>KODE</v>
          </cell>
        </row>
        <row r="372">
          <cell r="A372">
            <v>1183</v>
          </cell>
          <cell r="B372" t="str">
            <v>NFB 50 A</v>
          </cell>
          <cell r="C372" t="str">
            <v>AAHC</v>
          </cell>
        </row>
        <row r="373">
          <cell r="C373" t="str">
            <v>KODE</v>
          </cell>
        </row>
        <row r="374">
          <cell r="A374">
            <v>1184</v>
          </cell>
          <cell r="B374" t="str">
            <v xml:space="preserve">NFB 60 A </v>
          </cell>
          <cell r="C374" t="str">
            <v>AAHD</v>
          </cell>
        </row>
        <row r="375">
          <cell r="C375" t="str">
            <v>KODE</v>
          </cell>
        </row>
        <row r="376">
          <cell r="A376">
            <v>1185</v>
          </cell>
          <cell r="B376" t="str">
            <v xml:space="preserve">NFB 80 A </v>
          </cell>
          <cell r="C376" t="str">
            <v>AAHE</v>
          </cell>
        </row>
        <row r="377">
          <cell r="C377" t="str">
            <v>KODE</v>
          </cell>
        </row>
        <row r="378">
          <cell r="A378">
            <v>1186</v>
          </cell>
          <cell r="B378" t="str">
            <v xml:space="preserve">NFB 100 A </v>
          </cell>
          <cell r="C378" t="str">
            <v>AAHF</v>
          </cell>
        </row>
        <row r="379">
          <cell r="C379" t="str">
            <v>KODE</v>
          </cell>
        </row>
        <row r="380">
          <cell r="A380">
            <v>1187</v>
          </cell>
          <cell r="B380" t="str">
            <v xml:space="preserve">NFB 125 A </v>
          </cell>
          <cell r="C380" t="str">
            <v>AAHG</v>
          </cell>
        </row>
        <row r="381">
          <cell r="C381" t="str">
            <v>KODE</v>
          </cell>
        </row>
        <row r="382">
          <cell r="A382">
            <v>1188</v>
          </cell>
          <cell r="B382" t="str">
            <v xml:space="preserve">NFB 150 A </v>
          </cell>
          <cell r="C382" t="str">
            <v>AAHH</v>
          </cell>
        </row>
        <row r="383">
          <cell r="C383" t="str">
            <v>KODE</v>
          </cell>
        </row>
        <row r="384">
          <cell r="A384">
            <v>1189</v>
          </cell>
          <cell r="B384" t="str">
            <v xml:space="preserve">NFB 250 A </v>
          </cell>
          <cell r="C384" t="str">
            <v>AAHI</v>
          </cell>
        </row>
        <row r="385">
          <cell r="C385" t="str">
            <v>KODE</v>
          </cell>
        </row>
        <row r="386">
          <cell r="A386">
            <v>1190</v>
          </cell>
          <cell r="B386" t="str">
            <v>Nol klem</v>
          </cell>
          <cell r="C386" t="str">
            <v>AAIJ</v>
          </cell>
        </row>
        <row r="387">
          <cell r="C387" t="str">
            <v>KODE</v>
          </cell>
        </row>
        <row r="388">
          <cell r="A388">
            <v>1191</v>
          </cell>
          <cell r="B388" t="str">
            <v>NT Fius 63 A</v>
          </cell>
          <cell r="C388" t="str">
            <v>AAIA</v>
          </cell>
        </row>
        <row r="389">
          <cell r="C389" t="str">
            <v>KODE</v>
          </cell>
        </row>
        <row r="390">
          <cell r="A390">
            <v>1192</v>
          </cell>
          <cell r="B390" t="str">
            <v>NT Fius 80 A</v>
          </cell>
          <cell r="C390" t="str">
            <v>AAIB</v>
          </cell>
        </row>
        <row r="391">
          <cell r="C391" t="str">
            <v>KODE</v>
          </cell>
        </row>
        <row r="392">
          <cell r="A392">
            <v>1193</v>
          </cell>
          <cell r="B392" t="str">
            <v>NT Fius 100 A</v>
          </cell>
          <cell r="C392" t="str">
            <v>AAIC</v>
          </cell>
        </row>
        <row r="393">
          <cell r="C393" t="str">
            <v>KODE</v>
          </cell>
        </row>
        <row r="394">
          <cell r="A394">
            <v>1194</v>
          </cell>
          <cell r="B394" t="str">
            <v>NT Fius 125 A</v>
          </cell>
          <cell r="C394" t="str">
            <v>AAID</v>
          </cell>
        </row>
        <row r="395">
          <cell r="C395" t="str">
            <v>KODE</v>
          </cell>
        </row>
        <row r="396">
          <cell r="A396">
            <v>1195</v>
          </cell>
          <cell r="B396" t="str">
            <v>NT Fius 160 A</v>
          </cell>
          <cell r="C396" t="str">
            <v>AAIE</v>
          </cell>
        </row>
        <row r="397">
          <cell r="C397" t="str">
            <v>KODE</v>
          </cell>
        </row>
        <row r="398">
          <cell r="A398">
            <v>1196</v>
          </cell>
          <cell r="B398" t="str">
            <v>NT Fius 200 A</v>
          </cell>
          <cell r="C398" t="str">
            <v>AAIF</v>
          </cell>
        </row>
        <row r="399">
          <cell r="C399" t="str">
            <v>KODE</v>
          </cell>
        </row>
        <row r="400">
          <cell r="A400">
            <v>1197</v>
          </cell>
          <cell r="B400" t="str">
            <v>NT Fius 250 A</v>
          </cell>
          <cell r="C400" t="str">
            <v>AAIG</v>
          </cell>
        </row>
        <row r="401">
          <cell r="C401" t="str">
            <v>KODE</v>
          </cell>
        </row>
        <row r="402">
          <cell r="A402">
            <v>1198</v>
          </cell>
          <cell r="B402" t="str">
            <v>NT Fius 300 A</v>
          </cell>
          <cell r="C402" t="str">
            <v>AAIH</v>
          </cell>
        </row>
        <row r="403">
          <cell r="C403" t="str">
            <v>KODE</v>
          </cell>
        </row>
        <row r="404">
          <cell r="A404">
            <v>1199</v>
          </cell>
          <cell r="B404" t="str">
            <v>NYA 1,5 mm</v>
          </cell>
          <cell r="C404" t="str">
            <v>AAII</v>
          </cell>
        </row>
        <row r="405">
          <cell r="C405" t="str">
            <v>KODE</v>
          </cell>
        </row>
        <row r="406">
          <cell r="A406">
            <v>1200</v>
          </cell>
          <cell r="B406" t="str">
            <v>NYA 2,5 mm</v>
          </cell>
          <cell r="C406" t="str">
            <v>ABJJ</v>
          </cell>
        </row>
        <row r="407">
          <cell r="C407" t="str">
            <v>KODE</v>
          </cell>
        </row>
        <row r="408">
          <cell r="A408">
            <v>1201</v>
          </cell>
          <cell r="B408" t="str">
            <v>NYM 2 x 1,5 mm</v>
          </cell>
          <cell r="C408" t="str">
            <v>ABJA</v>
          </cell>
        </row>
        <row r="409">
          <cell r="C409" t="str">
            <v>KODE</v>
          </cell>
        </row>
        <row r="410">
          <cell r="A410">
            <v>1202</v>
          </cell>
          <cell r="B410" t="str">
            <v>NYM 2 x 2,5 mm</v>
          </cell>
          <cell r="C410" t="str">
            <v>ABJB</v>
          </cell>
        </row>
        <row r="411">
          <cell r="C411" t="str">
            <v>KODE</v>
          </cell>
        </row>
        <row r="412">
          <cell r="A412">
            <v>1203</v>
          </cell>
          <cell r="B412" t="str">
            <v>NYM 3 x 1,5 mm</v>
          </cell>
          <cell r="C412" t="str">
            <v>ABJC</v>
          </cell>
        </row>
        <row r="413">
          <cell r="C413" t="str">
            <v>KODE</v>
          </cell>
        </row>
        <row r="414">
          <cell r="A414">
            <v>1204</v>
          </cell>
          <cell r="B414" t="str">
            <v>NYM 3 x 2,5 mm</v>
          </cell>
          <cell r="C414" t="str">
            <v>ABJD</v>
          </cell>
        </row>
        <row r="415">
          <cell r="C415" t="str">
            <v>KODE</v>
          </cell>
        </row>
        <row r="416">
          <cell r="A416">
            <v>1205</v>
          </cell>
          <cell r="B416" t="str">
            <v>NYM 3 x 2,5 mm/SP</v>
          </cell>
          <cell r="C416" t="str">
            <v>ABJE</v>
          </cell>
        </row>
        <row r="417">
          <cell r="C417" t="str">
            <v>KODE</v>
          </cell>
        </row>
        <row r="418">
          <cell r="A418">
            <v>1206</v>
          </cell>
          <cell r="B418" t="str">
            <v>NYM 3 x 4 mm</v>
          </cell>
          <cell r="C418" t="str">
            <v>ABJF</v>
          </cell>
        </row>
        <row r="419">
          <cell r="C419" t="str">
            <v>KODE</v>
          </cell>
        </row>
        <row r="420">
          <cell r="A420">
            <v>1207</v>
          </cell>
          <cell r="B420" t="str">
            <v>NYM 3 x 6 mm</v>
          </cell>
          <cell r="C420" t="str">
            <v>ABJG</v>
          </cell>
        </row>
        <row r="421">
          <cell r="C421" t="str">
            <v>KODE</v>
          </cell>
        </row>
        <row r="422">
          <cell r="A422">
            <v>1208</v>
          </cell>
          <cell r="B422" t="str">
            <v>NYM 4 x 2,5 mm/SP</v>
          </cell>
          <cell r="C422" t="str">
            <v>ABJH</v>
          </cell>
        </row>
        <row r="423">
          <cell r="C423" t="str">
            <v>KODE</v>
          </cell>
        </row>
        <row r="424">
          <cell r="A424">
            <v>1209</v>
          </cell>
          <cell r="B424" t="str">
            <v xml:space="preserve">NYM 4 x 2,5 mm  </v>
          </cell>
          <cell r="C424" t="str">
            <v>ABJI</v>
          </cell>
        </row>
        <row r="425">
          <cell r="C425" t="str">
            <v>KODE</v>
          </cell>
        </row>
        <row r="426">
          <cell r="A426">
            <v>1210</v>
          </cell>
          <cell r="B426" t="str">
            <v>NYM 4 x 6 mm</v>
          </cell>
          <cell r="C426" t="str">
            <v>ABAJ</v>
          </cell>
        </row>
        <row r="427">
          <cell r="C427" t="str">
            <v>KODE</v>
          </cell>
        </row>
        <row r="428">
          <cell r="A428">
            <v>1211</v>
          </cell>
          <cell r="B428" t="str">
            <v>NYY 2 x 2,5 mm</v>
          </cell>
          <cell r="C428" t="str">
            <v>ABAA</v>
          </cell>
        </row>
        <row r="429">
          <cell r="C429" t="str">
            <v>KODE</v>
          </cell>
        </row>
        <row r="430">
          <cell r="A430">
            <v>1212</v>
          </cell>
          <cell r="B430" t="str">
            <v>NYY 2 x 10 mm</v>
          </cell>
          <cell r="C430" t="str">
            <v>ABAB</v>
          </cell>
        </row>
        <row r="431">
          <cell r="C431" t="str">
            <v>KODE</v>
          </cell>
        </row>
        <row r="432">
          <cell r="A432">
            <v>1213</v>
          </cell>
          <cell r="B432" t="str">
            <v>NYY 3 x 1,5 mm</v>
          </cell>
          <cell r="C432" t="str">
            <v>ABAC</v>
          </cell>
        </row>
        <row r="433">
          <cell r="C433" t="str">
            <v>KODE</v>
          </cell>
        </row>
        <row r="434">
          <cell r="A434">
            <v>1214</v>
          </cell>
          <cell r="B434" t="str">
            <v>NYY 3 x 2,5 mm</v>
          </cell>
          <cell r="C434" t="str">
            <v>ABAD</v>
          </cell>
        </row>
        <row r="435">
          <cell r="C435" t="str">
            <v>KODE</v>
          </cell>
        </row>
        <row r="436">
          <cell r="A436">
            <v>1215</v>
          </cell>
          <cell r="B436" t="str">
            <v>NYY 3 x 4 mm</v>
          </cell>
          <cell r="C436" t="str">
            <v>ABAE</v>
          </cell>
        </row>
        <row r="437">
          <cell r="C437" t="str">
            <v>KODE</v>
          </cell>
        </row>
        <row r="438">
          <cell r="A438">
            <v>1216</v>
          </cell>
          <cell r="B438" t="str">
            <v>NYY 3 x 6 mm</v>
          </cell>
          <cell r="C438" t="str">
            <v>ABAF</v>
          </cell>
        </row>
        <row r="439">
          <cell r="C439" t="str">
            <v>KODE</v>
          </cell>
        </row>
        <row r="440">
          <cell r="A440">
            <v>1217</v>
          </cell>
          <cell r="B440" t="str">
            <v>NYY 3 x 10 mm</v>
          </cell>
          <cell r="C440" t="str">
            <v>ABAG</v>
          </cell>
        </row>
        <row r="441">
          <cell r="C441" t="str">
            <v>KODE</v>
          </cell>
        </row>
        <row r="442">
          <cell r="A442">
            <v>1218</v>
          </cell>
          <cell r="B442" t="str">
            <v>NYY 3 x 16 mm</v>
          </cell>
          <cell r="C442" t="str">
            <v>ABAH</v>
          </cell>
        </row>
        <row r="443">
          <cell r="C443" t="str">
            <v>KODE</v>
          </cell>
        </row>
        <row r="444">
          <cell r="A444">
            <v>1219</v>
          </cell>
          <cell r="B444" t="str">
            <v>NYY 4 x 1,5 mm</v>
          </cell>
          <cell r="C444" t="str">
            <v>ABAI</v>
          </cell>
        </row>
        <row r="445">
          <cell r="C445" t="str">
            <v>KODE</v>
          </cell>
        </row>
        <row r="446">
          <cell r="A446">
            <v>1220</v>
          </cell>
          <cell r="B446" t="str">
            <v>NYY 4 x 2,5 mm</v>
          </cell>
          <cell r="C446" t="str">
            <v>ABBJ</v>
          </cell>
        </row>
        <row r="447">
          <cell r="C447" t="str">
            <v>KODE</v>
          </cell>
        </row>
        <row r="448">
          <cell r="A448">
            <v>1221</v>
          </cell>
          <cell r="B448" t="str">
            <v>NYY 4 x 6 mm</v>
          </cell>
          <cell r="C448" t="str">
            <v>ABBA</v>
          </cell>
        </row>
        <row r="449">
          <cell r="C449" t="str">
            <v>KODE</v>
          </cell>
        </row>
        <row r="450">
          <cell r="A450">
            <v>1222</v>
          </cell>
          <cell r="B450" t="str">
            <v>NYY 4 x 10 mm</v>
          </cell>
          <cell r="C450" t="str">
            <v>ABBB</v>
          </cell>
        </row>
        <row r="451">
          <cell r="C451" t="str">
            <v>KODE</v>
          </cell>
        </row>
        <row r="452">
          <cell r="A452">
            <v>1223</v>
          </cell>
          <cell r="B452" t="str">
            <v>NYY 4 x 16 mm</v>
          </cell>
          <cell r="C452" t="str">
            <v>ABBC</v>
          </cell>
        </row>
        <row r="453">
          <cell r="C453" t="str">
            <v>KODE</v>
          </cell>
        </row>
        <row r="454">
          <cell r="A454">
            <v>1224</v>
          </cell>
          <cell r="B454" t="str">
            <v>NYY 4 x 25 mm</v>
          </cell>
          <cell r="C454" t="str">
            <v>ABBD</v>
          </cell>
        </row>
        <row r="455">
          <cell r="C455" t="str">
            <v>KODE</v>
          </cell>
        </row>
        <row r="456">
          <cell r="A456">
            <v>1225</v>
          </cell>
          <cell r="B456" t="str">
            <v>Oli B 40 Biesel</v>
          </cell>
          <cell r="C456" t="str">
            <v>ABBE</v>
          </cell>
        </row>
        <row r="457">
          <cell r="C457" t="str">
            <v>KODE</v>
          </cell>
        </row>
        <row r="458">
          <cell r="A458">
            <v>1226</v>
          </cell>
          <cell r="B458" t="str">
            <v>Oli Super SG Bensin</v>
          </cell>
          <cell r="C458" t="str">
            <v>ABBF</v>
          </cell>
        </row>
        <row r="459">
          <cell r="C459" t="str">
            <v>KODE</v>
          </cell>
        </row>
        <row r="460">
          <cell r="A460">
            <v>1227</v>
          </cell>
          <cell r="B460" t="str">
            <v>OK Type 1</v>
          </cell>
          <cell r="C460" t="str">
            <v>ABBG</v>
          </cell>
        </row>
        <row r="461">
          <cell r="C461" t="str">
            <v>KODE</v>
          </cell>
        </row>
        <row r="462">
          <cell r="A462">
            <v>1228</v>
          </cell>
          <cell r="B462" t="str">
            <v>OK Type 3</v>
          </cell>
          <cell r="C462" t="str">
            <v>ABBH</v>
          </cell>
        </row>
        <row r="463">
          <cell r="C463" t="str">
            <v>KODE</v>
          </cell>
        </row>
        <row r="464">
          <cell r="A464">
            <v>1229</v>
          </cell>
          <cell r="B464" t="str">
            <v>Paku reng</v>
          </cell>
          <cell r="C464" t="str">
            <v>ABBI</v>
          </cell>
        </row>
        <row r="465">
          <cell r="C465" t="str">
            <v>KODE</v>
          </cell>
        </row>
        <row r="466">
          <cell r="A466">
            <v>1230</v>
          </cell>
          <cell r="B466" t="str">
            <v>Paku sekrup</v>
          </cell>
          <cell r="C466" t="str">
            <v>ABCJ</v>
          </cell>
        </row>
        <row r="467">
          <cell r="C467" t="str">
            <v>KODE</v>
          </cell>
        </row>
        <row r="468">
          <cell r="A468">
            <v>1231</v>
          </cell>
          <cell r="B468" t="str">
            <v>Pipa 5/8 biasa</v>
          </cell>
          <cell r="C468" t="str">
            <v>ABCA</v>
          </cell>
        </row>
        <row r="469">
          <cell r="C469" t="str">
            <v>KODE</v>
          </cell>
        </row>
        <row r="470">
          <cell r="A470">
            <v>1232</v>
          </cell>
          <cell r="B470" t="str">
            <v>Pipa 5/8 maspion</v>
          </cell>
          <cell r="C470" t="str">
            <v>ABCB</v>
          </cell>
        </row>
        <row r="471">
          <cell r="C471" t="str">
            <v>KODE</v>
          </cell>
        </row>
        <row r="472">
          <cell r="A472">
            <v>1233</v>
          </cell>
          <cell r="B472" t="str">
            <v>Pipa galvanis</v>
          </cell>
          <cell r="C472" t="str">
            <v>ABCC</v>
          </cell>
        </row>
        <row r="473">
          <cell r="C473" t="str">
            <v>KODE</v>
          </cell>
        </row>
        <row r="474">
          <cell r="A474">
            <v>1234</v>
          </cell>
          <cell r="B474" t="str">
            <v>Pipa clipsal</v>
          </cell>
          <cell r="C474" t="str">
            <v>ABCD</v>
          </cell>
        </row>
        <row r="475">
          <cell r="C475" t="str">
            <v>KODE</v>
          </cell>
        </row>
        <row r="476">
          <cell r="A476">
            <v>1235</v>
          </cell>
          <cell r="B476" t="str">
            <v>Pipa midium B 2"</v>
          </cell>
          <cell r="C476" t="str">
            <v>ABCE</v>
          </cell>
        </row>
        <row r="477">
          <cell r="C477" t="str">
            <v>KODE</v>
          </cell>
        </row>
        <row r="478">
          <cell r="A478">
            <v>1236</v>
          </cell>
          <cell r="B478" t="str">
            <v>Pipa midium B 3"</v>
          </cell>
          <cell r="C478" t="str">
            <v>ABCF</v>
          </cell>
        </row>
        <row r="479">
          <cell r="C479" t="str">
            <v>KODE</v>
          </cell>
        </row>
        <row r="480">
          <cell r="A480">
            <v>1237</v>
          </cell>
          <cell r="B480" t="str">
            <v>Pipa midium B 4"</v>
          </cell>
          <cell r="C480" t="str">
            <v>ABCG</v>
          </cell>
        </row>
        <row r="481">
          <cell r="C481" t="str">
            <v>KODE</v>
          </cell>
        </row>
        <row r="482">
          <cell r="A482">
            <v>1238</v>
          </cell>
          <cell r="B482" t="str">
            <v>Pipa midium B 5"</v>
          </cell>
          <cell r="C482" t="str">
            <v>ABCH</v>
          </cell>
        </row>
        <row r="483">
          <cell r="C483" t="str">
            <v>KODE</v>
          </cell>
        </row>
        <row r="484">
          <cell r="A484">
            <v>1239</v>
          </cell>
          <cell r="B484" t="str">
            <v>Plat trafo</v>
          </cell>
          <cell r="C484" t="str">
            <v>ABCI</v>
          </cell>
        </row>
        <row r="485">
          <cell r="C485" t="str">
            <v>KODE</v>
          </cell>
        </row>
        <row r="486">
          <cell r="A486">
            <v>1240</v>
          </cell>
          <cell r="B486" t="str">
            <v>Pliser</v>
          </cell>
          <cell r="C486" t="str">
            <v>ABDJ</v>
          </cell>
        </row>
        <row r="487">
          <cell r="C487" t="str">
            <v>KODE</v>
          </cell>
        </row>
        <row r="488">
          <cell r="A488">
            <v>1241</v>
          </cell>
          <cell r="B488" t="str">
            <v>Pol C9 - 100</v>
          </cell>
          <cell r="C488" t="str">
            <v>ABDA</v>
          </cell>
        </row>
        <row r="489">
          <cell r="C489" t="str">
            <v>KODE</v>
          </cell>
        </row>
        <row r="490">
          <cell r="A490">
            <v>1242</v>
          </cell>
          <cell r="B490" t="str">
            <v>Pol C9 - 200</v>
          </cell>
          <cell r="C490" t="str">
            <v>ABDB</v>
          </cell>
        </row>
        <row r="491">
          <cell r="C491" t="str">
            <v>KODE</v>
          </cell>
        </row>
        <row r="492">
          <cell r="A492">
            <v>1243</v>
          </cell>
          <cell r="B492" t="str">
            <v>Pol C11 - 200</v>
          </cell>
          <cell r="C492" t="str">
            <v>ABDC</v>
          </cell>
        </row>
        <row r="493">
          <cell r="C493" t="str">
            <v>KODE</v>
          </cell>
        </row>
        <row r="494">
          <cell r="A494">
            <v>1244</v>
          </cell>
          <cell r="B494" t="str">
            <v>Pol C11 - 350</v>
          </cell>
          <cell r="C494" t="str">
            <v>ABDD</v>
          </cell>
        </row>
        <row r="495">
          <cell r="C495" t="str">
            <v>KODE</v>
          </cell>
        </row>
        <row r="496">
          <cell r="A496">
            <v>1245</v>
          </cell>
          <cell r="B496" t="str">
            <v>Pol C12 - 350</v>
          </cell>
          <cell r="C496" t="str">
            <v>ABDE</v>
          </cell>
        </row>
        <row r="497">
          <cell r="C497" t="str">
            <v>KODE</v>
          </cell>
        </row>
        <row r="498">
          <cell r="A498">
            <v>1246</v>
          </cell>
          <cell r="B498" t="str">
            <v>Polben Fleksibel</v>
          </cell>
          <cell r="C498" t="str">
            <v>ABDF</v>
          </cell>
        </row>
        <row r="499">
          <cell r="C499" t="str">
            <v>KODE</v>
          </cell>
        </row>
        <row r="500">
          <cell r="A500">
            <v>1247</v>
          </cell>
          <cell r="B500" t="str">
            <v>Polben DR 3,5"</v>
          </cell>
          <cell r="C500" t="str">
            <v>ABDG</v>
          </cell>
        </row>
        <row r="501">
          <cell r="C501" t="str">
            <v>KODE</v>
          </cell>
        </row>
        <row r="502">
          <cell r="A502">
            <v>1248</v>
          </cell>
          <cell r="B502" t="str">
            <v>Polben DR 4,5"</v>
          </cell>
          <cell r="C502" t="str">
            <v>ABDH</v>
          </cell>
        </row>
        <row r="503">
          <cell r="C503" t="str">
            <v>KODE</v>
          </cell>
        </row>
        <row r="504">
          <cell r="A504">
            <v>1249</v>
          </cell>
          <cell r="B504" t="str">
            <v>Polben DR 5,5".</v>
          </cell>
          <cell r="C504" t="str">
            <v>ABDI</v>
          </cell>
        </row>
        <row r="505">
          <cell r="C505" t="str">
            <v>KODE</v>
          </cell>
        </row>
        <row r="506">
          <cell r="A506">
            <v>1250</v>
          </cell>
          <cell r="B506" t="str">
            <v>Polben DR 6,5"</v>
          </cell>
          <cell r="C506" t="str">
            <v>ABEJ</v>
          </cell>
        </row>
        <row r="507">
          <cell r="C507" t="str">
            <v>KODE</v>
          </cell>
        </row>
        <row r="508">
          <cell r="A508">
            <v>1251</v>
          </cell>
          <cell r="B508" t="str">
            <v>Polben DR 7,5"</v>
          </cell>
          <cell r="C508" t="str">
            <v>ABEA</v>
          </cell>
        </row>
        <row r="509">
          <cell r="C509" t="str">
            <v>KODE</v>
          </cell>
        </row>
        <row r="510">
          <cell r="A510">
            <v>1252</v>
          </cell>
          <cell r="B510" t="str">
            <v>Polben DR 8,5"</v>
          </cell>
          <cell r="C510" t="str">
            <v>ABEB</v>
          </cell>
        </row>
        <row r="511">
          <cell r="C511" t="str">
            <v>KODE</v>
          </cell>
        </row>
        <row r="512">
          <cell r="A512">
            <v>1253</v>
          </cell>
          <cell r="B512" t="str">
            <v>Polben DR 10,5"</v>
          </cell>
          <cell r="C512" t="str">
            <v>ABEC</v>
          </cell>
        </row>
        <row r="513">
          <cell r="C513" t="str">
            <v>KODE</v>
          </cell>
        </row>
        <row r="514">
          <cell r="A514">
            <v>1254</v>
          </cell>
          <cell r="B514" t="str">
            <v>Polben SA 7,5"</v>
          </cell>
          <cell r="C514" t="str">
            <v>ABED</v>
          </cell>
        </row>
        <row r="515">
          <cell r="C515" t="str">
            <v>KODE</v>
          </cell>
        </row>
        <row r="516">
          <cell r="A516">
            <v>1255</v>
          </cell>
          <cell r="B516" t="str">
            <v>Polben SA 8,5"</v>
          </cell>
          <cell r="C516" t="str">
            <v>ABEE</v>
          </cell>
        </row>
        <row r="517">
          <cell r="C517" t="str">
            <v>KODE</v>
          </cell>
        </row>
        <row r="518">
          <cell r="A518">
            <v>1256</v>
          </cell>
          <cell r="B518" t="str">
            <v>Polben DA 4,5"</v>
          </cell>
          <cell r="C518" t="str">
            <v>ABEF</v>
          </cell>
        </row>
        <row r="519">
          <cell r="C519" t="str">
            <v>KODE</v>
          </cell>
        </row>
        <row r="520">
          <cell r="A520">
            <v>1257</v>
          </cell>
          <cell r="B520" t="str">
            <v>Polben DA 7,5"</v>
          </cell>
          <cell r="C520" t="str">
            <v>ABEG</v>
          </cell>
        </row>
        <row r="521">
          <cell r="C521" t="str">
            <v>KODE</v>
          </cell>
        </row>
        <row r="522">
          <cell r="A522">
            <v>1258</v>
          </cell>
          <cell r="B522" t="str">
            <v>Protectif</v>
          </cell>
          <cell r="C522" t="str">
            <v>ABEH</v>
          </cell>
        </row>
        <row r="523">
          <cell r="C523" t="str">
            <v>KODE</v>
          </cell>
        </row>
        <row r="524">
          <cell r="A524">
            <v>1259</v>
          </cell>
          <cell r="B524" t="str">
            <v>Rekolit 30/30</v>
          </cell>
          <cell r="C524" t="str">
            <v>ABEI</v>
          </cell>
        </row>
        <row r="525">
          <cell r="C525" t="str">
            <v>KODE</v>
          </cell>
        </row>
        <row r="526">
          <cell r="A526">
            <v>1260</v>
          </cell>
          <cell r="B526" t="str">
            <v>Rekolit 30/40</v>
          </cell>
          <cell r="C526" t="str">
            <v>ABFJ</v>
          </cell>
        </row>
        <row r="527">
          <cell r="C527" t="str">
            <v>KODE</v>
          </cell>
        </row>
        <row r="528">
          <cell r="A528">
            <v>1261</v>
          </cell>
          <cell r="B528" t="str">
            <v>R Per SS 10 mm</v>
          </cell>
          <cell r="C528" t="str">
            <v>ABFA</v>
          </cell>
        </row>
        <row r="529">
          <cell r="C529" t="str">
            <v>KODE</v>
          </cell>
        </row>
        <row r="530">
          <cell r="A530">
            <v>1262</v>
          </cell>
          <cell r="B530" t="str">
            <v>R Per SS 12 mm</v>
          </cell>
          <cell r="C530" t="str">
            <v>ABFB</v>
          </cell>
        </row>
        <row r="531">
          <cell r="C531" t="str">
            <v>KODE</v>
          </cell>
        </row>
        <row r="532">
          <cell r="A532">
            <v>1263</v>
          </cell>
          <cell r="B532" t="str">
            <v>R Plat SS 10 mm</v>
          </cell>
          <cell r="C532" t="str">
            <v>ABFC</v>
          </cell>
        </row>
        <row r="533">
          <cell r="C533" t="str">
            <v>KODE</v>
          </cell>
        </row>
        <row r="534">
          <cell r="A534">
            <v>1264</v>
          </cell>
          <cell r="B534" t="str">
            <v>R Plat SS 12 mm</v>
          </cell>
          <cell r="C534" t="str">
            <v>ABFD</v>
          </cell>
        </row>
        <row r="535">
          <cell r="C535" t="str">
            <v>KODE</v>
          </cell>
        </row>
        <row r="536">
          <cell r="A536">
            <v>1265</v>
          </cell>
          <cell r="B536" t="str">
            <v>Rel Koper</v>
          </cell>
          <cell r="C536" t="str">
            <v>ABFE</v>
          </cell>
        </row>
        <row r="537">
          <cell r="C537" t="str">
            <v>KODE</v>
          </cell>
        </row>
        <row r="538">
          <cell r="A538">
            <v>1266</v>
          </cell>
          <cell r="B538" t="str">
            <v>Rel MCB</v>
          </cell>
          <cell r="C538" t="str">
            <v>ABFF</v>
          </cell>
        </row>
        <row r="539">
          <cell r="C539" t="str">
            <v>KODE</v>
          </cell>
        </row>
        <row r="540">
          <cell r="A540">
            <v>1267</v>
          </cell>
          <cell r="B540" t="str">
            <v>Roset kayu</v>
          </cell>
          <cell r="C540" t="str">
            <v>ABFG</v>
          </cell>
        </row>
        <row r="541">
          <cell r="C541" t="str">
            <v>KODE</v>
          </cell>
        </row>
        <row r="542">
          <cell r="A542">
            <v>1268</v>
          </cell>
          <cell r="B542" t="str">
            <v>Saklar Engkel ( biasa )</v>
          </cell>
          <cell r="C542" t="str">
            <v>ABFH</v>
          </cell>
        </row>
        <row r="543">
          <cell r="C543" t="str">
            <v>KODE</v>
          </cell>
        </row>
        <row r="544">
          <cell r="A544">
            <v>1269</v>
          </cell>
          <cell r="B544" t="str">
            <v>Saklar Engkel  ( broco )</v>
          </cell>
          <cell r="C544" t="str">
            <v>ABFI</v>
          </cell>
        </row>
        <row r="545">
          <cell r="C545" t="str">
            <v>KODE</v>
          </cell>
        </row>
        <row r="546">
          <cell r="A546">
            <v>1270</v>
          </cell>
          <cell r="B546" t="str">
            <v>Saklar Engkel (  NUJI )</v>
          </cell>
          <cell r="C546" t="str">
            <v>ABGJ</v>
          </cell>
        </row>
        <row r="547">
          <cell r="C547" t="str">
            <v>KODE</v>
          </cell>
        </row>
        <row r="548">
          <cell r="A548">
            <v>1271</v>
          </cell>
          <cell r="B548" t="str">
            <v>Saklar Engkel ( Grasio )</v>
          </cell>
          <cell r="C548" t="str">
            <v>ABGA</v>
          </cell>
        </row>
        <row r="549">
          <cell r="C549" t="str">
            <v>KODE</v>
          </cell>
        </row>
        <row r="550">
          <cell r="A550">
            <v>1272</v>
          </cell>
          <cell r="B550" t="str">
            <v>Saklar Seri ( Biasa )</v>
          </cell>
          <cell r="C550" t="str">
            <v>ABGB</v>
          </cell>
        </row>
        <row r="551">
          <cell r="C551" t="str">
            <v>KODE</v>
          </cell>
        </row>
        <row r="552">
          <cell r="A552">
            <v>1273</v>
          </cell>
          <cell r="B552" t="str">
            <v>Saklar Seri ( Broco )</v>
          </cell>
          <cell r="C552" t="str">
            <v>ABGC</v>
          </cell>
        </row>
        <row r="553">
          <cell r="C553" t="str">
            <v>KODE</v>
          </cell>
        </row>
        <row r="554">
          <cell r="A554">
            <v>1274</v>
          </cell>
          <cell r="B554" t="str">
            <v>Saklar Seri ( NUJI )</v>
          </cell>
          <cell r="C554" t="str">
            <v>ABGD</v>
          </cell>
        </row>
        <row r="555">
          <cell r="C555" t="str">
            <v>KODE</v>
          </cell>
        </row>
        <row r="556">
          <cell r="A556">
            <v>1275</v>
          </cell>
          <cell r="B556" t="str">
            <v>Saklar Seri ( Grasio )</v>
          </cell>
          <cell r="C556" t="str">
            <v>ABGE</v>
          </cell>
        </row>
        <row r="557">
          <cell r="C557" t="str">
            <v>KODE</v>
          </cell>
        </row>
        <row r="558">
          <cell r="A558">
            <v>1276</v>
          </cell>
          <cell r="B558" t="str">
            <v>Stop Kontak ( biasa )</v>
          </cell>
          <cell r="C558" t="str">
            <v>ABGF</v>
          </cell>
        </row>
        <row r="559">
          <cell r="C559" t="str">
            <v>KODE</v>
          </cell>
        </row>
        <row r="560">
          <cell r="A560">
            <v>1277</v>
          </cell>
          <cell r="B560" t="str">
            <v>Stop Kontak ( Broco )</v>
          </cell>
          <cell r="C560" t="str">
            <v>ABGG</v>
          </cell>
        </row>
        <row r="561">
          <cell r="C561" t="str">
            <v>KODE</v>
          </cell>
        </row>
        <row r="562">
          <cell r="A562">
            <v>1278</v>
          </cell>
          <cell r="B562" t="str">
            <v>Stop Kontak ( NUJI )</v>
          </cell>
          <cell r="C562" t="str">
            <v>ABGH</v>
          </cell>
        </row>
        <row r="563">
          <cell r="C563" t="str">
            <v>KODE</v>
          </cell>
        </row>
        <row r="564">
          <cell r="A564">
            <v>1279</v>
          </cell>
          <cell r="B564" t="str">
            <v>Stop Kontak ( Grasio )</v>
          </cell>
          <cell r="C564" t="str">
            <v>ABGI</v>
          </cell>
        </row>
        <row r="565">
          <cell r="C565" t="str">
            <v>KODE</v>
          </cell>
        </row>
        <row r="566">
          <cell r="A566">
            <v>1280</v>
          </cell>
          <cell r="B566" t="str">
            <v>Saklar Engkel OB ( Broco )</v>
          </cell>
          <cell r="C566" t="str">
            <v>ABHJ</v>
          </cell>
        </row>
        <row r="567">
          <cell r="C567" t="str">
            <v>KODE</v>
          </cell>
        </row>
        <row r="568">
          <cell r="A568">
            <v>1281</v>
          </cell>
          <cell r="B568" t="str">
            <v>Saklar Seri     OB ( Broco )</v>
          </cell>
          <cell r="C568" t="str">
            <v>ABHA</v>
          </cell>
        </row>
        <row r="569">
          <cell r="C569" t="str">
            <v>KODE</v>
          </cell>
        </row>
        <row r="570">
          <cell r="A570">
            <v>1282</v>
          </cell>
          <cell r="B570" t="str">
            <v>Stop Kontak   OB ( Broco )</v>
          </cell>
          <cell r="C570" t="str">
            <v>ABHB</v>
          </cell>
        </row>
        <row r="571">
          <cell r="C571" t="str">
            <v>KODE</v>
          </cell>
        </row>
        <row r="572">
          <cell r="A572">
            <v>1283</v>
          </cell>
          <cell r="B572" t="str">
            <v>Saklar Seri  Legral</v>
          </cell>
          <cell r="C572" t="str">
            <v>ABHC</v>
          </cell>
        </row>
        <row r="573">
          <cell r="C573" t="str">
            <v>KODE</v>
          </cell>
        </row>
        <row r="574">
          <cell r="A574">
            <v>1284</v>
          </cell>
          <cell r="B574" t="str">
            <v>Stop Kontak Legral</v>
          </cell>
          <cell r="C574" t="str">
            <v>ABHD</v>
          </cell>
        </row>
        <row r="575">
          <cell r="C575" t="str">
            <v>KODE</v>
          </cell>
        </row>
        <row r="576">
          <cell r="A576">
            <v>1285</v>
          </cell>
          <cell r="B576" t="str">
            <v>Stop Kontak Telp</v>
          </cell>
          <cell r="C576" t="str">
            <v>ABHE</v>
          </cell>
        </row>
        <row r="577">
          <cell r="C577" t="str">
            <v>KODE</v>
          </cell>
        </row>
        <row r="578">
          <cell r="A578">
            <v>1286</v>
          </cell>
          <cell r="B578" t="str">
            <v>Stop Kontak AC</v>
          </cell>
          <cell r="C578" t="str">
            <v>ABHF</v>
          </cell>
        </row>
        <row r="579">
          <cell r="C579" t="str">
            <v>KODE</v>
          </cell>
        </row>
        <row r="580">
          <cell r="A580">
            <v>1287</v>
          </cell>
          <cell r="B580" t="str">
            <v>Stop Kontak TV</v>
          </cell>
          <cell r="C580" t="str">
            <v>ABHG</v>
          </cell>
        </row>
        <row r="581">
          <cell r="C581" t="str">
            <v>KODE</v>
          </cell>
        </row>
        <row r="582">
          <cell r="A582">
            <v>1288</v>
          </cell>
          <cell r="B582" t="str">
            <v>Set Braket</v>
          </cell>
          <cell r="C582" t="str">
            <v>ABHH</v>
          </cell>
        </row>
        <row r="583">
          <cell r="C583" t="str">
            <v>KODE</v>
          </cell>
        </row>
        <row r="584">
          <cell r="A584">
            <v>1289</v>
          </cell>
          <cell r="B584" t="str">
            <v>Siku 30 x 30 x 3 cm</v>
          </cell>
          <cell r="C584" t="str">
            <v>ABHI</v>
          </cell>
        </row>
        <row r="585">
          <cell r="C585" t="str">
            <v>KODE</v>
          </cell>
        </row>
        <row r="586">
          <cell r="A586">
            <v>1290</v>
          </cell>
          <cell r="B586" t="str">
            <v>Siku 40 x 40 x 6 cm</v>
          </cell>
          <cell r="C586" t="str">
            <v>ABIJ</v>
          </cell>
        </row>
        <row r="587">
          <cell r="C587" t="str">
            <v>KODE</v>
          </cell>
        </row>
        <row r="588">
          <cell r="A588">
            <v>1291</v>
          </cell>
          <cell r="B588" t="str">
            <v>Siku 60 x 60 x 6 cm</v>
          </cell>
          <cell r="C588" t="str">
            <v>ABIA</v>
          </cell>
        </row>
        <row r="589">
          <cell r="C589" t="str">
            <v>KODE</v>
          </cell>
        </row>
        <row r="590">
          <cell r="A590">
            <v>1292</v>
          </cell>
          <cell r="B590" t="str">
            <v>Siku 70 x 70 x 6 cm</v>
          </cell>
          <cell r="C590" t="str">
            <v>ABIB</v>
          </cell>
        </row>
        <row r="591">
          <cell r="C591" t="str">
            <v>KODE</v>
          </cell>
        </row>
        <row r="592">
          <cell r="A592">
            <v>1293</v>
          </cell>
          <cell r="B592" t="str">
            <v>Skun 10 mm</v>
          </cell>
          <cell r="C592" t="str">
            <v>ABIC</v>
          </cell>
        </row>
        <row r="593">
          <cell r="C593" t="str">
            <v>KODE</v>
          </cell>
        </row>
        <row r="594">
          <cell r="A594">
            <v>1294</v>
          </cell>
          <cell r="B594" t="str">
            <v>Skun 16 mm</v>
          </cell>
          <cell r="C594" t="str">
            <v>ABID</v>
          </cell>
        </row>
        <row r="595">
          <cell r="C595" t="str">
            <v>KODE</v>
          </cell>
        </row>
        <row r="596">
          <cell r="A596">
            <v>1295</v>
          </cell>
          <cell r="B596" t="str">
            <v>Skun 25 mm</v>
          </cell>
          <cell r="C596" t="str">
            <v>ABIE</v>
          </cell>
        </row>
        <row r="597">
          <cell r="C597" t="str">
            <v>KODE</v>
          </cell>
        </row>
        <row r="598">
          <cell r="A598">
            <v>1296</v>
          </cell>
          <cell r="B598" t="str">
            <v>Skun 35 mm</v>
          </cell>
          <cell r="C598" t="str">
            <v>ABIF</v>
          </cell>
        </row>
        <row r="599">
          <cell r="C599" t="str">
            <v>KODE</v>
          </cell>
        </row>
        <row r="600">
          <cell r="A600">
            <v>1297</v>
          </cell>
          <cell r="B600" t="str">
            <v>Skun 50 mm</v>
          </cell>
          <cell r="C600" t="str">
            <v>ABIG</v>
          </cell>
        </row>
        <row r="601">
          <cell r="C601" t="str">
            <v>KODE</v>
          </cell>
        </row>
        <row r="602">
          <cell r="A602">
            <v>1298</v>
          </cell>
          <cell r="B602" t="str">
            <v>Skun 70 mm</v>
          </cell>
          <cell r="C602" t="str">
            <v>ABIH</v>
          </cell>
        </row>
        <row r="603">
          <cell r="C603" t="str">
            <v>KODE</v>
          </cell>
        </row>
        <row r="604">
          <cell r="A604">
            <v>1299</v>
          </cell>
          <cell r="B604" t="str">
            <v>Skun 70 mm/ALCU</v>
          </cell>
          <cell r="C604" t="str">
            <v>ABII</v>
          </cell>
        </row>
        <row r="605">
          <cell r="C605" t="str">
            <v>KODE</v>
          </cell>
        </row>
        <row r="606">
          <cell r="A606">
            <v>1300</v>
          </cell>
          <cell r="B606" t="str">
            <v>Skun 70 mm/Tembaga</v>
          </cell>
          <cell r="C606" t="str">
            <v>ACJJ</v>
          </cell>
        </row>
        <row r="607">
          <cell r="C607" t="str">
            <v>KODE</v>
          </cell>
        </row>
        <row r="608">
          <cell r="A608">
            <v>1301</v>
          </cell>
          <cell r="B608" t="str">
            <v>Skun 120 mm</v>
          </cell>
          <cell r="C608" t="str">
            <v>ACJA</v>
          </cell>
        </row>
        <row r="609">
          <cell r="C609" t="str">
            <v>KODE</v>
          </cell>
        </row>
        <row r="610">
          <cell r="A610">
            <v>1302</v>
          </cell>
          <cell r="B610" t="str">
            <v>Skun 150 mm</v>
          </cell>
          <cell r="C610" t="str">
            <v>ACJB</v>
          </cell>
        </row>
        <row r="611">
          <cell r="C611" t="str">
            <v>KODE</v>
          </cell>
        </row>
        <row r="612">
          <cell r="A612">
            <v>1303</v>
          </cell>
          <cell r="B612" t="str">
            <v>Skun 240 mm/ALCU 2 lobang</v>
          </cell>
          <cell r="C612" t="str">
            <v>ACJC</v>
          </cell>
        </row>
        <row r="613">
          <cell r="C613" t="str">
            <v>KODE</v>
          </cell>
        </row>
        <row r="614">
          <cell r="A614">
            <v>1304</v>
          </cell>
          <cell r="B614" t="str">
            <v>Skun 300 mm</v>
          </cell>
          <cell r="C614" t="str">
            <v>ACJD</v>
          </cell>
        </row>
        <row r="615">
          <cell r="C615" t="str">
            <v>KODE</v>
          </cell>
        </row>
        <row r="616">
          <cell r="A616">
            <v>1305</v>
          </cell>
          <cell r="B616" t="str">
            <v>Sok</v>
          </cell>
          <cell r="C616" t="str">
            <v>ACJE</v>
          </cell>
        </row>
        <row r="617">
          <cell r="C617" t="str">
            <v>KODE</v>
          </cell>
        </row>
        <row r="618">
          <cell r="A618">
            <v>1306</v>
          </cell>
          <cell r="B618" t="str">
            <v>Spiral</v>
          </cell>
          <cell r="C618" t="str">
            <v>ACJF</v>
          </cell>
        </row>
        <row r="619">
          <cell r="C619" t="str">
            <v>KODE</v>
          </cell>
        </row>
        <row r="620">
          <cell r="A620">
            <v>1307</v>
          </cell>
          <cell r="B620" t="str">
            <v>Split 3/4"</v>
          </cell>
          <cell r="C620" t="str">
            <v>ACJG</v>
          </cell>
        </row>
        <row r="621">
          <cell r="C621" t="str">
            <v>KODE</v>
          </cell>
        </row>
        <row r="622">
          <cell r="A622">
            <v>1308</v>
          </cell>
          <cell r="B622" t="str">
            <v>Spool 532</v>
          </cell>
          <cell r="C622" t="str">
            <v>ACJH</v>
          </cell>
        </row>
        <row r="623">
          <cell r="C623" t="str">
            <v>KODE</v>
          </cell>
        </row>
        <row r="624">
          <cell r="A624">
            <v>1309</v>
          </cell>
          <cell r="B624" t="str">
            <v>Spool 534</v>
          </cell>
          <cell r="C624" t="str">
            <v>ACJI</v>
          </cell>
        </row>
        <row r="625">
          <cell r="C625" t="str">
            <v>KODE</v>
          </cell>
        </row>
        <row r="626">
          <cell r="A626">
            <v>1310</v>
          </cell>
          <cell r="B626" t="str">
            <v>Spot bar</v>
          </cell>
          <cell r="C626" t="str">
            <v>ACAJ</v>
          </cell>
        </row>
        <row r="627">
          <cell r="C627" t="str">
            <v>KODE</v>
          </cell>
        </row>
        <row r="628">
          <cell r="A628">
            <v>1311</v>
          </cell>
          <cell r="B628" t="str">
            <v>Spol Lite</v>
          </cell>
          <cell r="C628" t="str">
            <v>ACAA</v>
          </cell>
        </row>
        <row r="629">
          <cell r="C629" t="str">
            <v>KODE</v>
          </cell>
        </row>
        <row r="630">
          <cell r="A630">
            <v>1312</v>
          </cell>
          <cell r="B630" t="str">
            <v>Stang lampu</v>
          </cell>
          <cell r="C630" t="str">
            <v>ACAB</v>
          </cell>
        </row>
        <row r="631">
          <cell r="C631" t="str">
            <v>KODE</v>
          </cell>
        </row>
        <row r="632">
          <cell r="A632">
            <v>1313</v>
          </cell>
          <cell r="B632" t="str">
            <v>Stenlistil</v>
          </cell>
          <cell r="C632" t="str">
            <v>ACAC</v>
          </cell>
        </row>
        <row r="633">
          <cell r="C633" t="str">
            <v>KODE</v>
          </cell>
        </row>
        <row r="634">
          <cell r="A634">
            <v>1314</v>
          </cell>
          <cell r="B634" t="str">
            <v>Strain hook</v>
          </cell>
          <cell r="C634" t="str">
            <v>ACAD</v>
          </cell>
        </row>
        <row r="635">
          <cell r="C635" t="str">
            <v>KODE</v>
          </cell>
        </row>
        <row r="636">
          <cell r="A636">
            <v>1315</v>
          </cell>
          <cell r="B636" t="str">
            <v>String klem</v>
          </cell>
          <cell r="C636" t="str">
            <v>ACAE</v>
          </cell>
        </row>
        <row r="637">
          <cell r="C637" t="str">
            <v>KODE</v>
          </cell>
        </row>
        <row r="638">
          <cell r="A638">
            <v>1316</v>
          </cell>
          <cell r="B638" t="str">
            <v>Stroping bekel/Yokes</v>
          </cell>
          <cell r="C638" t="str">
            <v>ACAF</v>
          </cell>
        </row>
        <row r="639">
          <cell r="C639" t="str">
            <v>KODE</v>
          </cell>
        </row>
        <row r="640">
          <cell r="A640">
            <v>1317</v>
          </cell>
          <cell r="B640" t="str">
            <v>Suspensen</v>
          </cell>
          <cell r="C640" t="str">
            <v>ACAG</v>
          </cell>
        </row>
        <row r="641">
          <cell r="C641" t="str">
            <v>KODE</v>
          </cell>
        </row>
        <row r="642">
          <cell r="A642">
            <v>1318</v>
          </cell>
          <cell r="B642" t="str">
            <v>Tdos biasa</v>
          </cell>
          <cell r="C642" t="str">
            <v>ACAH</v>
          </cell>
        </row>
        <row r="643">
          <cell r="C643" t="str">
            <v>KODE</v>
          </cell>
        </row>
        <row r="644">
          <cell r="A644">
            <v>1319</v>
          </cell>
          <cell r="B644" t="str">
            <v>T dos clipsal</v>
          </cell>
          <cell r="C644" t="str">
            <v>ACAI</v>
          </cell>
        </row>
        <row r="645">
          <cell r="C645" t="str">
            <v>KODE</v>
          </cell>
        </row>
        <row r="646">
          <cell r="A646">
            <v>1320</v>
          </cell>
          <cell r="B646" t="str">
            <v>Terminal</v>
          </cell>
          <cell r="C646" t="str">
            <v>ACBJ</v>
          </cell>
        </row>
        <row r="647">
          <cell r="C647" t="str">
            <v>KODE</v>
          </cell>
        </row>
        <row r="648">
          <cell r="A648">
            <v>1321</v>
          </cell>
          <cell r="B648" t="str">
            <v>Tis Kabel</v>
          </cell>
          <cell r="C648" t="str">
            <v>ACBA</v>
          </cell>
        </row>
        <row r="649">
          <cell r="C649" t="str">
            <v>KODE</v>
          </cell>
        </row>
        <row r="650">
          <cell r="A650">
            <v>1322</v>
          </cell>
          <cell r="B650" t="str">
            <v>Tribel klem</v>
          </cell>
          <cell r="C650" t="str">
            <v>ACBB</v>
          </cell>
        </row>
        <row r="651">
          <cell r="C651" t="str">
            <v>KODE</v>
          </cell>
        </row>
        <row r="652">
          <cell r="A652">
            <v>1323</v>
          </cell>
          <cell r="B652" t="str">
            <v>Trafo 1 Ps 25 Kva</v>
          </cell>
          <cell r="C652" t="str">
            <v>ACBC</v>
          </cell>
        </row>
        <row r="653">
          <cell r="C653" t="str">
            <v>KODE</v>
          </cell>
        </row>
        <row r="654">
          <cell r="A654">
            <v>1324</v>
          </cell>
          <cell r="B654" t="str">
            <v>Trafo 1 Ps 50 Kva</v>
          </cell>
          <cell r="C654" t="str">
            <v>ACBD</v>
          </cell>
        </row>
        <row r="655">
          <cell r="C655" t="str">
            <v>KODE</v>
          </cell>
        </row>
        <row r="656">
          <cell r="A656">
            <v>1325</v>
          </cell>
          <cell r="B656" t="str">
            <v>Trafo 3 Ps 50 Kva</v>
          </cell>
          <cell r="C656" t="str">
            <v>ACBE</v>
          </cell>
        </row>
        <row r="657">
          <cell r="C657" t="str">
            <v>KODE</v>
          </cell>
        </row>
        <row r="658">
          <cell r="A658">
            <v>1326</v>
          </cell>
          <cell r="B658" t="str">
            <v>Trafo 3 Ps 100 Kva</v>
          </cell>
          <cell r="C658" t="str">
            <v>ACBF</v>
          </cell>
        </row>
        <row r="659">
          <cell r="C659" t="str">
            <v>KODE</v>
          </cell>
        </row>
        <row r="660">
          <cell r="A660">
            <v>1327</v>
          </cell>
          <cell r="B660" t="str">
            <v>Trafo 3 Ps 160 Kva</v>
          </cell>
          <cell r="C660" t="str">
            <v>ACBG</v>
          </cell>
        </row>
        <row r="661">
          <cell r="C661" t="str">
            <v>KODE</v>
          </cell>
        </row>
        <row r="662">
          <cell r="A662">
            <v>1328</v>
          </cell>
          <cell r="B662" t="str">
            <v>Trafo 3 Ps 400 Kva</v>
          </cell>
          <cell r="C662" t="str">
            <v>ACBH</v>
          </cell>
        </row>
        <row r="663">
          <cell r="C663" t="str">
            <v>KODE</v>
          </cell>
        </row>
        <row r="664">
          <cell r="A664">
            <v>1329</v>
          </cell>
          <cell r="B664" t="str">
            <v>Tensen  150 mm</v>
          </cell>
          <cell r="C664" t="str">
            <v>ACBI</v>
          </cell>
        </row>
        <row r="665">
          <cell r="C665" t="str">
            <v>KODE</v>
          </cell>
        </row>
        <row r="666">
          <cell r="A666">
            <v>1330</v>
          </cell>
          <cell r="B666" t="str">
            <v>Tensen  240 mm</v>
          </cell>
          <cell r="C666" t="str">
            <v>ACCJ</v>
          </cell>
        </row>
        <row r="667">
          <cell r="C667" t="str">
            <v>KODE</v>
          </cell>
        </row>
        <row r="668">
          <cell r="A668">
            <v>1331</v>
          </cell>
          <cell r="B668" t="str">
            <v>Ter</v>
          </cell>
          <cell r="C668" t="str">
            <v>ACCA</v>
          </cell>
        </row>
        <row r="669">
          <cell r="C669" t="str">
            <v>KODE</v>
          </cell>
        </row>
        <row r="670">
          <cell r="A670">
            <v>1332</v>
          </cell>
          <cell r="B670" t="str">
            <v>Terpentin</v>
          </cell>
          <cell r="C670" t="str">
            <v>ACCB</v>
          </cell>
        </row>
        <row r="671">
          <cell r="C671" t="str">
            <v>KODE</v>
          </cell>
        </row>
        <row r="672">
          <cell r="A672">
            <v>1333</v>
          </cell>
          <cell r="B672" t="str">
            <v>Tambang Plastik</v>
          </cell>
          <cell r="C672" t="str">
            <v>ACCC</v>
          </cell>
        </row>
        <row r="673">
          <cell r="C673" t="str">
            <v>KODE</v>
          </cell>
        </row>
        <row r="674">
          <cell r="A674">
            <v>1334</v>
          </cell>
          <cell r="B674" t="str">
            <v>Visirum baret</v>
          </cell>
          <cell r="C674" t="str">
            <v>ACCD</v>
          </cell>
        </row>
        <row r="675">
          <cell r="C675" t="str">
            <v>KODE</v>
          </cell>
        </row>
        <row r="676">
          <cell r="A676">
            <v>1335</v>
          </cell>
          <cell r="B676" t="str">
            <v xml:space="preserve">Vol meter </v>
          </cell>
          <cell r="C676" t="str">
            <v>ACCE</v>
          </cell>
        </row>
        <row r="677">
          <cell r="C677" t="str">
            <v>KODE</v>
          </cell>
        </row>
        <row r="678">
          <cell r="A678">
            <v>1336</v>
          </cell>
          <cell r="B678" t="str">
            <v>Waiser</v>
          </cell>
          <cell r="C678" t="str">
            <v>ACCF</v>
          </cell>
        </row>
        <row r="679">
          <cell r="C679" t="str">
            <v>KODE</v>
          </cell>
        </row>
        <row r="680">
          <cell r="A680">
            <v>1337</v>
          </cell>
          <cell r="B680" t="str">
            <v>Wigje type</v>
          </cell>
          <cell r="C680" t="str">
            <v>ACCG</v>
          </cell>
        </row>
        <row r="681">
          <cell r="C681" t="str">
            <v>KODE</v>
          </cell>
        </row>
        <row r="682">
          <cell r="A682">
            <v>1338</v>
          </cell>
          <cell r="B682" t="str">
            <v>NYAF 0,75 mm</v>
          </cell>
          <cell r="C682" t="str">
            <v>ACCH</v>
          </cell>
        </row>
        <row r="683">
          <cell r="C683" t="str">
            <v>KODE</v>
          </cell>
        </row>
        <row r="684">
          <cell r="A684">
            <v>1339</v>
          </cell>
          <cell r="B684" t="str">
            <v>NYY 2 x 1,5 mm</v>
          </cell>
          <cell r="C684" t="str">
            <v>ACCI</v>
          </cell>
        </row>
        <row r="685">
          <cell r="C685" t="str">
            <v>KODE</v>
          </cell>
        </row>
        <row r="686">
          <cell r="A686">
            <v>1340</v>
          </cell>
          <cell r="B686" t="str">
            <v>Trokolit hitam</v>
          </cell>
          <cell r="C686" t="str">
            <v>ACDJ</v>
          </cell>
        </row>
        <row r="687">
          <cell r="C687" t="str">
            <v>KODE</v>
          </cell>
        </row>
        <row r="688">
          <cell r="A688">
            <v>1341</v>
          </cell>
          <cell r="B688" t="str">
            <v>Lampu Nion 20 Wat</v>
          </cell>
          <cell r="C688" t="str">
            <v>ACDA</v>
          </cell>
        </row>
        <row r="689">
          <cell r="C689" t="str">
            <v>KODE</v>
          </cell>
        </row>
        <row r="690">
          <cell r="A690">
            <v>1342</v>
          </cell>
          <cell r="B690" t="str">
            <v>PH 2 x 2,5</v>
          </cell>
          <cell r="C690" t="str">
            <v>ACDB</v>
          </cell>
        </row>
        <row r="691">
          <cell r="C691" t="str">
            <v>KODE</v>
          </cell>
        </row>
        <row r="692">
          <cell r="A692">
            <v>1343</v>
          </cell>
          <cell r="B692" t="str">
            <v>PH 3 x 2,2</v>
          </cell>
          <cell r="C692" t="str">
            <v>ACDC</v>
          </cell>
        </row>
        <row r="693">
          <cell r="C693" t="str">
            <v>KODE</v>
          </cell>
        </row>
        <row r="694">
          <cell r="A694">
            <v>1344</v>
          </cell>
          <cell r="B694" t="str">
            <v>PH 4 x 2</v>
          </cell>
          <cell r="C694" t="str">
            <v>ACDD</v>
          </cell>
        </row>
        <row r="695">
          <cell r="C695" t="str">
            <v>KODE</v>
          </cell>
        </row>
        <row r="696">
          <cell r="A696">
            <v>1345</v>
          </cell>
          <cell r="B696">
            <v>0</v>
          </cell>
          <cell r="C696" t="str">
            <v>ACDE</v>
          </cell>
        </row>
        <row r="697">
          <cell r="C697" t="str">
            <v>KODE</v>
          </cell>
        </row>
        <row r="698">
          <cell r="A698">
            <v>1346</v>
          </cell>
          <cell r="B698">
            <v>0</v>
          </cell>
          <cell r="C698" t="str">
            <v>ACDF</v>
          </cell>
        </row>
        <row r="699">
          <cell r="C699" t="str">
            <v>KODE</v>
          </cell>
        </row>
        <row r="700">
          <cell r="A700">
            <v>1347</v>
          </cell>
          <cell r="B700">
            <v>0</v>
          </cell>
          <cell r="C700" t="str">
            <v>ACDG</v>
          </cell>
        </row>
        <row r="701">
          <cell r="C701" t="str">
            <v>KODE</v>
          </cell>
        </row>
        <row r="702">
          <cell r="A702">
            <v>1348</v>
          </cell>
          <cell r="B702">
            <v>0</v>
          </cell>
          <cell r="C702" t="str">
            <v>ACDH</v>
          </cell>
        </row>
        <row r="703">
          <cell r="C703" t="str">
            <v>KODE</v>
          </cell>
        </row>
        <row r="704">
          <cell r="A704">
            <v>1349</v>
          </cell>
          <cell r="B704">
            <v>0</v>
          </cell>
          <cell r="C704" t="str">
            <v>ACDI</v>
          </cell>
        </row>
        <row r="705">
          <cell r="C705" t="str">
            <v>KODE</v>
          </cell>
        </row>
        <row r="706">
          <cell r="A706">
            <v>1350</v>
          </cell>
          <cell r="B706">
            <v>0</v>
          </cell>
          <cell r="C706" t="str">
            <v>ACEJ</v>
          </cell>
        </row>
        <row r="707">
          <cell r="C707" t="str">
            <v>KODE</v>
          </cell>
        </row>
        <row r="708">
          <cell r="A708">
            <v>1351</v>
          </cell>
          <cell r="B708">
            <v>0</v>
          </cell>
          <cell r="C708" t="str">
            <v>ACEA</v>
          </cell>
        </row>
        <row r="709">
          <cell r="C709" t="str">
            <v>KODE</v>
          </cell>
        </row>
        <row r="710">
          <cell r="A710">
            <v>1352</v>
          </cell>
          <cell r="B710">
            <v>0</v>
          </cell>
          <cell r="C710" t="str">
            <v>ACEB</v>
          </cell>
        </row>
        <row r="711">
          <cell r="C711" t="str">
            <v>KODE</v>
          </cell>
        </row>
        <row r="712">
          <cell r="A712">
            <v>1353</v>
          </cell>
          <cell r="B712">
            <v>0</v>
          </cell>
          <cell r="C712" t="str">
            <v>ACEC</v>
          </cell>
        </row>
        <row r="713">
          <cell r="C713" t="str">
            <v>KODE</v>
          </cell>
        </row>
        <row r="714">
          <cell r="A714">
            <v>1354</v>
          </cell>
          <cell r="B714">
            <v>0</v>
          </cell>
          <cell r="C714" t="str">
            <v>ACED</v>
          </cell>
        </row>
        <row r="715">
          <cell r="C715" t="str">
            <v>KODE</v>
          </cell>
        </row>
        <row r="716">
          <cell r="A716">
            <v>1355</v>
          </cell>
          <cell r="B716">
            <v>0</v>
          </cell>
          <cell r="C716" t="str">
            <v>ACEE</v>
          </cell>
        </row>
        <row r="717">
          <cell r="C717" t="str">
            <v>KODE</v>
          </cell>
        </row>
        <row r="718">
          <cell r="A718">
            <v>1356</v>
          </cell>
          <cell r="B718">
            <v>0</v>
          </cell>
          <cell r="C718" t="str">
            <v>ACEF</v>
          </cell>
        </row>
        <row r="719">
          <cell r="C719" t="str">
            <v>KODE</v>
          </cell>
        </row>
        <row r="720">
          <cell r="A720">
            <v>1357</v>
          </cell>
          <cell r="B720">
            <v>0</v>
          </cell>
          <cell r="C720" t="str">
            <v>ACEG</v>
          </cell>
        </row>
        <row r="721">
          <cell r="C721" t="str">
            <v>KODE</v>
          </cell>
        </row>
        <row r="722">
          <cell r="A722">
            <v>1358</v>
          </cell>
          <cell r="B722">
            <v>0</v>
          </cell>
          <cell r="C722" t="str">
            <v>ACEH</v>
          </cell>
        </row>
        <row r="723">
          <cell r="C723" t="str">
            <v>KODE</v>
          </cell>
        </row>
        <row r="724">
          <cell r="A724">
            <v>1359</v>
          </cell>
          <cell r="B724">
            <v>0</v>
          </cell>
          <cell r="C724" t="str">
            <v>ACEI</v>
          </cell>
        </row>
        <row r="725">
          <cell r="C725" t="str">
            <v>KODE</v>
          </cell>
        </row>
        <row r="726">
          <cell r="A726">
            <v>1360</v>
          </cell>
          <cell r="B726">
            <v>0</v>
          </cell>
          <cell r="C726" t="str">
            <v>ACFJ</v>
          </cell>
        </row>
        <row r="727">
          <cell r="C727" t="str">
            <v>KODE</v>
          </cell>
        </row>
        <row r="728">
          <cell r="A728">
            <v>1361</v>
          </cell>
          <cell r="B728">
            <v>0</v>
          </cell>
          <cell r="C728" t="str">
            <v>ACFA</v>
          </cell>
        </row>
        <row r="729">
          <cell r="C729" t="str">
            <v>KODE</v>
          </cell>
        </row>
        <row r="730">
          <cell r="A730">
            <v>1362</v>
          </cell>
          <cell r="B730">
            <v>0</v>
          </cell>
          <cell r="C730" t="str">
            <v>ACFB</v>
          </cell>
        </row>
        <row r="731">
          <cell r="C731" t="str">
            <v>KODE</v>
          </cell>
        </row>
        <row r="732">
          <cell r="A732">
            <v>1363</v>
          </cell>
          <cell r="B732">
            <v>0</v>
          </cell>
          <cell r="C732" t="str">
            <v>ACFC</v>
          </cell>
        </row>
        <row r="733">
          <cell r="C733" t="str">
            <v>KODE</v>
          </cell>
        </row>
        <row r="734">
          <cell r="A734">
            <v>1364</v>
          </cell>
          <cell r="B734">
            <v>0</v>
          </cell>
          <cell r="C734" t="str">
            <v>ACFD</v>
          </cell>
        </row>
        <row r="735">
          <cell r="C735" t="str">
            <v>KODE</v>
          </cell>
        </row>
        <row r="736">
          <cell r="A736">
            <v>1365</v>
          </cell>
          <cell r="B736">
            <v>0</v>
          </cell>
          <cell r="C736" t="str">
            <v>ACFE</v>
          </cell>
        </row>
        <row r="737">
          <cell r="C737" t="str">
            <v>KODE</v>
          </cell>
        </row>
        <row r="738">
          <cell r="A738">
            <v>1366</v>
          </cell>
          <cell r="B738">
            <v>0</v>
          </cell>
          <cell r="C738" t="str">
            <v>ACFF</v>
          </cell>
        </row>
        <row r="739">
          <cell r="C739" t="str">
            <v>KODE</v>
          </cell>
        </row>
        <row r="740">
          <cell r="A740">
            <v>1367</v>
          </cell>
          <cell r="B740">
            <v>0</v>
          </cell>
          <cell r="C740" t="str">
            <v>ACFG</v>
          </cell>
        </row>
        <row r="741">
          <cell r="C741" t="str">
            <v>KODE</v>
          </cell>
        </row>
        <row r="742">
          <cell r="A742">
            <v>1368</v>
          </cell>
          <cell r="B742">
            <v>0</v>
          </cell>
          <cell r="C742" t="str">
            <v>ACFH</v>
          </cell>
        </row>
        <row r="743">
          <cell r="C743" t="str">
            <v>KODE</v>
          </cell>
        </row>
        <row r="744">
          <cell r="A744">
            <v>1369</v>
          </cell>
          <cell r="B744">
            <v>0</v>
          </cell>
          <cell r="C744" t="str">
            <v>ACFI</v>
          </cell>
        </row>
        <row r="745">
          <cell r="C745" t="str">
            <v>KODE</v>
          </cell>
        </row>
        <row r="746">
          <cell r="A746">
            <v>1370</v>
          </cell>
          <cell r="B746">
            <v>0</v>
          </cell>
          <cell r="C746" t="str">
            <v>ACGJ</v>
          </cell>
        </row>
        <row r="747">
          <cell r="C747" t="str">
            <v>KODE</v>
          </cell>
        </row>
        <row r="748">
          <cell r="A748">
            <v>1371</v>
          </cell>
          <cell r="B748">
            <v>0</v>
          </cell>
          <cell r="C748" t="str">
            <v>ACGA</v>
          </cell>
        </row>
        <row r="749">
          <cell r="C749" t="str">
            <v>KODE</v>
          </cell>
        </row>
        <row r="750">
          <cell r="A750">
            <v>1372</v>
          </cell>
          <cell r="B750">
            <v>0</v>
          </cell>
          <cell r="C750" t="str">
            <v>ACGB</v>
          </cell>
        </row>
        <row r="751">
          <cell r="C751" t="str">
            <v>KODE</v>
          </cell>
        </row>
        <row r="752">
          <cell r="A752">
            <v>1373</v>
          </cell>
          <cell r="B752">
            <v>0</v>
          </cell>
          <cell r="C752" t="str">
            <v>ACGC</v>
          </cell>
        </row>
        <row r="753">
          <cell r="C753" t="str">
            <v>KODE</v>
          </cell>
        </row>
        <row r="754">
          <cell r="A754">
            <v>1374</v>
          </cell>
          <cell r="B754">
            <v>0</v>
          </cell>
          <cell r="C754" t="str">
            <v>ACGD</v>
          </cell>
        </row>
        <row r="755">
          <cell r="C755" t="str">
            <v>KODE</v>
          </cell>
        </row>
        <row r="756">
          <cell r="A756">
            <v>1375</v>
          </cell>
          <cell r="B756">
            <v>0</v>
          </cell>
          <cell r="C756" t="str">
            <v>ACGE</v>
          </cell>
        </row>
        <row r="757">
          <cell r="C757" t="str">
            <v>KODE</v>
          </cell>
        </row>
        <row r="758">
          <cell r="A758">
            <v>1376</v>
          </cell>
          <cell r="B758">
            <v>0</v>
          </cell>
          <cell r="C758" t="str">
            <v>ACGF</v>
          </cell>
        </row>
        <row r="759">
          <cell r="C759" t="str">
            <v>KODE</v>
          </cell>
        </row>
        <row r="760">
          <cell r="A760">
            <v>1377</v>
          </cell>
          <cell r="B760">
            <v>0</v>
          </cell>
          <cell r="C760" t="str">
            <v>ACGG</v>
          </cell>
        </row>
        <row r="761">
          <cell r="C761" t="str">
            <v>KODE</v>
          </cell>
        </row>
        <row r="762">
          <cell r="A762">
            <v>1378</v>
          </cell>
          <cell r="B762">
            <v>0</v>
          </cell>
          <cell r="C762" t="str">
            <v>ACGH</v>
          </cell>
        </row>
        <row r="763">
          <cell r="C763" t="str">
            <v>KODE</v>
          </cell>
        </row>
        <row r="764">
          <cell r="A764">
            <v>1379</v>
          </cell>
          <cell r="B764">
            <v>0</v>
          </cell>
          <cell r="C764" t="str">
            <v>ACGI</v>
          </cell>
        </row>
        <row r="765">
          <cell r="C765" t="str">
            <v>KODE</v>
          </cell>
        </row>
        <row r="766">
          <cell r="A766">
            <v>1380</v>
          </cell>
          <cell r="B766">
            <v>0</v>
          </cell>
          <cell r="C766" t="str">
            <v>ACHJ</v>
          </cell>
        </row>
        <row r="767">
          <cell r="C767" t="str">
            <v>KODE</v>
          </cell>
        </row>
        <row r="768">
          <cell r="A768">
            <v>1381</v>
          </cell>
          <cell r="B768">
            <v>0</v>
          </cell>
          <cell r="C768" t="str">
            <v>ACHA</v>
          </cell>
        </row>
        <row r="769">
          <cell r="C769" t="str">
            <v>KODE</v>
          </cell>
        </row>
        <row r="770">
          <cell r="A770">
            <v>1382</v>
          </cell>
          <cell r="B770">
            <v>0</v>
          </cell>
          <cell r="C770" t="str">
            <v>ACHB</v>
          </cell>
        </row>
        <row r="771">
          <cell r="C771" t="str">
            <v>KODE</v>
          </cell>
        </row>
        <row r="772">
          <cell r="A772">
            <v>1383</v>
          </cell>
          <cell r="B772">
            <v>0</v>
          </cell>
          <cell r="C772" t="str">
            <v>ACHC</v>
          </cell>
        </row>
        <row r="773">
          <cell r="C773" t="str">
            <v>KODE</v>
          </cell>
        </row>
        <row r="774">
          <cell r="A774">
            <v>1384</v>
          </cell>
          <cell r="B774">
            <v>0</v>
          </cell>
          <cell r="C774" t="str">
            <v>ACHD</v>
          </cell>
        </row>
        <row r="775">
          <cell r="C775" t="str">
            <v>KODE</v>
          </cell>
        </row>
        <row r="776">
          <cell r="A776">
            <v>1385</v>
          </cell>
          <cell r="B776">
            <v>0</v>
          </cell>
          <cell r="C776" t="str">
            <v>ACHE</v>
          </cell>
        </row>
        <row r="777">
          <cell r="C777" t="str">
            <v>KODE</v>
          </cell>
        </row>
        <row r="778">
          <cell r="A778">
            <v>1386</v>
          </cell>
          <cell r="B778">
            <v>0</v>
          </cell>
          <cell r="C778" t="str">
            <v>ACHF</v>
          </cell>
        </row>
        <row r="779">
          <cell r="C779" t="str">
            <v>KODE</v>
          </cell>
        </row>
        <row r="780">
          <cell r="A780">
            <v>1387</v>
          </cell>
          <cell r="B780">
            <v>0</v>
          </cell>
          <cell r="C780" t="str">
            <v>ACHG</v>
          </cell>
        </row>
        <row r="781">
          <cell r="C781" t="str">
            <v>KODE</v>
          </cell>
        </row>
        <row r="782">
          <cell r="A782">
            <v>1388</v>
          </cell>
          <cell r="B782">
            <v>0</v>
          </cell>
          <cell r="C782" t="str">
            <v>ACHH</v>
          </cell>
        </row>
        <row r="783">
          <cell r="C783" t="str">
            <v>KODE</v>
          </cell>
        </row>
        <row r="784">
          <cell r="A784">
            <v>1389</v>
          </cell>
          <cell r="B784">
            <v>0</v>
          </cell>
          <cell r="C784" t="str">
            <v>ACHI</v>
          </cell>
        </row>
        <row r="785">
          <cell r="C785" t="str">
            <v>KODE</v>
          </cell>
        </row>
        <row r="786">
          <cell r="A786">
            <v>1390</v>
          </cell>
          <cell r="B786">
            <v>0</v>
          </cell>
          <cell r="C786" t="str">
            <v>ACIJ</v>
          </cell>
        </row>
        <row r="787">
          <cell r="C787" t="str">
            <v>KODE</v>
          </cell>
        </row>
        <row r="788">
          <cell r="A788">
            <v>1391</v>
          </cell>
          <cell r="B788">
            <v>0</v>
          </cell>
          <cell r="C788" t="str">
            <v>ACIA</v>
          </cell>
        </row>
        <row r="789">
          <cell r="C789" t="str">
            <v>KODE</v>
          </cell>
        </row>
        <row r="790">
          <cell r="A790">
            <v>1392</v>
          </cell>
          <cell r="B790">
            <v>0</v>
          </cell>
          <cell r="C790" t="str">
            <v>ACIB</v>
          </cell>
        </row>
        <row r="791">
          <cell r="C791" t="str">
            <v>KODE</v>
          </cell>
        </row>
        <row r="792">
          <cell r="A792">
            <v>1393</v>
          </cell>
          <cell r="B792">
            <v>0</v>
          </cell>
          <cell r="C792" t="str">
            <v>ACIC</v>
          </cell>
        </row>
        <row r="793">
          <cell r="C793" t="str">
            <v>KODE</v>
          </cell>
        </row>
        <row r="794">
          <cell r="A794">
            <v>1394</v>
          </cell>
          <cell r="B794">
            <v>0</v>
          </cell>
          <cell r="C794" t="str">
            <v>ACID</v>
          </cell>
        </row>
        <row r="795">
          <cell r="C795" t="str">
            <v>KODE</v>
          </cell>
        </row>
        <row r="796">
          <cell r="A796">
            <v>1395</v>
          </cell>
          <cell r="B796">
            <v>0</v>
          </cell>
          <cell r="C796" t="str">
            <v>ACIE</v>
          </cell>
        </row>
        <row r="797">
          <cell r="C797" t="str">
            <v>KODE</v>
          </cell>
        </row>
        <row r="798">
          <cell r="A798">
            <v>1396</v>
          </cell>
          <cell r="B798">
            <v>0</v>
          </cell>
          <cell r="C798" t="str">
            <v>ACIF</v>
          </cell>
        </row>
        <row r="799">
          <cell r="C799" t="str">
            <v>KODE</v>
          </cell>
        </row>
        <row r="800">
          <cell r="A800">
            <v>1397</v>
          </cell>
          <cell r="B800">
            <v>0</v>
          </cell>
          <cell r="C800" t="str">
            <v>ACIG</v>
          </cell>
        </row>
        <row r="801">
          <cell r="C801" t="str">
            <v>KODE</v>
          </cell>
        </row>
        <row r="802">
          <cell r="A802">
            <v>1398</v>
          </cell>
          <cell r="B802">
            <v>0</v>
          </cell>
          <cell r="C802" t="str">
            <v>ACIH</v>
          </cell>
        </row>
        <row r="803">
          <cell r="C803" t="str">
            <v>KODE</v>
          </cell>
        </row>
        <row r="804">
          <cell r="A804">
            <v>1399</v>
          </cell>
          <cell r="B804">
            <v>0</v>
          </cell>
          <cell r="C804" t="str">
            <v>ACII</v>
          </cell>
        </row>
        <row r="805">
          <cell r="C805" t="str">
            <v>KODE</v>
          </cell>
        </row>
        <row r="806">
          <cell r="A806">
            <v>1400</v>
          </cell>
          <cell r="B806">
            <v>0</v>
          </cell>
          <cell r="C806" t="str">
            <v>ADJJ</v>
          </cell>
        </row>
        <row r="807">
          <cell r="C807" t="str">
            <v>KODE</v>
          </cell>
        </row>
        <row r="808">
          <cell r="A808">
            <v>1401</v>
          </cell>
          <cell r="B808">
            <v>0</v>
          </cell>
          <cell r="C808" t="str">
            <v>ADJA</v>
          </cell>
        </row>
        <row r="809">
          <cell r="C809" t="str">
            <v>KODE</v>
          </cell>
        </row>
        <row r="810">
          <cell r="A810">
            <v>1402</v>
          </cell>
          <cell r="B810">
            <v>0</v>
          </cell>
          <cell r="C810" t="str">
            <v>ADJB</v>
          </cell>
        </row>
        <row r="811">
          <cell r="C811" t="str">
            <v>KODE</v>
          </cell>
        </row>
        <row r="812">
          <cell r="A812">
            <v>1403</v>
          </cell>
          <cell r="B812">
            <v>0</v>
          </cell>
          <cell r="C812" t="str">
            <v>ADJC</v>
          </cell>
        </row>
        <row r="813">
          <cell r="C813" t="str">
            <v>KODE</v>
          </cell>
        </row>
        <row r="814">
          <cell r="A814">
            <v>1404</v>
          </cell>
          <cell r="B814">
            <v>0</v>
          </cell>
          <cell r="C814" t="str">
            <v>ADJD</v>
          </cell>
        </row>
        <row r="815">
          <cell r="C815" t="str">
            <v>KODE</v>
          </cell>
        </row>
        <row r="816">
          <cell r="A816">
            <v>1405</v>
          </cell>
          <cell r="B816">
            <v>0</v>
          </cell>
          <cell r="C816" t="str">
            <v>ADJE</v>
          </cell>
        </row>
        <row r="817">
          <cell r="C817" t="str">
            <v>KODE</v>
          </cell>
        </row>
        <row r="818">
          <cell r="A818">
            <v>1406</v>
          </cell>
          <cell r="B818">
            <v>0</v>
          </cell>
          <cell r="C818" t="str">
            <v>ADJF</v>
          </cell>
        </row>
        <row r="819">
          <cell r="C819" t="str">
            <v>KODE</v>
          </cell>
        </row>
        <row r="820">
          <cell r="A820">
            <v>1407</v>
          </cell>
          <cell r="B820">
            <v>0</v>
          </cell>
          <cell r="C820" t="str">
            <v>ADJG</v>
          </cell>
        </row>
        <row r="821">
          <cell r="C821" t="str">
            <v>KODE</v>
          </cell>
        </row>
        <row r="822">
          <cell r="A822">
            <v>1408</v>
          </cell>
          <cell r="B822">
            <v>0</v>
          </cell>
          <cell r="C822" t="str">
            <v>ADJH</v>
          </cell>
        </row>
        <row r="823">
          <cell r="C823" t="str">
            <v>KODE</v>
          </cell>
        </row>
        <row r="824">
          <cell r="A824">
            <v>1409</v>
          </cell>
          <cell r="B824">
            <v>0</v>
          </cell>
          <cell r="C824" t="str">
            <v>ADJI</v>
          </cell>
        </row>
        <row r="825">
          <cell r="C825" t="str">
            <v>KODE</v>
          </cell>
        </row>
        <row r="826">
          <cell r="A826">
            <v>1410</v>
          </cell>
          <cell r="B826">
            <v>0</v>
          </cell>
          <cell r="C826" t="str">
            <v>ADAJ</v>
          </cell>
        </row>
        <row r="827">
          <cell r="C827" t="str">
            <v>KODE</v>
          </cell>
        </row>
        <row r="828">
          <cell r="A828">
            <v>1411</v>
          </cell>
          <cell r="B828">
            <v>0</v>
          </cell>
          <cell r="C828" t="str">
            <v>ADAA</v>
          </cell>
        </row>
        <row r="829">
          <cell r="C829" t="str">
            <v>KODE</v>
          </cell>
        </row>
        <row r="830">
          <cell r="A830">
            <v>1412</v>
          </cell>
          <cell r="B830">
            <v>0</v>
          </cell>
          <cell r="C830" t="str">
            <v>ADAB</v>
          </cell>
        </row>
        <row r="831">
          <cell r="C831" t="str">
            <v>KODE</v>
          </cell>
        </row>
        <row r="832">
          <cell r="A832">
            <v>1413</v>
          </cell>
          <cell r="B832">
            <v>0</v>
          </cell>
          <cell r="C832" t="str">
            <v>ADAC</v>
          </cell>
        </row>
        <row r="833">
          <cell r="C833" t="str">
            <v>KODE</v>
          </cell>
        </row>
        <row r="834">
          <cell r="A834">
            <v>1414</v>
          </cell>
          <cell r="B834">
            <v>0</v>
          </cell>
          <cell r="C834" t="str">
            <v>ADAD</v>
          </cell>
        </row>
        <row r="835">
          <cell r="C835" t="str">
            <v>KODE</v>
          </cell>
        </row>
        <row r="836">
          <cell r="A836">
            <v>1415</v>
          </cell>
          <cell r="B836">
            <v>0</v>
          </cell>
          <cell r="C836" t="str">
            <v>ADAE</v>
          </cell>
        </row>
        <row r="837">
          <cell r="C837" t="str">
            <v>KODE</v>
          </cell>
        </row>
        <row r="838">
          <cell r="A838">
            <v>1416</v>
          </cell>
          <cell r="B838">
            <v>0</v>
          </cell>
          <cell r="C838" t="str">
            <v>ADAF</v>
          </cell>
        </row>
        <row r="839">
          <cell r="C839" t="str">
            <v>KODE</v>
          </cell>
        </row>
        <row r="840">
          <cell r="A840">
            <v>1417</v>
          </cell>
          <cell r="B840">
            <v>0</v>
          </cell>
          <cell r="C840" t="str">
            <v>ADAG</v>
          </cell>
        </row>
        <row r="841">
          <cell r="C841" t="str">
            <v>KODE</v>
          </cell>
        </row>
        <row r="842">
          <cell r="A842">
            <v>1418</v>
          </cell>
          <cell r="B842">
            <v>0</v>
          </cell>
          <cell r="C842" t="str">
            <v>ADAH</v>
          </cell>
        </row>
        <row r="843">
          <cell r="C843" t="str">
            <v>KODE</v>
          </cell>
        </row>
        <row r="844">
          <cell r="A844">
            <v>1419</v>
          </cell>
          <cell r="B844">
            <v>0</v>
          </cell>
          <cell r="C844" t="str">
            <v>ADAI</v>
          </cell>
        </row>
        <row r="845">
          <cell r="C845" t="str">
            <v>KODE</v>
          </cell>
        </row>
        <row r="846">
          <cell r="A846">
            <v>1420</v>
          </cell>
          <cell r="B846">
            <v>0</v>
          </cell>
          <cell r="C846" t="str">
            <v>ADBJ</v>
          </cell>
        </row>
        <row r="847">
          <cell r="C847" t="str">
            <v>KODE</v>
          </cell>
        </row>
        <row r="848">
          <cell r="A848">
            <v>1421</v>
          </cell>
          <cell r="B848">
            <v>0</v>
          </cell>
          <cell r="C848" t="str">
            <v>ADBA</v>
          </cell>
        </row>
        <row r="849">
          <cell r="C849" t="str">
            <v>KODE</v>
          </cell>
        </row>
        <row r="850">
          <cell r="A850">
            <v>1422</v>
          </cell>
          <cell r="B850">
            <v>0</v>
          </cell>
          <cell r="C850" t="str">
            <v>ADBB</v>
          </cell>
        </row>
        <row r="851">
          <cell r="C851" t="str">
            <v>KODE</v>
          </cell>
        </row>
        <row r="852">
          <cell r="A852">
            <v>1423</v>
          </cell>
          <cell r="B852">
            <v>0</v>
          </cell>
          <cell r="C852" t="str">
            <v>ADBC</v>
          </cell>
        </row>
        <row r="853">
          <cell r="C853" t="str">
            <v>KODE</v>
          </cell>
        </row>
        <row r="854">
          <cell r="A854">
            <v>1424</v>
          </cell>
          <cell r="B854">
            <v>0</v>
          </cell>
          <cell r="C854" t="str">
            <v>ADBD</v>
          </cell>
        </row>
        <row r="855">
          <cell r="C855" t="str">
            <v>KODE</v>
          </cell>
        </row>
        <row r="856">
          <cell r="A856">
            <v>1425</v>
          </cell>
          <cell r="B856">
            <v>0</v>
          </cell>
          <cell r="C856" t="str">
            <v>ADBE</v>
          </cell>
        </row>
        <row r="857">
          <cell r="C857" t="str">
            <v>KODE</v>
          </cell>
        </row>
        <row r="858">
          <cell r="A858">
            <v>1426</v>
          </cell>
          <cell r="B858">
            <v>0</v>
          </cell>
          <cell r="C858" t="str">
            <v>ADBF</v>
          </cell>
        </row>
        <row r="859">
          <cell r="C859" t="str">
            <v>KODE</v>
          </cell>
        </row>
        <row r="860">
          <cell r="A860">
            <v>1427</v>
          </cell>
          <cell r="B860">
            <v>0</v>
          </cell>
          <cell r="C860" t="str">
            <v>ADBG</v>
          </cell>
        </row>
        <row r="861">
          <cell r="C861" t="str">
            <v>KODE</v>
          </cell>
        </row>
        <row r="862">
          <cell r="A862">
            <v>1428</v>
          </cell>
          <cell r="B862">
            <v>0</v>
          </cell>
          <cell r="C862" t="str">
            <v>ADBH</v>
          </cell>
        </row>
        <row r="863">
          <cell r="C863" t="str">
            <v>KODE</v>
          </cell>
        </row>
        <row r="864">
          <cell r="A864">
            <v>1429</v>
          </cell>
          <cell r="B864">
            <v>0</v>
          </cell>
          <cell r="C864" t="str">
            <v>ADBI</v>
          </cell>
        </row>
        <row r="865">
          <cell r="C865" t="str">
            <v>KODE</v>
          </cell>
        </row>
        <row r="866">
          <cell r="A866">
            <v>1430</v>
          </cell>
          <cell r="B866">
            <v>0</v>
          </cell>
          <cell r="C866" t="str">
            <v>ADCJ</v>
          </cell>
        </row>
        <row r="867">
          <cell r="C867" t="str">
            <v>KODE</v>
          </cell>
        </row>
        <row r="868">
          <cell r="A868">
            <v>1431</v>
          </cell>
          <cell r="B868">
            <v>0</v>
          </cell>
          <cell r="C868" t="str">
            <v>ADCA</v>
          </cell>
        </row>
        <row r="869">
          <cell r="C869" t="str">
            <v>KODE</v>
          </cell>
        </row>
        <row r="870">
          <cell r="A870">
            <v>1432</v>
          </cell>
          <cell r="B870">
            <v>0</v>
          </cell>
          <cell r="C870" t="str">
            <v>ADCB</v>
          </cell>
        </row>
        <row r="871">
          <cell r="C871" t="str">
            <v>KODE</v>
          </cell>
        </row>
        <row r="872">
          <cell r="A872">
            <v>1433</v>
          </cell>
          <cell r="B872">
            <v>0</v>
          </cell>
          <cell r="C872" t="str">
            <v>ADCC</v>
          </cell>
        </row>
        <row r="873">
          <cell r="C873" t="str">
            <v>KODE</v>
          </cell>
        </row>
        <row r="874">
          <cell r="A874">
            <v>1434</v>
          </cell>
          <cell r="B874">
            <v>0</v>
          </cell>
          <cell r="C874" t="str">
            <v>ADCD</v>
          </cell>
        </row>
        <row r="875">
          <cell r="C875" t="str">
            <v>KODE</v>
          </cell>
        </row>
        <row r="876">
          <cell r="A876">
            <v>1435</v>
          </cell>
          <cell r="B876">
            <v>0</v>
          </cell>
          <cell r="C876" t="str">
            <v>ADCE</v>
          </cell>
        </row>
        <row r="877">
          <cell r="C877" t="str">
            <v>KODE</v>
          </cell>
        </row>
        <row r="878">
          <cell r="A878">
            <v>1436</v>
          </cell>
          <cell r="B878">
            <v>0</v>
          </cell>
          <cell r="C878" t="str">
            <v>ADCF</v>
          </cell>
        </row>
        <row r="879">
          <cell r="C879" t="str">
            <v>KODE</v>
          </cell>
        </row>
        <row r="880">
          <cell r="A880">
            <v>1437</v>
          </cell>
          <cell r="B880">
            <v>0</v>
          </cell>
          <cell r="C880" t="str">
            <v>ADCG</v>
          </cell>
        </row>
        <row r="881">
          <cell r="C881" t="str">
            <v>KODE</v>
          </cell>
        </row>
        <row r="882">
          <cell r="A882">
            <v>1438</v>
          </cell>
          <cell r="B882">
            <v>0</v>
          </cell>
          <cell r="C882" t="str">
            <v>ADCH</v>
          </cell>
        </row>
        <row r="883">
          <cell r="C883" t="str">
            <v>KODE</v>
          </cell>
        </row>
        <row r="884">
          <cell r="A884">
            <v>1439</v>
          </cell>
          <cell r="B884">
            <v>0</v>
          </cell>
          <cell r="C884" t="str">
            <v>ADCI</v>
          </cell>
        </row>
        <row r="885">
          <cell r="C885" t="str">
            <v>KODE</v>
          </cell>
        </row>
        <row r="886">
          <cell r="A886">
            <v>1440</v>
          </cell>
          <cell r="B886">
            <v>0</v>
          </cell>
          <cell r="C886" t="str">
            <v>ADDJ</v>
          </cell>
        </row>
        <row r="887">
          <cell r="C887" t="str">
            <v>KODE</v>
          </cell>
        </row>
        <row r="888">
          <cell r="A888">
            <v>1441</v>
          </cell>
          <cell r="B888">
            <v>0</v>
          </cell>
          <cell r="C888" t="str">
            <v>ADDA</v>
          </cell>
        </row>
        <row r="889">
          <cell r="C889" t="str">
            <v>KODE</v>
          </cell>
        </row>
        <row r="890">
          <cell r="A890">
            <v>1442</v>
          </cell>
          <cell r="B890">
            <v>0</v>
          </cell>
          <cell r="C890" t="str">
            <v>ADDB</v>
          </cell>
        </row>
        <row r="891">
          <cell r="C891" t="str">
            <v>KODE</v>
          </cell>
        </row>
        <row r="892">
          <cell r="A892">
            <v>1443</v>
          </cell>
          <cell r="B892">
            <v>0</v>
          </cell>
          <cell r="C892" t="str">
            <v>ADDC</v>
          </cell>
        </row>
        <row r="893">
          <cell r="C893" t="str">
            <v>KODE</v>
          </cell>
        </row>
        <row r="894">
          <cell r="A894">
            <v>1444</v>
          </cell>
          <cell r="B894">
            <v>0</v>
          </cell>
          <cell r="C894" t="str">
            <v>ADDD</v>
          </cell>
        </row>
        <row r="895">
          <cell r="C895" t="str">
            <v>KODE</v>
          </cell>
        </row>
        <row r="896">
          <cell r="A896">
            <v>1445</v>
          </cell>
          <cell r="B896">
            <v>0</v>
          </cell>
          <cell r="C896" t="str">
            <v>ADDE</v>
          </cell>
        </row>
        <row r="897">
          <cell r="C897" t="str">
            <v>KODE</v>
          </cell>
        </row>
        <row r="898">
          <cell r="A898">
            <v>1446</v>
          </cell>
          <cell r="B898">
            <v>0</v>
          </cell>
          <cell r="C898" t="str">
            <v>ADDF</v>
          </cell>
        </row>
        <row r="899">
          <cell r="C899" t="str">
            <v>KODE</v>
          </cell>
        </row>
        <row r="900">
          <cell r="A900">
            <v>1447</v>
          </cell>
          <cell r="B900">
            <v>0</v>
          </cell>
          <cell r="C900" t="str">
            <v>ADDG</v>
          </cell>
        </row>
        <row r="901">
          <cell r="C901" t="str">
            <v>KODE</v>
          </cell>
        </row>
        <row r="902">
          <cell r="A902">
            <v>1448</v>
          </cell>
          <cell r="B902">
            <v>0</v>
          </cell>
          <cell r="C902" t="str">
            <v>ADDH</v>
          </cell>
        </row>
        <row r="903">
          <cell r="C903" t="str">
            <v>KODE</v>
          </cell>
        </row>
        <row r="904">
          <cell r="A904">
            <v>1449</v>
          </cell>
          <cell r="B904">
            <v>0</v>
          </cell>
          <cell r="C904" t="str">
            <v>ADDI</v>
          </cell>
        </row>
        <row r="905">
          <cell r="C905" t="str">
            <v>KODE</v>
          </cell>
        </row>
        <row r="906">
          <cell r="A906">
            <v>1450</v>
          </cell>
          <cell r="B906">
            <v>0</v>
          </cell>
          <cell r="C906" t="str">
            <v>ADEJ</v>
          </cell>
        </row>
        <row r="907">
          <cell r="C907" t="str">
            <v>KODE</v>
          </cell>
        </row>
        <row r="908">
          <cell r="A908">
            <v>1451</v>
          </cell>
          <cell r="B908">
            <v>0</v>
          </cell>
          <cell r="C908" t="str">
            <v>ADEA</v>
          </cell>
        </row>
        <row r="909">
          <cell r="C909" t="str">
            <v>KODE</v>
          </cell>
        </row>
        <row r="910">
          <cell r="A910">
            <v>1452</v>
          </cell>
          <cell r="B910">
            <v>0</v>
          </cell>
          <cell r="C910" t="str">
            <v>ADEB</v>
          </cell>
        </row>
        <row r="911">
          <cell r="C911" t="str">
            <v>KODE</v>
          </cell>
        </row>
        <row r="912">
          <cell r="A912">
            <v>1453</v>
          </cell>
          <cell r="B912">
            <v>0</v>
          </cell>
          <cell r="C912" t="str">
            <v>ADEC</v>
          </cell>
        </row>
        <row r="913">
          <cell r="C913" t="str">
            <v>KODE</v>
          </cell>
        </row>
        <row r="914">
          <cell r="A914">
            <v>1454</v>
          </cell>
          <cell r="B914">
            <v>0</v>
          </cell>
          <cell r="C914" t="str">
            <v>ADED</v>
          </cell>
        </row>
        <row r="915">
          <cell r="C915" t="str">
            <v>KODE</v>
          </cell>
        </row>
        <row r="916">
          <cell r="A916">
            <v>1447</v>
          </cell>
          <cell r="B916">
            <v>0</v>
          </cell>
          <cell r="C916" t="str">
            <v>ADDG</v>
          </cell>
        </row>
        <row r="917">
          <cell r="C917" t="str">
            <v>KODE</v>
          </cell>
        </row>
        <row r="918">
          <cell r="A918">
            <v>1448</v>
          </cell>
          <cell r="B918">
            <v>0</v>
          </cell>
          <cell r="C918" t="str">
            <v>ADDH</v>
          </cell>
        </row>
        <row r="919">
          <cell r="C919" t="str">
            <v>KODE</v>
          </cell>
        </row>
        <row r="920">
          <cell r="A920">
            <v>1449</v>
          </cell>
          <cell r="B920">
            <v>0</v>
          </cell>
          <cell r="C920" t="str">
            <v>ADDI</v>
          </cell>
        </row>
        <row r="921">
          <cell r="C921" t="str">
            <v>KODE</v>
          </cell>
        </row>
        <row r="922">
          <cell r="A922">
            <v>1450</v>
          </cell>
          <cell r="B922">
            <v>0</v>
          </cell>
          <cell r="C922" t="str">
            <v>ADEJ</v>
          </cell>
        </row>
        <row r="923">
          <cell r="C923" t="str">
            <v>KODE</v>
          </cell>
        </row>
        <row r="924">
          <cell r="A924">
            <v>1451</v>
          </cell>
          <cell r="B924">
            <v>0</v>
          </cell>
          <cell r="C924" t="str">
            <v>ADEA</v>
          </cell>
        </row>
        <row r="925">
          <cell r="C925" t="str">
            <v>KODE</v>
          </cell>
        </row>
        <row r="926">
          <cell r="A926">
            <v>1452</v>
          </cell>
          <cell r="B926">
            <v>0</v>
          </cell>
          <cell r="C926" t="str">
            <v>ADEB</v>
          </cell>
        </row>
        <row r="927">
          <cell r="C927" t="str">
            <v>KODE</v>
          </cell>
        </row>
        <row r="928">
          <cell r="A928">
            <v>1453</v>
          </cell>
          <cell r="B928">
            <v>0</v>
          </cell>
          <cell r="C928" t="str">
            <v>ADEC</v>
          </cell>
        </row>
        <row r="929">
          <cell r="C929" t="str">
            <v>KODE</v>
          </cell>
        </row>
        <row r="930">
          <cell r="A930">
            <v>1454</v>
          </cell>
          <cell r="B930">
            <v>0</v>
          </cell>
          <cell r="C930" t="str">
            <v>ADED</v>
          </cell>
        </row>
        <row r="931">
          <cell r="C931" t="str">
            <v>KODE</v>
          </cell>
        </row>
        <row r="932">
          <cell r="A932">
            <v>1455</v>
          </cell>
          <cell r="B932">
            <v>0</v>
          </cell>
          <cell r="C932" t="str">
            <v>ADEE</v>
          </cell>
        </row>
        <row r="933">
          <cell r="C933" t="str">
            <v>KODE</v>
          </cell>
        </row>
        <row r="934">
          <cell r="A934">
            <v>1456</v>
          </cell>
          <cell r="B934">
            <v>0</v>
          </cell>
          <cell r="C934" t="str">
            <v>ADEF</v>
          </cell>
        </row>
        <row r="935">
          <cell r="C935" t="str">
            <v>KODE</v>
          </cell>
        </row>
        <row r="936">
          <cell r="A936">
            <v>1457</v>
          </cell>
          <cell r="B936">
            <v>0</v>
          </cell>
          <cell r="C936" t="str">
            <v>ADEG</v>
          </cell>
        </row>
        <row r="937">
          <cell r="C937" t="str">
            <v>KODE</v>
          </cell>
        </row>
        <row r="938">
          <cell r="A938">
            <v>1458</v>
          </cell>
          <cell r="B938">
            <v>0</v>
          </cell>
          <cell r="C938" t="str">
            <v>ADEH</v>
          </cell>
        </row>
        <row r="939">
          <cell r="C939" t="str">
            <v>KODE</v>
          </cell>
        </row>
        <row r="940">
          <cell r="A940">
            <v>1459</v>
          </cell>
          <cell r="B940">
            <v>0</v>
          </cell>
          <cell r="C940" t="str">
            <v>ADEI</v>
          </cell>
        </row>
        <row r="941">
          <cell r="C941" t="str">
            <v>KODE</v>
          </cell>
        </row>
        <row r="942">
          <cell r="A942">
            <v>1460</v>
          </cell>
          <cell r="B942">
            <v>0</v>
          </cell>
          <cell r="C942" t="str">
            <v>ADFJ</v>
          </cell>
        </row>
        <row r="943">
          <cell r="C943" t="str">
            <v>KODE</v>
          </cell>
        </row>
      </sheetData>
      <sheetData sheetId="1"/>
      <sheetData sheetId="2"/>
      <sheetData sheetId="3">
        <row r="1">
          <cell r="A1" t="str">
            <v>Periode Maret  2005</v>
          </cell>
        </row>
        <row r="2">
          <cell r="A2" t="str">
            <v>KODE</v>
          </cell>
          <cell r="B2" t="str">
            <v>NAMA</v>
          </cell>
        </row>
        <row r="3">
          <cell r="A3" t="str">
            <v>PROYEK</v>
          </cell>
          <cell r="B3" t="str">
            <v>CV/PT</v>
          </cell>
        </row>
        <row r="4">
          <cell r="A4">
            <v>1</v>
          </cell>
          <cell r="B4" t="str">
            <v>AAAC 35 mm</v>
          </cell>
        </row>
        <row r="6">
          <cell r="A6">
            <v>2</v>
          </cell>
          <cell r="B6" t="str">
            <v>AAAC 70 mm</v>
          </cell>
        </row>
        <row r="8">
          <cell r="A8">
            <v>3</v>
          </cell>
          <cell r="B8" t="str">
            <v>AAAC 240 mm</v>
          </cell>
        </row>
        <row r="10">
          <cell r="A10">
            <v>4</v>
          </cell>
          <cell r="B10" t="str">
            <v>Alcua</v>
          </cell>
        </row>
        <row r="12">
          <cell r="A12">
            <v>5</v>
          </cell>
          <cell r="B12" t="str">
            <v>Amper meter GHE</v>
          </cell>
        </row>
        <row r="14">
          <cell r="A14">
            <v>6</v>
          </cell>
        </row>
        <row r="16">
          <cell r="A16">
            <v>7</v>
          </cell>
          <cell r="B16" t="str">
            <v>Angkur Root</v>
          </cell>
        </row>
        <row r="18">
          <cell r="A18">
            <v>8</v>
          </cell>
          <cell r="B18" t="str">
            <v>Arester</v>
          </cell>
        </row>
        <row r="20">
          <cell r="A20">
            <v>9</v>
          </cell>
          <cell r="B20" t="str">
            <v>Aye Bol</v>
          </cell>
        </row>
        <row r="22">
          <cell r="A22">
            <v>10</v>
          </cell>
          <cell r="B22" t="str">
            <v>Aye Nut</v>
          </cell>
        </row>
        <row r="24">
          <cell r="A24">
            <v>11</v>
          </cell>
          <cell r="B24" t="str">
            <v>Bandled conector</v>
          </cell>
        </row>
        <row r="26">
          <cell r="A26">
            <v>12</v>
          </cell>
          <cell r="B26" t="str">
            <v>Begel Petir</v>
          </cell>
        </row>
        <row r="28">
          <cell r="A28">
            <v>13</v>
          </cell>
          <cell r="B28" t="str">
            <v>BC 6 mm</v>
          </cell>
        </row>
        <row r="30">
          <cell r="A30">
            <v>14</v>
          </cell>
          <cell r="B30" t="str">
            <v>BC 10 mm</v>
          </cell>
        </row>
        <row r="32">
          <cell r="A32">
            <v>15</v>
          </cell>
          <cell r="B32" t="str">
            <v>BC 16 mm</v>
          </cell>
        </row>
        <row r="34">
          <cell r="A34">
            <v>16</v>
          </cell>
          <cell r="B34" t="str">
            <v>BC 25 mm</v>
          </cell>
        </row>
        <row r="36">
          <cell r="A36">
            <v>17</v>
          </cell>
          <cell r="B36" t="str">
            <v>BC 35 mm</v>
          </cell>
        </row>
        <row r="38">
          <cell r="A38">
            <v>18</v>
          </cell>
          <cell r="B38" t="str">
            <v>BC 50  mm</v>
          </cell>
        </row>
        <row r="40">
          <cell r="A40">
            <v>19</v>
          </cell>
          <cell r="B40" t="str">
            <v>Beugel U</v>
          </cell>
        </row>
        <row r="42">
          <cell r="A42">
            <v>20</v>
          </cell>
          <cell r="B42" t="str">
            <v>Bol doble Apset</v>
          </cell>
        </row>
        <row r="44">
          <cell r="A44">
            <v>21</v>
          </cell>
          <cell r="B44" t="str">
            <v>Bol Senggel Apset</v>
          </cell>
        </row>
        <row r="46">
          <cell r="A46">
            <v>22</v>
          </cell>
          <cell r="B46" t="str">
            <v>Bolmecin</v>
          </cell>
        </row>
        <row r="48">
          <cell r="A48">
            <v>23</v>
          </cell>
          <cell r="B48" t="str">
            <v>Box LVCB  70 x  50 x 30 mm</v>
          </cell>
        </row>
        <row r="50">
          <cell r="A50">
            <v>24</v>
          </cell>
          <cell r="B50" t="str">
            <v>Box 40 x 25 x 20  cm / Meteran</v>
          </cell>
        </row>
        <row r="52">
          <cell r="A52">
            <v>25</v>
          </cell>
          <cell r="B52" t="str">
            <v>Box 40 x 30 x 25   cm</v>
          </cell>
        </row>
        <row r="54">
          <cell r="A54">
            <v>26</v>
          </cell>
          <cell r="B54" t="str">
            <v>Box 50 x 40 x 25   cm/Topi</v>
          </cell>
        </row>
        <row r="56">
          <cell r="A56">
            <v>27</v>
          </cell>
          <cell r="B56" t="str">
            <v>Box 60 x 40 x 20   cm</v>
          </cell>
        </row>
        <row r="58">
          <cell r="A58">
            <v>28</v>
          </cell>
          <cell r="B58" t="str">
            <v>Box 70 x 50 x 20   cmi</v>
          </cell>
        </row>
        <row r="60">
          <cell r="A60">
            <v>29</v>
          </cell>
          <cell r="B60" t="str">
            <v>Box 70 x 50 x 20   cm/Topi</v>
          </cell>
        </row>
        <row r="62">
          <cell r="A62">
            <v>30</v>
          </cell>
          <cell r="B62" t="str">
            <v>Box 70 x 50 x 25   cm/Topi</v>
          </cell>
        </row>
        <row r="64">
          <cell r="A64">
            <v>31</v>
          </cell>
          <cell r="B64" t="str">
            <v>Box 70 x 50 x 30   cm</v>
          </cell>
        </row>
        <row r="66">
          <cell r="A66">
            <v>32</v>
          </cell>
          <cell r="B66" t="str">
            <v>Box 70 x 50 x 30   cm/Topi</v>
          </cell>
        </row>
        <row r="68">
          <cell r="A68">
            <v>33</v>
          </cell>
          <cell r="B68" t="str">
            <v>Box 70 x 50 x 40   cm</v>
          </cell>
        </row>
        <row r="70">
          <cell r="A70">
            <v>34</v>
          </cell>
          <cell r="B70" t="str">
            <v>Box 80 x 60 x 20   cm</v>
          </cell>
        </row>
        <row r="72">
          <cell r="A72">
            <v>35</v>
          </cell>
          <cell r="B72" t="str">
            <v>Box 80 x 70 x 30   cm</v>
          </cell>
        </row>
        <row r="74">
          <cell r="A74">
            <v>36</v>
          </cell>
          <cell r="B74" t="str">
            <v>Box 100 x 60 x 30 cm/Topi</v>
          </cell>
        </row>
        <row r="76">
          <cell r="A76">
            <v>37</v>
          </cell>
          <cell r="B76" t="str">
            <v>Box 100x 70 x 50 cm/Topi</v>
          </cell>
        </row>
        <row r="78">
          <cell r="A78">
            <v>38</v>
          </cell>
          <cell r="B78" t="str">
            <v>Box Presto 4 Grop</v>
          </cell>
        </row>
        <row r="80">
          <cell r="A80">
            <v>39</v>
          </cell>
          <cell r="B80" t="str">
            <v>Box Presto 8 Grop</v>
          </cell>
        </row>
        <row r="82">
          <cell r="A82">
            <v>40</v>
          </cell>
          <cell r="B82" t="str">
            <v>Box Presto 12 Grop</v>
          </cell>
        </row>
        <row r="84">
          <cell r="A84">
            <v>41</v>
          </cell>
          <cell r="B84" t="str">
            <v>Brom Impala</v>
          </cell>
        </row>
        <row r="86">
          <cell r="A86">
            <v>42</v>
          </cell>
          <cell r="B86" t="str">
            <v>Balas PH</v>
          </cell>
        </row>
        <row r="88">
          <cell r="A88">
            <v>43</v>
          </cell>
          <cell r="B88" t="str">
            <v>Braket Monting</v>
          </cell>
        </row>
        <row r="90">
          <cell r="A90">
            <v>44</v>
          </cell>
          <cell r="B90" t="str">
            <v>Braket Secunder/J10</v>
          </cell>
        </row>
        <row r="92">
          <cell r="A92">
            <v>45</v>
          </cell>
          <cell r="B92" t="str">
            <v>Braket Senter</v>
          </cell>
        </row>
        <row r="94">
          <cell r="A94">
            <v>46</v>
          </cell>
          <cell r="B94" t="str">
            <v>Braket trafo</v>
          </cell>
        </row>
        <row r="96">
          <cell r="A96">
            <v>47</v>
          </cell>
          <cell r="B96" t="str">
            <v>Bris Stil  55</v>
          </cell>
        </row>
        <row r="98">
          <cell r="A98">
            <v>48</v>
          </cell>
          <cell r="B98" t="str">
            <v>Bris Stil  77</v>
          </cell>
        </row>
        <row r="100">
          <cell r="A100">
            <v>49</v>
          </cell>
          <cell r="B100" t="str">
            <v>CCO 10 - 16 mm</v>
          </cell>
        </row>
        <row r="102">
          <cell r="A102">
            <v>50</v>
          </cell>
          <cell r="B102" t="str">
            <v>CCO 16 - 70 mm</v>
          </cell>
        </row>
        <row r="104">
          <cell r="A104">
            <v>51</v>
          </cell>
          <cell r="B104" t="str">
            <v>CCO 35 - 35 mm/HEC</v>
          </cell>
        </row>
        <row r="106">
          <cell r="A106">
            <v>52</v>
          </cell>
          <cell r="B106" t="str">
            <v>CCO 35 - 70 mm/HEC</v>
          </cell>
        </row>
        <row r="108">
          <cell r="A108">
            <v>53</v>
          </cell>
          <cell r="B108" t="str">
            <v>CCO 70 - 70 mm</v>
          </cell>
        </row>
        <row r="110">
          <cell r="A110">
            <v>54</v>
          </cell>
          <cell r="B110" t="str">
            <v>CCO 70 - 150 mm/HEC</v>
          </cell>
        </row>
        <row r="112">
          <cell r="A112">
            <v>55</v>
          </cell>
          <cell r="B112" t="str">
            <v>CCO 70 - 240 mm/HEC</v>
          </cell>
        </row>
        <row r="114">
          <cell r="A114">
            <v>56</v>
          </cell>
          <cell r="B114" t="str">
            <v>CCO 240 - 240 mm/HEC</v>
          </cell>
        </row>
        <row r="116">
          <cell r="A116">
            <v>57</v>
          </cell>
          <cell r="B116" t="str">
            <v>Clevel hang+Level kom</v>
          </cell>
        </row>
        <row r="118">
          <cell r="A118">
            <v>58</v>
          </cell>
          <cell r="B118" t="str">
            <v>Clevis swinging</v>
          </cell>
        </row>
        <row r="120">
          <cell r="A120">
            <v>59</v>
          </cell>
          <cell r="B120" t="str">
            <v>Cros am  1,5  mtr</v>
          </cell>
        </row>
        <row r="122">
          <cell r="A122">
            <v>60</v>
          </cell>
          <cell r="B122" t="str">
            <v>Cros am  2  mtr</v>
          </cell>
        </row>
        <row r="124">
          <cell r="A124">
            <v>61</v>
          </cell>
          <cell r="B124" t="str">
            <v>CCO 25 - 35 mm</v>
          </cell>
        </row>
        <row r="126">
          <cell r="A126">
            <v>62</v>
          </cell>
          <cell r="B126" t="str">
            <v>CT Ampere OTTO</v>
          </cell>
        </row>
        <row r="128">
          <cell r="A128">
            <v>63</v>
          </cell>
          <cell r="B128" t="str">
            <v>Doble arming</v>
          </cell>
        </row>
        <row r="130">
          <cell r="A130">
            <v>64</v>
          </cell>
          <cell r="B130" t="str">
            <v>Donlite</v>
          </cell>
        </row>
        <row r="132">
          <cell r="A132">
            <v>65</v>
          </cell>
          <cell r="B132" t="str">
            <v>Doradus</v>
          </cell>
        </row>
        <row r="134">
          <cell r="A134">
            <v>66</v>
          </cell>
          <cell r="B134" t="str">
            <v>Enggel klem</v>
          </cell>
        </row>
        <row r="136">
          <cell r="A136">
            <v>67</v>
          </cell>
          <cell r="B136" t="str">
            <v>Eser werk 1 set</v>
          </cell>
        </row>
        <row r="138">
          <cell r="A138">
            <v>68</v>
          </cell>
          <cell r="B138" t="str">
            <v>Exspanding</v>
          </cell>
        </row>
        <row r="140">
          <cell r="A140">
            <v>69</v>
          </cell>
          <cell r="B140" t="str">
            <v>Extrabol</v>
          </cell>
        </row>
        <row r="142">
          <cell r="A142">
            <v>70</v>
          </cell>
          <cell r="B142" t="str">
            <v>Foto Sel</v>
          </cell>
        </row>
        <row r="144">
          <cell r="A144">
            <v>71</v>
          </cell>
          <cell r="B144" t="str">
            <v>FCO</v>
          </cell>
        </row>
        <row r="146">
          <cell r="A146">
            <v>72</v>
          </cell>
          <cell r="B146" t="str">
            <v>Fiting Holder</v>
          </cell>
        </row>
        <row r="148">
          <cell r="A148">
            <v>73</v>
          </cell>
          <cell r="B148" t="str">
            <v>Fitting hias</v>
          </cell>
        </row>
        <row r="150">
          <cell r="A150">
            <v>74</v>
          </cell>
          <cell r="B150" t="str">
            <v>Fitting miring</v>
          </cell>
        </row>
        <row r="152">
          <cell r="A152">
            <v>75</v>
          </cell>
          <cell r="B152" t="str">
            <v>Fitting segi 4</v>
          </cell>
        </row>
        <row r="154">
          <cell r="A154">
            <v>76</v>
          </cell>
          <cell r="B154" t="str">
            <v>Fitting segi 4 broco</v>
          </cell>
        </row>
        <row r="156">
          <cell r="A156">
            <v>77</v>
          </cell>
          <cell r="B156" t="str">
            <v>Fitting segi 6</v>
          </cell>
        </row>
        <row r="158">
          <cell r="A158">
            <v>78</v>
          </cell>
          <cell r="B158" t="str">
            <v>Fitting tegak</v>
          </cell>
        </row>
        <row r="160">
          <cell r="A160">
            <v>79</v>
          </cell>
          <cell r="B160" t="str">
            <v>Fitting tegak broco</v>
          </cell>
        </row>
        <row r="162">
          <cell r="A162">
            <v>80</v>
          </cell>
          <cell r="B162" t="str">
            <v>Fitting WD</v>
          </cell>
        </row>
        <row r="164">
          <cell r="A164">
            <v>81</v>
          </cell>
          <cell r="B164" t="str">
            <v>Fius slink 10 A</v>
          </cell>
        </row>
        <row r="166">
          <cell r="A166">
            <v>82</v>
          </cell>
          <cell r="B166" t="str">
            <v>Fius slink 15 A</v>
          </cell>
        </row>
        <row r="168">
          <cell r="A168">
            <v>83</v>
          </cell>
          <cell r="B168" t="str">
            <v>Fius slink 20 A</v>
          </cell>
        </row>
        <row r="170">
          <cell r="A170">
            <v>84</v>
          </cell>
          <cell r="B170" t="str">
            <v>Fius slink 25 A</v>
          </cell>
        </row>
        <row r="172">
          <cell r="A172">
            <v>85</v>
          </cell>
          <cell r="B172" t="str">
            <v>Fius slink 40 A</v>
          </cell>
        </row>
        <row r="174">
          <cell r="A174">
            <v>86</v>
          </cell>
          <cell r="B174" t="str">
            <v>Fuse Box biasa</v>
          </cell>
        </row>
        <row r="176">
          <cell r="A176">
            <v>87</v>
          </cell>
          <cell r="B176" t="str">
            <v>Fuse Box broco</v>
          </cell>
        </row>
        <row r="178">
          <cell r="A178">
            <v>88</v>
          </cell>
          <cell r="B178" t="str">
            <v>Gay hook</v>
          </cell>
        </row>
        <row r="180">
          <cell r="A180">
            <v>89</v>
          </cell>
          <cell r="B180" t="str">
            <v>Gay weare 25  mm</v>
          </cell>
        </row>
        <row r="182">
          <cell r="A182">
            <v>90</v>
          </cell>
          <cell r="B182" t="str">
            <v>Gay weare 35  mm</v>
          </cell>
        </row>
        <row r="184">
          <cell r="A184">
            <v>91</v>
          </cell>
          <cell r="B184" t="str">
            <v>Gay weare 50  mm</v>
          </cell>
        </row>
        <row r="186">
          <cell r="A186">
            <v>92</v>
          </cell>
          <cell r="B186" t="str">
            <v>Gay weare 70  mm</v>
          </cell>
        </row>
        <row r="188">
          <cell r="A188">
            <v>93</v>
          </cell>
          <cell r="B188" t="str">
            <v>Gron rood 140 cm</v>
          </cell>
        </row>
        <row r="190">
          <cell r="A190">
            <v>94</v>
          </cell>
          <cell r="B190" t="str">
            <v>Gron rood 270 cm</v>
          </cell>
        </row>
        <row r="192">
          <cell r="A192">
            <v>95</v>
          </cell>
          <cell r="B192" t="str">
            <v>Gron lak</v>
          </cell>
        </row>
        <row r="194">
          <cell r="A194">
            <v>96</v>
          </cell>
          <cell r="B194" t="str">
            <v>HB SS 10 x 30</v>
          </cell>
        </row>
        <row r="196">
          <cell r="A196">
            <v>97</v>
          </cell>
          <cell r="B196" t="str">
            <v>HB SS 12 x 30</v>
          </cell>
        </row>
        <row r="198">
          <cell r="A198">
            <v>98</v>
          </cell>
          <cell r="B198" t="str">
            <v>HB SS 10 x 35</v>
          </cell>
        </row>
        <row r="200">
          <cell r="A200">
            <v>99</v>
          </cell>
          <cell r="B200" t="str">
            <v>HB SS 12 x 35</v>
          </cell>
        </row>
        <row r="202">
          <cell r="A202">
            <v>100</v>
          </cell>
          <cell r="B202" t="str">
            <v>Hotlin klem 70 ( biasa )</v>
          </cell>
        </row>
        <row r="204">
          <cell r="A204">
            <v>101</v>
          </cell>
          <cell r="B204" t="str">
            <v>Hotlin klem 70 LLC</v>
          </cell>
        </row>
        <row r="206">
          <cell r="A206">
            <v>102</v>
          </cell>
          <cell r="B206" t="str">
            <v>Handel 63 Amper</v>
          </cell>
        </row>
        <row r="208">
          <cell r="A208">
            <v>103</v>
          </cell>
          <cell r="B208" t="str">
            <v>Fiteng Helogin</v>
          </cell>
        </row>
        <row r="210">
          <cell r="A210">
            <v>104</v>
          </cell>
          <cell r="B210" t="str">
            <v>Inbodos</v>
          </cell>
        </row>
        <row r="212">
          <cell r="A212">
            <v>105</v>
          </cell>
          <cell r="B212" t="str">
            <v>Inbodos clipsal</v>
          </cell>
        </row>
        <row r="214">
          <cell r="A214">
            <v>106</v>
          </cell>
          <cell r="B214" t="str">
            <v>Inbodos breker</v>
          </cell>
        </row>
        <row r="216">
          <cell r="A216">
            <v>107</v>
          </cell>
          <cell r="B216" t="str">
            <v>Isolasi</v>
          </cell>
        </row>
        <row r="218">
          <cell r="A218">
            <v>108</v>
          </cell>
          <cell r="B218" t="str">
            <v>J 2</v>
          </cell>
        </row>
        <row r="220">
          <cell r="A220">
            <v>109</v>
          </cell>
          <cell r="B220" t="str">
            <v>J 3</v>
          </cell>
        </row>
        <row r="222">
          <cell r="A222">
            <v>110</v>
          </cell>
          <cell r="B222" t="str">
            <v>J 4</v>
          </cell>
        </row>
        <row r="224">
          <cell r="A224">
            <v>111</v>
          </cell>
          <cell r="B224" t="str">
            <v>Jon slip 16 mm</v>
          </cell>
        </row>
        <row r="226">
          <cell r="A226">
            <v>112</v>
          </cell>
          <cell r="B226" t="str">
            <v>Jon slip 25 mm</v>
          </cell>
        </row>
        <row r="228">
          <cell r="A228">
            <v>113</v>
          </cell>
          <cell r="B228" t="str">
            <v>Jon slip 35 mm</v>
          </cell>
        </row>
        <row r="230">
          <cell r="A230">
            <v>114</v>
          </cell>
          <cell r="B230" t="str">
            <v>Jon slip 70 mm</v>
          </cell>
        </row>
        <row r="232">
          <cell r="A232">
            <v>115</v>
          </cell>
          <cell r="B232" t="str">
            <v>Jon slip 150 mm</v>
          </cell>
        </row>
        <row r="234">
          <cell r="A234">
            <v>116</v>
          </cell>
          <cell r="B234" t="str">
            <v>Jon slip 240 mm</v>
          </cell>
        </row>
        <row r="236">
          <cell r="A236">
            <v>117</v>
          </cell>
          <cell r="B236" t="str">
            <v>Kaki NT OOI</v>
          </cell>
        </row>
        <row r="238">
          <cell r="A238">
            <v>118</v>
          </cell>
          <cell r="B238" t="str">
            <v>Kaki NT NH O</v>
          </cell>
        </row>
        <row r="240">
          <cell r="A240">
            <v>119</v>
          </cell>
          <cell r="B240" t="str">
            <v>Kaki NT NH 1</v>
          </cell>
        </row>
        <row r="242">
          <cell r="A242">
            <v>120</v>
          </cell>
          <cell r="B242" t="str">
            <v>Kaki NT NH 2</v>
          </cell>
        </row>
        <row r="244">
          <cell r="A244">
            <v>121</v>
          </cell>
          <cell r="B244" t="str">
            <v>Kanal C 125 x 50 x 2,8 cm</v>
          </cell>
        </row>
        <row r="246">
          <cell r="A246">
            <v>122</v>
          </cell>
          <cell r="B246" t="str">
            <v>Kanal UNP 5</v>
          </cell>
        </row>
        <row r="248">
          <cell r="A248">
            <v>123</v>
          </cell>
          <cell r="B248" t="str">
            <v>Kanal UNP 8</v>
          </cell>
        </row>
        <row r="250">
          <cell r="A250">
            <v>124</v>
          </cell>
          <cell r="B250" t="str">
            <v>Kanal UNP 10</v>
          </cell>
        </row>
        <row r="252">
          <cell r="A252">
            <v>125</v>
          </cell>
          <cell r="B252" t="str">
            <v>Kanal UNP 615</v>
          </cell>
        </row>
        <row r="254">
          <cell r="A254">
            <v>126</v>
          </cell>
          <cell r="B254" t="str">
            <v>Krimpit 16/16</v>
          </cell>
        </row>
        <row r="256">
          <cell r="A256">
            <v>127</v>
          </cell>
          <cell r="B256" t="str">
            <v>Krimpit 35/70</v>
          </cell>
        </row>
        <row r="258">
          <cell r="A258">
            <v>128</v>
          </cell>
          <cell r="B258" t="str">
            <v>Klem beton   No: 8</v>
          </cell>
        </row>
        <row r="260">
          <cell r="A260">
            <v>129</v>
          </cell>
          <cell r="B260" t="str">
            <v>Klem beton   No: 9</v>
          </cell>
        </row>
        <row r="262">
          <cell r="A262">
            <v>130</v>
          </cell>
          <cell r="B262" t="str">
            <v>Klem beton  No:10</v>
          </cell>
        </row>
        <row r="264">
          <cell r="A264">
            <v>131</v>
          </cell>
          <cell r="B264" t="str">
            <v>Klem beton No:12</v>
          </cell>
        </row>
        <row r="266">
          <cell r="A266">
            <v>132</v>
          </cell>
          <cell r="B266" t="str">
            <v>Klem beton No:14</v>
          </cell>
        </row>
        <row r="268">
          <cell r="A268">
            <v>133</v>
          </cell>
          <cell r="B268" t="str">
            <v>Klem beton No:17</v>
          </cell>
        </row>
        <row r="270">
          <cell r="A270">
            <v>134</v>
          </cell>
          <cell r="B270" t="str">
            <v>Klem beton No:19</v>
          </cell>
        </row>
        <row r="272">
          <cell r="A272">
            <v>135</v>
          </cell>
          <cell r="B272" t="str">
            <v>Klem beton No:22</v>
          </cell>
        </row>
        <row r="274">
          <cell r="A274">
            <v>136</v>
          </cell>
          <cell r="B274" t="str">
            <v>Klem clipsal</v>
          </cell>
        </row>
        <row r="276">
          <cell r="A276">
            <v>137</v>
          </cell>
          <cell r="B276" t="str">
            <v>Klem seng</v>
          </cell>
        </row>
        <row r="278">
          <cell r="A278">
            <v>138</v>
          </cell>
          <cell r="B278" t="str">
            <v>Klem siser</v>
          </cell>
        </row>
        <row r="280">
          <cell r="A280">
            <v>139</v>
          </cell>
          <cell r="B280" t="str">
            <v>Kabel telp</v>
          </cell>
        </row>
        <row r="282">
          <cell r="A282">
            <v>140</v>
          </cell>
          <cell r="B282" t="str">
            <v>Kabel Antene</v>
          </cell>
        </row>
        <row r="284">
          <cell r="A284">
            <v>141</v>
          </cell>
          <cell r="B284" t="str">
            <v>Lampu Helogin</v>
          </cell>
        </row>
        <row r="286">
          <cell r="A286">
            <v>142</v>
          </cell>
          <cell r="B286" t="str">
            <v>Lampu RM 2 x 40 wat</v>
          </cell>
        </row>
        <row r="288">
          <cell r="A288">
            <v>143</v>
          </cell>
          <cell r="B288" t="str">
            <v>Lampu Nion 40 wat</v>
          </cell>
        </row>
        <row r="290">
          <cell r="A290">
            <v>144</v>
          </cell>
          <cell r="B290" t="str">
            <v>Lampu SL 18 - 25 wat</v>
          </cell>
        </row>
        <row r="292">
          <cell r="A292">
            <v>145</v>
          </cell>
          <cell r="B292" t="str">
            <v>Lampu Indikator/Pilot</v>
          </cell>
        </row>
        <row r="294">
          <cell r="A294">
            <v>146</v>
          </cell>
          <cell r="B294" t="str">
            <v>Lampu rekolit</v>
          </cell>
        </row>
        <row r="296">
          <cell r="A296">
            <v>147</v>
          </cell>
          <cell r="B296" t="str">
            <v>Lampu TK0 20 wat</v>
          </cell>
        </row>
        <row r="298">
          <cell r="A298">
            <v>148</v>
          </cell>
          <cell r="B298" t="str">
            <v>Lampu TKO 40 wat</v>
          </cell>
        </row>
        <row r="300">
          <cell r="A300">
            <v>149</v>
          </cell>
          <cell r="B300" t="str">
            <v>Lampu TKI 2 x 20 wat</v>
          </cell>
        </row>
        <row r="302">
          <cell r="A302">
            <v>150</v>
          </cell>
          <cell r="B302" t="str">
            <v>Lampu TKI 2 x 40 wat</v>
          </cell>
        </row>
        <row r="304">
          <cell r="A304">
            <v>151</v>
          </cell>
          <cell r="B304" t="str">
            <v>LC 71</v>
          </cell>
        </row>
        <row r="306">
          <cell r="A306">
            <v>152</v>
          </cell>
          <cell r="B306" t="str">
            <v>LC 74</v>
          </cell>
        </row>
        <row r="308">
          <cell r="A308">
            <v>153</v>
          </cell>
          <cell r="B308" t="str">
            <v>Longseng</v>
          </cell>
        </row>
        <row r="310">
          <cell r="A310">
            <v>154</v>
          </cell>
          <cell r="B310" t="str">
            <v>LVTC 1 x 70 mm</v>
          </cell>
        </row>
        <row r="312">
          <cell r="A312">
            <v>155</v>
          </cell>
          <cell r="B312" t="str">
            <v>LVTC 2 x 10 mm</v>
          </cell>
        </row>
        <row r="314">
          <cell r="A314">
            <v>156</v>
          </cell>
          <cell r="B314" t="str">
            <v>LVTC 2 x 16 mm</v>
          </cell>
        </row>
        <row r="316">
          <cell r="A316">
            <v>157</v>
          </cell>
          <cell r="B316" t="str">
            <v>LVTC 2 x 25 mm</v>
          </cell>
        </row>
        <row r="318">
          <cell r="A318">
            <v>158</v>
          </cell>
          <cell r="B318" t="str">
            <v>LVTC 2 x 35 mm</v>
          </cell>
        </row>
        <row r="320">
          <cell r="A320">
            <v>159</v>
          </cell>
          <cell r="B320" t="str">
            <v>LVTC 2 x 35 x 50 mm</v>
          </cell>
        </row>
        <row r="322">
          <cell r="A322">
            <v>160</v>
          </cell>
          <cell r="B322" t="str">
            <v>LVTC 2 x 35 x 70 mm</v>
          </cell>
        </row>
        <row r="324">
          <cell r="A324">
            <v>161</v>
          </cell>
          <cell r="B324" t="str">
            <v>LVTC 2 x 50 x 70 mm</v>
          </cell>
        </row>
        <row r="326">
          <cell r="A326">
            <v>162</v>
          </cell>
          <cell r="B326" t="str">
            <v>LVTC 2 x 70 x 50 mm</v>
          </cell>
        </row>
        <row r="328">
          <cell r="A328">
            <v>163</v>
          </cell>
          <cell r="B328" t="str">
            <v>LVTC 3 x 25 x 25 mm</v>
          </cell>
        </row>
        <row r="330">
          <cell r="A330">
            <v>164</v>
          </cell>
          <cell r="B330" t="str">
            <v>LVTC 3 x 35 x 25 mm</v>
          </cell>
        </row>
        <row r="332">
          <cell r="A332">
            <v>165</v>
          </cell>
          <cell r="B332" t="str">
            <v>LVTC 3 x 35 x 50 mm</v>
          </cell>
        </row>
        <row r="334">
          <cell r="A334">
            <v>166</v>
          </cell>
          <cell r="B334" t="str">
            <v>LVTC 3 x 50 x 70 mm</v>
          </cell>
        </row>
        <row r="336">
          <cell r="A336">
            <v>167</v>
          </cell>
          <cell r="B336" t="str">
            <v>LVTC 3 x 70 x 50 mm</v>
          </cell>
        </row>
        <row r="338">
          <cell r="A338">
            <v>168</v>
          </cell>
          <cell r="B338" t="str">
            <v>Meni cap jago</v>
          </cell>
        </row>
        <row r="340">
          <cell r="A340">
            <v>169</v>
          </cell>
          <cell r="B340" t="str">
            <v>MCB 2 A</v>
          </cell>
        </row>
        <row r="342">
          <cell r="A342">
            <v>170</v>
          </cell>
          <cell r="B342" t="str">
            <v>MCB 4 A</v>
          </cell>
        </row>
        <row r="344">
          <cell r="A344">
            <v>171</v>
          </cell>
          <cell r="B344" t="str">
            <v>MCB 6 A</v>
          </cell>
        </row>
        <row r="346">
          <cell r="A346">
            <v>172</v>
          </cell>
          <cell r="B346" t="str">
            <v>MCB 10 A</v>
          </cell>
        </row>
        <row r="348">
          <cell r="A348">
            <v>173</v>
          </cell>
          <cell r="B348" t="str">
            <v>MCB 16 A</v>
          </cell>
        </row>
        <row r="350">
          <cell r="A350">
            <v>174</v>
          </cell>
          <cell r="B350" t="str">
            <v>MCB 20 A</v>
          </cell>
        </row>
        <row r="352">
          <cell r="A352">
            <v>175</v>
          </cell>
          <cell r="B352" t="str">
            <v>MCB 25 A</v>
          </cell>
        </row>
        <row r="354">
          <cell r="A354">
            <v>176</v>
          </cell>
          <cell r="B354" t="str">
            <v>MCB 35 A</v>
          </cell>
        </row>
        <row r="356">
          <cell r="A356">
            <v>177</v>
          </cell>
          <cell r="B356" t="str">
            <v>MCB 40 A</v>
          </cell>
        </row>
        <row r="358">
          <cell r="A358">
            <v>178</v>
          </cell>
          <cell r="B358" t="str">
            <v>MCB 60 A</v>
          </cell>
        </row>
        <row r="360">
          <cell r="A360">
            <v>179</v>
          </cell>
          <cell r="B360" t="str">
            <v>MCCB 40 A</v>
          </cell>
        </row>
        <row r="362">
          <cell r="A362">
            <v>180</v>
          </cell>
          <cell r="B362" t="str">
            <v>MCCB 60 A</v>
          </cell>
        </row>
        <row r="364">
          <cell r="A364">
            <v>181</v>
          </cell>
          <cell r="B364" t="str">
            <v>MCCB 100 A</v>
          </cell>
        </row>
        <row r="366">
          <cell r="A366">
            <v>182</v>
          </cell>
          <cell r="B366" t="str">
            <v>NFB 400 A</v>
          </cell>
        </row>
        <row r="368">
          <cell r="A368">
            <v>183</v>
          </cell>
          <cell r="B368" t="str">
            <v>NFB 50 A</v>
          </cell>
        </row>
        <row r="370">
          <cell r="A370">
            <v>184</v>
          </cell>
          <cell r="B370" t="str">
            <v xml:space="preserve">NFB 60 A </v>
          </cell>
        </row>
        <row r="372">
          <cell r="A372">
            <v>185</v>
          </cell>
          <cell r="B372" t="str">
            <v xml:space="preserve">NFB 80 A </v>
          </cell>
        </row>
        <row r="374">
          <cell r="A374">
            <v>186</v>
          </cell>
          <cell r="B374" t="str">
            <v xml:space="preserve">NFB 100 A </v>
          </cell>
        </row>
        <row r="376">
          <cell r="A376">
            <v>187</v>
          </cell>
          <cell r="B376" t="str">
            <v xml:space="preserve">NFB 125 A </v>
          </cell>
        </row>
        <row r="378">
          <cell r="A378">
            <v>188</v>
          </cell>
          <cell r="B378" t="str">
            <v xml:space="preserve">NFB 150 A </v>
          </cell>
        </row>
        <row r="380">
          <cell r="A380">
            <v>189</v>
          </cell>
          <cell r="B380" t="str">
            <v xml:space="preserve">NFB 250 A </v>
          </cell>
        </row>
        <row r="382">
          <cell r="A382">
            <v>190</v>
          </cell>
          <cell r="B382" t="str">
            <v>Nol klem</v>
          </cell>
        </row>
        <row r="384">
          <cell r="A384">
            <v>191</v>
          </cell>
          <cell r="B384" t="str">
            <v>NT Fius 63 A</v>
          </cell>
        </row>
        <row r="386">
          <cell r="A386">
            <v>192</v>
          </cell>
          <cell r="B386" t="str">
            <v>NT Fius 80 A</v>
          </cell>
        </row>
        <row r="388">
          <cell r="A388">
            <v>193</v>
          </cell>
          <cell r="B388" t="str">
            <v>NT Fius 100 A</v>
          </cell>
        </row>
        <row r="390">
          <cell r="A390">
            <v>194</v>
          </cell>
          <cell r="B390" t="str">
            <v>NT Fius 125 A</v>
          </cell>
        </row>
        <row r="392">
          <cell r="A392">
            <v>195</v>
          </cell>
          <cell r="B392" t="str">
            <v>NT Fius 160 A</v>
          </cell>
        </row>
        <row r="394">
          <cell r="A394">
            <v>196</v>
          </cell>
          <cell r="B394" t="str">
            <v>NT Fius 200 A</v>
          </cell>
        </row>
        <row r="396">
          <cell r="A396">
            <v>197</v>
          </cell>
          <cell r="B396" t="str">
            <v>NT Fius 250 A</v>
          </cell>
        </row>
        <row r="398">
          <cell r="A398">
            <v>198</v>
          </cell>
          <cell r="B398" t="str">
            <v>NT Fius 300 A</v>
          </cell>
        </row>
        <row r="400">
          <cell r="A400">
            <v>199</v>
          </cell>
          <cell r="B400" t="str">
            <v>NYA 1,5 mm</v>
          </cell>
        </row>
        <row r="402">
          <cell r="A402">
            <v>200</v>
          </cell>
          <cell r="B402" t="str">
            <v>NYA 2,5 mm</v>
          </cell>
        </row>
        <row r="404">
          <cell r="A404">
            <v>201</v>
          </cell>
          <cell r="B404" t="str">
            <v>NYM 2 x 1,5 mm</v>
          </cell>
        </row>
        <row r="406">
          <cell r="A406">
            <v>202</v>
          </cell>
          <cell r="B406" t="str">
            <v>NYM 2 x 2,5 mm</v>
          </cell>
        </row>
        <row r="408">
          <cell r="A408">
            <v>203</v>
          </cell>
          <cell r="B408" t="str">
            <v>NYM 3 x 1,5 mm</v>
          </cell>
        </row>
        <row r="410">
          <cell r="A410">
            <v>204</v>
          </cell>
          <cell r="B410" t="str">
            <v>NYM 3 x 2,5 mm</v>
          </cell>
        </row>
        <row r="412">
          <cell r="A412">
            <v>205</v>
          </cell>
          <cell r="B412" t="str">
            <v>NYM 3 x 2,5 mm/SP</v>
          </cell>
        </row>
        <row r="414">
          <cell r="A414">
            <v>206</v>
          </cell>
          <cell r="B414" t="str">
            <v>NYM 3 x 4 mm</v>
          </cell>
        </row>
        <row r="416">
          <cell r="A416">
            <v>207</v>
          </cell>
          <cell r="B416" t="str">
            <v>NYM 3 x 6 mm</v>
          </cell>
        </row>
        <row r="418">
          <cell r="A418">
            <v>208</v>
          </cell>
          <cell r="B418" t="str">
            <v>NYM 4 x 2,5 mm/SP</v>
          </cell>
        </row>
        <row r="420">
          <cell r="A420">
            <v>209</v>
          </cell>
          <cell r="B420" t="str">
            <v xml:space="preserve">NYM 4 x 2,5 mm  </v>
          </cell>
        </row>
        <row r="422">
          <cell r="A422">
            <v>210</v>
          </cell>
          <cell r="B422" t="str">
            <v>NYM 4 x 6 mm</v>
          </cell>
        </row>
        <row r="424">
          <cell r="A424">
            <v>211</v>
          </cell>
          <cell r="B424" t="str">
            <v>NYY 2 x 2,5 mm</v>
          </cell>
        </row>
        <row r="426">
          <cell r="A426">
            <v>212</v>
          </cell>
          <cell r="B426" t="str">
            <v>NYY 2 x 10 mm</v>
          </cell>
        </row>
        <row r="428">
          <cell r="A428">
            <v>213</v>
          </cell>
          <cell r="B428" t="str">
            <v>NYY 3 x 1,5 mm</v>
          </cell>
        </row>
        <row r="430">
          <cell r="A430">
            <v>214</v>
          </cell>
          <cell r="B430" t="str">
            <v>NYY 3 x 2,5 mm</v>
          </cell>
        </row>
        <row r="432">
          <cell r="A432">
            <v>215</v>
          </cell>
          <cell r="B432" t="str">
            <v>NYY 3 x 4 mm</v>
          </cell>
        </row>
        <row r="434">
          <cell r="A434">
            <v>216</v>
          </cell>
          <cell r="B434" t="str">
            <v>NYY 3 x 6 mm</v>
          </cell>
        </row>
        <row r="436">
          <cell r="A436">
            <v>217</v>
          </cell>
          <cell r="B436" t="str">
            <v>NYY 3 x 10 mm</v>
          </cell>
        </row>
        <row r="438">
          <cell r="A438">
            <v>218</v>
          </cell>
          <cell r="B438" t="str">
            <v>NYY 3 x 16 mm</v>
          </cell>
        </row>
        <row r="440">
          <cell r="A440">
            <v>219</v>
          </cell>
          <cell r="B440" t="str">
            <v>NYY 4 x 1,5 mm</v>
          </cell>
        </row>
        <row r="442">
          <cell r="A442">
            <v>220</v>
          </cell>
          <cell r="B442" t="str">
            <v>NYY 4 x 2,5 mm</v>
          </cell>
        </row>
        <row r="444">
          <cell r="A444">
            <v>221</v>
          </cell>
          <cell r="B444" t="str">
            <v>NYY 4 x 6 mm</v>
          </cell>
        </row>
        <row r="446">
          <cell r="A446">
            <v>222</v>
          </cell>
          <cell r="B446" t="str">
            <v>NYY 4 x 10 mm</v>
          </cell>
        </row>
        <row r="448">
          <cell r="A448">
            <v>223</v>
          </cell>
          <cell r="B448" t="str">
            <v>NYY 4 x 16 mm</v>
          </cell>
        </row>
        <row r="450">
          <cell r="A450">
            <v>224</v>
          </cell>
          <cell r="B450" t="str">
            <v>NYY 4 x 25 mm</v>
          </cell>
        </row>
        <row r="452">
          <cell r="A452">
            <v>225</v>
          </cell>
          <cell r="B452" t="str">
            <v>Oli B 40 Biesel</v>
          </cell>
        </row>
        <row r="454">
          <cell r="A454">
            <v>226</v>
          </cell>
          <cell r="B454" t="str">
            <v>Oli Super SG Bensin</v>
          </cell>
        </row>
        <row r="456">
          <cell r="A456">
            <v>227</v>
          </cell>
          <cell r="B456" t="str">
            <v>OK Type 1</v>
          </cell>
        </row>
        <row r="458">
          <cell r="A458">
            <v>228</v>
          </cell>
          <cell r="B458" t="str">
            <v>OK Type 3</v>
          </cell>
        </row>
        <row r="460">
          <cell r="A460">
            <v>229</v>
          </cell>
          <cell r="B460" t="str">
            <v>Paku reng</v>
          </cell>
        </row>
        <row r="462">
          <cell r="A462">
            <v>230</v>
          </cell>
          <cell r="B462" t="str">
            <v>Paku sekrup</v>
          </cell>
        </row>
        <row r="464">
          <cell r="A464">
            <v>231</v>
          </cell>
          <cell r="B464" t="str">
            <v>Pipa 5/8 biasa</v>
          </cell>
        </row>
        <row r="466">
          <cell r="A466">
            <v>232</v>
          </cell>
          <cell r="B466" t="str">
            <v>Pipa 5/8 maspion</v>
          </cell>
        </row>
        <row r="468">
          <cell r="A468">
            <v>233</v>
          </cell>
          <cell r="B468" t="str">
            <v>Pipa galvanis</v>
          </cell>
        </row>
        <row r="470">
          <cell r="A470">
            <v>234</v>
          </cell>
          <cell r="B470" t="str">
            <v>Pipa clipsal</v>
          </cell>
        </row>
        <row r="472">
          <cell r="A472">
            <v>235</v>
          </cell>
          <cell r="B472" t="str">
            <v>Pipa midium B 2"</v>
          </cell>
        </row>
        <row r="474">
          <cell r="A474">
            <v>236</v>
          </cell>
          <cell r="B474" t="str">
            <v>Pipa midium B 3"</v>
          </cell>
        </row>
        <row r="476">
          <cell r="A476">
            <v>237</v>
          </cell>
          <cell r="B476" t="str">
            <v>Pipa midium B 4"</v>
          </cell>
        </row>
        <row r="478">
          <cell r="A478">
            <v>238</v>
          </cell>
          <cell r="B478" t="str">
            <v>Pipa midium B 5"</v>
          </cell>
        </row>
        <row r="480">
          <cell r="A480">
            <v>239</v>
          </cell>
          <cell r="B480" t="str">
            <v>Plat trafo</v>
          </cell>
        </row>
        <row r="482">
          <cell r="A482">
            <v>240</v>
          </cell>
          <cell r="B482" t="str">
            <v>Pliser</v>
          </cell>
        </row>
        <row r="484">
          <cell r="A484">
            <v>241</v>
          </cell>
          <cell r="B484" t="str">
            <v>Pol C9 - 100</v>
          </cell>
        </row>
        <row r="486">
          <cell r="A486">
            <v>242</v>
          </cell>
          <cell r="B486" t="str">
            <v>Pol C9 - 200</v>
          </cell>
        </row>
        <row r="488">
          <cell r="A488">
            <v>243</v>
          </cell>
          <cell r="B488" t="str">
            <v>Pol C11 - 200</v>
          </cell>
        </row>
        <row r="490">
          <cell r="A490">
            <v>244</v>
          </cell>
          <cell r="B490" t="str">
            <v>Pol C11 - 350</v>
          </cell>
        </row>
        <row r="492">
          <cell r="A492">
            <v>245</v>
          </cell>
          <cell r="B492" t="str">
            <v>Pol C12 - 350</v>
          </cell>
        </row>
        <row r="494">
          <cell r="A494">
            <v>246</v>
          </cell>
          <cell r="B494" t="str">
            <v>Polben Fleksibel</v>
          </cell>
        </row>
        <row r="496">
          <cell r="A496">
            <v>247</v>
          </cell>
          <cell r="B496" t="str">
            <v>Polben DR 3,5"</v>
          </cell>
        </row>
        <row r="498">
          <cell r="A498">
            <v>248</v>
          </cell>
          <cell r="B498" t="str">
            <v>Polben DR 4,5"</v>
          </cell>
        </row>
        <row r="500">
          <cell r="A500">
            <v>249</v>
          </cell>
          <cell r="B500" t="str">
            <v>Polben DR 5,5".</v>
          </cell>
        </row>
        <row r="502">
          <cell r="A502">
            <v>250</v>
          </cell>
          <cell r="B502" t="str">
            <v>Polben DR 6,5"</v>
          </cell>
        </row>
        <row r="504">
          <cell r="A504">
            <v>251</v>
          </cell>
          <cell r="B504" t="str">
            <v>Polben DR 7,5"</v>
          </cell>
        </row>
        <row r="506">
          <cell r="A506">
            <v>252</v>
          </cell>
          <cell r="B506" t="str">
            <v>Polben DR 8,5"</v>
          </cell>
        </row>
        <row r="508">
          <cell r="A508">
            <v>253</v>
          </cell>
          <cell r="B508" t="str">
            <v>Polben DR 10,5"</v>
          </cell>
        </row>
        <row r="510">
          <cell r="A510">
            <v>254</v>
          </cell>
          <cell r="B510" t="str">
            <v>Polben SA 7,5"</v>
          </cell>
        </row>
        <row r="512">
          <cell r="A512">
            <v>255</v>
          </cell>
          <cell r="B512" t="str">
            <v>Polben SA 8,5"</v>
          </cell>
        </row>
        <row r="514">
          <cell r="A514">
            <v>256</v>
          </cell>
          <cell r="B514" t="str">
            <v>Polben DA 4,5"</v>
          </cell>
        </row>
        <row r="516">
          <cell r="A516">
            <v>257</v>
          </cell>
          <cell r="B516" t="str">
            <v>Polben DA 7,5"</v>
          </cell>
        </row>
        <row r="518">
          <cell r="A518">
            <v>258</v>
          </cell>
          <cell r="B518" t="str">
            <v>Protectif</v>
          </cell>
        </row>
        <row r="520">
          <cell r="A520">
            <v>259</v>
          </cell>
          <cell r="B520" t="str">
            <v>Rekolit 30/30</v>
          </cell>
        </row>
        <row r="522">
          <cell r="A522">
            <v>260</v>
          </cell>
          <cell r="B522" t="str">
            <v>Rekolit 30/40</v>
          </cell>
        </row>
        <row r="524">
          <cell r="A524">
            <v>261</v>
          </cell>
          <cell r="B524" t="str">
            <v>R Per SS 10 mm</v>
          </cell>
        </row>
        <row r="526">
          <cell r="A526">
            <v>262</v>
          </cell>
          <cell r="B526" t="str">
            <v>R Per SS 12 mm</v>
          </cell>
        </row>
        <row r="528">
          <cell r="A528">
            <v>263</v>
          </cell>
          <cell r="B528" t="str">
            <v>R Plat SS 10 mm</v>
          </cell>
        </row>
        <row r="530">
          <cell r="A530">
            <v>264</v>
          </cell>
          <cell r="B530" t="str">
            <v>R Plat SS 12 mm</v>
          </cell>
        </row>
        <row r="532">
          <cell r="A532">
            <v>265</v>
          </cell>
          <cell r="B532" t="str">
            <v>Rel Koper</v>
          </cell>
        </row>
        <row r="534">
          <cell r="A534">
            <v>266</v>
          </cell>
          <cell r="B534" t="str">
            <v>Rel MCB</v>
          </cell>
        </row>
        <row r="536">
          <cell r="A536">
            <v>267</v>
          </cell>
          <cell r="B536" t="str">
            <v>Roset kayu</v>
          </cell>
        </row>
        <row r="538">
          <cell r="A538">
            <v>268</v>
          </cell>
          <cell r="B538" t="str">
            <v>Saklar Engkel ( biasa )</v>
          </cell>
        </row>
        <row r="540">
          <cell r="A540">
            <v>269</v>
          </cell>
          <cell r="B540" t="str">
            <v>Saklar Engkel  ( broco )</v>
          </cell>
        </row>
        <row r="542">
          <cell r="A542">
            <v>270</v>
          </cell>
          <cell r="B542" t="str">
            <v>Saklar Engkel (  NUJI )</v>
          </cell>
        </row>
        <row r="544">
          <cell r="A544">
            <v>271</v>
          </cell>
          <cell r="B544" t="str">
            <v>Saklar Engkel ( Grasio )</v>
          </cell>
        </row>
        <row r="546">
          <cell r="A546">
            <v>272</v>
          </cell>
          <cell r="B546" t="str">
            <v>Saklar Seri ( Biasa )</v>
          </cell>
        </row>
        <row r="548">
          <cell r="A548">
            <v>273</v>
          </cell>
          <cell r="B548" t="str">
            <v>Saklar Seri ( Broco )</v>
          </cell>
        </row>
        <row r="550">
          <cell r="A550">
            <v>274</v>
          </cell>
          <cell r="B550" t="str">
            <v>Saklar Seri ( NUJI )</v>
          </cell>
        </row>
        <row r="552">
          <cell r="A552">
            <v>275</v>
          </cell>
          <cell r="B552" t="str">
            <v>Saklar Seri ( Grasio )</v>
          </cell>
        </row>
        <row r="554">
          <cell r="A554">
            <v>276</v>
          </cell>
          <cell r="B554" t="str">
            <v>Stop Kontak ( biasa )</v>
          </cell>
        </row>
        <row r="556">
          <cell r="A556">
            <v>277</v>
          </cell>
          <cell r="B556" t="str">
            <v>Stop Kontak ( Broco )</v>
          </cell>
        </row>
        <row r="558">
          <cell r="A558">
            <v>278</v>
          </cell>
          <cell r="B558" t="str">
            <v>Stop Kontak ( NUJI )</v>
          </cell>
        </row>
        <row r="560">
          <cell r="A560">
            <v>279</v>
          </cell>
          <cell r="B560" t="str">
            <v>Stop Kontak ( Grasio )</v>
          </cell>
        </row>
        <row r="562">
          <cell r="A562">
            <v>280</v>
          </cell>
          <cell r="B562" t="str">
            <v>Saklar Engkel OB ( Broco )</v>
          </cell>
        </row>
        <row r="564">
          <cell r="A564">
            <v>281</v>
          </cell>
          <cell r="B564" t="str">
            <v>Saklar Seri     OB ( Broco )</v>
          </cell>
        </row>
        <row r="566">
          <cell r="A566">
            <v>282</v>
          </cell>
          <cell r="B566" t="str">
            <v>Stop Kontak   OB ( Broco )</v>
          </cell>
        </row>
        <row r="568">
          <cell r="A568">
            <v>283</v>
          </cell>
          <cell r="B568" t="str">
            <v>Saklar Seri  Legral</v>
          </cell>
        </row>
        <row r="570">
          <cell r="A570">
            <v>284</v>
          </cell>
          <cell r="B570" t="str">
            <v>Stop Kontak Legral</v>
          </cell>
        </row>
        <row r="572">
          <cell r="A572">
            <v>285</v>
          </cell>
          <cell r="B572" t="str">
            <v>Stop Kontak Telp</v>
          </cell>
        </row>
        <row r="574">
          <cell r="A574">
            <v>286</v>
          </cell>
          <cell r="B574" t="str">
            <v>Stop Kontak AC</v>
          </cell>
        </row>
        <row r="576">
          <cell r="A576">
            <v>287</v>
          </cell>
          <cell r="B576" t="str">
            <v>Stop Kontak TV</v>
          </cell>
        </row>
        <row r="578">
          <cell r="A578">
            <v>288</v>
          </cell>
          <cell r="B578" t="str">
            <v>Set Braket</v>
          </cell>
        </row>
        <row r="580">
          <cell r="A580">
            <v>289</v>
          </cell>
          <cell r="B580" t="str">
            <v>Siku 30 x 30 x 3 cm</v>
          </cell>
        </row>
        <row r="582">
          <cell r="A582">
            <v>290</v>
          </cell>
          <cell r="B582" t="str">
            <v>Siku 40 x 40 x 6 cm</v>
          </cell>
        </row>
        <row r="584">
          <cell r="A584">
            <v>291</v>
          </cell>
          <cell r="B584" t="str">
            <v>Siku 60 x 60 x 6 cm</v>
          </cell>
        </row>
        <row r="586">
          <cell r="A586">
            <v>292</v>
          </cell>
          <cell r="B586" t="str">
            <v>Siku 70 x 70 x 6 cm</v>
          </cell>
        </row>
        <row r="588">
          <cell r="A588">
            <v>293</v>
          </cell>
          <cell r="B588" t="str">
            <v>Skun 10 mm</v>
          </cell>
        </row>
        <row r="590">
          <cell r="A590">
            <v>294</v>
          </cell>
          <cell r="B590" t="str">
            <v>Skun 16 mm</v>
          </cell>
        </row>
        <row r="592">
          <cell r="A592">
            <v>295</v>
          </cell>
          <cell r="B592" t="str">
            <v>Skun 25 mm</v>
          </cell>
        </row>
        <row r="594">
          <cell r="A594">
            <v>296</v>
          </cell>
          <cell r="B594" t="str">
            <v>Skun 35 mm</v>
          </cell>
        </row>
        <row r="596">
          <cell r="A596">
            <v>297</v>
          </cell>
          <cell r="B596" t="str">
            <v>Skun 50 mm</v>
          </cell>
        </row>
        <row r="598">
          <cell r="A598">
            <v>298</v>
          </cell>
          <cell r="B598" t="str">
            <v>Skun 70 mm</v>
          </cell>
        </row>
        <row r="600">
          <cell r="A600">
            <v>299</v>
          </cell>
          <cell r="B600" t="str">
            <v>Skun 70 mm/ALCU</v>
          </cell>
        </row>
        <row r="602">
          <cell r="A602">
            <v>300</v>
          </cell>
          <cell r="B602" t="str">
            <v>Skun 70 mm/Tembaga</v>
          </cell>
        </row>
        <row r="604">
          <cell r="A604">
            <v>301</v>
          </cell>
          <cell r="B604" t="str">
            <v>Skun 120 mm</v>
          </cell>
        </row>
        <row r="606">
          <cell r="A606">
            <v>302</v>
          </cell>
          <cell r="B606" t="str">
            <v>Skun 150 mm</v>
          </cell>
        </row>
        <row r="608">
          <cell r="A608">
            <v>303</v>
          </cell>
          <cell r="B608" t="str">
            <v>Skun 240 mm/ALCU 2 lobang</v>
          </cell>
        </row>
        <row r="610">
          <cell r="A610">
            <v>304</v>
          </cell>
          <cell r="B610" t="str">
            <v>Skun 300 mm</v>
          </cell>
        </row>
        <row r="612">
          <cell r="A612">
            <v>305</v>
          </cell>
          <cell r="B612" t="str">
            <v>Sok</v>
          </cell>
        </row>
        <row r="614">
          <cell r="A614">
            <v>306</v>
          </cell>
          <cell r="B614" t="str">
            <v>Spiral</v>
          </cell>
        </row>
        <row r="616">
          <cell r="A616">
            <v>307</v>
          </cell>
          <cell r="B616" t="str">
            <v>Split 3/4"</v>
          </cell>
        </row>
        <row r="618">
          <cell r="A618">
            <v>308</v>
          </cell>
          <cell r="B618" t="str">
            <v>Spool 532</v>
          </cell>
        </row>
        <row r="620">
          <cell r="A620">
            <v>309</v>
          </cell>
          <cell r="B620" t="str">
            <v>Spool 534</v>
          </cell>
        </row>
        <row r="622">
          <cell r="A622">
            <v>310</v>
          </cell>
          <cell r="B622" t="str">
            <v>Spot bar</v>
          </cell>
        </row>
        <row r="624">
          <cell r="A624">
            <v>311</v>
          </cell>
          <cell r="B624" t="str">
            <v>Spol Lite</v>
          </cell>
        </row>
        <row r="626">
          <cell r="A626">
            <v>312</v>
          </cell>
          <cell r="B626" t="str">
            <v>Stang lampu</v>
          </cell>
        </row>
        <row r="628">
          <cell r="A628">
            <v>313</v>
          </cell>
          <cell r="B628" t="str">
            <v>Stenlistil</v>
          </cell>
        </row>
        <row r="630">
          <cell r="A630">
            <v>314</v>
          </cell>
          <cell r="B630" t="str">
            <v>Strain hook</v>
          </cell>
        </row>
        <row r="632">
          <cell r="A632">
            <v>315</v>
          </cell>
          <cell r="B632" t="str">
            <v>String klem</v>
          </cell>
        </row>
        <row r="634">
          <cell r="A634">
            <v>316</v>
          </cell>
          <cell r="B634" t="str">
            <v>Stroping bekel/Yokes</v>
          </cell>
        </row>
        <row r="636">
          <cell r="A636">
            <v>317</v>
          </cell>
          <cell r="B636" t="str">
            <v>Suspensen</v>
          </cell>
        </row>
        <row r="638">
          <cell r="A638">
            <v>318</v>
          </cell>
          <cell r="B638" t="str">
            <v>Tdos biasa</v>
          </cell>
        </row>
        <row r="640">
          <cell r="A640">
            <v>319</v>
          </cell>
          <cell r="B640" t="str">
            <v>T dos clipsal</v>
          </cell>
        </row>
        <row r="642">
          <cell r="A642">
            <v>320</v>
          </cell>
          <cell r="B642" t="str">
            <v>Terminal</v>
          </cell>
        </row>
        <row r="644">
          <cell r="A644">
            <v>321</v>
          </cell>
          <cell r="B644" t="str">
            <v>Tis Kabel</v>
          </cell>
        </row>
        <row r="646">
          <cell r="A646">
            <v>322</v>
          </cell>
          <cell r="B646" t="str">
            <v>Tribel klem</v>
          </cell>
        </row>
        <row r="648">
          <cell r="A648">
            <v>323</v>
          </cell>
          <cell r="B648" t="str">
            <v>Trafo 1 Ps 25 Kva</v>
          </cell>
        </row>
        <row r="650">
          <cell r="A650">
            <v>324</v>
          </cell>
          <cell r="B650" t="str">
            <v>Trafo 1 Ps 50 Kva</v>
          </cell>
        </row>
        <row r="652">
          <cell r="A652">
            <v>325</v>
          </cell>
          <cell r="B652" t="str">
            <v>Trafo 3 Ps 50 Kva</v>
          </cell>
        </row>
        <row r="654">
          <cell r="A654">
            <v>326</v>
          </cell>
          <cell r="B654" t="str">
            <v>Trafo 3 Ps 100 Kva</v>
          </cell>
        </row>
        <row r="656">
          <cell r="A656">
            <v>327</v>
          </cell>
          <cell r="B656" t="str">
            <v>Trafo 3 Ps 160 Kva</v>
          </cell>
        </row>
        <row r="658">
          <cell r="A658">
            <v>328</v>
          </cell>
          <cell r="B658" t="str">
            <v>Trafo 3 Ps 400 Kva</v>
          </cell>
        </row>
        <row r="660">
          <cell r="A660">
            <v>329</v>
          </cell>
          <cell r="B660" t="str">
            <v>Tensen  150 mm</v>
          </cell>
        </row>
        <row r="662">
          <cell r="A662">
            <v>330</v>
          </cell>
          <cell r="B662" t="str">
            <v>Tensen  240 mm</v>
          </cell>
        </row>
        <row r="664">
          <cell r="A664">
            <v>331</v>
          </cell>
          <cell r="B664" t="str">
            <v>Ter</v>
          </cell>
        </row>
        <row r="666">
          <cell r="A666">
            <v>332</v>
          </cell>
          <cell r="B666" t="str">
            <v>Terpentin</v>
          </cell>
        </row>
        <row r="668">
          <cell r="A668">
            <v>333</v>
          </cell>
          <cell r="B668" t="str">
            <v>Tambang Plastik</v>
          </cell>
        </row>
        <row r="670">
          <cell r="A670">
            <v>334</v>
          </cell>
          <cell r="B670" t="str">
            <v>Visirum baret</v>
          </cell>
        </row>
        <row r="672">
          <cell r="A672">
            <v>335</v>
          </cell>
          <cell r="B672" t="str">
            <v xml:space="preserve">Vol meter </v>
          </cell>
        </row>
        <row r="674">
          <cell r="A674">
            <v>336</v>
          </cell>
          <cell r="B674" t="str">
            <v>Waiser</v>
          </cell>
        </row>
        <row r="676">
          <cell r="A676">
            <v>337</v>
          </cell>
          <cell r="B676" t="str">
            <v>Wigje type</v>
          </cell>
        </row>
        <row r="678">
          <cell r="A678">
            <v>338</v>
          </cell>
          <cell r="B678" t="str">
            <v>NYAF 0,75 mm</v>
          </cell>
        </row>
        <row r="680">
          <cell r="A680">
            <v>339</v>
          </cell>
          <cell r="B680" t="str">
            <v>NYY 2 x 1,5 mm</v>
          </cell>
        </row>
        <row r="682">
          <cell r="A682">
            <v>340</v>
          </cell>
          <cell r="B682" t="str">
            <v>Trokolit hitam</v>
          </cell>
        </row>
        <row r="684">
          <cell r="A684">
            <v>341</v>
          </cell>
          <cell r="B684" t="str">
            <v>Lampu Nion 20 Wat</v>
          </cell>
        </row>
        <row r="686">
          <cell r="A686">
            <v>342</v>
          </cell>
          <cell r="B686" t="str">
            <v>PH 2 x 2,5</v>
          </cell>
        </row>
        <row r="688">
          <cell r="A688">
            <v>343</v>
          </cell>
          <cell r="B688" t="str">
            <v>PH 3 x 2,2</v>
          </cell>
        </row>
        <row r="690">
          <cell r="A690">
            <v>344</v>
          </cell>
          <cell r="B690" t="str">
            <v>PH 4 x 2</v>
          </cell>
        </row>
        <row r="692">
          <cell r="A692">
            <v>345</v>
          </cell>
        </row>
      </sheetData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2">
          <cell r="A2" t="str">
            <v>ADI_SUCIPTO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FORM-B"/>
      <sheetName val="Smg"/>
      <sheetName val="Sudah Berjalan"/>
      <sheetName val="Rencana Penambahan"/>
      <sheetName val="W-NAD"/>
      <sheetName val="PRK"/>
      <sheetName val="Sheet5"/>
      <sheetName val="UshDeb00"/>
      <sheetName val="beban"/>
      <sheetName val="LAIN2"/>
      <sheetName val="SUTT"/>
      <sheetName val="hal 14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TABE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TABEL"/>
      <sheetName val="JURNAL"/>
      <sheetName val="BB PUSAT"/>
      <sheetName val="DTstok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/>
      <sheetData sheetId="1"/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heet1"/>
      <sheetName val="PUNCAK-89"/>
      <sheetName val="Cover"/>
      <sheetName val="entry REC  trip"/>
      <sheetName val="Neraca seAPJ"/>
      <sheetName val="Rekap_PMG_"/>
      <sheetName val="Rincian_HTT"/>
      <sheetName val="Rekap_HTT"/>
      <sheetName val="Rincian_AT"/>
      <sheetName val="Rekap_AT"/>
      <sheetName val="Resume"/>
      <sheetName val="JURNAL"/>
      <sheetName val="BB PUSAT"/>
      <sheetName val="DTstok"/>
      <sheetName val="JAN07"/>
      <sheetName val="DB"/>
      <sheetName val="NO. PRK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4"/>
      <sheetName val="DATA"/>
      <sheetName val="UPDATE 25 JANUARI 2007"/>
      <sheetName val="PMT"/>
      <sheetName val="Sudah Berjalan"/>
      <sheetName val="INPBA"/>
      <sheetName val="W-NAD"/>
      <sheetName val="HARGA SATUAN"/>
      <sheetName val="SuMBER"/>
      <sheetName val="beban"/>
      <sheetName val="Sheet3"/>
      <sheetName val="TRANS"/>
      <sheetName val="FORM-B"/>
      <sheetName val="W1"/>
      <sheetName val="LAIN2"/>
      <sheetName val="aruskas"/>
      <sheetName val="Hal-1"/>
    </sheetNames>
    <sheetDataSet>
      <sheetData sheetId="0">
        <row r="10">
          <cell r="A10">
            <v>1</v>
          </cell>
        </row>
      </sheetData>
      <sheetData sheetId="1">
        <row r="10">
          <cell r="A10">
            <v>1</v>
          </cell>
          <cell r="B10" t="str">
            <v>Amour Rod for AAAC 70 mm2</v>
          </cell>
          <cell r="C10" t="str">
            <v>set</v>
          </cell>
          <cell r="D10">
            <v>2</v>
          </cell>
          <cell r="E10">
            <v>48059.55</v>
          </cell>
        </row>
        <row r="11">
          <cell r="A11">
            <v>2</v>
          </cell>
          <cell r="B11" t="str">
            <v>Amour type 1/4" wide</v>
          </cell>
          <cell r="C11" t="str">
            <v>bh</v>
          </cell>
          <cell r="D11">
            <v>6</v>
          </cell>
          <cell r="E11">
            <v>4826.9059999999999</v>
          </cell>
        </row>
        <row r="12">
          <cell r="A12">
            <v>3</v>
          </cell>
          <cell r="B12" t="str">
            <v>Bimetal Conector</v>
          </cell>
          <cell r="C12" t="str">
            <v>bh</v>
          </cell>
          <cell r="D12">
            <v>4</v>
          </cell>
          <cell r="E12">
            <v>32177.670000000002</v>
          </cell>
        </row>
        <row r="13">
          <cell r="A13">
            <v>4</v>
          </cell>
          <cell r="B13" t="str">
            <v>Bolt Machine 5/8" x 10"</v>
          </cell>
          <cell r="C13" t="str">
            <v>bh</v>
          </cell>
          <cell r="D13">
            <v>4</v>
          </cell>
          <cell r="E13">
            <v>12282.396000000001</v>
          </cell>
        </row>
        <row r="14">
          <cell r="A14">
            <v>5</v>
          </cell>
          <cell r="B14" t="str">
            <v>Bracket Transformer C 115</v>
          </cell>
          <cell r="C14" t="str">
            <v>bh</v>
          </cell>
          <cell r="D14">
            <v>4</v>
          </cell>
          <cell r="E14">
            <v>292244.98800000001</v>
          </cell>
        </row>
        <row r="15">
          <cell r="A15">
            <v>6</v>
          </cell>
          <cell r="B15" t="str">
            <v>Center Bracket    12,5 KN</v>
          </cell>
          <cell r="C15" t="str">
            <v>bh</v>
          </cell>
          <cell r="D15">
            <v>2</v>
          </cell>
          <cell r="E15">
            <v>63701.26</v>
          </cell>
        </row>
        <row r="16">
          <cell r="A16">
            <v>7</v>
          </cell>
          <cell r="B16" t="str">
            <v>Clamp Ground Rod  5/8"</v>
          </cell>
          <cell r="C16" t="str">
            <v>bh</v>
          </cell>
          <cell r="D16">
            <v>2</v>
          </cell>
          <cell r="E16">
            <v>3753.806</v>
          </cell>
        </row>
        <row r="17">
          <cell r="A17">
            <v>8</v>
          </cell>
          <cell r="B17" t="str">
            <v>Clevis swinging scundary</v>
          </cell>
          <cell r="C17" t="str">
            <v>bh</v>
          </cell>
          <cell r="D17">
            <v>6</v>
          </cell>
          <cell r="E17">
            <v>10897.585999999999</v>
          </cell>
        </row>
        <row r="18">
          <cell r="A18">
            <v>9</v>
          </cell>
          <cell r="B18" t="str">
            <v>Compression Connector H Type 70 - 70 mm2</v>
          </cell>
          <cell r="C18" t="str">
            <v>bh</v>
          </cell>
          <cell r="D18">
            <v>6</v>
          </cell>
          <cell r="E18">
            <v>22820.238000000001</v>
          </cell>
        </row>
        <row r="19">
          <cell r="A19">
            <v>10</v>
          </cell>
          <cell r="B19" t="str">
            <v>Compression Terminal Lug 70 mm2</v>
          </cell>
          <cell r="C19" t="str">
            <v>bh</v>
          </cell>
          <cell r="D19">
            <v>8</v>
          </cell>
          <cell r="E19">
            <v>10711.582</v>
          </cell>
        </row>
        <row r="20">
          <cell r="A20">
            <v>11</v>
          </cell>
          <cell r="B20" t="str">
            <v>Conector Compresion(CCO) 10-16 / 10-16 mm2</v>
          </cell>
          <cell r="C20" t="str">
            <v>Bh</v>
          </cell>
          <cell r="D20">
            <v>346</v>
          </cell>
          <cell r="E20">
            <v>5363.4560000000001</v>
          </cell>
        </row>
        <row r="21">
          <cell r="A21">
            <v>12</v>
          </cell>
          <cell r="B21" t="str">
            <v>Dead End Assembly       (CJ6 - T)</v>
          </cell>
          <cell r="C21" t="str">
            <v>Bh</v>
          </cell>
          <cell r="D21">
            <v>2</v>
          </cell>
          <cell r="E21">
            <v>58238.67</v>
          </cell>
        </row>
        <row r="22">
          <cell r="A22">
            <v>13</v>
          </cell>
          <cell r="B22" t="str">
            <v>Ground Lug &amp; Washer</v>
          </cell>
          <cell r="C22" t="str">
            <v>bh</v>
          </cell>
          <cell r="D22">
            <v>6</v>
          </cell>
          <cell r="E22">
            <v>6886.2359999999999</v>
          </cell>
        </row>
        <row r="23">
          <cell r="A23">
            <v>14</v>
          </cell>
          <cell r="B23" t="str">
            <v>Ground Rod 5/8" x 8' Copper Weld</v>
          </cell>
          <cell r="C23" t="str">
            <v>Bh</v>
          </cell>
          <cell r="D23">
            <v>2</v>
          </cell>
          <cell r="E23">
            <v>95472.173999999999</v>
          </cell>
        </row>
        <row r="24">
          <cell r="A24">
            <v>15</v>
          </cell>
          <cell r="B24" t="str">
            <v>Ground Wire Cu  16  mm2</v>
          </cell>
          <cell r="C24" t="str">
            <v>Mtr</v>
          </cell>
          <cell r="D24">
            <v>8.6</v>
          </cell>
          <cell r="E24">
            <v>16089.346</v>
          </cell>
        </row>
        <row r="25">
          <cell r="A25">
            <v>16</v>
          </cell>
          <cell r="B25" t="str">
            <v xml:space="preserve">Hot Line Clamp  </v>
          </cell>
          <cell r="C25" t="str">
            <v>bh</v>
          </cell>
          <cell r="D25">
            <v>2</v>
          </cell>
          <cell r="E25">
            <v>68645.695999999996</v>
          </cell>
        </row>
        <row r="26">
          <cell r="A26">
            <v>17</v>
          </cell>
          <cell r="B26" t="str">
            <v>Isolator Tumpu ( Line Post ) 20 KV</v>
          </cell>
          <cell r="C26" t="str">
            <v>bh</v>
          </cell>
          <cell r="D26">
            <v>2</v>
          </cell>
          <cell r="E26">
            <v>171615.26200000002</v>
          </cell>
        </row>
        <row r="27">
          <cell r="A27">
            <v>18</v>
          </cell>
          <cell r="B27" t="str">
            <v>Jumper Wire AAAC 70 mm2</v>
          </cell>
          <cell r="C27" t="str">
            <v>mtr</v>
          </cell>
          <cell r="D27">
            <v>4</v>
          </cell>
          <cell r="E27">
            <v>8093.2179999999998</v>
          </cell>
        </row>
        <row r="28">
          <cell r="A28">
            <v>19</v>
          </cell>
          <cell r="B28" t="str">
            <v>Jumper Wire LVTC 2 x 70 + N 50 mm2</v>
          </cell>
          <cell r="C28" t="str">
            <v>mtr</v>
          </cell>
          <cell r="D28">
            <v>4</v>
          </cell>
          <cell r="E28">
            <v>30739.716</v>
          </cell>
        </row>
        <row r="29">
          <cell r="A29">
            <v>20</v>
          </cell>
          <cell r="B29" t="str">
            <v>Kawat segel khusus</v>
          </cell>
          <cell r="C29" t="str">
            <v>Kg</v>
          </cell>
          <cell r="D29">
            <v>0.2</v>
          </cell>
          <cell r="E29">
            <v>536296.54399999999</v>
          </cell>
        </row>
        <row r="30">
          <cell r="A30">
            <v>21</v>
          </cell>
          <cell r="B30" t="str">
            <v>Klem Beugel u pipa 1,5"</v>
          </cell>
          <cell r="C30" t="str">
            <v>Set</v>
          </cell>
          <cell r="D30">
            <v>346</v>
          </cell>
          <cell r="E30">
            <v>3486.0419999999999</v>
          </cell>
        </row>
        <row r="31">
          <cell r="A31">
            <v>22</v>
          </cell>
          <cell r="B31" t="str">
            <v>KWH Meter 1 Phs,220 V, 5/20A,Type Terpadu</v>
          </cell>
          <cell r="C31" t="str">
            <v>Bh</v>
          </cell>
          <cell r="D31">
            <v>173</v>
          </cell>
          <cell r="E31">
            <v>162551.144</v>
          </cell>
        </row>
        <row r="32">
          <cell r="A32">
            <v>23</v>
          </cell>
          <cell r="B32" t="str">
            <v>Loop dead end clamp / LC ( 35 s/d 240 ) mm2</v>
          </cell>
          <cell r="C32" t="str">
            <v>bh</v>
          </cell>
          <cell r="D32">
            <v>12</v>
          </cell>
          <cell r="E32">
            <v>20593.3</v>
          </cell>
        </row>
        <row r="33">
          <cell r="A33">
            <v>24</v>
          </cell>
          <cell r="B33" t="str">
            <v>MCB 1 Phasa 250 V, Tp PLN 4 A Lengkap</v>
          </cell>
          <cell r="C33" t="str">
            <v>Bh</v>
          </cell>
          <cell r="D33">
            <v>173</v>
          </cell>
          <cell r="E33">
            <v>0</v>
          </cell>
        </row>
        <row r="34">
          <cell r="A34">
            <v>25</v>
          </cell>
          <cell r="B34" t="str">
            <v>Oval eye nut 5/8"</v>
          </cell>
          <cell r="C34" t="str">
            <v>bh</v>
          </cell>
          <cell r="D34">
            <v>6</v>
          </cell>
          <cell r="E34">
            <v>15252.328</v>
          </cell>
        </row>
        <row r="35">
          <cell r="A35">
            <v>26</v>
          </cell>
          <cell r="B35" t="str">
            <v>Pasang SR ( 35 M )</v>
          </cell>
          <cell r="C35" t="str">
            <v>Bh</v>
          </cell>
          <cell r="D35">
            <v>6055</v>
          </cell>
          <cell r="E35">
            <v>3550.4279999999999</v>
          </cell>
        </row>
        <row r="36">
          <cell r="A36">
            <v>27</v>
          </cell>
          <cell r="B36" t="str">
            <v>Pipa galvanis 1,5" meter</v>
          </cell>
          <cell r="C36" t="str">
            <v>Btg</v>
          </cell>
          <cell r="D36">
            <v>173</v>
          </cell>
          <cell r="E36">
            <v>56847.728000000003</v>
          </cell>
        </row>
        <row r="37">
          <cell r="A37">
            <v>28</v>
          </cell>
          <cell r="B37" t="str">
            <v>Plastic Strap For Clamping</v>
          </cell>
          <cell r="C37" t="str">
            <v>Bh</v>
          </cell>
          <cell r="D37">
            <v>2</v>
          </cell>
          <cell r="E37">
            <v>1829.38</v>
          </cell>
        </row>
        <row r="38">
          <cell r="A38">
            <v>29</v>
          </cell>
          <cell r="B38" t="str">
            <v>Pole band single rack 7" atau 7 1/2"</v>
          </cell>
          <cell r="C38" t="str">
            <v>bh</v>
          </cell>
          <cell r="D38">
            <v>6</v>
          </cell>
          <cell r="E38">
            <v>23596.957999999999</v>
          </cell>
        </row>
        <row r="39">
          <cell r="A39">
            <v>30</v>
          </cell>
          <cell r="B39" t="str">
            <v>Protective cup 11/2" P</v>
          </cell>
          <cell r="C39" t="str">
            <v>Set</v>
          </cell>
          <cell r="D39">
            <v>173</v>
          </cell>
          <cell r="E39">
            <v>4022.5920000000001</v>
          </cell>
        </row>
        <row r="40">
          <cell r="A40">
            <v>31</v>
          </cell>
          <cell r="B40" t="str">
            <v>Segel plastik bernomor seri (spesifikasi PLN)</v>
          </cell>
          <cell r="C40" t="str">
            <v>Bh</v>
          </cell>
          <cell r="D40">
            <v>173</v>
          </cell>
          <cell r="E40">
            <v>2305.6320000000001</v>
          </cell>
        </row>
        <row r="41">
          <cell r="A41">
            <v>32</v>
          </cell>
          <cell r="B41" t="str">
            <v>Sepatu Kabel  AL / CU 70 mm2</v>
          </cell>
          <cell r="C41" t="str">
            <v>bh</v>
          </cell>
          <cell r="D41">
            <v>8</v>
          </cell>
          <cell r="E41">
            <v>54379.597999999998</v>
          </cell>
        </row>
        <row r="42">
          <cell r="A42">
            <v>33</v>
          </cell>
          <cell r="B42" t="str">
            <v>Service wedge Clamp 616</v>
          </cell>
          <cell r="C42" t="str">
            <v>Set</v>
          </cell>
          <cell r="D42">
            <v>346</v>
          </cell>
          <cell r="E42">
            <v>2949.4920000000002</v>
          </cell>
        </row>
        <row r="43">
          <cell r="A43">
            <v>34</v>
          </cell>
          <cell r="B43" t="str">
            <v>Spool insulator ansi 53 - 4</v>
          </cell>
          <cell r="C43" t="str">
            <v>bh</v>
          </cell>
          <cell r="D43">
            <v>6</v>
          </cell>
          <cell r="E43">
            <v>18717.93</v>
          </cell>
        </row>
        <row r="44">
          <cell r="A44">
            <v>35</v>
          </cell>
          <cell r="B44" t="str">
            <v>Stainles Steel Strap 20 X 0,7 mm2</v>
          </cell>
          <cell r="C44" t="str">
            <v>mt</v>
          </cell>
          <cell r="D44">
            <v>2</v>
          </cell>
          <cell r="E44">
            <v>8814.75</v>
          </cell>
        </row>
        <row r="45">
          <cell r="A45">
            <v>36</v>
          </cell>
          <cell r="B45" t="str">
            <v>Stoping Buckel / yokes</v>
          </cell>
          <cell r="C45" t="str">
            <v>Bh</v>
          </cell>
          <cell r="D45">
            <v>2</v>
          </cell>
          <cell r="E45">
            <v>1930.558</v>
          </cell>
        </row>
        <row r="46">
          <cell r="A46">
            <v>37</v>
          </cell>
          <cell r="B46" t="str">
            <v>Strain Hooke Clmp 1 1/2"</v>
          </cell>
          <cell r="C46" t="str">
            <v>Set</v>
          </cell>
          <cell r="D46">
            <v>173</v>
          </cell>
          <cell r="E46">
            <v>6972.0839999999998</v>
          </cell>
        </row>
        <row r="47">
          <cell r="A47">
            <v>38</v>
          </cell>
          <cell r="B47" t="str">
            <v>Tiang Besi RS9</v>
          </cell>
          <cell r="C47" t="str">
            <v>bt</v>
          </cell>
          <cell r="D47">
            <v>2</v>
          </cell>
          <cell r="E47">
            <v>0</v>
          </cell>
        </row>
        <row r="48">
          <cell r="A48">
            <v>39</v>
          </cell>
          <cell r="B48" t="str">
            <v xml:space="preserve">Tiang Beton C11 - 350 daN+E </v>
          </cell>
          <cell r="C48" t="str">
            <v>Bt</v>
          </cell>
          <cell r="D48">
            <v>2</v>
          </cell>
          <cell r="E48">
            <v>2923890.9</v>
          </cell>
        </row>
        <row r="49">
          <cell r="A49">
            <v>40</v>
          </cell>
          <cell r="B49" t="str">
            <v xml:space="preserve">Tie Wire # 4 / Allmunium bonding Wire # 20 </v>
          </cell>
          <cell r="C49" t="str">
            <v>mtr</v>
          </cell>
          <cell r="D49">
            <v>3.6</v>
          </cell>
          <cell r="E49">
            <v>3753.806</v>
          </cell>
        </row>
        <row r="50">
          <cell r="A50">
            <v>41</v>
          </cell>
          <cell r="B50" t="str">
            <v>Trafo 1 Phasa csp 50 KVA</v>
          </cell>
          <cell r="C50" t="str">
            <v>bh</v>
          </cell>
          <cell r="D50">
            <v>2</v>
          </cell>
          <cell r="E50">
            <v>25313219.973999999</v>
          </cell>
        </row>
        <row r="51">
          <cell r="A51">
            <v>42</v>
          </cell>
          <cell r="B51" t="str">
            <v>Washer Square  2 1/4"</v>
          </cell>
          <cell r="C51" t="str">
            <v>bh</v>
          </cell>
          <cell r="D51">
            <v>4</v>
          </cell>
          <cell r="E51">
            <v>1069.0119999999999</v>
          </cell>
        </row>
      </sheetData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JAN07"/>
      <sheetName val="RincianPMG"/>
      <sheetName val="Rekap PMG."/>
      <sheetName val="Rincian HTT"/>
      <sheetName val="Rekap HTT"/>
      <sheetName val="Rincian AT"/>
      <sheetName val="Rekap AT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PMT"/>
      <sheetName val="UshDeb00"/>
      <sheetName val="aruskas"/>
      <sheetName val="Hal-1"/>
      <sheetName val="PICKUP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/>
      <sheetData sheetId="4"/>
      <sheetData sheetId="5"/>
      <sheetData sheetId="6" refreshError="1"/>
      <sheetData sheetId="7" refreshError="1">
        <row r="9">
          <cell r="A9">
            <v>1</v>
          </cell>
          <cell r="G9">
            <v>81.730373873580078</v>
          </cell>
        </row>
        <row r="10">
          <cell r="G10">
            <v>-5420.1364206727958</v>
          </cell>
        </row>
        <row r="11">
          <cell r="G11">
            <v>-3617.3765487410437</v>
          </cell>
        </row>
        <row r="12">
          <cell r="G12">
            <v>-2706.3479306388044</v>
          </cell>
        </row>
        <row r="13">
          <cell r="G13">
            <v>-2222.1623238111342</v>
          </cell>
        </row>
        <row r="14">
          <cell r="G14">
            <v>-972.59438216826709</v>
          </cell>
        </row>
        <row r="15">
          <cell r="G15">
            <v>-193.65713786370239</v>
          </cell>
        </row>
        <row r="16">
          <cell r="G16">
            <v>-1351.779904073735</v>
          </cell>
        </row>
        <row r="17">
          <cell r="G17">
            <v>-4579.4020658207464</v>
          </cell>
        </row>
        <row r="18">
          <cell r="G18">
            <v>-2339.220423404121</v>
          </cell>
        </row>
        <row r="19">
          <cell r="G19">
            <v>-1595.6356419282504</v>
          </cell>
        </row>
        <row r="20">
          <cell r="G20">
            <v>-1444.3991304666774</v>
          </cell>
        </row>
        <row r="21">
          <cell r="G21">
            <v>-267.78637825252872</v>
          </cell>
        </row>
        <row r="22">
          <cell r="G22">
            <v>682.98142097424011</v>
          </cell>
        </row>
        <row r="23">
          <cell r="G23">
            <v>-2010.1517775510806</v>
          </cell>
        </row>
        <row r="24">
          <cell r="G24">
            <v>-1229.5098062388315</v>
          </cell>
        </row>
        <row r="25">
          <cell r="G25">
            <v>-868.55457340691714</v>
          </cell>
        </row>
        <row r="26">
          <cell r="G26">
            <v>-561.783120077126</v>
          </cell>
        </row>
        <row r="27">
          <cell r="G27">
            <v>24.036750835009393</v>
          </cell>
        </row>
        <row r="28">
          <cell r="G28">
            <v>-610.15539769090265</v>
          </cell>
        </row>
        <row r="29">
          <cell r="G29">
            <v>-4305.7141218117176</v>
          </cell>
        </row>
        <row r="30">
          <cell r="G30">
            <v>-2309.0080171066352</v>
          </cell>
        </row>
        <row r="31">
          <cell r="G31">
            <v>-794.2910953202138</v>
          </cell>
        </row>
        <row r="32">
          <cell r="G32">
            <v>-216.26844105300202</v>
          </cell>
        </row>
        <row r="33">
          <cell r="G33">
            <v>290.64046153228054</v>
          </cell>
        </row>
        <row r="34">
          <cell r="G34">
            <v>-1242.05624034059</v>
          </cell>
        </row>
        <row r="35">
          <cell r="G35">
            <v>-1181.3997280212291</v>
          </cell>
        </row>
        <row r="36">
          <cell r="G36">
            <v>-2581.858425006139</v>
          </cell>
        </row>
        <row r="37">
          <cell r="G37">
            <v>-1120.6835212810754</v>
          </cell>
        </row>
        <row r="38">
          <cell r="G38">
            <v>-284.81830953807429</v>
          </cell>
        </row>
        <row r="39">
          <cell r="G39">
            <v>-341.17041088464845</v>
          </cell>
        </row>
        <row r="40">
          <cell r="G40">
            <v>-256.67453817879266</v>
          </cell>
        </row>
        <row r="41">
          <cell r="G41">
            <v>-74.236495671888662</v>
          </cell>
        </row>
        <row r="42">
          <cell r="G42">
            <v>-701.67106380462474</v>
          </cell>
        </row>
        <row r="43">
          <cell r="G43">
            <v>-1140.724346149934</v>
          </cell>
        </row>
        <row r="44">
          <cell r="G4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9">
          <cell r="A9">
            <v>1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Blangko RAB (2)"/>
      <sheetName val="HPS"/>
      <sheetName val="PICKUP"/>
      <sheetName val="L-R"/>
      <sheetName val="x"/>
      <sheetName val="Rekap PMG."/>
    </sheetNames>
    <sheetDataSet>
      <sheetData sheetId="0" refreshError="1"/>
      <sheetData sheetId="1" refreshError="1"/>
      <sheetData sheetId="2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1785000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2326000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2591000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3767000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4352000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4530000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4900000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5991000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6388000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6760000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7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IN2"/>
      <sheetName val="Rekap PMG."/>
      <sheetName val="Mat"/>
      <sheetName val="Analisa"/>
      <sheetName val="master rab"/>
      <sheetName val="Blangko Analisa"/>
      <sheetName val="Blangko RAB"/>
      <sheetName val="Blangko RAB (2)"/>
      <sheetName val="HPS"/>
    </sheetNames>
    <sheetDataSet>
      <sheetData sheetId="0" refreshError="1"/>
      <sheetData sheetId="1" refreshError="1"/>
      <sheetData sheetId="2" refreshError="1"/>
      <sheetData sheetId="3">
        <row r="2">
          <cell r="B2" t="str">
            <v>Kode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7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Sheet1"/>
      <sheetName val="L-R"/>
      <sheetName val="total_proyeksi_pulse_rate1"/>
      <sheetName val="Daftar_Isi1"/>
      <sheetName val="Angsuran_Bank1"/>
      <sheetName val="total_proyeksi_penjualan1"/>
      <sheetName val="tarif_optimis1"/>
      <sheetName val="total_proyeksi_pulse_rate2"/>
      <sheetName val="Daftar_Isi2"/>
      <sheetName val="Angsuran_Bank2"/>
      <sheetName val="total_proyeksi_penjualan2"/>
      <sheetName val="tarif_optimis2"/>
      <sheetName val="Sch-5"/>
      <sheetName val="financials"/>
      <sheetName val="LAIN2"/>
      <sheetName val="Project MAM@ (65-35)"/>
      <sheetName val="JADI"/>
      <sheetName val="Wil-2"/>
      <sheetName val="TERBIT"/>
    </sheetNames>
    <sheetDataSet>
      <sheetData sheetId="0"/>
      <sheetData sheetId="1"/>
      <sheetData sheetId="2"/>
      <sheetData sheetId="3"/>
      <sheetData sheetId="4" refreshError="1">
        <row r="26">
          <cell r="D26">
            <v>0</v>
          </cell>
        </row>
      </sheetData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8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co duck"/>
      <sheetName val="HB2"/>
      <sheetName val="Yanto"/>
      <sheetName val="Nur Gareng"/>
      <sheetName val="Widodo"/>
      <sheetName val="Manggono"/>
      <sheetName val="Giyanto Kentek"/>
      <sheetName val="harian"/>
      <sheetName val="master rab"/>
      <sheetName val="x"/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LAIN2"/>
      <sheetName val="Asumsi"/>
      <sheetName val="JAN07"/>
      <sheetName val="Rekap PMG."/>
      <sheetName val="FORM-B"/>
      <sheetName val="Resume"/>
    </sheetNames>
    <sheetDataSet>
      <sheetData sheetId="0" refreshError="1"/>
      <sheetData sheetId="1" refreshError="1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</v>
          </cell>
          <cell r="C4" t="str">
            <v>SATUAN</v>
          </cell>
          <cell r="D4" t="str">
            <v xml:space="preserve">HARGA 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D5" t="str">
            <v>STANDART PLN</v>
          </cell>
          <cell r="E5" t="str">
            <v xml:space="preserve">Harga Borongan 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4619.25</v>
          </cell>
          <cell r="G8">
            <v>4600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4619.25</v>
          </cell>
          <cell r="G9">
            <v>4600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4619.25</v>
          </cell>
          <cell r="G10">
            <v>4600</v>
          </cell>
          <cell r="H10">
            <v>0.45</v>
          </cell>
        </row>
        <row r="11">
          <cell r="A11" t="str">
            <v>A2A</v>
          </cell>
          <cell r="B11" t="str">
            <v>A 2 - A</v>
          </cell>
          <cell r="C11" t="str">
            <v>Unit</v>
          </cell>
          <cell r="D11">
            <v>16645</v>
          </cell>
          <cell r="E11">
            <v>7400</v>
          </cell>
          <cell r="F11">
            <v>7490.25</v>
          </cell>
          <cell r="G11">
            <v>7400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7490.25</v>
          </cell>
          <cell r="G12">
            <v>7400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7490.25</v>
          </cell>
          <cell r="G13">
            <v>7400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10820.25</v>
          </cell>
          <cell r="G14">
            <v>10800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5766.75</v>
          </cell>
          <cell r="G15">
            <v>5700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5766.75</v>
          </cell>
          <cell r="G16">
            <v>5700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5766.75</v>
          </cell>
          <cell r="G17">
            <v>5700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5766.75</v>
          </cell>
          <cell r="G18">
            <v>5700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5766.75</v>
          </cell>
          <cell r="G19">
            <v>5700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10820.25</v>
          </cell>
          <cell r="G20">
            <v>10800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1613.25</v>
          </cell>
          <cell r="G21">
            <v>1600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10971</v>
          </cell>
          <cell r="G22">
            <v>10900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14310</v>
          </cell>
          <cell r="G23">
            <v>14300</v>
          </cell>
          <cell r="H23">
            <v>0.45</v>
          </cell>
        </row>
        <row r="24">
          <cell r="E24">
            <v>0</v>
          </cell>
          <cell r="F24">
            <v>0</v>
          </cell>
          <cell r="G24">
            <v>0</v>
          </cell>
        </row>
        <row r="25">
          <cell r="A25" t="str">
            <v>BA1</v>
          </cell>
          <cell r="B25" t="str">
            <v xml:space="preserve">  Bongkar A 1 </v>
          </cell>
          <cell r="C25" t="str">
            <v>Unit</v>
          </cell>
          <cell r="E25">
            <v>4600</v>
          </cell>
          <cell r="F25">
            <v>1847.7</v>
          </cell>
          <cell r="G25">
            <v>1800</v>
          </cell>
          <cell r="H25">
            <v>0.4</v>
          </cell>
        </row>
        <row r="26">
          <cell r="A26" t="str">
            <v>BA1A</v>
          </cell>
          <cell r="B26" t="str">
            <v xml:space="preserve">  Bongkar A 1 - A</v>
          </cell>
          <cell r="C26" t="str">
            <v>Unit</v>
          </cell>
          <cell r="E26">
            <v>4600</v>
          </cell>
          <cell r="F26">
            <v>1847.7</v>
          </cell>
          <cell r="G26">
            <v>1800</v>
          </cell>
          <cell r="H26">
            <v>0.4</v>
          </cell>
        </row>
        <row r="27">
          <cell r="A27" t="str">
            <v>BA1B</v>
          </cell>
          <cell r="B27" t="str">
            <v xml:space="preserve">  Bongkar A 1 -   B</v>
          </cell>
          <cell r="C27" t="str">
            <v>Unit</v>
          </cell>
          <cell r="E27">
            <v>4600</v>
          </cell>
          <cell r="F27">
            <v>1847.7</v>
          </cell>
          <cell r="G27">
            <v>1800</v>
          </cell>
          <cell r="H27">
            <v>0.4</v>
          </cell>
        </row>
        <row r="28">
          <cell r="A28" t="str">
            <v>BA2A</v>
          </cell>
          <cell r="B28" t="str">
            <v xml:space="preserve">  Bongkar A 2 - A</v>
          </cell>
          <cell r="C28" t="str">
            <v>Unit</v>
          </cell>
          <cell r="E28">
            <v>7400</v>
          </cell>
          <cell r="F28">
            <v>2996.1000000000004</v>
          </cell>
          <cell r="G28">
            <v>2900</v>
          </cell>
          <cell r="H28">
            <v>0.4</v>
          </cell>
        </row>
        <row r="29">
          <cell r="A29" t="str">
            <v>BA21</v>
          </cell>
          <cell r="B29" t="str">
            <v xml:space="preserve">  Bongkar A 2 - 1</v>
          </cell>
          <cell r="C29" t="str">
            <v>Unit</v>
          </cell>
          <cell r="E29">
            <v>7400</v>
          </cell>
          <cell r="F29">
            <v>2996.1000000000004</v>
          </cell>
          <cell r="G29">
            <v>2900</v>
          </cell>
          <cell r="H29">
            <v>0.4</v>
          </cell>
        </row>
        <row r="30">
          <cell r="A30" t="str">
            <v>BA3</v>
          </cell>
          <cell r="B30" t="str">
            <v xml:space="preserve">  Bongkar A 3</v>
          </cell>
          <cell r="C30" t="str">
            <v>Unit</v>
          </cell>
          <cell r="E30">
            <v>7400</v>
          </cell>
          <cell r="F30">
            <v>2996.1000000000004</v>
          </cell>
          <cell r="G30">
            <v>2900</v>
          </cell>
          <cell r="H30">
            <v>0.4</v>
          </cell>
        </row>
        <row r="31">
          <cell r="A31" t="str">
            <v>BA4</v>
          </cell>
          <cell r="B31" t="str">
            <v xml:space="preserve">  Bongkar A 4</v>
          </cell>
          <cell r="C31" t="str">
            <v>Unit</v>
          </cell>
          <cell r="E31">
            <v>10800</v>
          </cell>
          <cell r="F31">
            <v>4328.1000000000004</v>
          </cell>
          <cell r="G31">
            <v>4300</v>
          </cell>
          <cell r="H31">
            <v>0.4</v>
          </cell>
        </row>
        <row r="32">
          <cell r="A32" t="str">
            <v>BA5</v>
          </cell>
          <cell r="B32" t="str">
            <v xml:space="preserve">  Bongkar A 5</v>
          </cell>
          <cell r="C32" t="str">
            <v>Unit</v>
          </cell>
          <cell r="E32">
            <v>5700</v>
          </cell>
          <cell r="F32">
            <v>2306.7000000000003</v>
          </cell>
          <cell r="G32">
            <v>2300</v>
          </cell>
          <cell r="H32">
            <v>0.4</v>
          </cell>
        </row>
        <row r="33">
          <cell r="A33" t="str">
            <v>BA51</v>
          </cell>
          <cell r="B33" t="str">
            <v xml:space="preserve">  Bongkar A 5 - 1</v>
          </cell>
          <cell r="C33" t="str">
            <v>Unit</v>
          </cell>
          <cell r="E33">
            <v>5700</v>
          </cell>
          <cell r="F33">
            <v>2306.7000000000003</v>
          </cell>
          <cell r="G33">
            <v>2300</v>
          </cell>
          <cell r="H33">
            <v>0.4</v>
          </cell>
        </row>
        <row r="34">
          <cell r="A34" t="str">
            <v>BA52</v>
          </cell>
          <cell r="B34" t="str">
            <v xml:space="preserve">  Bongkar A 5 - 2</v>
          </cell>
          <cell r="C34" t="str">
            <v>Unit</v>
          </cell>
          <cell r="E34">
            <v>5700</v>
          </cell>
          <cell r="F34">
            <v>2306.7000000000003</v>
          </cell>
          <cell r="G34">
            <v>2300</v>
          </cell>
          <cell r="H34">
            <v>0.4</v>
          </cell>
        </row>
        <row r="35">
          <cell r="A35" t="str">
            <v>BA53</v>
          </cell>
          <cell r="B35" t="str">
            <v xml:space="preserve">  Bongkar A 5 - 3</v>
          </cell>
          <cell r="C35" t="str">
            <v>Unit</v>
          </cell>
          <cell r="E35">
            <v>5700</v>
          </cell>
          <cell r="F35">
            <v>2306.7000000000003</v>
          </cell>
          <cell r="G35">
            <v>2300</v>
          </cell>
          <cell r="H35">
            <v>0.4</v>
          </cell>
        </row>
        <row r="36">
          <cell r="A36" t="str">
            <v>BA54</v>
          </cell>
          <cell r="B36" t="str">
            <v xml:space="preserve">  Bongkar A 5 - 4</v>
          </cell>
          <cell r="C36" t="str">
            <v>Unit</v>
          </cell>
          <cell r="E36">
            <v>5700</v>
          </cell>
          <cell r="F36">
            <v>2306.7000000000003</v>
          </cell>
          <cell r="G36">
            <v>2300</v>
          </cell>
          <cell r="H36">
            <v>0.4</v>
          </cell>
        </row>
        <row r="37">
          <cell r="A37" t="str">
            <v>BA6</v>
          </cell>
          <cell r="B37" t="str">
            <v xml:space="preserve">  Bongkar A 6</v>
          </cell>
          <cell r="C37" t="str">
            <v>Unit</v>
          </cell>
          <cell r="E37">
            <v>10800</v>
          </cell>
          <cell r="F37">
            <v>4328.1000000000004</v>
          </cell>
          <cell r="G37">
            <v>4300</v>
          </cell>
          <cell r="H37">
            <v>0.4</v>
          </cell>
        </row>
        <row r="38">
          <cell r="A38" t="str">
            <v>BPP</v>
          </cell>
          <cell r="B38" t="str">
            <v xml:space="preserve">  Bongkar PENGHALANG   Bongkar PANJAT</v>
          </cell>
          <cell r="C38" t="str">
            <v>Unit</v>
          </cell>
          <cell r="E38">
            <v>1600</v>
          </cell>
          <cell r="F38">
            <v>645.30000000000007</v>
          </cell>
          <cell r="G38">
            <v>600</v>
          </cell>
          <cell r="H38">
            <v>0.4</v>
          </cell>
        </row>
        <row r="39">
          <cell r="A39" t="str">
            <v>BP12A</v>
          </cell>
          <cell r="B39" t="str">
            <v xml:space="preserve">  Bongkar P12 A</v>
          </cell>
          <cell r="C39" t="str">
            <v>Unit</v>
          </cell>
          <cell r="E39">
            <v>10900</v>
          </cell>
          <cell r="F39">
            <v>4388.4000000000005</v>
          </cell>
          <cell r="G39">
            <v>4300</v>
          </cell>
          <cell r="H39">
            <v>0.4</v>
          </cell>
        </row>
        <row r="40">
          <cell r="A40" t="str">
            <v>BP12C</v>
          </cell>
          <cell r="B40" t="str">
            <v xml:space="preserve">  Bongkar P12 C</v>
          </cell>
          <cell r="C40" t="str">
            <v>Unit</v>
          </cell>
          <cell r="E40">
            <v>14300</v>
          </cell>
          <cell r="F40">
            <v>5724</v>
          </cell>
          <cell r="G40">
            <v>5700</v>
          </cell>
          <cell r="H40">
            <v>0.4</v>
          </cell>
        </row>
        <row r="41">
          <cell r="F41">
            <v>0</v>
          </cell>
          <cell r="G41">
            <v>0</v>
          </cell>
        </row>
        <row r="42">
          <cell r="B42" t="str">
            <v>KONSTRUKSI JTM 3 PHASA</v>
          </cell>
          <cell r="E42">
            <v>0</v>
          </cell>
          <cell r="F42">
            <v>0</v>
          </cell>
          <cell r="G42">
            <v>0</v>
          </cell>
        </row>
        <row r="43">
          <cell r="A43" t="str">
            <v>C1</v>
          </cell>
          <cell r="B43" t="str">
            <v>C 1</v>
          </cell>
          <cell r="C43" t="str">
            <v>Unit</v>
          </cell>
          <cell r="D43">
            <v>26250</v>
          </cell>
          <cell r="E43">
            <v>11800</v>
          </cell>
          <cell r="F43">
            <v>11812.5</v>
          </cell>
          <cell r="G43">
            <v>11800</v>
          </cell>
          <cell r="H43">
            <v>0.45</v>
          </cell>
        </row>
        <row r="44">
          <cell r="A44" t="str">
            <v>C11</v>
          </cell>
          <cell r="B44" t="str">
            <v>C 1 - 1</v>
          </cell>
          <cell r="C44" t="str">
            <v>Unit</v>
          </cell>
          <cell r="D44">
            <v>26250</v>
          </cell>
          <cell r="E44">
            <v>11800</v>
          </cell>
          <cell r="F44">
            <v>11812.5</v>
          </cell>
          <cell r="G44">
            <v>11800</v>
          </cell>
          <cell r="H44">
            <v>0.45</v>
          </cell>
        </row>
        <row r="45">
          <cell r="A45" t="str">
            <v>C1A</v>
          </cell>
          <cell r="B45" t="str">
            <v>C 1 - A</v>
          </cell>
          <cell r="C45" t="str">
            <v>Unit</v>
          </cell>
          <cell r="D45">
            <v>27285</v>
          </cell>
          <cell r="E45">
            <v>12200</v>
          </cell>
          <cell r="F45">
            <v>12278.25</v>
          </cell>
          <cell r="G45">
            <v>12200</v>
          </cell>
          <cell r="H45">
            <v>0.45</v>
          </cell>
        </row>
        <row r="46">
          <cell r="A46" t="str">
            <v>C1C</v>
          </cell>
          <cell r="B46" t="str">
            <v>C 1 - C</v>
          </cell>
          <cell r="C46" t="str">
            <v>Unit</v>
          </cell>
          <cell r="D46">
            <v>26250</v>
          </cell>
          <cell r="E46">
            <v>11800</v>
          </cell>
          <cell r="F46">
            <v>11812.5</v>
          </cell>
          <cell r="G46">
            <v>11800</v>
          </cell>
          <cell r="H46">
            <v>0.45</v>
          </cell>
        </row>
        <row r="47">
          <cell r="A47" t="str">
            <v>C2</v>
          </cell>
          <cell r="B47" t="str">
            <v xml:space="preserve">C 2 </v>
          </cell>
          <cell r="C47" t="str">
            <v>Unit</v>
          </cell>
          <cell r="D47">
            <v>32010</v>
          </cell>
          <cell r="E47">
            <v>14400</v>
          </cell>
          <cell r="F47">
            <v>14404.5</v>
          </cell>
          <cell r="G47">
            <v>14400</v>
          </cell>
          <cell r="H47">
            <v>0.45</v>
          </cell>
        </row>
        <row r="48">
          <cell r="A48" t="str">
            <v>C2A</v>
          </cell>
          <cell r="B48" t="str">
            <v>C 2 - A</v>
          </cell>
          <cell r="C48" t="str">
            <v>Unit</v>
          </cell>
          <cell r="D48">
            <v>32010</v>
          </cell>
          <cell r="E48">
            <v>14400</v>
          </cell>
          <cell r="F48">
            <v>14404.5</v>
          </cell>
          <cell r="G48">
            <v>14400</v>
          </cell>
          <cell r="H48">
            <v>0.45</v>
          </cell>
        </row>
        <row r="49">
          <cell r="A49" t="str">
            <v>C21</v>
          </cell>
          <cell r="B49" t="str">
            <v>C 2 - 1</v>
          </cell>
          <cell r="C49" t="str">
            <v>Unit</v>
          </cell>
          <cell r="D49">
            <v>32010</v>
          </cell>
          <cell r="E49">
            <v>14400</v>
          </cell>
          <cell r="F49">
            <v>14404.5</v>
          </cell>
          <cell r="G49">
            <v>14400</v>
          </cell>
          <cell r="H49">
            <v>0.45</v>
          </cell>
        </row>
        <row r="50">
          <cell r="A50" t="str">
            <v>C3</v>
          </cell>
          <cell r="B50" t="str">
            <v>C 3</v>
          </cell>
          <cell r="C50" t="str">
            <v>Unit</v>
          </cell>
          <cell r="D50">
            <v>32010</v>
          </cell>
          <cell r="E50">
            <v>14400</v>
          </cell>
          <cell r="F50">
            <v>14404.5</v>
          </cell>
          <cell r="G50">
            <v>14400</v>
          </cell>
          <cell r="H50">
            <v>0.45</v>
          </cell>
        </row>
        <row r="51">
          <cell r="A51" t="str">
            <v>C7</v>
          </cell>
          <cell r="B51" t="str">
            <v>C 7</v>
          </cell>
          <cell r="C51" t="str">
            <v>Unit</v>
          </cell>
          <cell r="D51">
            <v>32010</v>
          </cell>
          <cell r="E51">
            <v>14400</v>
          </cell>
          <cell r="F51">
            <v>14404.5</v>
          </cell>
          <cell r="G51">
            <v>14400</v>
          </cell>
          <cell r="H51">
            <v>0.45</v>
          </cell>
        </row>
        <row r="52">
          <cell r="A52" t="str">
            <v>C7A</v>
          </cell>
          <cell r="B52" t="str">
            <v>C 7 - A</v>
          </cell>
          <cell r="C52" t="str">
            <v>Unit</v>
          </cell>
          <cell r="D52">
            <v>40790</v>
          </cell>
          <cell r="E52">
            <v>18300</v>
          </cell>
          <cell r="F52">
            <v>18355.5</v>
          </cell>
          <cell r="G52">
            <v>18300</v>
          </cell>
          <cell r="H52">
            <v>0.45</v>
          </cell>
        </row>
        <row r="53">
          <cell r="A53" t="str">
            <v>C8</v>
          </cell>
          <cell r="B53" t="str">
            <v>C 8</v>
          </cell>
          <cell r="C53" t="str">
            <v>Unit</v>
          </cell>
          <cell r="D53">
            <v>66145</v>
          </cell>
          <cell r="E53">
            <v>29700</v>
          </cell>
          <cell r="F53">
            <v>29765.25</v>
          </cell>
          <cell r="G53">
            <v>29700</v>
          </cell>
          <cell r="H53">
            <v>0.45</v>
          </cell>
        </row>
        <row r="54">
          <cell r="A54" t="str">
            <v>C8A</v>
          </cell>
          <cell r="B54" t="str">
            <v>C 8 - A</v>
          </cell>
          <cell r="C54" t="str">
            <v>Unit</v>
          </cell>
          <cell r="D54">
            <v>66145</v>
          </cell>
          <cell r="E54">
            <v>29700</v>
          </cell>
          <cell r="F54">
            <v>29765.25</v>
          </cell>
          <cell r="G54">
            <v>29700</v>
          </cell>
          <cell r="H54">
            <v>0.45</v>
          </cell>
        </row>
        <row r="55">
          <cell r="A55" t="str">
            <v>C8B</v>
          </cell>
          <cell r="B55" t="str">
            <v>C 8 - B</v>
          </cell>
          <cell r="C55" t="str">
            <v>Unit</v>
          </cell>
          <cell r="D55">
            <v>66145</v>
          </cell>
          <cell r="E55">
            <v>29700</v>
          </cell>
          <cell r="F55">
            <v>29765.25</v>
          </cell>
          <cell r="G55">
            <v>29700</v>
          </cell>
          <cell r="H55">
            <v>0.45</v>
          </cell>
        </row>
        <row r="56">
          <cell r="A56" t="str">
            <v>C9</v>
          </cell>
          <cell r="B56" t="str">
            <v>C 9</v>
          </cell>
          <cell r="C56" t="str">
            <v>Unit</v>
          </cell>
          <cell r="D56">
            <v>26250</v>
          </cell>
          <cell r="E56">
            <v>11800</v>
          </cell>
          <cell r="F56">
            <v>11812.5</v>
          </cell>
          <cell r="G56">
            <v>11800</v>
          </cell>
          <cell r="H56">
            <v>0.45</v>
          </cell>
        </row>
        <row r="57">
          <cell r="A57" t="str">
            <v>C10</v>
          </cell>
          <cell r="B57" t="str">
            <v>C 10</v>
          </cell>
          <cell r="C57" t="str">
            <v>Unit</v>
          </cell>
          <cell r="D57">
            <v>32010</v>
          </cell>
          <cell r="E57">
            <v>14400</v>
          </cell>
          <cell r="F57">
            <v>14404.5</v>
          </cell>
          <cell r="G57">
            <v>14400</v>
          </cell>
          <cell r="H57">
            <v>0.45</v>
          </cell>
        </row>
        <row r="58">
          <cell r="A58" t="str">
            <v>C11</v>
          </cell>
          <cell r="B58" t="str">
            <v>C 11</v>
          </cell>
          <cell r="C58" t="str">
            <v>Unit</v>
          </cell>
          <cell r="D58">
            <v>32010</v>
          </cell>
          <cell r="E58">
            <v>14400</v>
          </cell>
          <cell r="F58">
            <v>14404.5</v>
          </cell>
          <cell r="G58">
            <v>14400</v>
          </cell>
          <cell r="H58">
            <v>0.45</v>
          </cell>
        </row>
        <row r="60">
          <cell r="A60" t="str">
            <v>BC1</v>
          </cell>
          <cell r="B60" t="str">
            <v xml:space="preserve">  Bongkar C 1</v>
          </cell>
          <cell r="C60" t="str">
            <v>Unit</v>
          </cell>
          <cell r="E60">
            <v>11800</v>
          </cell>
          <cell r="F60">
            <v>4725</v>
          </cell>
          <cell r="G60">
            <v>4700</v>
          </cell>
          <cell r="H60">
            <v>0.4</v>
          </cell>
        </row>
        <row r="61">
          <cell r="A61" t="str">
            <v>BC11</v>
          </cell>
          <cell r="B61" t="str">
            <v xml:space="preserve">  Bongkar C 1 - 1</v>
          </cell>
          <cell r="C61" t="str">
            <v>Unit</v>
          </cell>
          <cell r="E61">
            <v>11800</v>
          </cell>
          <cell r="F61">
            <v>4725</v>
          </cell>
          <cell r="G61">
            <v>4700</v>
          </cell>
          <cell r="H61">
            <v>0.4</v>
          </cell>
        </row>
        <row r="62">
          <cell r="A62" t="str">
            <v>BC1A</v>
          </cell>
          <cell r="B62" t="str">
            <v xml:space="preserve">  Bongkar C 1 - A</v>
          </cell>
          <cell r="C62" t="str">
            <v>Unit</v>
          </cell>
          <cell r="E62">
            <v>12200</v>
          </cell>
          <cell r="F62">
            <v>4911.3</v>
          </cell>
          <cell r="G62">
            <v>4900</v>
          </cell>
          <cell r="H62">
            <v>0.4</v>
          </cell>
        </row>
        <row r="63">
          <cell r="A63" t="str">
            <v>BC1BC</v>
          </cell>
          <cell r="B63" t="str">
            <v xml:space="preserve">  Bongkar C 1 -  C</v>
          </cell>
          <cell r="C63" t="str">
            <v>Unit</v>
          </cell>
          <cell r="E63">
            <v>11800</v>
          </cell>
          <cell r="F63">
            <v>4725</v>
          </cell>
          <cell r="G63">
            <v>4700</v>
          </cell>
          <cell r="H63">
            <v>0.4</v>
          </cell>
        </row>
        <row r="64">
          <cell r="A64" t="str">
            <v>BC2</v>
          </cell>
          <cell r="B64" t="str">
            <v xml:space="preserve">  Bongkar C 2 </v>
          </cell>
          <cell r="C64" t="str">
            <v>Unit</v>
          </cell>
          <cell r="E64">
            <v>14400</v>
          </cell>
          <cell r="F64">
            <v>5761.8</v>
          </cell>
          <cell r="G64">
            <v>5700</v>
          </cell>
          <cell r="H64">
            <v>0.4</v>
          </cell>
        </row>
        <row r="65">
          <cell r="A65" t="str">
            <v>BC2A</v>
          </cell>
          <cell r="B65" t="str">
            <v xml:space="preserve">  Bongkar C 2 - A</v>
          </cell>
          <cell r="C65" t="str">
            <v>Unit</v>
          </cell>
          <cell r="E65">
            <v>14400</v>
          </cell>
          <cell r="F65">
            <v>5761.8</v>
          </cell>
          <cell r="G65">
            <v>5700</v>
          </cell>
          <cell r="H65">
            <v>0.4</v>
          </cell>
        </row>
        <row r="66">
          <cell r="A66" t="str">
            <v>BC21</v>
          </cell>
          <cell r="B66" t="str">
            <v xml:space="preserve">  Bongkar C 2 - 1</v>
          </cell>
          <cell r="C66" t="str">
            <v>Unit</v>
          </cell>
          <cell r="E66">
            <v>14400</v>
          </cell>
          <cell r="F66">
            <v>5761.8</v>
          </cell>
          <cell r="G66">
            <v>5700</v>
          </cell>
          <cell r="H66">
            <v>0.4</v>
          </cell>
        </row>
        <row r="67">
          <cell r="A67" t="str">
            <v>BC3</v>
          </cell>
          <cell r="B67" t="str">
            <v xml:space="preserve">  Bongkar C 3</v>
          </cell>
          <cell r="C67" t="str">
            <v>Unit</v>
          </cell>
          <cell r="E67">
            <v>14400</v>
          </cell>
          <cell r="F67">
            <v>5761.8</v>
          </cell>
          <cell r="G67">
            <v>5700</v>
          </cell>
          <cell r="H67">
            <v>0.4</v>
          </cell>
        </row>
        <row r="68">
          <cell r="A68" t="str">
            <v>BC7</v>
          </cell>
          <cell r="B68" t="str">
            <v xml:space="preserve">  Bongkar C 7</v>
          </cell>
          <cell r="C68" t="str">
            <v>Unit</v>
          </cell>
          <cell r="E68">
            <v>14400</v>
          </cell>
          <cell r="F68">
            <v>5761.8</v>
          </cell>
          <cell r="G68">
            <v>5700</v>
          </cell>
          <cell r="H68">
            <v>0.4</v>
          </cell>
        </row>
        <row r="69">
          <cell r="A69" t="str">
            <v>BC7A</v>
          </cell>
          <cell r="B69" t="str">
            <v xml:space="preserve">  Bongkar C 7 - A</v>
          </cell>
          <cell r="C69" t="str">
            <v>Unit</v>
          </cell>
          <cell r="E69">
            <v>18300</v>
          </cell>
          <cell r="F69">
            <v>7342.2000000000007</v>
          </cell>
          <cell r="G69">
            <v>7300</v>
          </cell>
          <cell r="H69">
            <v>0.4</v>
          </cell>
        </row>
        <row r="70">
          <cell r="A70" t="str">
            <v>BC8</v>
          </cell>
          <cell r="B70" t="str">
            <v xml:space="preserve">  Bongkar C 8</v>
          </cell>
          <cell r="C70" t="str">
            <v>Unit</v>
          </cell>
          <cell r="E70">
            <v>29700</v>
          </cell>
          <cell r="F70">
            <v>11906.1</v>
          </cell>
          <cell r="G70">
            <v>11900</v>
          </cell>
          <cell r="H70">
            <v>0.4</v>
          </cell>
        </row>
        <row r="71">
          <cell r="A71" t="str">
            <v>BC8A</v>
          </cell>
          <cell r="B71" t="str">
            <v xml:space="preserve">  Bongkar C 8 - A</v>
          </cell>
          <cell r="C71" t="str">
            <v>Unit</v>
          </cell>
          <cell r="E71">
            <v>29700</v>
          </cell>
          <cell r="F71">
            <v>11906.1</v>
          </cell>
          <cell r="G71">
            <v>11900</v>
          </cell>
          <cell r="H71">
            <v>0.4</v>
          </cell>
        </row>
        <row r="72">
          <cell r="A72" t="str">
            <v>BC8B</v>
          </cell>
          <cell r="B72" t="str">
            <v xml:space="preserve">  Bongkar C 8 -   B</v>
          </cell>
          <cell r="C72" t="str">
            <v>Unit</v>
          </cell>
          <cell r="E72">
            <v>29700</v>
          </cell>
          <cell r="F72">
            <v>11906.1</v>
          </cell>
          <cell r="G72">
            <v>11900</v>
          </cell>
          <cell r="H72">
            <v>0.4</v>
          </cell>
        </row>
        <row r="73">
          <cell r="A73" t="str">
            <v>BC9</v>
          </cell>
          <cell r="B73" t="str">
            <v xml:space="preserve">  Bongkar C 9</v>
          </cell>
          <cell r="C73" t="str">
            <v>Unit</v>
          </cell>
          <cell r="E73">
            <v>11800</v>
          </cell>
          <cell r="F73">
            <v>4725</v>
          </cell>
          <cell r="G73">
            <v>4700</v>
          </cell>
          <cell r="H73">
            <v>0.4</v>
          </cell>
        </row>
        <row r="74">
          <cell r="A74" t="str">
            <v>BC10</v>
          </cell>
          <cell r="B74" t="str">
            <v xml:space="preserve">  Bongkar C 10</v>
          </cell>
          <cell r="C74" t="str">
            <v>Unit</v>
          </cell>
          <cell r="E74">
            <v>14400</v>
          </cell>
          <cell r="F74">
            <v>5761.8</v>
          </cell>
          <cell r="G74">
            <v>5700</v>
          </cell>
          <cell r="H74">
            <v>0.4</v>
          </cell>
        </row>
        <row r="75">
          <cell r="A75" t="str">
            <v>BC11</v>
          </cell>
          <cell r="B75" t="str">
            <v xml:space="preserve">  Bongkar C 11</v>
          </cell>
          <cell r="C75" t="str">
            <v>Unit</v>
          </cell>
          <cell r="E75">
            <v>14400</v>
          </cell>
          <cell r="F75">
            <v>5761.8</v>
          </cell>
          <cell r="G75">
            <v>5700</v>
          </cell>
          <cell r="H75">
            <v>0.4</v>
          </cell>
        </row>
        <row r="77">
          <cell r="B77" t="str">
            <v>KONSTRUKSI GUY, PENTANAHAN DAN</v>
          </cell>
          <cell r="E77">
            <v>0</v>
          </cell>
          <cell r="F77">
            <v>0</v>
          </cell>
          <cell r="G77">
            <v>0</v>
          </cell>
        </row>
        <row r="78">
          <cell r="B78" t="str">
            <v>PERLENGKAPAN TAMBAHAN</v>
          </cell>
          <cell r="E78">
            <v>0</v>
          </cell>
          <cell r="F78">
            <v>0</v>
          </cell>
          <cell r="G78">
            <v>0</v>
          </cell>
        </row>
        <row r="79">
          <cell r="A79" t="str">
            <v>M211</v>
          </cell>
          <cell r="B79" t="str">
            <v>M 2 - 11</v>
          </cell>
          <cell r="C79" t="str">
            <v>Unit</v>
          </cell>
          <cell r="D79">
            <v>22395</v>
          </cell>
          <cell r="E79">
            <v>10000</v>
          </cell>
          <cell r="F79">
            <v>11100</v>
          </cell>
          <cell r="G79">
            <v>11100</v>
          </cell>
          <cell r="H79">
            <v>0.45</v>
          </cell>
        </row>
        <row r="80">
          <cell r="A80" t="str">
            <v>M211M</v>
          </cell>
          <cell r="B80" t="str">
            <v>CM 2 - 11 M</v>
          </cell>
          <cell r="C80" t="str">
            <v>Unit</v>
          </cell>
          <cell r="D80">
            <v>25840</v>
          </cell>
          <cell r="E80">
            <v>11600</v>
          </cell>
          <cell r="F80">
            <v>11628</v>
          </cell>
          <cell r="G80">
            <v>11600</v>
          </cell>
          <cell r="H80">
            <v>0.45</v>
          </cell>
        </row>
        <row r="81">
          <cell r="A81" t="str">
            <v>M212</v>
          </cell>
          <cell r="B81" t="str">
            <v>M 2 - 12</v>
          </cell>
          <cell r="C81" t="str">
            <v>Unit</v>
          </cell>
          <cell r="D81">
            <v>4935</v>
          </cell>
          <cell r="E81">
            <v>2200</v>
          </cell>
          <cell r="F81">
            <v>2220.75</v>
          </cell>
          <cell r="G81">
            <v>2200</v>
          </cell>
          <cell r="H81">
            <v>0.45</v>
          </cell>
        </row>
        <row r="82">
          <cell r="A82" t="str">
            <v>M212A</v>
          </cell>
          <cell r="B82" t="str">
            <v>M 2 - 12A</v>
          </cell>
          <cell r="C82" t="str">
            <v>Unit</v>
          </cell>
          <cell r="D82">
            <v>6655</v>
          </cell>
          <cell r="E82">
            <v>2900</v>
          </cell>
          <cell r="F82">
            <v>2994.75</v>
          </cell>
          <cell r="G82">
            <v>2900</v>
          </cell>
          <cell r="H82">
            <v>0.45</v>
          </cell>
        </row>
        <row r="83">
          <cell r="A83" t="str">
            <v>M215</v>
          </cell>
          <cell r="B83" t="str">
            <v>M 2 - 15</v>
          </cell>
          <cell r="C83" t="str">
            <v>Unit</v>
          </cell>
          <cell r="D83">
            <v>69520</v>
          </cell>
          <cell r="E83">
            <v>31200</v>
          </cell>
          <cell r="F83">
            <v>31284</v>
          </cell>
          <cell r="G83">
            <v>31200</v>
          </cell>
          <cell r="H83">
            <v>0.45</v>
          </cell>
        </row>
        <row r="84">
          <cell r="A84" t="str">
            <v>M34</v>
          </cell>
          <cell r="B84" t="str">
            <v>M 3 - 4</v>
          </cell>
          <cell r="C84" t="str">
            <v>Unit</v>
          </cell>
          <cell r="D84">
            <v>24045</v>
          </cell>
          <cell r="E84">
            <v>10800</v>
          </cell>
          <cell r="F84">
            <v>10820.25</v>
          </cell>
          <cell r="G84">
            <v>10800</v>
          </cell>
          <cell r="H84">
            <v>0.45</v>
          </cell>
        </row>
        <row r="85">
          <cell r="A85" t="str">
            <v>M55</v>
          </cell>
          <cell r="B85" t="str">
            <v>M 5 - 2 / M 5 - 4 / M 5 - 5</v>
          </cell>
          <cell r="C85" t="str">
            <v>Unit</v>
          </cell>
          <cell r="D85">
            <v>10265</v>
          </cell>
          <cell r="E85">
            <v>4600</v>
          </cell>
          <cell r="F85">
            <v>4619.25</v>
          </cell>
          <cell r="G85">
            <v>4600</v>
          </cell>
          <cell r="H85">
            <v>0.45</v>
          </cell>
        </row>
        <row r="86">
          <cell r="A86" t="str">
            <v>M53</v>
          </cell>
          <cell r="B86" t="str">
            <v>M 5 - 3</v>
          </cell>
          <cell r="C86" t="str">
            <v>Unit</v>
          </cell>
          <cell r="D86">
            <v>7715</v>
          </cell>
          <cell r="E86">
            <v>3400</v>
          </cell>
          <cell r="F86">
            <v>3471.75</v>
          </cell>
          <cell r="G86">
            <v>3400</v>
          </cell>
          <cell r="H86">
            <v>0.45</v>
          </cell>
        </row>
        <row r="87">
          <cell r="A87" t="str">
            <v>M59</v>
          </cell>
          <cell r="B87" t="str">
            <v>M 5 - 6 / M 5 - 9 / M 5 - 10</v>
          </cell>
          <cell r="C87" t="str">
            <v>Unit</v>
          </cell>
          <cell r="D87">
            <v>24045</v>
          </cell>
          <cell r="E87">
            <v>10800</v>
          </cell>
          <cell r="F87">
            <v>10820.25</v>
          </cell>
          <cell r="G87">
            <v>10800</v>
          </cell>
          <cell r="H87">
            <v>0.45</v>
          </cell>
        </row>
        <row r="88">
          <cell r="A88" t="str">
            <v>M512</v>
          </cell>
          <cell r="B88" t="str">
            <v>M 5 - 12</v>
          </cell>
          <cell r="C88" t="str">
            <v>Unit</v>
          </cell>
          <cell r="D88">
            <v>7715</v>
          </cell>
          <cell r="E88">
            <v>3400</v>
          </cell>
          <cell r="F88">
            <v>3471.75</v>
          </cell>
          <cell r="G88">
            <v>3400</v>
          </cell>
          <cell r="H88">
            <v>0.45</v>
          </cell>
        </row>
        <row r="89">
          <cell r="A89" t="str">
            <v>M513</v>
          </cell>
          <cell r="B89" t="str">
            <v>M 5 - 13</v>
          </cell>
          <cell r="C89" t="str">
            <v>Unit</v>
          </cell>
          <cell r="D89">
            <v>7715</v>
          </cell>
          <cell r="E89">
            <v>3400</v>
          </cell>
          <cell r="F89">
            <v>3471.75</v>
          </cell>
          <cell r="G89">
            <v>3400</v>
          </cell>
          <cell r="H89">
            <v>0.45</v>
          </cell>
        </row>
        <row r="90">
          <cell r="A90" t="str">
            <v>M516</v>
          </cell>
          <cell r="B90" t="str">
            <v>M 5 - 16</v>
          </cell>
          <cell r="C90" t="str">
            <v>Unit</v>
          </cell>
          <cell r="D90">
            <v>7715</v>
          </cell>
          <cell r="E90">
            <v>3400</v>
          </cell>
          <cell r="F90">
            <v>3471.75</v>
          </cell>
          <cell r="G90">
            <v>3400</v>
          </cell>
          <cell r="H90">
            <v>0.45</v>
          </cell>
        </row>
        <row r="91">
          <cell r="A91" t="str">
            <v>M520</v>
          </cell>
          <cell r="B91" t="str">
            <v>M 5 - 8 / M 5 - 20</v>
          </cell>
          <cell r="C91" t="str">
            <v>Unit</v>
          </cell>
          <cell r="D91">
            <v>16855</v>
          </cell>
          <cell r="E91">
            <v>7500</v>
          </cell>
          <cell r="F91">
            <v>7584.75</v>
          </cell>
          <cell r="G91">
            <v>7500</v>
          </cell>
          <cell r="H91">
            <v>0.45</v>
          </cell>
        </row>
        <row r="92">
          <cell r="A92" t="str">
            <v>M41A</v>
          </cell>
          <cell r="B92" t="str">
            <v xml:space="preserve"> M40 - 10 ( 35 - 70 )</v>
          </cell>
          <cell r="C92" t="str">
            <v>Unit</v>
          </cell>
          <cell r="D92">
            <v>4770</v>
          </cell>
          <cell r="E92">
            <v>2100</v>
          </cell>
          <cell r="F92">
            <v>2146.5</v>
          </cell>
          <cell r="G92">
            <v>2100</v>
          </cell>
          <cell r="H92">
            <v>0.45</v>
          </cell>
        </row>
        <row r="93">
          <cell r="A93" t="str">
            <v>M41B</v>
          </cell>
          <cell r="B93" t="str">
            <v xml:space="preserve"> M40 - 10 ( 150 - 240 )</v>
          </cell>
          <cell r="C93" t="str">
            <v>Unit</v>
          </cell>
          <cell r="D93">
            <v>4770</v>
          </cell>
          <cell r="E93">
            <v>2100</v>
          </cell>
          <cell r="F93">
            <v>2146.5</v>
          </cell>
          <cell r="G93">
            <v>2100</v>
          </cell>
          <cell r="H93">
            <v>0.45</v>
          </cell>
        </row>
        <row r="94">
          <cell r="A94" t="str">
            <v>M4211</v>
          </cell>
          <cell r="B94" t="str">
            <v xml:space="preserve"> M42 - 11</v>
          </cell>
          <cell r="C94" t="str">
            <v>Unit</v>
          </cell>
          <cell r="D94">
            <v>13250</v>
          </cell>
          <cell r="E94">
            <v>5900</v>
          </cell>
          <cell r="F94">
            <v>5962.5</v>
          </cell>
          <cell r="G94">
            <v>5900</v>
          </cell>
          <cell r="H94">
            <v>0.45</v>
          </cell>
        </row>
        <row r="95">
          <cell r="A95" t="str">
            <v>E11</v>
          </cell>
          <cell r="B95" t="str">
            <v>E 1 - 1</v>
          </cell>
          <cell r="C95" t="str">
            <v>Unit</v>
          </cell>
          <cell r="D95">
            <v>12813.28</v>
          </cell>
          <cell r="E95">
            <v>5700</v>
          </cell>
          <cell r="F95">
            <v>5765.9760000000006</v>
          </cell>
          <cell r="G95">
            <v>5700</v>
          </cell>
          <cell r="H95">
            <v>0.45</v>
          </cell>
        </row>
        <row r="96">
          <cell r="A96" t="str">
            <v>E12</v>
          </cell>
          <cell r="B96" t="str">
            <v>E 1 - 2</v>
          </cell>
          <cell r="C96" t="str">
            <v>Unit</v>
          </cell>
          <cell r="D96">
            <v>12813.28</v>
          </cell>
          <cell r="E96">
            <v>5700</v>
          </cell>
          <cell r="F96">
            <v>5765.9760000000006</v>
          </cell>
          <cell r="G96">
            <v>5700</v>
          </cell>
          <cell r="H96">
            <v>0.45</v>
          </cell>
        </row>
        <row r="97">
          <cell r="A97" t="str">
            <v>E13</v>
          </cell>
          <cell r="B97" t="str">
            <v>E 1 - 3</v>
          </cell>
          <cell r="C97" t="str">
            <v>Unit</v>
          </cell>
          <cell r="D97">
            <v>12813.28</v>
          </cell>
          <cell r="E97">
            <v>5700</v>
          </cell>
          <cell r="F97">
            <v>5765.9760000000006</v>
          </cell>
          <cell r="G97">
            <v>5700</v>
          </cell>
          <cell r="H97">
            <v>0.45</v>
          </cell>
        </row>
        <row r="98">
          <cell r="A98" t="str">
            <v>E22</v>
          </cell>
          <cell r="B98" t="str">
            <v>E 2 - 2</v>
          </cell>
          <cell r="C98" t="str">
            <v>Unit</v>
          </cell>
          <cell r="D98">
            <v>16855</v>
          </cell>
          <cell r="E98">
            <v>7500</v>
          </cell>
          <cell r="F98">
            <v>7584.75</v>
          </cell>
          <cell r="G98">
            <v>7500</v>
          </cell>
          <cell r="H98">
            <v>0.45</v>
          </cell>
        </row>
        <row r="99">
          <cell r="A99" t="str">
            <v>E23</v>
          </cell>
          <cell r="B99" t="str">
            <v>E 2 - 3</v>
          </cell>
          <cell r="C99" t="str">
            <v>Unit</v>
          </cell>
          <cell r="D99">
            <v>16855</v>
          </cell>
          <cell r="E99">
            <v>7500</v>
          </cell>
          <cell r="F99">
            <v>7584.75</v>
          </cell>
          <cell r="G99">
            <v>7500</v>
          </cell>
          <cell r="H99">
            <v>0.45</v>
          </cell>
        </row>
        <row r="100">
          <cell r="A100" t="str">
            <v>F12</v>
          </cell>
          <cell r="B100" t="str">
            <v>F 1 - 2</v>
          </cell>
          <cell r="C100" t="str">
            <v>Unit</v>
          </cell>
          <cell r="D100">
            <v>14470</v>
          </cell>
          <cell r="E100">
            <v>6500</v>
          </cell>
          <cell r="F100">
            <v>6511.5</v>
          </cell>
          <cell r="G100">
            <v>6500</v>
          </cell>
          <cell r="H100">
            <v>0.45</v>
          </cell>
        </row>
        <row r="101">
          <cell r="A101" t="str">
            <v>F13</v>
          </cell>
          <cell r="B101" t="str">
            <v>F 1 - 3</v>
          </cell>
          <cell r="C101" t="str">
            <v>Unit</v>
          </cell>
          <cell r="D101">
            <v>17060</v>
          </cell>
          <cell r="E101">
            <v>7600</v>
          </cell>
          <cell r="F101">
            <v>7677</v>
          </cell>
          <cell r="G101">
            <v>7600</v>
          </cell>
          <cell r="H101">
            <v>0.45</v>
          </cell>
        </row>
        <row r="102">
          <cell r="A102" t="str">
            <v>REC</v>
          </cell>
          <cell r="B102" t="str">
            <v>M 5 - 24 (RECLOSER 3 PHASA 20 KV, 560 A)</v>
          </cell>
          <cell r="C102" t="str">
            <v>Unit</v>
          </cell>
          <cell r="D102">
            <v>1570920</v>
          </cell>
          <cell r="E102">
            <v>200000</v>
          </cell>
          <cell r="F102">
            <v>200000</v>
          </cell>
          <cell r="G102">
            <v>200000</v>
          </cell>
        </row>
        <row r="103">
          <cell r="A103" t="str">
            <v>ABSW</v>
          </cell>
          <cell r="B103" t="str">
            <v>M 3 - 16 ABSW</v>
          </cell>
          <cell r="C103" t="str">
            <v>Unit</v>
          </cell>
          <cell r="D103">
            <v>640770</v>
          </cell>
          <cell r="E103">
            <v>250000</v>
          </cell>
          <cell r="F103">
            <v>250000</v>
          </cell>
          <cell r="G103">
            <v>250000</v>
          </cell>
        </row>
        <row r="104">
          <cell r="B104" t="str">
            <v>Penghalang Panjat dan Papan Peringatan</v>
          </cell>
          <cell r="C104" t="str">
            <v>Unit</v>
          </cell>
          <cell r="D104">
            <v>3830</v>
          </cell>
          <cell r="E104">
            <v>1900</v>
          </cell>
          <cell r="F104">
            <v>1900</v>
          </cell>
          <cell r="G104">
            <v>1900</v>
          </cell>
        </row>
        <row r="105">
          <cell r="A105" t="str">
            <v>SC3</v>
          </cell>
          <cell r="B105" t="str">
            <v>Sectionalizer 3 Phasa</v>
          </cell>
          <cell r="C105" t="str">
            <v>Unit</v>
          </cell>
          <cell r="D105">
            <v>1312545</v>
          </cell>
          <cell r="E105">
            <v>200000</v>
          </cell>
          <cell r="F105">
            <v>200000</v>
          </cell>
          <cell r="G105">
            <v>200000</v>
          </cell>
        </row>
        <row r="106">
          <cell r="A106" t="str">
            <v>DS</v>
          </cell>
          <cell r="B106" t="str">
            <v>Pasang DS</v>
          </cell>
          <cell r="C106" t="str">
            <v>Unit</v>
          </cell>
        </row>
        <row r="108">
          <cell r="A108" t="str">
            <v>BM211</v>
          </cell>
          <cell r="B108" t="str">
            <v xml:space="preserve">  Bongkar M 2 - 11</v>
          </cell>
          <cell r="C108" t="str">
            <v>Unit</v>
          </cell>
          <cell r="F108">
            <v>6600</v>
          </cell>
          <cell r="G108">
            <v>6600</v>
          </cell>
          <cell r="H108">
            <v>0.4</v>
          </cell>
        </row>
        <row r="109">
          <cell r="A109" t="str">
            <v>BCM2-11</v>
          </cell>
          <cell r="B109" t="str">
            <v xml:space="preserve">  Bongkar C M 2 - 11  M</v>
          </cell>
          <cell r="C109" t="str">
            <v>Unit</v>
          </cell>
          <cell r="F109">
            <v>4651.2</v>
          </cell>
          <cell r="G109">
            <v>4600</v>
          </cell>
          <cell r="H109">
            <v>0.4</v>
          </cell>
        </row>
        <row r="110">
          <cell r="A110" t="str">
            <v>BM212</v>
          </cell>
          <cell r="B110" t="str">
            <v xml:space="preserve">  Bongkar M 2 - 12</v>
          </cell>
          <cell r="C110" t="str">
            <v>Unit</v>
          </cell>
          <cell r="F110">
            <v>888.30000000000007</v>
          </cell>
          <cell r="G110">
            <v>800</v>
          </cell>
          <cell r="H110">
            <v>0.4</v>
          </cell>
        </row>
        <row r="111">
          <cell r="A111" t="str">
            <v>BM212A</v>
          </cell>
          <cell r="B111" t="str">
            <v xml:space="preserve">  Bongkar M 2 - 12A</v>
          </cell>
          <cell r="C111" t="str">
            <v>Unit</v>
          </cell>
          <cell r="F111">
            <v>1197.9000000000001</v>
          </cell>
          <cell r="G111">
            <v>1100</v>
          </cell>
          <cell r="H111">
            <v>0.4</v>
          </cell>
        </row>
        <row r="112">
          <cell r="A112" t="str">
            <v>BM215</v>
          </cell>
          <cell r="B112" t="str">
            <v xml:space="preserve">  Bongkar M 2 - 15</v>
          </cell>
          <cell r="C112" t="str">
            <v>Unit</v>
          </cell>
          <cell r="F112">
            <v>12513.6</v>
          </cell>
          <cell r="G112">
            <v>12500</v>
          </cell>
          <cell r="H112">
            <v>0.4</v>
          </cell>
        </row>
        <row r="113">
          <cell r="A113" t="str">
            <v>BM34</v>
          </cell>
          <cell r="B113" t="str">
            <v xml:space="preserve">  Bongkar M 3 - 4</v>
          </cell>
          <cell r="C113" t="str">
            <v>Unit</v>
          </cell>
          <cell r="F113">
            <v>4328.1000000000004</v>
          </cell>
          <cell r="G113">
            <v>4300</v>
          </cell>
          <cell r="H113">
            <v>0.4</v>
          </cell>
        </row>
        <row r="114">
          <cell r="A114" t="str">
            <v>BM55</v>
          </cell>
          <cell r="B114" t="str">
            <v xml:space="preserve">  Bongkar M 5 - 2 / M 5 - 4 / M 5 - 5</v>
          </cell>
          <cell r="C114" t="str">
            <v>Unit</v>
          </cell>
          <cell r="F114">
            <v>1847.7</v>
          </cell>
          <cell r="G114">
            <v>1800</v>
          </cell>
          <cell r="H114">
            <v>0.4</v>
          </cell>
        </row>
        <row r="115">
          <cell r="A115" t="str">
            <v>BM53</v>
          </cell>
          <cell r="B115" t="str">
            <v xml:space="preserve">  Bongkar M 5 - 3</v>
          </cell>
          <cell r="C115" t="str">
            <v>Unit</v>
          </cell>
          <cell r="F115">
            <v>1388.7</v>
          </cell>
          <cell r="G115">
            <v>1300</v>
          </cell>
          <cell r="H115">
            <v>0.4</v>
          </cell>
        </row>
        <row r="116">
          <cell r="A116" t="str">
            <v>BM59</v>
          </cell>
          <cell r="B116" t="str">
            <v xml:space="preserve">  Bongkar M 5 - 6 / M 5 - 9 / M 5 - 10</v>
          </cell>
          <cell r="C116" t="str">
            <v>Unit</v>
          </cell>
          <cell r="F116">
            <v>4328.1000000000004</v>
          </cell>
          <cell r="G116">
            <v>4300</v>
          </cell>
          <cell r="H116">
            <v>0.4</v>
          </cell>
        </row>
        <row r="117">
          <cell r="A117" t="str">
            <v>BM512</v>
          </cell>
          <cell r="B117" t="str">
            <v xml:space="preserve">  Bongkar M 5 - 12</v>
          </cell>
          <cell r="C117" t="str">
            <v>Unit</v>
          </cell>
          <cell r="F117">
            <v>1388.7</v>
          </cell>
          <cell r="G117">
            <v>1300</v>
          </cell>
          <cell r="H117">
            <v>0.4</v>
          </cell>
        </row>
        <row r="118">
          <cell r="A118" t="str">
            <v>BM513</v>
          </cell>
          <cell r="B118" t="str">
            <v xml:space="preserve">  Bongkar M 5 - 13</v>
          </cell>
          <cell r="C118" t="str">
            <v>Unit</v>
          </cell>
          <cell r="F118">
            <v>1388.7</v>
          </cell>
          <cell r="G118">
            <v>1300</v>
          </cell>
          <cell r="H118">
            <v>0.4</v>
          </cell>
        </row>
        <row r="119">
          <cell r="A119" t="str">
            <v>BM516</v>
          </cell>
          <cell r="B119" t="str">
            <v xml:space="preserve">  Bongkar M 5 - 16</v>
          </cell>
          <cell r="C119" t="str">
            <v>Unit</v>
          </cell>
          <cell r="F119">
            <v>1388.7</v>
          </cell>
          <cell r="G119">
            <v>1300</v>
          </cell>
          <cell r="H119">
            <v>0.4</v>
          </cell>
        </row>
        <row r="120">
          <cell r="A120" t="str">
            <v>BM58</v>
          </cell>
          <cell r="B120" t="str">
            <v xml:space="preserve">  Bongkar M 5 - 8 / M 5 - 20</v>
          </cell>
          <cell r="C120" t="str">
            <v>Unit</v>
          </cell>
          <cell r="F120">
            <v>3033.9</v>
          </cell>
          <cell r="G120">
            <v>3000</v>
          </cell>
          <cell r="H120">
            <v>0.4</v>
          </cell>
        </row>
        <row r="121">
          <cell r="A121" t="str">
            <v>BM41A</v>
          </cell>
          <cell r="B121" t="str">
            <v xml:space="preserve">  Bongkar M40 - 10 ( 35 - 70 )</v>
          </cell>
          <cell r="C121" t="str">
            <v>Unit</v>
          </cell>
          <cell r="F121">
            <v>858.6</v>
          </cell>
          <cell r="G121">
            <v>800</v>
          </cell>
          <cell r="H121">
            <v>0.4</v>
          </cell>
        </row>
        <row r="122">
          <cell r="A122" t="str">
            <v>BM41B</v>
          </cell>
          <cell r="B122" t="str">
            <v xml:space="preserve">  Bongkar M40 - 10 ( 150 - 240 )</v>
          </cell>
          <cell r="C122" t="str">
            <v>Unit</v>
          </cell>
          <cell r="F122">
            <v>858.6</v>
          </cell>
          <cell r="G122">
            <v>800</v>
          </cell>
          <cell r="H122">
            <v>0.4</v>
          </cell>
        </row>
        <row r="123">
          <cell r="A123" t="str">
            <v>BM4211</v>
          </cell>
          <cell r="B123" t="str">
            <v xml:space="preserve">  Bongkar M42 - 11</v>
          </cell>
          <cell r="C123" t="str">
            <v>Unit</v>
          </cell>
          <cell r="F123">
            <v>2385</v>
          </cell>
          <cell r="G123">
            <v>2300</v>
          </cell>
          <cell r="H123">
            <v>0.4</v>
          </cell>
        </row>
        <row r="124">
          <cell r="A124" t="str">
            <v>BE11</v>
          </cell>
          <cell r="B124" t="str">
            <v xml:space="preserve">  Bongkar E 1 - 1</v>
          </cell>
          <cell r="C124" t="str">
            <v>Unit</v>
          </cell>
          <cell r="F124">
            <v>2306.3904000000002</v>
          </cell>
          <cell r="G124">
            <v>2300</v>
          </cell>
          <cell r="H124">
            <v>0.4</v>
          </cell>
        </row>
        <row r="125">
          <cell r="A125" t="str">
            <v>BE12</v>
          </cell>
          <cell r="B125" t="str">
            <v xml:space="preserve">  Bongkar E 1 - 2</v>
          </cell>
          <cell r="C125" t="str">
            <v>Unit</v>
          </cell>
          <cell r="F125">
            <v>2306.3904000000002</v>
          </cell>
          <cell r="G125">
            <v>2300</v>
          </cell>
          <cell r="H125">
            <v>0.4</v>
          </cell>
        </row>
        <row r="126">
          <cell r="A126" t="str">
            <v>BE13</v>
          </cell>
          <cell r="B126" t="str">
            <v xml:space="preserve">  Bongkar E 1 - 3</v>
          </cell>
          <cell r="C126" t="str">
            <v>Unit</v>
          </cell>
          <cell r="F126">
            <v>2306.3904000000002</v>
          </cell>
          <cell r="G126">
            <v>2300</v>
          </cell>
          <cell r="H126">
            <v>0.4</v>
          </cell>
        </row>
        <row r="127">
          <cell r="A127" t="str">
            <v>BE22</v>
          </cell>
          <cell r="B127" t="str">
            <v xml:space="preserve">  Bongkar E 2 - 2</v>
          </cell>
          <cell r="C127" t="str">
            <v>Unit</v>
          </cell>
          <cell r="F127">
            <v>3033.9</v>
          </cell>
          <cell r="G127">
            <v>3000</v>
          </cell>
          <cell r="H127">
            <v>0.4</v>
          </cell>
        </row>
        <row r="128">
          <cell r="A128" t="str">
            <v>BE23</v>
          </cell>
          <cell r="B128" t="str">
            <v xml:space="preserve">  Bongkar E 2 - 3</v>
          </cell>
          <cell r="C128" t="str">
            <v>Unit</v>
          </cell>
          <cell r="F128">
            <v>3033.9</v>
          </cell>
          <cell r="G128">
            <v>3000</v>
          </cell>
          <cell r="H128">
            <v>0.4</v>
          </cell>
        </row>
        <row r="129">
          <cell r="A129" t="str">
            <v>BF12</v>
          </cell>
          <cell r="B129" t="str">
            <v xml:space="preserve">  Bongkar F 1 - 2</v>
          </cell>
          <cell r="C129" t="str">
            <v>Unit</v>
          </cell>
          <cell r="F129">
            <v>2604.6000000000004</v>
          </cell>
          <cell r="G129">
            <v>2600</v>
          </cell>
          <cell r="H129">
            <v>0.4</v>
          </cell>
        </row>
        <row r="130">
          <cell r="A130" t="str">
            <v>BF13</v>
          </cell>
          <cell r="B130" t="str">
            <v xml:space="preserve">  Bongkar F 1 - 3</v>
          </cell>
          <cell r="C130" t="str">
            <v>Unit</v>
          </cell>
          <cell r="F130">
            <v>3070.8</v>
          </cell>
          <cell r="G130">
            <v>3000</v>
          </cell>
          <cell r="H130">
            <v>0.4</v>
          </cell>
        </row>
        <row r="131">
          <cell r="A131" t="str">
            <v>BREC</v>
          </cell>
          <cell r="B131" t="str">
            <v xml:space="preserve">  Bongkar M 5 - 24 (RECLOSER 3 PHASA 20 KV, 560 A)</v>
          </cell>
          <cell r="C131" t="str">
            <v>Unit</v>
          </cell>
          <cell r="F131">
            <v>80000</v>
          </cell>
          <cell r="G131">
            <v>80000</v>
          </cell>
          <cell r="H131">
            <v>0.4</v>
          </cell>
        </row>
        <row r="132">
          <cell r="A132" t="str">
            <v>BABSW</v>
          </cell>
          <cell r="B132" t="str">
            <v xml:space="preserve">  Bongkar M 3 - 16 A  BSW</v>
          </cell>
          <cell r="C132" t="str">
            <v>Unit</v>
          </cell>
          <cell r="F132">
            <v>100000</v>
          </cell>
          <cell r="G132">
            <v>100000</v>
          </cell>
          <cell r="H132">
            <v>0.4</v>
          </cell>
        </row>
        <row r="133">
          <cell r="B133" t="str">
            <v>Penghalang Panjat dan Papan Peringatan</v>
          </cell>
          <cell r="C133" t="str">
            <v>Unit</v>
          </cell>
          <cell r="F133">
            <v>760</v>
          </cell>
          <cell r="G133">
            <v>700</v>
          </cell>
          <cell r="H133">
            <v>0.4</v>
          </cell>
        </row>
        <row r="134">
          <cell r="A134" t="str">
            <v>BSC3</v>
          </cell>
          <cell r="B134" t="str">
            <v xml:space="preserve">  Bongkar Sectionalizer 3 Phasa</v>
          </cell>
          <cell r="C134" t="str">
            <v>Unit</v>
          </cell>
          <cell r="F134">
            <v>80000</v>
          </cell>
          <cell r="G134">
            <v>80000</v>
          </cell>
          <cell r="H134">
            <v>0.4</v>
          </cell>
        </row>
        <row r="135">
          <cell r="A135" t="str">
            <v>BDS</v>
          </cell>
          <cell r="B135" t="str">
            <v xml:space="preserve">  Bongkar Pasang DS</v>
          </cell>
          <cell r="C135" t="str">
            <v>Unit</v>
          </cell>
        </row>
        <row r="137">
          <cell r="B137" t="str">
            <v>PASANG LVCB</v>
          </cell>
        </row>
        <row r="139">
          <cell r="A139" t="str">
            <v>NTB</v>
          </cell>
          <cell r="B139" t="str">
            <v>Pasang LVCB Trafo 1Phasa (NTF Box)</v>
          </cell>
          <cell r="C139" t="str">
            <v>Unit</v>
          </cell>
          <cell r="E139">
            <v>97148.5</v>
          </cell>
          <cell r="F139">
            <v>0</v>
          </cell>
          <cell r="G139">
            <v>97148.5</v>
          </cell>
          <cell r="H139">
            <v>0.45</v>
          </cell>
        </row>
        <row r="140">
          <cell r="A140" t="str">
            <v>L1</v>
          </cell>
          <cell r="B140" t="str">
            <v>Pasang LVCB 1 Jurusan</v>
          </cell>
          <cell r="C140" t="str">
            <v>Unit</v>
          </cell>
          <cell r="E140">
            <v>113685</v>
          </cell>
          <cell r="F140">
            <v>0</v>
          </cell>
          <cell r="G140">
            <v>113700</v>
          </cell>
          <cell r="H140">
            <v>0.45</v>
          </cell>
        </row>
        <row r="141">
          <cell r="A141" t="str">
            <v>L2</v>
          </cell>
          <cell r="B141" t="str">
            <v>Pasang LVCB 2 Jurusan</v>
          </cell>
          <cell r="C141" t="str">
            <v>Unit</v>
          </cell>
          <cell r="E141">
            <v>113685</v>
          </cell>
          <cell r="F141">
            <v>0</v>
          </cell>
          <cell r="G141">
            <v>113700</v>
          </cell>
          <cell r="H141">
            <v>0.45</v>
          </cell>
        </row>
        <row r="142">
          <cell r="A142" t="str">
            <v>L3</v>
          </cell>
          <cell r="B142" t="str">
            <v>Pasang LVCB 3 Jurusan</v>
          </cell>
          <cell r="C142" t="str">
            <v>Unit</v>
          </cell>
          <cell r="E142">
            <v>113685</v>
          </cell>
          <cell r="F142">
            <v>0</v>
          </cell>
          <cell r="G142">
            <v>113700</v>
          </cell>
          <cell r="H142">
            <v>0.45</v>
          </cell>
        </row>
        <row r="144">
          <cell r="A144" t="str">
            <v>BNTB</v>
          </cell>
          <cell r="B144" t="str">
            <v xml:space="preserve">  Bongkar LVC B Trafo 1 Phasa (NTF  Box)</v>
          </cell>
          <cell r="C144" t="str">
            <v>Unit</v>
          </cell>
          <cell r="E144">
            <v>58289.1</v>
          </cell>
          <cell r="F144">
            <v>29144.55</v>
          </cell>
          <cell r="G144">
            <v>29100</v>
          </cell>
          <cell r="H144">
            <v>0.3</v>
          </cell>
        </row>
        <row r="145">
          <cell r="A145" t="str">
            <v>BL1</v>
          </cell>
          <cell r="B145" t="str">
            <v xml:space="preserve">  Bongkar LVC B 1 Jurusan</v>
          </cell>
          <cell r="C145" t="str">
            <v>Unit</v>
          </cell>
          <cell r="E145">
            <v>68211</v>
          </cell>
          <cell r="F145">
            <v>34110</v>
          </cell>
          <cell r="G145">
            <v>34100</v>
          </cell>
          <cell r="H145">
            <v>0.3</v>
          </cell>
        </row>
        <row r="146">
          <cell r="A146" t="str">
            <v>BL2</v>
          </cell>
          <cell r="B146" t="str">
            <v xml:space="preserve">  Bongkar LVC B 2 Jurusan</v>
          </cell>
          <cell r="C146" t="str">
            <v>Unit</v>
          </cell>
          <cell r="E146">
            <v>68211</v>
          </cell>
          <cell r="F146">
            <v>34110</v>
          </cell>
          <cell r="G146">
            <v>34100</v>
          </cell>
          <cell r="H146">
            <v>0.3</v>
          </cell>
        </row>
        <row r="147">
          <cell r="A147" t="str">
            <v>BL3</v>
          </cell>
          <cell r="B147" t="str">
            <v xml:space="preserve">  Bongkar LVC B 3 Jurusan</v>
          </cell>
          <cell r="C147" t="str">
            <v>Unit</v>
          </cell>
          <cell r="E147">
            <v>68211</v>
          </cell>
          <cell r="F147">
            <v>34110</v>
          </cell>
          <cell r="G147">
            <v>34100</v>
          </cell>
          <cell r="H147">
            <v>0.3</v>
          </cell>
        </row>
        <row r="148">
          <cell r="E148">
            <v>0</v>
          </cell>
          <cell r="F148">
            <v>0</v>
          </cell>
          <cell r="G148">
            <v>0</v>
          </cell>
        </row>
        <row r="149">
          <cell r="E149">
            <v>0</v>
          </cell>
          <cell r="F149">
            <v>0</v>
          </cell>
          <cell r="G149">
            <v>0</v>
          </cell>
        </row>
        <row r="150">
          <cell r="B150" t="str">
            <v>KONSTRUKSI JTM 1 PHASA - 3 PHASA</v>
          </cell>
          <cell r="E150">
            <v>0</v>
          </cell>
          <cell r="F150">
            <v>0</v>
          </cell>
          <cell r="G150">
            <v>0</v>
          </cell>
        </row>
        <row r="151">
          <cell r="A151" t="str">
            <v>B1A</v>
          </cell>
          <cell r="B151" t="str">
            <v>B 1 - AA'</v>
          </cell>
          <cell r="C151" t="str">
            <v>Unit</v>
          </cell>
          <cell r="D151">
            <v>26250</v>
          </cell>
          <cell r="E151">
            <v>11800</v>
          </cell>
          <cell r="F151">
            <v>11812.5</v>
          </cell>
          <cell r="G151">
            <v>11800</v>
          </cell>
          <cell r="H151">
            <v>0.45</v>
          </cell>
        </row>
        <row r="152">
          <cell r="A152" t="str">
            <v>B2A</v>
          </cell>
          <cell r="B152" t="str">
            <v>B 2 - AA'</v>
          </cell>
          <cell r="C152" t="str">
            <v>Unit</v>
          </cell>
          <cell r="D152">
            <v>32010</v>
          </cell>
          <cell r="E152">
            <v>14400</v>
          </cell>
          <cell r="F152">
            <v>14404.5</v>
          </cell>
          <cell r="G152">
            <v>14400</v>
          </cell>
          <cell r="H152">
            <v>0.45</v>
          </cell>
        </row>
        <row r="153">
          <cell r="A153" t="str">
            <v>B3A</v>
          </cell>
          <cell r="B153" t="str">
            <v>B 3 - AA'</v>
          </cell>
          <cell r="C153" t="str">
            <v>Unit</v>
          </cell>
          <cell r="D153">
            <v>32010</v>
          </cell>
          <cell r="E153">
            <v>14400</v>
          </cell>
          <cell r="F153">
            <v>14404.5</v>
          </cell>
          <cell r="G153">
            <v>14400</v>
          </cell>
          <cell r="H153">
            <v>0.45</v>
          </cell>
        </row>
        <row r="154">
          <cell r="A154" t="str">
            <v>B4A</v>
          </cell>
          <cell r="B154" t="str">
            <v>B 4 - AA'</v>
          </cell>
          <cell r="C154" t="str">
            <v>Unit</v>
          </cell>
          <cell r="D154">
            <v>32010</v>
          </cell>
          <cell r="E154">
            <v>14400</v>
          </cell>
          <cell r="F154">
            <v>14404.5</v>
          </cell>
          <cell r="G154">
            <v>14400</v>
          </cell>
          <cell r="H154">
            <v>0.45</v>
          </cell>
        </row>
        <row r="155">
          <cell r="A155" t="str">
            <v>B5A</v>
          </cell>
          <cell r="B155" t="str">
            <v>B 5 - AA'</v>
          </cell>
          <cell r="C155" t="str">
            <v>Unit</v>
          </cell>
          <cell r="D155">
            <v>32010</v>
          </cell>
          <cell r="E155">
            <v>14400</v>
          </cell>
          <cell r="F155">
            <v>14404.5</v>
          </cell>
          <cell r="G155">
            <v>14400</v>
          </cell>
          <cell r="H155">
            <v>0.45</v>
          </cell>
        </row>
        <row r="156">
          <cell r="A156" t="str">
            <v>B7A</v>
          </cell>
          <cell r="B156" t="str">
            <v>B 7 - AA'</v>
          </cell>
          <cell r="C156" t="str">
            <v>Unit</v>
          </cell>
          <cell r="D156">
            <v>32010</v>
          </cell>
          <cell r="E156">
            <v>14400</v>
          </cell>
          <cell r="F156">
            <v>14404.5</v>
          </cell>
          <cell r="G156">
            <v>14400</v>
          </cell>
          <cell r="H156">
            <v>0.45</v>
          </cell>
        </row>
        <row r="157">
          <cell r="A157" t="str">
            <v>B8A</v>
          </cell>
          <cell r="B157" t="str">
            <v>B 8 - AA'</v>
          </cell>
          <cell r="C157" t="str">
            <v>Unit</v>
          </cell>
          <cell r="D157">
            <v>66145</v>
          </cell>
          <cell r="E157">
            <v>29700</v>
          </cell>
          <cell r="F157">
            <v>29765.25</v>
          </cell>
          <cell r="G157">
            <v>29700</v>
          </cell>
          <cell r="H157">
            <v>0.45</v>
          </cell>
        </row>
        <row r="158">
          <cell r="E158">
            <v>0</v>
          </cell>
          <cell r="F158">
            <v>0</v>
          </cell>
          <cell r="G158">
            <v>0</v>
          </cell>
        </row>
        <row r="159">
          <cell r="B159" t="str">
            <v>KONSTRUKSI JTM 1 PHASA TANPA NETRAL</v>
          </cell>
          <cell r="E159">
            <v>0</v>
          </cell>
          <cell r="F159">
            <v>0</v>
          </cell>
          <cell r="G159">
            <v>0</v>
          </cell>
        </row>
        <row r="160">
          <cell r="A160" t="str">
            <v>A1'</v>
          </cell>
          <cell r="B160" t="str">
            <v>A 1'</v>
          </cell>
          <cell r="C160" t="str">
            <v>Unit</v>
          </cell>
          <cell r="D160">
            <v>8890</v>
          </cell>
          <cell r="E160">
            <v>4000</v>
          </cell>
          <cell r="F160">
            <v>4000.5</v>
          </cell>
          <cell r="G160">
            <v>4000</v>
          </cell>
          <cell r="H160">
            <v>0.45</v>
          </cell>
        </row>
        <row r="161">
          <cell r="A161" t="str">
            <v>A2'</v>
          </cell>
          <cell r="B161" t="str">
            <v>A 2'</v>
          </cell>
          <cell r="C161" t="str">
            <v>Unit</v>
          </cell>
          <cell r="D161">
            <v>15270</v>
          </cell>
          <cell r="E161">
            <v>6800</v>
          </cell>
          <cell r="F161">
            <v>6871.5</v>
          </cell>
          <cell r="G161">
            <v>6800</v>
          </cell>
          <cell r="H161">
            <v>0.45</v>
          </cell>
        </row>
        <row r="162">
          <cell r="A162" t="str">
            <v>A3'</v>
          </cell>
          <cell r="B162" t="str">
            <v>A 3'</v>
          </cell>
          <cell r="C162" t="str">
            <v>Unit</v>
          </cell>
          <cell r="D162">
            <v>15270</v>
          </cell>
          <cell r="E162">
            <v>6800</v>
          </cell>
          <cell r="F162">
            <v>6871.5</v>
          </cell>
          <cell r="G162">
            <v>6800</v>
          </cell>
          <cell r="H162">
            <v>0.45</v>
          </cell>
        </row>
        <row r="163">
          <cell r="A163" t="str">
            <v>A4'</v>
          </cell>
          <cell r="B163" t="str">
            <v>A 4'</v>
          </cell>
          <cell r="C163" t="str">
            <v>Unit</v>
          </cell>
          <cell r="D163">
            <v>22670</v>
          </cell>
          <cell r="E163">
            <v>10200</v>
          </cell>
          <cell r="F163">
            <v>10201.5</v>
          </cell>
          <cell r="G163">
            <v>10200</v>
          </cell>
          <cell r="H163">
            <v>0.45</v>
          </cell>
        </row>
        <row r="164">
          <cell r="A164" t="str">
            <v>A5'</v>
          </cell>
          <cell r="B164" t="str">
            <v>A 5'</v>
          </cell>
          <cell r="C164" t="str">
            <v>Unit</v>
          </cell>
          <cell r="D164">
            <v>11435</v>
          </cell>
          <cell r="E164">
            <v>5100</v>
          </cell>
          <cell r="F164">
            <v>5145.75</v>
          </cell>
          <cell r="G164">
            <v>5100</v>
          </cell>
          <cell r="H164">
            <v>0.45</v>
          </cell>
        </row>
        <row r="165">
          <cell r="A165" t="str">
            <v>A51'</v>
          </cell>
          <cell r="B165" t="str">
            <v>A 5 - 1'</v>
          </cell>
          <cell r="C165" t="str">
            <v>Unit</v>
          </cell>
          <cell r="D165">
            <v>11435</v>
          </cell>
          <cell r="E165">
            <v>5100</v>
          </cell>
          <cell r="F165">
            <v>5145.75</v>
          </cell>
          <cell r="G165">
            <v>5100</v>
          </cell>
          <cell r="H165">
            <v>0.45</v>
          </cell>
        </row>
        <row r="166">
          <cell r="A166" t="str">
            <v>A52'</v>
          </cell>
          <cell r="B166" t="str">
            <v>A 5 - 2'</v>
          </cell>
          <cell r="C166" t="str">
            <v>Unit</v>
          </cell>
          <cell r="D166">
            <v>11435</v>
          </cell>
          <cell r="E166">
            <v>5100</v>
          </cell>
          <cell r="F166">
            <v>5145.75</v>
          </cell>
          <cell r="G166">
            <v>5100</v>
          </cell>
          <cell r="H166">
            <v>0.45</v>
          </cell>
        </row>
        <row r="167">
          <cell r="A167" t="str">
            <v>A53'</v>
          </cell>
          <cell r="B167" t="str">
            <v>A 5 - 3'</v>
          </cell>
          <cell r="C167" t="str">
            <v>Unit</v>
          </cell>
          <cell r="D167">
            <v>11435</v>
          </cell>
          <cell r="E167">
            <v>5100</v>
          </cell>
          <cell r="F167">
            <v>5145.75</v>
          </cell>
          <cell r="G167">
            <v>5100</v>
          </cell>
          <cell r="H167">
            <v>0.45</v>
          </cell>
        </row>
        <row r="168">
          <cell r="A168" t="str">
            <v>A54'</v>
          </cell>
          <cell r="B168" t="str">
            <v>A 5 - 4'</v>
          </cell>
          <cell r="C168" t="str">
            <v>Unit</v>
          </cell>
          <cell r="D168">
            <v>12230</v>
          </cell>
          <cell r="E168">
            <v>5500</v>
          </cell>
          <cell r="F168">
            <v>5503.5</v>
          </cell>
          <cell r="G168">
            <v>5500</v>
          </cell>
          <cell r="H168">
            <v>0.45</v>
          </cell>
        </row>
        <row r="169">
          <cell r="A169" t="str">
            <v>A6'</v>
          </cell>
          <cell r="B169" t="str">
            <v>A 6'</v>
          </cell>
          <cell r="C169" t="str">
            <v>Unit</v>
          </cell>
          <cell r="D169">
            <v>22670</v>
          </cell>
          <cell r="E169">
            <v>10200</v>
          </cell>
          <cell r="F169">
            <v>10201.5</v>
          </cell>
          <cell r="G169">
            <v>10200</v>
          </cell>
          <cell r="H169">
            <v>0.45</v>
          </cell>
        </row>
        <row r="170">
          <cell r="A170" t="str">
            <v>C1'</v>
          </cell>
          <cell r="B170" t="str">
            <v>C 1'</v>
          </cell>
          <cell r="C170" t="str">
            <v>Unit</v>
          </cell>
          <cell r="D170">
            <v>24875</v>
          </cell>
          <cell r="E170">
            <v>11100</v>
          </cell>
          <cell r="F170">
            <v>11193.75</v>
          </cell>
          <cell r="G170">
            <v>11100</v>
          </cell>
          <cell r="H170">
            <v>0.45</v>
          </cell>
        </row>
        <row r="171">
          <cell r="A171" t="str">
            <v>C1A'</v>
          </cell>
          <cell r="B171" t="str">
            <v>C 1 - A'</v>
          </cell>
          <cell r="C171" t="str">
            <v>Unit</v>
          </cell>
          <cell r="D171">
            <v>25905</v>
          </cell>
          <cell r="E171">
            <v>11600</v>
          </cell>
          <cell r="F171">
            <v>11657.25</v>
          </cell>
          <cell r="G171">
            <v>11600</v>
          </cell>
          <cell r="H171">
            <v>0.45</v>
          </cell>
        </row>
        <row r="172">
          <cell r="A172" t="str">
            <v>C2'</v>
          </cell>
          <cell r="B172" t="str">
            <v>C 2'</v>
          </cell>
          <cell r="C172" t="str">
            <v>Unit</v>
          </cell>
          <cell r="D172">
            <v>30635</v>
          </cell>
          <cell r="E172">
            <v>13700</v>
          </cell>
          <cell r="F172">
            <v>13785.75</v>
          </cell>
          <cell r="G172">
            <v>13700</v>
          </cell>
          <cell r="H172">
            <v>0.45</v>
          </cell>
        </row>
        <row r="173">
          <cell r="A173" t="str">
            <v>C2A'</v>
          </cell>
          <cell r="B173" t="str">
            <v>C 2 - A'</v>
          </cell>
          <cell r="C173" t="str">
            <v>Unit</v>
          </cell>
          <cell r="D173">
            <v>30635</v>
          </cell>
          <cell r="E173">
            <v>13700</v>
          </cell>
          <cell r="F173">
            <v>13785.75</v>
          </cell>
          <cell r="G173">
            <v>13700</v>
          </cell>
          <cell r="H173">
            <v>0.45</v>
          </cell>
        </row>
        <row r="174">
          <cell r="A174" t="str">
            <v>C21'</v>
          </cell>
          <cell r="B174" t="str">
            <v>C 2 - 1'</v>
          </cell>
          <cell r="C174" t="str">
            <v>Unit</v>
          </cell>
          <cell r="D174">
            <v>30635</v>
          </cell>
          <cell r="E174">
            <v>13700</v>
          </cell>
          <cell r="F174">
            <v>13785.75</v>
          </cell>
          <cell r="G174">
            <v>13700</v>
          </cell>
          <cell r="H174">
            <v>0.45</v>
          </cell>
        </row>
        <row r="175">
          <cell r="A175" t="str">
            <v>C3'</v>
          </cell>
          <cell r="B175" t="str">
            <v>C 3'</v>
          </cell>
          <cell r="C175" t="str">
            <v>Unit</v>
          </cell>
          <cell r="D175">
            <v>30635</v>
          </cell>
          <cell r="E175">
            <v>13700</v>
          </cell>
          <cell r="F175">
            <v>13785.75</v>
          </cell>
          <cell r="G175">
            <v>13700</v>
          </cell>
          <cell r="H175">
            <v>0.45</v>
          </cell>
        </row>
        <row r="176">
          <cell r="A176" t="str">
            <v>C7'</v>
          </cell>
          <cell r="B176" t="str">
            <v>C 7'</v>
          </cell>
          <cell r="C176" t="str">
            <v>Unit</v>
          </cell>
          <cell r="D176">
            <v>30635</v>
          </cell>
          <cell r="E176">
            <v>13700</v>
          </cell>
          <cell r="F176">
            <v>13785.75</v>
          </cell>
          <cell r="G176">
            <v>13700</v>
          </cell>
          <cell r="H176">
            <v>0.45</v>
          </cell>
        </row>
        <row r="177">
          <cell r="A177" t="str">
            <v>C7A'</v>
          </cell>
          <cell r="B177" t="str">
            <v>C 7 - A'</v>
          </cell>
          <cell r="C177" t="str">
            <v>Unit</v>
          </cell>
          <cell r="D177">
            <v>39410</v>
          </cell>
          <cell r="E177">
            <v>17700</v>
          </cell>
          <cell r="F177">
            <v>17734.5</v>
          </cell>
          <cell r="G177">
            <v>17700</v>
          </cell>
          <cell r="H177">
            <v>0.45</v>
          </cell>
        </row>
        <row r="178">
          <cell r="A178" t="str">
            <v>C8'</v>
          </cell>
          <cell r="B178" t="str">
            <v>C 8'</v>
          </cell>
          <cell r="C178" t="str">
            <v>Unit</v>
          </cell>
          <cell r="D178">
            <v>64765</v>
          </cell>
          <cell r="E178">
            <v>29100</v>
          </cell>
          <cell r="F178">
            <v>29144.25</v>
          </cell>
          <cell r="G178">
            <v>29100</v>
          </cell>
          <cell r="H178">
            <v>0.45</v>
          </cell>
        </row>
        <row r="179">
          <cell r="A179" t="str">
            <v>C8A'</v>
          </cell>
          <cell r="B179" t="str">
            <v>C 8 - A'</v>
          </cell>
          <cell r="C179" t="str">
            <v>Unit</v>
          </cell>
          <cell r="D179">
            <v>64765</v>
          </cell>
          <cell r="E179">
            <v>29100</v>
          </cell>
          <cell r="F179">
            <v>29144.25</v>
          </cell>
          <cell r="G179">
            <v>29100</v>
          </cell>
          <cell r="H179">
            <v>0.45</v>
          </cell>
        </row>
        <row r="180">
          <cell r="A180" t="str">
            <v>C8B'</v>
          </cell>
          <cell r="B180" t="str">
            <v>C 8 - B'</v>
          </cell>
          <cell r="C180" t="str">
            <v>Unit</v>
          </cell>
          <cell r="D180">
            <v>64765</v>
          </cell>
          <cell r="E180">
            <v>29100</v>
          </cell>
          <cell r="F180">
            <v>29144.25</v>
          </cell>
          <cell r="G180">
            <v>29100</v>
          </cell>
          <cell r="H180">
            <v>0.45</v>
          </cell>
        </row>
        <row r="181">
          <cell r="A181" t="str">
            <v>C8C'</v>
          </cell>
          <cell r="B181" t="str">
            <v>C 8 - C'</v>
          </cell>
          <cell r="C181" t="str">
            <v>Unit</v>
          </cell>
          <cell r="D181">
            <v>102660</v>
          </cell>
          <cell r="E181">
            <v>46100</v>
          </cell>
          <cell r="F181">
            <v>46197</v>
          </cell>
          <cell r="G181">
            <v>46100</v>
          </cell>
          <cell r="H181">
            <v>0.45</v>
          </cell>
        </row>
        <row r="182">
          <cell r="A182" t="str">
            <v>C9'</v>
          </cell>
          <cell r="B182" t="str">
            <v>C 9'</v>
          </cell>
          <cell r="C182" t="str">
            <v>Unit</v>
          </cell>
          <cell r="D182">
            <v>24875</v>
          </cell>
          <cell r="E182">
            <v>11100</v>
          </cell>
          <cell r="F182">
            <v>11193.75</v>
          </cell>
          <cell r="G182">
            <v>11100</v>
          </cell>
          <cell r="H182">
            <v>0.45</v>
          </cell>
        </row>
        <row r="183">
          <cell r="A183" t="str">
            <v>C10'</v>
          </cell>
          <cell r="B183" t="str">
            <v>C 10'</v>
          </cell>
          <cell r="C183" t="str">
            <v>Unit</v>
          </cell>
          <cell r="D183">
            <v>30635</v>
          </cell>
          <cell r="E183">
            <v>13700</v>
          </cell>
          <cell r="F183">
            <v>13785.75</v>
          </cell>
          <cell r="G183">
            <v>13700</v>
          </cell>
          <cell r="H183">
            <v>0.45</v>
          </cell>
        </row>
        <row r="184">
          <cell r="A184" t="str">
            <v>C11'</v>
          </cell>
          <cell r="B184" t="str">
            <v>C 11'</v>
          </cell>
          <cell r="C184" t="str">
            <v>Unit</v>
          </cell>
          <cell r="D184">
            <v>30635</v>
          </cell>
          <cell r="E184">
            <v>13700</v>
          </cell>
          <cell r="F184">
            <v>13785.75</v>
          </cell>
          <cell r="G184">
            <v>13700</v>
          </cell>
          <cell r="H184">
            <v>0.45</v>
          </cell>
        </row>
        <row r="185">
          <cell r="E185">
            <v>0</v>
          </cell>
          <cell r="F185">
            <v>0</v>
          </cell>
          <cell r="G185">
            <v>0</v>
          </cell>
        </row>
        <row r="186">
          <cell r="A186" t="str">
            <v>BA1'</v>
          </cell>
          <cell r="B186" t="str">
            <v xml:space="preserve">  Bongkar A 1'</v>
          </cell>
          <cell r="C186" t="str">
            <v>Unit</v>
          </cell>
          <cell r="D186">
            <v>8890</v>
          </cell>
          <cell r="E186">
            <v>4000</v>
          </cell>
          <cell r="F186">
            <v>1600</v>
          </cell>
          <cell r="G186">
            <v>1600</v>
          </cell>
          <cell r="H186">
            <v>0.4</v>
          </cell>
        </row>
        <row r="187">
          <cell r="A187" t="str">
            <v>BA2'</v>
          </cell>
          <cell r="B187" t="str">
            <v xml:space="preserve">  Bongkar A 2'</v>
          </cell>
          <cell r="C187" t="str">
            <v>Unit</v>
          </cell>
          <cell r="D187">
            <v>15270</v>
          </cell>
          <cell r="E187">
            <v>6800</v>
          </cell>
          <cell r="F187">
            <v>2720</v>
          </cell>
          <cell r="G187">
            <v>2700</v>
          </cell>
          <cell r="H187">
            <v>0.4</v>
          </cell>
        </row>
        <row r="188">
          <cell r="A188" t="str">
            <v>BA3'</v>
          </cell>
          <cell r="B188" t="str">
            <v xml:space="preserve">  Bongkar A 3'</v>
          </cell>
          <cell r="C188" t="str">
            <v>Unit</v>
          </cell>
          <cell r="D188">
            <v>15270</v>
          </cell>
          <cell r="E188">
            <v>6800</v>
          </cell>
          <cell r="F188">
            <v>2720</v>
          </cell>
          <cell r="G188">
            <v>2700</v>
          </cell>
          <cell r="H188">
            <v>0.4</v>
          </cell>
        </row>
        <row r="189">
          <cell r="A189" t="str">
            <v>BA4'</v>
          </cell>
          <cell r="B189" t="str">
            <v xml:space="preserve">  Bongkar A 4'</v>
          </cell>
          <cell r="C189" t="str">
            <v>Unit</v>
          </cell>
          <cell r="D189">
            <v>22670</v>
          </cell>
          <cell r="E189">
            <v>10200</v>
          </cell>
          <cell r="F189">
            <v>4080</v>
          </cell>
          <cell r="G189">
            <v>4000</v>
          </cell>
          <cell r="H189">
            <v>0.4</v>
          </cell>
        </row>
        <row r="190">
          <cell r="A190" t="str">
            <v>BA5'</v>
          </cell>
          <cell r="B190" t="str">
            <v xml:space="preserve">  Bongkar A 5'</v>
          </cell>
          <cell r="C190" t="str">
            <v>Unit</v>
          </cell>
          <cell r="D190">
            <v>11435</v>
          </cell>
          <cell r="E190">
            <v>5100</v>
          </cell>
          <cell r="F190">
            <v>2040</v>
          </cell>
          <cell r="G190">
            <v>2000</v>
          </cell>
          <cell r="H190">
            <v>0.4</v>
          </cell>
        </row>
        <row r="191">
          <cell r="A191" t="str">
            <v>BA51'</v>
          </cell>
          <cell r="B191" t="str">
            <v xml:space="preserve">  Bongkar A 5 - 1'</v>
          </cell>
          <cell r="C191" t="str">
            <v>Unit</v>
          </cell>
          <cell r="D191">
            <v>11435</v>
          </cell>
          <cell r="E191">
            <v>5100</v>
          </cell>
          <cell r="F191">
            <v>2040</v>
          </cell>
          <cell r="G191">
            <v>2000</v>
          </cell>
          <cell r="H191">
            <v>0.4</v>
          </cell>
        </row>
        <row r="192">
          <cell r="A192" t="str">
            <v>BA52'</v>
          </cell>
          <cell r="B192" t="str">
            <v xml:space="preserve">  Bongkar A 5 - 2'</v>
          </cell>
          <cell r="C192" t="str">
            <v>Unit</v>
          </cell>
          <cell r="D192">
            <v>11435</v>
          </cell>
          <cell r="E192">
            <v>5100</v>
          </cell>
          <cell r="F192">
            <v>2040</v>
          </cell>
          <cell r="G192">
            <v>2000</v>
          </cell>
          <cell r="H192">
            <v>0.4</v>
          </cell>
        </row>
        <row r="193">
          <cell r="A193" t="str">
            <v>BA53'</v>
          </cell>
          <cell r="B193" t="str">
            <v xml:space="preserve">  Bongkar A 5 - 3'</v>
          </cell>
          <cell r="C193" t="str">
            <v>Unit</v>
          </cell>
          <cell r="D193">
            <v>11435</v>
          </cell>
          <cell r="E193">
            <v>5100</v>
          </cell>
          <cell r="F193">
            <v>2040</v>
          </cell>
          <cell r="G193">
            <v>2000</v>
          </cell>
          <cell r="H193">
            <v>0.4</v>
          </cell>
        </row>
        <row r="194">
          <cell r="A194" t="str">
            <v>BA54'</v>
          </cell>
          <cell r="B194" t="str">
            <v xml:space="preserve">  Bongkar A 5 - 4'</v>
          </cell>
          <cell r="C194" t="str">
            <v>Unit</v>
          </cell>
          <cell r="D194">
            <v>12230</v>
          </cell>
          <cell r="E194">
            <v>5500</v>
          </cell>
          <cell r="F194">
            <v>2200</v>
          </cell>
          <cell r="G194">
            <v>2200</v>
          </cell>
          <cell r="H194">
            <v>0.4</v>
          </cell>
        </row>
        <row r="195">
          <cell r="A195" t="str">
            <v>BA6'</v>
          </cell>
          <cell r="B195" t="str">
            <v xml:space="preserve">  Bongkar A 6'</v>
          </cell>
          <cell r="C195" t="str">
            <v>Unit</v>
          </cell>
          <cell r="D195">
            <v>22670</v>
          </cell>
          <cell r="E195">
            <v>10200</v>
          </cell>
          <cell r="F195">
            <v>4080</v>
          </cell>
          <cell r="G195">
            <v>4000</v>
          </cell>
          <cell r="H195">
            <v>0.4</v>
          </cell>
        </row>
        <row r="196">
          <cell r="A196" t="str">
            <v>BC1'</v>
          </cell>
          <cell r="B196" t="str">
            <v xml:space="preserve">  Bongkar C 1'</v>
          </cell>
          <cell r="C196" t="str">
            <v>Unit</v>
          </cell>
          <cell r="D196">
            <v>24875</v>
          </cell>
          <cell r="E196">
            <v>11100</v>
          </cell>
          <cell r="F196">
            <v>4440</v>
          </cell>
          <cell r="G196">
            <v>4400</v>
          </cell>
          <cell r="H196">
            <v>0.4</v>
          </cell>
        </row>
        <row r="197">
          <cell r="A197" t="str">
            <v>BC1A'</v>
          </cell>
          <cell r="B197" t="str">
            <v xml:space="preserve">  Bongkar C 1 - A'</v>
          </cell>
          <cell r="C197" t="str">
            <v>Unit</v>
          </cell>
          <cell r="D197">
            <v>25905</v>
          </cell>
          <cell r="E197">
            <v>11600</v>
          </cell>
          <cell r="F197">
            <v>4640</v>
          </cell>
          <cell r="G197">
            <v>4600</v>
          </cell>
          <cell r="H197">
            <v>0.4</v>
          </cell>
        </row>
        <row r="198">
          <cell r="A198" t="str">
            <v>BC2'</v>
          </cell>
          <cell r="B198" t="str">
            <v xml:space="preserve">  Bongkar C 2'</v>
          </cell>
          <cell r="C198" t="str">
            <v>Unit</v>
          </cell>
          <cell r="D198">
            <v>30635</v>
          </cell>
          <cell r="E198">
            <v>13700</v>
          </cell>
          <cell r="F198">
            <v>5480</v>
          </cell>
          <cell r="G198">
            <v>5400</v>
          </cell>
          <cell r="H198">
            <v>0.4</v>
          </cell>
        </row>
        <row r="199">
          <cell r="A199" t="str">
            <v>BC2A'</v>
          </cell>
          <cell r="B199" t="str">
            <v xml:space="preserve">  Bongkar C 2 - A'</v>
          </cell>
          <cell r="C199" t="str">
            <v>Unit</v>
          </cell>
          <cell r="D199">
            <v>30635</v>
          </cell>
          <cell r="E199">
            <v>13700</v>
          </cell>
          <cell r="F199">
            <v>5480</v>
          </cell>
          <cell r="G199">
            <v>5400</v>
          </cell>
          <cell r="H199">
            <v>0.4</v>
          </cell>
        </row>
        <row r="200">
          <cell r="A200" t="str">
            <v>BC21'</v>
          </cell>
          <cell r="B200" t="str">
            <v xml:space="preserve">  Bongkar C 2 - 1'</v>
          </cell>
          <cell r="C200" t="str">
            <v>Unit</v>
          </cell>
          <cell r="D200">
            <v>30635</v>
          </cell>
          <cell r="E200">
            <v>13700</v>
          </cell>
          <cell r="F200">
            <v>5480</v>
          </cell>
          <cell r="G200">
            <v>5400</v>
          </cell>
          <cell r="H200">
            <v>0.4</v>
          </cell>
        </row>
        <row r="201">
          <cell r="A201" t="str">
            <v>BC3'</v>
          </cell>
          <cell r="B201" t="str">
            <v xml:space="preserve">  Bongkar C 3'</v>
          </cell>
          <cell r="C201" t="str">
            <v>Unit</v>
          </cell>
          <cell r="D201">
            <v>30635</v>
          </cell>
          <cell r="E201">
            <v>13700</v>
          </cell>
          <cell r="F201">
            <v>5480</v>
          </cell>
          <cell r="G201">
            <v>5400</v>
          </cell>
          <cell r="H201">
            <v>0.4</v>
          </cell>
        </row>
        <row r="202">
          <cell r="A202" t="str">
            <v>BC7'</v>
          </cell>
          <cell r="B202" t="str">
            <v xml:space="preserve">  Bongkar C 7'</v>
          </cell>
          <cell r="C202" t="str">
            <v>Unit</v>
          </cell>
          <cell r="D202">
            <v>30635</v>
          </cell>
          <cell r="E202">
            <v>13700</v>
          </cell>
          <cell r="F202">
            <v>5480</v>
          </cell>
          <cell r="G202">
            <v>5400</v>
          </cell>
          <cell r="H202">
            <v>0.4</v>
          </cell>
        </row>
        <row r="203">
          <cell r="A203" t="str">
            <v>BC7A'</v>
          </cell>
          <cell r="B203" t="str">
            <v xml:space="preserve">  Bongkar C 7 - A'</v>
          </cell>
          <cell r="C203" t="str">
            <v>Unit</v>
          </cell>
          <cell r="D203">
            <v>39410</v>
          </cell>
          <cell r="E203">
            <v>17700</v>
          </cell>
          <cell r="F203">
            <v>7080</v>
          </cell>
          <cell r="G203">
            <v>7000</v>
          </cell>
          <cell r="H203">
            <v>0.4</v>
          </cell>
        </row>
        <row r="204">
          <cell r="A204" t="str">
            <v>BC8'</v>
          </cell>
          <cell r="B204" t="str">
            <v xml:space="preserve">  Bongkar C 8'</v>
          </cell>
          <cell r="C204" t="str">
            <v>Unit</v>
          </cell>
          <cell r="D204">
            <v>64765</v>
          </cell>
          <cell r="E204">
            <v>29100</v>
          </cell>
          <cell r="F204">
            <v>11640</v>
          </cell>
          <cell r="G204">
            <v>11600</v>
          </cell>
          <cell r="H204">
            <v>0.4</v>
          </cell>
        </row>
        <row r="205">
          <cell r="A205" t="str">
            <v>BC8A'</v>
          </cell>
          <cell r="B205" t="str">
            <v xml:space="preserve">  Bongkar C 8 - A'</v>
          </cell>
          <cell r="C205" t="str">
            <v>Unit</v>
          </cell>
          <cell r="D205">
            <v>64765</v>
          </cell>
          <cell r="E205">
            <v>29100</v>
          </cell>
          <cell r="F205">
            <v>11640</v>
          </cell>
          <cell r="G205">
            <v>11600</v>
          </cell>
          <cell r="H205">
            <v>0.4</v>
          </cell>
        </row>
        <row r="206">
          <cell r="A206" t="str">
            <v>BC8B'</v>
          </cell>
          <cell r="B206" t="str">
            <v xml:space="preserve">  Bongkar C 8 -   B'</v>
          </cell>
          <cell r="C206" t="str">
            <v>Unit</v>
          </cell>
          <cell r="D206">
            <v>64765</v>
          </cell>
          <cell r="E206">
            <v>29100</v>
          </cell>
          <cell r="F206">
            <v>11640</v>
          </cell>
          <cell r="G206">
            <v>11600</v>
          </cell>
          <cell r="H206">
            <v>0.4</v>
          </cell>
        </row>
        <row r="207">
          <cell r="A207" t="str">
            <v>BC8C'</v>
          </cell>
          <cell r="B207" t="str">
            <v xml:space="preserve">  Bongkar C 8 - C'</v>
          </cell>
          <cell r="C207" t="str">
            <v>Unit</v>
          </cell>
          <cell r="D207">
            <v>102660</v>
          </cell>
          <cell r="E207">
            <v>46100</v>
          </cell>
          <cell r="F207">
            <v>18440</v>
          </cell>
          <cell r="G207">
            <v>18400</v>
          </cell>
          <cell r="H207">
            <v>0.4</v>
          </cell>
        </row>
        <row r="208">
          <cell r="A208" t="str">
            <v>BC9'</v>
          </cell>
          <cell r="B208" t="str">
            <v xml:space="preserve">  Bongkar C 9'</v>
          </cell>
          <cell r="C208" t="str">
            <v>Unit</v>
          </cell>
          <cell r="D208">
            <v>24875</v>
          </cell>
          <cell r="E208">
            <v>11100</v>
          </cell>
          <cell r="F208">
            <v>4440</v>
          </cell>
          <cell r="G208">
            <v>4400</v>
          </cell>
          <cell r="H208">
            <v>0.4</v>
          </cell>
        </row>
        <row r="209">
          <cell r="A209" t="str">
            <v>BC10'</v>
          </cell>
          <cell r="B209" t="str">
            <v xml:space="preserve">  Bongkar C 10'</v>
          </cell>
          <cell r="C209" t="str">
            <v>Unit</v>
          </cell>
          <cell r="D209">
            <v>30635</v>
          </cell>
          <cell r="E209">
            <v>13700</v>
          </cell>
          <cell r="F209">
            <v>5480</v>
          </cell>
          <cell r="G209">
            <v>5400</v>
          </cell>
          <cell r="H209">
            <v>0.4</v>
          </cell>
        </row>
        <row r="210">
          <cell r="A210" t="str">
            <v>C11'</v>
          </cell>
          <cell r="B210" t="str">
            <v xml:space="preserve">  Bongkar C 11'</v>
          </cell>
          <cell r="C210" t="str">
            <v>Unit</v>
          </cell>
          <cell r="D210">
            <v>30635</v>
          </cell>
          <cell r="E210">
            <v>13700</v>
          </cell>
          <cell r="F210">
            <v>5480</v>
          </cell>
          <cell r="G210">
            <v>5400</v>
          </cell>
          <cell r="H210">
            <v>0.4</v>
          </cell>
        </row>
        <row r="211">
          <cell r="E211">
            <v>0</v>
          </cell>
          <cell r="F211">
            <v>0</v>
          </cell>
          <cell r="G211">
            <v>0</v>
          </cell>
        </row>
        <row r="212">
          <cell r="B212" t="str">
            <v>KONSTRUKSI JTM 3 PHASA DOUBLE SIRKUIT</v>
          </cell>
          <cell r="E212">
            <v>0</v>
          </cell>
          <cell r="F212">
            <v>0</v>
          </cell>
          <cell r="G212">
            <v>0</v>
          </cell>
        </row>
        <row r="213">
          <cell r="A213" t="str">
            <v>DC1</v>
          </cell>
          <cell r="B213" t="str">
            <v>DC 1</v>
          </cell>
          <cell r="C213" t="str">
            <v>Unit</v>
          </cell>
          <cell r="D213">
            <v>52500</v>
          </cell>
          <cell r="E213">
            <v>23600</v>
          </cell>
          <cell r="F213">
            <v>23625</v>
          </cell>
          <cell r="G213">
            <v>23600</v>
          </cell>
          <cell r="H213">
            <v>0.45</v>
          </cell>
        </row>
        <row r="214">
          <cell r="A214" t="str">
            <v>DC2</v>
          </cell>
          <cell r="B214" t="str">
            <v>DC 2</v>
          </cell>
          <cell r="C214" t="str">
            <v>Unit</v>
          </cell>
          <cell r="D214">
            <v>63940</v>
          </cell>
          <cell r="E214">
            <v>28700</v>
          </cell>
          <cell r="F214">
            <v>28773</v>
          </cell>
          <cell r="G214">
            <v>28700</v>
          </cell>
          <cell r="H214">
            <v>0.45</v>
          </cell>
        </row>
        <row r="215">
          <cell r="A215" t="str">
            <v>DC3</v>
          </cell>
          <cell r="B215" t="str">
            <v>DC 3</v>
          </cell>
          <cell r="C215" t="str">
            <v>Unit</v>
          </cell>
          <cell r="D215">
            <v>63940</v>
          </cell>
          <cell r="E215">
            <v>28700</v>
          </cell>
          <cell r="F215">
            <v>28773</v>
          </cell>
          <cell r="G215">
            <v>28700</v>
          </cell>
          <cell r="H215">
            <v>0.45</v>
          </cell>
        </row>
        <row r="216">
          <cell r="A216" t="str">
            <v>DC4</v>
          </cell>
          <cell r="B216" t="str">
            <v>DC 4</v>
          </cell>
          <cell r="C216" t="str">
            <v>Unit</v>
          </cell>
          <cell r="D216">
            <v>63940</v>
          </cell>
          <cell r="E216">
            <v>28700</v>
          </cell>
          <cell r="F216">
            <v>28773</v>
          </cell>
          <cell r="G216">
            <v>28700</v>
          </cell>
          <cell r="H216">
            <v>0.45</v>
          </cell>
        </row>
        <row r="217">
          <cell r="A217" t="str">
            <v>DC5</v>
          </cell>
          <cell r="B217" t="str">
            <v>DC 5</v>
          </cell>
          <cell r="C217" t="str">
            <v>Unit</v>
          </cell>
          <cell r="D217">
            <v>63940</v>
          </cell>
          <cell r="E217">
            <v>28700</v>
          </cell>
          <cell r="F217">
            <v>28773</v>
          </cell>
          <cell r="G217">
            <v>28700</v>
          </cell>
          <cell r="H217">
            <v>0.45</v>
          </cell>
        </row>
        <row r="218">
          <cell r="E218">
            <v>0</v>
          </cell>
          <cell r="F218">
            <v>0</v>
          </cell>
          <cell r="G218">
            <v>0</v>
          </cell>
        </row>
        <row r="219">
          <cell r="A219" t="str">
            <v>BDC1</v>
          </cell>
          <cell r="B219" t="str">
            <v xml:space="preserve">  Bongkar DC 1</v>
          </cell>
          <cell r="C219" t="str">
            <v>Unit</v>
          </cell>
          <cell r="D219">
            <v>52500</v>
          </cell>
          <cell r="E219">
            <v>23600</v>
          </cell>
          <cell r="F219">
            <v>9440</v>
          </cell>
          <cell r="G219">
            <v>9400</v>
          </cell>
          <cell r="H219">
            <v>0.4</v>
          </cell>
        </row>
        <row r="220">
          <cell r="A220" t="str">
            <v>BDC2</v>
          </cell>
          <cell r="B220" t="str">
            <v xml:space="preserve">  Bongkar DC 2</v>
          </cell>
          <cell r="C220" t="str">
            <v>Unit</v>
          </cell>
          <cell r="D220">
            <v>63940</v>
          </cell>
          <cell r="E220">
            <v>28700</v>
          </cell>
          <cell r="F220">
            <v>11480</v>
          </cell>
          <cell r="G220">
            <v>11400</v>
          </cell>
          <cell r="H220">
            <v>0.4</v>
          </cell>
        </row>
        <row r="221">
          <cell r="A221" t="str">
            <v>BDC3</v>
          </cell>
          <cell r="B221" t="str">
            <v xml:space="preserve">  Bongkar DC 3</v>
          </cell>
          <cell r="C221" t="str">
            <v>Unit</v>
          </cell>
          <cell r="D221">
            <v>63940</v>
          </cell>
          <cell r="E221">
            <v>28700</v>
          </cell>
          <cell r="F221">
            <v>11480</v>
          </cell>
          <cell r="G221">
            <v>11400</v>
          </cell>
          <cell r="H221">
            <v>0.4</v>
          </cell>
        </row>
        <row r="222">
          <cell r="A222" t="str">
            <v>BDC4</v>
          </cell>
          <cell r="B222" t="str">
            <v xml:space="preserve">  Bongkar DC 4</v>
          </cell>
          <cell r="C222" t="str">
            <v>Unit</v>
          </cell>
          <cell r="D222">
            <v>63940</v>
          </cell>
          <cell r="E222">
            <v>28700</v>
          </cell>
          <cell r="F222">
            <v>11480</v>
          </cell>
          <cell r="G222">
            <v>11400</v>
          </cell>
          <cell r="H222">
            <v>0.4</v>
          </cell>
        </row>
        <row r="223">
          <cell r="A223" t="str">
            <v>BDC5</v>
          </cell>
          <cell r="B223" t="str">
            <v xml:space="preserve">  Bongkar DC 5</v>
          </cell>
          <cell r="C223" t="str">
            <v>Unit</v>
          </cell>
          <cell r="D223">
            <v>63940</v>
          </cell>
          <cell r="E223">
            <v>28700</v>
          </cell>
          <cell r="F223">
            <v>11480</v>
          </cell>
          <cell r="G223">
            <v>11400</v>
          </cell>
          <cell r="H223">
            <v>0.4</v>
          </cell>
        </row>
        <row r="224">
          <cell r="E224">
            <v>0</v>
          </cell>
          <cell r="F224">
            <v>0</v>
          </cell>
          <cell r="G224">
            <v>0</v>
          </cell>
        </row>
        <row r="225">
          <cell r="B225" t="str">
            <v>PENARIKAN KAWAT JTM 3 / 1-3 PHASA u/50 METER</v>
          </cell>
          <cell r="E225">
            <v>0</v>
          </cell>
          <cell r="F225">
            <v>0</v>
          </cell>
          <cell r="G225">
            <v>0</v>
          </cell>
        </row>
        <row r="226">
          <cell r="A226" t="str">
            <v>mk32415</v>
          </cell>
          <cell r="B226" t="str">
            <v xml:space="preserve">Tarik TM 3 x A3C 240  + N 150 </v>
          </cell>
          <cell r="C226" t="str">
            <v>Span</v>
          </cell>
          <cell r="D226">
            <v>192920</v>
          </cell>
          <cell r="E226">
            <v>77100</v>
          </cell>
          <cell r="F226">
            <v>77168</v>
          </cell>
          <cell r="G226">
            <v>77100</v>
          </cell>
          <cell r="H226">
            <v>0.4</v>
          </cell>
        </row>
        <row r="227">
          <cell r="A227" t="str">
            <v>mk32412</v>
          </cell>
          <cell r="B227" t="str">
            <v xml:space="preserve">Tarik TM 3 x A3C 240  + N 120 </v>
          </cell>
          <cell r="C227" t="str">
            <v>Span</v>
          </cell>
          <cell r="D227">
            <v>192920</v>
          </cell>
          <cell r="E227">
            <v>77100</v>
          </cell>
          <cell r="F227">
            <v>77168</v>
          </cell>
          <cell r="G227">
            <v>77100</v>
          </cell>
          <cell r="H227">
            <v>0.4</v>
          </cell>
        </row>
        <row r="228">
          <cell r="A228" t="str">
            <v>mk324</v>
          </cell>
          <cell r="B228" t="str">
            <v xml:space="preserve">Tarik TM 3 x A3C 240 </v>
          </cell>
          <cell r="C228" t="str">
            <v>Span</v>
          </cell>
          <cell r="D228">
            <v>158470</v>
          </cell>
          <cell r="E228">
            <v>63300</v>
          </cell>
          <cell r="F228">
            <v>63388</v>
          </cell>
          <cell r="G228">
            <v>63300</v>
          </cell>
          <cell r="H228">
            <v>0.4</v>
          </cell>
        </row>
        <row r="229">
          <cell r="A229" t="str">
            <v>mk224</v>
          </cell>
          <cell r="B229" t="str">
            <v xml:space="preserve">Tarik TM 2 x A3C 240 </v>
          </cell>
          <cell r="C229" t="str">
            <v>Span</v>
          </cell>
          <cell r="D229">
            <v>106795</v>
          </cell>
          <cell r="E229">
            <v>48000</v>
          </cell>
          <cell r="F229">
            <v>42718</v>
          </cell>
          <cell r="G229">
            <v>42700</v>
          </cell>
          <cell r="H229">
            <v>0.4</v>
          </cell>
        </row>
        <row r="230">
          <cell r="A230" t="str">
            <v>mk31515</v>
          </cell>
          <cell r="B230" t="str">
            <v xml:space="preserve">Tarik TM 3 x A3C 150  + N 150 </v>
          </cell>
          <cell r="C230" t="str">
            <v>Span</v>
          </cell>
          <cell r="D230">
            <v>141245</v>
          </cell>
          <cell r="E230">
            <v>56400</v>
          </cell>
          <cell r="F230">
            <v>56498</v>
          </cell>
          <cell r="G230">
            <v>56400</v>
          </cell>
          <cell r="H230">
            <v>0.4</v>
          </cell>
        </row>
        <row r="231">
          <cell r="A231" t="str">
            <v>mk3157</v>
          </cell>
          <cell r="B231" t="str">
            <v xml:space="preserve">Tarik TM 3 x A3C 150  + N 70 </v>
          </cell>
          <cell r="C231" t="str">
            <v>Span</v>
          </cell>
          <cell r="D231">
            <v>141245</v>
          </cell>
          <cell r="E231">
            <v>56400</v>
          </cell>
          <cell r="F231">
            <v>56498</v>
          </cell>
          <cell r="G231">
            <v>56400</v>
          </cell>
          <cell r="H231">
            <v>0.4</v>
          </cell>
        </row>
        <row r="232">
          <cell r="A232" t="str">
            <v>mk315</v>
          </cell>
          <cell r="B232" t="str">
            <v xml:space="preserve">Tarik TM 3 x A3C 150 </v>
          </cell>
          <cell r="C232" t="str">
            <v>Span</v>
          </cell>
          <cell r="D232">
            <v>124020</v>
          </cell>
          <cell r="E232">
            <v>55800</v>
          </cell>
          <cell r="F232">
            <v>49608</v>
          </cell>
          <cell r="G232">
            <v>49600</v>
          </cell>
          <cell r="H232">
            <v>0.4</v>
          </cell>
        </row>
        <row r="233">
          <cell r="A233" t="str">
            <v>mk215</v>
          </cell>
          <cell r="B233" t="str">
            <v xml:space="preserve">Tarik TM 2 x A3C 150 </v>
          </cell>
          <cell r="C233" t="str">
            <v>Span</v>
          </cell>
          <cell r="D233">
            <v>98185</v>
          </cell>
          <cell r="E233">
            <v>44100</v>
          </cell>
          <cell r="F233">
            <v>39274</v>
          </cell>
          <cell r="G233">
            <v>39200</v>
          </cell>
          <cell r="H233">
            <v>0.4</v>
          </cell>
        </row>
        <row r="234">
          <cell r="A234" t="str">
            <v>mk377</v>
          </cell>
          <cell r="B234" t="str">
            <v xml:space="preserve">Tarik TM 3 x A3C 70  + N 70 </v>
          </cell>
          <cell r="C234" t="str">
            <v>Span</v>
          </cell>
          <cell r="D234">
            <v>124020</v>
          </cell>
          <cell r="E234">
            <v>55800</v>
          </cell>
          <cell r="F234">
            <v>49608</v>
          </cell>
          <cell r="G234">
            <v>49600</v>
          </cell>
          <cell r="H234">
            <v>0.4</v>
          </cell>
        </row>
        <row r="235">
          <cell r="A235" t="str">
            <v>mk375</v>
          </cell>
          <cell r="B235" t="str">
            <v xml:space="preserve">Tarik TM 3 x A3C 70  + N 50 </v>
          </cell>
          <cell r="C235" t="str">
            <v>Span</v>
          </cell>
          <cell r="D235">
            <v>115410</v>
          </cell>
          <cell r="E235">
            <v>51900</v>
          </cell>
          <cell r="F235">
            <v>46164</v>
          </cell>
          <cell r="G235">
            <v>46100</v>
          </cell>
          <cell r="H235">
            <v>0.4</v>
          </cell>
        </row>
        <row r="236">
          <cell r="A236" t="str">
            <v>mk3735</v>
          </cell>
          <cell r="B236" t="str">
            <v xml:space="preserve">Tarik TM 3 x A3C 70  + N 35 </v>
          </cell>
          <cell r="C236" t="str">
            <v>Span</v>
          </cell>
          <cell r="D236">
            <v>115410</v>
          </cell>
          <cell r="E236">
            <v>51900</v>
          </cell>
          <cell r="F236">
            <v>46164</v>
          </cell>
          <cell r="G236">
            <v>46100</v>
          </cell>
          <cell r="H236">
            <v>0.4</v>
          </cell>
        </row>
        <row r="237">
          <cell r="A237" t="str">
            <v>mk37</v>
          </cell>
          <cell r="B237" t="str">
            <v xml:space="preserve">Tarik TM 3 x A3C 70 </v>
          </cell>
          <cell r="C237" t="str">
            <v>Span</v>
          </cell>
          <cell r="D237">
            <v>106795</v>
          </cell>
          <cell r="E237">
            <v>48000</v>
          </cell>
          <cell r="F237">
            <v>42718</v>
          </cell>
          <cell r="G237">
            <v>42700</v>
          </cell>
          <cell r="H237">
            <v>0.4</v>
          </cell>
        </row>
        <row r="238">
          <cell r="A238" t="str">
            <v>mk27</v>
          </cell>
          <cell r="B238" t="str">
            <v xml:space="preserve">Tarik TM 2 x A3C 70 </v>
          </cell>
          <cell r="C238" t="str">
            <v>Span</v>
          </cell>
          <cell r="D238">
            <v>72345</v>
          </cell>
          <cell r="E238">
            <v>32500</v>
          </cell>
          <cell r="F238">
            <v>28938</v>
          </cell>
          <cell r="G238">
            <v>28900</v>
          </cell>
          <cell r="H238">
            <v>0.4</v>
          </cell>
        </row>
        <row r="239">
          <cell r="A239" t="str">
            <v>mk33535</v>
          </cell>
          <cell r="B239" t="str">
            <v xml:space="preserve">Tarik TM 3 x A3C 35  + N 35 </v>
          </cell>
          <cell r="C239" t="str">
            <v>Span</v>
          </cell>
          <cell r="D239">
            <v>89570</v>
          </cell>
          <cell r="E239">
            <v>40300</v>
          </cell>
          <cell r="F239">
            <v>35828</v>
          </cell>
          <cell r="G239">
            <v>35800</v>
          </cell>
          <cell r="H239">
            <v>0.4</v>
          </cell>
        </row>
        <row r="240">
          <cell r="A240" t="str">
            <v>mk335</v>
          </cell>
          <cell r="B240" t="str">
            <v xml:space="preserve">Tarik TM 3 x A3C 35 </v>
          </cell>
          <cell r="C240" t="str">
            <v>Span</v>
          </cell>
          <cell r="D240">
            <v>72345</v>
          </cell>
          <cell r="E240">
            <v>32500</v>
          </cell>
          <cell r="F240">
            <v>28938</v>
          </cell>
          <cell r="G240">
            <v>28900</v>
          </cell>
          <cell r="H240">
            <v>0.4</v>
          </cell>
        </row>
        <row r="241">
          <cell r="A241" t="str">
            <v>mk235</v>
          </cell>
          <cell r="B241" t="str">
            <v xml:space="preserve">Tarik TM 2 x A3C 35 </v>
          </cell>
          <cell r="C241" t="str">
            <v>Span</v>
          </cell>
          <cell r="D241">
            <v>55120</v>
          </cell>
          <cell r="E241">
            <v>24800</v>
          </cell>
          <cell r="F241">
            <v>22048</v>
          </cell>
          <cell r="G241">
            <v>22000</v>
          </cell>
          <cell r="H241">
            <v>0.4</v>
          </cell>
        </row>
        <row r="242">
          <cell r="A242" t="str">
            <v>mk1157</v>
          </cell>
          <cell r="B242" t="str">
            <v xml:space="preserve">Tarik TM 1 x A3C 150  + N 70 </v>
          </cell>
          <cell r="C242" t="str">
            <v>Span</v>
          </cell>
          <cell r="D242">
            <v>106795</v>
          </cell>
          <cell r="E242">
            <v>48000</v>
          </cell>
          <cell r="F242">
            <v>42718</v>
          </cell>
          <cell r="G242">
            <v>42700</v>
          </cell>
          <cell r="H242">
            <v>0.4</v>
          </cell>
        </row>
        <row r="243">
          <cell r="A243" t="str">
            <v>mk1127</v>
          </cell>
          <cell r="B243" t="str">
            <v xml:space="preserve">Tarik TM 1 x A3C 120  + N 70 </v>
          </cell>
          <cell r="C243" t="str">
            <v>Span</v>
          </cell>
          <cell r="D243">
            <v>98185</v>
          </cell>
          <cell r="E243">
            <v>44100</v>
          </cell>
          <cell r="F243">
            <v>39274</v>
          </cell>
          <cell r="G243">
            <v>39200</v>
          </cell>
          <cell r="H243">
            <v>0.4</v>
          </cell>
        </row>
        <row r="244">
          <cell r="A244" t="str">
            <v>mkl177</v>
          </cell>
          <cell r="B244" t="str">
            <v xml:space="preserve">Tarik TM 1 x A3C 70  + N 70 </v>
          </cell>
          <cell r="C244" t="str">
            <v>Span</v>
          </cell>
          <cell r="D244">
            <v>89570</v>
          </cell>
          <cell r="E244">
            <v>40300</v>
          </cell>
          <cell r="F244">
            <v>35828</v>
          </cell>
          <cell r="G244">
            <v>35800</v>
          </cell>
          <cell r="H244">
            <v>0.4</v>
          </cell>
        </row>
        <row r="245">
          <cell r="A245" t="str">
            <v>mk175</v>
          </cell>
          <cell r="B245" t="str">
            <v xml:space="preserve">Tarik TM 1 x A3C 70  + N 50 </v>
          </cell>
          <cell r="C245" t="str">
            <v>Span</v>
          </cell>
          <cell r="D245">
            <v>89570</v>
          </cell>
          <cell r="E245">
            <v>40300</v>
          </cell>
          <cell r="F245">
            <v>35828</v>
          </cell>
          <cell r="G245">
            <v>35800</v>
          </cell>
          <cell r="H245">
            <v>0.4</v>
          </cell>
        </row>
        <row r="246">
          <cell r="A246" t="str">
            <v>mk1735</v>
          </cell>
          <cell r="B246" t="str">
            <v xml:space="preserve">Tarik TM 1 x A3C 70  + N 35 </v>
          </cell>
          <cell r="C246" t="str">
            <v>Span</v>
          </cell>
          <cell r="D246">
            <v>72345</v>
          </cell>
          <cell r="E246">
            <v>32500</v>
          </cell>
          <cell r="F246">
            <v>28938</v>
          </cell>
          <cell r="G246">
            <v>28900</v>
          </cell>
          <cell r="H246">
            <v>0.4</v>
          </cell>
        </row>
        <row r="247">
          <cell r="A247" t="str">
            <v>mk13535</v>
          </cell>
          <cell r="B247" t="str">
            <v xml:space="preserve">Tarik TM 1 x A3C 35  + N 35 </v>
          </cell>
          <cell r="C247" t="str">
            <v>Span</v>
          </cell>
          <cell r="D247">
            <v>55120</v>
          </cell>
          <cell r="E247">
            <v>24800</v>
          </cell>
          <cell r="F247">
            <v>22048</v>
          </cell>
          <cell r="G247">
            <v>22000</v>
          </cell>
          <cell r="H247">
            <v>0.4</v>
          </cell>
        </row>
        <row r="248">
          <cell r="A248" t="str">
            <v>mk17</v>
          </cell>
          <cell r="B248" t="str">
            <v xml:space="preserve">Tarik TM 1 x A3C 70  </v>
          </cell>
          <cell r="C248" t="str">
            <v>Span</v>
          </cell>
          <cell r="D248">
            <v>46510</v>
          </cell>
          <cell r="E248">
            <v>20900</v>
          </cell>
          <cell r="F248">
            <v>18604</v>
          </cell>
          <cell r="G248">
            <v>18600</v>
          </cell>
          <cell r="H248">
            <v>0.4</v>
          </cell>
        </row>
        <row r="249">
          <cell r="A249" t="str">
            <v>mk15</v>
          </cell>
          <cell r="B249" t="str">
            <v xml:space="preserve">Tarik TM 1 x A3C 50 </v>
          </cell>
          <cell r="C249" t="str">
            <v>Span</v>
          </cell>
          <cell r="D249">
            <v>46510</v>
          </cell>
          <cell r="E249">
            <v>20900</v>
          </cell>
          <cell r="F249">
            <v>18604</v>
          </cell>
          <cell r="G249">
            <v>18600</v>
          </cell>
          <cell r="H249">
            <v>0.4</v>
          </cell>
        </row>
        <row r="250">
          <cell r="A250" t="str">
            <v>mk135</v>
          </cell>
          <cell r="B250" t="str">
            <v xml:space="preserve">Tarik TM 1 x A3C 35 </v>
          </cell>
          <cell r="C250" t="str">
            <v>Span</v>
          </cell>
          <cell r="D250">
            <v>37895</v>
          </cell>
          <cell r="E250">
            <v>17000</v>
          </cell>
          <cell r="F250">
            <v>15158</v>
          </cell>
          <cell r="G250">
            <v>15100</v>
          </cell>
          <cell r="H250">
            <v>0.4</v>
          </cell>
        </row>
        <row r="251">
          <cell r="A251" t="str">
            <v>mk115</v>
          </cell>
          <cell r="B251" t="str">
            <v xml:space="preserve">Tarik TM 1 x A3C 150 </v>
          </cell>
          <cell r="C251" t="str">
            <v>Span</v>
          </cell>
          <cell r="D251">
            <v>49092.5</v>
          </cell>
          <cell r="F251">
            <v>19637</v>
          </cell>
          <cell r="G251">
            <v>19600</v>
          </cell>
          <cell r="H251">
            <v>0.4</v>
          </cell>
        </row>
        <row r="252">
          <cell r="A252" t="str">
            <v>mk350</v>
          </cell>
          <cell r="B252" t="str">
            <v xml:space="preserve">Tarik TM 3 x A3C 50 </v>
          </cell>
          <cell r="C252" t="str">
            <v>Span</v>
          </cell>
          <cell r="F252">
            <v>40000</v>
          </cell>
          <cell r="G252">
            <v>40000</v>
          </cell>
        </row>
        <row r="253">
          <cell r="A253" t="str">
            <v>mk124</v>
          </cell>
          <cell r="B253" t="str">
            <v>Tarik TM 1 x A3C 240</v>
          </cell>
          <cell r="C253" t="str">
            <v>Span</v>
          </cell>
          <cell r="F253">
            <v>22000</v>
          </cell>
          <cell r="G253">
            <v>22000</v>
          </cell>
        </row>
        <row r="254">
          <cell r="E254">
            <v>0</v>
          </cell>
          <cell r="F254">
            <v>0</v>
          </cell>
          <cell r="G254">
            <v>0</v>
          </cell>
        </row>
        <row r="255">
          <cell r="A255" t="str">
            <v>smk32415</v>
          </cell>
          <cell r="B255" t="str">
            <v xml:space="preserve">Saging TM 3 x A3C 240  + N 150 </v>
          </cell>
          <cell r="C255" t="str">
            <v>Span</v>
          </cell>
          <cell r="D255">
            <v>192920</v>
          </cell>
          <cell r="E255">
            <v>77100</v>
          </cell>
          <cell r="F255">
            <v>77168</v>
          </cell>
          <cell r="G255">
            <v>38550</v>
          </cell>
          <cell r="H255">
            <v>0.4</v>
          </cell>
        </row>
        <row r="256">
          <cell r="A256" t="str">
            <v>smk32412</v>
          </cell>
          <cell r="B256" t="str">
            <v xml:space="preserve">Saging TM 3 x A3C 240  + N 120 </v>
          </cell>
          <cell r="C256" t="str">
            <v>Span</v>
          </cell>
          <cell r="D256">
            <v>192920</v>
          </cell>
          <cell r="E256">
            <v>77100</v>
          </cell>
          <cell r="F256">
            <v>77168</v>
          </cell>
          <cell r="G256">
            <v>38550</v>
          </cell>
          <cell r="H256">
            <v>0.4</v>
          </cell>
        </row>
        <row r="257">
          <cell r="A257" t="str">
            <v>smk324</v>
          </cell>
          <cell r="B257" t="str">
            <v xml:space="preserve">Saging TM 3 x A3C 240 </v>
          </cell>
          <cell r="C257" t="str">
            <v>Span</v>
          </cell>
          <cell r="D257">
            <v>158470</v>
          </cell>
          <cell r="E257">
            <v>63300</v>
          </cell>
          <cell r="F257">
            <v>63388</v>
          </cell>
          <cell r="G257">
            <v>31650</v>
          </cell>
          <cell r="H257">
            <v>0.4</v>
          </cell>
        </row>
        <row r="258">
          <cell r="A258" t="str">
            <v>smk224</v>
          </cell>
          <cell r="B258" t="str">
            <v xml:space="preserve">Saging TM 2 x A3C 240 </v>
          </cell>
          <cell r="C258" t="str">
            <v>Span</v>
          </cell>
          <cell r="D258">
            <v>106795</v>
          </cell>
          <cell r="E258">
            <v>48000</v>
          </cell>
          <cell r="F258">
            <v>42718</v>
          </cell>
          <cell r="G258">
            <v>21350</v>
          </cell>
          <cell r="H258">
            <v>0.4</v>
          </cell>
        </row>
        <row r="259">
          <cell r="A259" t="str">
            <v>smk31515</v>
          </cell>
          <cell r="B259" t="str">
            <v xml:space="preserve">Saging TM 3 x A3C 150  + N 150 </v>
          </cell>
          <cell r="C259" t="str">
            <v>Span</v>
          </cell>
          <cell r="D259">
            <v>141245</v>
          </cell>
          <cell r="E259">
            <v>56400</v>
          </cell>
          <cell r="F259">
            <v>56498</v>
          </cell>
          <cell r="G259">
            <v>28200</v>
          </cell>
          <cell r="H259">
            <v>0.4</v>
          </cell>
        </row>
        <row r="260">
          <cell r="A260" t="str">
            <v>smk3157</v>
          </cell>
          <cell r="B260" t="str">
            <v xml:space="preserve">Saging TM 3 x A3C 150  + N 70 </v>
          </cell>
          <cell r="C260" t="str">
            <v>Span</v>
          </cell>
          <cell r="D260">
            <v>141245</v>
          </cell>
          <cell r="E260">
            <v>56400</v>
          </cell>
          <cell r="F260">
            <v>56498</v>
          </cell>
          <cell r="G260">
            <v>28200</v>
          </cell>
          <cell r="H260">
            <v>0.4</v>
          </cell>
        </row>
        <row r="261">
          <cell r="A261" t="str">
            <v>smk315</v>
          </cell>
          <cell r="B261" t="str">
            <v xml:space="preserve">Saging TM 3 x A3C 150 </v>
          </cell>
          <cell r="C261" t="str">
            <v>Span</v>
          </cell>
          <cell r="D261">
            <v>124020</v>
          </cell>
          <cell r="E261">
            <v>55800</v>
          </cell>
          <cell r="F261">
            <v>49608</v>
          </cell>
          <cell r="G261">
            <v>24800</v>
          </cell>
          <cell r="H261">
            <v>0.4</v>
          </cell>
        </row>
        <row r="262">
          <cell r="A262" t="str">
            <v>smk215</v>
          </cell>
          <cell r="B262" t="str">
            <v xml:space="preserve">Saging TM 2 x A3C 150 </v>
          </cell>
          <cell r="C262" t="str">
            <v>Span</v>
          </cell>
          <cell r="D262">
            <v>98185</v>
          </cell>
          <cell r="E262">
            <v>44100</v>
          </cell>
          <cell r="F262">
            <v>39274</v>
          </cell>
          <cell r="G262">
            <v>19600</v>
          </cell>
          <cell r="H262">
            <v>0.4</v>
          </cell>
        </row>
        <row r="263">
          <cell r="A263" t="str">
            <v>smk377</v>
          </cell>
          <cell r="B263" t="str">
            <v xml:space="preserve">Saging TM 3 x A3C 70  + N 70 </v>
          </cell>
          <cell r="C263" t="str">
            <v>Span</v>
          </cell>
          <cell r="D263">
            <v>124020</v>
          </cell>
          <cell r="E263">
            <v>55800</v>
          </cell>
          <cell r="F263">
            <v>49608</v>
          </cell>
          <cell r="G263">
            <v>24800</v>
          </cell>
          <cell r="H263">
            <v>0.4</v>
          </cell>
        </row>
        <row r="264">
          <cell r="A264" t="str">
            <v>smk375</v>
          </cell>
          <cell r="B264" t="str">
            <v xml:space="preserve">Saging TM 3 x A3C 70  + N 50 </v>
          </cell>
          <cell r="C264" t="str">
            <v>Span</v>
          </cell>
          <cell r="D264">
            <v>115410</v>
          </cell>
          <cell r="E264">
            <v>51900</v>
          </cell>
          <cell r="F264">
            <v>46164</v>
          </cell>
          <cell r="G264">
            <v>23050</v>
          </cell>
          <cell r="H264">
            <v>0.4</v>
          </cell>
        </row>
        <row r="265">
          <cell r="A265" t="str">
            <v>smk3735</v>
          </cell>
          <cell r="B265" t="str">
            <v xml:space="preserve">Saging TM 3 x A3C 70  + N 35 </v>
          </cell>
          <cell r="C265" t="str">
            <v>Span</v>
          </cell>
          <cell r="D265">
            <v>115410</v>
          </cell>
          <cell r="E265">
            <v>51900</v>
          </cell>
          <cell r="F265">
            <v>46164</v>
          </cell>
          <cell r="G265">
            <v>23050</v>
          </cell>
          <cell r="H265">
            <v>0.4</v>
          </cell>
        </row>
        <row r="266">
          <cell r="A266" t="str">
            <v>smk37</v>
          </cell>
          <cell r="B266" t="str">
            <v xml:space="preserve">Saging TM 3 x A3C 70 </v>
          </cell>
          <cell r="C266" t="str">
            <v>Span</v>
          </cell>
          <cell r="D266">
            <v>106795</v>
          </cell>
          <cell r="E266">
            <v>48000</v>
          </cell>
          <cell r="F266">
            <v>42718</v>
          </cell>
          <cell r="G266">
            <v>21350</v>
          </cell>
          <cell r="H266">
            <v>0.4</v>
          </cell>
        </row>
        <row r="267">
          <cell r="A267" t="str">
            <v>smk27</v>
          </cell>
          <cell r="B267" t="str">
            <v xml:space="preserve">Saging TM 2 x A3C 70 </v>
          </cell>
          <cell r="C267" t="str">
            <v>Span</v>
          </cell>
          <cell r="D267">
            <v>72345</v>
          </cell>
          <cell r="E267">
            <v>32500</v>
          </cell>
          <cell r="F267">
            <v>28938</v>
          </cell>
          <cell r="G267">
            <v>14450</v>
          </cell>
          <cell r="H267">
            <v>0.4</v>
          </cell>
        </row>
        <row r="268">
          <cell r="A268" t="str">
            <v>smk33535</v>
          </cell>
          <cell r="B268" t="str">
            <v xml:space="preserve">Saging TM 3 x A3C 35  + N 35 </v>
          </cell>
          <cell r="C268" t="str">
            <v>Span</v>
          </cell>
          <cell r="D268">
            <v>89570</v>
          </cell>
          <cell r="E268">
            <v>40300</v>
          </cell>
          <cell r="F268">
            <v>35828</v>
          </cell>
          <cell r="G268">
            <v>17900</v>
          </cell>
          <cell r="H268">
            <v>0.4</v>
          </cell>
        </row>
        <row r="269">
          <cell r="A269" t="str">
            <v>smk335</v>
          </cell>
          <cell r="B269" t="str">
            <v xml:space="preserve">Saging TM 3 x A3C 35 </v>
          </cell>
          <cell r="C269" t="str">
            <v>Span</v>
          </cell>
          <cell r="D269">
            <v>72345</v>
          </cell>
          <cell r="E269">
            <v>32500</v>
          </cell>
          <cell r="F269">
            <v>28938</v>
          </cell>
          <cell r="G269">
            <v>14450</v>
          </cell>
          <cell r="H269">
            <v>0.4</v>
          </cell>
        </row>
        <row r="270">
          <cell r="A270" t="str">
            <v>smk235</v>
          </cell>
          <cell r="B270" t="str">
            <v xml:space="preserve">Saging TM 2 x A3C 35 </v>
          </cell>
          <cell r="C270" t="str">
            <v>Span</v>
          </cell>
          <cell r="D270">
            <v>55120</v>
          </cell>
          <cell r="E270">
            <v>24800</v>
          </cell>
          <cell r="F270">
            <v>22048</v>
          </cell>
          <cell r="G270">
            <v>11000</v>
          </cell>
          <cell r="H270">
            <v>0.4</v>
          </cell>
        </row>
        <row r="271">
          <cell r="A271" t="str">
            <v>smk1157</v>
          </cell>
          <cell r="B271" t="str">
            <v xml:space="preserve">Saging TM 1 x A3C 150  + N 70 </v>
          </cell>
          <cell r="C271" t="str">
            <v>Span</v>
          </cell>
          <cell r="D271">
            <v>106795</v>
          </cell>
          <cell r="E271">
            <v>48000</v>
          </cell>
          <cell r="F271">
            <v>42718</v>
          </cell>
          <cell r="G271">
            <v>21350</v>
          </cell>
          <cell r="H271">
            <v>0.4</v>
          </cell>
        </row>
        <row r="272">
          <cell r="A272" t="str">
            <v>smk1127</v>
          </cell>
          <cell r="B272" t="str">
            <v xml:space="preserve">Saging TM 1 x A3C 120  + N 70 </v>
          </cell>
          <cell r="C272" t="str">
            <v>Span</v>
          </cell>
          <cell r="D272">
            <v>98185</v>
          </cell>
          <cell r="E272">
            <v>44100</v>
          </cell>
          <cell r="F272">
            <v>39274</v>
          </cell>
          <cell r="G272">
            <v>19600</v>
          </cell>
          <cell r="H272">
            <v>0.4</v>
          </cell>
        </row>
        <row r="273">
          <cell r="A273" t="str">
            <v>smkl177</v>
          </cell>
          <cell r="B273" t="str">
            <v xml:space="preserve">Saging TM 1 x A3C 70  + N 70 </v>
          </cell>
          <cell r="C273" t="str">
            <v>Span</v>
          </cell>
          <cell r="D273">
            <v>89570</v>
          </cell>
          <cell r="E273">
            <v>40300</v>
          </cell>
          <cell r="F273">
            <v>35828</v>
          </cell>
          <cell r="G273">
            <v>17900</v>
          </cell>
          <cell r="H273">
            <v>0.4</v>
          </cell>
        </row>
        <row r="274">
          <cell r="A274" t="str">
            <v>smk175</v>
          </cell>
          <cell r="B274" t="str">
            <v xml:space="preserve">Saging TM 1 x A3C 70  + N 50 </v>
          </cell>
          <cell r="C274" t="str">
            <v>Span</v>
          </cell>
          <cell r="D274">
            <v>89570</v>
          </cell>
          <cell r="E274">
            <v>40300</v>
          </cell>
          <cell r="F274">
            <v>35828</v>
          </cell>
          <cell r="G274">
            <v>17900</v>
          </cell>
          <cell r="H274">
            <v>0.4</v>
          </cell>
        </row>
        <row r="275">
          <cell r="A275" t="str">
            <v>smk1735</v>
          </cell>
          <cell r="B275" t="str">
            <v xml:space="preserve">Saging TM 1 x A3C 70  + N 35 </v>
          </cell>
          <cell r="C275" t="str">
            <v>Span</v>
          </cell>
          <cell r="D275">
            <v>72345</v>
          </cell>
          <cell r="E275">
            <v>32500</v>
          </cell>
          <cell r="F275">
            <v>28938</v>
          </cell>
          <cell r="G275">
            <v>14450</v>
          </cell>
          <cell r="H275">
            <v>0.4</v>
          </cell>
        </row>
        <row r="276">
          <cell r="A276" t="str">
            <v>smk13535</v>
          </cell>
          <cell r="B276" t="str">
            <v xml:space="preserve">Saging TM 1 x A3C 35  + N 35 </v>
          </cell>
          <cell r="C276" t="str">
            <v>Span</v>
          </cell>
          <cell r="D276">
            <v>55120</v>
          </cell>
          <cell r="E276">
            <v>24800</v>
          </cell>
          <cell r="F276">
            <v>22048</v>
          </cell>
          <cell r="G276">
            <v>11000</v>
          </cell>
          <cell r="H276">
            <v>0.4</v>
          </cell>
        </row>
        <row r="277">
          <cell r="A277" t="str">
            <v>smk17</v>
          </cell>
          <cell r="B277" t="str">
            <v xml:space="preserve">Saging TM 1 x A3C 70  </v>
          </cell>
          <cell r="C277" t="str">
            <v>Span</v>
          </cell>
          <cell r="D277">
            <v>46510</v>
          </cell>
          <cell r="E277">
            <v>20900</v>
          </cell>
          <cell r="F277">
            <v>18604</v>
          </cell>
          <cell r="G277">
            <v>9300</v>
          </cell>
          <cell r="H277">
            <v>0.4</v>
          </cell>
        </row>
        <row r="278">
          <cell r="A278" t="str">
            <v>smk15</v>
          </cell>
          <cell r="B278" t="str">
            <v xml:space="preserve">Saging TM 1 x A3C 50 </v>
          </cell>
          <cell r="C278" t="str">
            <v>Span</v>
          </cell>
          <cell r="D278">
            <v>46510</v>
          </cell>
          <cell r="E278">
            <v>20900</v>
          </cell>
          <cell r="F278">
            <v>18604</v>
          </cell>
          <cell r="G278">
            <v>9300</v>
          </cell>
          <cell r="H278">
            <v>0.4</v>
          </cell>
        </row>
        <row r="279">
          <cell r="A279" t="str">
            <v>smk135</v>
          </cell>
          <cell r="B279" t="str">
            <v xml:space="preserve">Saging TM 1 x A3C 35 </v>
          </cell>
          <cell r="C279" t="str">
            <v>Span</v>
          </cell>
          <cell r="D279">
            <v>37895</v>
          </cell>
          <cell r="E279">
            <v>17000</v>
          </cell>
          <cell r="F279">
            <v>15158</v>
          </cell>
          <cell r="G279">
            <v>7550</v>
          </cell>
          <cell r="H279">
            <v>0.4</v>
          </cell>
        </row>
        <row r="280">
          <cell r="A280" t="str">
            <v>smk115</v>
          </cell>
          <cell r="B280" t="str">
            <v xml:space="preserve">Saging TM 1 x A3C 150 </v>
          </cell>
          <cell r="C280" t="str">
            <v>Span</v>
          </cell>
          <cell r="D280">
            <v>49092.5</v>
          </cell>
          <cell r="F280">
            <v>19637</v>
          </cell>
          <cell r="G280">
            <v>9800</v>
          </cell>
          <cell r="H280">
            <v>0.4</v>
          </cell>
        </row>
        <row r="281">
          <cell r="A281" t="str">
            <v>smk350</v>
          </cell>
          <cell r="B281" t="str">
            <v xml:space="preserve">Saging TM 3 x A3C 50 </v>
          </cell>
          <cell r="C281" t="str">
            <v>Span</v>
          </cell>
          <cell r="G281">
            <v>20000</v>
          </cell>
        </row>
        <row r="282">
          <cell r="A282" t="str">
            <v>smk124</v>
          </cell>
          <cell r="B282" t="str">
            <v>Saging TM 1 x A3C 240</v>
          </cell>
          <cell r="G282">
            <v>11000</v>
          </cell>
        </row>
        <row r="284">
          <cell r="A284" t="str">
            <v>bmk32415</v>
          </cell>
          <cell r="B284" t="str">
            <v xml:space="preserve">  Bongkar TM 3 x A3C 240  + N 150 </v>
          </cell>
          <cell r="C284" t="str">
            <v>Span</v>
          </cell>
          <cell r="E284">
            <v>46260</v>
          </cell>
          <cell r="F284">
            <v>30867.200000000001</v>
          </cell>
          <cell r="G284">
            <v>30800</v>
          </cell>
          <cell r="H284">
            <v>0.4</v>
          </cell>
        </row>
        <row r="285">
          <cell r="A285" t="str">
            <v>bmk32412</v>
          </cell>
          <cell r="B285" t="str">
            <v xml:space="preserve">  Bongkar TM 3 x A3C 240  + N 120 </v>
          </cell>
          <cell r="C285" t="str">
            <v>Span</v>
          </cell>
          <cell r="E285">
            <v>46260</v>
          </cell>
          <cell r="F285">
            <v>30867.200000000001</v>
          </cell>
          <cell r="G285">
            <v>30800</v>
          </cell>
          <cell r="H285">
            <v>0.4</v>
          </cell>
        </row>
        <row r="286">
          <cell r="A286" t="str">
            <v>bmk324</v>
          </cell>
          <cell r="B286" t="str">
            <v xml:space="preserve">  Bongkar TM 3 x A3C 240 </v>
          </cell>
          <cell r="C286" t="str">
            <v>Span</v>
          </cell>
          <cell r="E286">
            <v>37980</v>
          </cell>
          <cell r="F286">
            <v>25355.200000000001</v>
          </cell>
          <cell r="G286">
            <v>25300</v>
          </cell>
          <cell r="H286">
            <v>0.4</v>
          </cell>
        </row>
        <row r="287">
          <cell r="A287" t="str">
            <v>bmk224</v>
          </cell>
          <cell r="B287" t="str">
            <v xml:space="preserve">  Bongkar TM 2 x A3C 240 </v>
          </cell>
          <cell r="C287" t="str">
            <v>Span</v>
          </cell>
          <cell r="E287">
            <v>28800</v>
          </cell>
          <cell r="F287">
            <v>17087.2</v>
          </cell>
          <cell r="G287">
            <v>17000</v>
          </cell>
          <cell r="H287">
            <v>0.4</v>
          </cell>
        </row>
        <row r="288">
          <cell r="A288" t="str">
            <v>bmk31515</v>
          </cell>
          <cell r="B288" t="str">
            <v xml:space="preserve">  Bongkar TM 3 x A3C 150  + N 150 </v>
          </cell>
          <cell r="C288" t="str">
            <v>Span</v>
          </cell>
          <cell r="E288">
            <v>33840</v>
          </cell>
          <cell r="F288">
            <v>22599.200000000001</v>
          </cell>
          <cell r="G288">
            <v>22500</v>
          </cell>
          <cell r="H288">
            <v>0.4</v>
          </cell>
        </row>
        <row r="289">
          <cell r="A289" t="str">
            <v>bmk3157</v>
          </cell>
          <cell r="B289" t="str">
            <v xml:space="preserve">  Bongkar TM 3 x A3C 150  + N 70 </v>
          </cell>
          <cell r="C289" t="str">
            <v>Span</v>
          </cell>
          <cell r="E289">
            <v>33840</v>
          </cell>
          <cell r="F289">
            <v>22599.200000000001</v>
          </cell>
          <cell r="G289">
            <v>22500</v>
          </cell>
          <cell r="H289">
            <v>0.4</v>
          </cell>
        </row>
        <row r="290">
          <cell r="A290" t="str">
            <v>bmk315</v>
          </cell>
          <cell r="B290" t="str">
            <v xml:space="preserve">  Bongkar TM 3 x A3C 150 </v>
          </cell>
          <cell r="C290" t="str">
            <v>Span</v>
          </cell>
          <cell r="E290">
            <v>33480</v>
          </cell>
          <cell r="F290">
            <v>19843.2</v>
          </cell>
          <cell r="G290">
            <v>19800</v>
          </cell>
          <cell r="H290">
            <v>0.4</v>
          </cell>
        </row>
        <row r="291">
          <cell r="A291" t="str">
            <v>bmk215</v>
          </cell>
          <cell r="B291" t="str">
            <v xml:space="preserve">  Bongkar TM 2 x A3C 150 </v>
          </cell>
          <cell r="C291" t="str">
            <v>Span</v>
          </cell>
          <cell r="E291">
            <v>26460</v>
          </cell>
          <cell r="F291">
            <v>15709.6</v>
          </cell>
          <cell r="G291">
            <v>15700</v>
          </cell>
          <cell r="H291">
            <v>0.4</v>
          </cell>
        </row>
        <row r="292">
          <cell r="A292" t="str">
            <v>bmk377</v>
          </cell>
          <cell r="B292" t="str">
            <v xml:space="preserve">  Bongkar TM 3 x A3C 70  + N 70 </v>
          </cell>
          <cell r="C292" t="str">
            <v>Span</v>
          </cell>
          <cell r="E292">
            <v>33480</v>
          </cell>
          <cell r="F292">
            <v>19843.2</v>
          </cell>
          <cell r="G292">
            <v>19800</v>
          </cell>
          <cell r="H292">
            <v>0.4</v>
          </cell>
        </row>
        <row r="293">
          <cell r="A293" t="str">
            <v>bmk375</v>
          </cell>
          <cell r="B293" t="str">
            <v xml:space="preserve">  Bongkar TM 3 x A3C 70  + N 50 </v>
          </cell>
          <cell r="C293" t="str">
            <v>Span</v>
          </cell>
          <cell r="E293">
            <v>31140</v>
          </cell>
          <cell r="F293">
            <v>18465.600000000002</v>
          </cell>
          <cell r="G293">
            <v>18400</v>
          </cell>
          <cell r="H293">
            <v>0.4</v>
          </cell>
        </row>
        <row r="294">
          <cell r="A294" t="str">
            <v>bmk3735</v>
          </cell>
          <cell r="B294" t="str">
            <v xml:space="preserve">  Bongkar TM 3 x A3C 70  + N 35 </v>
          </cell>
          <cell r="C294" t="str">
            <v>Span</v>
          </cell>
          <cell r="E294">
            <v>31140</v>
          </cell>
          <cell r="F294">
            <v>18465.600000000002</v>
          </cell>
          <cell r="G294">
            <v>18400</v>
          </cell>
          <cell r="H294">
            <v>0.4</v>
          </cell>
        </row>
        <row r="295">
          <cell r="A295" t="str">
            <v>bmk37</v>
          </cell>
          <cell r="B295" t="str">
            <v xml:space="preserve">  Bongkar TM 3 x A3C 70 </v>
          </cell>
          <cell r="C295" t="str">
            <v>Span</v>
          </cell>
          <cell r="E295">
            <v>28800</v>
          </cell>
          <cell r="F295">
            <v>17087.2</v>
          </cell>
          <cell r="G295">
            <v>17000</v>
          </cell>
          <cell r="H295">
            <v>0.4</v>
          </cell>
        </row>
        <row r="296">
          <cell r="A296" t="str">
            <v>bmk27</v>
          </cell>
          <cell r="B296" t="str">
            <v xml:space="preserve">  Bongkar TM 2 x A3C 70 </v>
          </cell>
          <cell r="C296" t="str">
            <v>Span</v>
          </cell>
          <cell r="E296">
            <v>19500</v>
          </cell>
          <cell r="F296">
            <v>11575.2</v>
          </cell>
          <cell r="G296">
            <v>11500</v>
          </cell>
          <cell r="H296">
            <v>0.4</v>
          </cell>
        </row>
        <row r="297">
          <cell r="A297" t="str">
            <v>bmk33535</v>
          </cell>
          <cell r="B297" t="str">
            <v xml:space="preserve">  Bongkar TM 3 x A3C 35  + N 35 </v>
          </cell>
          <cell r="C297" t="str">
            <v>Span</v>
          </cell>
          <cell r="E297">
            <v>24180</v>
          </cell>
          <cell r="F297">
            <v>14331.2</v>
          </cell>
          <cell r="G297">
            <v>14300</v>
          </cell>
          <cell r="H297">
            <v>0.4</v>
          </cell>
        </row>
        <row r="298">
          <cell r="A298" t="str">
            <v>bmk335</v>
          </cell>
          <cell r="B298" t="str">
            <v xml:space="preserve">  Bongkar TM 3 x A3C 35 </v>
          </cell>
          <cell r="C298" t="str">
            <v>Span</v>
          </cell>
          <cell r="E298">
            <v>19500</v>
          </cell>
          <cell r="F298">
            <v>11575.2</v>
          </cell>
          <cell r="G298">
            <v>11500</v>
          </cell>
          <cell r="H298">
            <v>0.4</v>
          </cell>
        </row>
        <row r="299">
          <cell r="A299" t="str">
            <v>bmk235</v>
          </cell>
          <cell r="B299" t="str">
            <v xml:space="preserve">  Bongkar TM 2 x A3C 35 </v>
          </cell>
          <cell r="C299" t="str">
            <v>Span</v>
          </cell>
          <cell r="E299">
            <v>14880</v>
          </cell>
          <cell r="F299">
            <v>8819.2000000000007</v>
          </cell>
          <cell r="G299">
            <v>8800</v>
          </cell>
          <cell r="H299">
            <v>0.4</v>
          </cell>
        </row>
        <row r="300">
          <cell r="A300" t="str">
            <v>bmk1157</v>
          </cell>
          <cell r="B300" t="str">
            <v xml:space="preserve">  Bongkar TM 1 x A3C 150  + N 70 </v>
          </cell>
          <cell r="C300" t="str">
            <v>Span</v>
          </cell>
          <cell r="E300">
            <v>28800</v>
          </cell>
          <cell r="F300">
            <v>17087.2</v>
          </cell>
          <cell r="G300">
            <v>17000</v>
          </cell>
          <cell r="H300">
            <v>0.4</v>
          </cell>
        </row>
        <row r="301">
          <cell r="A301" t="str">
            <v>bmk1127</v>
          </cell>
          <cell r="B301" t="str">
            <v xml:space="preserve">  Bongkar TM 1 x A3C 120  + N 70 </v>
          </cell>
          <cell r="C301" t="str">
            <v>Span</v>
          </cell>
          <cell r="E301">
            <v>26460</v>
          </cell>
          <cell r="F301">
            <v>15709.6</v>
          </cell>
          <cell r="G301">
            <v>15700</v>
          </cell>
          <cell r="H301">
            <v>0.4</v>
          </cell>
        </row>
        <row r="302">
          <cell r="A302" t="str">
            <v>bmkl177</v>
          </cell>
          <cell r="B302" t="str">
            <v xml:space="preserve">  Bongkar TM 1 x A3C 70  + N 70 </v>
          </cell>
          <cell r="C302" t="str">
            <v>Span</v>
          </cell>
          <cell r="E302">
            <v>24180</v>
          </cell>
          <cell r="F302">
            <v>14331.2</v>
          </cell>
          <cell r="G302">
            <v>14300</v>
          </cell>
          <cell r="H302">
            <v>0.4</v>
          </cell>
        </row>
        <row r="303">
          <cell r="A303" t="str">
            <v>bmk175</v>
          </cell>
          <cell r="B303" t="str">
            <v xml:space="preserve">  Bongkar TM 1 x A3C 70  + N 50 </v>
          </cell>
          <cell r="C303" t="str">
            <v>Span</v>
          </cell>
          <cell r="E303">
            <v>24180</v>
          </cell>
          <cell r="F303">
            <v>14331.2</v>
          </cell>
          <cell r="G303">
            <v>14300</v>
          </cell>
          <cell r="H303">
            <v>0.4</v>
          </cell>
        </row>
        <row r="304">
          <cell r="A304" t="str">
            <v>bmk1735</v>
          </cell>
          <cell r="B304" t="str">
            <v xml:space="preserve">  Bongkar TM 1 x A3C 70  + N 35 </v>
          </cell>
          <cell r="C304" t="str">
            <v>Span</v>
          </cell>
          <cell r="E304">
            <v>19500</v>
          </cell>
          <cell r="F304">
            <v>11575.2</v>
          </cell>
          <cell r="G304">
            <v>11500</v>
          </cell>
          <cell r="H304">
            <v>0.4</v>
          </cell>
        </row>
        <row r="305">
          <cell r="A305" t="str">
            <v>bmk13535</v>
          </cell>
          <cell r="B305" t="str">
            <v xml:space="preserve">  Bongkar TM 1 x A3C 35  + N 35 </v>
          </cell>
          <cell r="C305" t="str">
            <v>Span</v>
          </cell>
          <cell r="E305">
            <v>14880</v>
          </cell>
          <cell r="F305">
            <v>8819.2000000000007</v>
          </cell>
          <cell r="G305">
            <v>8800</v>
          </cell>
          <cell r="H305">
            <v>0.4</v>
          </cell>
        </row>
        <row r="306">
          <cell r="A306" t="str">
            <v>bmk17</v>
          </cell>
          <cell r="B306" t="str">
            <v xml:space="preserve">  Bongkar TM 1 x A3C 70 </v>
          </cell>
          <cell r="C306" t="str">
            <v>Span</v>
          </cell>
          <cell r="E306">
            <v>12540</v>
          </cell>
          <cell r="F306">
            <v>7441.6</v>
          </cell>
          <cell r="G306">
            <v>7400</v>
          </cell>
          <cell r="H306">
            <v>0.4</v>
          </cell>
        </row>
        <row r="307">
          <cell r="A307" t="str">
            <v>bmk15</v>
          </cell>
          <cell r="B307" t="str">
            <v xml:space="preserve">  Bongkar TM 1 x A3C 50 </v>
          </cell>
          <cell r="C307" t="str">
            <v>Span</v>
          </cell>
          <cell r="E307">
            <v>12540</v>
          </cell>
          <cell r="F307">
            <v>7441.6</v>
          </cell>
          <cell r="G307">
            <v>7400</v>
          </cell>
          <cell r="H307">
            <v>0.4</v>
          </cell>
        </row>
        <row r="308">
          <cell r="A308" t="str">
            <v>bmk135</v>
          </cell>
          <cell r="B308" t="str">
            <v xml:space="preserve">  Bongkar TM 1 x A3C 35 </v>
          </cell>
          <cell r="C308" t="str">
            <v>Span</v>
          </cell>
          <cell r="E308">
            <v>10200</v>
          </cell>
          <cell r="F308">
            <v>6063.2000000000007</v>
          </cell>
          <cell r="G308">
            <v>6000</v>
          </cell>
          <cell r="H308">
            <v>0.4</v>
          </cell>
        </row>
        <row r="309">
          <cell r="A309" t="str">
            <v>bmk115</v>
          </cell>
          <cell r="B309" t="str">
            <v xml:space="preserve">  Bongkar TM 1 x A3C 150 </v>
          </cell>
          <cell r="C309" t="str">
            <v>Span</v>
          </cell>
          <cell r="F309">
            <v>7854.8</v>
          </cell>
          <cell r="G309">
            <v>7800</v>
          </cell>
          <cell r="H309">
            <v>0.4</v>
          </cell>
        </row>
        <row r="310">
          <cell r="A310" t="str">
            <v>bmk350</v>
          </cell>
          <cell r="B310" t="str">
            <v xml:space="preserve">  Bongkar TM 3 x A3C 50</v>
          </cell>
          <cell r="C310" t="str">
            <v>Span</v>
          </cell>
          <cell r="F310">
            <v>16000</v>
          </cell>
          <cell r="G310">
            <v>16000</v>
          </cell>
          <cell r="H310">
            <v>0.4</v>
          </cell>
        </row>
        <row r="311">
          <cell r="A311" t="str">
            <v>bmk124</v>
          </cell>
          <cell r="B311" t="str">
            <v xml:space="preserve">  Bongkar TM 1 x A3C 240</v>
          </cell>
          <cell r="C311" t="str">
            <v>Span</v>
          </cell>
          <cell r="F311">
            <v>8800</v>
          </cell>
          <cell r="G311">
            <v>8800</v>
          </cell>
          <cell r="H311">
            <v>0.4</v>
          </cell>
        </row>
        <row r="312">
          <cell r="E312">
            <v>0</v>
          </cell>
          <cell r="F312">
            <v>0</v>
          </cell>
          <cell r="G312">
            <v>0</v>
          </cell>
        </row>
        <row r="313">
          <cell r="B313" t="str">
            <v>UPAH BORONGAN PEKERJAAN JTR 220 V</v>
          </cell>
          <cell r="E313">
            <v>0</v>
          </cell>
          <cell r="F313">
            <v>0</v>
          </cell>
          <cell r="G313">
            <v>0</v>
          </cell>
        </row>
        <row r="314">
          <cell r="B314" t="str">
            <v>PEMASANGAN PERLENGKAPAN PADA TIANG</v>
          </cell>
          <cell r="E314">
            <v>0</v>
          </cell>
          <cell r="F314">
            <v>0</v>
          </cell>
          <cell r="G314">
            <v>0</v>
          </cell>
        </row>
        <row r="315">
          <cell r="A315" t="str">
            <v>J5</v>
          </cell>
          <cell r="B315" t="str">
            <v>J 5, 8 , 6X</v>
          </cell>
          <cell r="C315" t="str">
            <v>Unit</v>
          </cell>
          <cell r="D315">
            <v>8545</v>
          </cell>
          <cell r="E315">
            <v>3800</v>
          </cell>
          <cell r="F315">
            <v>3845.25</v>
          </cell>
          <cell r="G315">
            <v>3800</v>
          </cell>
          <cell r="H315">
            <v>0.45</v>
          </cell>
        </row>
        <row r="316">
          <cell r="A316" t="str">
            <v>J6</v>
          </cell>
          <cell r="B316" t="str">
            <v>J 6</v>
          </cell>
          <cell r="C316" t="str">
            <v>Unit</v>
          </cell>
          <cell r="D316">
            <v>11095</v>
          </cell>
          <cell r="E316">
            <v>4900</v>
          </cell>
          <cell r="F316">
            <v>4992.75</v>
          </cell>
          <cell r="G316">
            <v>4900</v>
          </cell>
          <cell r="H316">
            <v>0.45</v>
          </cell>
        </row>
        <row r="317">
          <cell r="A317" t="str">
            <v>J10</v>
          </cell>
          <cell r="B317" t="str">
            <v>J 10</v>
          </cell>
          <cell r="C317" t="str">
            <v>Unit</v>
          </cell>
          <cell r="D317">
            <v>14950</v>
          </cell>
          <cell r="E317">
            <v>6700</v>
          </cell>
          <cell r="F317">
            <v>6727.5</v>
          </cell>
          <cell r="G317">
            <v>6700</v>
          </cell>
          <cell r="H317">
            <v>0.45</v>
          </cell>
        </row>
        <row r="318">
          <cell r="E318">
            <v>0</v>
          </cell>
          <cell r="F318">
            <v>0</v>
          </cell>
          <cell r="G318">
            <v>0</v>
          </cell>
        </row>
        <row r="319">
          <cell r="A319" t="str">
            <v>BJ5</v>
          </cell>
          <cell r="B319" t="str">
            <v xml:space="preserve">  Bongkar J 5, 8 , 6X</v>
          </cell>
          <cell r="C319" t="str">
            <v>Unit</v>
          </cell>
          <cell r="E319">
            <v>2280</v>
          </cell>
          <cell r="F319">
            <v>1520</v>
          </cell>
          <cell r="G319">
            <v>1500</v>
          </cell>
          <cell r="H319">
            <v>0.4</v>
          </cell>
        </row>
        <row r="320">
          <cell r="A320" t="str">
            <v>BJ6</v>
          </cell>
          <cell r="B320" t="str">
            <v xml:space="preserve">  Bongkar J 6</v>
          </cell>
          <cell r="C320" t="str">
            <v>Unit</v>
          </cell>
          <cell r="E320">
            <v>2940</v>
          </cell>
          <cell r="F320">
            <v>1960</v>
          </cell>
          <cell r="G320">
            <v>1900</v>
          </cell>
          <cell r="H320">
            <v>0.4</v>
          </cell>
        </row>
        <row r="321">
          <cell r="A321" t="str">
            <v>BJ10</v>
          </cell>
          <cell r="B321" t="str">
            <v xml:space="preserve">  Bongkar J 10</v>
          </cell>
          <cell r="C321" t="str">
            <v>Unit</v>
          </cell>
          <cell r="E321">
            <v>4020</v>
          </cell>
          <cell r="F321">
            <v>2680</v>
          </cell>
          <cell r="G321">
            <v>2600</v>
          </cell>
          <cell r="H321">
            <v>0.4</v>
          </cell>
        </row>
        <row r="322">
          <cell r="F322">
            <v>0</v>
          </cell>
          <cell r="G322">
            <v>0</v>
          </cell>
        </row>
        <row r="323">
          <cell r="B323" t="str">
            <v>PEMASANGAN PERLENGKAPAN PADA TIANG</v>
          </cell>
          <cell r="F323">
            <v>0</v>
          </cell>
          <cell r="G323">
            <v>0</v>
          </cell>
        </row>
        <row r="324">
          <cell r="B324" t="str">
            <v>DENGAN TWISTED CABLE</v>
          </cell>
          <cell r="E324">
            <v>0</v>
          </cell>
          <cell r="F324">
            <v>0</v>
          </cell>
          <cell r="G324">
            <v>0</v>
          </cell>
        </row>
        <row r="325">
          <cell r="A325" t="str">
            <v>J5T</v>
          </cell>
          <cell r="B325" t="str">
            <v>B 13 B / D, J 2, J 5 T</v>
          </cell>
          <cell r="C325" t="str">
            <v>Unit</v>
          </cell>
          <cell r="D325">
            <v>8545</v>
          </cell>
          <cell r="E325">
            <v>3800</v>
          </cell>
          <cell r="F325">
            <v>3845.25</v>
          </cell>
          <cell r="G325">
            <v>3800</v>
          </cell>
          <cell r="H325">
            <v>0.45</v>
          </cell>
        </row>
        <row r="326">
          <cell r="A326" t="str">
            <v>J7T</v>
          </cell>
          <cell r="B326" t="str">
            <v>B 15 B / D, J 3, J 7 T</v>
          </cell>
          <cell r="C326" t="str">
            <v>Unit</v>
          </cell>
          <cell r="D326">
            <v>8545</v>
          </cell>
          <cell r="E326">
            <v>3800</v>
          </cell>
          <cell r="F326">
            <v>3845.25</v>
          </cell>
          <cell r="G326">
            <v>3800</v>
          </cell>
          <cell r="H326">
            <v>0.45</v>
          </cell>
        </row>
        <row r="327">
          <cell r="A327" t="str">
            <v>J6T</v>
          </cell>
          <cell r="B327" t="str">
            <v>B 16 B / D, J 4, J 6 T</v>
          </cell>
          <cell r="C327" t="str">
            <v>Unit</v>
          </cell>
          <cell r="D327">
            <v>11095</v>
          </cell>
          <cell r="E327">
            <v>4900</v>
          </cell>
          <cell r="F327">
            <v>4992.75</v>
          </cell>
          <cell r="G327">
            <v>4900</v>
          </cell>
          <cell r="H327">
            <v>0.45</v>
          </cell>
        </row>
        <row r="328">
          <cell r="A328" t="str">
            <v>MJ6T</v>
          </cell>
          <cell r="B328" t="str">
            <v>J 4 A / MJ 6 T</v>
          </cell>
          <cell r="C328" t="str">
            <v>Unit</v>
          </cell>
          <cell r="D328">
            <v>6200</v>
          </cell>
          <cell r="E328">
            <v>2700</v>
          </cell>
          <cell r="F328">
            <v>2790</v>
          </cell>
          <cell r="G328">
            <v>2700</v>
          </cell>
          <cell r="H328">
            <v>0.45</v>
          </cell>
        </row>
        <row r="329">
          <cell r="A329" t="str">
            <v>B71B</v>
          </cell>
          <cell r="B329" t="str">
            <v>B 71 B</v>
          </cell>
          <cell r="C329" t="str">
            <v>Unit</v>
          </cell>
          <cell r="D329">
            <v>8545</v>
          </cell>
          <cell r="E329">
            <v>3800</v>
          </cell>
          <cell r="F329">
            <v>3845.25</v>
          </cell>
          <cell r="G329">
            <v>3800</v>
          </cell>
          <cell r="H329">
            <v>0.45</v>
          </cell>
        </row>
        <row r="330">
          <cell r="E330">
            <v>0</v>
          </cell>
          <cell r="F330">
            <v>0</v>
          </cell>
          <cell r="G330">
            <v>0</v>
          </cell>
        </row>
        <row r="331">
          <cell r="A331" t="str">
            <v>bJ5T</v>
          </cell>
          <cell r="B331" t="str">
            <v xml:space="preserve">  Bongkar   B 13   B / D, J 2, J 5 T</v>
          </cell>
          <cell r="C331" t="str">
            <v>Unit</v>
          </cell>
          <cell r="E331">
            <v>3800</v>
          </cell>
          <cell r="F331">
            <v>1520</v>
          </cell>
          <cell r="G331">
            <v>1500</v>
          </cell>
          <cell r="H331">
            <v>0.4</v>
          </cell>
        </row>
        <row r="332">
          <cell r="A332" t="str">
            <v>bJ7T</v>
          </cell>
          <cell r="B332" t="str">
            <v xml:space="preserve">  Bongkar   B 15   B / D, J 3, J 7 T</v>
          </cell>
          <cell r="C332" t="str">
            <v>Unit</v>
          </cell>
          <cell r="E332">
            <v>3800</v>
          </cell>
          <cell r="F332">
            <v>1520</v>
          </cell>
          <cell r="G332">
            <v>1500</v>
          </cell>
          <cell r="H332">
            <v>0.4</v>
          </cell>
        </row>
        <row r="333">
          <cell r="A333" t="str">
            <v>bJ6T</v>
          </cell>
          <cell r="B333" t="str">
            <v xml:space="preserve">  Bongkar   B 16   B / D, J 4, J 6 T</v>
          </cell>
          <cell r="C333" t="str">
            <v>Unit</v>
          </cell>
          <cell r="E333">
            <v>4900</v>
          </cell>
          <cell r="F333">
            <v>1960</v>
          </cell>
          <cell r="G333">
            <v>1900</v>
          </cell>
          <cell r="H333">
            <v>0.4</v>
          </cell>
        </row>
        <row r="334">
          <cell r="A334" t="str">
            <v>bMJ6T</v>
          </cell>
          <cell r="B334" t="str">
            <v xml:space="preserve">  Bongkar J 4 A / MJ 6 T</v>
          </cell>
          <cell r="C334" t="str">
            <v>Unit</v>
          </cell>
          <cell r="E334">
            <v>2700</v>
          </cell>
          <cell r="F334">
            <v>1080</v>
          </cell>
          <cell r="G334">
            <v>1000</v>
          </cell>
          <cell r="H334">
            <v>0.4</v>
          </cell>
        </row>
        <row r="335">
          <cell r="A335" t="str">
            <v>bB71B</v>
          </cell>
          <cell r="B335" t="str">
            <v xml:space="preserve">  Bongkar   B 71   B</v>
          </cell>
          <cell r="C335" t="str">
            <v>Unit</v>
          </cell>
          <cell r="E335">
            <v>3800</v>
          </cell>
          <cell r="F335">
            <v>1520</v>
          </cell>
          <cell r="G335">
            <v>1500</v>
          </cell>
          <cell r="H335">
            <v>0.4</v>
          </cell>
        </row>
        <row r="337">
          <cell r="B337" t="str">
            <v>PENARIKAN HANTARAN JTR u/50 METER</v>
          </cell>
          <cell r="E337">
            <v>0</v>
          </cell>
          <cell r="F337">
            <v>0</v>
          </cell>
          <cell r="G337">
            <v>0</v>
          </cell>
        </row>
        <row r="338">
          <cell r="B338" t="str">
            <v>PENARIKAN KAWAT</v>
          </cell>
          <cell r="E338">
            <v>0</v>
          </cell>
          <cell r="F338">
            <v>0</v>
          </cell>
          <cell r="G338">
            <v>0</v>
          </cell>
        </row>
        <row r="339">
          <cell r="A339" t="str">
            <v>rk277</v>
          </cell>
          <cell r="B339" t="str">
            <v xml:space="preserve">Tarik TR 2 x A3C 70  + N  70 </v>
          </cell>
          <cell r="C339" t="str">
            <v>Span</v>
          </cell>
          <cell r="D339">
            <v>89570</v>
          </cell>
          <cell r="E339">
            <v>40300</v>
          </cell>
          <cell r="F339">
            <v>35828</v>
          </cell>
          <cell r="G339">
            <v>35800</v>
          </cell>
          <cell r="H339">
            <v>0.4</v>
          </cell>
        </row>
        <row r="340">
          <cell r="A340" t="str">
            <v>rk2735</v>
          </cell>
          <cell r="B340" t="str">
            <v xml:space="preserve">Tarik TR 2 x A3C 70  + N  35 </v>
          </cell>
          <cell r="C340" t="str">
            <v>Span</v>
          </cell>
          <cell r="D340">
            <v>80960</v>
          </cell>
          <cell r="E340">
            <v>36400</v>
          </cell>
          <cell r="F340">
            <v>32384</v>
          </cell>
          <cell r="G340">
            <v>32300</v>
          </cell>
          <cell r="H340">
            <v>0.4</v>
          </cell>
        </row>
        <row r="341">
          <cell r="A341" t="str">
            <v>rk3735</v>
          </cell>
          <cell r="B341" t="str">
            <v xml:space="preserve">Tarik TR 3 x A3C 70  + N  35 </v>
          </cell>
          <cell r="C341" t="str">
            <v>Span</v>
          </cell>
          <cell r="D341">
            <v>106795</v>
          </cell>
          <cell r="E341">
            <v>48000</v>
          </cell>
          <cell r="F341">
            <v>42718</v>
          </cell>
          <cell r="G341">
            <v>42700</v>
          </cell>
          <cell r="H341">
            <v>0.4</v>
          </cell>
        </row>
        <row r="342">
          <cell r="A342" t="str">
            <v>rk27</v>
          </cell>
          <cell r="B342" t="str">
            <v xml:space="preserve">Tarik TR 2 x A3C 70 </v>
          </cell>
          <cell r="C342" t="str">
            <v>Span</v>
          </cell>
          <cell r="D342">
            <v>63735</v>
          </cell>
          <cell r="E342">
            <v>28600</v>
          </cell>
          <cell r="F342">
            <v>25494</v>
          </cell>
          <cell r="G342">
            <v>25400</v>
          </cell>
          <cell r="H342">
            <v>0.4</v>
          </cell>
        </row>
        <row r="343">
          <cell r="A343" t="str">
            <v>rk255</v>
          </cell>
          <cell r="B343" t="str">
            <v xml:space="preserve">Tarik TR 2 x A3C 55  + N  55 </v>
          </cell>
          <cell r="C343" t="str">
            <v>Span</v>
          </cell>
          <cell r="D343">
            <v>55120</v>
          </cell>
          <cell r="E343">
            <v>24800</v>
          </cell>
          <cell r="F343">
            <v>22048</v>
          </cell>
          <cell r="G343">
            <v>22000</v>
          </cell>
          <cell r="H343">
            <v>0.4</v>
          </cell>
        </row>
        <row r="344">
          <cell r="A344" t="str">
            <v>rk255</v>
          </cell>
          <cell r="B344" t="str">
            <v xml:space="preserve">Tarik TR 2 x A3C 55 </v>
          </cell>
          <cell r="C344" t="str">
            <v>Span</v>
          </cell>
          <cell r="D344">
            <v>46510</v>
          </cell>
          <cell r="E344">
            <v>20900</v>
          </cell>
          <cell r="F344">
            <v>18604</v>
          </cell>
          <cell r="G344">
            <v>18600</v>
          </cell>
          <cell r="H344">
            <v>0.4</v>
          </cell>
        </row>
        <row r="345">
          <cell r="A345" t="str">
            <v>rk235</v>
          </cell>
          <cell r="B345" t="str">
            <v xml:space="preserve">Tarik TR 2 x A3C 35 </v>
          </cell>
          <cell r="C345" t="str">
            <v>Span</v>
          </cell>
          <cell r="D345">
            <v>41340</v>
          </cell>
          <cell r="E345">
            <v>18600</v>
          </cell>
          <cell r="F345">
            <v>16536</v>
          </cell>
          <cell r="G345">
            <v>16500</v>
          </cell>
          <cell r="H345">
            <v>0.4</v>
          </cell>
        </row>
        <row r="346">
          <cell r="A346" t="str">
            <v>rk335</v>
          </cell>
          <cell r="B346" t="str">
            <v>Tarik TR 3 x A3C 35</v>
          </cell>
          <cell r="C346" t="str">
            <v>Span</v>
          </cell>
          <cell r="E346">
            <v>25000</v>
          </cell>
          <cell r="F346">
            <v>0</v>
          </cell>
          <cell r="G346">
            <v>19000</v>
          </cell>
          <cell r="H346">
            <v>0.4</v>
          </cell>
        </row>
        <row r="347">
          <cell r="E347">
            <v>0</v>
          </cell>
          <cell r="F347">
            <v>0</v>
          </cell>
          <cell r="G347">
            <v>0</v>
          </cell>
        </row>
        <row r="348">
          <cell r="A348" t="str">
            <v>srk277</v>
          </cell>
          <cell r="B348" t="str">
            <v xml:space="preserve">Saging TR 2 x A3C 70  + N  70 </v>
          </cell>
          <cell r="C348" t="str">
            <v>Span</v>
          </cell>
          <cell r="D348">
            <v>89570</v>
          </cell>
          <cell r="E348">
            <v>40300</v>
          </cell>
          <cell r="F348">
            <v>35828</v>
          </cell>
          <cell r="G348">
            <v>17900</v>
          </cell>
          <cell r="H348">
            <v>0.4</v>
          </cell>
        </row>
        <row r="349">
          <cell r="A349" t="str">
            <v>srk2735</v>
          </cell>
          <cell r="B349" t="str">
            <v xml:space="preserve">Saging TR 2 x A3C 70  + N  35 </v>
          </cell>
          <cell r="C349" t="str">
            <v>Span</v>
          </cell>
          <cell r="D349">
            <v>80960</v>
          </cell>
          <cell r="E349">
            <v>36400</v>
          </cell>
          <cell r="F349">
            <v>32384</v>
          </cell>
          <cell r="G349">
            <v>16150</v>
          </cell>
          <cell r="H349">
            <v>0.4</v>
          </cell>
        </row>
        <row r="350">
          <cell r="A350" t="str">
            <v>srk3735</v>
          </cell>
          <cell r="B350" t="str">
            <v xml:space="preserve">Saging TR 3 x A3C 70  + N  35 </v>
          </cell>
          <cell r="C350" t="str">
            <v>Span</v>
          </cell>
          <cell r="D350">
            <v>106795</v>
          </cell>
          <cell r="E350">
            <v>48000</v>
          </cell>
          <cell r="F350">
            <v>42718</v>
          </cell>
          <cell r="G350">
            <v>21350</v>
          </cell>
          <cell r="H350">
            <v>0.4</v>
          </cell>
        </row>
        <row r="351">
          <cell r="A351" t="str">
            <v>srk27</v>
          </cell>
          <cell r="B351" t="str">
            <v xml:space="preserve">Saging TR 2 x A3C 70 </v>
          </cell>
          <cell r="C351" t="str">
            <v>Span</v>
          </cell>
          <cell r="D351">
            <v>63735</v>
          </cell>
          <cell r="E351">
            <v>28600</v>
          </cell>
          <cell r="F351">
            <v>25494</v>
          </cell>
          <cell r="G351">
            <v>12700</v>
          </cell>
          <cell r="H351">
            <v>0.4</v>
          </cell>
        </row>
        <row r="352">
          <cell r="A352" t="str">
            <v>srk255</v>
          </cell>
          <cell r="B352" t="str">
            <v xml:space="preserve">Saging TR 2 x A3C 55  + N  55 </v>
          </cell>
          <cell r="C352" t="str">
            <v>Span</v>
          </cell>
          <cell r="D352">
            <v>55120</v>
          </cell>
          <cell r="E352">
            <v>24800</v>
          </cell>
          <cell r="F352">
            <v>22048</v>
          </cell>
          <cell r="G352">
            <v>11000</v>
          </cell>
          <cell r="H352">
            <v>0.4</v>
          </cell>
        </row>
        <row r="353">
          <cell r="A353" t="str">
            <v>srk255</v>
          </cell>
          <cell r="B353" t="str">
            <v xml:space="preserve">Saging TR 2 x A3C 55 </v>
          </cell>
          <cell r="C353" t="str">
            <v>Span</v>
          </cell>
          <cell r="D353">
            <v>46510</v>
          </cell>
          <cell r="E353">
            <v>20900</v>
          </cell>
          <cell r="F353">
            <v>18604</v>
          </cell>
          <cell r="G353">
            <v>9300</v>
          </cell>
          <cell r="H353">
            <v>0.4</v>
          </cell>
        </row>
        <row r="354">
          <cell r="A354" t="str">
            <v>srk235</v>
          </cell>
          <cell r="B354" t="str">
            <v xml:space="preserve">Saging TR 2 x A3C 35 </v>
          </cell>
          <cell r="C354" t="str">
            <v>Span</v>
          </cell>
          <cell r="D354">
            <v>41340</v>
          </cell>
          <cell r="E354">
            <v>18600</v>
          </cell>
          <cell r="F354">
            <v>16536</v>
          </cell>
          <cell r="G354">
            <v>8250</v>
          </cell>
          <cell r="H354">
            <v>0.4</v>
          </cell>
        </row>
        <row r="355">
          <cell r="A355" t="str">
            <v>srk335</v>
          </cell>
          <cell r="B355" t="str">
            <v>Saging TR 3 x A3C 35</v>
          </cell>
          <cell r="C355" t="str">
            <v>Span</v>
          </cell>
          <cell r="E355">
            <v>25000</v>
          </cell>
          <cell r="F355">
            <v>0</v>
          </cell>
          <cell r="G355">
            <v>9500</v>
          </cell>
          <cell r="H355">
            <v>0.4</v>
          </cell>
        </row>
        <row r="357">
          <cell r="A357" t="str">
            <v>brk277</v>
          </cell>
          <cell r="B357" t="str">
            <v xml:space="preserve">  Bongkar TR 2 x A3C 70  + N  70 </v>
          </cell>
          <cell r="C357" t="str">
            <v>Span</v>
          </cell>
          <cell r="D357">
            <v>89570</v>
          </cell>
          <cell r="E357">
            <v>40300</v>
          </cell>
          <cell r="F357">
            <v>14320</v>
          </cell>
          <cell r="G357">
            <v>14300</v>
          </cell>
          <cell r="H357">
            <v>0.4</v>
          </cell>
        </row>
        <row r="358">
          <cell r="A358" t="str">
            <v>brk2735</v>
          </cell>
          <cell r="B358" t="str">
            <v xml:space="preserve">  Bongkar TR 2 x A3C 70  + N  35 </v>
          </cell>
          <cell r="C358" t="str">
            <v>Span</v>
          </cell>
          <cell r="D358">
            <v>80960</v>
          </cell>
          <cell r="E358">
            <v>36400</v>
          </cell>
          <cell r="F358">
            <v>12920</v>
          </cell>
          <cell r="G358">
            <v>12900</v>
          </cell>
          <cell r="H358">
            <v>0.4</v>
          </cell>
        </row>
        <row r="359">
          <cell r="A359" t="str">
            <v>brk3735</v>
          </cell>
          <cell r="B359" t="str">
            <v xml:space="preserve">  Bongkar TR 3 x A3C 70  + N  35 </v>
          </cell>
          <cell r="C359" t="str">
            <v>Span</v>
          </cell>
          <cell r="D359">
            <v>106795</v>
          </cell>
          <cell r="E359">
            <v>48000</v>
          </cell>
          <cell r="F359">
            <v>17080</v>
          </cell>
          <cell r="G359">
            <v>17000</v>
          </cell>
          <cell r="H359">
            <v>0.4</v>
          </cell>
        </row>
        <row r="360">
          <cell r="A360" t="str">
            <v>brk27</v>
          </cell>
          <cell r="B360" t="str">
            <v xml:space="preserve">  Bongkar TR 2 x A3C 70 </v>
          </cell>
          <cell r="C360" t="str">
            <v>Span</v>
          </cell>
          <cell r="D360">
            <v>63735</v>
          </cell>
          <cell r="E360">
            <v>28600</v>
          </cell>
          <cell r="F360">
            <v>10160</v>
          </cell>
          <cell r="G360">
            <v>10100</v>
          </cell>
          <cell r="H360">
            <v>0.4</v>
          </cell>
        </row>
        <row r="361">
          <cell r="A361" t="str">
            <v>brk255</v>
          </cell>
          <cell r="B361" t="str">
            <v xml:space="preserve">  Bongkar TR 2 x A3C 55  + N  55 </v>
          </cell>
          <cell r="C361" t="str">
            <v>Span</v>
          </cell>
          <cell r="D361">
            <v>55120</v>
          </cell>
          <cell r="E361">
            <v>24800</v>
          </cell>
          <cell r="F361">
            <v>8800</v>
          </cell>
          <cell r="G361">
            <v>8800</v>
          </cell>
          <cell r="H361">
            <v>0.4</v>
          </cell>
        </row>
        <row r="362">
          <cell r="A362" t="str">
            <v>brk255</v>
          </cell>
          <cell r="B362" t="str">
            <v xml:space="preserve">  Bongkar TR 2 x A3C 55 </v>
          </cell>
          <cell r="C362" t="str">
            <v>Span</v>
          </cell>
          <cell r="D362">
            <v>46510</v>
          </cell>
          <cell r="E362">
            <v>20900</v>
          </cell>
          <cell r="F362">
            <v>7440</v>
          </cell>
          <cell r="G362">
            <v>7400</v>
          </cell>
          <cell r="H362">
            <v>0.4</v>
          </cell>
        </row>
        <row r="363">
          <cell r="A363" t="str">
            <v>brk235</v>
          </cell>
          <cell r="B363" t="str">
            <v xml:space="preserve">  Bongkar TR 2 x A3C 35 </v>
          </cell>
          <cell r="C363" t="str">
            <v>Span</v>
          </cell>
          <cell r="D363">
            <v>41340</v>
          </cell>
          <cell r="E363">
            <v>18600</v>
          </cell>
          <cell r="F363">
            <v>6600</v>
          </cell>
          <cell r="G363">
            <v>6600</v>
          </cell>
          <cell r="H363">
            <v>0.4</v>
          </cell>
        </row>
        <row r="364">
          <cell r="A364" t="str">
            <v>brk335</v>
          </cell>
          <cell r="B364" t="str">
            <v xml:space="preserve">  Bongkar TR 3 x A3C 35 mm3</v>
          </cell>
          <cell r="C364" t="str">
            <v>Span</v>
          </cell>
          <cell r="F364">
            <v>7600</v>
          </cell>
          <cell r="G364">
            <v>7600</v>
          </cell>
          <cell r="H364">
            <v>0.4</v>
          </cell>
        </row>
        <row r="366">
          <cell r="B366" t="str">
            <v>PENARIKAN KABEL</v>
          </cell>
        </row>
        <row r="367">
          <cell r="A367" t="str">
            <v>RL375</v>
          </cell>
          <cell r="B367" t="str">
            <v>Tarik LVTC 3 x 70 + N 50 mm2</v>
          </cell>
          <cell r="C367" t="str">
            <v>Span</v>
          </cell>
          <cell r="D367">
            <v>89570</v>
          </cell>
          <cell r="E367">
            <v>40300</v>
          </cell>
          <cell r="F367">
            <v>35828</v>
          </cell>
          <cell r="G367">
            <v>35800</v>
          </cell>
          <cell r="H367">
            <v>0.4</v>
          </cell>
        </row>
        <row r="368">
          <cell r="A368" t="str">
            <v>RL275</v>
          </cell>
          <cell r="B368" t="str">
            <v>Tarik LVTC 2 x 70 + N 50 mm2</v>
          </cell>
          <cell r="C368" t="str">
            <v>Span</v>
          </cell>
          <cell r="D368">
            <v>72345</v>
          </cell>
          <cell r="E368">
            <v>32500</v>
          </cell>
          <cell r="F368">
            <v>28938</v>
          </cell>
          <cell r="G368">
            <v>28900</v>
          </cell>
          <cell r="H368">
            <v>0.4</v>
          </cell>
        </row>
        <row r="369">
          <cell r="A369" t="str">
            <v>RL3535</v>
          </cell>
          <cell r="B369" t="str">
            <v xml:space="preserve">Tarik LVTC 3 x 50 + N 35 </v>
          </cell>
          <cell r="C369" t="str">
            <v>Span</v>
          </cell>
          <cell r="D369">
            <v>63735</v>
          </cell>
          <cell r="E369">
            <v>28600</v>
          </cell>
          <cell r="F369">
            <v>25494</v>
          </cell>
          <cell r="G369">
            <v>25400</v>
          </cell>
          <cell r="H369">
            <v>0.4</v>
          </cell>
        </row>
        <row r="370">
          <cell r="A370" t="str">
            <v>RL255</v>
          </cell>
          <cell r="B370" t="str">
            <v xml:space="preserve">Tarik LVTC 2 x 50 + N 50 </v>
          </cell>
          <cell r="C370" t="str">
            <v>Span</v>
          </cell>
          <cell r="D370">
            <v>55120</v>
          </cell>
          <cell r="E370">
            <v>24800</v>
          </cell>
          <cell r="F370">
            <v>22048</v>
          </cell>
          <cell r="G370">
            <v>22000</v>
          </cell>
          <cell r="H370">
            <v>0.4</v>
          </cell>
        </row>
        <row r="371">
          <cell r="A371" t="str">
            <v>RL2535</v>
          </cell>
          <cell r="B371" t="str">
            <v xml:space="preserve">Tarik LVTC 2 x 50 + N 35 </v>
          </cell>
          <cell r="C371" t="str">
            <v>Span</v>
          </cell>
          <cell r="D371">
            <v>55120</v>
          </cell>
          <cell r="E371">
            <v>24800</v>
          </cell>
          <cell r="F371">
            <v>22048</v>
          </cell>
          <cell r="G371">
            <v>22000</v>
          </cell>
          <cell r="H371">
            <v>0.4</v>
          </cell>
        </row>
        <row r="372">
          <cell r="A372" t="str">
            <v>RL2355</v>
          </cell>
          <cell r="B372" t="str">
            <v xml:space="preserve">Tarik LVTC 2 x 35 + N 50 </v>
          </cell>
          <cell r="C372" t="str">
            <v>Span</v>
          </cell>
          <cell r="D372">
            <v>46510</v>
          </cell>
          <cell r="E372">
            <v>20900</v>
          </cell>
          <cell r="F372">
            <v>18604</v>
          </cell>
          <cell r="G372">
            <v>18600</v>
          </cell>
          <cell r="H372">
            <v>0.4</v>
          </cell>
        </row>
        <row r="373">
          <cell r="A373" t="str">
            <v>RL23535</v>
          </cell>
          <cell r="B373" t="str">
            <v xml:space="preserve">Tarik LVTC 2 x 35 + N 35 </v>
          </cell>
          <cell r="C373" t="str">
            <v>Span</v>
          </cell>
          <cell r="D373">
            <v>46510</v>
          </cell>
          <cell r="E373">
            <v>20900</v>
          </cell>
          <cell r="F373">
            <v>18604</v>
          </cell>
          <cell r="G373">
            <v>18600</v>
          </cell>
          <cell r="H373">
            <v>0.4</v>
          </cell>
        </row>
        <row r="374">
          <cell r="A374" t="str">
            <v>RL22525</v>
          </cell>
          <cell r="B374" t="str">
            <v xml:space="preserve">Tarik LVTC 2 x 25 + N 25 </v>
          </cell>
          <cell r="C374" t="str">
            <v>Span</v>
          </cell>
          <cell r="D374">
            <v>46510</v>
          </cell>
          <cell r="E374">
            <v>20900</v>
          </cell>
          <cell r="F374">
            <v>18604</v>
          </cell>
          <cell r="G374">
            <v>18600</v>
          </cell>
          <cell r="H374">
            <v>0.4</v>
          </cell>
        </row>
        <row r="375">
          <cell r="A375" t="str">
            <v>RL3355</v>
          </cell>
          <cell r="B375" t="str">
            <v xml:space="preserve">Tarik LVTC 3 x 35 + N 50 </v>
          </cell>
          <cell r="C375" t="str">
            <v>Span</v>
          </cell>
          <cell r="E375">
            <v>24000</v>
          </cell>
          <cell r="F375">
            <v>24000</v>
          </cell>
          <cell r="G375">
            <v>24000</v>
          </cell>
          <cell r="H375">
            <v>0.4</v>
          </cell>
        </row>
        <row r="376">
          <cell r="A376" t="str">
            <v>RL32525</v>
          </cell>
          <cell r="B376" t="str">
            <v xml:space="preserve">Tarik LVTC 3 x 25 + N 25 </v>
          </cell>
          <cell r="C376" t="str">
            <v>Span</v>
          </cell>
          <cell r="E376">
            <v>20000</v>
          </cell>
          <cell r="F376">
            <v>20000</v>
          </cell>
          <cell r="G376">
            <v>20000</v>
          </cell>
          <cell r="H376">
            <v>0.4</v>
          </cell>
        </row>
        <row r="377">
          <cell r="A377" t="str">
            <v>RL216</v>
          </cell>
          <cell r="B377" t="str">
            <v>Tarik LVTC 2 X 16</v>
          </cell>
          <cell r="C377" t="str">
            <v>Span</v>
          </cell>
          <cell r="F377">
            <v>5000</v>
          </cell>
          <cell r="G377">
            <v>5000</v>
          </cell>
        </row>
        <row r="378">
          <cell r="A378" t="str">
            <v>RL21616</v>
          </cell>
          <cell r="B378" t="str">
            <v>Tarik LVTC 2 X 16 + N 16</v>
          </cell>
          <cell r="C378" t="str">
            <v>Span</v>
          </cell>
          <cell r="F378">
            <v>6000</v>
          </cell>
          <cell r="G378">
            <v>6000</v>
          </cell>
        </row>
        <row r="379">
          <cell r="F379">
            <v>0</v>
          </cell>
          <cell r="G379">
            <v>0</v>
          </cell>
        </row>
        <row r="380">
          <cell r="A380" t="str">
            <v>BRL375</v>
          </cell>
          <cell r="B380" t="str">
            <v xml:space="preserve">  Bongkar LVTC 3 x 70 + N 50 </v>
          </cell>
          <cell r="C380" t="str">
            <v>Span</v>
          </cell>
          <cell r="D380">
            <v>89570</v>
          </cell>
          <cell r="E380">
            <v>24100</v>
          </cell>
          <cell r="F380">
            <v>14331.2</v>
          </cell>
          <cell r="G380">
            <v>14300</v>
          </cell>
          <cell r="H380">
            <v>0.4</v>
          </cell>
        </row>
        <row r="381">
          <cell r="A381" t="str">
            <v>BRL275</v>
          </cell>
          <cell r="B381" t="str">
            <v xml:space="preserve">  Bongkar LVTC 2 x 70 + N 50 </v>
          </cell>
          <cell r="C381" t="str">
            <v>Span</v>
          </cell>
          <cell r="D381">
            <v>72345</v>
          </cell>
          <cell r="E381">
            <v>19500</v>
          </cell>
          <cell r="F381">
            <v>11575.2</v>
          </cell>
          <cell r="G381">
            <v>11500</v>
          </cell>
          <cell r="H381">
            <v>0.4</v>
          </cell>
        </row>
        <row r="382">
          <cell r="A382" t="str">
            <v>BRL3535</v>
          </cell>
          <cell r="B382" t="str">
            <v xml:space="preserve">  Bongkar LVTC 3 x 50 + N 35 </v>
          </cell>
          <cell r="C382" t="str">
            <v>Span</v>
          </cell>
          <cell r="D382">
            <v>63735</v>
          </cell>
          <cell r="E382">
            <v>17200</v>
          </cell>
          <cell r="F382">
            <v>10197.6</v>
          </cell>
          <cell r="G382">
            <v>10100</v>
          </cell>
          <cell r="H382">
            <v>0.4</v>
          </cell>
        </row>
        <row r="383">
          <cell r="A383" t="str">
            <v>BRL255</v>
          </cell>
          <cell r="B383" t="str">
            <v xml:space="preserve">  Bongkar LVTC 2 x 50 + N 50 </v>
          </cell>
          <cell r="C383" t="str">
            <v>Span</v>
          </cell>
          <cell r="D383">
            <v>55120</v>
          </cell>
          <cell r="E383">
            <v>14800</v>
          </cell>
          <cell r="F383">
            <v>8819.2000000000007</v>
          </cell>
          <cell r="G383">
            <v>8800</v>
          </cell>
          <cell r="H383">
            <v>0.4</v>
          </cell>
        </row>
        <row r="384">
          <cell r="A384" t="str">
            <v>BRL2535</v>
          </cell>
          <cell r="B384" t="str">
            <v xml:space="preserve">  Bongkar LVTC 2 x 50 + N 35 </v>
          </cell>
          <cell r="C384" t="str">
            <v>Span</v>
          </cell>
          <cell r="D384">
            <v>55120</v>
          </cell>
          <cell r="E384">
            <v>14800</v>
          </cell>
          <cell r="F384">
            <v>8819.2000000000007</v>
          </cell>
          <cell r="G384">
            <v>8800</v>
          </cell>
          <cell r="H384">
            <v>0.4</v>
          </cell>
        </row>
        <row r="385">
          <cell r="A385" t="str">
            <v>BRL2355</v>
          </cell>
          <cell r="B385" t="str">
            <v xml:space="preserve">  Bongkar LVTC 2 x 35 + N 50 </v>
          </cell>
          <cell r="C385" t="str">
            <v>Span</v>
          </cell>
          <cell r="D385">
            <v>46510</v>
          </cell>
          <cell r="E385">
            <v>12500</v>
          </cell>
          <cell r="F385">
            <v>7441.6</v>
          </cell>
          <cell r="G385">
            <v>7400</v>
          </cell>
          <cell r="H385">
            <v>0.4</v>
          </cell>
        </row>
        <row r="386">
          <cell r="A386" t="str">
            <v>BRL23535</v>
          </cell>
          <cell r="B386" t="str">
            <v xml:space="preserve">  Bongkar LVTC 2 x 35 + N 35 </v>
          </cell>
          <cell r="C386" t="str">
            <v>Span</v>
          </cell>
          <cell r="D386">
            <v>46510</v>
          </cell>
          <cell r="E386">
            <v>12500</v>
          </cell>
          <cell r="F386">
            <v>7441.6</v>
          </cell>
          <cell r="G386">
            <v>7400</v>
          </cell>
          <cell r="H386">
            <v>0.4</v>
          </cell>
        </row>
        <row r="387">
          <cell r="A387" t="str">
            <v>BRL22525</v>
          </cell>
          <cell r="B387" t="str">
            <v xml:space="preserve">  Bongkar LVTC 2 x 25 + N 25 </v>
          </cell>
          <cell r="C387" t="str">
            <v>Span</v>
          </cell>
          <cell r="D387">
            <v>46510</v>
          </cell>
          <cell r="E387">
            <v>12500</v>
          </cell>
          <cell r="F387">
            <v>7441.6</v>
          </cell>
          <cell r="G387">
            <v>7400</v>
          </cell>
          <cell r="H387">
            <v>0.4</v>
          </cell>
        </row>
        <row r="388">
          <cell r="A388" t="str">
            <v>BRL3355</v>
          </cell>
          <cell r="B388" t="str">
            <v xml:space="preserve">  Bongkar LVTC 3 x 35 + N 50 </v>
          </cell>
          <cell r="C388" t="str">
            <v>Span</v>
          </cell>
          <cell r="E388">
            <v>16700</v>
          </cell>
          <cell r="F388">
            <v>9600</v>
          </cell>
          <cell r="G388">
            <v>9600</v>
          </cell>
          <cell r="H388">
            <v>0.4</v>
          </cell>
        </row>
        <row r="389">
          <cell r="A389" t="str">
            <v>BRL32525</v>
          </cell>
          <cell r="B389" t="str">
            <v xml:space="preserve">  Bongkar LVTC 3 x 25 + N 25 </v>
          </cell>
          <cell r="C389" t="str">
            <v>Span</v>
          </cell>
          <cell r="E389">
            <v>15600</v>
          </cell>
          <cell r="F389">
            <v>8000</v>
          </cell>
          <cell r="G389">
            <v>8000</v>
          </cell>
          <cell r="H389">
            <v>0.4</v>
          </cell>
        </row>
        <row r="390">
          <cell r="A390" t="str">
            <v>BRL216</v>
          </cell>
          <cell r="B390" t="str">
            <v xml:space="preserve">  Bongkar LVTC 2 X 16</v>
          </cell>
          <cell r="C390" t="str">
            <v>Span</v>
          </cell>
          <cell r="F390">
            <v>2000</v>
          </cell>
          <cell r="G390">
            <v>2000</v>
          </cell>
          <cell r="H390">
            <v>0.4</v>
          </cell>
        </row>
        <row r="391">
          <cell r="A391" t="str">
            <v>BRL21616</v>
          </cell>
          <cell r="B391" t="str">
            <v xml:space="preserve">  Bongkar LVTC 3 X 16</v>
          </cell>
          <cell r="C391" t="str">
            <v>Span</v>
          </cell>
          <cell r="F391">
            <v>2400</v>
          </cell>
          <cell r="G391">
            <v>2400</v>
          </cell>
          <cell r="H391">
            <v>0.4</v>
          </cell>
        </row>
        <row r="392">
          <cell r="F392">
            <v>0</v>
          </cell>
          <cell r="G392">
            <v>0</v>
          </cell>
        </row>
        <row r="393">
          <cell r="A393" t="str">
            <v>SRL375</v>
          </cell>
          <cell r="B393" t="str">
            <v xml:space="preserve">  Saging LVTC 3 x 70 + N 50 </v>
          </cell>
          <cell r="C393" t="str">
            <v>Span</v>
          </cell>
          <cell r="D393">
            <v>89570</v>
          </cell>
          <cell r="E393">
            <v>24100</v>
          </cell>
          <cell r="F393">
            <v>17914</v>
          </cell>
          <cell r="G393">
            <v>17900</v>
          </cell>
          <cell r="H393">
            <v>0.4</v>
          </cell>
        </row>
        <row r="394">
          <cell r="A394" t="str">
            <v>SRL275</v>
          </cell>
          <cell r="B394" t="str">
            <v xml:space="preserve">  Saging LVTC 2 x 70 + N 50 </v>
          </cell>
          <cell r="C394" t="str">
            <v>Span</v>
          </cell>
          <cell r="D394">
            <v>72345</v>
          </cell>
          <cell r="E394">
            <v>19500</v>
          </cell>
          <cell r="F394">
            <v>14469</v>
          </cell>
          <cell r="G394">
            <v>14400</v>
          </cell>
          <cell r="H394">
            <v>0.4</v>
          </cell>
        </row>
        <row r="395">
          <cell r="A395" t="str">
            <v>SRL3535</v>
          </cell>
          <cell r="B395" t="str">
            <v xml:space="preserve">  Saging LVTC 3 x 50 + N 35 </v>
          </cell>
          <cell r="C395" t="str">
            <v>Span</v>
          </cell>
          <cell r="D395">
            <v>63735</v>
          </cell>
          <cell r="E395">
            <v>17200</v>
          </cell>
          <cell r="F395">
            <v>12747</v>
          </cell>
          <cell r="G395">
            <v>12700</v>
          </cell>
          <cell r="H395">
            <v>0.4</v>
          </cell>
        </row>
        <row r="396">
          <cell r="A396" t="str">
            <v>SRL255</v>
          </cell>
          <cell r="B396" t="str">
            <v xml:space="preserve">  Saging LVTC 2 x 50 + N 50 </v>
          </cell>
          <cell r="C396" t="str">
            <v>Span</v>
          </cell>
          <cell r="D396">
            <v>55120</v>
          </cell>
          <cell r="E396">
            <v>14800</v>
          </cell>
          <cell r="F396">
            <v>11024</v>
          </cell>
          <cell r="G396">
            <v>11000</v>
          </cell>
          <cell r="H396">
            <v>0.4</v>
          </cell>
        </row>
        <row r="397">
          <cell r="A397" t="str">
            <v>SRL2535</v>
          </cell>
          <cell r="B397" t="str">
            <v xml:space="preserve">  Saging LVTC 2 x 50 + N 35 </v>
          </cell>
          <cell r="C397" t="str">
            <v>Span</v>
          </cell>
          <cell r="D397">
            <v>55120</v>
          </cell>
          <cell r="E397">
            <v>14800</v>
          </cell>
          <cell r="F397">
            <v>11024</v>
          </cell>
          <cell r="G397">
            <v>11000</v>
          </cell>
          <cell r="H397">
            <v>0.4</v>
          </cell>
        </row>
        <row r="398">
          <cell r="A398" t="str">
            <v>SRL2355</v>
          </cell>
          <cell r="B398" t="str">
            <v xml:space="preserve">  Saging LVTC 2 x 35 + N 50 </v>
          </cell>
          <cell r="C398" t="str">
            <v>Span</v>
          </cell>
          <cell r="D398">
            <v>46510</v>
          </cell>
          <cell r="E398">
            <v>12500</v>
          </cell>
          <cell r="F398">
            <v>9302</v>
          </cell>
          <cell r="G398">
            <v>9300</v>
          </cell>
          <cell r="H398">
            <v>0.4</v>
          </cell>
        </row>
        <row r="399">
          <cell r="A399" t="str">
            <v>SRL23535</v>
          </cell>
          <cell r="B399" t="str">
            <v xml:space="preserve">  Saging LVTC 2 x 35 + N 35 </v>
          </cell>
          <cell r="C399" t="str">
            <v>Span</v>
          </cell>
          <cell r="D399">
            <v>46510</v>
          </cell>
          <cell r="E399">
            <v>12500</v>
          </cell>
          <cell r="F399">
            <v>9302</v>
          </cell>
          <cell r="G399">
            <v>9300</v>
          </cell>
          <cell r="H399">
            <v>0.4</v>
          </cell>
        </row>
        <row r="400">
          <cell r="A400" t="str">
            <v>SRL22525</v>
          </cell>
          <cell r="B400" t="str">
            <v xml:space="preserve">  Saging LVTC 2 x 25 + N 25 </v>
          </cell>
          <cell r="C400" t="str">
            <v>Span</v>
          </cell>
          <cell r="D400">
            <v>46510</v>
          </cell>
          <cell r="E400">
            <v>12500</v>
          </cell>
          <cell r="F400">
            <v>9302</v>
          </cell>
          <cell r="G400">
            <v>9300</v>
          </cell>
          <cell r="H400">
            <v>0.4</v>
          </cell>
        </row>
        <row r="401">
          <cell r="A401" t="str">
            <v>SRL3355</v>
          </cell>
          <cell r="B401" t="str">
            <v xml:space="preserve">  Saging LVTC 3 x 35 + N 50 </v>
          </cell>
          <cell r="C401" t="str">
            <v>Span</v>
          </cell>
          <cell r="E401">
            <v>16700</v>
          </cell>
          <cell r="F401">
            <v>12000</v>
          </cell>
          <cell r="G401">
            <v>12000</v>
          </cell>
          <cell r="H401">
            <v>0.4</v>
          </cell>
        </row>
        <row r="402">
          <cell r="A402" t="str">
            <v>SRL32525</v>
          </cell>
          <cell r="B402" t="str">
            <v xml:space="preserve">  Saging LVTC 3 x 25 + N 25 </v>
          </cell>
          <cell r="C402" t="str">
            <v>Span</v>
          </cell>
          <cell r="E402">
            <v>15600</v>
          </cell>
          <cell r="F402">
            <v>10000</v>
          </cell>
          <cell r="G402">
            <v>10000</v>
          </cell>
          <cell r="H402">
            <v>0.4</v>
          </cell>
        </row>
        <row r="403">
          <cell r="A403" t="str">
            <v>SRL216</v>
          </cell>
          <cell r="B403" t="str">
            <v xml:space="preserve">  Saging LVTC 2 X 16</v>
          </cell>
          <cell r="C403" t="str">
            <v>Span</v>
          </cell>
          <cell r="F403">
            <v>2500</v>
          </cell>
          <cell r="G403">
            <v>2500</v>
          </cell>
          <cell r="H403">
            <v>0.4</v>
          </cell>
        </row>
        <row r="404">
          <cell r="A404" t="str">
            <v>SRL21616</v>
          </cell>
          <cell r="B404" t="str">
            <v xml:space="preserve">  Saging LVTC 3 X 16</v>
          </cell>
          <cell r="C404" t="str">
            <v>Span</v>
          </cell>
          <cell r="F404">
            <v>3000</v>
          </cell>
          <cell r="G404">
            <v>3000</v>
          </cell>
          <cell r="H404">
            <v>0.4</v>
          </cell>
        </row>
        <row r="405">
          <cell r="B405" t="str">
            <v>PENARIKAN SAMBUNGAN RUMAH (SR)</v>
          </cell>
          <cell r="E405">
            <v>0</v>
          </cell>
          <cell r="F405">
            <v>0</v>
          </cell>
          <cell r="G405">
            <v>0</v>
          </cell>
        </row>
        <row r="406">
          <cell r="A406" t="str">
            <v>SR</v>
          </cell>
          <cell r="B406" t="str">
            <v xml:space="preserve">Pasang SR </v>
          </cell>
          <cell r="C406" t="str">
            <v>Unit</v>
          </cell>
          <cell r="D406">
            <v>10850</v>
          </cell>
          <cell r="E406">
            <v>4100</v>
          </cell>
          <cell r="F406">
            <v>0</v>
          </cell>
          <cell r="G406">
            <v>4100</v>
          </cell>
        </row>
        <row r="407">
          <cell r="A407" t="str">
            <v>bsr</v>
          </cell>
          <cell r="B407" t="str">
            <v xml:space="preserve">  Bongkar SR</v>
          </cell>
          <cell r="C407" t="str">
            <v>Unit</v>
          </cell>
          <cell r="E407">
            <v>2400</v>
          </cell>
          <cell r="G407">
            <v>2400</v>
          </cell>
        </row>
        <row r="408">
          <cell r="A408" t="str">
            <v>SRT</v>
          </cell>
          <cell r="B408" t="str">
            <v>Bongkar Pasang  SR Terkait Pemindahan Pole/Split/dll</v>
          </cell>
          <cell r="C408" t="str">
            <v>Unit</v>
          </cell>
          <cell r="E408">
            <v>3000</v>
          </cell>
          <cell r="F408">
            <v>0</v>
          </cell>
          <cell r="G408">
            <v>3000</v>
          </cell>
        </row>
        <row r="409">
          <cell r="A409" t="str">
            <v>BPSR</v>
          </cell>
          <cell r="B409" t="str">
            <v xml:space="preserve">  Bongkar Pasang SR / Penggantian SR </v>
          </cell>
          <cell r="C409" t="str">
            <v>Unit</v>
          </cell>
          <cell r="E409">
            <v>6500</v>
          </cell>
          <cell r="F409">
            <v>0</v>
          </cell>
          <cell r="G409">
            <v>6500</v>
          </cell>
        </row>
        <row r="410">
          <cell r="A410" t="str">
            <v>SR3</v>
          </cell>
          <cell r="B410" t="str">
            <v>SR 3 PHASA</v>
          </cell>
          <cell r="C410" t="str">
            <v>Unit</v>
          </cell>
          <cell r="D410">
            <v>22250</v>
          </cell>
          <cell r="E410">
            <v>8900</v>
          </cell>
          <cell r="F410">
            <v>0</v>
          </cell>
          <cell r="G410">
            <v>8900</v>
          </cell>
        </row>
        <row r="411">
          <cell r="B411" t="str">
            <v>SR 3 PHASA</v>
          </cell>
          <cell r="C411" t="str">
            <v>Unit</v>
          </cell>
          <cell r="D411">
            <v>1100000</v>
          </cell>
          <cell r="F411">
            <v>0</v>
          </cell>
          <cell r="G411">
            <v>0</v>
          </cell>
        </row>
        <row r="412">
          <cell r="B412" t="str">
            <v>SR 3 PHASA</v>
          </cell>
          <cell r="E412">
            <v>0</v>
          </cell>
          <cell r="F412">
            <v>0</v>
          </cell>
          <cell r="G412">
            <v>0</v>
          </cell>
        </row>
        <row r="413">
          <cell r="A413" t="str">
            <v>bsr3</v>
          </cell>
          <cell r="B413" t="str">
            <v xml:space="preserve">  Bongkar SR 3 PHASA</v>
          </cell>
          <cell r="C413" t="str">
            <v>Unit</v>
          </cell>
          <cell r="E413">
            <v>0</v>
          </cell>
          <cell r="F413">
            <v>0</v>
          </cell>
          <cell r="G413">
            <v>5340</v>
          </cell>
        </row>
        <row r="414">
          <cell r="B414" t="str">
            <v>UPAH BORONGAN PEMASANGAN TRAFO DAN</v>
          </cell>
          <cell r="E414">
            <v>0</v>
          </cell>
          <cell r="F414">
            <v>0</v>
          </cell>
          <cell r="G414">
            <v>0</v>
          </cell>
        </row>
        <row r="415">
          <cell r="B415" t="str">
            <v>KONSTRUKSINYA</v>
          </cell>
          <cell r="E415">
            <v>0</v>
          </cell>
          <cell r="F415">
            <v>0</v>
          </cell>
          <cell r="G415">
            <v>0</v>
          </cell>
        </row>
        <row r="416">
          <cell r="A416" t="str">
            <v>T15</v>
          </cell>
          <cell r="B416" t="str">
            <v>Pasang Trafo 1 Phasa 10/15 KVA + Bracket</v>
          </cell>
          <cell r="C416" t="str">
            <v>Unit</v>
          </cell>
          <cell r="G416">
            <v>43000</v>
          </cell>
          <cell r="I416" t="str">
            <v>Komplit</v>
          </cell>
        </row>
        <row r="417">
          <cell r="A417" t="str">
            <v>T25</v>
          </cell>
          <cell r="B417" t="str">
            <v>Pasang Trafo 1 Phasa 25/50 KVA + Bracket</v>
          </cell>
          <cell r="C417" t="str">
            <v>Unit</v>
          </cell>
          <cell r="D417">
            <v>137800</v>
          </cell>
          <cell r="E417">
            <v>57500</v>
          </cell>
          <cell r="F417">
            <v>0</v>
          </cell>
          <cell r="G417">
            <v>57500</v>
          </cell>
          <cell r="I417" t="str">
            <v>Komplit</v>
          </cell>
        </row>
        <row r="418">
          <cell r="A418" t="str">
            <v>T325</v>
          </cell>
          <cell r="B418" t="str">
            <v>Pasang Trafo 3 Phasa 25 KVA (SG/CG 312 A)</v>
          </cell>
          <cell r="C418" t="str">
            <v>Unit</v>
          </cell>
          <cell r="G418">
            <v>75000</v>
          </cell>
        </row>
        <row r="419">
          <cell r="A419" t="str">
            <v>T350</v>
          </cell>
          <cell r="B419" t="str">
            <v>Pasang Trafo 3 Phasa 50 KVA (SG/CG 312 A)</v>
          </cell>
          <cell r="C419" t="str">
            <v>Unit</v>
          </cell>
          <cell r="D419">
            <v>482300</v>
          </cell>
          <cell r="E419">
            <v>100000</v>
          </cell>
          <cell r="F419">
            <v>0</v>
          </cell>
          <cell r="G419">
            <v>100000</v>
          </cell>
          <cell r="I419" t="str">
            <v>Komplit</v>
          </cell>
        </row>
        <row r="420">
          <cell r="A420" t="str">
            <v>T3100</v>
          </cell>
          <cell r="B420" t="str">
            <v>Pasang Trafo 3 Phasa 100 KVA  (SG/CG 313)</v>
          </cell>
          <cell r="C420" t="str">
            <v>Unit</v>
          </cell>
          <cell r="D420">
            <v>1398670</v>
          </cell>
          <cell r="E420">
            <v>125000</v>
          </cell>
          <cell r="F420">
            <v>0</v>
          </cell>
          <cell r="G420">
            <v>125000</v>
          </cell>
          <cell r="I420" t="str">
            <v>Komplit</v>
          </cell>
        </row>
        <row r="421">
          <cell r="A421" t="str">
            <v>T3160</v>
          </cell>
          <cell r="B421" t="str">
            <v>Pasang Trafo 3 Phasa 160 KVA  (SG/CG 313)</v>
          </cell>
          <cell r="C421" t="str">
            <v>Unit</v>
          </cell>
          <cell r="D421">
            <v>1536470</v>
          </cell>
          <cell r="E421">
            <v>150000</v>
          </cell>
          <cell r="F421">
            <v>0</v>
          </cell>
          <cell r="G421">
            <v>150000</v>
          </cell>
          <cell r="I421" t="str">
            <v>Komplit</v>
          </cell>
        </row>
        <row r="422">
          <cell r="A422" t="str">
            <v>T3200</v>
          </cell>
          <cell r="B422" t="str">
            <v>Pasang Trafo 3 Phasa 200 KVA  (SG/CG 313)</v>
          </cell>
          <cell r="C422" t="str">
            <v>Unit</v>
          </cell>
          <cell r="D422">
            <v>1674270</v>
          </cell>
          <cell r="E422">
            <v>175000</v>
          </cell>
          <cell r="F422">
            <v>0</v>
          </cell>
          <cell r="G422">
            <v>175000</v>
          </cell>
          <cell r="I422" t="str">
            <v>Komplit</v>
          </cell>
        </row>
        <row r="423">
          <cell r="A423" t="str">
            <v>GT</v>
          </cell>
          <cell r="B423" t="str">
            <v>Grounding Trafo (SM / CM 2 - 11)</v>
          </cell>
          <cell r="C423" t="str">
            <v>Unit</v>
          </cell>
          <cell r="D423">
            <v>22395</v>
          </cell>
          <cell r="E423">
            <v>11100</v>
          </cell>
          <cell r="F423">
            <v>0</v>
          </cell>
          <cell r="G423">
            <v>11100</v>
          </cell>
          <cell r="I423" t="str">
            <v>Komplit</v>
          </cell>
        </row>
        <row r="424">
          <cell r="A424" t="str">
            <v>T3250</v>
          </cell>
          <cell r="B424" t="str">
            <v>Pasang Trafo 3 Phasa 250 KVA  (SG/CG 313)</v>
          </cell>
          <cell r="C424" t="str">
            <v>Unit</v>
          </cell>
          <cell r="E424">
            <v>200000</v>
          </cell>
          <cell r="F424">
            <v>0</v>
          </cell>
          <cell r="G424">
            <v>200000</v>
          </cell>
          <cell r="I424" t="str">
            <v>Komplit</v>
          </cell>
        </row>
        <row r="425">
          <cell r="A425" t="str">
            <v>JT31</v>
          </cell>
          <cell r="B425" t="str">
            <v>Pasang Jlagrak Trafo 3 Phase 1 Tiang</v>
          </cell>
          <cell r="C425" t="str">
            <v>Unit</v>
          </cell>
          <cell r="E425">
            <v>50000</v>
          </cell>
          <cell r="F425">
            <v>0</v>
          </cell>
          <cell r="G425">
            <v>75000</v>
          </cell>
          <cell r="I425" t="str">
            <v>Komplit</v>
          </cell>
        </row>
        <row r="426">
          <cell r="A426" t="str">
            <v>JT32</v>
          </cell>
          <cell r="B426" t="str">
            <v>Pasang Jlagrak Trafo 3 Phase 2Tiang</v>
          </cell>
          <cell r="C426" t="str">
            <v>Unit</v>
          </cell>
          <cell r="E426">
            <v>75000</v>
          </cell>
          <cell r="F426">
            <v>0</v>
          </cell>
          <cell r="G426">
            <v>50000</v>
          </cell>
          <cell r="I426" t="str">
            <v>Komplit</v>
          </cell>
        </row>
        <row r="427">
          <cell r="A427" t="str">
            <v>JPT</v>
          </cell>
          <cell r="B427" t="str">
            <v>Pasang Jlagrak PT CT</v>
          </cell>
          <cell r="C427" t="str">
            <v>Unit</v>
          </cell>
          <cell r="G427">
            <v>30000</v>
          </cell>
          <cell r="I427" t="str">
            <v>Komplit</v>
          </cell>
        </row>
        <row r="429">
          <cell r="A429" t="str">
            <v>BT15</v>
          </cell>
          <cell r="B429" t="str">
            <v xml:space="preserve">   Bongkar Trafo 1 Phasa 10/15 KVA + Bracket</v>
          </cell>
          <cell r="C429" t="str">
            <v>Unit</v>
          </cell>
          <cell r="G429">
            <v>25800</v>
          </cell>
          <cell r="H429">
            <v>0.6</v>
          </cell>
          <cell r="I429" t="str">
            <v>Komplit</v>
          </cell>
        </row>
        <row r="430">
          <cell r="A430" t="str">
            <v>BT25</v>
          </cell>
          <cell r="B430" t="str">
            <v xml:space="preserve">  Bongkar Trafo 1 Phasa 25/50 KVA +   Bracket</v>
          </cell>
          <cell r="C430" t="str">
            <v>Unit</v>
          </cell>
          <cell r="D430">
            <v>137800</v>
          </cell>
          <cell r="E430">
            <v>34500</v>
          </cell>
          <cell r="G430">
            <v>34500</v>
          </cell>
          <cell r="H430">
            <v>0.6</v>
          </cell>
          <cell r="I430" t="str">
            <v>Komplit</v>
          </cell>
        </row>
        <row r="431">
          <cell r="A431" t="str">
            <v>BT325</v>
          </cell>
          <cell r="B431" t="str">
            <v xml:space="preserve">  Bongkar Trafo 3 Phasa 25 KVA  (SG/CG 312 A)</v>
          </cell>
          <cell r="C431" t="str">
            <v>unit</v>
          </cell>
          <cell r="G431">
            <v>45000</v>
          </cell>
          <cell r="H431">
            <v>0.6</v>
          </cell>
        </row>
        <row r="432">
          <cell r="A432" t="str">
            <v>BT350</v>
          </cell>
          <cell r="B432" t="str">
            <v xml:space="preserve">  Bongkar Trafo 3 Phasa 50 KVA  (SG/CG 312 A)</v>
          </cell>
          <cell r="C432" t="str">
            <v>Unit</v>
          </cell>
          <cell r="D432">
            <v>482300</v>
          </cell>
          <cell r="E432">
            <v>60000</v>
          </cell>
          <cell r="G432">
            <v>60000</v>
          </cell>
          <cell r="H432">
            <v>0.6</v>
          </cell>
          <cell r="I432" t="str">
            <v>Komplit</v>
          </cell>
        </row>
        <row r="433">
          <cell r="A433" t="str">
            <v>BT3100</v>
          </cell>
          <cell r="B433" t="str">
            <v xml:space="preserve">  Bongkar Trafo 3 Phasa 100 KVA  (SG/CG 313)</v>
          </cell>
          <cell r="C433" t="str">
            <v>Unit</v>
          </cell>
          <cell r="D433">
            <v>585650</v>
          </cell>
          <cell r="E433">
            <v>60000</v>
          </cell>
          <cell r="G433">
            <v>75000</v>
          </cell>
          <cell r="H433">
            <v>0.6</v>
          </cell>
          <cell r="I433" t="str">
            <v>Komplit</v>
          </cell>
        </row>
        <row r="434">
          <cell r="A434" t="str">
            <v>BT3160</v>
          </cell>
          <cell r="B434" t="str">
            <v xml:space="preserve">  Bongkar Trafo 3 Phasa 160 KVA  (SG/CG 313)</v>
          </cell>
          <cell r="C434" t="str">
            <v>Unit</v>
          </cell>
          <cell r="D434">
            <v>1398670</v>
          </cell>
          <cell r="E434">
            <v>75000</v>
          </cell>
          <cell r="G434">
            <v>90000</v>
          </cell>
          <cell r="H434">
            <v>0.6</v>
          </cell>
          <cell r="I434" t="str">
            <v>Komplit</v>
          </cell>
        </row>
        <row r="435">
          <cell r="A435" t="str">
            <v>BT3200</v>
          </cell>
          <cell r="B435" t="str">
            <v xml:space="preserve">  Bongkar Trafo 3 Phasa 200 KVA  (SG/CG 313)</v>
          </cell>
          <cell r="C435" t="str">
            <v>Unit</v>
          </cell>
          <cell r="D435">
            <v>1536470</v>
          </cell>
          <cell r="E435">
            <v>90000</v>
          </cell>
          <cell r="G435">
            <v>105000</v>
          </cell>
          <cell r="H435">
            <v>0.6</v>
          </cell>
          <cell r="I435" t="str">
            <v>Komplit</v>
          </cell>
        </row>
        <row r="436">
          <cell r="A436" t="str">
            <v>BGT</v>
          </cell>
          <cell r="B436" t="str">
            <v xml:space="preserve">  Bongkar Grounding Trafo (SM / CM 2 - 11)</v>
          </cell>
          <cell r="C436" t="str">
            <v>Unit</v>
          </cell>
          <cell r="D436">
            <v>22395</v>
          </cell>
          <cell r="E436">
            <v>11100</v>
          </cell>
          <cell r="F436">
            <v>13437</v>
          </cell>
          <cell r="G436">
            <v>6660</v>
          </cell>
          <cell r="H436">
            <v>0.6</v>
          </cell>
          <cell r="I436" t="str">
            <v>Komplit</v>
          </cell>
        </row>
        <row r="437">
          <cell r="A437" t="str">
            <v>BT3250</v>
          </cell>
          <cell r="B437" t="str">
            <v xml:space="preserve">  Bongkar Pasang Trafo 3 Phasa 250 KVA  (SG/CG 313)</v>
          </cell>
          <cell r="C437" t="str">
            <v>Unit</v>
          </cell>
          <cell r="E437">
            <v>200000</v>
          </cell>
          <cell r="F437">
            <v>0</v>
          </cell>
          <cell r="G437">
            <v>120000</v>
          </cell>
          <cell r="H437">
            <v>0.6</v>
          </cell>
          <cell r="I437" t="str">
            <v>Komplit</v>
          </cell>
        </row>
        <row r="438">
          <cell r="A438" t="str">
            <v>BJT31</v>
          </cell>
          <cell r="B438" t="str">
            <v xml:space="preserve">  Bongkar Jlagrak Trafo 3 Phase 1 Tiang</v>
          </cell>
          <cell r="C438" t="str">
            <v>Unit</v>
          </cell>
          <cell r="E438">
            <v>50000</v>
          </cell>
          <cell r="F438">
            <v>0</v>
          </cell>
          <cell r="G438">
            <v>30000</v>
          </cell>
          <cell r="H438">
            <v>0.4</v>
          </cell>
          <cell r="I438" t="str">
            <v>Komplit</v>
          </cell>
        </row>
        <row r="439">
          <cell r="A439" t="str">
            <v>BJT32</v>
          </cell>
          <cell r="B439" t="str">
            <v xml:space="preserve">  Bongkar Jlagrak   Bongkar Trafo 3 Phase 2Tiang</v>
          </cell>
          <cell r="C439" t="str">
            <v>Unit</v>
          </cell>
          <cell r="E439">
            <v>30000</v>
          </cell>
          <cell r="G439">
            <v>20000</v>
          </cell>
          <cell r="H439">
            <v>0.4</v>
          </cell>
          <cell r="I439" t="str">
            <v>Komplit</v>
          </cell>
        </row>
        <row r="440">
          <cell r="A440" t="str">
            <v>BJPT</v>
          </cell>
          <cell r="B440" t="str">
            <v xml:space="preserve">  Bongkar Pasang Jlagrak PT CT</v>
          </cell>
          <cell r="C440" t="str">
            <v>Unit</v>
          </cell>
          <cell r="E440">
            <v>45000</v>
          </cell>
          <cell r="G440">
            <v>12000</v>
          </cell>
          <cell r="H440">
            <v>0.4</v>
          </cell>
          <cell r="I440" t="str">
            <v>Komplit</v>
          </cell>
        </row>
        <row r="442">
          <cell r="B442" t="str">
            <v>UPAH PERBAIKAN RECLOSER</v>
          </cell>
          <cell r="H442">
            <v>0.4</v>
          </cell>
        </row>
        <row r="443">
          <cell r="B443" t="str">
            <v>Perbaikan Control Recloser</v>
          </cell>
          <cell r="E443">
            <v>0</v>
          </cell>
          <cell r="F443">
            <v>0</v>
          </cell>
          <cell r="G443" t="e">
            <v>#REF!</v>
          </cell>
        </row>
        <row r="444">
          <cell r="B444" t="str">
            <v>Perbaikan PMT Recloser</v>
          </cell>
          <cell r="C444" t="str">
            <v>Unit</v>
          </cell>
          <cell r="D444">
            <v>3180000</v>
          </cell>
          <cell r="F444">
            <v>0</v>
          </cell>
          <cell r="G444">
            <v>0</v>
          </cell>
        </row>
        <row r="445">
          <cell r="C445" t="str">
            <v>Unit</v>
          </cell>
          <cell r="D445">
            <v>3710000</v>
          </cell>
          <cell r="F445">
            <v>0</v>
          </cell>
          <cell r="G445">
            <v>0</v>
          </cell>
        </row>
        <row r="446">
          <cell r="B446" t="str">
            <v>UPAH INVESTIGASI INFRA RED</v>
          </cell>
          <cell r="E446">
            <v>0</v>
          </cell>
          <cell r="F446">
            <v>0</v>
          </cell>
          <cell r="G446">
            <v>0</v>
          </cell>
        </row>
        <row r="447">
          <cell r="C447" t="str">
            <v>titik</v>
          </cell>
          <cell r="D447">
            <v>25440</v>
          </cell>
          <cell r="E447">
            <v>10100</v>
          </cell>
          <cell r="F447">
            <v>0</v>
          </cell>
          <cell r="G447">
            <v>0</v>
          </cell>
        </row>
        <row r="448">
          <cell r="F448">
            <v>0</v>
          </cell>
          <cell r="G448">
            <v>0</v>
          </cell>
        </row>
        <row r="449">
          <cell r="B449" t="str">
            <v>UPAH Bongkar PASANG TIANG</v>
          </cell>
        </row>
        <row r="450">
          <cell r="F450">
            <v>0</v>
          </cell>
          <cell r="G450">
            <v>0</v>
          </cell>
        </row>
        <row r="451">
          <cell r="A451" t="str">
            <v>T11</v>
          </cell>
          <cell r="B451" t="str">
            <v>Penanaman Tiang  C 11 /  S11B</v>
          </cell>
          <cell r="C451" t="str">
            <v>Batang</v>
          </cell>
          <cell r="E451">
            <v>50000</v>
          </cell>
          <cell r="F451">
            <v>0</v>
          </cell>
          <cell r="G451">
            <v>50000</v>
          </cell>
        </row>
        <row r="452">
          <cell r="A452" t="str">
            <v>T9</v>
          </cell>
          <cell r="B452" t="str">
            <v>Penanaman Tiang S 9 / C 9 / RS11A</v>
          </cell>
          <cell r="C452" t="str">
            <v>Batang</v>
          </cell>
          <cell r="E452">
            <v>35000</v>
          </cell>
          <cell r="F452">
            <v>0</v>
          </cell>
          <cell r="G452">
            <v>35000</v>
          </cell>
        </row>
        <row r="453">
          <cell r="A453" t="str">
            <v>T12</v>
          </cell>
          <cell r="B453" t="str">
            <v>Penanaman Tiang C12 / S 12</v>
          </cell>
          <cell r="C453" t="str">
            <v>Batang</v>
          </cell>
          <cell r="G453">
            <v>65000</v>
          </cell>
        </row>
        <row r="454">
          <cell r="A454" t="str">
            <v>T14</v>
          </cell>
          <cell r="B454" t="str">
            <v>Penanaman Tiang C14 / S 14</v>
          </cell>
          <cell r="C454" t="str">
            <v>Batang</v>
          </cell>
          <cell r="G454">
            <v>75000</v>
          </cell>
        </row>
        <row r="455">
          <cell r="A455" t="str">
            <v>PT</v>
          </cell>
        </row>
        <row r="457">
          <cell r="A457" t="str">
            <v>BT11</v>
          </cell>
          <cell r="B457" t="str">
            <v xml:space="preserve">  Bongkar Tiang S / C /  B 11</v>
          </cell>
          <cell r="C457" t="str">
            <v>Batang</v>
          </cell>
          <cell r="E457">
            <v>30000</v>
          </cell>
          <cell r="F457">
            <v>0</v>
          </cell>
          <cell r="G457">
            <v>30000</v>
          </cell>
        </row>
        <row r="458">
          <cell r="A458" t="str">
            <v>BT9</v>
          </cell>
          <cell r="B458" t="str">
            <v xml:space="preserve">  Bongkar Tiang S 9 / C 9 / RS11A</v>
          </cell>
          <cell r="C458" t="str">
            <v>Batang</v>
          </cell>
          <cell r="E458">
            <v>21000</v>
          </cell>
          <cell r="F458">
            <v>0</v>
          </cell>
          <cell r="G458">
            <v>21000</v>
          </cell>
        </row>
        <row r="459">
          <cell r="A459" t="str">
            <v>BT12</v>
          </cell>
          <cell r="B459" t="str">
            <v xml:space="preserve">  Bongkar Tiang C12 / S12</v>
          </cell>
          <cell r="C459" t="str">
            <v>Batang</v>
          </cell>
          <cell r="G459">
            <v>39000</v>
          </cell>
        </row>
        <row r="460">
          <cell r="A460" t="str">
            <v>BT14</v>
          </cell>
          <cell r="B460" t="str">
            <v xml:space="preserve">  Bongkar Tiang C14 / S14</v>
          </cell>
          <cell r="C460" t="str">
            <v>Batang</v>
          </cell>
          <cell r="G460">
            <v>45000</v>
          </cell>
        </row>
        <row r="463">
          <cell r="B463" t="str">
            <v>PengangkutanTiang dari pabrik ke lokasi (Btl,Ygk, Slm)</v>
          </cell>
          <cell r="F463">
            <v>0</v>
          </cell>
        </row>
        <row r="464">
          <cell r="A464" t="str">
            <v>AT9</v>
          </cell>
          <cell r="B464" t="str">
            <v>Angkut Tiang C 9 Dari Pabrik Ke Lokasi</v>
          </cell>
          <cell r="C464" t="str">
            <v>Batang</v>
          </cell>
          <cell r="E464">
            <v>20000</v>
          </cell>
          <cell r="F464">
            <v>0</v>
          </cell>
          <cell r="G464">
            <v>20000</v>
          </cell>
        </row>
        <row r="465">
          <cell r="A465" t="str">
            <v>AT11</v>
          </cell>
          <cell r="B465" t="str">
            <v>Angkut Tiang C11 Dari Pabrikl Ke Lokasi</v>
          </cell>
          <cell r="C465" t="str">
            <v>Batang</v>
          </cell>
          <cell r="E465">
            <v>30000</v>
          </cell>
          <cell r="F465">
            <v>0</v>
          </cell>
          <cell r="G465">
            <v>30000</v>
          </cell>
        </row>
        <row r="466">
          <cell r="F466">
            <v>0</v>
          </cell>
        </row>
        <row r="467">
          <cell r="B467" t="str">
            <v>UPAH PENGGANTIAN KONEKTOR DARI BANLED JD CCO</v>
          </cell>
          <cell r="F467">
            <v>0</v>
          </cell>
        </row>
        <row r="468">
          <cell r="A468" t="str">
            <v>CcTM</v>
          </cell>
          <cell r="B468" t="str">
            <v>CCO TM</v>
          </cell>
          <cell r="C468" t="str">
            <v>Buah</v>
          </cell>
          <cell r="E468">
            <v>3000</v>
          </cell>
          <cell r="F468">
            <v>0</v>
          </cell>
          <cell r="G468">
            <v>4000</v>
          </cell>
          <cell r="I468" t="str">
            <v>Event Khusus</v>
          </cell>
        </row>
        <row r="469">
          <cell r="A469" t="str">
            <v>CcTrf</v>
          </cell>
          <cell r="B469" t="str">
            <v xml:space="preserve">CCO &amp; skun Trafo </v>
          </cell>
          <cell r="C469" t="str">
            <v xml:space="preserve"> unit</v>
          </cell>
          <cell r="E469">
            <v>27000</v>
          </cell>
          <cell r="F469">
            <v>0</v>
          </cell>
          <cell r="G469">
            <v>27000</v>
          </cell>
          <cell r="I469" t="str">
            <v>Event Khusus</v>
          </cell>
        </row>
        <row r="470">
          <cell r="A470" t="str">
            <v>ccTR</v>
          </cell>
          <cell r="B470" t="str">
            <v xml:space="preserve">CCO Tap JTR </v>
          </cell>
          <cell r="C470" t="str">
            <v>Buah</v>
          </cell>
          <cell r="E470">
            <v>3000</v>
          </cell>
          <cell r="F470">
            <v>0</v>
          </cell>
          <cell r="G470">
            <v>3000</v>
          </cell>
          <cell r="I470" t="str">
            <v>Event Khusus</v>
          </cell>
        </row>
        <row r="471">
          <cell r="A471" t="str">
            <v>ccTRK</v>
          </cell>
          <cell r="B471" t="str">
            <v>CCO Tap JTR (Kalasan &amp;Wates)</v>
          </cell>
          <cell r="C471" t="str">
            <v>Buah</v>
          </cell>
          <cell r="E471">
            <v>3200</v>
          </cell>
          <cell r="F471">
            <v>0</v>
          </cell>
          <cell r="G471">
            <v>3200</v>
          </cell>
          <cell r="I471" t="str">
            <v>Event Khusus</v>
          </cell>
        </row>
        <row r="472">
          <cell r="A472" t="str">
            <v>ccR1B</v>
          </cell>
          <cell r="B472" t="str">
            <v>CCO SR I (Bantul, Jogja, Sleman selatan)</v>
          </cell>
          <cell r="C472" t="str">
            <v>Buah</v>
          </cell>
          <cell r="E472">
            <v>2250</v>
          </cell>
          <cell r="F472">
            <v>0</v>
          </cell>
          <cell r="G472">
            <v>2250</v>
          </cell>
          <cell r="I472" t="str">
            <v>Event Khusus</v>
          </cell>
        </row>
        <row r="473">
          <cell r="A473" t="str">
            <v>ccR1K</v>
          </cell>
          <cell r="B473" t="str">
            <v>CCO SR I (Wates, Sleman Utara, Kalasan)</v>
          </cell>
          <cell r="C473" t="str">
            <v>Buah</v>
          </cell>
          <cell r="E473">
            <v>2400</v>
          </cell>
          <cell r="F473">
            <v>0</v>
          </cell>
          <cell r="G473">
            <v>2400</v>
          </cell>
          <cell r="I473" t="str">
            <v>Event Khusus</v>
          </cell>
        </row>
        <row r="474">
          <cell r="A474" t="str">
            <v>CRD</v>
          </cell>
          <cell r="B474" t="str">
            <v>CCO Antar Duck Rumah</v>
          </cell>
          <cell r="C474" t="str">
            <v>Buah</v>
          </cell>
          <cell r="G474">
            <v>1000</v>
          </cell>
        </row>
        <row r="476">
          <cell r="F476">
            <v>0</v>
          </cell>
        </row>
        <row r="477">
          <cell r="B477" t="str">
            <v>UPAH PENGECATAN POLE BESI</v>
          </cell>
          <cell r="F477">
            <v>0</v>
          </cell>
        </row>
        <row r="478">
          <cell r="A478" t="str">
            <v>CP9A</v>
          </cell>
          <cell r="B478" t="str">
            <v>Pengecatan Pole Type Rs 9/11A Atas</v>
          </cell>
          <cell r="C478" t="str">
            <v>pole</v>
          </cell>
          <cell r="E478">
            <v>3500</v>
          </cell>
          <cell r="F478">
            <v>0</v>
          </cell>
          <cell r="G478">
            <v>3500</v>
          </cell>
        </row>
        <row r="479">
          <cell r="A479" t="str">
            <v>CP9T</v>
          </cell>
          <cell r="B479" t="str">
            <v>Pengecatan Pole Type Rs 9/11A Tengah</v>
          </cell>
          <cell r="C479" t="str">
            <v>pole</v>
          </cell>
          <cell r="E479">
            <v>3500</v>
          </cell>
          <cell r="F479">
            <v>0</v>
          </cell>
          <cell r="G479">
            <v>3500</v>
          </cell>
        </row>
        <row r="480">
          <cell r="A480" t="str">
            <v>CP9B</v>
          </cell>
          <cell r="B480" t="str">
            <v>Pengecatan Pole Type Rs 9/11A Ter Bawah</v>
          </cell>
          <cell r="C480" t="str">
            <v>pole</v>
          </cell>
          <cell r="E480">
            <v>1250</v>
          </cell>
          <cell r="F480">
            <v>0</v>
          </cell>
          <cell r="G480">
            <v>1250</v>
          </cell>
        </row>
        <row r="481">
          <cell r="A481" t="str">
            <v>CP9M</v>
          </cell>
          <cell r="B481" t="str">
            <v>Pengecatan Pole Type Rs 9/11A Dasaran (Meni)</v>
          </cell>
          <cell r="C481" t="str">
            <v>pole</v>
          </cell>
          <cell r="E481">
            <v>4250</v>
          </cell>
          <cell r="F481">
            <v>0</v>
          </cell>
          <cell r="G481">
            <v>4250</v>
          </cell>
        </row>
        <row r="482">
          <cell r="A482" t="str">
            <v>CP11A</v>
          </cell>
          <cell r="B482" t="str">
            <v xml:space="preserve">Pengecatan Pole Type S 11 B Atas </v>
          </cell>
          <cell r="C482" t="str">
            <v>pole</v>
          </cell>
          <cell r="E482">
            <v>5000</v>
          </cell>
          <cell r="F482">
            <v>0</v>
          </cell>
          <cell r="G482">
            <v>5000</v>
          </cell>
        </row>
        <row r="483">
          <cell r="A483" t="str">
            <v>CP11T</v>
          </cell>
          <cell r="B483" t="str">
            <v>Pengecatan Pole Type S 11 B Tengah</v>
          </cell>
          <cell r="C483" t="str">
            <v>pole</v>
          </cell>
          <cell r="E483">
            <v>4000</v>
          </cell>
          <cell r="F483">
            <v>0</v>
          </cell>
          <cell r="G483">
            <v>4000</v>
          </cell>
        </row>
        <row r="484">
          <cell r="A484" t="str">
            <v>CP11B</v>
          </cell>
          <cell r="B484" t="str">
            <v>Pengecatan Pole Type S 11 B Ter Bawah</v>
          </cell>
          <cell r="C484" t="str">
            <v>pole</v>
          </cell>
          <cell r="E484">
            <v>1500</v>
          </cell>
          <cell r="F484">
            <v>0</v>
          </cell>
          <cell r="G484">
            <v>1500</v>
          </cell>
        </row>
        <row r="485">
          <cell r="A485" t="str">
            <v>CP11M</v>
          </cell>
          <cell r="B485" t="str">
            <v>Pengecatan Pole Type S 11 B Dasaran (Meni)</v>
          </cell>
          <cell r="C485" t="str">
            <v>pole</v>
          </cell>
          <cell r="E485">
            <v>5000</v>
          </cell>
          <cell r="F485">
            <v>0</v>
          </cell>
          <cell r="G485">
            <v>5000</v>
          </cell>
        </row>
        <row r="486">
          <cell r="A486" t="str">
            <v>CP9K</v>
          </cell>
          <cell r="B486" t="str">
            <v>Pengecatan Pole Type Rs 9/11A komplit</v>
          </cell>
          <cell r="C486" t="str">
            <v>Batang</v>
          </cell>
          <cell r="E486">
            <v>12500</v>
          </cell>
          <cell r="G486">
            <v>12500</v>
          </cell>
        </row>
        <row r="487">
          <cell r="A487" t="str">
            <v>CP11K</v>
          </cell>
          <cell r="B487" t="str">
            <v>Pengecatan Pole Type 11 B komplit</v>
          </cell>
          <cell r="C487" t="str">
            <v>Batang</v>
          </cell>
          <cell r="E487">
            <v>15500</v>
          </cell>
          <cell r="G487">
            <v>15500</v>
          </cell>
        </row>
        <row r="488">
          <cell r="F488">
            <v>0</v>
          </cell>
          <cell r="G488">
            <v>0</v>
          </cell>
        </row>
        <row r="489">
          <cell r="A489" t="str">
            <v>pcc1</v>
          </cell>
          <cell r="B489" t="str">
            <v>Penggantian Cross Arm C-1</v>
          </cell>
          <cell r="C489" t="str">
            <v>Unit</v>
          </cell>
          <cell r="G489">
            <v>21000</v>
          </cell>
          <cell r="I489" t="str">
            <v>Event Khusus</v>
          </cell>
        </row>
        <row r="490">
          <cell r="A490" t="str">
            <v>pcc2</v>
          </cell>
          <cell r="B490" t="str">
            <v>Penggantian Cross Arm C-2</v>
          </cell>
          <cell r="C490" t="str">
            <v>Unit</v>
          </cell>
          <cell r="G490">
            <v>25500</v>
          </cell>
          <cell r="I490" t="str">
            <v>Event Khusus</v>
          </cell>
        </row>
        <row r="491">
          <cell r="A491" t="str">
            <v>pcc3</v>
          </cell>
          <cell r="B491" t="str">
            <v>Penggantian Cross Arm C-3</v>
          </cell>
          <cell r="C491" t="str">
            <v>Unit</v>
          </cell>
          <cell r="G491">
            <v>25500</v>
          </cell>
          <cell r="I491" t="str">
            <v>Event Khusus</v>
          </cell>
        </row>
        <row r="492">
          <cell r="A492" t="str">
            <v>pcc7</v>
          </cell>
          <cell r="B492" t="str">
            <v>Penggantian Cross Arm C-7</v>
          </cell>
          <cell r="C492" t="str">
            <v>Unit</v>
          </cell>
          <cell r="G492">
            <v>25500</v>
          </cell>
          <cell r="I492" t="str">
            <v>Event Khusus</v>
          </cell>
        </row>
        <row r="493">
          <cell r="A493" t="str">
            <v>pcc8a</v>
          </cell>
          <cell r="B493" t="str">
            <v>Penggantian Cross Arm C-8 A</v>
          </cell>
          <cell r="C493" t="str">
            <v>Unit</v>
          </cell>
          <cell r="G493">
            <v>42000</v>
          </cell>
          <cell r="I493" t="str">
            <v>Event Khusus</v>
          </cell>
        </row>
        <row r="494">
          <cell r="B494" t="str">
            <v>Pondasi Tiang Beton</v>
          </cell>
          <cell r="F494">
            <v>0</v>
          </cell>
        </row>
        <row r="495">
          <cell r="A495" t="str">
            <v>PTB</v>
          </cell>
          <cell r="B495" t="str">
            <v>Pondasi Tiang Beton</v>
          </cell>
          <cell r="C495" t="str">
            <v>unit</v>
          </cell>
          <cell r="F495">
            <v>0</v>
          </cell>
          <cell r="G495">
            <v>50000</v>
          </cell>
        </row>
        <row r="496">
          <cell r="A496" t="str">
            <v>pg</v>
          </cell>
          <cell r="B496" t="str">
            <v>Pondasi Tiang Beton</v>
          </cell>
          <cell r="C496" t="str">
            <v>unit</v>
          </cell>
          <cell r="F496">
            <v>0</v>
          </cell>
          <cell r="G496">
            <v>50001</v>
          </cell>
        </row>
        <row r="497">
          <cell r="A497" t="str">
            <v>pc</v>
          </cell>
          <cell r="B497" t="str">
            <v>Pondasi Tiang Beton</v>
          </cell>
          <cell r="C497" t="str">
            <v>unit</v>
          </cell>
          <cell r="F497">
            <v>0</v>
          </cell>
          <cell r="G497">
            <v>50002</v>
          </cell>
        </row>
        <row r="498">
          <cell r="A498" t="str">
            <v>PTBK</v>
          </cell>
          <cell r="B498" t="str">
            <v>Pondasi Tiang Beton</v>
          </cell>
          <cell r="C498" t="str">
            <v>unit</v>
          </cell>
          <cell r="F498">
            <v>0</v>
          </cell>
          <cell r="G498">
            <v>55000</v>
          </cell>
          <cell r="I498" t="str">
            <v>Event khusu</v>
          </cell>
        </row>
        <row r="499">
          <cell r="A499" t="str">
            <v>RIT</v>
          </cell>
          <cell r="B499" t="str">
            <v>Rit Batu Pondasi Tiang Beton</v>
          </cell>
          <cell r="C499" t="str">
            <v>RIT</v>
          </cell>
          <cell r="G499">
            <v>25000</v>
          </cell>
          <cell r="I499" t="str">
            <v>Event khusu</v>
          </cell>
        </row>
        <row r="500">
          <cell r="A500" t="str">
            <v>psfco</v>
          </cell>
          <cell r="B500" t="str">
            <v>Pasang 2 buah sepatu kabel FCO</v>
          </cell>
          <cell r="C500" t="str">
            <v>unit</v>
          </cell>
          <cell r="G500">
            <v>6000</v>
          </cell>
        </row>
        <row r="501">
          <cell r="A501" t="str">
            <v>j</v>
          </cell>
          <cell r="B501" t="str">
            <v xml:space="preserve">                                          Jumlah Harian</v>
          </cell>
          <cell r="F501">
            <v>0</v>
          </cell>
        </row>
        <row r="502">
          <cell r="A502" t="str">
            <v>ba</v>
          </cell>
          <cell r="B502" t="str">
            <v xml:space="preserve">        Belum Ada Harga Borongan</v>
          </cell>
          <cell r="F502">
            <v>0</v>
          </cell>
          <cell r="G502">
            <v>0</v>
          </cell>
        </row>
        <row r="503">
          <cell r="A503" t="str">
            <v>pta</v>
          </cell>
          <cell r="B503" t="str">
            <v xml:space="preserve">        Perlu Tanya Ahlinya</v>
          </cell>
          <cell r="F503">
            <v>0</v>
          </cell>
          <cell r="G503">
            <v>0</v>
          </cell>
        </row>
        <row r="504">
          <cell r="A504" t="str">
            <v>PTg</v>
          </cell>
          <cell r="B504" t="str">
            <v xml:space="preserve">        Perlu tanya Yang garap</v>
          </cell>
          <cell r="F504">
            <v>0</v>
          </cell>
          <cell r="G504">
            <v>0</v>
          </cell>
        </row>
        <row r="505">
          <cell r="A505" t="str">
            <v>psu</v>
          </cell>
          <cell r="B505" t="str">
            <v>Pasang U Trafo</v>
          </cell>
          <cell r="C505" t="str">
            <v>Buah</v>
          </cell>
          <cell r="F505">
            <v>0</v>
          </cell>
          <cell r="G505">
            <v>15000</v>
          </cell>
        </row>
        <row r="506">
          <cell r="A506" t="str">
            <v>JT</v>
          </cell>
          <cell r="B506" t="str">
            <v>4 Buah Jumperan Trafo</v>
          </cell>
          <cell r="C506" t="str">
            <v>Buah</v>
          </cell>
          <cell r="F506">
            <v>0</v>
          </cell>
          <cell r="G506">
            <v>24000</v>
          </cell>
        </row>
        <row r="507">
          <cell r="A507" t="str">
            <v>Tk</v>
          </cell>
          <cell r="B507" t="str">
            <v>Transportasi Khusus</v>
          </cell>
          <cell r="C507" t="str">
            <v>Rit</v>
          </cell>
          <cell r="F507">
            <v>0</v>
          </cell>
          <cell r="G507">
            <v>20000</v>
          </cell>
          <cell r="I507" t="str">
            <v>Konfirmasi pimpinan</v>
          </cell>
        </row>
        <row r="508">
          <cell r="A508" t="str">
            <v>jt1</v>
          </cell>
          <cell r="B508" t="str">
            <v>Jumperan trafo</v>
          </cell>
          <cell r="C508" t="str">
            <v>Buah</v>
          </cell>
        </row>
        <row r="509">
          <cell r="A509" t="str">
            <v>pm59</v>
          </cell>
          <cell r="B509" t="str">
            <v xml:space="preserve">Pressing M5-9 (FCO) </v>
          </cell>
          <cell r="C509" t="str">
            <v>Buah</v>
          </cell>
          <cell r="G509">
            <v>20000</v>
          </cell>
        </row>
        <row r="510">
          <cell r="A510" t="str">
            <v>pm59a</v>
          </cell>
          <cell r="B510" t="str">
            <v>Pressing M5-9 (FCO) per A</v>
          </cell>
          <cell r="C510" t="str">
            <v>Buah</v>
          </cell>
          <cell r="G510">
            <v>26000</v>
          </cell>
        </row>
        <row r="511">
          <cell r="A511" t="str">
            <v>nomt</v>
          </cell>
          <cell r="B511" t="str">
            <v>Penomoran tiang Fersi Lama</v>
          </cell>
          <cell r="C511" t="str">
            <v>Buah</v>
          </cell>
          <cell r="G511">
            <v>1000</v>
          </cell>
        </row>
        <row r="512">
          <cell r="A512" t="str">
            <v>fang</v>
          </cell>
          <cell r="B512" t="str">
            <v>Fangnet</v>
          </cell>
          <cell r="C512" t="str">
            <v>Unit</v>
          </cell>
          <cell r="G512" t="str">
            <v>Belum</v>
          </cell>
        </row>
        <row r="513">
          <cell r="A513" t="str">
            <v>sjs</v>
          </cell>
          <cell r="B513" t="str">
            <v>Survei Jaringan Sedayu</v>
          </cell>
          <cell r="C513" t="str">
            <v>span</v>
          </cell>
          <cell r="G513">
            <v>500</v>
          </cell>
        </row>
        <row r="514">
          <cell r="A514" t="str">
            <v>bpjs240lc</v>
          </cell>
          <cell r="B514" t="str">
            <v>Bongkar Pasang Jumperan 240, Sepatu Kabel, dan LLC</v>
          </cell>
          <cell r="C514" t="str">
            <v>Unit</v>
          </cell>
          <cell r="G514">
            <v>5000</v>
          </cell>
        </row>
        <row r="515">
          <cell r="A515" t="str">
            <v>pjs240lc</v>
          </cell>
          <cell r="B515" t="str">
            <v>Pasang Jumperan 240, Sepatu Kabel, dan LLC</v>
          </cell>
          <cell r="C515" t="str">
            <v>Unit</v>
          </cell>
          <cell r="G515">
            <v>3000</v>
          </cell>
        </row>
        <row r="516">
          <cell r="A516" t="str">
            <v>sk24</v>
          </cell>
          <cell r="B516" t="str">
            <v>sepatu kabel 240</v>
          </cell>
          <cell r="C516" t="str">
            <v>Unit</v>
          </cell>
          <cell r="G516">
            <v>1500</v>
          </cell>
        </row>
        <row r="517">
          <cell r="A517" t="str">
            <v>ptp</v>
          </cell>
          <cell r="B517" t="str">
            <v>Perlu Tanya  Pimpinan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8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ip"/>
      <sheetName val="Widodo (2)"/>
      <sheetName val="Widodo"/>
      <sheetName val="HB LAMA"/>
      <sheetName val="HB BARU"/>
      <sheetName val="LAIN2"/>
      <sheetName val="HB2"/>
    </sheetNames>
    <sheetDataSet>
      <sheetData sheetId="0"/>
      <sheetData sheetId="1"/>
      <sheetData sheetId="2"/>
      <sheetData sheetId="3"/>
      <sheetData sheetId="4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 STD 2004</v>
          </cell>
          <cell r="C4" t="str">
            <v>SATUAN</v>
          </cell>
          <cell r="D4" t="str">
            <v xml:space="preserve">HARGA sxtd pln </v>
          </cell>
          <cell r="E4" t="str">
            <v>Harga bor.</v>
          </cell>
          <cell r="F4" t="str">
            <v>Harga bor.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A5" t="str">
            <v>cek</v>
          </cell>
          <cell r="B5" t="str">
            <v>JENIS PEKERJAAN / KONSTRUKSI</v>
          </cell>
          <cell r="C5" t="str">
            <v>SATUAN</v>
          </cell>
          <cell r="D5" t="str">
            <v>STANDART PLN</v>
          </cell>
          <cell r="E5" t="str">
            <v>Lama</v>
          </cell>
          <cell r="F5">
            <v>2008</v>
          </cell>
          <cell r="G5" t="str">
            <v>baru (Bulat)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5060</v>
          </cell>
          <cell r="G8">
            <v>5000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5060</v>
          </cell>
          <cell r="G9">
            <v>5000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5060</v>
          </cell>
          <cell r="G10">
            <v>5000</v>
          </cell>
          <cell r="H10">
            <v>0.45</v>
          </cell>
        </row>
        <row r="11">
          <cell r="A11" t="str">
            <v>A2A</v>
          </cell>
          <cell r="B11" t="str">
            <v>A 2 - A/A 2</v>
          </cell>
          <cell r="C11" t="str">
            <v>Unit</v>
          </cell>
          <cell r="D11">
            <v>16645</v>
          </cell>
          <cell r="E11">
            <v>7400</v>
          </cell>
          <cell r="F11">
            <v>8140.0000000000009</v>
          </cell>
          <cell r="G11">
            <v>8100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8140.0000000000009</v>
          </cell>
          <cell r="G12">
            <v>8100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8140.0000000000009</v>
          </cell>
          <cell r="G13">
            <v>8100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11880.000000000002</v>
          </cell>
          <cell r="G14">
            <v>11800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6270.0000000000009</v>
          </cell>
          <cell r="G15">
            <v>6200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6270.0000000000009</v>
          </cell>
          <cell r="G16">
            <v>6200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6270.0000000000009</v>
          </cell>
          <cell r="G17">
            <v>6200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6270.0000000000009</v>
          </cell>
          <cell r="G18">
            <v>6200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6270.0000000000009</v>
          </cell>
          <cell r="G19">
            <v>6200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11880.000000000002</v>
          </cell>
          <cell r="G20">
            <v>11800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1760.0000000000002</v>
          </cell>
          <cell r="G21">
            <v>1700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11990.000000000002</v>
          </cell>
          <cell r="G22">
            <v>11900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15730.000000000002</v>
          </cell>
          <cell r="G23">
            <v>15700</v>
          </cell>
          <cell r="H23">
            <v>0.45</v>
          </cell>
        </row>
        <row r="24">
          <cell r="A24" t="str">
            <v>P12C'</v>
          </cell>
          <cell r="B24" t="str">
            <v>P12 C'</v>
          </cell>
          <cell r="C24" t="str">
            <v>Unit</v>
          </cell>
          <cell r="D24">
            <v>35000</v>
          </cell>
          <cell r="E24">
            <v>15700</v>
          </cell>
          <cell r="F24">
            <v>17270</v>
          </cell>
          <cell r="G24">
            <v>17200</v>
          </cell>
          <cell r="H24">
            <v>0.45</v>
          </cell>
        </row>
        <row r="25">
          <cell r="E25">
            <v>0</v>
          </cell>
          <cell r="F25">
            <v>0</v>
          </cell>
          <cell r="G25">
            <v>0</v>
          </cell>
        </row>
        <row r="26">
          <cell r="A26" t="str">
            <v>BA1</v>
          </cell>
          <cell r="B26" t="str">
            <v xml:space="preserve">  Bongkar A 1 </v>
          </cell>
          <cell r="C26" t="str">
            <v>Unit</v>
          </cell>
          <cell r="D26">
            <v>6159</v>
          </cell>
          <cell r="E26">
            <v>1800</v>
          </cell>
          <cell r="F26">
            <v>1980.0000000000002</v>
          </cell>
          <cell r="G26">
            <v>1900</v>
          </cell>
          <cell r="H26">
            <v>0.4</v>
          </cell>
        </row>
        <row r="27">
          <cell r="A27" t="str">
            <v>BA1A</v>
          </cell>
          <cell r="B27" t="str">
            <v xml:space="preserve">  Bongkar A 1 - A</v>
          </cell>
          <cell r="C27" t="str">
            <v>Unit</v>
          </cell>
          <cell r="D27">
            <v>6159</v>
          </cell>
          <cell r="E27">
            <v>1800</v>
          </cell>
          <cell r="F27">
            <v>1980.0000000000002</v>
          </cell>
          <cell r="G27">
            <v>1900</v>
          </cell>
          <cell r="H27">
            <v>0.4</v>
          </cell>
        </row>
        <row r="28">
          <cell r="A28" t="str">
            <v>BA1B</v>
          </cell>
          <cell r="B28" t="str">
            <v xml:space="preserve">  Bongkar A 1 -   B</v>
          </cell>
          <cell r="C28" t="str">
            <v>Unit</v>
          </cell>
          <cell r="D28">
            <v>6159</v>
          </cell>
          <cell r="E28">
            <v>1800</v>
          </cell>
          <cell r="F28">
            <v>1980.0000000000002</v>
          </cell>
          <cell r="G28">
            <v>1900</v>
          </cell>
          <cell r="H28">
            <v>0.4</v>
          </cell>
        </row>
        <row r="29">
          <cell r="A29" t="str">
            <v>BA2A</v>
          </cell>
          <cell r="B29" t="str">
            <v xml:space="preserve">  Bongkar A 2 - A</v>
          </cell>
          <cell r="C29" t="str">
            <v>Unit</v>
          </cell>
          <cell r="D29">
            <v>9987</v>
          </cell>
          <cell r="E29">
            <v>2900</v>
          </cell>
          <cell r="F29">
            <v>3190.0000000000005</v>
          </cell>
          <cell r="G29">
            <v>3100</v>
          </cell>
          <cell r="H29">
            <v>0.4</v>
          </cell>
        </row>
        <row r="30">
          <cell r="A30" t="str">
            <v>BA21</v>
          </cell>
          <cell r="B30" t="str">
            <v xml:space="preserve">  Bongkar A 2 - 1</v>
          </cell>
          <cell r="C30" t="str">
            <v>Unit</v>
          </cell>
          <cell r="D30">
            <v>9987</v>
          </cell>
          <cell r="E30">
            <v>2900</v>
          </cell>
          <cell r="F30">
            <v>3190.0000000000005</v>
          </cell>
          <cell r="G30">
            <v>3100</v>
          </cell>
          <cell r="H30">
            <v>0.4</v>
          </cell>
        </row>
        <row r="31">
          <cell r="A31" t="str">
            <v>BA3</v>
          </cell>
          <cell r="B31" t="str">
            <v xml:space="preserve">  Bongkar A 3</v>
          </cell>
          <cell r="C31" t="str">
            <v>Unit</v>
          </cell>
          <cell r="D31">
            <v>9987</v>
          </cell>
          <cell r="E31">
            <v>2900</v>
          </cell>
          <cell r="F31">
            <v>3190.0000000000005</v>
          </cell>
          <cell r="G31">
            <v>3100</v>
          </cell>
          <cell r="H31">
            <v>0.4</v>
          </cell>
        </row>
        <row r="32">
          <cell r="A32" t="str">
            <v>BA4</v>
          </cell>
          <cell r="B32" t="str">
            <v xml:space="preserve">  Bongkar A 4</v>
          </cell>
          <cell r="C32" t="str">
            <v>Unit</v>
          </cell>
          <cell r="D32">
            <v>14427</v>
          </cell>
          <cell r="E32">
            <v>4300</v>
          </cell>
          <cell r="F32">
            <v>4730</v>
          </cell>
          <cell r="G32">
            <v>4700</v>
          </cell>
          <cell r="H32">
            <v>0.4</v>
          </cell>
        </row>
        <row r="33">
          <cell r="A33" t="str">
            <v>BA5</v>
          </cell>
          <cell r="B33" t="str">
            <v xml:space="preserve">  Bongkar A 5</v>
          </cell>
          <cell r="C33" t="str">
            <v>Unit</v>
          </cell>
          <cell r="D33">
            <v>7689</v>
          </cell>
          <cell r="E33">
            <v>2300</v>
          </cell>
          <cell r="F33">
            <v>2530</v>
          </cell>
          <cell r="G33">
            <v>2500</v>
          </cell>
          <cell r="H33">
            <v>0.4</v>
          </cell>
        </row>
        <row r="34">
          <cell r="A34" t="str">
            <v>BA51</v>
          </cell>
          <cell r="B34" t="str">
            <v xml:space="preserve">  Bongkar A 5 - 1</v>
          </cell>
          <cell r="C34" t="str">
            <v>Unit</v>
          </cell>
          <cell r="D34">
            <v>7689</v>
          </cell>
          <cell r="E34">
            <v>2300</v>
          </cell>
          <cell r="F34">
            <v>2530</v>
          </cell>
          <cell r="G34">
            <v>2500</v>
          </cell>
          <cell r="H34">
            <v>0.4</v>
          </cell>
        </row>
        <row r="35">
          <cell r="A35" t="str">
            <v>BA52</v>
          </cell>
          <cell r="B35" t="str">
            <v xml:space="preserve">  Bongkar A 5 - 2</v>
          </cell>
          <cell r="C35" t="str">
            <v>Unit</v>
          </cell>
          <cell r="D35">
            <v>7689</v>
          </cell>
          <cell r="E35">
            <v>2300</v>
          </cell>
          <cell r="F35">
            <v>2530</v>
          </cell>
          <cell r="G35">
            <v>2500</v>
          </cell>
          <cell r="H35">
            <v>0.4</v>
          </cell>
        </row>
        <row r="36">
          <cell r="A36" t="str">
            <v>BA53</v>
          </cell>
          <cell r="B36" t="str">
            <v xml:space="preserve">  Bongkar A 5 - 3</v>
          </cell>
          <cell r="C36" t="str">
            <v>Unit</v>
          </cell>
          <cell r="D36">
            <v>7689</v>
          </cell>
          <cell r="E36">
            <v>2300</v>
          </cell>
          <cell r="F36">
            <v>2530</v>
          </cell>
          <cell r="G36">
            <v>2500</v>
          </cell>
          <cell r="H36">
            <v>0.4</v>
          </cell>
        </row>
        <row r="37">
          <cell r="A37" t="str">
            <v>BA54</v>
          </cell>
          <cell r="B37" t="str">
            <v xml:space="preserve">  Bongkar A 5 - 4</v>
          </cell>
          <cell r="C37" t="str">
            <v>Unit</v>
          </cell>
          <cell r="D37">
            <v>7689</v>
          </cell>
          <cell r="E37">
            <v>2300</v>
          </cell>
          <cell r="F37">
            <v>2530</v>
          </cell>
          <cell r="G37">
            <v>2500</v>
          </cell>
          <cell r="H37">
            <v>0.4</v>
          </cell>
        </row>
        <row r="38">
          <cell r="A38" t="str">
            <v>BA6</v>
          </cell>
          <cell r="B38" t="str">
            <v xml:space="preserve">  Bongkar A 6</v>
          </cell>
          <cell r="C38" t="str">
            <v>Unit</v>
          </cell>
          <cell r="D38">
            <v>14427</v>
          </cell>
          <cell r="E38">
            <v>4300</v>
          </cell>
          <cell r="F38">
            <v>4730</v>
          </cell>
          <cell r="G38">
            <v>4700</v>
          </cell>
          <cell r="H38">
            <v>0.4</v>
          </cell>
        </row>
        <row r="39">
          <cell r="A39" t="str">
            <v>BPP</v>
          </cell>
          <cell r="B39" t="str">
            <v xml:space="preserve">  Bongkar PENGHALANG   Bongkar PANJAT</v>
          </cell>
          <cell r="C39" t="str">
            <v>Unit</v>
          </cell>
          <cell r="D39">
            <v>2151</v>
          </cell>
          <cell r="E39">
            <v>600</v>
          </cell>
          <cell r="F39">
            <v>660</v>
          </cell>
          <cell r="G39">
            <v>600</v>
          </cell>
          <cell r="H39">
            <v>0.4</v>
          </cell>
        </row>
        <row r="40">
          <cell r="A40" t="str">
            <v>BP12A</v>
          </cell>
          <cell r="B40" t="str">
            <v xml:space="preserve">  Bongkar P12 A</v>
          </cell>
          <cell r="C40" t="str">
            <v>Unit</v>
          </cell>
          <cell r="D40">
            <v>14628</v>
          </cell>
          <cell r="E40">
            <v>4300</v>
          </cell>
          <cell r="F40">
            <v>4730</v>
          </cell>
          <cell r="G40">
            <v>4700</v>
          </cell>
          <cell r="H40">
            <v>0.4</v>
          </cell>
        </row>
        <row r="41">
          <cell r="A41" t="str">
            <v>BP12C</v>
          </cell>
          <cell r="B41" t="str">
            <v xml:space="preserve">  Bongkar P12 C</v>
          </cell>
          <cell r="C41" t="str">
            <v>Unit</v>
          </cell>
          <cell r="D41">
            <v>19080</v>
          </cell>
          <cell r="E41">
            <v>5700</v>
          </cell>
          <cell r="F41">
            <v>6270.0000000000009</v>
          </cell>
          <cell r="G41">
            <v>6200</v>
          </cell>
          <cell r="H41">
            <v>0.4</v>
          </cell>
        </row>
        <row r="42">
          <cell r="A42" t="str">
            <v>BP12C'</v>
          </cell>
          <cell r="B42" t="str">
            <v xml:space="preserve">  Bongkar P12 C</v>
          </cell>
          <cell r="C42" t="str">
            <v>Unit</v>
          </cell>
          <cell r="D42">
            <v>21000</v>
          </cell>
          <cell r="E42">
            <v>6300</v>
          </cell>
          <cell r="F42">
            <v>6930.0000000000009</v>
          </cell>
          <cell r="G42">
            <v>6900</v>
          </cell>
          <cell r="H42">
            <v>0.4</v>
          </cell>
        </row>
        <row r="43">
          <cell r="E43">
            <v>0</v>
          </cell>
          <cell r="F43">
            <v>0</v>
          </cell>
          <cell r="G43">
            <v>0</v>
          </cell>
        </row>
        <row r="44">
          <cell r="B44" t="str">
            <v>KONSTRUKSI JTM 3 PHASA</v>
          </cell>
          <cell r="E44">
            <v>0</v>
          </cell>
          <cell r="F44">
            <v>0</v>
          </cell>
          <cell r="G44">
            <v>0</v>
          </cell>
        </row>
        <row r="45">
          <cell r="A45" t="str">
            <v>C1</v>
          </cell>
          <cell r="B45" t="str">
            <v>C 1</v>
          </cell>
          <cell r="C45" t="str">
            <v>Unit</v>
          </cell>
          <cell r="D45">
            <v>26250</v>
          </cell>
          <cell r="E45">
            <v>11800</v>
          </cell>
          <cell r="F45">
            <v>12980.000000000002</v>
          </cell>
          <cell r="G45">
            <v>12900</v>
          </cell>
          <cell r="H45">
            <v>0.45</v>
          </cell>
        </row>
        <row r="46">
          <cell r="A46" t="str">
            <v>C1-1</v>
          </cell>
          <cell r="B46" t="str">
            <v>C 1 - 1</v>
          </cell>
          <cell r="C46" t="str">
            <v>Unit</v>
          </cell>
          <cell r="D46">
            <v>26250</v>
          </cell>
          <cell r="E46">
            <v>11800</v>
          </cell>
          <cell r="F46">
            <v>12980.000000000002</v>
          </cell>
          <cell r="G46">
            <v>12900</v>
          </cell>
          <cell r="H46">
            <v>0.45</v>
          </cell>
        </row>
        <row r="47">
          <cell r="A47" t="str">
            <v>C1A</v>
          </cell>
          <cell r="B47" t="str">
            <v>C 1 - A</v>
          </cell>
          <cell r="C47" t="str">
            <v>Unit</v>
          </cell>
          <cell r="D47">
            <v>27285</v>
          </cell>
          <cell r="E47">
            <v>12200</v>
          </cell>
          <cell r="F47">
            <v>13420.000000000002</v>
          </cell>
          <cell r="G47">
            <v>13400</v>
          </cell>
          <cell r="H47">
            <v>0.45</v>
          </cell>
        </row>
        <row r="48">
          <cell r="A48" t="str">
            <v>C1C</v>
          </cell>
          <cell r="B48" t="str">
            <v>C 1 - C</v>
          </cell>
          <cell r="C48" t="str">
            <v>Unit</v>
          </cell>
          <cell r="D48">
            <v>26250</v>
          </cell>
          <cell r="E48">
            <v>11800</v>
          </cell>
          <cell r="F48">
            <v>12980.000000000002</v>
          </cell>
          <cell r="G48">
            <v>12900</v>
          </cell>
          <cell r="H48">
            <v>0.45</v>
          </cell>
        </row>
        <row r="49">
          <cell r="A49" t="str">
            <v>C2</v>
          </cell>
          <cell r="B49" t="str">
            <v xml:space="preserve">C 2 </v>
          </cell>
          <cell r="C49" t="str">
            <v>Unit</v>
          </cell>
          <cell r="D49">
            <v>32010</v>
          </cell>
          <cell r="E49">
            <v>14400</v>
          </cell>
          <cell r="F49">
            <v>15840.000000000002</v>
          </cell>
          <cell r="G49">
            <v>15800</v>
          </cell>
          <cell r="H49">
            <v>0.45</v>
          </cell>
        </row>
        <row r="50">
          <cell r="A50" t="str">
            <v>C2A</v>
          </cell>
          <cell r="B50" t="str">
            <v>C 2 - A</v>
          </cell>
          <cell r="C50" t="str">
            <v>Unit</v>
          </cell>
          <cell r="D50">
            <v>32010</v>
          </cell>
          <cell r="E50">
            <v>14400</v>
          </cell>
          <cell r="F50">
            <v>15840.000000000002</v>
          </cell>
          <cell r="G50">
            <v>15800</v>
          </cell>
          <cell r="H50">
            <v>0.45</v>
          </cell>
        </row>
        <row r="51">
          <cell r="A51" t="str">
            <v>C21</v>
          </cell>
          <cell r="B51" t="str">
            <v>C 2 - 1</v>
          </cell>
          <cell r="C51" t="str">
            <v>Unit</v>
          </cell>
          <cell r="D51">
            <v>32010</v>
          </cell>
          <cell r="E51">
            <v>14400</v>
          </cell>
          <cell r="F51">
            <v>15840.000000000002</v>
          </cell>
          <cell r="G51">
            <v>15800</v>
          </cell>
          <cell r="H51">
            <v>0.45</v>
          </cell>
        </row>
        <row r="52">
          <cell r="A52" t="str">
            <v>C3</v>
          </cell>
          <cell r="B52" t="str">
            <v>C 3</v>
          </cell>
          <cell r="C52" t="str">
            <v>Unit</v>
          </cell>
          <cell r="D52">
            <v>32010</v>
          </cell>
          <cell r="E52">
            <v>14400</v>
          </cell>
          <cell r="F52">
            <v>15840.000000000002</v>
          </cell>
          <cell r="G52">
            <v>15800</v>
          </cell>
          <cell r="H52">
            <v>0.45</v>
          </cell>
        </row>
        <row r="53">
          <cell r="A53" t="str">
            <v>C7</v>
          </cell>
          <cell r="B53" t="str">
            <v>C 7</v>
          </cell>
          <cell r="C53" t="str">
            <v>Unit</v>
          </cell>
          <cell r="D53">
            <v>32010</v>
          </cell>
          <cell r="E53">
            <v>14400</v>
          </cell>
          <cell r="F53">
            <v>15840.000000000002</v>
          </cell>
          <cell r="G53">
            <v>15800</v>
          </cell>
          <cell r="H53">
            <v>0.45</v>
          </cell>
        </row>
        <row r="54">
          <cell r="A54" t="str">
            <v>C7A</v>
          </cell>
          <cell r="B54" t="str">
            <v>C 7 - A</v>
          </cell>
          <cell r="C54" t="str">
            <v>Unit</v>
          </cell>
          <cell r="D54">
            <v>40790</v>
          </cell>
          <cell r="E54">
            <v>18300</v>
          </cell>
          <cell r="F54">
            <v>20130</v>
          </cell>
          <cell r="G54">
            <v>20100</v>
          </cell>
          <cell r="H54">
            <v>0.45</v>
          </cell>
        </row>
        <row r="55">
          <cell r="A55" t="str">
            <v>C8</v>
          </cell>
          <cell r="B55" t="str">
            <v>C 8</v>
          </cell>
          <cell r="C55" t="str">
            <v>Unit</v>
          </cell>
          <cell r="D55">
            <v>66145</v>
          </cell>
          <cell r="E55">
            <v>29700</v>
          </cell>
          <cell r="F55">
            <v>32670.000000000004</v>
          </cell>
          <cell r="G55">
            <v>32600</v>
          </cell>
          <cell r="H55">
            <v>0.45</v>
          </cell>
        </row>
        <row r="56">
          <cell r="A56" t="str">
            <v>C8A</v>
          </cell>
          <cell r="B56" t="str">
            <v>C 8 - A</v>
          </cell>
          <cell r="C56" t="str">
            <v>Unit</v>
          </cell>
          <cell r="D56">
            <v>66145</v>
          </cell>
          <cell r="E56">
            <v>29700</v>
          </cell>
          <cell r="F56">
            <v>32670.000000000004</v>
          </cell>
          <cell r="G56">
            <v>32600</v>
          </cell>
          <cell r="H56">
            <v>0.45</v>
          </cell>
        </row>
        <row r="57">
          <cell r="A57" t="str">
            <v>C8B</v>
          </cell>
          <cell r="B57" t="str">
            <v>C 8 - B</v>
          </cell>
          <cell r="C57" t="str">
            <v>Unit</v>
          </cell>
          <cell r="D57">
            <v>66145</v>
          </cell>
          <cell r="E57">
            <v>29700</v>
          </cell>
          <cell r="F57">
            <v>32670.000000000004</v>
          </cell>
          <cell r="G57">
            <v>32600</v>
          </cell>
          <cell r="H57">
            <v>0.45</v>
          </cell>
        </row>
        <row r="58">
          <cell r="A58" t="str">
            <v>C9</v>
          </cell>
          <cell r="B58" t="str">
            <v>C 9</v>
          </cell>
          <cell r="C58" t="str">
            <v>Unit</v>
          </cell>
          <cell r="D58">
            <v>26250</v>
          </cell>
          <cell r="E58">
            <v>11800</v>
          </cell>
          <cell r="F58">
            <v>12980.000000000002</v>
          </cell>
          <cell r="G58">
            <v>12900</v>
          </cell>
          <cell r="H58">
            <v>0.45</v>
          </cell>
        </row>
        <row r="59">
          <cell r="A59" t="str">
            <v>C10</v>
          </cell>
          <cell r="B59" t="str">
            <v>C 10</v>
          </cell>
          <cell r="C59" t="str">
            <v>Unit</v>
          </cell>
          <cell r="D59">
            <v>32010</v>
          </cell>
          <cell r="E59">
            <v>14400</v>
          </cell>
          <cell r="F59">
            <v>15840.000000000002</v>
          </cell>
          <cell r="G59">
            <v>15800</v>
          </cell>
          <cell r="H59">
            <v>0.45</v>
          </cell>
        </row>
        <row r="60">
          <cell r="A60" t="str">
            <v>C11</v>
          </cell>
          <cell r="B60" t="str">
            <v>C 11</v>
          </cell>
          <cell r="C60" t="str">
            <v>Unit</v>
          </cell>
          <cell r="D60">
            <v>32010</v>
          </cell>
          <cell r="E60">
            <v>14400</v>
          </cell>
          <cell r="F60">
            <v>15840.000000000002</v>
          </cell>
          <cell r="G60">
            <v>15800</v>
          </cell>
          <cell r="H60">
            <v>0.45</v>
          </cell>
        </row>
        <row r="61">
          <cell r="F61">
            <v>0</v>
          </cell>
          <cell r="G61">
            <v>0</v>
          </cell>
        </row>
        <row r="62">
          <cell r="A62" t="str">
            <v>BC1</v>
          </cell>
          <cell r="B62" t="str">
            <v xml:space="preserve">  Bongkar C 1</v>
          </cell>
          <cell r="C62" t="str">
            <v>Unit</v>
          </cell>
          <cell r="D62">
            <v>15750</v>
          </cell>
          <cell r="E62">
            <v>4700</v>
          </cell>
          <cell r="F62">
            <v>5170</v>
          </cell>
          <cell r="G62">
            <v>5100</v>
          </cell>
          <cell r="H62">
            <v>0.4</v>
          </cell>
        </row>
        <row r="63">
          <cell r="A63" t="str">
            <v>BC1-1</v>
          </cell>
          <cell r="B63" t="str">
            <v xml:space="preserve">  Bongkar C 1 - 1</v>
          </cell>
          <cell r="C63" t="str">
            <v>Unit</v>
          </cell>
          <cell r="D63">
            <v>15750</v>
          </cell>
          <cell r="E63">
            <v>4700</v>
          </cell>
          <cell r="F63">
            <v>5170</v>
          </cell>
          <cell r="G63">
            <v>5100</v>
          </cell>
          <cell r="H63">
            <v>0.4</v>
          </cell>
        </row>
        <row r="64">
          <cell r="A64" t="str">
            <v>BC1A</v>
          </cell>
          <cell r="B64" t="str">
            <v xml:space="preserve">  Bongkar C 1 - A</v>
          </cell>
          <cell r="C64" t="str">
            <v>Unit</v>
          </cell>
          <cell r="D64">
            <v>16371</v>
          </cell>
          <cell r="E64">
            <v>4900</v>
          </cell>
          <cell r="F64">
            <v>5390</v>
          </cell>
          <cell r="G64">
            <v>5300</v>
          </cell>
          <cell r="H64">
            <v>0.4</v>
          </cell>
        </row>
        <row r="65">
          <cell r="A65" t="str">
            <v>BC1BC</v>
          </cell>
          <cell r="B65" t="str">
            <v xml:space="preserve">  Bongkar C 1 -  C</v>
          </cell>
          <cell r="C65" t="str">
            <v>Unit</v>
          </cell>
          <cell r="D65">
            <v>15750</v>
          </cell>
          <cell r="E65">
            <v>4700</v>
          </cell>
          <cell r="F65">
            <v>5170</v>
          </cell>
          <cell r="G65">
            <v>5100</v>
          </cell>
          <cell r="H65">
            <v>0.4</v>
          </cell>
        </row>
        <row r="66">
          <cell r="A66" t="str">
            <v>BC2</v>
          </cell>
          <cell r="B66" t="str">
            <v xml:space="preserve">  Bongkar C 2 </v>
          </cell>
          <cell r="C66" t="str">
            <v>Unit</v>
          </cell>
          <cell r="D66">
            <v>19206</v>
          </cell>
          <cell r="E66">
            <v>5700</v>
          </cell>
          <cell r="F66">
            <v>6270.0000000000009</v>
          </cell>
          <cell r="G66">
            <v>6200</v>
          </cell>
          <cell r="H66">
            <v>0.4</v>
          </cell>
        </row>
        <row r="67">
          <cell r="A67" t="str">
            <v>BC2A</v>
          </cell>
          <cell r="B67" t="str">
            <v xml:space="preserve">  Bongkar C 2 - A</v>
          </cell>
          <cell r="C67" t="str">
            <v>Unit</v>
          </cell>
          <cell r="D67">
            <v>19206</v>
          </cell>
          <cell r="E67">
            <v>5700</v>
          </cell>
          <cell r="F67">
            <v>6270.0000000000009</v>
          </cell>
          <cell r="G67">
            <v>6200</v>
          </cell>
          <cell r="H67">
            <v>0.4</v>
          </cell>
        </row>
        <row r="68">
          <cell r="A68" t="str">
            <v>BC21</v>
          </cell>
          <cell r="B68" t="str">
            <v xml:space="preserve">  Bongkar C 2 - 1</v>
          </cell>
          <cell r="C68" t="str">
            <v>Unit</v>
          </cell>
          <cell r="D68">
            <v>19206</v>
          </cell>
          <cell r="E68">
            <v>5700</v>
          </cell>
          <cell r="F68">
            <v>6270.0000000000009</v>
          </cell>
          <cell r="G68">
            <v>6200</v>
          </cell>
          <cell r="H68">
            <v>0.4</v>
          </cell>
        </row>
        <row r="69">
          <cell r="A69" t="str">
            <v>BC3</v>
          </cell>
          <cell r="B69" t="str">
            <v xml:space="preserve">  Bongkar C 3</v>
          </cell>
          <cell r="C69" t="str">
            <v>Unit</v>
          </cell>
          <cell r="D69">
            <v>19206</v>
          </cell>
          <cell r="E69">
            <v>5700</v>
          </cell>
          <cell r="F69">
            <v>6270.0000000000009</v>
          </cell>
          <cell r="G69">
            <v>6200</v>
          </cell>
          <cell r="H69">
            <v>0.4</v>
          </cell>
        </row>
        <row r="70">
          <cell r="A70" t="str">
            <v>BC7</v>
          </cell>
          <cell r="B70" t="str">
            <v xml:space="preserve">  Bongkar C 7</v>
          </cell>
          <cell r="C70" t="str">
            <v>Unit</v>
          </cell>
          <cell r="D70">
            <v>19206</v>
          </cell>
          <cell r="E70">
            <v>5700</v>
          </cell>
          <cell r="F70">
            <v>6270.0000000000009</v>
          </cell>
          <cell r="G70">
            <v>6200</v>
          </cell>
          <cell r="H70">
            <v>0.4</v>
          </cell>
        </row>
        <row r="71">
          <cell r="A71" t="str">
            <v>BC7A</v>
          </cell>
          <cell r="B71" t="str">
            <v xml:space="preserve">  Bongkar C 7 - A</v>
          </cell>
          <cell r="C71" t="str">
            <v>Unit</v>
          </cell>
          <cell r="D71">
            <v>24474</v>
          </cell>
          <cell r="E71">
            <v>7300</v>
          </cell>
          <cell r="F71">
            <v>8030.0000000000009</v>
          </cell>
          <cell r="G71">
            <v>8000</v>
          </cell>
          <cell r="H71">
            <v>0.4</v>
          </cell>
        </row>
        <row r="72">
          <cell r="A72" t="str">
            <v>BC8</v>
          </cell>
          <cell r="B72" t="str">
            <v xml:space="preserve">  Bongkar C 8</v>
          </cell>
          <cell r="C72" t="str">
            <v>Unit</v>
          </cell>
          <cell r="D72">
            <v>39687</v>
          </cell>
          <cell r="E72">
            <v>11900</v>
          </cell>
          <cell r="F72">
            <v>13090.000000000002</v>
          </cell>
          <cell r="G72">
            <v>13000</v>
          </cell>
          <cell r="H72">
            <v>0.4</v>
          </cell>
        </row>
        <row r="73">
          <cell r="A73" t="str">
            <v>BC8A</v>
          </cell>
          <cell r="B73" t="str">
            <v xml:space="preserve">  Bongkar C 8 - A</v>
          </cell>
          <cell r="C73" t="str">
            <v>Unit</v>
          </cell>
          <cell r="D73">
            <v>39687</v>
          </cell>
          <cell r="E73">
            <v>11900</v>
          </cell>
          <cell r="F73">
            <v>13090.000000000002</v>
          </cell>
          <cell r="G73">
            <v>13000</v>
          </cell>
          <cell r="H73">
            <v>0.4</v>
          </cell>
        </row>
        <row r="74">
          <cell r="A74" t="str">
            <v>BC8B</v>
          </cell>
          <cell r="B74" t="str">
            <v xml:space="preserve">  Bongkar C 8 -   B</v>
          </cell>
          <cell r="C74" t="str">
            <v>Unit</v>
          </cell>
          <cell r="D74">
            <v>39687</v>
          </cell>
          <cell r="E74">
            <v>11900</v>
          </cell>
          <cell r="F74">
            <v>13090.000000000002</v>
          </cell>
          <cell r="G74">
            <v>13000</v>
          </cell>
          <cell r="H74">
            <v>0.4</v>
          </cell>
        </row>
        <row r="75">
          <cell r="A75" t="str">
            <v>BC9</v>
          </cell>
          <cell r="B75" t="str">
            <v xml:space="preserve">  Bongkar C 9</v>
          </cell>
          <cell r="C75" t="str">
            <v>Unit</v>
          </cell>
          <cell r="D75">
            <v>15750</v>
          </cell>
          <cell r="E75">
            <v>4700</v>
          </cell>
          <cell r="F75">
            <v>5170</v>
          </cell>
          <cell r="G75">
            <v>5100</v>
          </cell>
          <cell r="H75">
            <v>0.4</v>
          </cell>
        </row>
        <row r="76">
          <cell r="A76" t="str">
            <v>BC10</v>
          </cell>
          <cell r="B76" t="str">
            <v xml:space="preserve">  Bongkar C 10</v>
          </cell>
          <cell r="C76" t="str">
            <v>Unit</v>
          </cell>
          <cell r="D76">
            <v>19206</v>
          </cell>
          <cell r="E76">
            <v>5700</v>
          </cell>
          <cell r="F76">
            <v>6270.0000000000009</v>
          </cell>
          <cell r="G76">
            <v>6200</v>
          </cell>
          <cell r="H76">
            <v>0.4</v>
          </cell>
        </row>
        <row r="77">
          <cell r="A77" t="str">
            <v>BC11</v>
          </cell>
          <cell r="B77" t="str">
            <v xml:space="preserve">  Bongkar C 11</v>
          </cell>
          <cell r="C77" t="str">
            <v>Unit</v>
          </cell>
          <cell r="D77">
            <v>19206</v>
          </cell>
          <cell r="E77">
            <v>5700</v>
          </cell>
          <cell r="F77">
            <v>6270.0000000000009</v>
          </cell>
          <cell r="G77">
            <v>6200</v>
          </cell>
          <cell r="H77">
            <v>0.4</v>
          </cell>
        </row>
        <row r="78">
          <cell r="F78">
            <v>0</v>
          </cell>
          <cell r="G78">
            <v>0</v>
          </cell>
        </row>
        <row r="79">
          <cell r="B79" t="str">
            <v>KONSTRUKSI GUY, PENTANAHAN DAN</v>
          </cell>
          <cell r="E79">
            <v>0</v>
          </cell>
          <cell r="F79">
            <v>0</v>
          </cell>
          <cell r="G79">
            <v>0</v>
          </cell>
        </row>
        <row r="80">
          <cell r="B80" t="str">
            <v>PERLENGKAPAN TAMBAHAN</v>
          </cell>
          <cell r="E80">
            <v>0</v>
          </cell>
          <cell r="F80">
            <v>0</v>
          </cell>
          <cell r="G80">
            <v>0</v>
          </cell>
        </row>
        <row r="81">
          <cell r="A81" t="str">
            <v>M211</v>
          </cell>
          <cell r="B81" t="str">
            <v>M 2 - 11</v>
          </cell>
          <cell r="C81" t="str">
            <v>Unit</v>
          </cell>
          <cell r="D81">
            <v>22395</v>
          </cell>
          <cell r="E81">
            <v>11100</v>
          </cell>
          <cell r="F81">
            <v>12210.000000000002</v>
          </cell>
          <cell r="G81">
            <v>12200</v>
          </cell>
          <cell r="H81">
            <v>0.45</v>
          </cell>
        </row>
        <row r="82">
          <cell r="A82" t="str">
            <v>M211M</v>
          </cell>
          <cell r="B82" t="str">
            <v>CM 2 - 11 M</v>
          </cell>
          <cell r="C82" t="str">
            <v>Unit</v>
          </cell>
          <cell r="D82">
            <v>25840</v>
          </cell>
          <cell r="E82">
            <v>15000</v>
          </cell>
          <cell r="F82">
            <v>16500</v>
          </cell>
          <cell r="G82">
            <v>16500</v>
          </cell>
          <cell r="H82">
            <v>0.45</v>
          </cell>
        </row>
        <row r="83">
          <cell r="A83" t="str">
            <v>M212</v>
          </cell>
          <cell r="B83" t="str">
            <v>M 2 - 12</v>
          </cell>
          <cell r="C83" t="str">
            <v>Unit</v>
          </cell>
          <cell r="D83">
            <v>4935</v>
          </cell>
          <cell r="E83">
            <v>2200</v>
          </cell>
          <cell r="F83">
            <v>2420</v>
          </cell>
          <cell r="G83">
            <v>2400</v>
          </cell>
          <cell r="H83">
            <v>0.45</v>
          </cell>
        </row>
        <row r="84">
          <cell r="A84" t="str">
            <v>M212A</v>
          </cell>
          <cell r="B84" t="str">
            <v>M 2 - 12A</v>
          </cell>
          <cell r="C84" t="str">
            <v>Unit</v>
          </cell>
          <cell r="D84">
            <v>6655</v>
          </cell>
          <cell r="E84">
            <v>2900</v>
          </cell>
          <cell r="F84">
            <v>3190.0000000000005</v>
          </cell>
          <cell r="G84">
            <v>3100</v>
          </cell>
          <cell r="H84">
            <v>0.45</v>
          </cell>
        </row>
        <row r="85">
          <cell r="A85" t="str">
            <v>M215</v>
          </cell>
          <cell r="B85" t="str">
            <v>M 2 - 15</v>
          </cell>
          <cell r="C85" t="str">
            <v>Unit</v>
          </cell>
          <cell r="D85">
            <v>69520</v>
          </cell>
          <cell r="E85">
            <v>31200</v>
          </cell>
          <cell r="F85">
            <v>34320</v>
          </cell>
          <cell r="G85">
            <v>34300</v>
          </cell>
          <cell r="H85">
            <v>0.45</v>
          </cell>
        </row>
        <row r="86">
          <cell r="A86" t="str">
            <v>M34</v>
          </cell>
          <cell r="B86" t="str">
            <v>M 3 - 4</v>
          </cell>
          <cell r="C86" t="str">
            <v>Unit</v>
          </cell>
          <cell r="D86">
            <v>24045</v>
          </cell>
          <cell r="E86">
            <v>10800</v>
          </cell>
          <cell r="F86">
            <v>11880.000000000002</v>
          </cell>
          <cell r="G86">
            <v>11800</v>
          </cell>
          <cell r="H86">
            <v>0.45</v>
          </cell>
        </row>
        <row r="87">
          <cell r="A87" t="str">
            <v>M52</v>
          </cell>
          <cell r="B87" t="str">
            <v xml:space="preserve">M 5 - 2 </v>
          </cell>
          <cell r="C87" t="str">
            <v>Unit</v>
          </cell>
          <cell r="D87">
            <v>10265</v>
          </cell>
          <cell r="E87">
            <v>4600</v>
          </cell>
          <cell r="F87">
            <v>5060</v>
          </cell>
          <cell r="G87">
            <v>5000</v>
          </cell>
          <cell r="H87">
            <v>0.45</v>
          </cell>
        </row>
        <row r="88">
          <cell r="A88" t="str">
            <v>M54</v>
          </cell>
          <cell r="B88" t="str">
            <v xml:space="preserve">M 5 - 4 </v>
          </cell>
          <cell r="C88" t="str">
            <v>Unit</v>
          </cell>
          <cell r="D88">
            <v>10265</v>
          </cell>
          <cell r="E88">
            <v>4600</v>
          </cell>
          <cell r="F88">
            <v>5060</v>
          </cell>
          <cell r="G88">
            <v>5000</v>
          </cell>
          <cell r="H88">
            <v>0.45</v>
          </cell>
        </row>
        <row r="89">
          <cell r="A89" t="str">
            <v>M55</v>
          </cell>
          <cell r="B89" t="str">
            <v>M 5 - 5</v>
          </cell>
          <cell r="C89" t="str">
            <v>Unit</v>
          </cell>
          <cell r="D89">
            <v>10265</v>
          </cell>
          <cell r="E89">
            <v>4600</v>
          </cell>
          <cell r="F89">
            <v>5060</v>
          </cell>
          <cell r="G89">
            <v>5000</v>
          </cell>
          <cell r="H89">
            <v>0.45</v>
          </cell>
        </row>
        <row r="90">
          <cell r="A90" t="str">
            <v>M53</v>
          </cell>
          <cell r="B90" t="str">
            <v>M 5 - 3</v>
          </cell>
          <cell r="C90" t="str">
            <v>Unit</v>
          </cell>
          <cell r="D90">
            <v>7715</v>
          </cell>
          <cell r="E90">
            <v>3400</v>
          </cell>
          <cell r="F90">
            <v>3740.0000000000005</v>
          </cell>
          <cell r="G90">
            <v>3700</v>
          </cell>
          <cell r="H90">
            <v>0.45</v>
          </cell>
        </row>
        <row r="91">
          <cell r="A91" t="str">
            <v>M56</v>
          </cell>
          <cell r="B91" t="str">
            <v xml:space="preserve">M 5 - 6 </v>
          </cell>
          <cell r="C91" t="str">
            <v>Unit</v>
          </cell>
          <cell r="D91">
            <v>24045</v>
          </cell>
          <cell r="E91">
            <v>10800</v>
          </cell>
          <cell r="F91">
            <v>11880.000000000002</v>
          </cell>
          <cell r="G91">
            <v>11800</v>
          </cell>
          <cell r="H91">
            <v>0.45</v>
          </cell>
        </row>
        <row r="92">
          <cell r="A92" t="str">
            <v>M59</v>
          </cell>
          <cell r="B92" t="str">
            <v xml:space="preserve">M 5 - 9 </v>
          </cell>
          <cell r="C92" t="str">
            <v>Unit</v>
          </cell>
          <cell r="D92">
            <v>24045</v>
          </cell>
          <cell r="E92">
            <v>10800</v>
          </cell>
          <cell r="F92">
            <v>11880.000000000002</v>
          </cell>
          <cell r="G92">
            <v>11800</v>
          </cell>
          <cell r="H92">
            <v>0.45</v>
          </cell>
        </row>
        <row r="93">
          <cell r="A93" t="str">
            <v>M510</v>
          </cell>
          <cell r="B93" t="str">
            <v>M 5 - 10</v>
          </cell>
          <cell r="C93" t="str">
            <v>Unit</v>
          </cell>
          <cell r="D93">
            <v>24045</v>
          </cell>
          <cell r="E93">
            <v>10800</v>
          </cell>
          <cell r="F93">
            <v>11880.000000000002</v>
          </cell>
          <cell r="G93">
            <v>11800</v>
          </cell>
          <cell r="H93">
            <v>0.45</v>
          </cell>
        </row>
        <row r="94">
          <cell r="A94" t="str">
            <v>M512</v>
          </cell>
          <cell r="B94" t="str">
            <v>M 5 - 12</v>
          </cell>
          <cell r="C94" t="str">
            <v>Unit</v>
          </cell>
          <cell r="D94">
            <v>7715</v>
          </cell>
          <cell r="E94">
            <v>3400</v>
          </cell>
          <cell r="F94">
            <v>3740.0000000000005</v>
          </cell>
          <cell r="G94">
            <v>3700</v>
          </cell>
          <cell r="H94">
            <v>0.45</v>
          </cell>
        </row>
        <row r="95">
          <cell r="A95" t="str">
            <v>M513</v>
          </cell>
          <cell r="B95" t="str">
            <v>M 5 - 13</v>
          </cell>
          <cell r="C95" t="str">
            <v>Unit</v>
          </cell>
          <cell r="D95">
            <v>7715</v>
          </cell>
          <cell r="E95">
            <v>3400</v>
          </cell>
          <cell r="F95">
            <v>3740.0000000000005</v>
          </cell>
          <cell r="G95">
            <v>3700</v>
          </cell>
          <cell r="H95">
            <v>0.45</v>
          </cell>
        </row>
        <row r="96">
          <cell r="A96" t="str">
            <v>M516</v>
          </cell>
          <cell r="B96" t="str">
            <v>M 5 - 16</v>
          </cell>
          <cell r="C96" t="str">
            <v>Unit</v>
          </cell>
          <cell r="D96">
            <v>7715</v>
          </cell>
          <cell r="E96">
            <v>3400</v>
          </cell>
          <cell r="F96">
            <v>3740.0000000000005</v>
          </cell>
          <cell r="G96">
            <v>3700</v>
          </cell>
          <cell r="H96">
            <v>0.45</v>
          </cell>
        </row>
        <row r="97">
          <cell r="A97" t="str">
            <v>M58</v>
          </cell>
          <cell r="B97" t="str">
            <v>M 5 - 8</v>
          </cell>
          <cell r="C97" t="str">
            <v>Unit</v>
          </cell>
          <cell r="D97">
            <v>16855</v>
          </cell>
          <cell r="E97">
            <v>7500</v>
          </cell>
          <cell r="F97">
            <v>8250</v>
          </cell>
          <cell r="G97">
            <v>8200</v>
          </cell>
          <cell r="H97">
            <v>0.45</v>
          </cell>
        </row>
        <row r="98">
          <cell r="A98" t="str">
            <v>M520</v>
          </cell>
          <cell r="B98" t="str">
            <v>M 5 - 20</v>
          </cell>
          <cell r="C98" t="str">
            <v>Unit</v>
          </cell>
          <cell r="D98">
            <v>16855</v>
          </cell>
          <cell r="E98">
            <v>7500</v>
          </cell>
          <cell r="F98">
            <v>8250</v>
          </cell>
          <cell r="G98">
            <v>8200</v>
          </cell>
          <cell r="H98">
            <v>0.45</v>
          </cell>
        </row>
        <row r="99">
          <cell r="A99" t="str">
            <v>M41A</v>
          </cell>
          <cell r="B99" t="str">
            <v>M40 - 10 ( 35 - 70 )</v>
          </cell>
          <cell r="C99" t="str">
            <v>Unit</v>
          </cell>
          <cell r="D99">
            <v>4770</v>
          </cell>
          <cell r="E99">
            <v>2100</v>
          </cell>
          <cell r="F99">
            <v>2310</v>
          </cell>
          <cell r="G99">
            <v>2300</v>
          </cell>
          <cell r="H99">
            <v>0.45</v>
          </cell>
        </row>
        <row r="100">
          <cell r="A100" t="str">
            <v>M41B</v>
          </cell>
          <cell r="B100" t="str">
            <v>M40 - 10 ( 150 - 240 )</v>
          </cell>
          <cell r="C100" t="str">
            <v>Unit</v>
          </cell>
          <cell r="D100">
            <v>4770</v>
          </cell>
          <cell r="E100">
            <v>2100</v>
          </cell>
          <cell r="F100">
            <v>2310</v>
          </cell>
          <cell r="G100">
            <v>2300</v>
          </cell>
          <cell r="H100">
            <v>0.45</v>
          </cell>
        </row>
        <row r="101">
          <cell r="A101" t="str">
            <v>M4211</v>
          </cell>
          <cell r="B101" t="str">
            <v>M42 - 11</v>
          </cell>
          <cell r="C101" t="str">
            <v>Unit</v>
          </cell>
          <cell r="D101">
            <v>13250</v>
          </cell>
          <cell r="E101">
            <v>5900</v>
          </cell>
          <cell r="F101">
            <v>6490.0000000000009</v>
          </cell>
          <cell r="G101">
            <v>6400</v>
          </cell>
          <cell r="H101">
            <v>0.45</v>
          </cell>
        </row>
        <row r="102">
          <cell r="A102" t="str">
            <v>E11</v>
          </cell>
          <cell r="B102" t="str">
            <v>E 1 - 1</v>
          </cell>
          <cell r="C102" t="str">
            <v>Unit</v>
          </cell>
          <cell r="D102">
            <v>12813.28</v>
          </cell>
          <cell r="E102">
            <v>5700</v>
          </cell>
          <cell r="F102">
            <v>6270.0000000000009</v>
          </cell>
          <cell r="G102">
            <v>6200</v>
          </cell>
          <cell r="H102">
            <v>0.45</v>
          </cell>
        </row>
        <row r="103">
          <cell r="A103" t="str">
            <v>E12</v>
          </cell>
          <cell r="B103" t="str">
            <v>E 1 - 2</v>
          </cell>
          <cell r="C103" t="str">
            <v>Unit</v>
          </cell>
          <cell r="D103">
            <v>12813.28</v>
          </cell>
          <cell r="E103">
            <v>5700</v>
          </cell>
          <cell r="F103">
            <v>6270.0000000000009</v>
          </cell>
          <cell r="G103">
            <v>6200</v>
          </cell>
          <cell r="H103">
            <v>0.45</v>
          </cell>
        </row>
        <row r="104">
          <cell r="A104" t="str">
            <v>E13</v>
          </cell>
          <cell r="B104" t="str">
            <v>E 1 - 3</v>
          </cell>
          <cell r="C104" t="str">
            <v>Unit</v>
          </cell>
          <cell r="D104">
            <v>12813.28</v>
          </cell>
          <cell r="E104">
            <v>5700</v>
          </cell>
          <cell r="F104">
            <v>6270.0000000000009</v>
          </cell>
          <cell r="G104">
            <v>6200</v>
          </cell>
          <cell r="H104">
            <v>0.45</v>
          </cell>
        </row>
        <row r="105">
          <cell r="A105" t="str">
            <v>E22</v>
          </cell>
          <cell r="B105" t="str">
            <v>E 2 - 2</v>
          </cell>
          <cell r="C105" t="str">
            <v>Unit</v>
          </cell>
          <cell r="D105">
            <v>16855</v>
          </cell>
          <cell r="E105">
            <v>7500</v>
          </cell>
          <cell r="F105">
            <v>8250</v>
          </cell>
          <cell r="G105">
            <v>8200</v>
          </cell>
          <cell r="H105">
            <v>0.45</v>
          </cell>
        </row>
        <row r="106">
          <cell r="A106" t="str">
            <v>E23</v>
          </cell>
          <cell r="B106" t="str">
            <v>E 2 - 3</v>
          </cell>
          <cell r="C106" t="str">
            <v>Unit</v>
          </cell>
          <cell r="D106">
            <v>16855</v>
          </cell>
          <cell r="E106">
            <v>7500</v>
          </cell>
          <cell r="F106">
            <v>8250</v>
          </cell>
          <cell r="G106">
            <v>8200</v>
          </cell>
          <cell r="H106">
            <v>0.45</v>
          </cell>
        </row>
        <row r="107">
          <cell r="A107" t="str">
            <v>F12</v>
          </cell>
          <cell r="B107" t="str">
            <v>F 1 - 2</v>
          </cell>
          <cell r="C107" t="str">
            <v>Unit</v>
          </cell>
          <cell r="D107">
            <v>14470</v>
          </cell>
          <cell r="E107">
            <v>6500</v>
          </cell>
          <cell r="F107">
            <v>7150.0000000000009</v>
          </cell>
          <cell r="G107">
            <v>7100</v>
          </cell>
          <cell r="H107">
            <v>0.45</v>
          </cell>
        </row>
        <row r="108">
          <cell r="A108" t="str">
            <v>F13</v>
          </cell>
          <cell r="B108" t="str">
            <v>F 1 - 3</v>
          </cell>
          <cell r="C108" t="str">
            <v>Unit</v>
          </cell>
          <cell r="D108">
            <v>17060</v>
          </cell>
          <cell r="E108">
            <v>7600</v>
          </cell>
          <cell r="F108">
            <v>8360</v>
          </cell>
          <cell r="G108">
            <v>8300</v>
          </cell>
          <cell r="H108">
            <v>0.45</v>
          </cell>
        </row>
        <row r="109">
          <cell r="A109" t="str">
            <v>REC</v>
          </cell>
          <cell r="B109" t="str">
            <v>M 5 - 24 (RECLOSER 3 PHASA 20 KV, 560 A)</v>
          </cell>
          <cell r="C109" t="str">
            <v>Unit</v>
          </cell>
          <cell r="D109">
            <v>1570920</v>
          </cell>
          <cell r="E109">
            <v>300000</v>
          </cell>
          <cell r="F109">
            <v>330000</v>
          </cell>
          <cell r="G109">
            <v>330000</v>
          </cell>
        </row>
        <row r="110">
          <cell r="A110" t="str">
            <v>ABSW</v>
          </cell>
          <cell r="B110" t="str">
            <v>M 3 - 16 ABSW</v>
          </cell>
          <cell r="C110" t="str">
            <v>Unit</v>
          </cell>
          <cell r="D110">
            <v>640770</v>
          </cell>
          <cell r="E110">
            <v>300000</v>
          </cell>
          <cell r="F110">
            <v>330000</v>
          </cell>
          <cell r="G110">
            <v>330000</v>
          </cell>
        </row>
        <row r="111">
          <cell r="B111" t="str">
            <v>Penghalang Panjat dan Papan Peringatan</v>
          </cell>
          <cell r="C111" t="str">
            <v>Unit</v>
          </cell>
          <cell r="D111">
            <v>3830</v>
          </cell>
          <cell r="E111">
            <v>1900</v>
          </cell>
          <cell r="F111">
            <v>2090</v>
          </cell>
          <cell r="G111">
            <v>2000</v>
          </cell>
        </row>
        <row r="112">
          <cell r="A112" t="str">
            <v>SC3</v>
          </cell>
          <cell r="B112" t="str">
            <v>Sectionalizer 3 Phasa</v>
          </cell>
          <cell r="C112" t="str">
            <v>Unit</v>
          </cell>
          <cell r="D112">
            <v>1312545</v>
          </cell>
          <cell r="E112">
            <v>200000</v>
          </cell>
          <cell r="F112">
            <v>220000.00000000003</v>
          </cell>
          <cell r="G112">
            <v>220000</v>
          </cell>
        </row>
        <row r="113">
          <cell r="A113" t="str">
            <v>DS</v>
          </cell>
          <cell r="B113" t="str">
            <v>Pasang DS</v>
          </cell>
          <cell r="C113" t="str">
            <v>Unit</v>
          </cell>
          <cell r="D113">
            <v>24045</v>
          </cell>
          <cell r="E113">
            <v>10800</v>
          </cell>
          <cell r="F113">
            <v>11880.000000000002</v>
          </cell>
          <cell r="G113">
            <v>11800</v>
          </cell>
        </row>
        <row r="114">
          <cell r="A114" t="str">
            <v>K3</v>
          </cell>
          <cell r="B114" t="str">
            <v>Pasang Kapasitor 3 phase</v>
          </cell>
          <cell r="C114" t="str">
            <v>Unit</v>
          </cell>
          <cell r="D114">
            <v>482300</v>
          </cell>
          <cell r="E114">
            <v>100000</v>
          </cell>
          <cell r="F114">
            <v>110000.00000000001</v>
          </cell>
          <cell r="G114">
            <v>110000</v>
          </cell>
          <cell r="I114" t="str">
            <v>Komplit</v>
          </cell>
        </row>
        <row r="115">
          <cell r="A115" t="str">
            <v>pABSW</v>
          </cell>
          <cell r="B115" t="str">
            <v>PERBAIKAN M 3 - 16 ABSW</v>
          </cell>
          <cell r="C115" t="str">
            <v>Unit</v>
          </cell>
          <cell r="D115">
            <v>640770</v>
          </cell>
          <cell r="E115">
            <v>50000</v>
          </cell>
          <cell r="F115">
            <v>55000.000000000007</v>
          </cell>
          <cell r="G115">
            <v>55000</v>
          </cell>
        </row>
        <row r="116">
          <cell r="F116">
            <v>0</v>
          </cell>
          <cell r="G116">
            <v>0</v>
          </cell>
        </row>
        <row r="117">
          <cell r="A117" t="str">
            <v>BM211</v>
          </cell>
          <cell r="B117" t="str">
            <v xml:space="preserve">  Bongkar M 2 - 11</v>
          </cell>
          <cell r="C117" t="str">
            <v>Unit</v>
          </cell>
          <cell r="D117">
            <v>13437</v>
          </cell>
          <cell r="E117">
            <v>4400</v>
          </cell>
          <cell r="F117">
            <v>4840</v>
          </cell>
          <cell r="G117">
            <v>4800</v>
          </cell>
          <cell r="H117">
            <v>0.4</v>
          </cell>
        </row>
        <row r="118">
          <cell r="A118" t="str">
            <v>BM211m</v>
          </cell>
          <cell r="B118" t="str">
            <v xml:space="preserve">  Bongkar C M 2 - 11  M</v>
          </cell>
          <cell r="C118" t="str">
            <v>Unit</v>
          </cell>
          <cell r="D118">
            <v>15504</v>
          </cell>
          <cell r="E118">
            <v>6000</v>
          </cell>
          <cell r="F118">
            <v>6600.0000000000009</v>
          </cell>
          <cell r="G118">
            <v>6600</v>
          </cell>
          <cell r="H118">
            <v>0.4</v>
          </cell>
        </row>
        <row r="119">
          <cell r="A119" t="str">
            <v>BM212</v>
          </cell>
          <cell r="B119" t="str">
            <v xml:space="preserve">  Bongkar M 2 - 12</v>
          </cell>
          <cell r="C119" t="str">
            <v>Unit</v>
          </cell>
          <cell r="D119">
            <v>2961</v>
          </cell>
          <cell r="E119">
            <v>800</v>
          </cell>
          <cell r="F119">
            <v>880.00000000000011</v>
          </cell>
          <cell r="G119">
            <v>800</v>
          </cell>
          <cell r="H119">
            <v>0.4</v>
          </cell>
        </row>
        <row r="120">
          <cell r="A120" t="str">
            <v>BM212A</v>
          </cell>
          <cell r="B120" t="str">
            <v xml:space="preserve">  Bongkar M 2 - 12A</v>
          </cell>
          <cell r="C120" t="str">
            <v>Unit</v>
          </cell>
          <cell r="D120">
            <v>3993</v>
          </cell>
          <cell r="E120">
            <v>1100</v>
          </cell>
          <cell r="F120">
            <v>1210</v>
          </cell>
          <cell r="G120">
            <v>1200</v>
          </cell>
          <cell r="H120">
            <v>0.4</v>
          </cell>
        </row>
        <row r="121">
          <cell r="A121" t="str">
            <v>BM215</v>
          </cell>
          <cell r="B121" t="str">
            <v xml:space="preserve">  Bongkar M 2 - 15</v>
          </cell>
          <cell r="C121" t="str">
            <v>Unit</v>
          </cell>
          <cell r="D121">
            <v>41712</v>
          </cell>
          <cell r="E121">
            <v>12500</v>
          </cell>
          <cell r="F121">
            <v>13750.000000000002</v>
          </cell>
          <cell r="G121">
            <v>13700</v>
          </cell>
          <cell r="H121">
            <v>0.4</v>
          </cell>
        </row>
        <row r="122">
          <cell r="A122" t="str">
            <v>BM34</v>
          </cell>
          <cell r="B122" t="str">
            <v xml:space="preserve">  Bongkar M 3 - 4</v>
          </cell>
          <cell r="C122" t="str">
            <v>Unit</v>
          </cell>
          <cell r="D122">
            <v>14427</v>
          </cell>
          <cell r="E122">
            <v>4300</v>
          </cell>
          <cell r="F122">
            <v>4730</v>
          </cell>
          <cell r="G122">
            <v>4700</v>
          </cell>
          <cell r="H122">
            <v>0.4</v>
          </cell>
        </row>
        <row r="123">
          <cell r="A123" t="str">
            <v>BM52</v>
          </cell>
          <cell r="B123" t="str">
            <v xml:space="preserve">  Bongkar M 5 - 2 </v>
          </cell>
          <cell r="C123" t="str">
            <v>Unit</v>
          </cell>
          <cell r="D123">
            <v>6159</v>
          </cell>
          <cell r="E123">
            <v>1800</v>
          </cell>
          <cell r="F123">
            <v>1980.0000000000002</v>
          </cell>
          <cell r="G123">
            <v>1900</v>
          </cell>
          <cell r="H123">
            <v>0.4</v>
          </cell>
        </row>
        <row r="124">
          <cell r="A124" t="str">
            <v>BM54</v>
          </cell>
          <cell r="B124" t="str">
            <v xml:space="preserve">  Bongkar M 5 - 4 </v>
          </cell>
          <cell r="C124" t="str">
            <v>Unit</v>
          </cell>
          <cell r="D124">
            <v>6159</v>
          </cell>
          <cell r="E124">
            <v>1800</v>
          </cell>
          <cell r="F124">
            <v>1980.0000000000002</v>
          </cell>
          <cell r="G124">
            <v>1900</v>
          </cell>
          <cell r="H124">
            <v>0.4</v>
          </cell>
        </row>
        <row r="125">
          <cell r="A125" t="str">
            <v>BM55</v>
          </cell>
          <cell r="B125" t="str">
            <v xml:space="preserve">  Bongkar M 5 - 5</v>
          </cell>
          <cell r="C125" t="str">
            <v>Unit</v>
          </cell>
          <cell r="D125">
            <v>6159</v>
          </cell>
          <cell r="E125">
            <v>1800</v>
          </cell>
          <cell r="F125">
            <v>1980.0000000000002</v>
          </cell>
          <cell r="G125">
            <v>1900</v>
          </cell>
          <cell r="H125">
            <v>0.4</v>
          </cell>
        </row>
        <row r="126">
          <cell r="A126" t="str">
            <v>BM53</v>
          </cell>
          <cell r="B126" t="str">
            <v xml:space="preserve">  Bongkar M 5 - 3</v>
          </cell>
          <cell r="C126" t="str">
            <v>Unit</v>
          </cell>
          <cell r="D126">
            <v>4629</v>
          </cell>
          <cell r="E126">
            <v>1300</v>
          </cell>
          <cell r="F126">
            <v>1430.0000000000002</v>
          </cell>
          <cell r="G126">
            <v>1400</v>
          </cell>
          <cell r="H126">
            <v>0.4</v>
          </cell>
        </row>
        <row r="127">
          <cell r="A127" t="str">
            <v>BM56</v>
          </cell>
          <cell r="B127" t="str">
            <v xml:space="preserve">  Bongkar M 5 - 6 ( Arester)</v>
          </cell>
          <cell r="C127" t="str">
            <v>Unit</v>
          </cell>
          <cell r="D127">
            <v>14427</v>
          </cell>
          <cell r="E127">
            <v>4300</v>
          </cell>
          <cell r="F127">
            <v>4730</v>
          </cell>
          <cell r="G127">
            <v>4700</v>
          </cell>
          <cell r="H127">
            <v>0.4</v>
          </cell>
        </row>
        <row r="128">
          <cell r="A128" t="str">
            <v>BM59</v>
          </cell>
          <cell r="B128" t="str">
            <v xml:space="preserve">  Bongkar M 5 - 9 (FCO)</v>
          </cell>
          <cell r="C128" t="str">
            <v>Unit</v>
          </cell>
          <cell r="D128">
            <v>14427</v>
          </cell>
          <cell r="E128">
            <v>4300</v>
          </cell>
          <cell r="F128">
            <v>4730</v>
          </cell>
          <cell r="G128">
            <v>4700</v>
          </cell>
          <cell r="H128">
            <v>0.4</v>
          </cell>
        </row>
        <row r="129">
          <cell r="A129" t="str">
            <v>BM510</v>
          </cell>
          <cell r="B129" t="str">
            <v xml:space="preserve">  Bongkar M 5 - 10</v>
          </cell>
          <cell r="C129" t="str">
            <v>Unit</v>
          </cell>
          <cell r="D129">
            <v>14427</v>
          </cell>
          <cell r="E129">
            <v>4300</v>
          </cell>
          <cell r="F129">
            <v>4730</v>
          </cell>
          <cell r="G129">
            <v>4700</v>
          </cell>
          <cell r="H129">
            <v>0.4</v>
          </cell>
        </row>
        <row r="130">
          <cell r="A130" t="str">
            <v>BM512</v>
          </cell>
          <cell r="B130" t="str">
            <v xml:space="preserve">  Bongkar M 5 - 12</v>
          </cell>
          <cell r="C130" t="str">
            <v>Unit</v>
          </cell>
          <cell r="D130">
            <v>4629</v>
          </cell>
          <cell r="E130">
            <v>1300</v>
          </cell>
          <cell r="F130">
            <v>1430.0000000000002</v>
          </cell>
          <cell r="G130">
            <v>1400</v>
          </cell>
          <cell r="H130">
            <v>0.4</v>
          </cell>
        </row>
        <row r="131">
          <cell r="A131" t="str">
            <v>BM513</v>
          </cell>
          <cell r="B131" t="str">
            <v xml:space="preserve">  Bongkar M 5 - 13</v>
          </cell>
          <cell r="C131" t="str">
            <v>Unit</v>
          </cell>
          <cell r="D131">
            <v>4629</v>
          </cell>
          <cell r="E131">
            <v>1300</v>
          </cell>
          <cell r="F131">
            <v>1430.0000000000002</v>
          </cell>
          <cell r="G131">
            <v>1400</v>
          </cell>
          <cell r="H131">
            <v>0.4</v>
          </cell>
        </row>
        <row r="132">
          <cell r="A132" t="str">
            <v>BM516</v>
          </cell>
          <cell r="B132" t="str">
            <v xml:space="preserve">  Bongkar M 5 - 16</v>
          </cell>
          <cell r="C132" t="str">
            <v>Unit</v>
          </cell>
          <cell r="D132">
            <v>4629</v>
          </cell>
          <cell r="E132">
            <v>1300</v>
          </cell>
          <cell r="F132">
            <v>1430.0000000000002</v>
          </cell>
          <cell r="G132">
            <v>1400</v>
          </cell>
          <cell r="H132">
            <v>0.4</v>
          </cell>
        </row>
        <row r="133">
          <cell r="A133" t="str">
            <v>BM58</v>
          </cell>
          <cell r="B133" t="str">
            <v xml:space="preserve">  Bongkar M 5 - 8</v>
          </cell>
          <cell r="C133" t="str">
            <v>Unit</v>
          </cell>
          <cell r="D133">
            <v>10113</v>
          </cell>
          <cell r="E133">
            <v>3000</v>
          </cell>
          <cell r="F133">
            <v>3300.0000000000005</v>
          </cell>
          <cell r="G133">
            <v>3300</v>
          </cell>
          <cell r="H133">
            <v>0.4</v>
          </cell>
        </row>
        <row r="134">
          <cell r="A134" t="str">
            <v>BM520</v>
          </cell>
          <cell r="B134" t="str">
            <v xml:space="preserve">  Bongkar M 5 - 20</v>
          </cell>
          <cell r="C134" t="str">
            <v>Unit</v>
          </cell>
          <cell r="D134">
            <v>10113</v>
          </cell>
          <cell r="E134">
            <v>3000</v>
          </cell>
          <cell r="F134">
            <v>3300.0000000000005</v>
          </cell>
          <cell r="G134">
            <v>3300</v>
          </cell>
          <cell r="H134">
            <v>0.4</v>
          </cell>
        </row>
        <row r="135">
          <cell r="A135" t="str">
            <v>BM41A</v>
          </cell>
          <cell r="B135" t="str">
            <v xml:space="preserve">  Bongkar M40 - 10 ( 35 - 70 )</v>
          </cell>
          <cell r="C135" t="str">
            <v>Unit</v>
          </cell>
          <cell r="D135">
            <v>2862</v>
          </cell>
          <cell r="E135">
            <v>800</v>
          </cell>
          <cell r="F135">
            <v>880.00000000000011</v>
          </cell>
          <cell r="G135">
            <v>800</v>
          </cell>
          <cell r="H135">
            <v>0.4</v>
          </cell>
        </row>
        <row r="136">
          <cell r="A136" t="str">
            <v>BM41B</v>
          </cell>
          <cell r="B136" t="str">
            <v xml:space="preserve">  Bongkar M40 - 10 ( 150 - 240 )</v>
          </cell>
          <cell r="C136" t="str">
            <v>Unit</v>
          </cell>
          <cell r="D136">
            <v>2862</v>
          </cell>
          <cell r="E136">
            <v>800</v>
          </cell>
          <cell r="F136">
            <v>880.00000000000011</v>
          </cell>
          <cell r="G136">
            <v>800</v>
          </cell>
          <cell r="H136">
            <v>0.4</v>
          </cell>
        </row>
        <row r="137">
          <cell r="A137" t="str">
            <v>BM4211</v>
          </cell>
          <cell r="B137" t="str">
            <v xml:space="preserve">  Bongkar M42 - 11</v>
          </cell>
          <cell r="C137" t="str">
            <v>Unit</v>
          </cell>
          <cell r="D137">
            <v>7950</v>
          </cell>
          <cell r="E137">
            <v>2300</v>
          </cell>
          <cell r="F137">
            <v>2530</v>
          </cell>
          <cell r="G137">
            <v>2500</v>
          </cell>
          <cell r="H137">
            <v>0.4</v>
          </cell>
        </row>
        <row r="138">
          <cell r="A138" t="str">
            <v>BE11</v>
          </cell>
          <cell r="B138" t="str">
            <v xml:space="preserve">  Bongkar E 1 - 1</v>
          </cell>
          <cell r="C138" t="str">
            <v>Unit</v>
          </cell>
          <cell r="D138">
            <v>7687.9679999999998</v>
          </cell>
          <cell r="E138">
            <v>2300</v>
          </cell>
          <cell r="F138">
            <v>2530</v>
          </cell>
          <cell r="G138">
            <v>2500</v>
          </cell>
          <cell r="H138">
            <v>0.4</v>
          </cell>
        </row>
        <row r="139">
          <cell r="A139" t="str">
            <v>BE12</v>
          </cell>
          <cell r="B139" t="str">
            <v xml:space="preserve">  Bongkar E 1 - 2</v>
          </cell>
          <cell r="C139" t="str">
            <v>Unit</v>
          </cell>
          <cell r="D139">
            <v>7687.9679999999998</v>
          </cell>
          <cell r="E139">
            <v>2300</v>
          </cell>
          <cell r="F139">
            <v>2530</v>
          </cell>
          <cell r="G139">
            <v>2500</v>
          </cell>
          <cell r="H139">
            <v>0.4</v>
          </cell>
        </row>
        <row r="140">
          <cell r="A140" t="str">
            <v>BE13</v>
          </cell>
          <cell r="B140" t="str">
            <v xml:space="preserve">  Bongkar E 1 - 3</v>
          </cell>
          <cell r="C140" t="str">
            <v>Unit</v>
          </cell>
          <cell r="D140">
            <v>7687.9679999999998</v>
          </cell>
          <cell r="E140">
            <v>2300</v>
          </cell>
          <cell r="F140">
            <v>2530</v>
          </cell>
          <cell r="G140">
            <v>2500</v>
          </cell>
          <cell r="H140">
            <v>0.4</v>
          </cell>
        </row>
        <row r="141">
          <cell r="A141" t="str">
            <v>BE22</v>
          </cell>
          <cell r="B141" t="str">
            <v xml:space="preserve">  Bongkar E 2 - 2</v>
          </cell>
          <cell r="C141" t="str">
            <v>Unit</v>
          </cell>
          <cell r="D141">
            <v>10113</v>
          </cell>
          <cell r="E141">
            <v>3000</v>
          </cell>
          <cell r="F141">
            <v>3300.0000000000005</v>
          </cell>
          <cell r="G141">
            <v>3300</v>
          </cell>
          <cell r="H141">
            <v>0.4</v>
          </cell>
        </row>
        <row r="142">
          <cell r="A142" t="str">
            <v>BE23</v>
          </cell>
          <cell r="B142" t="str">
            <v xml:space="preserve">  Bongkar E 2 - 3</v>
          </cell>
          <cell r="C142" t="str">
            <v>Unit</v>
          </cell>
          <cell r="D142">
            <v>10113</v>
          </cell>
          <cell r="E142">
            <v>3000</v>
          </cell>
          <cell r="F142">
            <v>3300.0000000000005</v>
          </cell>
          <cell r="G142">
            <v>3300</v>
          </cell>
          <cell r="H142">
            <v>0.4</v>
          </cell>
        </row>
        <row r="143">
          <cell r="A143" t="str">
            <v>BF12</v>
          </cell>
          <cell r="B143" t="str">
            <v xml:space="preserve">  Bongkar F 1 - 2</v>
          </cell>
          <cell r="C143" t="str">
            <v>Unit</v>
          </cell>
          <cell r="D143">
            <v>8682</v>
          </cell>
          <cell r="E143">
            <v>2600</v>
          </cell>
          <cell r="F143">
            <v>2860.0000000000005</v>
          </cell>
          <cell r="G143">
            <v>2800</v>
          </cell>
          <cell r="H143">
            <v>0.4</v>
          </cell>
        </row>
        <row r="144">
          <cell r="A144" t="str">
            <v>BF13</v>
          </cell>
          <cell r="B144" t="str">
            <v xml:space="preserve">  Bongkar F 1 - 3</v>
          </cell>
          <cell r="C144" t="str">
            <v>Unit</v>
          </cell>
          <cell r="D144">
            <v>10236</v>
          </cell>
          <cell r="E144">
            <v>3000</v>
          </cell>
          <cell r="F144">
            <v>3300.0000000000005</v>
          </cell>
          <cell r="G144">
            <v>3300</v>
          </cell>
          <cell r="H144">
            <v>0.4</v>
          </cell>
        </row>
        <row r="145">
          <cell r="A145" t="str">
            <v>BREC</v>
          </cell>
          <cell r="B145" t="str">
            <v xml:space="preserve">  Bongkar M 5 - 24 (RECLOSER 3 PHASA 20 KV, 560 A)</v>
          </cell>
          <cell r="C145" t="str">
            <v>Unit</v>
          </cell>
          <cell r="D145">
            <v>942552</v>
          </cell>
          <cell r="E145">
            <v>80000</v>
          </cell>
          <cell r="F145">
            <v>88000</v>
          </cell>
          <cell r="G145">
            <v>88000</v>
          </cell>
          <cell r="H145">
            <v>0.4</v>
          </cell>
        </row>
        <row r="146">
          <cell r="A146" t="str">
            <v>BABSW</v>
          </cell>
          <cell r="B146" t="str">
            <v xml:space="preserve">  Bongkar M 3 - 16 A  BSW</v>
          </cell>
          <cell r="C146" t="str">
            <v>Unit</v>
          </cell>
          <cell r="D146">
            <v>384462</v>
          </cell>
          <cell r="E146">
            <v>100000</v>
          </cell>
          <cell r="F146">
            <v>110000.00000000001</v>
          </cell>
          <cell r="G146">
            <v>110000</v>
          </cell>
          <cell r="H146">
            <v>0.4</v>
          </cell>
        </row>
        <row r="147">
          <cell r="B147" t="str">
            <v>Penghalang Panjat dan Papan Peringatan</v>
          </cell>
          <cell r="C147" t="str">
            <v>Unit</v>
          </cell>
          <cell r="D147">
            <v>2298</v>
          </cell>
          <cell r="E147">
            <v>700</v>
          </cell>
          <cell r="F147">
            <v>770.00000000000011</v>
          </cell>
          <cell r="G147">
            <v>700</v>
          </cell>
          <cell r="H147">
            <v>0.4</v>
          </cell>
        </row>
        <row r="148">
          <cell r="A148" t="str">
            <v>BSC3</v>
          </cell>
          <cell r="B148" t="str">
            <v xml:space="preserve">  Bongkar Sectionalizer 3 Phasa</v>
          </cell>
          <cell r="C148" t="str">
            <v>Unit</v>
          </cell>
          <cell r="D148">
            <v>787527</v>
          </cell>
          <cell r="E148">
            <v>80000</v>
          </cell>
          <cell r="F148">
            <v>88000</v>
          </cell>
          <cell r="G148">
            <v>88000</v>
          </cell>
          <cell r="H148">
            <v>0.4</v>
          </cell>
        </row>
        <row r="149">
          <cell r="A149" t="str">
            <v>BDS</v>
          </cell>
          <cell r="B149" t="str">
            <v xml:space="preserve">  Bongkar Pasang DS</v>
          </cell>
          <cell r="C149" t="str">
            <v>Unit</v>
          </cell>
          <cell r="D149">
            <v>14427</v>
          </cell>
          <cell r="E149">
            <v>4300</v>
          </cell>
          <cell r="F149">
            <v>4730</v>
          </cell>
          <cell r="G149">
            <v>4700</v>
          </cell>
          <cell r="H149">
            <v>0.4</v>
          </cell>
        </row>
        <row r="150">
          <cell r="A150" t="str">
            <v>BK3</v>
          </cell>
          <cell r="B150" t="str">
            <v xml:space="preserve">  Bongkar Kapasitor 3 Phasa </v>
          </cell>
          <cell r="C150" t="str">
            <v>Unit</v>
          </cell>
          <cell r="D150">
            <v>289380</v>
          </cell>
          <cell r="E150">
            <v>60000</v>
          </cell>
          <cell r="F150">
            <v>66000</v>
          </cell>
          <cell r="G150">
            <v>66000</v>
          </cell>
          <cell r="H150">
            <v>0.6</v>
          </cell>
          <cell r="I150" t="str">
            <v>Komplit</v>
          </cell>
        </row>
        <row r="151">
          <cell r="A151" t="str">
            <v>sE12</v>
          </cell>
          <cell r="B151" t="str">
            <v>Saging E 1 - 2</v>
          </cell>
          <cell r="C151" t="str">
            <v>Unit</v>
          </cell>
          <cell r="D151">
            <v>0</v>
          </cell>
          <cell r="E151">
            <v>2500</v>
          </cell>
          <cell r="F151">
            <v>2750</v>
          </cell>
          <cell r="G151">
            <v>2700</v>
          </cell>
          <cell r="H151">
            <v>0.45</v>
          </cell>
        </row>
        <row r="152">
          <cell r="F152">
            <v>0</v>
          </cell>
          <cell r="G152">
            <v>0</v>
          </cell>
        </row>
        <row r="153">
          <cell r="B153" t="str">
            <v>PASANG LVCB</v>
          </cell>
          <cell r="F153">
            <v>0</v>
          </cell>
          <cell r="G153">
            <v>0</v>
          </cell>
        </row>
        <row r="154">
          <cell r="F154">
            <v>0</v>
          </cell>
          <cell r="G154">
            <v>0</v>
          </cell>
        </row>
        <row r="155">
          <cell r="A155" t="str">
            <v>NTB</v>
          </cell>
          <cell r="B155" t="str">
            <v>Pasang LVCB Trafo 1Phasa (NTF Box)</v>
          </cell>
          <cell r="C155" t="str">
            <v>Unit</v>
          </cell>
          <cell r="E155">
            <v>97000</v>
          </cell>
          <cell r="F155">
            <v>106700.00000000001</v>
          </cell>
          <cell r="G155">
            <v>106700</v>
          </cell>
          <cell r="H155">
            <v>0.45</v>
          </cell>
        </row>
        <row r="156">
          <cell r="A156" t="str">
            <v>L1</v>
          </cell>
          <cell r="B156" t="str">
            <v>Pasang LVCB 1 Jurusan</v>
          </cell>
          <cell r="C156" t="str">
            <v>Unit</v>
          </cell>
          <cell r="D156">
            <v>227000</v>
          </cell>
          <cell r="E156">
            <v>113700</v>
          </cell>
          <cell r="F156">
            <v>125070.00000000001</v>
          </cell>
          <cell r="G156">
            <v>125000</v>
          </cell>
          <cell r="H156">
            <v>0.45</v>
          </cell>
        </row>
        <row r="157">
          <cell r="A157" t="str">
            <v>L2</v>
          </cell>
          <cell r="B157" t="str">
            <v>Pasang LVCB 2 Jurusan</v>
          </cell>
          <cell r="C157" t="str">
            <v>Unit</v>
          </cell>
          <cell r="D157">
            <v>227000</v>
          </cell>
          <cell r="E157">
            <v>113700</v>
          </cell>
          <cell r="F157">
            <v>125070.00000000001</v>
          </cell>
          <cell r="G157">
            <v>125000</v>
          </cell>
          <cell r="H157">
            <v>0.45</v>
          </cell>
        </row>
        <row r="158">
          <cell r="A158" t="str">
            <v>L3</v>
          </cell>
          <cell r="B158" t="str">
            <v>Pasang LVCB 3 Jurusan</v>
          </cell>
          <cell r="C158" t="str">
            <v>Unit</v>
          </cell>
          <cell r="D158">
            <v>227000</v>
          </cell>
          <cell r="E158">
            <v>113700</v>
          </cell>
          <cell r="F158">
            <v>125070.00000000001</v>
          </cell>
          <cell r="G158">
            <v>125000</v>
          </cell>
          <cell r="H158">
            <v>0.45</v>
          </cell>
        </row>
        <row r="159">
          <cell r="A159" t="str">
            <v>L4</v>
          </cell>
          <cell r="B159" t="str">
            <v>Pasang LVCB 4 Jurusan</v>
          </cell>
          <cell r="C159" t="str">
            <v>Unit</v>
          </cell>
          <cell r="D159">
            <v>227000</v>
          </cell>
          <cell r="E159">
            <v>113700</v>
          </cell>
          <cell r="F159">
            <v>125070.00000000001</v>
          </cell>
          <cell r="G159">
            <v>125000</v>
          </cell>
          <cell r="H159">
            <v>0.45</v>
          </cell>
        </row>
        <row r="160">
          <cell r="F160">
            <v>0</v>
          </cell>
          <cell r="G160">
            <v>0</v>
          </cell>
        </row>
        <row r="161">
          <cell r="A161" t="str">
            <v>BNTB</v>
          </cell>
          <cell r="B161" t="str">
            <v xml:space="preserve">  Bongkar LVC B Trafo 1 Phasa (NTF  Box)</v>
          </cell>
          <cell r="C161" t="str">
            <v>Unit</v>
          </cell>
          <cell r="E161">
            <v>29100</v>
          </cell>
          <cell r="F161">
            <v>32010.000000000004</v>
          </cell>
          <cell r="G161">
            <v>32000</v>
          </cell>
          <cell r="H161">
            <v>0.3</v>
          </cell>
        </row>
        <row r="162">
          <cell r="A162" t="str">
            <v>BL1</v>
          </cell>
          <cell r="B162" t="str">
            <v xml:space="preserve">  Bongkar LVC B 1 Jurusan</v>
          </cell>
          <cell r="C162" t="str">
            <v>Unit</v>
          </cell>
          <cell r="E162">
            <v>34100</v>
          </cell>
          <cell r="F162">
            <v>37510</v>
          </cell>
          <cell r="G162">
            <v>37500</v>
          </cell>
          <cell r="H162">
            <v>0.3</v>
          </cell>
        </row>
        <row r="163">
          <cell r="A163" t="str">
            <v>BL2</v>
          </cell>
          <cell r="B163" t="str">
            <v xml:space="preserve">  Bongkar LVC B 2 Jurusan</v>
          </cell>
          <cell r="C163" t="str">
            <v>Unit</v>
          </cell>
          <cell r="E163">
            <v>34100</v>
          </cell>
          <cell r="F163">
            <v>37510</v>
          </cell>
          <cell r="G163">
            <v>37500</v>
          </cell>
          <cell r="H163">
            <v>0.3</v>
          </cell>
        </row>
        <row r="164">
          <cell r="A164" t="str">
            <v>BL3</v>
          </cell>
          <cell r="B164" t="str">
            <v xml:space="preserve">  Bongkar LVC B 3 Jurusan</v>
          </cell>
          <cell r="C164" t="str">
            <v>Unit</v>
          </cell>
          <cell r="E164">
            <v>34100</v>
          </cell>
          <cell r="F164">
            <v>37510</v>
          </cell>
          <cell r="G164">
            <v>37500</v>
          </cell>
          <cell r="H164">
            <v>0.3</v>
          </cell>
        </row>
        <row r="165">
          <cell r="A165" t="str">
            <v>BL4</v>
          </cell>
          <cell r="B165" t="str">
            <v xml:space="preserve">  Bongkar LVC B 4 Jurusan</v>
          </cell>
          <cell r="C165" t="str">
            <v>Unit</v>
          </cell>
          <cell r="E165">
            <v>34100</v>
          </cell>
          <cell r="F165">
            <v>37510</v>
          </cell>
          <cell r="G165">
            <v>37500</v>
          </cell>
          <cell r="H165">
            <v>0.3</v>
          </cell>
        </row>
        <row r="166">
          <cell r="E166">
            <v>0</v>
          </cell>
          <cell r="F166">
            <v>0</v>
          </cell>
          <cell r="G166">
            <v>0</v>
          </cell>
        </row>
        <row r="167">
          <cell r="E167">
            <v>0</v>
          </cell>
          <cell r="F167">
            <v>0</v>
          </cell>
          <cell r="G167">
            <v>0</v>
          </cell>
        </row>
        <row r="168">
          <cell r="B168" t="str">
            <v>KONSTRUKSI JTM 1 PHASA - 3 PHASA</v>
          </cell>
          <cell r="E168">
            <v>0</v>
          </cell>
          <cell r="F168">
            <v>0</v>
          </cell>
          <cell r="G168">
            <v>0</v>
          </cell>
        </row>
        <row r="169">
          <cell r="A169" t="str">
            <v>B1A</v>
          </cell>
          <cell r="B169" t="str">
            <v>B 1 - AA'</v>
          </cell>
          <cell r="C169" t="str">
            <v>Unit</v>
          </cell>
          <cell r="D169">
            <v>26250</v>
          </cell>
          <cell r="E169">
            <v>11800</v>
          </cell>
          <cell r="F169">
            <v>12980.000000000002</v>
          </cell>
          <cell r="G169">
            <v>12900</v>
          </cell>
          <cell r="H169">
            <v>0.45</v>
          </cell>
        </row>
        <row r="170">
          <cell r="A170" t="str">
            <v>B2A</v>
          </cell>
          <cell r="B170" t="str">
            <v>B 2 - AA'</v>
          </cell>
          <cell r="C170" t="str">
            <v>Unit</v>
          </cell>
          <cell r="D170">
            <v>32010</v>
          </cell>
          <cell r="E170">
            <v>14400</v>
          </cell>
          <cell r="F170">
            <v>15840.000000000002</v>
          </cell>
          <cell r="G170">
            <v>15800</v>
          </cell>
          <cell r="H170">
            <v>0.45</v>
          </cell>
        </row>
        <row r="171">
          <cell r="A171" t="str">
            <v>B3A</v>
          </cell>
          <cell r="B171" t="str">
            <v>B 3 - AA'</v>
          </cell>
          <cell r="C171" t="str">
            <v>Unit</v>
          </cell>
          <cell r="D171">
            <v>32010</v>
          </cell>
          <cell r="E171">
            <v>14400</v>
          </cell>
          <cell r="F171">
            <v>15840.000000000002</v>
          </cell>
          <cell r="G171">
            <v>15800</v>
          </cell>
          <cell r="H171">
            <v>0.45</v>
          </cell>
        </row>
        <row r="172">
          <cell r="A172" t="str">
            <v>B4A</v>
          </cell>
          <cell r="B172" t="str">
            <v>B 4 - AA'</v>
          </cell>
          <cell r="C172" t="str">
            <v>Unit</v>
          </cell>
          <cell r="D172">
            <v>32010</v>
          </cell>
          <cell r="E172">
            <v>14400</v>
          </cell>
          <cell r="F172">
            <v>15840.000000000002</v>
          </cell>
          <cell r="G172">
            <v>15800</v>
          </cell>
          <cell r="H172">
            <v>0.45</v>
          </cell>
        </row>
        <row r="173">
          <cell r="A173" t="str">
            <v>B5A</v>
          </cell>
          <cell r="B173" t="str">
            <v>B 5 - AA'</v>
          </cell>
          <cell r="C173" t="str">
            <v>Unit</v>
          </cell>
          <cell r="D173">
            <v>32010</v>
          </cell>
          <cell r="E173">
            <v>14400</v>
          </cell>
          <cell r="F173">
            <v>15840.000000000002</v>
          </cell>
          <cell r="G173">
            <v>15800</v>
          </cell>
          <cell r="H173">
            <v>0.45</v>
          </cell>
        </row>
        <row r="174">
          <cell r="A174" t="str">
            <v>B7A</v>
          </cell>
          <cell r="B174" t="str">
            <v>B 7 - AA'</v>
          </cell>
          <cell r="C174" t="str">
            <v>Unit</v>
          </cell>
          <cell r="D174">
            <v>32010</v>
          </cell>
          <cell r="E174">
            <v>14400</v>
          </cell>
          <cell r="F174">
            <v>15840.000000000002</v>
          </cell>
          <cell r="G174">
            <v>15800</v>
          </cell>
          <cell r="H174">
            <v>0.45</v>
          </cell>
        </row>
        <row r="175">
          <cell r="A175" t="str">
            <v>B8A</v>
          </cell>
          <cell r="B175" t="str">
            <v>B 8 - AA'</v>
          </cell>
          <cell r="C175" t="str">
            <v>Unit</v>
          </cell>
          <cell r="D175">
            <v>66145</v>
          </cell>
          <cell r="E175">
            <v>29700</v>
          </cell>
          <cell r="F175">
            <v>32670.000000000004</v>
          </cell>
          <cell r="G175">
            <v>32600</v>
          </cell>
          <cell r="H175">
            <v>0.45</v>
          </cell>
        </row>
        <row r="176">
          <cell r="E176">
            <v>0</v>
          </cell>
          <cell r="F176">
            <v>0</v>
          </cell>
          <cell r="G176">
            <v>0</v>
          </cell>
        </row>
        <row r="177">
          <cell r="B177" t="str">
            <v>KONSTRUKSI JTM 1 PHASA TANPA NETRAL</v>
          </cell>
          <cell r="E177">
            <v>0</v>
          </cell>
          <cell r="F177">
            <v>0</v>
          </cell>
          <cell r="G177">
            <v>0</v>
          </cell>
        </row>
        <row r="178">
          <cell r="A178" t="str">
            <v>A1'</v>
          </cell>
          <cell r="B178" t="str">
            <v>A 1'</v>
          </cell>
          <cell r="C178" t="str">
            <v>Unit</v>
          </cell>
          <cell r="D178">
            <v>8890</v>
          </cell>
          <cell r="E178">
            <v>4000</v>
          </cell>
          <cell r="F178">
            <v>4400</v>
          </cell>
          <cell r="G178">
            <v>4400</v>
          </cell>
          <cell r="H178">
            <v>0.45</v>
          </cell>
        </row>
        <row r="179">
          <cell r="A179" t="str">
            <v>A2'</v>
          </cell>
          <cell r="B179" t="str">
            <v>A 2'</v>
          </cell>
          <cell r="C179" t="str">
            <v>Unit</v>
          </cell>
          <cell r="D179">
            <v>15270</v>
          </cell>
          <cell r="E179">
            <v>6800</v>
          </cell>
          <cell r="F179">
            <v>7480.0000000000009</v>
          </cell>
          <cell r="G179">
            <v>7400</v>
          </cell>
          <cell r="H179">
            <v>0.45</v>
          </cell>
        </row>
        <row r="180">
          <cell r="A180" t="str">
            <v>A3'</v>
          </cell>
          <cell r="B180" t="str">
            <v>A 3'</v>
          </cell>
          <cell r="C180" t="str">
            <v>Unit</v>
          </cell>
          <cell r="D180">
            <v>15270</v>
          </cell>
          <cell r="E180">
            <v>6800</v>
          </cell>
          <cell r="F180">
            <v>7480.0000000000009</v>
          </cell>
          <cell r="G180">
            <v>7400</v>
          </cell>
          <cell r="H180">
            <v>0.45</v>
          </cell>
        </row>
        <row r="181">
          <cell r="A181" t="str">
            <v>A4'</v>
          </cell>
          <cell r="B181" t="str">
            <v>A 4'</v>
          </cell>
          <cell r="C181" t="str">
            <v>Unit</v>
          </cell>
          <cell r="D181">
            <v>22670</v>
          </cell>
          <cell r="E181">
            <v>10200</v>
          </cell>
          <cell r="F181">
            <v>11220</v>
          </cell>
          <cell r="G181">
            <v>11200</v>
          </cell>
          <cell r="H181">
            <v>0.45</v>
          </cell>
        </row>
        <row r="182">
          <cell r="A182" t="str">
            <v>A5'</v>
          </cell>
          <cell r="B182" t="str">
            <v>A 5'</v>
          </cell>
          <cell r="C182" t="str">
            <v>Unit</v>
          </cell>
          <cell r="D182">
            <v>11435</v>
          </cell>
          <cell r="E182">
            <v>5100</v>
          </cell>
          <cell r="F182">
            <v>5610</v>
          </cell>
          <cell r="G182">
            <v>5600</v>
          </cell>
          <cell r="H182">
            <v>0.45</v>
          </cell>
        </row>
        <row r="183">
          <cell r="A183" t="str">
            <v>A51'</v>
          </cell>
          <cell r="B183" t="str">
            <v>A 5 - 1'</v>
          </cell>
          <cell r="C183" t="str">
            <v>Unit</v>
          </cell>
          <cell r="D183">
            <v>11435</v>
          </cell>
          <cell r="E183">
            <v>5100</v>
          </cell>
          <cell r="F183">
            <v>5610</v>
          </cell>
          <cell r="G183">
            <v>5600</v>
          </cell>
          <cell r="H183">
            <v>0.45</v>
          </cell>
        </row>
        <row r="184">
          <cell r="A184" t="str">
            <v>A52'</v>
          </cell>
          <cell r="B184" t="str">
            <v>A 5 - 2'</v>
          </cell>
          <cell r="C184" t="str">
            <v>Unit</v>
          </cell>
          <cell r="D184">
            <v>11435</v>
          </cell>
          <cell r="E184">
            <v>5100</v>
          </cell>
          <cell r="F184">
            <v>5610</v>
          </cell>
          <cell r="G184">
            <v>5600</v>
          </cell>
          <cell r="H184">
            <v>0.45</v>
          </cell>
        </row>
        <row r="185">
          <cell r="A185" t="str">
            <v>A53'</v>
          </cell>
          <cell r="B185" t="str">
            <v>A 5 - 3'</v>
          </cell>
          <cell r="C185" t="str">
            <v>Unit</v>
          </cell>
          <cell r="D185">
            <v>11435</v>
          </cell>
          <cell r="E185">
            <v>5100</v>
          </cell>
          <cell r="F185">
            <v>5610</v>
          </cell>
          <cell r="G185">
            <v>5600</v>
          </cell>
          <cell r="H185">
            <v>0.45</v>
          </cell>
        </row>
        <row r="186">
          <cell r="A186" t="str">
            <v>A54'</v>
          </cell>
          <cell r="B186" t="str">
            <v>A 5 - 4'</v>
          </cell>
          <cell r="C186" t="str">
            <v>Unit</v>
          </cell>
          <cell r="D186">
            <v>12230</v>
          </cell>
          <cell r="E186">
            <v>5500</v>
          </cell>
          <cell r="F186">
            <v>6050.0000000000009</v>
          </cell>
          <cell r="G186">
            <v>6000</v>
          </cell>
          <cell r="H186">
            <v>0.45</v>
          </cell>
        </row>
        <row r="187">
          <cell r="A187" t="str">
            <v>A6'</v>
          </cell>
          <cell r="B187" t="str">
            <v>A 6'</v>
          </cell>
          <cell r="C187" t="str">
            <v>Unit</v>
          </cell>
          <cell r="D187">
            <v>22670</v>
          </cell>
          <cell r="E187">
            <v>10200</v>
          </cell>
          <cell r="F187">
            <v>11220</v>
          </cell>
          <cell r="G187">
            <v>11200</v>
          </cell>
          <cell r="H187">
            <v>0.45</v>
          </cell>
        </row>
        <row r="188">
          <cell r="A188" t="str">
            <v>C1'</v>
          </cell>
          <cell r="B188" t="str">
            <v>C 1'</v>
          </cell>
          <cell r="C188" t="str">
            <v>Unit</v>
          </cell>
          <cell r="D188">
            <v>24875</v>
          </cell>
          <cell r="E188">
            <v>11100</v>
          </cell>
          <cell r="F188">
            <v>12210.000000000002</v>
          </cell>
          <cell r="G188">
            <v>12200</v>
          </cell>
          <cell r="H188">
            <v>0.45</v>
          </cell>
        </row>
        <row r="189">
          <cell r="A189" t="str">
            <v>C1A'</v>
          </cell>
          <cell r="B189" t="str">
            <v>C 1 - A'</v>
          </cell>
          <cell r="C189" t="str">
            <v>Unit</v>
          </cell>
          <cell r="D189">
            <v>25905</v>
          </cell>
          <cell r="E189">
            <v>11600</v>
          </cell>
          <cell r="F189">
            <v>12760.000000000002</v>
          </cell>
          <cell r="G189">
            <v>12700</v>
          </cell>
          <cell r="H189">
            <v>0.45</v>
          </cell>
        </row>
        <row r="190">
          <cell r="A190" t="str">
            <v>C2'</v>
          </cell>
          <cell r="B190" t="str">
            <v>C 2'</v>
          </cell>
          <cell r="C190" t="str">
            <v>Unit</v>
          </cell>
          <cell r="D190">
            <v>30635</v>
          </cell>
          <cell r="E190">
            <v>13700</v>
          </cell>
          <cell r="F190">
            <v>15070.000000000002</v>
          </cell>
          <cell r="G190">
            <v>15000</v>
          </cell>
          <cell r="H190">
            <v>0.45</v>
          </cell>
        </row>
        <row r="191">
          <cell r="A191" t="str">
            <v>C2A'</v>
          </cell>
          <cell r="B191" t="str">
            <v>C 2 - A'</v>
          </cell>
          <cell r="C191" t="str">
            <v>Unit</v>
          </cell>
          <cell r="D191">
            <v>30635</v>
          </cell>
          <cell r="E191">
            <v>13700</v>
          </cell>
          <cell r="F191">
            <v>15070.000000000002</v>
          </cell>
          <cell r="G191">
            <v>15000</v>
          </cell>
          <cell r="H191">
            <v>0.45</v>
          </cell>
        </row>
        <row r="192">
          <cell r="A192" t="str">
            <v>C21'</v>
          </cell>
          <cell r="B192" t="str">
            <v>C 2 - 1'</v>
          </cell>
          <cell r="C192" t="str">
            <v>Unit</v>
          </cell>
          <cell r="D192">
            <v>30635</v>
          </cell>
          <cell r="E192">
            <v>13700</v>
          </cell>
          <cell r="F192">
            <v>15070.000000000002</v>
          </cell>
          <cell r="G192">
            <v>15000</v>
          </cell>
          <cell r="H192">
            <v>0.45</v>
          </cell>
        </row>
        <row r="193">
          <cell r="A193" t="str">
            <v>C3'</v>
          </cell>
          <cell r="B193" t="str">
            <v>C 3'</v>
          </cell>
          <cell r="C193" t="str">
            <v>Unit</v>
          </cell>
          <cell r="D193">
            <v>30635</v>
          </cell>
          <cell r="E193">
            <v>13700</v>
          </cell>
          <cell r="F193">
            <v>15070.000000000002</v>
          </cell>
          <cell r="G193">
            <v>15000</v>
          </cell>
          <cell r="H193">
            <v>0.45</v>
          </cell>
        </row>
        <row r="194">
          <cell r="A194" t="str">
            <v>C7'</v>
          </cell>
          <cell r="B194" t="str">
            <v>C 7'</v>
          </cell>
          <cell r="C194" t="str">
            <v>Unit</v>
          </cell>
          <cell r="D194">
            <v>30635</v>
          </cell>
          <cell r="E194">
            <v>13700</v>
          </cell>
          <cell r="F194">
            <v>15070.000000000002</v>
          </cell>
          <cell r="G194">
            <v>15000</v>
          </cell>
          <cell r="H194">
            <v>0.45</v>
          </cell>
        </row>
        <row r="195">
          <cell r="A195" t="str">
            <v>C7A'</v>
          </cell>
          <cell r="B195" t="str">
            <v>C 7 - A'</v>
          </cell>
          <cell r="C195" t="str">
            <v>Unit</v>
          </cell>
          <cell r="D195">
            <v>39410</v>
          </cell>
          <cell r="E195">
            <v>17700</v>
          </cell>
          <cell r="F195">
            <v>19470</v>
          </cell>
          <cell r="G195">
            <v>19400</v>
          </cell>
          <cell r="H195">
            <v>0.45</v>
          </cell>
        </row>
        <row r="196">
          <cell r="A196" t="str">
            <v>C8'</v>
          </cell>
          <cell r="B196" t="str">
            <v>C 8'</v>
          </cell>
          <cell r="C196" t="str">
            <v>Unit</v>
          </cell>
          <cell r="D196">
            <v>64765</v>
          </cell>
          <cell r="E196">
            <v>29100</v>
          </cell>
          <cell r="F196">
            <v>32010.000000000004</v>
          </cell>
          <cell r="G196">
            <v>32000</v>
          </cell>
          <cell r="H196">
            <v>0.45</v>
          </cell>
        </row>
        <row r="197">
          <cell r="A197" t="str">
            <v>C8A'</v>
          </cell>
          <cell r="B197" t="str">
            <v>C 8 - A'</v>
          </cell>
          <cell r="C197" t="str">
            <v>Unit</v>
          </cell>
          <cell r="D197">
            <v>64765</v>
          </cell>
          <cell r="E197">
            <v>29100</v>
          </cell>
          <cell r="F197">
            <v>32010.000000000004</v>
          </cell>
          <cell r="G197">
            <v>32000</v>
          </cell>
          <cell r="H197">
            <v>0.45</v>
          </cell>
        </row>
        <row r="198">
          <cell r="A198" t="str">
            <v>C8B'</v>
          </cell>
          <cell r="B198" t="str">
            <v>C 8 - B'</v>
          </cell>
          <cell r="C198" t="str">
            <v>Unit</v>
          </cell>
          <cell r="D198">
            <v>64765</v>
          </cell>
          <cell r="E198">
            <v>29100</v>
          </cell>
          <cell r="F198">
            <v>32010.000000000004</v>
          </cell>
          <cell r="G198">
            <v>32000</v>
          </cell>
          <cell r="H198">
            <v>0.45</v>
          </cell>
        </row>
        <row r="199">
          <cell r="A199" t="str">
            <v>C8C'</v>
          </cell>
          <cell r="B199" t="str">
            <v>C 8 - C'</v>
          </cell>
          <cell r="C199" t="str">
            <v>Unit</v>
          </cell>
          <cell r="D199">
            <v>102660</v>
          </cell>
          <cell r="E199">
            <v>46100</v>
          </cell>
          <cell r="F199">
            <v>50710.000000000007</v>
          </cell>
          <cell r="G199">
            <v>50700</v>
          </cell>
          <cell r="H199">
            <v>0.45</v>
          </cell>
        </row>
        <row r="200">
          <cell r="A200" t="str">
            <v>C9'</v>
          </cell>
          <cell r="B200" t="str">
            <v>C 9'</v>
          </cell>
          <cell r="C200" t="str">
            <v>Unit</v>
          </cell>
          <cell r="D200">
            <v>24875</v>
          </cell>
          <cell r="E200">
            <v>11100</v>
          </cell>
          <cell r="F200">
            <v>12210.000000000002</v>
          </cell>
          <cell r="G200">
            <v>12200</v>
          </cell>
          <cell r="H200">
            <v>0.45</v>
          </cell>
        </row>
        <row r="201">
          <cell r="A201" t="str">
            <v>C10'</v>
          </cell>
          <cell r="B201" t="str">
            <v>C 10'</v>
          </cell>
          <cell r="C201" t="str">
            <v>Unit</v>
          </cell>
          <cell r="D201">
            <v>30635</v>
          </cell>
          <cell r="E201">
            <v>13700</v>
          </cell>
          <cell r="F201">
            <v>15070.000000000002</v>
          </cell>
          <cell r="G201">
            <v>15000</v>
          </cell>
          <cell r="H201">
            <v>0.45</v>
          </cell>
        </row>
        <row r="202">
          <cell r="A202" t="str">
            <v>C11'</v>
          </cell>
          <cell r="B202" t="str">
            <v>C 11'</v>
          </cell>
          <cell r="C202" t="str">
            <v>Unit</v>
          </cell>
          <cell r="D202">
            <v>30635</v>
          </cell>
          <cell r="E202">
            <v>13700</v>
          </cell>
          <cell r="F202">
            <v>15070.000000000002</v>
          </cell>
          <cell r="G202">
            <v>15000</v>
          </cell>
          <cell r="H202">
            <v>0.45</v>
          </cell>
        </row>
        <row r="203">
          <cell r="E203">
            <v>0</v>
          </cell>
          <cell r="F203">
            <v>0</v>
          </cell>
          <cell r="G203">
            <v>0</v>
          </cell>
        </row>
        <row r="204">
          <cell r="A204" t="str">
            <v>BA1'</v>
          </cell>
          <cell r="B204" t="str">
            <v xml:space="preserve">  Bongkar A 1'</v>
          </cell>
          <cell r="C204" t="str">
            <v>Unit</v>
          </cell>
          <cell r="D204">
            <v>5334</v>
          </cell>
          <cell r="E204">
            <v>1600</v>
          </cell>
          <cell r="F204">
            <v>1760.0000000000002</v>
          </cell>
          <cell r="G204">
            <v>1700</v>
          </cell>
          <cell r="H204">
            <v>0.4</v>
          </cell>
        </row>
        <row r="205">
          <cell r="A205" t="str">
            <v>BA2'</v>
          </cell>
          <cell r="B205" t="str">
            <v xml:space="preserve">  Bongkar A 2'</v>
          </cell>
          <cell r="C205" t="str">
            <v>Unit</v>
          </cell>
          <cell r="D205">
            <v>15270</v>
          </cell>
          <cell r="E205">
            <v>2700</v>
          </cell>
          <cell r="F205">
            <v>2970.0000000000005</v>
          </cell>
          <cell r="G205">
            <v>2900</v>
          </cell>
          <cell r="H205">
            <v>0.4</v>
          </cell>
        </row>
        <row r="206">
          <cell r="A206" t="str">
            <v>BA3'</v>
          </cell>
          <cell r="B206" t="str">
            <v xml:space="preserve">  Bongkar A 3'</v>
          </cell>
          <cell r="C206" t="str">
            <v>Unit</v>
          </cell>
          <cell r="D206">
            <v>15270</v>
          </cell>
          <cell r="E206">
            <v>2700</v>
          </cell>
          <cell r="F206">
            <v>2970.0000000000005</v>
          </cell>
          <cell r="G206">
            <v>2900</v>
          </cell>
          <cell r="H206">
            <v>0.4</v>
          </cell>
        </row>
        <row r="207">
          <cell r="A207" t="str">
            <v>BA4'</v>
          </cell>
          <cell r="B207" t="str">
            <v xml:space="preserve">  Bongkar A 4'</v>
          </cell>
          <cell r="C207" t="str">
            <v>Unit</v>
          </cell>
          <cell r="D207">
            <v>22670</v>
          </cell>
          <cell r="E207">
            <v>4000</v>
          </cell>
          <cell r="F207">
            <v>4400</v>
          </cell>
          <cell r="G207">
            <v>4400</v>
          </cell>
          <cell r="H207">
            <v>0.4</v>
          </cell>
        </row>
        <row r="208">
          <cell r="A208" t="str">
            <v>BA5'</v>
          </cell>
          <cell r="B208" t="str">
            <v xml:space="preserve">  Bongkar A 5'</v>
          </cell>
          <cell r="C208" t="str">
            <v>Unit</v>
          </cell>
          <cell r="D208">
            <v>11435</v>
          </cell>
          <cell r="E208">
            <v>2000</v>
          </cell>
          <cell r="F208">
            <v>2200</v>
          </cell>
          <cell r="G208">
            <v>2200</v>
          </cell>
          <cell r="H208">
            <v>0.4</v>
          </cell>
        </row>
        <row r="209">
          <cell r="A209" t="str">
            <v>BA51'</v>
          </cell>
          <cell r="B209" t="str">
            <v xml:space="preserve">  Bongkar A 5 - 1'</v>
          </cell>
          <cell r="C209" t="str">
            <v>Unit</v>
          </cell>
          <cell r="D209">
            <v>11435</v>
          </cell>
          <cell r="E209">
            <v>2000</v>
          </cell>
          <cell r="F209">
            <v>2200</v>
          </cell>
          <cell r="G209">
            <v>2200</v>
          </cell>
          <cell r="H209">
            <v>0.4</v>
          </cell>
        </row>
        <row r="210">
          <cell r="A210" t="str">
            <v>BA52'</v>
          </cell>
          <cell r="B210" t="str">
            <v xml:space="preserve">  Bongkar A 5 - 2'</v>
          </cell>
          <cell r="C210" t="str">
            <v>Unit</v>
          </cell>
          <cell r="D210">
            <v>11435</v>
          </cell>
          <cell r="E210">
            <v>2000</v>
          </cell>
          <cell r="F210">
            <v>2200</v>
          </cell>
          <cell r="G210">
            <v>2200</v>
          </cell>
          <cell r="H210">
            <v>0.4</v>
          </cell>
        </row>
        <row r="211">
          <cell r="A211" t="str">
            <v>BA53'</v>
          </cell>
          <cell r="B211" t="str">
            <v xml:space="preserve">  Bongkar A 5 - 3'</v>
          </cell>
          <cell r="C211" t="str">
            <v>Unit</v>
          </cell>
          <cell r="D211">
            <v>11435</v>
          </cell>
          <cell r="E211">
            <v>2000</v>
          </cell>
          <cell r="F211">
            <v>2200</v>
          </cell>
          <cell r="G211">
            <v>2200</v>
          </cell>
          <cell r="H211">
            <v>0.4</v>
          </cell>
        </row>
        <row r="212">
          <cell r="A212" t="str">
            <v>BA54'</v>
          </cell>
          <cell r="B212" t="str">
            <v xml:space="preserve">  Bongkar A 5 - 4'</v>
          </cell>
          <cell r="C212" t="str">
            <v>Unit</v>
          </cell>
          <cell r="D212">
            <v>12230</v>
          </cell>
          <cell r="E212">
            <v>2200</v>
          </cell>
          <cell r="F212">
            <v>2420</v>
          </cell>
          <cell r="G212">
            <v>2400</v>
          </cell>
          <cell r="H212">
            <v>0.4</v>
          </cell>
        </row>
        <row r="213">
          <cell r="A213" t="str">
            <v>BA6'</v>
          </cell>
          <cell r="B213" t="str">
            <v xml:space="preserve">  Bongkar A 6'</v>
          </cell>
          <cell r="C213" t="str">
            <v>Unit</v>
          </cell>
          <cell r="D213">
            <v>22670</v>
          </cell>
          <cell r="E213">
            <v>4000</v>
          </cell>
          <cell r="F213">
            <v>4400</v>
          </cell>
          <cell r="G213">
            <v>4400</v>
          </cell>
          <cell r="H213">
            <v>0.4</v>
          </cell>
        </row>
        <row r="214">
          <cell r="A214" t="str">
            <v>BC1'</v>
          </cell>
          <cell r="B214" t="str">
            <v xml:space="preserve">  Bongkar C 1'</v>
          </cell>
          <cell r="C214" t="str">
            <v>Unit</v>
          </cell>
          <cell r="D214">
            <v>24875</v>
          </cell>
          <cell r="E214">
            <v>4400</v>
          </cell>
          <cell r="F214">
            <v>4840</v>
          </cell>
          <cell r="G214">
            <v>4800</v>
          </cell>
          <cell r="H214">
            <v>0.4</v>
          </cell>
        </row>
        <row r="215">
          <cell r="A215" t="str">
            <v>BC1A'</v>
          </cell>
          <cell r="B215" t="str">
            <v xml:space="preserve">  Bongkar C 1 - A'</v>
          </cell>
          <cell r="C215" t="str">
            <v>Unit</v>
          </cell>
          <cell r="D215">
            <v>25905</v>
          </cell>
          <cell r="E215">
            <v>4600</v>
          </cell>
          <cell r="F215">
            <v>5060</v>
          </cell>
          <cell r="G215">
            <v>5000</v>
          </cell>
          <cell r="H215">
            <v>0.4</v>
          </cell>
        </row>
        <row r="216">
          <cell r="A216" t="str">
            <v>BC2'</v>
          </cell>
          <cell r="B216" t="str">
            <v xml:space="preserve">  Bongkar C 2'</v>
          </cell>
          <cell r="C216" t="str">
            <v>Unit</v>
          </cell>
          <cell r="D216">
            <v>30635</v>
          </cell>
          <cell r="E216">
            <v>5400</v>
          </cell>
          <cell r="F216">
            <v>5940.0000000000009</v>
          </cell>
          <cell r="G216">
            <v>5900</v>
          </cell>
          <cell r="H216">
            <v>0.4</v>
          </cell>
        </row>
        <row r="217">
          <cell r="A217" t="str">
            <v>BC2A'</v>
          </cell>
          <cell r="B217" t="str">
            <v xml:space="preserve">  Bongkar C 2 - A'</v>
          </cell>
          <cell r="C217" t="str">
            <v>Unit</v>
          </cell>
          <cell r="D217">
            <v>30635</v>
          </cell>
          <cell r="E217">
            <v>5400</v>
          </cell>
          <cell r="F217">
            <v>5940.0000000000009</v>
          </cell>
          <cell r="G217">
            <v>5900</v>
          </cell>
          <cell r="H217">
            <v>0.4</v>
          </cell>
        </row>
        <row r="218">
          <cell r="A218" t="str">
            <v>BC21'</v>
          </cell>
          <cell r="B218" t="str">
            <v xml:space="preserve">  Bongkar C 2 - 1'</v>
          </cell>
          <cell r="C218" t="str">
            <v>Unit</v>
          </cell>
          <cell r="D218">
            <v>30635</v>
          </cell>
          <cell r="E218">
            <v>5400</v>
          </cell>
          <cell r="F218">
            <v>5940.0000000000009</v>
          </cell>
          <cell r="G218">
            <v>5900</v>
          </cell>
          <cell r="H218">
            <v>0.4</v>
          </cell>
        </row>
        <row r="219">
          <cell r="A219" t="str">
            <v>BC3'</v>
          </cell>
          <cell r="B219" t="str">
            <v xml:space="preserve">  Bongkar C 3'</v>
          </cell>
          <cell r="C219" t="str">
            <v>Unit</v>
          </cell>
          <cell r="D219">
            <v>30635</v>
          </cell>
          <cell r="E219">
            <v>5400</v>
          </cell>
          <cell r="F219">
            <v>5940.0000000000009</v>
          </cell>
          <cell r="G219">
            <v>5900</v>
          </cell>
          <cell r="H219">
            <v>0.4</v>
          </cell>
        </row>
        <row r="220">
          <cell r="A220" t="str">
            <v>BC7'</v>
          </cell>
          <cell r="B220" t="str">
            <v xml:space="preserve">  Bongkar C 7'</v>
          </cell>
          <cell r="C220" t="str">
            <v>Unit</v>
          </cell>
          <cell r="D220">
            <v>30635</v>
          </cell>
          <cell r="E220">
            <v>5400</v>
          </cell>
          <cell r="F220">
            <v>5940.0000000000009</v>
          </cell>
          <cell r="G220">
            <v>5900</v>
          </cell>
          <cell r="H220">
            <v>0.4</v>
          </cell>
        </row>
        <row r="221">
          <cell r="A221" t="str">
            <v>BC7A'</v>
          </cell>
          <cell r="B221" t="str">
            <v xml:space="preserve">  Bongkar C 7 - A'</v>
          </cell>
          <cell r="C221" t="str">
            <v>Unit</v>
          </cell>
          <cell r="D221">
            <v>39410</v>
          </cell>
          <cell r="E221">
            <v>7000</v>
          </cell>
          <cell r="F221">
            <v>7700.0000000000009</v>
          </cell>
          <cell r="G221">
            <v>7700</v>
          </cell>
          <cell r="H221">
            <v>0.4</v>
          </cell>
        </row>
        <row r="222">
          <cell r="A222" t="str">
            <v>BC8'</v>
          </cell>
          <cell r="B222" t="str">
            <v xml:space="preserve">  Bongkar C 8'</v>
          </cell>
          <cell r="C222" t="str">
            <v>Unit</v>
          </cell>
          <cell r="D222">
            <v>64765</v>
          </cell>
          <cell r="E222">
            <v>11600</v>
          </cell>
          <cell r="F222">
            <v>12760.000000000002</v>
          </cell>
          <cell r="G222">
            <v>12700</v>
          </cell>
          <cell r="H222">
            <v>0.4</v>
          </cell>
        </row>
        <row r="223">
          <cell r="A223" t="str">
            <v>BC8A'</v>
          </cell>
          <cell r="B223" t="str">
            <v xml:space="preserve">  Bongkar C 8 - A'</v>
          </cell>
          <cell r="C223" t="str">
            <v>Unit</v>
          </cell>
          <cell r="D223">
            <v>64765</v>
          </cell>
          <cell r="E223">
            <v>11600</v>
          </cell>
          <cell r="F223">
            <v>12760.000000000002</v>
          </cell>
          <cell r="G223">
            <v>12700</v>
          </cell>
          <cell r="H223">
            <v>0.4</v>
          </cell>
        </row>
        <row r="224">
          <cell r="A224" t="str">
            <v>BC8B'</v>
          </cell>
          <cell r="B224" t="str">
            <v xml:space="preserve">  Bongkar C 8 -   B'</v>
          </cell>
          <cell r="C224" t="str">
            <v>Unit</v>
          </cell>
          <cell r="D224">
            <v>64765</v>
          </cell>
          <cell r="E224">
            <v>11600</v>
          </cell>
          <cell r="F224">
            <v>12760.000000000002</v>
          </cell>
          <cell r="G224">
            <v>12700</v>
          </cell>
          <cell r="H224">
            <v>0.4</v>
          </cell>
        </row>
        <row r="225">
          <cell r="A225" t="str">
            <v>BC8C'</v>
          </cell>
          <cell r="B225" t="str">
            <v xml:space="preserve">  Bongkar C 8 - C'</v>
          </cell>
          <cell r="C225" t="str">
            <v>Unit</v>
          </cell>
          <cell r="D225">
            <v>102660</v>
          </cell>
          <cell r="E225">
            <v>18400</v>
          </cell>
          <cell r="F225">
            <v>20240</v>
          </cell>
          <cell r="G225">
            <v>20200</v>
          </cell>
          <cell r="H225">
            <v>0.4</v>
          </cell>
        </row>
        <row r="226">
          <cell r="A226" t="str">
            <v>BC9'</v>
          </cell>
          <cell r="B226" t="str">
            <v xml:space="preserve">  Bongkar C 9'</v>
          </cell>
          <cell r="C226" t="str">
            <v>Unit</v>
          </cell>
          <cell r="D226">
            <v>24875</v>
          </cell>
          <cell r="E226">
            <v>4400</v>
          </cell>
          <cell r="F226">
            <v>4840</v>
          </cell>
          <cell r="G226">
            <v>4800</v>
          </cell>
          <cell r="H226">
            <v>0.4</v>
          </cell>
        </row>
        <row r="227">
          <cell r="A227" t="str">
            <v>BC10'</v>
          </cell>
          <cell r="B227" t="str">
            <v xml:space="preserve">  Bongkar C 10'</v>
          </cell>
          <cell r="C227" t="str">
            <v>Unit</v>
          </cell>
          <cell r="D227">
            <v>30635</v>
          </cell>
          <cell r="E227">
            <v>5400</v>
          </cell>
          <cell r="F227">
            <v>5940.0000000000009</v>
          </cell>
          <cell r="G227">
            <v>5900</v>
          </cell>
          <cell r="H227">
            <v>0.4</v>
          </cell>
        </row>
        <row r="228">
          <cell r="A228" t="str">
            <v>C11'</v>
          </cell>
          <cell r="B228" t="str">
            <v xml:space="preserve">  Bongkar C 11'</v>
          </cell>
          <cell r="C228" t="str">
            <v>Unit</v>
          </cell>
          <cell r="D228">
            <v>30635</v>
          </cell>
          <cell r="E228">
            <v>5400</v>
          </cell>
          <cell r="F228">
            <v>5940.0000000000009</v>
          </cell>
          <cell r="G228">
            <v>5900</v>
          </cell>
          <cell r="H228">
            <v>0.4</v>
          </cell>
        </row>
        <row r="229">
          <cell r="E229">
            <v>0</v>
          </cell>
          <cell r="F229">
            <v>0</v>
          </cell>
          <cell r="G229">
            <v>0</v>
          </cell>
        </row>
        <row r="230">
          <cell r="B230" t="str">
            <v>KONSTRUKSI JTM 3 PHASA DOUBLE SIRKUIT</v>
          </cell>
          <cell r="E230">
            <v>0</v>
          </cell>
          <cell r="F230">
            <v>0</v>
          </cell>
          <cell r="G230">
            <v>0</v>
          </cell>
        </row>
        <row r="231">
          <cell r="A231" t="str">
            <v>DC1</v>
          </cell>
          <cell r="B231" t="str">
            <v>DC 1</v>
          </cell>
          <cell r="C231" t="str">
            <v>Unit</v>
          </cell>
          <cell r="D231">
            <v>52500</v>
          </cell>
          <cell r="E231">
            <v>23600</v>
          </cell>
          <cell r="F231">
            <v>25960.000000000004</v>
          </cell>
          <cell r="G231">
            <v>25900</v>
          </cell>
          <cell r="H231">
            <v>0.45</v>
          </cell>
        </row>
        <row r="232">
          <cell r="A232" t="str">
            <v>DC2</v>
          </cell>
          <cell r="B232" t="str">
            <v>DC 2</v>
          </cell>
          <cell r="C232" t="str">
            <v>Unit</v>
          </cell>
          <cell r="D232">
            <v>63940</v>
          </cell>
          <cell r="E232">
            <v>28700</v>
          </cell>
          <cell r="F232">
            <v>31570.000000000004</v>
          </cell>
          <cell r="G232">
            <v>31500</v>
          </cell>
          <cell r="H232">
            <v>0.45</v>
          </cell>
        </row>
        <row r="233">
          <cell r="A233" t="str">
            <v>DC3</v>
          </cell>
          <cell r="B233" t="str">
            <v>DC 3</v>
          </cell>
          <cell r="C233" t="str">
            <v>Unit</v>
          </cell>
          <cell r="D233">
            <v>63940</v>
          </cell>
          <cell r="E233">
            <v>28700</v>
          </cell>
          <cell r="F233">
            <v>31570.000000000004</v>
          </cell>
          <cell r="G233">
            <v>31500</v>
          </cell>
          <cell r="H233">
            <v>0.45</v>
          </cell>
        </row>
        <row r="234">
          <cell r="A234" t="str">
            <v>DC4</v>
          </cell>
          <cell r="B234" t="str">
            <v>DC 4</v>
          </cell>
          <cell r="C234" t="str">
            <v>Unit</v>
          </cell>
          <cell r="D234">
            <v>63940</v>
          </cell>
          <cell r="E234">
            <v>28700</v>
          </cell>
          <cell r="F234">
            <v>31570.000000000004</v>
          </cell>
          <cell r="G234">
            <v>31500</v>
          </cell>
          <cell r="H234">
            <v>0.45</v>
          </cell>
        </row>
        <row r="235">
          <cell r="A235" t="str">
            <v>DC5</v>
          </cell>
          <cell r="B235" t="str">
            <v>DC 5</v>
          </cell>
          <cell r="C235" t="str">
            <v>Unit</v>
          </cell>
          <cell r="D235">
            <v>63940</v>
          </cell>
          <cell r="E235">
            <v>28700</v>
          </cell>
          <cell r="F235">
            <v>31570.000000000004</v>
          </cell>
          <cell r="G235">
            <v>31500</v>
          </cell>
          <cell r="H235">
            <v>0.45</v>
          </cell>
        </row>
        <row r="236">
          <cell r="E236">
            <v>0</v>
          </cell>
          <cell r="F236">
            <v>0</v>
          </cell>
          <cell r="G236">
            <v>0</v>
          </cell>
        </row>
        <row r="237">
          <cell r="A237" t="str">
            <v>BDC1</v>
          </cell>
          <cell r="B237" t="str">
            <v xml:space="preserve">  Bongkar DC 1</v>
          </cell>
          <cell r="C237" t="str">
            <v>Unit</v>
          </cell>
          <cell r="D237">
            <v>31500</v>
          </cell>
          <cell r="E237">
            <v>9400</v>
          </cell>
          <cell r="F237">
            <v>10340</v>
          </cell>
          <cell r="G237">
            <v>10300</v>
          </cell>
          <cell r="H237">
            <v>0.4</v>
          </cell>
        </row>
        <row r="238">
          <cell r="A238" t="str">
            <v>BDC2</v>
          </cell>
          <cell r="B238" t="str">
            <v xml:space="preserve">  Bongkar DC 2</v>
          </cell>
          <cell r="C238" t="str">
            <v>Unit</v>
          </cell>
          <cell r="D238">
            <v>38364</v>
          </cell>
          <cell r="E238">
            <v>11400</v>
          </cell>
          <cell r="F238">
            <v>12540.000000000002</v>
          </cell>
          <cell r="G238">
            <v>12500</v>
          </cell>
          <cell r="H238">
            <v>0.4</v>
          </cell>
        </row>
        <row r="239">
          <cell r="A239" t="str">
            <v>BDC3</v>
          </cell>
          <cell r="B239" t="str">
            <v xml:space="preserve">  Bongkar DC 3</v>
          </cell>
          <cell r="C239" t="str">
            <v>Unit</v>
          </cell>
          <cell r="D239">
            <v>38364</v>
          </cell>
          <cell r="E239">
            <v>11400</v>
          </cell>
          <cell r="F239">
            <v>12540.000000000002</v>
          </cell>
          <cell r="G239">
            <v>12500</v>
          </cell>
          <cell r="H239">
            <v>0.4</v>
          </cell>
        </row>
        <row r="240">
          <cell r="A240" t="str">
            <v>BDC4</v>
          </cell>
          <cell r="B240" t="str">
            <v xml:space="preserve">  Bongkar DC 4</v>
          </cell>
          <cell r="C240" t="str">
            <v>Unit</v>
          </cell>
          <cell r="D240">
            <v>38364</v>
          </cell>
          <cell r="E240">
            <v>11400</v>
          </cell>
          <cell r="F240">
            <v>12540.000000000002</v>
          </cell>
          <cell r="G240">
            <v>12500</v>
          </cell>
          <cell r="H240">
            <v>0.4</v>
          </cell>
        </row>
        <row r="241">
          <cell r="A241" t="str">
            <v>BDC5</v>
          </cell>
          <cell r="B241" t="str">
            <v xml:space="preserve">  Bongkar DC 5</v>
          </cell>
          <cell r="C241" t="str">
            <v>Unit</v>
          </cell>
          <cell r="D241">
            <v>38364</v>
          </cell>
          <cell r="E241">
            <v>11400</v>
          </cell>
          <cell r="F241">
            <v>12540.000000000002</v>
          </cell>
          <cell r="G241">
            <v>12500</v>
          </cell>
          <cell r="H241">
            <v>0.4</v>
          </cell>
        </row>
        <row r="242">
          <cell r="E242">
            <v>0</v>
          </cell>
          <cell r="F242">
            <v>0</v>
          </cell>
          <cell r="G242">
            <v>0</v>
          </cell>
        </row>
        <row r="243">
          <cell r="B243" t="str">
            <v>PENARIKAN KAWAT JTM 3 / 1-3 PHASA u/50 METER</v>
          </cell>
          <cell r="E243">
            <v>0</v>
          </cell>
          <cell r="F243">
            <v>0</v>
          </cell>
          <cell r="G243">
            <v>0</v>
          </cell>
        </row>
        <row r="244">
          <cell r="A244" t="str">
            <v>mk32415</v>
          </cell>
          <cell r="B244" t="str">
            <v xml:space="preserve">Tarik TM 3 x A3C 240  + N 150 </v>
          </cell>
          <cell r="C244" t="str">
            <v>Span</v>
          </cell>
          <cell r="D244">
            <v>192920</v>
          </cell>
          <cell r="E244">
            <v>77100</v>
          </cell>
          <cell r="F244">
            <v>84810</v>
          </cell>
          <cell r="G244">
            <v>84800</v>
          </cell>
          <cell r="H244">
            <v>0.4</v>
          </cell>
        </row>
        <row r="245">
          <cell r="A245" t="str">
            <v>mk32412</v>
          </cell>
          <cell r="B245" t="str">
            <v xml:space="preserve">Tarik TM 3 x A3C 240  + N 120 </v>
          </cell>
          <cell r="C245" t="str">
            <v>Span</v>
          </cell>
          <cell r="D245">
            <v>192920</v>
          </cell>
          <cell r="E245">
            <v>77100</v>
          </cell>
          <cell r="F245">
            <v>84810</v>
          </cell>
          <cell r="G245">
            <v>84800</v>
          </cell>
          <cell r="H245">
            <v>0.4</v>
          </cell>
        </row>
        <row r="246">
          <cell r="A246" t="str">
            <v>mk324</v>
          </cell>
          <cell r="B246" t="str">
            <v xml:space="preserve">Tarik TM 3 x A3C 240 </v>
          </cell>
          <cell r="C246" t="str">
            <v>Span</v>
          </cell>
          <cell r="D246">
            <v>158470</v>
          </cell>
          <cell r="E246">
            <v>63300</v>
          </cell>
          <cell r="F246">
            <v>69630</v>
          </cell>
          <cell r="G246">
            <v>69600</v>
          </cell>
          <cell r="H246">
            <v>0.4</v>
          </cell>
        </row>
        <row r="247">
          <cell r="A247" t="str">
            <v>mk224</v>
          </cell>
          <cell r="B247" t="str">
            <v xml:space="preserve">Tarik TM 2 x A3C 240 </v>
          </cell>
          <cell r="C247" t="str">
            <v>Span</v>
          </cell>
          <cell r="D247">
            <v>106795</v>
          </cell>
          <cell r="E247">
            <v>42700</v>
          </cell>
          <cell r="F247">
            <v>46970.000000000007</v>
          </cell>
          <cell r="G247">
            <v>46900</v>
          </cell>
          <cell r="H247">
            <v>0.4</v>
          </cell>
        </row>
        <row r="248">
          <cell r="A248" t="str">
            <v>mk31515</v>
          </cell>
          <cell r="B248" t="str">
            <v xml:space="preserve">Tarik TM 3 x A3C 150  + N 150 </v>
          </cell>
          <cell r="C248" t="str">
            <v>Span</v>
          </cell>
          <cell r="D248">
            <v>141245</v>
          </cell>
          <cell r="E248">
            <v>56400</v>
          </cell>
          <cell r="F248">
            <v>62040.000000000007</v>
          </cell>
          <cell r="G248">
            <v>62000</v>
          </cell>
          <cell r="H248">
            <v>0.4</v>
          </cell>
        </row>
        <row r="249">
          <cell r="A249" t="str">
            <v>mk3157</v>
          </cell>
          <cell r="B249" t="str">
            <v xml:space="preserve">Tarik TM 3 x A3C 150  + N 70 </v>
          </cell>
          <cell r="C249" t="str">
            <v>Span</v>
          </cell>
          <cell r="D249">
            <v>141245</v>
          </cell>
          <cell r="E249">
            <v>56400</v>
          </cell>
          <cell r="F249">
            <v>62040.000000000007</v>
          </cell>
          <cell r="G249">
            <v>62000</v>
          </cell>
          <cell r="H249">
            <v>0.4</v>
          </cell>
        </row>
        <row r="250">
          <cell r="A250" t="str">
            <v>mk315</v>
          </cell>
          <cell r="B250" t="str">
            <v xml:space="preserve">Tarik TM 3 x A3C 150 </v>
          </cell>
          <cell r="C250" t="str">
            <v>Span</v>
          </cell>
          <cell r="D250">
            <v>124020</v>
          </cell>
          <cell r="E250">
            <v>49600</v>
          </cell>
          <cell r="F250">
            <v>54560.000000000007</v>
          </cell>
          <cell r="G250">
            <v>54500</v>
          </cell>
          <cell r="H250">
            <v>0.4</v>
          </cell>
        </row>
        <row r="251">
          <cell r="A251" t="str">
            <v>mk215</v>
          </cell>
          <cell r="B251" t="str">
            <v xml:space="preserve">Tarik TM 2 x A3C 150 </v>
          </cell>
          <cell r="C251" t="str">
            <v>Span</v>
          </cell>
          <cell r="D251">
            <v>98185</v>
          </cell>
          <cell r="E251">
            <v>39200</v>
          </cell>
          <cell r="F251">
            <v>43120</v>
          </cell>
          <cell r="G251">
            <v>43100</v>
          </cell>
          <cell r="H251">
            <v>0.4</v>
          </cell>
        </row>
        <row r="252">
          <cell r="A252" t="str">
            <v>mk377</v>
          </cell>
          <cell r="B252" t="str">
            <v xml:space="preserve">Tarik TM 3 x A3C 70  + N 70 </v>
          </cell>
          <cell r="C252" t="str">
            <v>Span</v>
          </cell>
          <cell r="D252">
            <v>124020</v>
          </cell>
          <cell r="E252">
            <v>49600</v>
          </cell>
          <cell r="F252">
            <v>54560.000000000007</v>
          </cell>
          <cell r="G252">
            <v>54500</v>
          </cell>
          <cell r="H252">
            <v>0.4</v>
          </cell>
        </row>
        <row r="253">
          <cell r="A253" t="str">
            <v>mk375</v>
          </cell>
          <cell r="B253" t="str">
            <v xml:space="preserve">Tarik TM 3 x A3C 70  + N 50 </v>
          </cell>
          <cell r="C253" t="str">
            <v>Span</v>
          </cell>
          <cell r="D253">
            <v>115410</v>
          </cell>
          <cell r="E253">
            <v>46100</v>
          </cell>
          <cell r="F253">
            <v>50710.000000000007</v>
          </cell>
          <cell r="G253">
            <v>50700</v>
          </cell>
          <cell r="H253">
            <v>0.4</v>
          </cell>
        </row>
        <row r="254">
          <cell r="A254" t="str">
            <v>mk3735</v>
          </cell>
          <cell r="B254" t="str">
            <v xml:space="preserve">Tarik TM 3 x A3C 70  + N 35 </v>
          </cell>
          <cell r="C254" t="str">
            <v>Span</v>
          </cell>
          <cell r="D254">
            <v>115410</v>
          </cell>
          <cell r="E254">
            <v>46100</v>
          </cell>
          <cell r="F254">
            <v>50710.000000000007</v>
          </cell>
          <cell r="G254">
            <v>50700</v>
          </cell>
          <cell r="H254">
            <v>0.4</v>
          </cell>
        </row>
        <row r="255">
          <cell r="A255" t="str">
            <v>mk37</v>
          </cell>
          <cell r="B255" t="str">
            <v xml:space="preserve">Tarik TM 3 x A3C 70 </v>
          </cell>
          <cell r="C255" t="str">
            <v>Span</v>
          </cell>
          <cell r="D255">
            <v>106795</v>
          </cell>
          <cell r="E255">
            <v>42700</v>
          </cell>
          <cell r="F255">
            <v>46970.000000000007</v>
          </cell>
          <cell r="G255">
            <v>46900</v>
          </cell>
          <cell r="H255">
            <v>0.4</v>
          </cell>
        </row>
        <row r="256">
          <cell r="A256" t="str">
            <v>mk27</v>
          </cell>
          <cell r="B256" t="str">
            <v xml:space="preserve">Tarik TM 2 x A3C 70 </v>
          </cell>
          <cell r="C256" t="str">
            <v>Span</v>
          </cell>
          <cell r="D256">
            <v>72345</v>
          </cell>
          <cell r="E256">
            <v>28900</v>
          </cell>
          <cell r="F256">
            <v>31790.000000000004</v>
          </cell>
          <cell r="G256">
            <v>31700</v>
          </cell>
          <cell r="H256">
            <v>0.4</v>
          </cell>
        </row>
        <row r="257">
          <cell r="A257" t="str">
            <v>mk33535</v>
          </cell>
          <cell r="B257" t="str">
            <v xml:space="preserve">Tarik TM 3 x A3C 35  + N 35 </v>
          </cell>
          <cell r="C257" t="str">
            <v>Span</v>
          </cell>
          <cell r="D257">
            <v>89570</v>
          </cell>
          <cell r="E257">
            <v>35800</v>
          </cell>
          <cell r="F257">
            <v>39380</v>
          </cell>
          <cell r="G257">
            <v>39300</v>
          </cell>
          <cell r="H257">
            <v>0.4</v>
          </cell>
        </row>
        <row r="258">
          <cell r="A258" t="str">
            <v>mk335</v>
          </cell>
          <cell r="B258" t="str">
            <v xml:space="preserve">Tarik TM 3 x A3C 35 </v>
          </cell>
          <cell r="C258" t="str">
            <v>Span</v>
          </cell>
          <cell r="D258">
            <v>72345</v>
          </cell>
          <cell r="E258">
            <v>28900</v>
          </cell>
          <cell r="F258">
            <v>31790.000000000004</v>
          </cell>
          <cell r="G258">
            <v>31700</v>
          </cell>
          <cell r="H258">
            <v>0.4</v>
          </cell>
        </row>
        <row r="259">
          <cell r="A259" t="str">
            <v>mk235</v>
          </cell>
          <cell r="B259" t="str">
            <v xml:space="preserve">Tarik TM 2 x A3C 35 </v>
          </cell>
          <cell r="C259" t="str">
            <v>Span</v>
          </cell>
          <cell r="D259">
            <v>55120</v>
          </cell>
          <cell r="E259">
            <v>22000</v>
          </cell>
          <cell r="F259">
            <v>24200.000000000004</v>
          </cell>
          <cell r="G259">
            <v>24200</v>
          </cell>
          <cell r="H259">
            <v>0.4</v>
          </cell>
        </row>
        <row r="260">
          <cell r="A260" t="str">
            <v>mk1157</v>
          </cell>
          <cell r="B260" t="str">
            <v xml:space="preserve">Tarik TM 1 x A3C 150  + N 70 </v>
          </cell>
          <cell r="C260" t="str">
            <v>Span</v>
          </cell>
          <cell r="D260">
            <v>106795</v>
          </cell>
          <cell r="E260">
            <v>42700</v>
          </cell>
          <cell r="F260">
            <v>46970.000000000007</v>
          </cell>
          <cell r="G260">
            <v>46900</v>
          </cell>
          <cell r="H260">
            <v>0.4</v>
          </cell>
        </row>
        <row r="261">
          <cell r="A261" t="str">
            <v>mk1127</v>
          </cell>
          <cell r="B261" t="str">
            <v xml:space="preserve">Tarik TM 1 x A3C 120  + N 70 </v>
          </cell>
          <cell r="C261" t="str">
            <v>Span</v>
          </cell>
          <cell r="D261">
            <v>98185</v>
          </cell>
          <cell r="E261">
            <v>39200</v>
          </cell>
          <cell r="F261">
            <v>43120</v>
          </cell>
          <cell r="G261">
            <v>43100</v>
          </cell>
          <cell r="H261">
            <v>0.4</v>
          </cell>
        </row>
        <row r="262">
          <cell r="A262" t="str">
            <v>mkl177</v>
          </cell>
          <cell r="B262" t="str">
            <v xml:space="preserve">Tarik TM 1 x A3C 70  + N 70 </v>
          </cell>
          <cell r="C262" t="str">
            <v>Span</v>
          </cell>
          <cell r="D262">
            <v>89570</v>
          </cell>
          <cell r="E262">
            <v>35800</v>
          </cell>
          <cell r="F262">
            <v>39380</v>
          </cell>
          <cell r="G262">
            <v>39300</v>
          </cell>
          <cell r="H262">
            <v>0.4</v>
          </cell>
        </row>
        <row r="263">
          <cell r="A263" t="str">
            <v>mk175</v>
          </cell>
          <cell r="B263" t="str">
            <v xml:space="preserve">Tarik TM 1 x A3C 70  + N 50 </v>
          </cell>
          <cell r="C263" t="str">
            <v>Span</v>
          </cell>
          <cell r="D263">
            <v>89570</v>
          </cell>
          <cell r="E263">
            <v>35800</v>
          </cell>
          <cell r="F263">
            <v>39380</v>
          </cell>
          <cell r="G263">
            <v>39300</v>
          </cell>
          <cell r="H263">
            <v>0.4</v>
          </cell>
        </row>
        <row r="264">
          <cell r="A264" t="str">
            <v>mk1735</v>
          </cell>
          <cell r="B264" t="str">
            <v xml:space="preserve">Tarik TM 1 x A3C 70  + N 35 </v>
          </cell>
          <cell r="C264" t="str">
            <v>Span</v>
          </cell>
          <cell r="D264">
            <v>72345</v>
          </cell>
          <cell r="E264">
            <v>28900</v>
          </cell>
          <cell r="F264">
            <v>31790.000000000004</v>
          </cell>
          <cell r="G264">
            <v>31700</v>
          </cell>
          <cell r="H264">
            <v>0.4</v>
          </cell>
        </row>
        <row r="265">
          <cell r="A265" t="str">
            <v>mk13535</v>
          </cell>
          <cell r="B265" t="str">
            <v xml:space="preserve">Tarik TM 1 x A3C 35  + N 35 </v>
          </cell>
          <cell r="C265" t="str">
            <v>Span</v>
          </cell>
          <cell r="D265">
            <v>55120</v>
          </cell>
          <cell r="E265">
            <v>22000</v>
          </cell>
          <cell r="F265">
            <v>24200.000000000004</v>
          </cell>
          <cell r="G265">
            <v>24200</v>
          </cell>
          <cell r="H265">
            <v>0.4</v>
          </cell>
        </row>
        <row r="266">
          <cell r="A266" t="str">
            <v>mk17</v>
          </cell>
          <cell r="B266" t="str">
            <v xml:space="preserve">Tarik TM 1 x A3C 70  </v>
          </cell>
          <cell r="C266" t="str">
            <v>Span</v>
          </cell>
          <cell r="D266">
            <v>46510</v>
          </cell>
          <cell r="E266">
            <v>18600</v>
          </cell>
          <cell r="F266">
            <v>20460</v>
          </cell>
          <cell r="G266">
            <v>20400</v>
          </cell>
          <cell r="H266">
            <v>0.4</v>
          </cell>
        </row>
        <row r="267">
          <cell r="A267" t="str">
            <v>mk15</v>
          </cell>
          <cell r="B267" t="str">
            <v xml:space="preserve">Tarik TM 1 x A3C 50 </v>
          </cell>
          <cell r="C267" t="str">
            <v>Span</v>
          </cell>
          <cell r="D267">
            <v>46510</v>
          </cell>
          <cell r="E267">
            <v>18600</v>
          </cell>
          <cell r="F267">
            <v>20460</v>
          </cell>
          <cell r="G267">
            <v>20400</v>
          </cell>
          <cell r="H267">
            <v>0.4</v>
          </cell>
        </row>
        <row r="268">
          <cell r="A268" t="str">
            <v>mk135</v>
          </cell>
          <cell r="B268" t="str">
            <v xml:space="preserve">Tarik TM 1 x A3C 35 </v>
          </cell>
          <cell r="C268" t="str">
            <v>Span</v>
          </cell>
          <cell r="D268">
            <v>37895</v>
          </cell>
          <cell r="E268">
            <v>15100</v>
          </cell>
          <cell r="F268">
            <v>16610</v>
          </cell>
          <cell r="G268">
            <v>16600</v>
          </cell>
          <cell r="H268">
            <v>0.4</v>
          </cell>
        </row>
        <row r="269">
          <cell r="A269" t="str">
            <v>mk115</v>
          </cell>
          <cell r="B269" t="str">
            <v xml:space="preserve">Tarik TM 1 x A3C 150 </v>
          </cell>
          <cell r="C269" t="str">
            <v>Span</v>
          </cell>
          <cell r="D269">
            <v>49092.5</v>
          </cell>
          <cell r="E269">
            <v>19600</v>
          </cell>
          <cell r="F269">
            <v>21560</v>
          </cell>
          <cell r="G269">
            <v>21500</v>
          </cell>
          <cell r="H269">
            <v>0.4</v>
          </cell>
        </row>
        <row r="270">
          <cell r="A270" t="str">
            <v>mk350</v>
          </cell>
          <cell r="B270" t="str">
            <v xml:space="preserve">Tarik TM 3 x A3C 50 </v>
          </cell>
          <cell r="C270" t="str">
            <v>Span</v>
          </cell>
          <cell r="D270">
            <v>49092.5</v>
          </cell>
          <cell r="E270">
            <v>40000</v>
          </cell>
          <cell r="F270">
            <v>44000</v>
          </cell>
          <cell r="G270">
            <v>44000</v>
          </cell>
        </row>
        <row r="271">
          <cell r="A271" t="str">
            <v>mk124</v>
          </cell>
          <cell r="B271" t="str">
            <v>Tarik TM 1 x A3C 240</v>
          </cell>
          <cell r="C271" t="str">
            <v>Span</v>
          </cell>
          <cell r="D271">
            <v>53397.5</v>
          </cell>
          <cell r="E271">
            <v>22000</v>
          </cell>
          <cell r="F271">
            <v>24200.000000000004</v>
          </cell>
          <cell r="G271">
            <v>24200</v>
          </cell>
        </row>
        <row r="272">
          <cell r="A272" t="str">
            <v>nt17</v>
          </cell>
          <cell r="B272" t="str">
            <v xml:space="preserve">Tarik Netral 1 x A3C 70  </v>
          </cell>
          <cell r="C272" t="str">
            <v>Span</v>
          </cell>
          <cell r="D272">
            <v>46510</v>
          </cell>
          <cell r="E272">
            <v>18600</v>
          </cell>
          <cell r="F272">
            <v>20460</v>
          </cell>
          <cell r="G272">
            <v>20400</v>
          </cell>
          <cell r="H272">
            <v>0.4</v>
          </cell>
        </row>
        <row r="273">
          <cell r="A273" t="str">
            <v>nt15</v>
          </cell>
          <cell r="B273" t="str">
            <v xml:space="preserve">Tarik Netral 1 x A3C 50 </v>
          </cell>
          <cell r="C273" t="str">
            <v>Span</v>
          </cell>
          <cell r="D273">
            <v>46510</v>
          </cell>
          <cell r="E273">
            <v>18600</v>
          </cell>
          <cell r="F273">
            <v>20460</v>
          </cell>
          <cell r="G273">
            <v>20400</v>
          </cell>
          <cell r="H273">
            <v>0.4</v>
          </cell>
        </row>
        <row r="274">
          <cell r="A274" t="str">
            <v>nt135</v>
          </cell>
          <cell r="B274" t="str">
            <v xml:space="preserve">Tarik Netral 1 x A3C 35 </v>
          </cell>
          <cell r="C274" t="str">
            <v>Span</v>
          </cell>
          <cell r="D274">
            <v>37895</v>
          </cell>
          <cell r="E274">
            <v>15100</v>
          </cell>
          <cell r="F274">
            <v>16610</v>
          </cell>
          <cell r="G274">
            <v>16600</v>
          </cell>
          <cell r="H274">
            <v>0.4</v>
          </cell>
        </row>
        <row r="275">
          <cell r="A275" t="str">
            <v>nt115</v>
          </cell>
          <cell r="B275" t="str">
            <v xml:space="preserve">Tarik Netral 1 x A3C 150 </v>
          </cell>
          <cell r="C275" t="str">
            <v>Span</v>
          </cell>
          <cell r="D275">
            <v>49092.5</v>
          </cell>
          <cell r="E275">
            <v>19600</v>
          </cell>
          <cell r="F275">
            <v>21560</v>
          </cell>
          <cell r="G275">
            <v>21500</v>
          </cell>
          <cell r="H275">
            <v>0.4</v>
          </cell>
        </row>
        <row r="276">
          <cell r="A276" t="str">
            <v>nt350</v>
          </cell>
          <cell r="B276" t="str">
            <v xml:space="preserve">Tarik Netral 3 x A3C 50 </v>
          </cell>
          <cell r="C276" t="str">
            <v>Span</v>
          </cell>
          <cell r="D276">
            <v>49093</v>
          </cell>
          <cell r="E276">
            <v>40000</v>
          </cell>
          <cell r="F276">
            <v>44000</v>
          </cell>
          <cell r="G276">
            <v>44000</v>
          </cell>
        </row>
        <row r="277">
          <cell r="A277" t="str">
            <v>nt124</v>
          </cell>
          <cell r="B277" t="str">
            <v>Tarik Netral 1 x A3C 240</v>
          </cell>
          <cell r="C277" t="str">
            <v>Span</v>
          </cell>
          <cell r="D277">
            <v>53397.5</v>
          </cell>
          <cell r="E277">
            <v>22000</v>
          </cell>
          <cell r="F277">
            <v>24200.000000000004</v>
          </cell>
          <cell r="G277">
            <v>24200</v>
          </cell>
        </row>
        <row r="278">
          <cell r="A278" t="str">
            <v>mk225</v>
          </cell>
          <cell r="B278" t="str">
            <v xml:space="preserve">Tarik TM 2 x A3C 25 </v>
          </cell>
          <cell r="C278" t="str">
            <v>Span</v>
          </cell>
          <cell r="D278">
            <v>25000</v>
          </cell>
          <cell r="E278">
            <v>10000</v>
          </cell>
          <cell r="F278">
            <v>11000</v>
          </cell>
          <cell r="G278">
            <v>11000</v>
          </cell>
          <cell r="H278">
            <v>0.4</v>
          </cell>
        </row>
        <row r="279">
          <cell r="A279" t="str">
            <v>nt125</v>
          </cell>
          <cell r="B279" t="str">
            <v>Tarik Netral 1 x A3C 25</v>
          </cell>
          <cell r="C279" t="str">
            <v>Span</v>
          </cell>
          <cell r="D279">
            <v>17500</v>
          </cell>
          <cell r="E279">
            <v>7000</v>
          </cell>
          <cell r="F279">
            <v>7700.0000000000009</v>
          </cell>
          <cell r="G279">
            <v>7700</v>
          </cell>
          <cell r="H279">
            <v>0.4</v>
          </cell>
        </row>
        <row r="280">
          <cell r="E280">
            <v>0</v>
          </cell>
          <cell r="F280">
            <v>0</v>
          </cell>
          <cell r="G280">
            <v>0</v>
          </cell>
        </row>
        <row r="281">
          <cell r="A281" t="str">
            <v>smk32415</v>
          </cell>
          <cell r="B281" t="str">
            <v xml:space="preserve">Saging TM 3 x A3C 240  + N 150 </v>
          </cell>
          <cell r="C281" t="str">
            <v>Span</v>
          </cell>
          <cell r="D281">
            <v>192920</v>
          </cell>
          <cell r="E281">
            <v>23130</v>
          </cell>
          <cell r="F281">
            <v>25443.000000000004</v>
          </cell>
          <cell r="G281">
            <v>25400</v>
          </cell>
          <cell r="H281">
            <v>0.4</v>
          </cell>
        </row>
        <row r="282">
          <cell r="A282" t="str">
            <v>smk32412</v>
          </cell>
          <cell r="B282" t="str">
            <v xml:space="preserve">Saging TM 3 x A3C 240  + N 120 </v>
          </cell>
          <cell r="C282" t="str">
            <v>Span</v>
          </cell>
          <cell r="D282">
            <v>192920</v>
          </cell>
          <cell r="E282">
            <v>23130</v>
          </cell>
          <cell r="F282">
            <v>25443.000000000004</v>
          </cell>
          <cell r="G282">
            <v>25400</v>
          </cell>
          <cell r="H282">
            <v>0.4</v>
          </cell>
        </row>
        <row r="283">
          <cell r="A283" t="str">
            <v>smk324</v>
          </cell>
          <cell r="B283" t="str">
            <v xml:space="preserve">Saging TM 3 x A3C 240 </v>
          </cell>
          <cell r="C283" t="str">
            <v>Span</v>
          </cell>
          <cell r="D283">
            <v>158470</v>
          </cell>
          <cell r="E283">
            <v>18990</v>
          </cell>
          <cell r="F283">
            <v>20889</v>
          </cell>
          <cell r="G283">
            <v>20800</v>
          </cell>
          <cell r="H283">
            <v>0.4</v>
          </cell>
        </row>
        <row r="284">
          <cell r="A284" t="str">
            <v>smk224</v>
          </cell>
          <cell r="B284" t="str">
            <v xml:space="preserve">Saging TM 2 x A3C 240 </v>
          </cell>
          <cell r="C284" t="str">
            <v>Span</v>
          </cell>
          <cell r="D284">
            <v>106795</v>
          </cell>
          <cell r="E284">
            <v>12810</v>
          </cell>
          <cell r="F284">
            <v>14091.000000000002</v>
          </cell>
          <cell r="G284">
            <v>14000</v>
          </cell>
          <cell r="H284">
            <v>0.4</v>
          </cell>
        </row>
        <row r="285">
          <cell r="A285" t="str">
            <v>smk31515</v>
          </cell>
          <cell r="B285" t="str">
            <v xml:space="preserve">Saging TM 3 x A3C 150  + N 150 </v>
          </cell>
          <cell r="C285" t="str">
            <v>Span</v>
          </cell>
          <cell r="D285">
            <v>141245</v>
          </cell>
          <cell r="E285">
            <v>16920</v>
          </cell>
          <cell r="F285">
            <v>18612</v>
          </cell>
          <cell r="G285">
            <v>18600</v>
          </cell>
          <cell r="H285">
            <v>0.4</v>
          </cell>
        </row>
        <row r="286">
          <cell r="A286" t="str">
            <v>smk3157</v>
          </cell>
          <cell r="B286" t="str">
            <v xml:space="preserve">Saging TM 3 x A3C 150  + N 70 </v>
          </cell>
          <cell r="C286" t="str">
            <v>Span</v>
          </cell>
          <cell r="D286">
            <v>141245</v>
          </cell>
          <cell r="E286">
            <v>16920</v>
          </cell>
          <cell r="F286">
            <v>18612</v>
          </cell>
          <cell r="G286">
            <v>18600</v>
          </cell>
          <cell r="H286">
            <v>0.4</v>
          </cell>
        </row>
        <row r="287">
          <cell r="A287" t="str">
            <v>smk315</v>
          </cell>
          <cell r="B287" t="str">
            <v xml:space="preserve">Saging TM 3 x A3C 150 </v>
          </cell>
          <cell r="C287" t="str">
            <v>Span</v>
          </cell>
          <cell r="D287">
            <v>124020</v>
          </cell>
          <cell r="E287">
            <v>14880</v>
          </cell>
          <cell r="F287">
            <v>16368.000000000002</v>
          </cell>
          <cell r="G287">
            <v>16300</v>
          </cell>
          <cell r="H287">
            <v>0.4</v>
          </cell>
        </row>
        <row r="288">
          <cell r="A288" t="str">
            <v>smk215</v>
          </cell>
          <cell r="B288" t="str">
            <v xml:space="preserve">Saging TM 2 x A3C 150 </v>
          </cell>
          <cell r="C288" t="str">
            <v>Span</v>
          </cell>
          <cell r="D288">
            <v>98185</v>
          </cell>
          <cell r="E288">
            <v>11760</v>
          </cell>
          <cell r="F288">
            <v>12936.000000000002</v>
          </cell>
          <cell r="G288">
            <v>12900</v>
          </cell>
          <cell r="H288">
            <v>0.4</v>
          </cell>
        </row>
        <row r="289">
          <cell r="A289" t="str">
            <v>smk377</v>
          </cell>
          <cell r="B289" t="str">
            <v xml:space="preserve">Saging TM 3 x A3C 70  + N 70 </v>
          </cell>
          <cell r="C289" t="str">
            <v>Span</v>
          </cell>
          <cell r="D289">
            <v>124020</v>
          </cell>
          <cell r="E289">
            <v>14880</v>
          </cell>
          <cell r="F289">
            <v>16368.000000000002</v>
          </cell>
          <cell r="G289">
            <v>16300</v>
          </cell>
          <cell r="H289">
            <v>0.4</v>
          </cell>
        </row>
        <row r="290">
          <cell r="A290" t="str">
            <v>smk375</v>
          </cell>
          <cell r="B290" t="str">
            <v xml:space="preserve">Saging TM 3 x A3C 70  + N 50 </v>
          </cell>
          <cell r="C290" t="str">
            <v>Span</v>
          </cell>
          <cell r="D290">
            <v>115410</v>
          </cell>
          <cell r="E290">
            <v>13830</v>
          </cell>
          <cell r="F290">
            <v>15213.000000000002</v>
          </cell>
          <cell r="G290">
            <v>15200</v>
          </cell>
          <cell r="H290">
            <v>0.4</v>
          </cell>
        </row>
        <row r="291">
          <cell r="A291" t="str">
            <v>smk3735</v>
          </cell>
          <cell r="B291" t="str">
            <v xml:space="preserve">Saging TM 3 x A3C 70  + N 35 </v>
          </cell>
          <cell r="C291" t="str">
            <v>Span</v>
          </cell>
          <cell r="D291">
            <v>115410</v>
          </cell>
          <cell r="E291">
            <v>13830</v>
          </cell>
          <cell r="F291">
            <v>15213.000000000002</v>
          </cell>
          <cell r="G291">
            <v>15200</v>
          </cell>
          <cell r="H291">
            <v>0.4</v>
          </cell>
        </row>
        <row r="292">
          <cell r="A292" t="str">
            <v>smk37</v>
          </cell>
          <cell r="B292" t="str">
            <v xml:space="preserve">Saging TM 3 x A3C 70 </v>
          </cell>
          <cell r="C292" t="str">
            <v>Span</v>
          </cell>
          <cell r="D292">
            <v>106795</v>
          </cell>
          <cell r="E292">
            <v>12810</v>
          </cell>
          <cell r="F292">
            <v>14091.000000000002</v>
          </cell>
          <cell r="G292">
            <v>14000</v>
          </cell>
          <cell r="H292">
            <v>0.4</v>
          </cell>
        </row>
        <row r="293">
          <cell r="A293" t="str">
            <v>smk27</v>
          </cell>
          <cell r="B293" t="str">
            <v xml:space="preserve">Saging TM 2 x A3C 70 </v>
          </cell>
          <cell r="C293" t="str">
            <v>Span</v>
          </cell>
          <cell r="D293">
            <v>72345</v>
          </cell>
          <cell r="E293">
            <v>8670</v>
          </cell>
          <cell r="F293">
            <v>9537</v>
          </cell>
          <cell r="G293">
            <v>9500</v>
          </cell>
          <cell r="H293">
            <v>0.4</v>
          </cell>
        </row>
        <row r="294">
          <cell r="A294" t="str">
            <v>smk33535</v>
          </cell>
          <cell r="B294" t="str">
            <v xml:space="preserve">Saging TM 3 x A3C 35  + N 35 </v>
          </cell>
          <cell r="C294" t="str">
            <v>Span</v>
          </cell>
          <cell r="D294">
            <v>89570</v>
          </cell>
          <cell r="E294">
            <v>10740</v>
          </cell>
          <cell r="F294">
            <v>11814.000000000002</v>
          </cell>
          <cell r="G294">
            <v>11800</v>
          </cell>
          <cell r="H294">
            <v>0.4</v>
          </cell>
        </row>
        <row r="295">
          <cell r="A295" t="str">
            <v>smk335</v>
          </cell>
          <cell r="B295" t="str">
            <v xml:space="preserve">Saging TM 3 x A3C 35 </v>
          </cell>
          <cell r="C295" t="str">
            <v>Span</v>
          </cell>
          <cell r="D295">
            <v>72345</v>
          </cell>
          <cell r="E295">
            <v>8670</v>
          </cell>
          <cell r="F295">
            <v>9537</v>
          </cell>
          <cell r="G295">
            <v>9500</v>
          </cell>
          <cell r="H295">
            <v>0.4</v>
          </cell>
        </row>
        <row r="296">
          <cell r="A296" t="str">
            <v>smk235</v>
          </cell>
          <cell r="B296" t="str">
            <v xml:space="preserve">Saging TM 2 x A3C 35 </v>
          </cell>
          <cell r="C296" t="str">
            <v>Span</v>
          </cell>
          <cell r="D296">
            <v>55120</v>
          </cell>
          <cell r="E296">
            <v>6600</v>
          </cell>
          <cell r="F296">
            <v>7260.0000000000009</v>
          </cell>
          <cell r="G296">
            <v>7200</v>
          </cell>
          <cell r="H296">
            <v>0.4</v>
          </cell>
        </row>
        <row r="297">
          <cell r="A297" t="str">
            <v>smk1157</v>
          </cell>
          <cell r="B297" t="str">
            <v xml:space="preserve">Saging TM 1 x A3C 150  + N 70 </v>
          </cell>
          <cell r="C297" t="str">
            <v>Span</v>
          </cell>
          <cell r="D297">
            <v>106795</v>
          </cell>
          <cell r="E297">
            <v>12810</v>
          </cell>
          <cell r="F297">
            <v>14091.000000000002</v>
          </cell>
          <cell r="G297">
            <v>14000</v>
          </cell>
          <cell r="H297">
            <v>0.4</v>
          </cell>
        </row>
        <row r="298">
          <cell r="A298" t="str">
            <v>smk1127</v>
          </cell>
          <cell r="B298" t="str">
            <v xml:space="preserve">Saging TM 1 x A3C 120  + N 70 </v>
          </cell>
          <cell r="C298" t="str">
            <v>Span</v>
          </cell>
          <cell r="D298">
            <v>98185</v>
          </cell>
          <cell r="E298">
            <v>11760</v>
          </cell>
          <cell r="F298">
            <v>12936.000000000002</v>
          </cell>
          <cell r="G298">
            <v>12900</v>
          </cell>
          <cell r="H298">
            <v>0.4</v>
          </cell>
        </row>
        <row r="299">
          <cell r="A299" t="str">
            <v>smkl177</v>
          </cell>
          <cell r="B299" t="str">
            <v xml:space="preserve">Saging TM 1 x A3C 70  + N 70 </v>
          </cell>
          <cell r="C299" t="str">
            <v>Span</v>
          </cell>
          <cell r="D299">
            <v>89570</v>
          </cell>
          <cell r="E299">
            <v>10740</v>
          </cell>
          <cell r="F299">
            <v>11814.000000000002</v>
          </cell>
          <cell r="G299">
            <v>11800</v>
          </cell>
          <cell r="H299">
            <v>0.4</v>
          </cell>
        </row>
        <row r="300">
          <cell r="A300" t="str">
            <v>smk175</v>
          </cell>
          <cell r="B300" t="str">
            <v xml:space="preserve">Saging TM 1 x A3C 70  + N 50 </v>
          </cell>
          <cell r="C300" t="str">
            <v>Span</v>
          </cell>
          <cell r="D300">
            <v>89570</v>
          </cell>
          <cell r="E300">
            <v>10740</v>
          </cell>
          <cell r="F300">
            <v>11814.000000000002</v>
          </cell>
          <cell r="G300">
            <v>11800</v>
          </cell>
          <cell r="H300">
            <v>0.4</v>
          </cell>
        </row>
        <row r="301">
          <cell r="A301" t="str">
            <v>smk1735</v>
          </cell>
          <cell r="B301" t="str">
            <v xml:space="preserve">Saging TM 1 x A3C 70  + N 35 </v>
          </cell>
          <cell r="C301" t="str">
            <v>Span</v>
          </cell>
          <cell r="D301">
            <v>72345</v>
          </cell>
          <cell r="E301">
            <v>8670</v>
          </cell>
          <cell r="F301">
            <v>9537</v>
          </cell>
          <cell r="G301">
            <v>9500</v>
          </cell>
          <cell r="H301">
            <v>0.4</v>
          </cell>
        </row>
        <row r="302">
          <cell r="A302" t="str">
            <v>smk13535</v>
          </cell>
          <cell r="B302" t="str">
            <v xml:space="preserve">Saging TM 1 x A3C 35  + N 35 </v>
          </cell>
          <cell r="C302" t="str">
            <v>Span</v>
          </cell>
          <cell r="D302">
            <v>55120</v>
          </cell>
          <cell r="E302">
            <v>6600</v>
          </cell>
          <cell r="F302">
            <v>7260.0000000000009</v>
          </cell>
          <cell r="G302">
            <v>7200</v>
          </cell>
          <cell r="H302">
            <v>0.4</v>
          </cell>
        </row>
        <row r="303">
          <cell r="A303" t="str">
            <v>smk17</v>
          </cell>
          <cell r="B303" t="str">
            <v xml:space="preserve">Saging TM 1 x A3C 70  </v>
          </cell>
          <cell r="C303" t="str">
            <v>Span</v>
          </cell>
          <cell r="D303">
            <v>46510</v>
          </cell>
          <cell r="E303">
            <v>5580</v>
          </cell>
          <cell r="F303">
            <v>6138.0000000000009</v>
          </cell>
          <cell r="G303">
            <v>6100</v>
          </cell>
          <cell r="H303">
            <v>0.4</v>
          </cell>
        </row>
        <row r="304">
          <cell r="A304" t="str">
            <v>smk15</v>
          </cell>
          <cell r="B304" t="str">
            <v xml:space="preserve">Saging TM 1 x A3C 50 </v>
          </cell>
          <cell r="C304" t="str">
            <v>Span</v>
          </cell>
          <cell r="D304">
            <v>46510</v>
          </cell>
          <cell r="E304">
            <v>5580</v>
          </cell>
          <cell r="F304">
            <v>6138.0000000000009</v>
          </cell>
          <cell r="G304">
            <v>6100</v>
          </cell>
          <cell r="H304">
            <v>0.4</v>
          </cell>
        </row>
        <row r="305">
          <cell r="A305" t="str">
            <v>smk135</v>
          </cell>
          <cell r="B305" t="str">
            <v xml:space="preserve">Saging TM 1 x A3C 35 </v>
          </cell>
          <cell r="C305" t="str">
            <v>Span</v>
          </cell>
          <cell r="D305">
            <v>37895</v>
          </cell>
          <cell r="E305">
            <v>4530</v>
          </cell>
          <cell r="F305">
            <v>4983</v>
          </cell>
          <cell r="G305">
            <v>4900</v>
          </cell>
          <cell r="H305">
            <v>0.4</v>
          </cell>
        </row>
        <row r="306">
          <cell r="A306" t="str">
            <v>smk115</v>
          </cell>
          <cell r="B306" t="str">
            <v xml:space="preserve">Saging TM 1 x A3C 150 </v>
          </cell>
          <cell r="C306" t="str">
            <v>Span</v>
          </cell>
          <cell r="D306">
            <v>49092.5</v>
          </cell>
          <cell r="E306">
            <v>5880</v>
          </cell>
          <cell r="F306">
            <v>6468.0000000000009</v>
          </cell>
          <cell r="G306">
            <v>6400</v>
          </cell>
          <cell r="H306">
            <v>0.4</v>
          </cell>
        </row>
        <row r="307">
          <cell r="A307" t="str">
            <v>smk350</v>
          </cell>
          <cell r="B307" t="str">
            <v xml:space="preserve">Saging TM 3 x A3C 50 </v>
          </cell>
          <cell r="C307" t="str">
            <v>Span</v>
          </cell>
          <cell r="E307">
            <v>12000</v>
          </cell>
          <cell r="F307">
            <v>13200.000000000002</v>
          </cell>
          <cell r="G307">
            <v>13200</v>
          </cell>
        </row>
        <row r="308">
          <cell r="A308" t="str">
            <v>smk124</v>
          </cell>
          <cell r="B308" t="str">
            <v>Saging TM 1 x A3C 240</v>
          </cell>
          <cell r="C308" t="str">
            <v>Span</v>
          </cell>
          <cell r="E308">
            <v>6600</v>
          </cell>
          <cell r="F308">
            <v>7260.0000000000009</v>
          </cell>
          <cell r="G308">
            <v>7200</v>
          </cell>
        </row>
        <row r="309">
          <cell r="A309" t="str">
            <v>snt17</v>
          </cell>
          <cell r="B309" t="str">
            <v xml:space="preserve">Saging Netral 1 x A3C 70  </v>
          </cell>
          <cell r="C309" t="str">
            <v>Span</v>
          </cell>
          <cell r="D309">
            <v>46510</v>
          </cell>
          <cell r="E309">
            <v>5580</v>
          </cell>
          <cell r="F309">
            <v>6138.0000000000009</v>
          </cell>
          <cell r="G309">
            <v>6100</v>
          </cell>
          <cell r="H309">
            <v>0.4</v>
          </cell>
        </row>
        <row r="310">
          <cell r="A310" t="str">
            <v>snt15</v>
          </cell>
          <cell r="B310" t="str">
            <v xml:space="preserve">Saging Netral 1 x A3C 50 </v>
          </cell>
          <cell r="C310" t="str">
            <v>Span</v>
          </cell>
          <cell r="D310">
            <v>46510</v>
          </cell>
          <cell r="E310">
            <v>5580</v>
          </cell>
          <cell r="F310">
            <v>6138.0000000000009</v>
          </cell>
          <cell r="G310">
            <v>6100</v>
          </cell>
          <cell r="H310">
            <v>0.4</v>
          </cell>
        </row>
        <row r="311">
          <cell r="A311" t="str">
            <v>snt135</v>
          </cell>
          <cell r="B311" t="str">
            <v xml:space="preserve">Saging Netral 1 x A3C 35 </v>
          </cell>
          <cell r="C311" t="str">
            <v>Span</v>
          </cell>
          <cell r="D311">
            <v>37895</v>
          </cell>
          <cell r="E311">
            <v>4530</v>
          </cell>
          <cell r="F311">
            <v>4983</v>
          </cell>
          <cell r="G311">
            <v>4900</v>
          </cell>
          <cell r="H311">
            <v>0.4</v>
          </cell>
        </row>
        <row r="312">
          <cell r="A312" t="str">
            <v>snt115</v>
          </cell>
          <cell r="B312" t="str">
            <v xml:space="preserve">Saging Netral 1 x A3C 150 </v>
          </cell>
          <cell r="C312" t="str">
            <v>Span</v>
          </cell>
          <cell r="D312">
            <v>49092.5</v>
          </cell>
          <cell r="E312">
            <v>5880</v>
          </cell>
          <cell r="F312">
            <v>6468.0000000000009</v>
          </cell>
          <cell r="G312">
            <v>6400</v>
          </cell>
          <cell r="H312">
            <v>0.4</v>
          </cell>
        </row>
        <row r="313">
          <cell r="A313" t="str">
            <v>snt350</v>
          </cell>
          <cell r="B313" t="str">
            <v xml:space="preserve">Saging Netral 3 x A3C 50 </v>
          </cell>
          <cell r="C313" t="str">
            <v>Span</v>
          </cell>
          <cell r="E313">
            <v>12000</v>
          </cell>
          <cell r="F313">
            <v>13200.000000000002</v>
          </cell>
          <cell r="G313">
            <v>13200</v>
          </cell>
        </row>
        <row r="314">
          <cell r="A314" t="str">
            <v>snt124</v>
          </cell>
          <cell r="B314" t="str">
            <v>Saging Netral 1 x A3C 240</v>
          </cell>
          <cell r="C314" t="str">
            <v>Span</v>
          </cell>
          <cell r="E314">
            <v>6600</v>
          </cell>
          <cell r="F314">
            <v>7260.0000000000009</v>
          </cell>
          <cell r="G314">
            <v>7200</v>
          </cell>
        </row>
        <row r="315">
          <cell r="A315" t="str">
            <v>smk225</v>
          </cell>
          <cell r="B315" t="str">
            <v>Saging TM 2 x A3C 25</v>
          </cell>
          <cell r="C315" t="str">
            <v>Span</v>
          </cell>
          <cell r="D315">
            <v>55120</v>
          </cell>
          <cell r="E315">
            <v>3000</v>
          </cell>
          <cell r="F315">
            <v>3300.0000000000005</v>
          </cell>
          <cell r="G315">
            <v>3300</v>
          </cell>
          <cell r="H315">
            <v>0.4</v>
          </cell>
        </row>
        <row r="316">
          <cell r="F316">
            <v>0</v>
          </cell>
          <cell r="G316">
            <v>0</v>
          </cell>
        </row>
        <row r="317">
          <cell r="A317" t="str">
            <v>bmk32415</v>
          </cell>
          <cell r="B317" t="str">
            <v xml:space="preserve">  Bongkar TM 3 x A3C 240  + N 150 </v>
          </cell>
          <cell r="C317" t="str">
            <v>Span</v>
          </cell>
          <cell r="D317">
            <v>115752</v>
          </cell>
          <cell r="E317">
            <v>30800</v>
          </cell>
          <cell r="F317">
            <v>33880</v>
          </cell>
          <cell r="G317">
            <v>33800</v>
          </cell>
          <cell r="H317">
            <v>0.4</v>
          </cell>
        </row>
        <row r="318">
          <cell r="A318" t="str">
            <v>bmk32412</v>
          </cell>
          <cell r="B318" t="str">
            <v xml:space="preserve">  Bongkar TM 3 x A3C 240  + N 120 </v>
          </cell>
          <cell r="C318" t="str">
            <v>Span</v>
          </cell>
          <cell r="D318">
            <v>115752</v>
          </cell>
          <cell r="E318">
            <v>30800</v>
          </cell>
          <cell r="F318">
            <v>33880</v>
          </cell>
          <cell r="G318">
            <v>33800</v>
          </cell>
          <cell r="H318">
            <v>0.4</v>
          </cell>
        </row>
        <row r="319">
          <cell r="A319" t="str">
            <v>bmk324</v>
          </cell>
          <cell r="B319" t="str">
            <v xml:space="preserve">  Bongkar TM 3 x A3C 240 </v>
          </cell>
          <cell r="C319" t="str">
            <v>Span</v>
          </cell>
          <cell r="D319">
            <v>95082</v>
          </cell>
          <cell r="E319">
            <v>25300</v>
          </cell>
          <cell r="F319">
            <v>27830.000000000004</v>
          </cell>
          <cell r="G319">
            <v>27800</v>
          </cell>
          <cell r="H319">
            <v>0.4</v>
          </cell>
        </row>
        <row r="320">
          <cell r="A320" t="str">
            <v>bmk224</v>
          </cell>
          <cell r="B320" t="str">
            <v xml:space="preserve">  Bongkar TM 2 x A3C 240 </v>
          </cell>
          <cell r="C320" t="str">
            <v>Span</v>
          </cell>
          <cell r="D320">
            <v>64077</v>
          </cell>
          <cell r="E320">
            <v>17000</v>
          </cell>
          <cell r="F320">
            <v>18700</v>
          </cell>
          <cell r="G320">
            <v>18700</v>
          </cell>
          <cell r="H320">
            <v>0.4</v>
          </cell>
        </row>
        <row r="321">
          <cell r="A321" t="str">
            <v>bmk31515</v>
          </cell>
          <cell r="B321" t="str">
            <v xml:space="preserve">  Bongkar TM 3 x A3C 150  + N 150 </v>
          </cell>
          <cell r="C321" t="str">
            <v>Span</v>
          </cell>
          <cell r="D321">
            <v>84747</v>
          </cell>
          <cell r="E321">
            <v>22500</v>
          </cell>
          <cell r="F321">
            <v>24750.000000000004</v>
          </cell>
          <cell r="G321">
            <v>24700</v>
          </cell>
          <cell r="H321">
            <v>0.4</v>
          </cell>
        </row>
        <row r="322">
          <cell r="A322" t="str">
            <v>bmk3157</v>
          </cell>
          <cell r="B322" t="str">
            <v xml:space="preserve">  Bongkar TM 3 x A3C 150  + N 70 </v>
          </cell>
          <cell r="C322" t="str">
            <v>Span</v>
          </cell>
          <cell r="D322">
            <v>84747</v>
          </cell>
          <cell r="E322">
            <v>22500</v>
          </cell>
          <cell r="F322">
            <v>24750.000000000004</v>
          </cell>
          <cell r="G322">
            <v>24700</v>
          </cell>
          <cell r="H322">
            <v>0.4</v>
          </cell>
        </row>
        <row r="323">
          <cell r="A323" t="str">
            <v>bmk315</v>
          </cell>
          <cell r="B323" t="str">
            <v xml:space="preserve">  Bongkar TM 3 x A3C 150 </v>
          </cell>
          <cell r="C323" t="str">
            <v>Span</v>
          </cell>
          <cell r="D323">
            <v>74412</v>
          </cell>
          <cell r="E323">
            <v>19800</v>
          </cell>
          <cell r="F323">
            <v>21780</v>
          </cell>
          <cell r="G323">
            <v>21700</v>
          </cell>
          <cell r="H323">
            <v>0.4</v>
          </cell>
        </row>
        <row r="324">
          <cell r="A324" t="str">
            <v>bmk215</v>
          </cell>
          <cell r="B324" t="str">
            <v xml:space="preserve">  Bongkar TM 2 x A3C 150 </v>
          </cell>
          <cell r="C324" t="str">
            <v>Span</v>
          </cell>
          <cell r="D324">
            <v>58911</v>
          </cell>
          <cell r="E324">
            <v>15700</v>
          </cell>
          <cell r="F324">
            <v>17270</v>
          </cell>
          <cell r="G324">
            <v>17200</v>
          </cell>
          <cell r="H324">
            <v>0.4</v>
          </cell>
        </row>
        <row r="325">
          <cell r="A325" t="str">
            <v>bmk377</v>
          </cell>
          <cell r="B325" t="str">
            <v xml:space="preserve">  Bongkar TM 3 x A3C 70  + N 70 </v>
          </cell>
          <cell r="C325" t="str">
            <v>Span</v>
          </cell>
          <cell r="D325">
            <v>74412</v>
          </cell>
          <cell r="E325">
            <v>19800</v>
          </cell>
          <cell r="F325">
            <v>21780</v>
          </cell>
          <cell r="G325">
            <v>21700</v>
          </cell>
          <cell r="H325">
            <v>0.4</v>
          </cell>
        </row>
        <row r="326">
          <cell r="A326" t="str">
            <v>bmk375</v>
          </cell>
          <cell r="B326" t="str">
            <v xml:space="preserve">  Bongkar TM 3 x A3C 70  + N 50 </v>
          </cell>
          <cell r="C326" t="str">
            <v>Span</v>
          </cell>
          <cell r="D326">
            <v>69246</v>
          </cell>
          <cell r="E326">
            <v>18400</v>
          </cell>
          <cell r="F326">
            <v>20240</v>
          </cell>
          <cell r="G326">
            <v>20200</v>
          </cell>
          <cell r="H326">
            <v>0.4</v>
          </cell>
        </row>
        <row r="327">
          <cell r="A327" t="str">
            <v>bmk3735</v>
          </cell>
          <cell r="B327" t="str">
            <v xml:space="preserve">  Bongkar TM 3 x A3C 70  + N 35 </v>
          </cell>
          <cell r="C327" t="str">
            <v>Span</v>
          </cell>
          <cell r="D327">
            <v>69246</v>
          </cell>
          <cell r="E327">
            <v>18400</v>
          </cell>
          <cell r="F327">
            <v>20240</v>
          </cell>
          <cell r="G327">
            <v>20200</v>
          </cell>
          <cell r="H327">
            <v>0.4</v>
          </cell>
        </row>
        <row r="328">
          <cell r="A328" t="str">
            <v>bmk37</v>
          </cell>
          <cell r="B328" t="str">
            <v xml:space="preserve">  Bongkar TM 3 x A3C 70 </v>
          </cell>
          <cell r="C328" t="str">
            <v>Span</v>
          </cell>
          <cell r="D328">
            <v>64077</v>
          </cell>
          <cell r="E328">
            <v>17000</v>
          </cell>
          <cell r="F328">
            <v>18700</v>
          </cell>
          <cell r="G328">
            <v>18700</v>
          </cell>
          <cell r="H328">
            <v>0.4</v>
          </cell>
        </row>
        <row r="329">
          <cell r="A329" t="str">
            <v>bmk27</v>
          </cell>
          <cell r="B329" t="str">
            <v xml:space="preserve">  Bongkar TM 2 x A3C 70 </v>
          </cell>
          <cell r="C329" t="str">
            <v>Span</v>
          </cell>
          <cell r="D329">
            <v>43407</v>
          </cell>
          <cell r="E329">
            <v>11500</v>
          </cell>
          <cell r="F329">
            <v>12650.000000000002</v>
          </cell>
          <cell r="G329">
            <v>12600</v>
          </cell>
          <cell r="H329">
            <v>0.4</v>
          </cell>
        </row>
        <row r="330">
          <cell r="A330" t="str">
            <v>bmk33535</v>
          </cell>
          <cell r="B330" t="str">
            <v xml:space="preserve">  Bongkar TM 3 x A3C 35  + N 35 </v>
          </cell>
          <cell r="C330" t="str">
            <v>Span</v>
          </cell>
          <cell r="D330">
            <v>53742</v>
          </cell>
          <cell r="E330">
            <v>14300</v>
          </cell>
          <cell r="F330">
            <v>15730.000000000002</v>
          </cell>
          <cell r="G330">
            <v>15700</v>
          </cell>
          <cell r="H330">
            <v>0.4</v>
          </cell>
        </row>
        <row r="331">
          <cell r="A331" t="str">
            <v>bmk335</v>
          </cell>
          <cell r="B331" t="str">
            <v xml:space="preserve">  Bongkar TM 3 x A3C 35 </v>
          </cell>
          <cell r="C331" t="str">
            <v>Span</v>
          </cell>
          <cell r="D331">
            <v>43407</v>
          </cell>
          <cell r="E331">
            <v>11500</v>
          </cell>
          <cell r="F331">
            <v>12650.000000000002</v>
          </cell>
          <cell r="G331">
            <v>12600</v>
          </cell>
          <cell r="H331">
            <v>0.4</v>
          </cell>
        </row>
        <row r="332">
          <cell r="A332" t="str">
            <v>bmk235</v>
          </cell>
          <cell r="B332" t="str">
            <v xml:space="preserve">  Bongkar TM 2 x A3C 35 </v>
          </cell>
          <cell r="C332" t="str">
            <v>Span</v>
          </cell>
          <cell r="D332">
            <v>33072</v>
          </cell>
          <cell r="E332">
            <v>8800</v>
          </cell>
          <cell r="F332">
            <v>9680</v>
          </cell>
          <cell r="G332">
            <v>9600</v>
          </cell>
          <cell r="H332">
            <v>0.4</v>
          </cell>
        </row>
        <row r="333">
          <cell r="A333" t="str">
            <v>bmk1157</v>
          </cell>
          <cell r="B333" t="str">
            <v xml:space="preserve">  Bongkar TM 1 x A3C 150  + N 70 </v>
          </cell>
          <cell r="C333" t="str">
            <v>Span</v>
          </cell>
          <cell r="D333">
            <v>64077</v>
          </cell>
          <cell r="E333">
            <v>17000</v>
          </cell>
          <cell r="F333">
            <v>18700</v>
          </cell>
          <cell r="G333">
            <v>18700</v>
          </cell>
          <cell r="H333">
            <v>0.4</v>
          </cell>
        </row>
        <row r="334">
          <cell r="A334" t="str">
            <v>bmk1127</v>
          </cell>
          <cell r="B334" t="str">
            <v xml:space="preserve">  Bongkar TM 1 x A3C 120  + N 70 </v>
          </cell>
          <cell r="C334" t="str">
            <v>Span</v>
          </cell>
          <cell r="D334">
            <v>58911</v>
          </cell>
          <cell r="E334">
            <v>15700</v>
          </cell>
          <cell r="F334">
            <v>17270</v>
          </cell>
          <cell r="G334">
            <v>17200</v>
          </cell>
          <cell r="H334">
            <v>0.4</v>
          </cell>
        </row>
        <row r="335">
          <cell r="A335" t="str">
            <v>bmkl177</v>
          </cell>
          <cell r="B335" t="str">
            <v xml:space="preserve">  Bongkar TM 1 x A3C 70  + N 70 </v>
          </cell>
          <cell r="C335" t="str">
            <v>Span</v>
          </cell>
          <cell r="D335">
            <v>53742</v>
          </cell>
          <cell r="E335">
            <v>14300</v>
          </cell>
          <cell r="F335">
            <v>15730.000000000002</v>
          </cell>
          <cell r="G335">
            <v>15700</v>
          </cell>
          <cell r="H335">
            <v>0.4</v>
          </cell>
        </row>
        <row r="336">
          <cell r="A336" t="str">
            <v>bmk175</v>
          </cell>
          <cell r="B336" t="str">
            <v xml:space="preserve">  Bongkar TM 1 x A3C 70  + N 50 </v>
          </cell>
          <cell r="C336" t="str">
            <v>Span</v>
          </cell>
          <cell r="D336">
            <v>53742</v>
          </cell>
          <cell r="E336">
            <v>14300</v>
          </cell>
          <cell r="F336">
            <v>15730.000000000002</v>
          </cell>
          <cell r="G336">
            <v>15700</v>
          </cell>
          <cell r="H336">
            <v>0.4</v>
          </cell>
        </row>
        <row r="337">
          <cell r="A337" t="str">
            <v>bmk1735</v>
          </cell>
          <cell r="B337" t="str">
            <v xml:space="preserve">  Bongkar TM 1 x A3C 70  + N 35 </v>
          </cell>
          <cell r="C337" t="str">
            <v>Span</v>
          </cell>
          <cell r="D337">
            <v>43407</v>
          </cell>
          <cell r="E337">
            <v>11500</v>
          </cell>
          <cell r="F337">
            <v>12650.000000000002</v>
          </cell>
          <cell r="G337">
            <v>12600</v>
          </cell>
          <cell r="H337">
            <v>0.4</v>
          </cell>
        </row>
        <row r="338">
          <cell r="A338" t="str">
            <v>bmk13535</v>
          </cell>
          <cell r="B338" t="str">
            <v xml:space="preserve">  Bongkar TM 1 x A3C 35  + N 35 </v>
          </cell>
          <cell r="C338" t="str">
            <v>Span</v>
          </cell>
          <cell r="D338">
            <v>33072</v>
          </cell>
          <cell r="E338">
            <v>8800</v>
          </cell>
          <cell r="F338">
            <v>9680</v>
          </cell>
          <cell r="G338">
            <v>9600</v>
          </cell>
          <cell r="H338">
            <v>0.4</v>
          </cell>
        </row>
        <row r="339">
          <cell r="A339" t="str">
            <v>bmk17</v>
          </cell>
          <cell r="B339" t="str">
            <v xml:space="preserve">  Bongkar TM 1 x A3C 70 </v>
          </cell>
          <cell r="C339" t="str">
            <v>Span</v>
          </cell>
          <cell r="D339">
            <v>27906</v>
          </cell>
          <cell r="E339">
            <v>7400</v>
          </cell>
          <cell r="F339">
            <v>8140.0000000000009</v>
          </cell>
          <cell r="G339">
            <v>8100</v>
          </cell>
          <cell r="H339">
            <v>0.4</v>
          </cell>
        </row>
        <row r="340">
          <cell r="A340" t="str">
            <v>bmk15</v>
          </cell>
          <cell r="B340" t="str">
            <v xml:space="preserve">  Bongkar TM 1 x A3C 50 </v>
          </cell>
          <cell r="C340" t="str">
            <v>Span</v>
          </cell>
          <cell r="D340">
            <v>27906</v>
          </cell>
          <cell r="E340">
            <v>7400</v>
          </cell>
          <cell r="F340">
            <v>8140.0000000000009</v>
          </cell>
          <cell r="G340">
            <v>8100</v>
          </cell>
          <cell r="H340">
            <v>0.4</v>
          </cell>
        </row>
        <row r="341">
          <cell r="A341" t="str">
            <v>bmk135</v>
          </cell>
          <cell r="B341" t="str">
            <v xml:space="preserve">  Bongkar TM 1 x A3C 35 </v>
          </cell>
          <cell r="C341" t="str">
            <v>Span</v>
          </cell>
          <cell r="D341">
            <v>22737</v>
          </cell>
          <cell r="E341">
            <v>6000</v>
          </cell>
          <cell r="F341">
            <v>6600.0000000000009</v>
          </cell>
          <cell r="G341">
            <v>6600</v>
          </cell>
          <cell r="H341">
            <v>0.4</v>
          </cell>
        </row>
        <row r="342">
          <cell r="A342" t="str">
            <v>bmk115</v>
          </cell>
          <cell r="B342" t="str">
            <v xml:space="preserve">  Bongkar TM 1 x A3C 150 </v>
          </cell>
          <cell r="C342" t="str">
            <v>Span</v>
          </cell>
          <cell r="D342">
            <v>29455.5</v>
          </cell>
          <cell r="E342">
            <v>7800</v>
          </cell>
          <cell r="F342">
            <v>8580</v>
          </cell>
          <cell r="G342">
            <v>8500</v>
          </cell>
          <cell r="H342">
            <v>0.4</v>
          </cell>
        </row>
        <row r="343">
          <cell r="A343" t="str">
            <v>bmk350</v>
          </cell>
          <cell r="B343" t="str">
            <v xml:space="preserve">  Bongkar TM 3 x A3C 50</v>
          </cell>
          <cell r="C343" t="str">
            <v>Span</v>
          </cell>
          <cell r="D343">
            <v>29455.5</v>
          </cell>
          <cell r="E343">
            <v>16000</v>
          </cell>
          <cell r="F343">
            <v>17600</v>
          </cell>
          <cell r="G343">
            <v>17600</v>
          </cell>
          <cell r="H343">
            <v>0.4</v>
          </cell>
        </row>
        <row r="344">
          <cell r="A344" t="str">
            <v>bmk124</v>
          </cell>
          <cell r="B344" t="str">
            <v xml:space="preserve">  Bongkar TM 1 x A3C 240</v>
          </cell>
          <cell r="C344" t="str">
            <v>Span</v>
          </cell>
          <cell r="D344">
            <v>32038.5</v>
          </cell>
          <cell r="E344">
            <v>8800</v>
          </cell>
          <cell r="F344">
            <v>9680</v>
          </cell>
          <cell r="G344">
            <v>9600</v>
          </cell>
          <cell r="H344">
            <v>0.4</v>
          </cell>
        </row>
        <row r="345">
          <cell r="A345" t="str">
            <v>bnt17</v>
          </cell>
          <cell r="B345" t="str">
            <v xml:space="preserve">  Bongkar Netral 1 x A3C 70 </v>
          </cell>
          <cell r="C345" t="str">
            <v>Span</v>
          </cell>
          <cell r="D345">
            <v>27906</v>
          </cell>
          <cell r="E345">
            <v>7400</v>
          </cell>
          <cell r="F345">
            <v>8140.0000000000009</v>
          </cell>
          <cell r="G345">
            <v>8100</v>
          </cell>
          <cell r="H345">
            <v>0.4</v>
          </cell>
        </row>
        <row r="346">
          <cell r="A346" t="str">
            <v>bnt15</v>
          </cell>
          <cell r="B346" t="str">
            <v xml:space="preserve">  Bongkar Netral 1 x A3C 50 </v>
          </cell>
          <cell r="C346" t="str">
            <v>Span</v>
          </cell>
          <cell r="D346">
            <v>27906</v>
          </cell>
          <cell r="E346">
            <v>7400</v>
          </cell>
          <cell r="F346">
            <v>8140.0000000000009</v>
          </cell>
          <cell r="G346">
            <v>8100</v>
          </cell>
          <cell r="H346">
            <v>0.4</v>
          </cell>
        </row>
        <row r="347">
          <cell r="A347" t="str">
            <v>bnt135</v>
          </cell>
          <cell r="B347" t="str">
            <v xml:space="preserve">  Bongkar Netral 1 x A3C 35 </v>
          </cell>
          <cell r="C347" t="str">
            <v>Span</v>
          </cell>
          <cell r="D347">
            <v>22737</v>
          </cell>
          <cell r="E347">
            <v>6000</v>
          </cell>
          <cell r="F347">
            <v>6600.0000000000009</v>
          </cell>
          <cell r="G347">
            <v>6600</v>
          </cell>
          <cell r="H347">
            <v>0.4</v>
          </cell>
        </row>
        <row r="348">
          <cell r="A348" t="str">
            <v>bnt115</v>
          </cell>
          <cell r="B348" t="str">
            <v xml:space="preserve">  Bongkar Netral 1 x A3C 150 </v>
          </cell>
          <cell r="C348" t="str">
            <v>Span</v>
          </cell>
          <cell r="D348">
            <v>29455.5</v>
          </cell>
          <cell r="E348">
            <v>7800</v>
          </cell>
          <cell r="F348">
            <v>8580</v>
          </cell>
          <cell r="G348">
            <v>8500</v>
          </cell>
          <cell r="H348">
            <v>0.4</v>
          </cell>
        </row>
        <row r="349">
          <cell r="A349" t="str">
            <v>bnt350</v>
          </cell>
          <cell r="B349" t="str">
            <v xml:space="preserve">  Bongkar Netral 3 x A3C 50</v>
          </cell>
          <cell r="C349" t="str">
            <v>Span</v>
          </cell>
          <cell r="D349">
            <v>29455.8</v>
          </cell>
          <cell r="E349">
            <v>16000</v>
          </cell>
          <cell r="F349">
            <v>17600</v>
          </cell>
          <cell r="G349">
            <v>17600</v>
          </cell>
          <cell r="H349">
            <v>0.4</v>
          </cell>
        </row>
        <row r="350">
          <cell r="A350" t="str">
            <v>bnt124</v>
          </cell>
          <cell r="B350" t="str">
            <v xml:space="preserve">  Bongkar Netral 1 x A3C 240</v>
          </cell>
          <cell r="C350" t="str">
            <v>Span</v>
          </cell>
          <cell r="D350">
            <v>32038.5</v>
          </cell>
          <cell r="E350">
            <v>8800</v>
          </cell>
          <cell r="F350">
            <v>9680</v>
          </cell>
          <cell r="G350">
            <v>9600</v>
          </cell>
          <cell r="H350">
            <v>0.4</v>
          </cell>
        </row>
        <row r="351">
          <cell r="A351" t="str">
            <v>bnt125</v>
          </cell>
          <cell r="B351" t="str">
            <v>Bongkar Netral 1 x A3C 25</v>
          </cell>
          <cell r="C351" t="str">
            <v>Span</v>
          </cell>
          <cell r="D351">
            <v>17500</v>
          </cell>
          <cell r="E351">
            <v>2800</v>
          </cell>
          <cell r="F351">
            <v>3080.0000000000005</v>
          </cell>
          <cell r="G351">
            <v>3000</v>
          </cell>
          <cell r="H351">
            <v>0.4</v>
          </cell>
        </row>
        <row r="352">
          <cell r="E352">
            <v>0</v>
          </cell>
          <cell r="F352">
            <v>0</v>
          </cell>
          <cell r="G352">
            <v>0</v>
          </cell>
        </row>
        <row r="353">
          <cell r="B353" t="str">
            <v>UPAH BORONGAN PEKERJAAN JTR 220 V</v>
          </cell>
          <cell r="E353">
            <v>0</v>
          </cell>
          <cell r="F353">
            <v>0</v>
          </cell>
          <cell r="G353">
            <v>0</v>
          </cell>
        </row>
        <row r="354">
          <cell r="B354" t="str">
            <v>PEMASANGAN PERLENGKAPAN PADA TIANG</v>
          </cell>
          <cell r="E354">
            <v>0</v>
          </cell>
          <cell r="F354">
            <v>0</v>
          </cell>
          <cell r="G354">
            <v>0</v>
          </cell>
        </row>
        <row r="355">
          <cell r="A355" t="str">
            <v>J5</v>
          </cell>
          <cell r="B355" t="str">
            <v>J 5</v>
          </cell>
          <cell r="C355" t="str">
            <v>Unit</v>
          </cell>
          <cell r="D355">
            <v>8545</v>
          </cell>
          <cell r="E355">
            <v>3800</v>
          </cell>
          <cell r="F355">
            <v>4180</v>
          </cell>
          <cell r="G355">
            <v>4100</v>
          </cell>
          <cell r="H355">
            <v>0.45</v>
          </cell>
        </row>
        <row r="356">
          <cell r="A356" t="str">
            <v>J8</v>
          </cell>
          <cell r="B356" t="str">
            <v>J 8</v>
          </cell>
          <cell r="C356" t="str">
            <v>Unit</v>
          </cell>
          <cell r="D356">
            <v>8545</v>
          </cell>
          <cell r="E356">
            <v>3800</v>
          </cell>
          <cell r="F356">
            <v>4180</v>
          </cell>
          <cell r="G356">
            <v>4100</v>
          </cell>
          <cell r="H356">
            <v>0.45</v>
          </cell>
        </row>
        <row r="357">
          <cell r="A357" t="str">
            <v>J6X</v>
          </cell>
          <cell r="B357" t="str">
            <v>J 6X</v>
          </cell>
          <cell r="C357" t="str">
            <v>Unit</v>
          </cell>
          <cell r="D357">
            <v>8545</v>
          </cell>
          <cell r="E357">
            <v>3800</v>
          </cell>
          <cell r="F357">
            <v>4180</v>
          </cell>
          <cell r="G357">
            <v>4100</v>
          </cell>
          <cell r="H357">
            <v>0.45</v>
          </cell>
        </row>
        <row r="358">
          <cell r="A358" t="str">
            <v>J6</v>
          </cell>
          <cell r="B358" t="str">
            <v>J 6</v>
          </cell>
          <cell r="C358" t="str">
            <v>Unit</v>
          </cell>
          <cell r="D358">
            <v>11095</v>
          </cell>
          <cell r="E358">
            <v>4900</v>
          </cell>
          <cell r="F358">
            <v>5390</v>
          </cell>
          <cell r="G358">
            <v>5300</v>
          </cell>
          <cell r="H358">
            <v>0.45</v>
          </cell>
        </row>
        <row r="359">
          <cell r="A359" t="str">
            <v>J10</v>
          </cell>
          <cell r="B359" t="str">
            <v>J 10</v>
          </cell>
          <cell r="C359" t="str">
            <v>Unit</v>
          </cell>
          <cell r="D359">
            <v>14950</v>
          </cell>
          <cell r="E359">
            <v>6700</v>
          </cell>
          <cell r="F359">
            <v>7370.0000000000009</v>
          </cell>
          <cell r="G359">
            <v>7300</v>
          </cell>
          <cell r="H359">
            <v>0.45</v>
          </cell>
        </row>
        <row r="360">
          <cell r="E360">
            <v>0</v>
          </cell>
          <cell r="F360">
            <v>0</v>
          </cell>
          <cell r="G360">
            <v>0</v>
          </cell>
        </row>
        <row r="361">
          <cell r="A361" t="str">
            <v>BJ5</v>
          </cell>
          <cell r="B361" t="str">
            <v xml:space="preserve">  Bongkar J 5</v>
          </cell>
          <cell r="C361" t="str">
            <v>Unit</v>
          </cell>
          <cell r="D361">
            <v>5127</v>
          </cell>
          <cell r="E361">
            <v>1500</v>
          </cell>
          <cell r="F361">
            <v>1650.0000000000002</v>
          </cell>
          <cell r="G361">
            <v>1600</v>
          </cell>
          <cell r="H361">
            <v>0.4</v>
          </cell>
        </row>
        <row r="362">
          <cell r="A362" t="str">
            <v>BJ8</v>
          </cell>
          <cell r="B362" t="str">
            <v xml:space="preserve">  Bongkar J 8</v>
          </cell>
          <cell r="C362" t="str">
            <v>Unit</v>
          </cell>
          <cell r="D362">
            <v>5127</v>
          </cell>
          <cell r="E362">
            <v>1500</v>
          </cell>
          <cell r="F362">
            <v>1650.0000000000002</v>
          </cell>
          <cell r="G362">
            <v>1600</v>
          </cell>
          <cell r="H362">
            <v>0.4</v>
          </cell>
        </row>
        <row r="363">
          <cell r="A363" t="str">
            <v>Bj6x</v>
          </cell>
          <cell r="B363" t="str">
            <v xml:space="preserve">  Bongkar J 6X</v>
          </cell>
          <cell r="C363" t="str">
            <v>Unit</v>
          </cell>
          <cell r="D363">
            <v>5127</v>
          </cell>
          <cell r="E363">
            <v>1500</v>
          </cell>
          <cell r="F363">
            <v>1650.0000000000002</v>
          </cell>
          <cell r="G363">
            <v>1600</v>
          </cell>
          <cell r="H363">
            <v>0.4</v>
          </cell>
        </row>
        <row r="364">
          <cell r="A364" t="str">
            <v>BJ6</v>
          </cell>
          <cell r="B364" t="str">
            <v xml:space="preserve">  Bongkar J 6</v>
          </cell>
          <cell r="C364" t="str">
            <v>Unit</v>
          </cell>
          <cell r="D364">
            <v>6657</v>
          </cell>
          <cell r="E364">
            <v>1900</v>
          </cell>
          <cell r="F364">
            <v>2090</v>
          </cell>
          <cell r="G364">
            <v>2000</v>
          </cell>
          <cell r="H364">
            <v>0.4</v>
          </cell>
        </row>
        <row r="365">
          <cell r="A365" t="str">
            <v>BJ10</v>
          </cell>
          <cell r="B365" t="str">
            <v xml:space="preserve">  Bongkar J 10</v>
          </cell>
          <cell r="C365" t="str">
            <v>Unit</v>
          </cell>
          <cell r="D365">
            <v>8970</v>
          </cell>
          <cell r="E365">
            <v>2600</v>
          </cell>
          <cell r="F365">
            <v>2860.0000000000005</v>
          </cell>
          <cell r="G365">
            <v>2800</v>
          </cell>
          <cell r="H365">
            <v>0.4</v>
          </cell>
        </row>
        <row r="366">
          <cell r="E366">
            <v>0</v>
          </cell>
          <cell r="F366">
            <v>0</v>
          </cell>
          <cell r="G366">
            <v>0</v>
          </cell>
        </row>
        <row r="367">
          <cell r="B367" t="str">
            <v>PEMASANGAN PERLENGKAPAN PADA TIANG</v>
          </cell>
          <cell r="E367">
            <v>0</v>
          </cell>
          <cell r="F367">
            <v>0</v>
          </cell>
          <cell r="G367">
            <v>0</v>
          </cell>
        </row>
        <row r="368">
          <cell r="B368" t="str">
            <v>DENGAN TWISTED CABLE</v>
          </cell>
          <cell r="E368">
            <v>0</v>
          </cell>
          <cell r="F368">
            <v>0</v>
          </cell>
          <cell r="G368">
            <v>0</v>
          </cell>
        </row>
        <row r="369">
          <cell r="A369" t="str">
            <v>J5T</v>
          </cell>
          <cell r="B369" t="str">
            <v>J 5 T</v>
          </cell>
          <cell r="C369" t="str">
            <v>Unit</v>
          </cell>
          <cell r="D369">
            <v>8545</v>
          </cell>
          <cell r="E369">
            <v>3800</v>
          </cell>
          <cell r="F369">
            <v>4180</v>
          </cell>
          <cell r="G369">
            <v>4100</v>
          </cell>
          <cell r="H369">
            <v>0.45</v>
          </cell>
        </row>
        <row r="370">
          <cell r="A370" t="str">
            <v>J2</v>
          </cell>
          <cell r="B370" t="str">
            <v>J 2</v>
          </cell>
          <cell r="C370" t="str">
            <v>Unit</v>
          </cell>
          <cell r="D370">
            <v>8545</v>
          </cell>
          <cell r="E370">
            <v>3800</v>
          </cell>
          <cell r="F370">
            <v>4180</v>
          </cell>
          <cell r="G370">
            <v>4100</v>
          </cell>
          <cell r="H370">
            <v>0.45</v>
          </cell>
        </row>
        <row r="371">
          <cell r="A371" t="str">
            <v>b13bd</v>
          </cell>
          <cell r="B371" t="str">
            <v>B 13 B</v>
          </cell>
          <cell r="C371" t="str">
            <v>Unit</v>
          </cell>
          <cell r="D371">
            <v>8545</v>
          </cell>
          <cell r="E371">
            <v>3800</v>
          </cell>
          <cell r="F371">
            <v>4180</v>
          </cell>
          <cell r="G371">
            <v>4100</v>
          </cell>
          <cell r="H371">
            <v>0.45</v>
          </cell>
        </row>
        <row r="372">
          <cell r="A372" t="str">
            <v>15b</v>
          </cell>
          <cell r="B372" t="str">
            <v>B15 B / D</v>
          </cell>
          <cell r="C372" t="str">
            <v>Unit</v>
          </cell>
          <cell r="D372">
            <v>8545</v>
          </cell>
          <cell r="E372">
            <v>3800</v>
          </cell>
          <cell r="F372">
            <v>4180</v>
          </cell>
          <cell r="G372">
            <v>4100</v>
          </cell>
          <cell r="H372">
            <v>0.45</v>
          </cell>
        </row>
        <row r="373">
          <cell r="A373" t="str">
            <v>J7T</v>
          </cell>
          <cell r="B373" t="str">
            <v>J 7 T</v>
          </cell>
          <cell r="C373" t="str">
            <v>Unit</v>
          </cell>
          <cell r="D373">
            <v>8545</v>
          </cell>
          <cell r="E373">
            <v>3800</v>
          </cell>
          <cell r="F373">
            <v>4180</v>
          </cell>
          <cell r="G373">
            <v>4100</v>
          </cell>
          <cell r="H373">
            <v>0.45</v>
          </cell>
        </row>
        <row r="374">
          <cell r="A374" t="str">
            <v>j3</v>
          </cell>
          <cell r="B374" t="str">
            <v>J 3</v>
          </cell>
          <cell r="C374" t="str">
            <v>Unit</v>
          </cell>
          <cell r="D374">
            <v>8545</v>
          </cell>
          <cell r="E374">
            <v>3800</v>
          </cell>
          <cell r="F374">
            <v>4180</v>
          </cell>
          <cell r="G374">
            <v>4100</v>
          </cell>
          <cell r="H374">
            <v>0.45</v>
          </cell>
        </row>
        <row r="375">
          <cell r="A375" t="str">
            <v>J6T</v>
          </cell>
          <cell r="B375" t="str">
            <v>J 6 T</v>
          </cell>
          <cell r="C375" t="str">
            <v>Unit</v>
          </cell>
          <cell r="D375">
            <v>11095</v>
          </cell>
          <cell r="E375">
            <v>4900</v>
          </cell>
          <cell r="F375">
            <v>5390</v>
          </cell>
          <cell r="G375">
            <v>5300</v>
          </cell>
          <cell r="H375">
            <v>0.45</v>
          </cell>
        </row>
        <row r="376">
          <cell r="A376" t="str">
            <v>16bd</v>
          </cell>
          <cell r="B376" t="str">
            <v>B 16 B / D</v>
          </cell>
          <cell r="C376" t="str">
            <v>Unit</v>
          </cell>
          <cell r="D376">
            <v>11095</v>
          </cell>
          <cell r="E376">
            <v>4900</v>
          </cell>
          <cell r="F376">
            <v>5390</v>
          </cell>
          <cell r="G376">
            <v>5300</v>
          </cell>
          <cell r="H376">
            <v>0.45</v>
          </cell>
        </row>
        <row r="377">
          <cell r="A377" t="str">
            <v>J4</v>
          </cell>
          <cell r="B377" t="str">
            <v>J 4</v>
          </cell>
          <cell r="C377" t="str">
            <v>Unit</v>
          </cell>
          <cell r="D377">
            <v>11095</v>
          </cell>
          <cell r="E377">
            <v>4900</v>
          </cell>
          <cell r="F377">
            <v>5390</v>
          </cell>
          <cell r="G377">
            <v>5300</v>
          </cell>
          <cell r="H377">
            <v>0.45</v>
          </cell>
        </row>
        <row r="378">
          <cell r="A378" t="str">
            <v>J4A</v>
          </cell>
          <cell r="B378" t="str">
            <v>J 4 A</v>
          </cell>
          <cell r="C378" t="str">
            <v>Unit</v>
          </cell>
          <cell r="D378">
            <v>6200</v>
          </cell>
          <cell r="E378">
            <v>2700</v>
          </cell>
          <cell r="F378">
            <v>2970.0000000000005</v>
          </cell>
          <cell r="G378">
            <v>2900</v>
          </cell>
          <cell r="H378">
            <v>0.45</v>
          </cell>
        </row>
        <row r="379">
          <cell r="A379" t="str">
            <v>MJ6T</v>
          </cell>
          <cell r="B379" t="str">
            <v>MJ 6 T</v>
          </cell>
          <cell r="C379" t="str">
            <v>Unit</v>
          </cell>
          <cell r="D379">
            <v>6200</v>
          </cell>
          <cell r="E379">
            <v>2700</v>
          </cell>
          <cell r="F379">
            <v>2970.0000000000005</v>
          </cell>
          <cell r="G379">
            <v>2900</v>
          </cell>
          <cell r="H379">
            <v>0.45</v>
          </cell>
        </row>
        <row r="380">
          <cell r="A380" t="str">
            <v>B71B</v>
          </cell>
          <cell r="B380" t="str">
            <v>B 71 B</v>
          </cell>
          <cell r="C380" t="str">
            <v>Unit</v>
          </cell>
          <cell r="D380">
            <v>8545</v>
          </cell>
          <cell r="E380">
            <v>3800</v>
          </cell>
          <cell r="F380">
            <v>4180</v>
          </cell>
          <cell r="G380">
            <v>4100</v>
          </cell>
          <cell r="H380">
            <v>0.45</v>
          </cell>
        </row>
        <row r="381">
          <cell r="F381">
            <v>0</v>
          </cell>
          <cell r="G381">
            <v>0</v>
          </cell>
        </row>
        <row r="382">
          <cell r="A382" t="str">
            <v>bJ5T</v>
          </cell>
          <cell r="B382" t="str">
            <v xml:space="preserve">  Bongkar  J 5 T</v>
          </cell>
          <cell r="C382" t="str">
            <v>Unit</v>
          </cell>
          <cell r="D382">
            <v>5127</v>
          </cell>
          <cell r="E382">
            <v>1500</v>
          </cell>
          <cell r="F382">
            <v>1650.0000000000002</v>
          </cell>
          <cell r="G382">
            <v>1600</v>
          </cell>
          <cell r="H382">
            <v>0.4</v>
          </cell>
        </row>
        <row r="383">
          <cell r="A383" t="str">
            <v>bJ2</v>
          </cell>
          <cell r="B383" t="str">
            <v xml:space="preserve">  Bongkar  J 2</v>
          </cell>
          <cell r="C383" t="str">
            <v>Unit</v>
          </cell>
          <cell r="D383">
            <v>5127</v>
          </cell>
          <cell r="E383">
            <v>1500</v>
          </cell>
          <cell r="F383">
            <v>1650.0000000000002</v>
          </cell>
          <cell r="G383">
            <v>1600</v>
          </cell>
          <cell r="H383">
            <v>0.4</v>
          </cell>
        </row>
        <row r="384">
          <cell r="A384" t="str">
            <v>b13bd</v>
          </cell>
          <cell r="B384" t="str">
            <v xml:space="preserve">  Bongkar   B 13   B / D</v>
          </cell>
          <cell r="C384" t="str">
            <v>Unit</v>
          </cell>
          <cell r="D384">
            <v>5127</v>
          </cell>
          <cell r="E384">
            <v>1500</v>
          </cell>
          <cell r="F384">
            <v>1650.0000000000002</v>
          </cell>
          <cell r="G384">
            <v>1600</v>
          </cell>
          <cell r="H384">
            <v>0.4</v>
          </cell>
        </row>
        <row r="385">
          <cell r="A385" t="str">
            <v>b15bd</v>
          </cell>
          <cell r="B385" t="str">
            <v xml:space="preserve">  Bongkar   B 15   B / D</v>
          </cell>
          <cell r="C385" t="str">
            <v>Unit</v>
          </cell>
          <cell r="D385">
            <v>5127</v>
          </cell>
          <cell r="E385">
            <v>1500</v>
          </cell>
          <cell r="F385">
            <v>1650.0000000000002</v>
          </cell>
          <cell r="G385">
            <v>1600</v>
          </cell>
          <cell r="H385">
            <v>0.4</v>
          </cell>
        </row>
        <row r="386">
          <cell r="A386" t="str">
            <v>bj3</v>
          </cell>
          <cell r="B386" t="str">
            <v xml:space="preserve">  Bongkar   J 3</v>
          </cell>
          <cell r="C386" t="str">
            <v>Unit</v>
          </cell>
          <cell r="D386">
            <v>5127</v>
          </cell>
          <cell r="E386">
            <v>1500</v>
          </cell>
          <cell r="F386">
            <v>1650.0000000000002</v>
          </cell>
          <cell r="G386">
            <v>1600</v>
          </cell>
          <cell r="H386">
            <v>0.4</v>
          </cell>
        </row>
        <row r="387">
          <cell r="A387" t="str">
            <v>bj7T</v>
          </cell>
          <cell r="B387" t="str">
            <v xml:space="preserve">  Bongkar   J 7 T</v>
          </cell>
          <cell r="C387" t="str">
            <v>Unit</v>
          </cell>
          <cell r="D387">
            <v>5127</v>
          </cell>
          <cell r="E387">
            <v>1500</v>
          </cell>
          <cell r="F387">
            <v>1650.0000000000002</v>
          </cell>
          <cell r="G387">
            <v>1600</v>
          </cell>
          <cell r="H387">
            <v>0.4</v>
          </cell>
        </row>
        <row r="388">
          <cell r="A388" t="str">
            <v>bJ6T</v>
          </cell>
          <cell r="B388" t="str">
            <v xml:space="preserve">  Bongkar  J 6 T</v>
          </cell>
          <cell r="C388" t="str">
            <v>Unit</v>
          </cell>
          <cell r="D388">
            <v>6657</v>
          </cell>
          <cell r="E388">
            <v>1900</v>
          </cell>
          <cell r="F388">
            <v>2090</v>
          </cell>
          <cell r="G388">
            <v>2000</v>
          </cell>
          <cell r="H388">
            <v>0.4</v>
          </cell>
        </row>
        <row r="389">
          <cell r="A389" t="str">
            <v>bJ4</v>
          </cell>
          <cell r="B389" t="str">
            <v xml:space="preserve">  Bongkar  J 4</v>
          </cell>
          <cell r="C389" t="str">
            <v>Unit</v>
          </cell>
          <cell r="D389">
            <v>6657</v>
          </cell>
          <cell r="E389">
            <v>1900</v>
          </cell>
          <cell r="F389">
            <v>2090</v>
          </cell>
          <cell r="G389">
            <v>2000</v>
          </cell>
          <cell r="H389">
            <v>0.4</v>
          </cell>
        </row>
        <row r="390">
          <cell r="A390" t="str">
            <v>b16b</v>
          </cell>
          <cell r="B390" t="str">
            <v xml:space="preserve">  Bongkar   B 16   B / D, J 4, J 6 T</v>
          </cell>
          <cell r="C390" t="str">
            <v>Unit</v>
          </cell>
          <cell r="D390">
            <v>6657</v>
          </cell>
          <cell r="E390">
            <v>1900</v>
          </cell>
          <cell r="F390">
            <v>2090</v>
          </cell>
          <cell r="G390">
            <v>2000</v>
          </cell>
          <cell r="H390">
            <v>0.4</v>
          </cell>
        </row>
        <row r="391">
          <cell r="A391" t="str">
            <v>bMJ6T</v>
          </cell>
          <cell r="B391" t="str">
            <v xml:space="preserve">  Bongkar  MJ 6 T</v>
          </cell>
          <cell r="C391" t="str">
            <v>Unit</v>
          </cell>
          <cell r="D391">
            <v>3720</v>
          </cell>
          <cell r="E391">
            <v>1000</v>
          </cell>
          <cell r="F391">
            <v>1100</v>
          </cell>
          <cell r="G391">
            <v>1100</v>
          </cell>
          <cell r="H391">
            <v>0.4</v>
          </cell>
        </row>
        <row r="392">
          <cell r="A392" t="str">
            <v>bJ4a</v>
          </cell>
          <cell r="B392" t="str">
            <v xml:space="preserve">  Bongkar J 4 A </v>
          </cell>
          <cell r="C392" t="str">
            <v>Unit</v>
          </cell>
          <cell r="D392">
            <v>3720</v>
          </cell>
          <cell r="E392">
            <v>1500</v>
          </cell>
          <cell r="F392">
            <v>1650.0000000000002</v>
          </cell>
          <cell r="G392">
            <v>1600</v>
          </cell>
          <cell r="H392">
            <v>0.4</v>
          </cell>
        </row>
        <row r="393">
          <cell r="A393" t="str">
            <v>bB71B</v>
          </cell>
          <cell r="B393" t="str">
            <v xml:space="preserve">  Bongkar   B 71   B</v>
          </cell>
          <cell r="C393" t="str">
            <v>Unit</v>
          </cell>
          <cell r="D393">
            <v>5127</v>
          </cell>
          <cell r="E393">
            <v>1500</v>
          </cell>
          <cell r="F393">
            <v>1650.0000000000002</v>
          </cell>
          <cell r="G393">
            <v>1600</v>
          </cell>
          <cell r="H393">
            <v>0.4</v>
          </cell>
        </row>
        <row r="394">
          <cell r="F394">
            <v>0</v>
          </cell>
          <cell r="G394">
            <v>0</v>
          </cell>
        </row>
        <row r="395">
          <cell r="B395" t="str">
            <v>PENARIKAN HANTARAN JTR u/50 METER</v>
          </cell>
          <cell r="E395">
            <v>0</v>
          </cell>
          <cell r="F395">
            <v>0</v>
          </cell>
          <cell r="G395">
            <v>0</v>
          </cell>
        </row>
        <row r="396">
          <cell r="B396" t="str">
            <v>PENARIKAN KAWAT</v>
          </cell>
          <cell r="E396">
            <v>0</v>
          </cell>
          <cell r="F396">
            <v>0</v>
          </cell>
          <cell r="G396">
            <v>0</v>
          </cell>
        </row>
        <row r="397">
          <cell r="A397" t="str">
            <v>rk277</v>
          </cell>
          <cell r="B397" t="str">
            <v xml:space="preserve">Tarik TR 2 x A3C 70  + N  70 </v>
          </cell>
          <cell r="C397" t="str">
            <v>Span</v>
          </cell>
          <cell r="D397">
            <v>89570</v>
          </cell>
          <cell r="E397">
            <v>35800</v>
          </cell>
          <cell r="F397">
            <v>39380</v>
          </cell>
          <cell r="G397">
            <v>39300</v>
          </cell>
          <cell r="H397">
            <v>0.4</v>
          </cell>
        </row>
        <row r="398">
          <cell r="A398" t="str">
            <v>rk2735</v>
          </cell>
          <cell r="B398" t="str">
            <v xml:space="preserve">Tarik TR 2 x A3C 70  + N  35 </v>
          </cell>
          <cell r="C398" t="str">
            <v>Span</v>
          </cell>
          <cell r="D398">
            <v>80960</v>
          </cell>
          <cell r="E398">
            <v>32300</v>
          </cell>
          <cell r="F398">
            <v>35530</v>
          </cell>
          <cell r="G398">
            <v>35500</v>
          </cell>
          <cell r="H398">
            <v>0.4</v>
          </cell>
        </row>
        <row r="399">
          <cell r="A399" t="str">
            <v>rk3735</v>
          </cell>
          <cell r="B399" t="str">
            <v xml:space="preserve">Tarik TR 3 x A3C 70  + N  35 </v>
          </cell>
          <cell r="C399" t="str">
            <v>Span</v>
          </cell>
          <cell r="D399">
            <v>106795</v>
          </cell>
          <cell r="E399">
            <v>42700</v>
          </cell>
          <cell r="F399">
            <v>46970.000000000007</v>
          </cell>
          <cell r="G399">
            <v>46900</v>
          </cell>
          <cell r="H399">
            <v>0.4</v>
          </cell>
        </row>
        <row r="400">
          <cell r="A400" t="str">
            <v>rk377</v>
          </cell>
          <cell r="B400" t="str">
            <v>Tarik TR 3 x A3C 70  + N  70</v>
          </cell>
          <cell r="C400" t="str">
            <v>Span</v>
          </cell>
          <cell r="D400">
            <v>110000</v>
          </cell>
          <cell r="E400">
            <v>44000</v>
          </cell>
          <cell r="F400">
            <v>48400.000000000007</v>
          </cell>
          <cell r="G400">
            <v>48400</v>
          </cell>
          <cell r="H400">
            <v>0.4</v>
          </cell>
        </row>
        <row r="401">
          <cell r="A401" t="str">
            <v>rk27</v>
          </cell>
          <cell r="B401" t="str">
            <v xml:space="preserve">Tarik TR 2 x A3C 70 </v>
          </cell>
          <cell r="C401" t="str">
            <v>Span</v>
          </cell>
          <cell r="D401">
            <v>63735</v>
          </cell>
          <cell r="E401">
            <v>25400</v>
          </cell>
          <cell r="F401">
            <v>27940.000000000004</v>
          </cell>
          <cell r="G401">
            <v>27900</v>
          </cell>
          <cell r="H401">
            <v>0.4</v>
          </cell>
        </row>
        <row r="402">
          <cell r="A402" t="str">
            <v>rk25555</v>
          </cell>
          <cell r="B402" t="str">
            <v xml:space="preserve">Tarik TR 2 x A3C 55  + N  55 </v>
          </cell>
          <cell r="C402" t="str">
            <v>Span</v>
          </cell>
          <cell r="D402">
            <v>55120</v>
          </cell>
          <cell r="E402">
            <v>22000</v>
          </cell>
          <cell r="F402">
            <v>24200.000000000004</v>
          </cell>
          <cell r="G402">
            <v>24200</v>
          </cell>
          <cell r="H402">
            <v>0.4</v>
          </cell>
        </row>
        <row r="403">
          <cell r="A403" t="str">
            <v>rk255</v>
          </cell>
          <cell r="B403" t="str">
            <v xml:space="preserve">Tarik TR 2 x A3C 55 </v>
          </cell>
          <cell r="C403" t="str">
            <v>Span</v>
          </cell>
          <cell r="D403">
            <v>46510</v>
          </cell>
          <cell r="E403">
            <v>18600</v>
          </cell>
          <cell r="F403">
            <v>20460</v>
          </cell>
          <cell r="G403">
            <v>20400</v>
          </cell>
          <cell r="H403">
            <v>0.4</v>
          </cell>
        </row>
        <row r="404">
          <cell r="A404" t="str">
            <v>rk235</v>
          </cell>
          <cell r="B404" t="str">
            <v xml:space="preserve">Tarik TR 2 x A3C 35 </v>
          </cell>
          <cell r="C404" t="str">
            <v>Span</v>
          </cell>
          <cell r="D404">
            <v>41340</v>
          </cell>
          <cell r="E404">
            <v>16500</v>
          </cell>
          <cell r="F404">
            <v>18150</v>
          </cell>
          <cell r="G404">
            <v>18100</v>
          </cell>
          <cell r="H404">
            <v>0.4</v>
          </cell>
        </row>
        <row r="405">
          <cell r="A405" t="str">
            <v>rk335</v>
          </cell>
          <cell r="B405" t="str">
            <v>Tarik TR 3 x A3C 35</v>
          </cell>
          <cell r="C405" t="str">
            <v>Span</v>
          </cell>
          <cell r="D405">
            <v>62010</v>
          </cell>
          <cell r="E405">
            <v>19000</v>
          </cell>
          <cell r="F405">
            <v>20900</v>
          </cell>
          <cell r="G405">
            <v>20900</v>
          </cell>
          <cell r="H405">
            <v>0.4</v>
          </cell>
        </row>
        <row r="406">
          <cell r="A406" t="str">
            <v>rk33535</v>
          </cell>
          <cell r="B406" t="str">
            <v>Tarik TR 3 x A3C 35 + N 35</v>
          </cell>
          <cell r="C406" t="str">
            <v>Span</v>
          </cell>
          <cell r="D406">
            <v>82680</v>
          </cell>
          <cell r="E406">
            <v>24000</v>
          </cell>
          <cell r="F406">
            <v>26400.000000000004</v>
          </cell>
          <cell r="G406">
            <v>26400</v>
          </cell>
        </row>
        <row r="407">
          <cell r="A407" t="str">
            <v>rk225</v>
          </cell>
          <cell r="B407" t="str">
            <v xml:space="preserve">Tarik TR 2 x A3C 25 </v>
          </cell>
          <cell r="C407" t="str">
            <v>Span</v>
          </cell>
          <cell r="D407">
            <v>41340</v>
          </cell>
          <cell r="E407">
            <v>15000</v>
          </cell>
          <cell r="F407">
            <v>16500</v>
          </cell>
          <cell r="G407">
            <v>16500</v>
          </cell>
          <cell r="H407">
            <v>0.4</v>
          </cell>
        </row>
        <row r="408">
          <cell r="A408" t="str">
            <v>rk325</v>
          </cell>
          <cell r="B408" t="str">
            <v>Tarik TR 3 x A3C 25</v>
          </cell>
          <cell r="C408" t="str">
            <v>Span</v>
          </cell>
          <cell r="D408">
            <v>62010</v>
          </cell>
          <cell r="E408">
            <v>17000</v>
          </cell>
          <cell r="F408">
            <v>18700</v>
          </cell>
          <cell r="G408">
            <v>18700</v>
          </cell>
          <cell r="H408">
            <v>0.4</v>
          </cell>
        </row>
        <row r="409">
          <cell r="A409" t="str">
            <v>rk35555</v>
          </cell>
          <cell r="B409" t="str">
            <v>Tarik TR 3 x A3C 55 + N 55</v>
          </cell>
          <cell r="C409" t="str">
            <v>Span</v>
          </cell>
          <cell r="D409">
            <v>93020</v>
          </cell>
          <cell r="E409">
            <v>24000</v>
          </cell>
          <cell r="F409">
            <v>26400.000000000004</v>
          </cell>
          <cell r="G409">
            <v>26400</v>
          </cell>
        </row>
        <row r="410">
          <cell r="A410" t="str">
            <v>rk275</v>
          </cell>
          <cell r="B410" t="str">
            <v xml:space="preserve">Tarik TR 2 x A3C 70  + N  50 </v>
          </cell>
          <cell r="C410" t="str">
            <v>Span</v>
          </cell>
          <cell r="E410">
            <v>32300</v>
          </cell>
          <cell r="F410">
            <v>35530</v>
          </cell>
          <cell r="G410">
            <v>35500</v>
          </cell>
        </row>
        <row r="411">
          <cell r="E411">
            <v>0</v>
          </cell>
          <cell r="F411">
            <v>0</v>
          </cell>
          <cell r="G411">
            <v>0</v>
          </cell>
        </row>
        <row r="412">
          <cell r="A412" t="str">
            <v>srk277</v>
          </cell>
          <cell r="B412" t="str">
            <v xml:space="preserve">Saging TR 2 x A3C 70  + N  70 </v>
          </cell>
          <cell r="C412" t="str">
            <v>Span</v>
          </cell>
          <cell r="E412">
            <v>10740</v>
          </cell>
          <cell r="F412">
            <v>11814.000000000002</v>
          </cell>
          <cell r="G412">
            <v>11800</v>
          </cell>
          <cell r="H412">
            <v>0.4</v>
          </cell>
        </row>
        <row r="413">
          <cell r="A413" t="str">
            <v>srk2735</v>
          </cell>
          <cell r="B413" t="str">
            <v xml:space="preserve">Saging TR 2 x A3C 70  + N  35 </v>
          </cell>
          <cell r="C413" t="str">
            <v>Span</v>
          </cell>
          <cell r="E413">
            <v>9690</v>
          </cell>
          <cell r="F413">
            <v>10659</v>
          </cell>
          <cell r="G413">
            <v>10600</v>
          </cell>
          <cell r="H413">
            <v>0.4</v>
          </cell>
        </row>
        <row r="414">
          <cell r="A414" t="str">
            <v>srk3735</v>
          </cell>
          <cell r="B414" t="str">
            <v xml:space="preserve">Saging TR 3 x A3C 70  + N  35 </v>
          </cell>
          <cell r="C414" t="str">
            <v>Span</v>
          </cell>
          <cell r="E414">
            <v>12810</v>
          </cell>
          <cell r="F414">
            <v>14091.000000000002</v>
          </cell>
          <cell r="G414">
            <v>14000</v>
          </cell>
          <cell r="H414">
            <v>0.4</v>
          </cell>
        </row>
        <row r="415">
          <cell r="A415" t="str">
            <v>srk377</v>
          </cell>
          <cell r="B415" t="str">
            <v xml:space="preserve">Saging TR 3 x A3C 70  + N  70 </v>
          </cell>
          <cell r="C415" t="str">
            <v>Span</v>
          </cell>
          <cell r="E415">
            <v>13200</v>
          </cell>
          <cell r="F415">
            <v>14520.000000000002</v>
          </cell>
          <cell r="G415">
            <v>14500</v>
          </cell>
          <cell r="H415">
            <v>0.4</v>
          </cell>
        </row>
        <row r="416">
          <cell r="A416" t="str">
            <v>srk27</v>
          </cell>
          <cell r="B416" t="str">
            <v xml:space="preserve">Saging TR 2 x A3C 70 </v>
          </cell>
          <cell r="C416" t="str">
            <v>Span</v>
          </cell>
          <cell r="E416">
            <v>7620</v>
          </cell>
          <cell r="F416">
            <v>8382</v>
          </cell>
          <cell r="G416">
            <v>8300</v>
          </cell>
          <cell r="H416">
            <v>0.4</v>
          </cell>
        </row>
        <row r="417">
          <cell r="A417" t="str">
            <v>srk25555</v>
          </cell>
          <cell r="B417" t="str">
            <v xml:space="preserve">Saging TR 2 x A3C 55  + N  55 </v>
          </cell>
          <cell r="C417" t="str">
            <v>Span</v>
          </cell>
          <cell r="E417">
            <v>6600</v>
          </cell>
          <cell r="F417">
            <v>7260.0000000000009</v>
          </cell>
          <cell r="G417">
            <v>7200</v>
          </cell>
          <cell r="H417">
            <v>0.4</v>
          </cell>
        </row>
        <row r="418">
          <cell r="A418" t="str">
            <v>srk255</v>
          </cell>
          <cell r="B418" t="str">
            <v xml:space="preserve">Saging TR 2 x A3C 55 </v>
          </cell>
          <cell r="C418" t="str">
            <v>Span</v>
          </cell>
          <cell r="E418">
            <v>5580</v>
          </cell>
          <cell r="F418">
            <v>6138.0000000000009</v>
          </cell>
          <cell r="G418">
            <v>6100</v>
          </cell>
          <cell r="H418">
            <v>0.4</v>
          </cell>
        </row>
        <row r="419">
          <cell r="A419" t="str">
            <v>srk235</v>
          </cell>
          <cell r="B419" t="str">
            <v xml:space="preserve">Saging TR 2 x A3C 35 </v>
          </cell>
          <cell r="C419" t="str">
            <v>Span</v>
          </cell>
          <cell r="E419">
            <v>4950</v>
          </cell>
          <cell r="F419">
            <v>5445</v>
          </cell>
          <cell r="G419">
            <v>5400</v>
          </cell>
          <cell r="H419">
            <v>0.4</v>
          </cell>
        </row>
        <row r="420">
          <cell r="A420" t="str">
            <v>srk335</v>
          </cell>
          <cell r="B420" t="str">
            <v>Saging TR 3 x A3C 35</v>
          </cell>
          <cell r="C420" t="str">
            <v>Span</v>
          </cell>
          <cell r="E420">
            <v>5700</v>
          </cell>
          <cell r="F420">
            <v>6270.0000000000009</v>
          </cell>
          <cell r="G420">
            <v>6200</v>
          </cell>
          <cell r="H420">
            <v>0.4</v>
          </cell>
        </row>
        <row r="421">
          <cell r="A421" t="str">
            <v>srk33535</v>
          </cell>
          <cell r="B421" t="str">
            <v>Saging TR 3 x A3C 35 + N35</v>
          </cell>
          <cell r="C421" t="str">
            <v>Span</v>
          </cell>
          <cell r="E421">
            <v>7200</v>
          </cell>
          <cell r="F421">
            <v>7920.0000000000009</v>
          </cell>
          <cell r="G421">
            <v>7900</v>
          </cell>
          <cell r="H421">
            <v>0.4</v>
          </cell>
        </row>
        <row r="422">
          <cell r="A422" t="str">
            <v>srk225</v>
          </cell>
          <cell r="B422" t="str">
            <v xml:space="preserve">Saging TR 2 x A3C 35 </v>
          </cell>
          <cell r="C422" t="str">
            <v>Span</v>
          </cell>
          <cell r="E422">
            <v>4500</v>
          </cell>
          <cell r="F422">
            <v>4950</v>
          </cell>
          <cell r="G422">
            <v>4900</v>
          </cell>
          <cell r="H422">
            <v>0.4</v>
          </cell>
        </row>
        <row r="423">
          <cell r="A423" t="str">
            <v>srk325</v>
          </cell>
          <cell r="B423" t="str">
            <v>Saging TR 3 x A3C 25</v>
          </cell>
          <cell r="C423" t="str">
            <v>Span</v>
          </cell>
          <cell r="E423">
            <v>5100</v>
          </cell>
          <cell r="F423">
            <v>5610</v>
          </cell>
          <cell r="G423">
            <v>5600</v>
          </cell>
          <cell r="H423">
            <v>0.4</v>
          </cell>
        </row>
        <row r="424">
          <cell r="A424" t="str">
            <v>srk35555</v>
          </cell>
          <cell r="B424" t="str">
            <v>Saging TR 3 x A3C 55 + N55</v>
          </cell>
          <cell r="C424" t="str">
            <v>Span</v>
          </cell>
          <cell r="E424">
            <v>7200</v>
          </cell>
          <cell r="F424">
            <v>7920.0000000000009</v>
          </cell>
          <cell r="G424">
            <v>7900</v>
          </cell>
          <cell r="H424">
            <v>0.4</v>
          </cell>
        </row>
        <row r="425">
          <cell r="F425">
            <v>0</v>
          </cell>
          <cell r="G425">
            <v>0</v>
          </cell>
        </row>
        <row r="426">
          <cell r="A426" t="str">
            <v>brk277</v>
          </cell>
          <cell r="B426" t="str">
            <v xml:space="preserve">  Bongkar TR 2 x A3C 70  + N  70 </v>
          </cell>
          <cell r="C426" t="str">
            <v>Span</v>
          </cell>
          <cell r="D426">
            <v>53742</v>
          </cell>
          <cell r="E426">
            <v>14300</v>
          </cell>
          <cell r="F426">
            <v>15730.000000000002</v>
          </cell>
          <cell r="G426">
            <v>15700</v>
          </cell>
          <cell r="H426">
            <v>0.4</v>
          </cell>
        </row>
        <row r="427">
          <cell r="A427" t="str">
            <v>brk2735</v>
          </cell>
          <cell r="B427" t="str">
            <v xml:space="preserve">  Bongkar TR 2 x A3C 70  + N  35 </v>
          </cell>
          <cell r="C427" t="str">
            <v>Span</v>
          </cell>
          <cell r="D427">
            <v>48576</v>
          </cell>
          <cell r="E427">
            <v>12900</v>
          </cell>
          <cell r="F427">
            <v>14190.000000000002</v>
          </cell>
          <cell r="G427">
            <v>14100</v>
          </cell>
          <cell r="H427">
            <v>0.4</v>
          </cell>
        </row>
        <row r="428">
          <cell r="A428" t="str">
            <v>brk3735</v>
          </cell>
          <cell r="B428" t="str">
            <v xml:space="preserve">  Bongkar TR 3 x A3C 70  + N  35 </v>
          </cell>
          <cell r="C428" t="str">
            <v>Span</v>
          </cell>
          <cell r="D428">
            <v>64077</v>
          </cell>
          <cell r="E428">
            <v>17000</v>
          </cell>
          <cell r="F428">
            <v>18700</v>
          </cell>
          <cell r="G428">
            <v>18700</v>
          </cell>
          <cell r="H428">
            <v>0.4</v>
          </cell>
        </row>
        <row r="429">
          <cell r="A429" t="str">
            <v>brk377</v>
          </cell>
          <cell r="B429" t="str">
            <v xml:space="preserve">  Bongkar TR 3 x A3C 70  + N  70</v>
          </cell>
          <cell r="C429" t="str">
            <v>Span</v>
          </cell>
          <cell r="D429">
            <v>66000</v>
          </cell>
          <cell r="E429">
            <v>17600</v>
          </cell>
          <cell r="F429">
            <v>19360</v>
          </cell>
          <cell r="G429">
            <v>19300</v>
          </cell>
          <cell r="H429">
            <v>0.4</v>
          </cell>
        </row>
        <row r="430">
          <cell r="A430" t="str">
            <v>brk27</v>
          </cell>
          <cell r="B430" t="str">
            <v xml:space="preserve">  Bongkar TR 2 x A3C 70 </v>
          </cell>
          <cell r="C430" t="str">
            <v>Span</v>
          </cell>
          <cell r="D430">
            <v>38241</v>
          </cell>
          <cell r="E430">
            <v>10100</v>
          </cell>
          <cell r="F430">
            <v>11110</v>
          </cell>
          <cell r="G430">
            <v>11100</v>
          </cell>
          <cell r="H430">
            <v>0.4</v>
          </cell>
        </row>
        <row r="431">
          <cell r="A431" t="str">
            <v>brk25555</v>
          </cell>
          <cell r="B431" t="str">
            <v xml:space="preserve">  Bongkar TR 2 x A3C 55  + N  55 </v>
          </cell>
          <cell r="C431" t="str">
            <v>Span</v>
          </cell>
          <cell r="D431">
            <v>33072</v>
          </cell>
          <cell r="E431">
            <v>8800</v>
          </cell>
          <cell r="F431">
            <v>9680</v>
          </cell>
          <cell r="G431">
            <v>9600</v>
          </cell>
          <cell r="H431">
            <v>0.4</v>
          </cell>
        </row>
        <row r="432">
          <cell r="A432" t="str">
            <v>brk255</v>
          </cell>
          <cell r="B432" t="str">
            <v xml:space="preserve">  Bongkar TR 2 x A3C 55 </v>
          </cell>
          <cell r="C432" t="str">
            <v>Span</v>
          </cell>
          <cell r="D432">
            <v>27906</v>
          </cell>
          <cell r="E432">
            <v>7400</v>
          </cell>
          <cell r="F432">
            <v>8140.0000000000009</v>
          </cell>
          <cell r="G432">
            <v>8100</v>
          </cell>
          <cell r="H432">
            <v>0.4</v>
          </cell>
        </row>
        <row r="433">
          <cell r="A433" t="str">
            <v>brk235</v>
          </cell>
          <cell r="B433" t="str">
            <v xml:space="preserve">  Bongkar TR 2 x A3C 35 </v>
          </cell>
          <cell r="C433" t="str">
            <v>Span</v>
          </cell>
          <cell r="D433">
            <v>24804</v>
          </cell>
          <cell r="E433">
            <v>6600</v>
          </cell>
          <cell r="F433">
            <v>7260.0000000000009</v>
          </cell>
          <cell r="G433">
            <v>7200</v>
          </cell>
          <cell r="H433">
            <v>0.4</v>
          </cell>
        </row>
        <row r="434">
          <cell r="A434" t="str">
            <v>brk335</v>
          </cell>
          <cell r="B434" t="str">
            <v xml:space="preserve">  Bongkar TR 3 x A3C 35 mm3</v>
          </cell>
          <cell r="C434" t="str">
            <v>Span</v>
          </cell>
          <cell r="D434">
            <v>37206</v>
          </cell>
          <cell r="E434">
            <v>7600</v>
          </cell>
          <cell r="F434">
            <v>8360</v>
          </cell>
          <cell r="G434">
            <v>8300</v>
          </cell>
          <cell r="H434">
            <v>0.4</v>
          </cell>
        </row>
        <row r="435">
          <cell r="A435" t="str">
            <v>brk33535</v>
          </cell>
          <cell r="B435" t="str">
            <v xml:space="preserve">  Bongkar TR 3 x A3C 35 mm3 + N 35</v>
          </cell>
          <cell r="C435" t="str">
            <v>Span</v>
          </cell>
          <cell r="D435">
            <v>49608</v>
          </cell>
          <cell r="E435">
            <v>9600</v>
          </cell>
          <cell r="F435">
            <v>10560</v>
          </cell>
          <cell r="G435">
            <v>10500</v>
          </cell>
          <cell r="H435">
            <v>0.4</v>
          </cell>
        </row>
        <row r="436">
          <cell r="A436" t="str">
            <v>brk225</v>
          </cell>
          <cell r="B436" t="str">
            <v xml:space="preserve">  Bongkar TR 2 x A3C 25 </v>
          </cell>
          <cell r="C436" t="str">
            <v>Span</v>
          </cell>
          <cell r="D436">
            <v>24804</v>
          </cell>
          <cell r="E436">
            <v>6000</v>
          </cell>
          <cell r="F436">
            <v>6600.0000000000009</v>
          </cell>
          <cell r="G436">
            <v>6600</v>
          </cell>
          <cell r="H436">
            <v>0.4</v>
          </cell>
        </row>
        <row r="437">
          <cell r="A437" t="str">
            <v>brk325</v>
          </cell>
          <cell r="B437" t="str">
            <v xml:space="preserve">  Bongkar TR 3 x A3C 25 mm3</v>
          </cell>
          <cell r="C437" t="str">
            <v>Span</v>
          </cell>
          <cell r="D437">
            <v>37206</v>
          </cell>
          <cell r="E437">
            <v>6800</v>
          </cell>
          <cell r="F437">
            <v>7480.0000000000009</v>
          </cell>
          <cell r="G437">
            <v>7400</v>
          </cell>
          <cell r="H437">
            <v>0.4</v>
          </cell>
        </row>
        <row r="438">
          <cell r="A438" t="str">
            <v>brk35555</v>
          </cell>
          <cell r="B438" t="str">
            <v xml:space="preserve">  Bongkar TR 3 x A3C 55 mm3 + N 55</v>
          </cell>
          <cell r="C438" t="str">
            <v>Span</v>
          </cell>
          <cell r="D438">
            <v>55812</v>
          </cell>
          <cell r="E438">
            <v>9600</v>
          </cell>
          <cell r="F438">
            <v>10560</v>
          </cell>
          <cell r="G438">
            <v>10500</v>
          </cell>
          <cell r="H438">
            <v>0.4</v>
          </cell>
        </row>
        <row r="439">
          <cell r="A439" t="str">
            <v>brk275</v>
          </cell>
          <cell r="B439" t="str">
            <v xml:space="preserve">  Bongkar TR 2 x A3C 70  + N  50</v>
          </cell>
          <cell r="C439" t="str">
            <v>Span</v>
          </cell>
          <cell r="E439">
            <v>12900</v>
          </cell>
          <cell r="F439">
            <v>14190.000000000002</v>
          </cell>
          <cell r="G439">
            <v>14100</v>
          </cell>
        </row>
        <row r="440">
          <cell r="A440" t="str">
            <v>brk13515</v>
          </cell>
          <cell r="B440" t="str">
            <v xml:space="preserve">  Bongkar TR 1 x A3C 35  + 2 x 150 </v>
          </cell>
          <cell r="C440" t="str">
            <v>Span</v>
          </cell>
          <cell r="E440">
            <v>13500</v>
          </cell>
          <cell r="F440">
            <v>14850.000000000002</v>
          </cell>
          <cell r="G440">
            <v>14800</v>
          </cell>
        </row>
        <row r="441">
          <cell r="F441">
            <v>0</v>
          </cell>
          <cell r="G441">
            <v>0</v>
          </cell>
        </row>
        <row r="442">
          <cell r="B442" t="str">
            <v>PENARIKAN KABEL</v>
          </cell>
          <cell r="F442">
            <v>0</v>
          </cell>
          <cell r="G442">
            <v>0</v>
          </cell>
        </row>
        <row r="443">
          <cell r="A443" t="str">
            <v>RL375</v>
          </cell>
          <cell r="B443" t="str">
            <v>Tarik LVTC 3 x 70 + N 50 mm2</v>
          </cell>
          <cell r="C443" t="str">
            <v>Span</v>
          </cell>
          <cell r="D443">
            <v>89570</v>
          </cell>
          <cell r="E443">
            <v>35800</v>
          </cell>
          <cell r="F443">
            <v>39380</v>
          </cell>
          <cell r="G443">
            <v>39300</v>
          </cell>
          <cell r="H443">
            <v>0.4</v>
          </cell>
        </row>
        <row r="444">
          <cell r="A444" t="str">
            <v>RL377</v>
          </cell>
          <cell r="B444" t="str">
            <v>Tarik LVTC 3 x 70 + N 70 mm2</v>
          </cell>
          <cell r="C444" t="str">
            <v>Span</v>
          </cell>
          <cell r="D444">
            <v>89570</v>
          </cell>
          <cell r="E444">
            <v>35800</v>
          </cell>
          <cell r="F444">
            <v>39380</v>
          </cell>
          <cell r="G444">
            <v>39300</v>
          </cell>
          <cell r="H444">
            <v>0.4</v>
          </cell>
        </row>
        <row r="445">
          <cell r="A445" t="str">
            <v>RL275</v>
          </cell>
          <cell r="B445" t="str">
            <v>Tarik LVTC 2 x 70 + N 50 mm2</v>
          </cell>
          <cell r="C445" t="str">
            <v>Span</v>
          </cell>
          <cell r="D445">
            <v>72345</v>
          </cell>
          <cell r="E445">
            <v>28900</v>
          </cell>
          <cell r="F445">
            <v>31790.000000000004</v>
          </cell>
          <cell r="G445">
            <v>31700</v>
          </cell>
          <cell r="H445">
            <v>0.4</v>
          </cell>
        </row>
        <row r="446">
          <cell r="A446" t="str">
            <v>RL3535</v>
          </cell>
          <cell r="B446" t="str">
            <v xml:space="preserve">Tarik LVTC 3 x 50 + N 35 </v>
          </cell>
          <cell r="C446" t="str">
            <v>Span</v>
          </cell>
          <cell r="D446">
            <v>63735</v>
          </cell>
          <cell r="E446">
            <v>25400</v>
          </cell>
          <cell r="F446">
            <v>27940.000000000004</v>
          </cell>
          <cell r="G446">
            <v>27900</v>
          </cell>
          <cell r="H446">
            <v>0.4</v>
          </cell>
        </row>
        <row r="447">
          <cell r="A447" t="str">
            <v>RL255</v>
          </cell>
          <cell r="B447" t="str">
            <v xml:space="preserve">Tarik LVTC 2 x 50 + N 50 </v>
          </cell>
          <cell r="C447" t="str">
            <v>Span</v>
          </cell>
          <cell r="D447">
            <v>55120</v>
          </cell>
          <cell r="E447">
            <v>22000</v>
          </cell>
          <cell r="F447">
            <v>24200.000000000004</v>
          </cell>
          <cell r="G447">
            <v>24200</v>
          </cell>
          <cell r="H447">
            <v>0.4</v>
          </cell>
        </row>
        <row r="448">
          <cell r="A448" t="str">
            <v>RL2535</v>
          </cell>
          <cell r="B448" t="str">
            <v xml:space="preserve">Tarik LVTC 2 x 50 + N 35 </v>
          </cell>
          <cell r="C448" t="str">
            <v>Span</v>
          </cell>
          <cell r="D448">
            <v>55120</v>
          </cell>
          <cell r="E448">
            <v>22000</v>
          </cell>
          <cell r="F448">
            <v>24200.000000000004</v>
          </cell>
          <cell r="G448">
            <v>24200</v>
          </cell>
          <cell r="H448">
            <v>0.4</v>
          </cell>
        </row>
        <row r="449">
          <cell r="A449" t="str">
            <v>RL2355</v>
          </cell>
          <cell r="B449" t="str">
            <v xml:space="preserve">Tarik LVTC 2 x 35 + N 50 </v>
          </cell>
          <cell r="C449" t="str">
            <v>Span</v>
          </cell>
          <cell r="D449">
            <v>46510</v>
          </cell>
          <cell r="E449">
            <v>18600</v>
          </cell>
          <cell r="F449">
            <v>20460</v>
          </cell>
          <cell r="G449">
            <v>20400</v>
          </cell>
          <cell r="H449">
            <v>0.4</v>
          </cell>
        </row>
        <row r="450">
          <cell r="A450" t="str">
            <v>RL23535</v>
          </cell>
          <cell r="B450" t="str">
            <v xml:space="preserve">Tarik LVTC 2 x 35 + N 35 </v>
          </cell>
          <cell r="C450" t="str">
            <v>Span</v>
          </cell>
          <cell r="D450">
            <v>46510</v>
          </cell>
          <cell r="E450">
            <v>18600</v>
          </cell>
          <cell r="F450">
            <v>20460</v>
          </cell>
          <cell r="G450">
            <v>20400</v>
          </cell>
          <cell r="H450">
            <v>0.4</v>
          </cell>
        </row>
        <row r="451">
          <cell r="A451" t="str">
            <v>RL22525</v>
          </cell>
          <cell r="B451" t="str">
            <v xml:space="preserve">Tarik LVTC 2 x 25 + N 25 </v>
          </cell>
          <cell r="C451" t="str">
            <v>Span</v>
          </cell>
          <cell r="D451">
            <v>46510</v>
          </cell>
          <cell r="E451">
            <v>18600</v>
          </cell>
          <cell r="F451">
            <v>20460</v>
          </cell>
          <cell r="G451">
            <v>20400</v>
          </cell>
          <cell r="H451">
            <v>0.4</v>
          </cell>
        </row>
        <row r="452">
          <cell r="A452" t="str">
            <v>RL3355</v>
          </cell>
          <cell r="B452" t="str">
            <v xml:space="preserve">Tarik LVTC 3 x 35 + N 50 </v>
          </cell>
          <cell r="C452" t="str">
            <v>Span</v>
          </cell>
          <cell r="D452">
            <v>66000</v>
          </cell>
          <cell r="E452">
            <v>24000</v>
          </cell>
          <cell r="F452">
            <v>26400.000000000004</v>
          </cell>
          <cell r="G452">
            <v>26400</v>
          </cell>
          <cell r="H452">
            <v>0.4</v>
          </cell>
        </row>
        <row r="453">
          <cell r="A453" t="str">
            <v>RL32525</v>
          </cell>
          <cell r="B453" t="str">
            <v xml:space="preserve">Tarik LVTC 3 x 25 + N 25 </v>
          </cell>
          <cell r="C453" t="str">
            <v>Span</v>
          </cell>
          <cell r="D453">
            <v>62013.333333333336</v>
          </cell>
          <cell r="E453">
            <v>20000</v>
          </cell>
          <cell r="F453">
            <v>22000</v>
          </cell>
          <cell r="G453">
            <v>22000</v>
          </cell>
          <cell r="H453">
            <v>0.4</v>
          </cell>
        </row>
        <row r="454">
          <cell r="A454" t="str">
            <v>RL216</v>
          </cell>
          <cell r="B454" t="str">
            <v>Tarik LVTC 2 X 16</v>
          </cell>
          <cell r="C454" t="str">
            <v>Span</v>
          </cell>
          <cell r="D454">
            <v>15000</v>
          </cell>
          <cell r="E454">
            <v>5000</v>
          </cell>
          <cell r="F454">
            <v>5500</v>
          </cell>
          <cell r="G454">
            <v>5500</v>
          </cell>
        </row>
        <row r="455">
          <cell r="A455" t="str">
            <v>RL210</v>
          </cell>
          <cell r="B455" t="str">
            <v>Tarik LVTC 2 X 10</v>
          </cell>
          <cell r="C455" t="str">
            <v>Span</v>
          </cell>
          <cell r="D455">
            <v>10000</v>
          </cell>
          <cell r="E455">
            <v>3000</v>
          </cell>
          <cell r="F455">
            <v>3300.0000000000005</v>
          </cell>
          <cell r="G455">
            <v>3300</v>
          </cell>
          <cell r="H455">
            <v>0.4</v>
          </cell>
        </row>
        <row r="456">
          <cell r="A456" t="str">
            <v>RL250</v>
          </cell>
          <cell r="B456" t="str">
            <v>Tarik LVTC 2 x 50</v>
          </cell>
          <cell r="C456" t="str">
            <v>Span</v>
          </cell>
          <cell r="D456">
            <v>50500</v>
          </cell>
          <cell r="E456">
            <v>17500</v>
          </cell>
          <cell r="F456">
            <v>19250</v>
          </cell>
          <cell r="G456">
            <v>19200</v>
          </cell>
        </row>
        <row r="457">
          <cell r="A457" t="str">
            <v>RL27</v>
          </cell>
          <cell r="B457" t="str">
            <v>Tarik LVTC 2 x 70</v>
          </cell>
          <cell r="C457" t="str">
            <v>Span</v>
          </cell>
          <cell r="D457">
            <v>72345</v>
          </cell>
          <cell r="E457">
            <v>22000</v>
          </cell>
          <cell r="F457">
            <v>24200.000000000004</v>
          </cell>
          <cell r="G457">
            <v>24200</v>
          </cell>
          <cell r="H457">
            <v>0.4</v>
          </cell>
        </row>
        <row r="458">
          <cell r="A458" t="str">
            <v>RL21616</v>
          </cell>
          <cell r="B458" t="str">
            <v>Tarik LVTC 2 X 16 + N 16</v>
          </cell>
          <cell r="C458" t="str">
            <v>Span</v>
          </cell>
          <cell r="D458">
            <v>22500</v>
          </cell>
          <cell r="E458">
            <v>6000</v>
          </cell>
          <cell r="F458">
            <v>6600.0000000000009</v>
          </cell>
          <cell r="G458">
            <v>6600</v>
          </cell>
        </row>
        <row r="459">
          <cell r="A459" t="str">
            <v>RL23525</v>
          </cell>
          <cell r="B459" t="str">
            <v>Tarik LVTC 2 x 35 + N 25</v>
          </cell>
          <cell r="C459" t="str">
            <v>Span</v>
          </cell>
          <cell r="D459">
            <v>46510</v>
          </cell>
          <cell r="E459">
            <v>18600</v>
          </cell>
          <cell r="F459">
            <v>20460</v>
          </cell>
          <cell r="G459">
            <v>20400</v>
          </cell>
          <cell r="H459">
            <v>0.4</v>
          </cell>
        </row>
        <row r="460">
          <cell r="A460" t="str">
            <v>RL21010</v>
          </cell>
          <cell r="B460" t="str">
            <v>Tarik LVTC 2 X 10 + N 10</v>
          </cell>
          <cell r="C460" t="str">
            <v>Span</v>
          </cell>
          <cell r="D460">
            <v>15000</v>
          </cell>
          <cell r="E460">
            <v>6000</v>
          </cell>
          <cell r="F460">
            <v>6600.0000000000009</v>
          </cell>
          <cell r="G460">
            <v>6600</v>
          </cell>
          <cell r="H460">
            <v>0.4</v>
          </cell>
        </row>
        <row r="461">
          <cell r="A461" t="str">
            <v>RL31616</v>
          </cell>
          <cell r="B461" t="str">
            <v>Tarik LVTC 3 X 16 + N 16</v>
          </cell>
          <cell r="C461" t="str">
            <v>Span</v>
          </cell>
          <cell r="D461">
            <v>30000</v>
          </cell>
          <cell r="E461">
            <v>7000</v>
          </cell>
          <cell r="F461">
            <v>7700.0000000000009</v>
          </cell>
          <cell r="G461">
            <v>7700</v>
          </cell>
        </row>
        <row r="462">
          <cell r="A462" t="str">
            <v>RL33525</v>
          </cell>
          <cell r="B462" t="str">
            <v>Tarik LVTC 3 x 35 + N 25</v>
          </cell>
          <cell r="C462" t="str">
            <v>Span</v>
          </cell>
          <cell r="D462">
            <v>61750</v>
          </cell>
          <cell r="E462">
            <v>22500</v>
          </cell>
          <cell r="F462">
            <v>24750.000000000004</v>
          </cell>
          <cell r="G462">
            <v>24700</v>
          </cell>
          <cell r="H462">
            <v>0.4</v>
          </cell>
        </row>
        <row r="463">
          <cell r="A463" t="str">
            <v>RL235</v>
          </cell>
          <cell r="B463" t="str">
            <v xml:space="preserve">Tarik LVTC 2 x 35 </v>
          </cell>
          <cell r="C463" t="str">
            <v>Span</v>
          </cell>
          <cell r="D463">
            <v>46510</v>
          </cell>
          <cell r="E463">
            <v>15000</v>
          </cell>
          <cell r="F463">
            <v>16500</v>
          </cell>
          <cell r="G463">
            <v>16500</v>
          </cell>
          <cell r="H463">
            <v>0.4</v>
          </cell>
        </row>
        <row r="464">
          <cell r="F464">
            <v>0</v>
          </cell>
          <cell r="G464">
            <v>0</v>
          </cell>
        </row>
        <row r="465">
          <cell r="A465" t="str">
            <v>BRL375</v>
          </cell>
          <cell r="B465" t="str">
            <v xml:space="preserve">  Bongkar LVTC 3 x 70 + N 50 </v>
          </cell>
          <cell r="C465" t="str">
            <v>Span</v>
          </cell>
          <cell r="D465">
            <v>53742</v>
          </cell>
          <cell r="E465">
            <v>14300</v>
          </cell>
          <cell r="F465">
            <v>15730.000000000002</v>
          </cell>
          <cell r="G465">
            <v>15700</v>
          </cell>
          <cell r="H465">
            <v>0.4</v>
          </cell>
        </row>
        <row r="466">
          <cell r="A466" t="str">
            <v>BRL377</v>
          </cell>
          <cell r="B466" t="str">
            <v xml:space="preserve">  Bongkar LVTC 3 x 70 + N 70</v>
          </cell>
          <cell r="C466" t="str">
            <v>Span</v>
          </cell>
          <cell r="D466">
            <v>53742</v>
          </cell>
          <cell r="E466">
            <v>14300</v>
          </cell>
          <cell r="F466">
            <v>15730.000000000002</v>
          </cell>
          <cell r="G466">
            <v>15700</v>
          </cell>
          <cell r="H466">
            <v>0.4</v>
          </cell>
        </row>
        <row r="467">
          <cell r="A467" t="str">
            <v>BRL275</v>
          </cell>
          <cell r="B467" t="str">
            <v xml:space="preserve">  Bongkar LVTC 2 x 70 + N 50 </v>
          </cell>
          <cell r="C467" t="str">
            <v>Span</v>
          </cell>
          <cell r="D467">
            <v>43407</v>
          </cell>
          <cell r="E467">
            <v>11500</v>
          </cell>
          <cell r="F467">
            <v>12650.000000000002</v>
          </cell>
          <cell r="G467">
            <v>12600</v>
          </cell>
          <cell r="H467">
            <v>0.4</v>
          </cell>
        </row>
        <row r="468">
          <cell r="A468" t="str">
            <v>BRL3535</v>
          </cell>
          <cell r="B468" t="str">
            <v xml:space="preserve">  Bongkar LVTC 3 x 50 + N 35 </v>
          </cell>
          <cell r="C468" t="str">
            <v>Span</v>
          </cell>
          <cell r="D468">
            <v>38241</v>
          </cell>
          <cell r="E468">
            <v>10100</v>
          </cell>
          <cell r="F468">
            <v>11110</v>
          </cell>
          <cell r="G468">
            <v>11100</v>
          </cell>
          <cell r="H468">
            <v>0.4</v>
          </cell>
        </row>
        <row r="469">
          <cell r="A469" t="str">
            <v>BRL255</v>
          </cell>
          <cell r="B469" t="str">
            <v xml:space="preserve">  Bongkar LVTC 2 x 50 + N 50 </v>
          </cell>
          <cell r="C469" t="str">
            <v>Span</v>
          </cell>
          <cell r="D469">
            <v>33072</v>
          </cell>
          <cell r="E469">
            <v>8800</v>
          </cell>
          <cell r="F469">
            <v>9680</v>
          </cell>
          <cell r="G469">
            <v>9600</v>
          </cell>
          <cell r="H469">
            <v>0.4</v>
          </cell>
        </row>
        <row r="470">
          <cell r="A470" t="str">
            <v>BRL2535</v>
          </cell>
          <cell r="B470" t="str">
            <v xml:space="preserve">  Bongkar LVTC 2 x 50 + N 35 </v>
          </cell>
          <cell r="C470" t="str">
            <v>Span</v>
          </cell>
          <cell r="D470">
            <v>33072</v>
          </cell>
          <cell r="E470">
            <v>8800</v>
          </cell>
          <cell r="F470">
            <v>9680</v>
          </cell>
          <cell r="G470">
            <v>9600</v>
          </cell>
          <cell r="H470">
            <v>0.4</v>
          </cell>
        </row>
        <row r="471">
          <cell r="A471" t="str">
            <v>BRL2355</v>
          </cell>
          <cell r="B471" t="str">
            <v xml:space="preserve">  Bongkar LVTC 2 x 35 + N 50 </v>
          </cell>
          <cell r="C471" t="str">
            <v>Span</v>
          </cell>
          <cell r="D471">
            <v>27906</v>
          </cell>
          <cell r="E471">
            <v>7400</v>
          </cell>
          <cell r="F471">
            <v>8140.0000000000009</v>
          </cell>
          <cell r="G471">
            <v>8100</v>
          </cell>
          <cell r="H471">
            <v>0.4</v>
          </cell>
        </row>
        <row r="472">
          <cell r="A472" t="str">
            <v>BRL23535</v>
          </cell>
          <cell r="B472" t="str">
            <v xml:space="preserve">  Bongkar LVTC 2 x 35 + N 35 </v>
          </cell>
          <cell r="C472" t="str">
            <v>Span</v>
          </cell>
          <cell r="D472">
            <v>27906</v>
          </cell>
          <cell r="E472">
            <v>7400</v>
          </cell>
          <cell r="F472">
            <v>8140.0000000000009</v>
          </cell>
          <cell r="G472">
            <v>8100</v>
          </cell>
          <cell r="H472">
            <v>0.4</v>
          </cell>
        </row>
        <row r="473">
          <cell r="A473" t="str">
            <v>BRL22525</v>
          </cell>
          <cell r="B473" t="str">
            <v xml:space="preserve">  Bongkar LVTC 2 x 25 + N 25 </v>
          </cell>
          <cell r="C473" t="str">
            <v>Span</v>
          </cell>
          <cell r="D473">
            <v>27906</v>
          </cell>
          <cell r="E473">
            <v>7400</v>
          </cell>
          <cell r="F473">
            <v>8140.0000000000009</v>
          </cell>
          <cell r="G473">
            <v>8100</v>
          </cell>
          <cell r="H473">
            <v>0.4</v>
          </cell>
        </row>
        <row r="474">
          <cell r="A474" t="str">
            <v>BRL3355</v>
          </cell>
          <cell r="B474" t="str">
            <v xml:space="preserve">  Bongkar LVTC 3 x 35 + N 50 </v>
          </cell>
          <cell r="C474" t="str">
            <v>Span</v>
          </cell>
          <cell r="D474">
            <v>39600</v>
          </cell>
          <cell r="E474">
            <v>9600</v>
          </cell>
          <cell r="F474">
            <v>10560</v>
          </cell>
          <cell r="G474">
            <v>10500</v>
          </cell>
          <cell r="H474">
            <v>0.4</v>
          </cell>
        </row>
        <row r="475">
          <cell r="A475" t="str">
            <v>BRL32525</v>
          </cell>
          <cell r="B475" t="str">
            <v xml:space="preserve">  Bongkar LVTC 3 x 25 + N 25 </v>
          </cell>
          <cell r="C475" t="str">
            <v>Span</v>
          </cell>
          <cell r="D475">
            <v>37208</v>
          </cell>
          <cell r="E475">
            <v>8000</v>
          </cell>
          <cell r="F475">
            <v>8800</v>
          </cell>
          <cell r="G475">
            <v>8800</v>
          </cell>
          <cell r="H475">
            <v>0.4</v>
          </cell>
        </row>
        <row r="476">
          <cell r="A476" t="str">
            <v>BRL216</v>
          </cell>
          <cell r="B476" t="str">
            <v xml:space="preserve">  Bongkar LVTC 2 X 16</v>
          </cell>
          <cell r="C476" t="str">
            <v>Span</v>
          </cell>
          <cell r="D476">
            <v>9000</v>
          </cell>
          <cell r="E476">
            <v>2000</v>
          </cell>
          <cell r="F476">
            <v>2200</v>
          </cell>
          <cell r="G476">
            <v>2200</v>
          </cell>
          <cell r="H476">
            <v>0.4</v>
          </cell>
        </row>
        <row r="477">
          <cell r="A477" t="str">
            <v>BRL210</v>
          </cell>
          <cell r="B477" t="str">
            <v xml:space="preserve">  Bongkar LVTC 2 X 10</v>
          </cell>
          <cell r="C477" t="str">
            <v>Span</v>
          </cell>
          <cell r="D477">
            <v>6000</v>
          </cell>
          <cell r="E477">
            <v>1600</v>
          </cell>
          <cell r="F477">
            <v>1760.0000000000002</v>
          </cell>
          <cell r="G477">
            <v>1700</v>
          </cell>
          <cell r="H477">
            <v>0.4</v>
          </cell>
        </row>
        <row r="478">
          <cell r="A478" t="str">
            <v>brl25</v>
          </cell>
          <cell r="B478" t="str">
            <v xml:space="preserve">  Bongkar LVTC 2 X 50</v>
          </cell>
          <cell r="C478" t="str">
            <v>Span</v>
          </cell>
          <cell r="D478">
            <v>30300</v>
          </cell>
          <cell r="E478">
            <v>7000</v>
          </cell>
          <cell r="F478">
            <v>7700.0000000000009</v>
          </cell>
          <cell r="G478">
            <v>7700</v>
          </cell>
          <cell r="H478">
            <v>0.4</v>
          </cell>
        </row>
        <row r="479">
          <cell r="A479" t="str">
            <v>BRL27</v>
          </cell>
          <cell r="B479" t="str">
            <v xml:space="preserve">  Bongkar LVTC 2 x 70 </v>
          </cell>
          <cell r="C479" t="str">
            <v>Span</v>
          </cell>
          <cell r="D479">
            <v>13500</v>
          </cell>
          <cell r="E479">
            <v>8800</v>
          </cell>
          <cell r="F479">
            <v>9680</v>
          </cell>
          <cell r="G479">
            <v>9600</v>
          </cell>
          <cell r="H479">
            <v>0.4</v>
          </cell>
        </row>
        <row r="480">
          <cell r="A480" t="str">
            <v>BRL21616</v>
          </cell>
          <cell r="B480" t="str">
            <v xml:space="preserve">  Bongkar LVTC 3 X 16</v>
          </cell>
          <cell r="C480" t="str">
            <v>Span</v>
          </cell>
          <cell r="E480">
            <v>2400</v>
          </cell>
          <cell r="F480">
            <v>2640</v>
          </cell>
          <cell r="G480">
            <v>2600</v>
          </cell>
          <cell r="H480">
            <v>0.4</v>
          </cell>
        </row>
        <row r="481">
          <cell r="A481" t="str">
            <v>BRL23525</v>
          </cell>
          <cell r="B481" t="str">
            <v xml:space="preserve">  Bongkar LVTC 2 x 35 + N 25</v>
          </cell>
          <cell r="C481" t="str">
            <v>Span</v>
          </cell>
          <cell r="D481">
            <v>27906</v>
          </cell>
          <cell r="E481">
            <v>7400</v>
          </cell>
          <cell r="F481">
            <v>8140.0000000000009</v>
          </cell>
          <cell r="G481">
            <v>8100</v>
          </cell>
          <cell r="H481">
            <v>0.4</v>
          </cell>
        </row>
        <row r="482">
          <cell r="A482" t="str">
            <v>BRL21010</v>
          </cell>
          <cell r="B482" t="str">
            <v xml:space="preserve">  Bongkar LVTC 3 X 10</v>
          </cell>
          <cell r="C482" t="str">
            <v>Span</v>
          </cell>
          <cell r="D482">
            <v>9000</v>
          </cell>
          <cell r="E482">
            <v>2400</v>
          </cell>
          <cell r="F482">
            <v>2640</v>
          </cell>
          <cell r="G482">
            <v>2600</v>
          </cell>
          <cell r="H482">
            <v>0.4</v>
          </cell>
        </row>
        <row r="483">
          <cell r="A483" t="str">
            <v>bRL31616</v>
          </cell>
          <cell r="B483" t="str">
            <v xml:space="preserve">  Bongkar LVTC 3 X 16 + N 16</v>
          </cell>
          <cell r="C483" t="str">
            <v>Span</v>
          </cell>
          <cell r="D483">
            <v>18000</v>
          </cell>
          <cell r="E483">
            <v>2800</v>
          </cell>
          <cell r="F483">
            <v>3080.0000000000005</v>
          </cell>
          <cell r="G483">
            <v>3000</v>
          </cell>
          <cell r="H483">
            <v>0.4</v>
          </cell>
        </row>
        <row r="484">
          <cell r="A484" t="str">
            <v>BRL33525</v>
          </cell>
          <cell r="B484" t="str">
            <v xml:space="preserve">  Bongkar LVTC 3 x 35 + N 25</v>
          </cell>
          <cell r="C484" t="str">
            <v>Span</v>
          </cell>
          <cell r="D484">
            <v>37050</v>
          </cell>
          <cell r="E484">
            <v>9000</v>
          </cell>
          <cell r="F484">
            <v>9900</v>
          </cell>
          <cell r="G484">
            <v>9900</v>
          </cell>
          <cell r="H484">
            <v>0.4</v>
          </cell>
        </row>
        <row r="485">
          <cell r="A485" t="str">
            <v>BRL235</v>
          </cell>
          <cell r="B485" t="str">
            <v xml:space="preserve">  Bongkar LVTC 2 x 35</v>
          </cell>
          <cell r="C485" t="str">
            <v>Span</v>
          </cell>
          <cell r="D485">
            <v>27906</v>
          </cell>
          <cell r="E485">
            <v>6000</v>
          </cell>
          <cell r="F485">
            <v>6600.0000000000009</v>
          </cell>
          <cell r="G485">
            <v>6600</v>
          </cell>
          <cell r="H485">
            <v>0.4</v>
          </cell>
        </row>
        <row r="486">
          <cell r="D486">
            <v>0</v>
          </cell>
          <cell r="F486">
            <v>0</v>
          </cell>
          <cell r="G486">
            <v>0</v>
          </cell>
        </row>
        <row r="487">
          <cell r="A487" t="str">
            <v>SRL375</v>
          </cell>
          <cell r="B487" t="str">
            <v xml:space="preserve">  Saging LVTC 3 x 70 + N 50 </v>
          </cell>
          <cell r="C487" t="str">
            <v>Span</v>
          </cell>
          <cell r="D487">
            <v>89570</v>
          </cell>
          <cell r="E487">
            <v>10700</v>
          </cell>
          <cell r="F487">
            <v>11770.000000000002</v>
          </cell>
          <cell r="G487">
            <v>11700</v>
          </cell>
          <cell r="H487">
            <v>0.4</v>
          </cell>
        </row>
        <row r="488">
          <cell r="A488" t="str">
            <v>SRL377</v>
          </cell>
          <cell r="B488" t="str">
            <v xml:space="preserve">  Saging LVTC 3 x 70 + N 70</v>
          </cell>
          <cell r="C488" t="str">
            <v>Span</v>
          </cell>
          <cell r="D488">
            <v>89570</v>
          </cell>
          <cell r="E488">
            <v>10700</v>
          </cell>
          <cell r="F488">
            <v>11770.000000000002</v>
          </cell>
          <cell r="G488">
            <v>11700</v>
          </cell>
          <cell r="H488">
            <v>0.4</v>
          </cell>
        </row>
        <row r="489">
          <cell r="A489" t="str">
            <v>SRL275</v>
          </cell>
          <cell r="B489" t="str">
            <v xml:space="preserve">  Saging LVTC 2 x 70 + N 50 </v>
          </cell>
          <cell r="C489" t="str">
            <v>Span</v>
          </cell>
          <cell r="D489">
            <v>72345</v>
          </cell>
          <cell r="E489">
            <v>8600</v>
          </cell>
          <cell r="F489">
            <v>9460</v>
          </cell>
          <cell r="G489">
            <v>9400</v>
          </cell>
          <cell r="H489">
            <v>0.4</v>
          </cell>
        </row>
        <row r="490">
          <cell r="A490" t="str">
            <v>SRL3535</v>
          </cell>
          <cell r="B490" t="str">
            <v xml:space="preserve">  Saging LVTC 3 x 50 + N 35 </v>
          </cell>
          <cell r="C490" t="str">
            <v>Span</v>
          </cell>
          <cell r="D490">
            <v>63735</v>
          </cell>
          <cell r="E490">
            <v>7600</v>
          </cell>
          <cell r="F490">
            <v>8360</v>
          </cell>
          <cell r="G490">
            <v>8300</v>
          </cell>
          <cell r="H490">
            <v>0.4</v>
          </cell>
        </row>
        <row r="491">
          <cell r="A491" t="str">
            <v>SRL255</v>
          </cell>
          <cell r="B491" t="str">
            <v xml:space="preserve">  Saging LVTC 2 x 50 + N 50 </v>
          </cell>
          <cell r="C491" t="str">
            <v>Span</v>
          </cell>
          <cell r="D491">
            <v>55120</v>
          </cell>
          <cell r="E491">
            <v>6600</v>
          </cell>
          <cell r="F491">
            <v>7260.0000000000009</v>
          </cell>
          <cell r="G491">
            <v>7200</v>
          </cell>
          <cell r="H491">
            <v>0.4</v>
          </cell>
        </row>
        <row r="492">
          <cell r="A492" t="str">
            <v>SRL2535</v>
          </cell>
          <cell r="B492" t="str">
            <v xml:space="preserve">  Saging LVTC 2 x 50 + N 35 </v>
          </cell>
          <cell r="C492" t="str">
            <v>Span</v>
          </cell>
          <cell r="D492">
            <v>55120</v>
          </cell>
          <cell r="E492">
            <v>6600</v>
          </cell>
          <cell r="F492">
            <v>7260.0000000000009</v>
          </cell>
          <cell r="G492">
            <v>7200</v>
          </cell>
          <cell r="H492">
            <v>0.4</v>
          </cell>
        </row>
        <row r="493">
          <cell r="A493" t="str">
            <v>SRL2355</v>
          </cell>
          <cell r="B493" t="str">
            <v xml:space="preserve">  Saging LVTC 2 x 35 + N 50 </v>
          </cell>
          <cell r="C493" t="str">
            <v>Span</v>
          </cell>
          <cell r="D493">
            <v>46510</v>
          </cell>
          <cell r="E493">
            <v>5500</v>
          </cell>
          <cell r="F493">
            <v>6050.0000000000009</v>
          </cell>
          <cell r="G493">
            <v>6000</v>
          </cell>
          <cell r="H493">
            <v>0.4</v>
          </cell>
        </row>
        <row r="494">
          <cell r="A494" t="str">
            <v>SRL23535</v>
          </cell>
          <cell r="B494" t="str">
            <v xml:space="preserve">  Saging LVTC 2 x 35 + N 35 </v>
          </cell>
          <cell r="C494" t="str">
            <v>Span</v>
          </cell>
          <cell r="D494">
            <v>46510</v>
          </cell>
          <cell r="E494">
            <v>5500</v>
          </cell>
          <cell r="F494">
            <v>6050.0000000000009</v>
          </cell>
          <cell r="G494">
            <v>6000</v>
          </cell>
          <cell r="H494">
            <v>0.4</v>
          </cell>
        </row>
        <row r="495">
          <cell r="A495" t="str">
            <v>SRL22525</v>
          </cell>
          <cell r="B495" t="str">
            <v xml:space="preserve">  Saging LVTC 2 x 25 + N 25 </v>
          </cell>
          <cell r="C495" t="str">
            <v>Span</v>
          </cell>
          <cell r="D495">
            <v>46510</v>
          </cell>
          <cell r="E495">
            <v>5500</v>
          </cell>
          <cell r="F495">
            <v>6050.0000000000009</v>
          </cell>
          <cell r="G495">
            <v>6000</v>
          </cell>
          <cell r="H495">
            <v>0.4</v>
          </cell>
        </row>
        <row r="496">
          <cell r="A496" t="str">
            <v>SRL33525</v>
          </cell>
          <cell r="B496" t="str">
            <v xml:space="preserve">  Saging LVTC 3 x 35 + N 50</v>
          </cell>
          <cell r="C496" t="str">
            <v>Span</v>
          </cell>
          <cell r="D496">
            <v>66000</v>
          </cell>
          <cell r="E496">
            <v>7200</v>
          </cell>
          <cell r="F496">
            <v>7920.0000000000009</v>
          </cell>
          <cell r="G496">
            <v>7900</v>
          </cell>
          <cell r="H496">
            <v>0.4</v>
          </cell>
        </row>
        <row r="497">
          <cell r="A497" t="str">
            <v>SRL32525</v>
          </cell>
          <cell r="B497" t="str">
            <v xml:space="preserve">  Saging LVTC 3 x 25 + N 25 </v>
          </cell>
          <cell r="C497" t="str">
            <v>Span</v>
          </cell>
          <cell r="D497">
            <v>62013.333333333336</v>
          </cell>
          <cell r="E497">
            <v>6000</v>
          </cell>
          <cell r="F497">
            <v>6600.0000000000009</v>
          </cell>
          <cell r="G497">
            <v>6600</v>
          </cell>
          <cell r="H497">
            <v>0.4</v>
          </cell>
        </row>
        <row r="498">
          <cell r="A498" t="str">
            <v>SRL216</v>
          </cell>
          <cell r="B498" t="str">
            <v xml:space="preserve">  Saging LVTC 2 X 16</v>
          </cell>
          <cell r="C498" t="str">
            <v>Span</v>
          </cell>
          <cell r="D498">
            <v>15000</v>
          </cell>
          <cell r="E498">
            <v>1500</v>
          </cell>
          <cell r="F498">
            <v>1650.0000000000002</v>
          </cell>
          <cell r="G498">
            <v>1600</v>
          </cell>
          <cell r="H498">
            <v>0.4</v>
          </cell>
        </row>
        <row r="499">
          <cell r="A499" t="str">
            <v>SRL210</v>
          </cell>
          <cell r="B499" t="str">
            <v xml:space="preserve">  Saging LVTC 2 X 10</v>
          </cell>
          <cell r="C499" t="str">
            <v>Span</v>
          </cell>
          <cell r="D499">
            <v>10000</v>
          </cell>
          <cell r="E499">
            <v>1200</v>
          </cell>
          <cell r="F499">
            <v>1320</v>
          </cell>
          <cell r="G499">
            <v>1300</v>
          </cell>
          <cell r="H499">
            <v>0.4</v>
          </cell>
        </row>
        <row r="500">
          <cell r="A500" t="str">
            <v>SRL250</v>
          </cell>
          <cell r="B500" t="str">
            <v xml:space="preserve">  Saging  LVTC 2 x 50</v>
          </cell>
          <cell r="C500" t="str">
            <v>Span</v>
          </cell>
          <cell r="D500">
            <v>50500</v>
          </cell>
          <cell r="E500">
            <v>5200</v>
          </cell>
          <cell r="F500">
            <v>5720.0000000000009</v>
          </cell>
          <cell r="G500">
            <v>5700</v>
          </cell>
        </row>
        <row r="501">
          <cell r="A501" t="str">
            <v>SRL27</v>
          </cell>
          <cell r="B501" t="str">
            <v xml:space="preserve">  Saging LVTC 2 x 70</v>
          </cell>
          <cell r="C501" t="str">
            <v>Span</v>
          </cell>
          <cell r="D501">
            <v>72345</v>
          </cell>
          <cell r="E501">
            <v>6600</v>
          </cell>
          <cell r="F501">
            <v>7260.0000000000009</v>
          </cell>
          <cell r="G501">
            <v>7200</v>
          </cell>
          <cell r="H501">
            <v>0.4</v>
          </cell>
        </row>
        <row r="502">
          <cell r="A502" t="str">
            <v>srl21616</v>
          </cell>
          <cell r="B502" t="str">
            <v xml:space="preserve">  Saging LVTC 2 X 16 + N 16</v>
          </cell>
          <cell r="D502">
            <v>22500</v>
          </cell>
          <cell r="E502">
            <v>1800</v>
          </cell>
          <cell r="F502">
            <v>1980.0000000000002</v>
          </cell>
          <cell r="G502">
            <v>1900</v>
          </cell>
          <cell r="H502">
            <v>0.4</v>
          </cell>
        </row>
        <row r="503">
          <cell r="A503" t="str">
            <v>sRL33525</v>
          </cell>
          <cell r="B503" t="str">
            <v xml:space="preserve">  Saging LVTC 2 x 35 + N 25</v>
          </cell>
          <cell r="C503" t="str">
            <v>Span</v>
          </cell>
          <cell r="D503">
            <v>46510</v>
          </cell>
          <cell r="E503">
            <v>5500</v>
          </cell>
          <cell r="F503">
            <v>6050.0000000000009</v>
          </cell>
          <cell r="G503">
            <v>6000</v>
          </cell>
          <cell r="H503">
            <v>0.4</v>
          </cell>
        </row>
        <row r="504">
          <cell r="A504" t="str">
            <v>srl21010</v>
          </cell>
          <cell r="B504" t="str">
            <v xml:space="preserve">  Saging LVTC 2 x 10 x 10</v>
          </cell>
          <cell r="D504">
            <v>15000</v>
          </cell>
          <cell r="F504">
            <v>0</v>
          </cell>
          <cell r="G504">
            <v>0</v>
          </cell>
        </row>
        <row r="505">
          <cell r="A505" t="str">
            <v>SRL31616</v>
          </cell>
          <cell r="B505" t="str">
            <v xml:space="preserve">  Saging LVTC 3 X 16 + 16</v>
          </cell>
          <cell r="C505" t="str">
            <v>Span</v>
          </cell>
          <cell r="D505">
            <v>30000</v>
          </cell>
          <cell r="E505">
            <v>2100</v>
          </cell>
          <cell r="F505">
            <v>2310</v>
          </cell>
          <cell r="G505">
            <v>2300</v>
          </cell>
          <cell r="H505">
            <v>0.4</v>
          </cell>
        </row>
        <row r="506">
          <cell r="A506" t="str">
            <v>SRL33525</v>
          </cell>
          <cell r="B506" t="str">
            <v xml:space="preserve">  Saging LVTC 3 x 35 + N 25</v>
          </cell>
          <cell r="C506" t="str">
            <v>Span</v>
          </cell>
          <cell r="D506">
            <v>61750</v>
          </cell>
          <cell r="E506">
            <v>22500</v>
          </cell>
          <cell r="F506">
            <v>24750.000000000004</v>
          </cell>
          <cell r="G506">
            <v>24700</v>
          </cell>
          <cell r="H506">
            <v>0.4</v>
          </cell>
        </row>
        <row r="507">
          <cell r="A507" t="str">
            <v>sRL235</v>
          </cell>
          <cell r="B507" t="str">
            <v xml:space="preserve">  Saging LVTC 2 x 35 </v>
          </cell>
          <cell r="C507" t="str">
            <v>Span</v>
          </cell>
          <cell r="D507">
            <v>46510</v>
          </cell>
          <cell r="E507">
            <v>15000</v>
          </cell>
          <cell r="F507">
            <v>16500</v>
          </cell>
          <cell r="G507">
            <v>16500</v>
          </cell>
          <cell r="H507">
            <v>0.4</v>
          </cell>
        </row>
        <row r="508">
          <cell r="F508">
            <v>0</v>
          </cell>
          <cell r="G508">
            <v>0</v>
          </cell>
        </row>
        <row r="509">
          <cell r="F509">
            <v>0</v>
          </cell>
          <cell r="G509">
            <v>0</v>
          </cell>
        </row>
        <row r="510">
          <cell r="B510" t="str">
            <v>PENARIKAN SAMBUNGAN RUMAH (SR)</v>
          </cell>
          <cell r="E510">
            <v>0</v>
          </cell>
          <cell r="F510">
            <v>0</v>
          </cell>
          <cell r="G510">
            <v>0</v>
          </cell>
        </row>
        <row r="511">
          <cell r="A511" t="str">
            <v>SR</v>
          </cell>
          <cell r="B511" t="str">
            <v xml:space="preserve">Pasang SR </v>
          </cell>
          <cell r="C511" t="str">
            <v>Unit</v>
          </cell>
          <cell r="D511">
            <v>10850</v>
          </cell>
          <cell r="E511">
            <v>4100</v>
          </cell>
          <cell r="F511">
            <v>4510</v>
          </cell>
          <cell r="G511">
            <v>4500</v>
          </cell>
        </row>
        <row r="512">
          <cell r="A512" t="str">
            <v>bsr</v>
          </cell>
          <cell r="B512" t="str">
            <v xml:space="preserve">  Bongkar SR</v>
          </cell>
          <cell r="C512" t="str">
            <v>Unit</v>
          </cell>
          <cell r="E512">
            <v>2400</v>
          </cell>
          <cell r="F512">
            <v>2640</v>
          </cell>
          <cell r="G512">
            <v>2600</v>
          </cell>
        </row>
        <row r="513">
          <cell r="A513" t="str">
            <v>SR1</v>
          </cell>
          <cell r="B513" t="str">
            <v>TARIK SR 1 PHASA</v>
          </cell>
          <cell r="C513" t="str">
            <v>Unit</v>
          </cell>
          <cell r="D513">
            <v>10850</v>
          </cell>
          <cell r="E513">
            <v>4100</v>
          </cell>
          <cell r="F513">
            <v>4510</v>
          </cell>
          <cell r="G513">
            <v>4500</v>
          </cell>
        </row>
        <row r="514">
          <cell r="A514" t="str">
            <v>SRT</v>
          </cell>
          <cell r="B514" t="str">
            <v>Bongkar Pasang  SR Terkait Pemindahan Pole/Split/dll</v>
          </cell>
          <cell r="C514" t="str">
            <v>Unit</v>
          </cell>
          <cell r="E514">
            <v>3000</v>
          </cell>
          <cell r="F514">
            <v>3300.0000000000005</v>
          </cell>
          <cell r="G514">
            <v>3300</v>
          </cell>
        </row>
        <row r="515">
          <cell r="A515" t="str">
            <v>BPSR</v>
          </cell>
          <cell r="B515" t="str">
            <v xml:space="preserve">  Bongkar Pasang SR / Penggantian SR </v>
          </cell>
          <cell r="C515" t="str">
            <v>Unit</v>
          </cell>
          <cell r="E515">
            <v>6500</v>
          </cell>
          <cell r="F515">
            <v>7150.0000000000009</v>
          </cell>
          <cell r="G515">
            <v>7100</v>
          </cell>
        </row>
        <row r="516">
          <cell r="A516" t="str">
            <v>SR3</v>
          </cell>
          <cell r="B516" t="str">
            <v>SR 3 PHASA</v>
          </cell>
          <cell r="C516" t="str">
            <v>Unit</v>
          </cell>
          <cell r="D516">
            <v>22250</v>
          </cell>
          <cell r="E516">
            <v>8900</v>
          </cell>
          <cell r="F516">
            <v>9790</v>
          </cell>
          <cell r="G516">
            <v>9700</v>
          </cell>
        </row>
        <row r="517">
          <cell r="B517" t="str">
            <v>SR 3 PHASA</v>
          </cell>
          <cell r="C517" t="str">
            <v>Unit</v>
          </cell>
          <cell r="D517">
            <v>1100000</v>
          </cell>
          <cell r="E517">
            <v>0</v>
          </cell>
          <cell r="F517">
            <v>0</v>
          </cell>
          <cell r="G517">
            <v>0</v>
          </cell>
        </row>
        <row r="518">
          <cell r="B518" t="str">
            <v>SR 3 PHASA</v>
          </cell>
          <cell r="E518">
            <v>0</v>
          </cell>
          <cell r="F518">
            <v>0</v>
          </cell>
          <cell r="G518">
            <v>0</v>
          </cell>
        </row>
        <row r="519">
          <cell r="A519" t="str">
            <v>bsr3</v>
          </cell>
          <cell r="B519" t="str">
            <v xml:space="preserve">  Bongkar SR 3 PHASA</v>
          </cell>
          <cell r="C519" t="str">
            <v>Unit</v>
          </cell>
          <cell r="E519">
            <v>5340</v>
          </cell>
          <cell r="F519">
            <v>5874.0000000000009</v>
          </cell>
          <cell r="G519">
            <v>5800</v>
          </cell>
        </row>
        <row r="520">
          <cell r="B520" t="str">
            <v>UPAH BORONGAN PEMASANGAN TRAFO DAN</v>
          </cell>
          <cell r="E520">
            <v>0</v>
          </cell>
          <cell r="F520">
            <v>0</v>
          </cell>
          <cell r="G520">
            <v>0</v>
          </cell>
        </row>
        <row r="521">
          <cell r="B521" t="str">
            <v>KONSTRUKSINYA</v>
          </cell>
          <cell r="E521">
            <v>0</v>
          </cell>
          <cell r="F521">
            <v>0</v>
          </cell>
          <cell r="G521">
            <v>0</v>
          </cell>
        </row>
        <row r="522">
          <cell r="A522" t="str">
            <v>T15</v>
          </cell>
          <cell r="B522" t="str">
            <v>Pasang Trafo 1 Phasa 10/15 KVA + Bracket</v>
          </cell>
          <cell r="C522" t="str">
            <v>Unit</v>
          </cell>
          <cell r="E522">
            <v>43000</v>
          </cell>
          <cell r="F522">
            <v>47300.000000000007</v>
          </cell>
          <cell r="G522">
            <v>47300</v>
          </cell>
          <cell r="I522" t="str">
            <v>Komplit</v>
          </cell>
        </row>
        <row r="523">
          <cell r="A523" t="str">
            <v>T25</v>
          </cell>
          <cell r="B523" t="str">
            <v>Pasang Trafo 1 Phasa 25 KVA + Bracket</v>
          </cell>
          <cell r="C523" t="str">
            <v>Unit</v>
          </cell>
          <cell r="D523">
            <v>137800</v>
          </cell>
          <cell r="E523">
            <v>57500</v>
          </cell>
          <cell r="F523">
            <v>63250.000000000007</v>
          </cell>
          <cell r="G523">
            <v>63200</v>
          </cell>
          <cell r="I523" t="str">
            <v>Komplit</v>
          </cell>
        </row>
        <row r="524">
          <cell r="A524" t="str">
            <v>T50</v>
          </cell>
          <cell r="B524" t="str">
            <v>Pasang Trafo 1 Phasa 50 KVA + Bracket</v>
          </cell>
          <cell r="C524" t="str">
            <v>Unit</v>
          </cell>
          <cell r="D524">
            <v>137800</v>
          </cell>
          <cell r="E524">
            <v>57500</v>
          </cell>
          <cell r="F524">
            <v>63250.000000000007</v>
          </cell>
          <cell r="G524">
            <v>63200</v>
          </cell>
          <cell r="I524" t="str">
            <v>Komplit</v>
          </cell>
        </row>
        <row r="525">
          <cell r="A525" t="str">
            <v>T350</v>
          </cell>
          <cell r="B525" t="str">
            <v>Pasang Trafo 3 Phasa 50 KVA (SG/CG 312 A)</v>
          </cell>
          <cell r="C525" t="str">
            <v>Unit</v>
          </cell>
          <cell r="D525">
            <v>482300</v>
          </cell>
          <cell r="E525">
            <v>100000</v>
          </cell>
          <cell r="F525">
            <v>110000.00000000001</v>
          </cell>
          <cell r="G525">
            <v>110000</v>
          </cell>
          <cell r="I525" t="str">
            <v>Komplit</v>
          </cell>
        </row>
        <row r="526">
          <cell r="A526" t="str">
            <v>T325</v>
          </cell>
          <cell r="B526" t="str">
            <v>Pasang Trafo 3 Phasa 25 KVA (SG/CG 312 A)</v>
          </cell>
          <cell r="C526" t="str">
            <v>Unit</v>
          </cell>
          <cell r="D526">
            <v>482300</v>
          </cell>
          <cell r="E526">
            <v>100000</v>
          </cell>
          <cell r="F526">
            <v>110000.00000000001</v>
          </cell>
          <cell r="G526">
            <v>110000</v>
          </cell>
          <cell r="I526" t="str">
            <v>Komplit</v>
          </cell>
        </row>
        <row r="527">
          <cell r="A527" t="str">
            <v>T3100</v>
          </cell>
          <cell r="B527" t="str">
            <v>Pasang Trafo 3 Phasa 100 KVA  (SG/CG 313)</v>
          </cell>
          <cell r="C527" t="str">
            <v>Unit</v>
          </cell>
          <cell r="D527">
            <v>1398670</v>
          </cell>
          <cell r="E527">
            <v>125000</v>
          </cell>
          <cell r="F527">
            <v>137500</v>
          </cell>
          <cell r="G527">
            <v>137500</v>
          </cell>
          <cell r="I527" t="str">
            <v>Komplit</v>
          </cell>
        </row>
        <row r="528">
          <cell r="A528" t="str">
            <v>T3160</v>
          </cell>
          <cell r="B528" t="str">
            <v>Pasang Trafo 3 Phasa 160 KVA  (SG/CG 313)</v>
          </cell>
          <cell r="C528" t="str">
            <v>Unit</v>
          </cell>
          <cell r="D528">
            <v>1536470</v>
          </cell>
          <cell r="E528">
            <v>150000</v>
          </cell>
          <cell r="F528">
            <v>165000</v>
          </cell>
          <cell r="G528">
            <v>165000</v>
          </cell>
          <cell r="I528" t="str">
            <v>Komplit</v>
          </cell>
        </row>
        <row r="529">
          <cell r="A529" t="str">
            <v>T3200</v>
          </cell>
          <cell r="B529" t="str">
            <v>Pasang Trafo 3 Phasa 200 KVA  (SG/CG 313)</v>
          </cell>
          <cell r="C529" t="str">
            <v>Unit</v>
          </cell>
          <cell r="D529">
            <v>1674270</v>
          </cell>
          <cell r="E529">
            <v>175000</v>
          </cell>
          <cell r="F529">
            <v>192500.00000000003</v>
          </cell>
          <cell r="G529">
            <v>192500</v>
          </cell>
          <cell r="I529" t="str">
            <v>Komplit</v>
          </cell>
        </row>
        <row r="530">
          <cell r="A530" t="str">
            <v>GT</v>
          </cell>
          <cell r="B530" t="str">
            <v>Grounding Trafo (SM / CM 2 - 11)</v>
          </cell>
          <cell r="C530" t="str">
            <v>Unit</v>
          </cell>
          <cell r="D530">
            <v>22395</v>
          </cell>
          <cell r="E530">
            <v>11100</v>
          </cell>
          <cell r="F530">
            <v>12210.000000000002</v>
          </cell>
          <cell r="G530">
            <v>12200</v>
          </cell>
          <cell r="I530" t="str">
            <v>Komplit</v>
          </cell>
        </row>
        <row r="531">
          <cell r="A531" t="str">
            <v>T3250</v>
          </cell>
          <cell r="B531" t="str">
            <v>Pasang Trafo 3 Phasa 250 KVA  (SG/CG 313)</v>
          </cell>
          <cell r="C531" t="str">
            <v>Unit</v>
          </cell>
          <cell r="E531">
            <v>200000</v>
          </cell>
          <cell r="F531">
            <v>220000.00000000003</v>
          </cell>
          <cell r="G531">
            <v>220000</v>
          </cell>
          <cell r="I531" t="str">
            <v>Komplit</v>
          </cell>
        </row>
        <row r="532">
          <cell r="A532" t="str">
            <v>T3400</v>
          </cell>
          <cell r="B532" t="str">
            <v>Pasang Trafo 3 Phasa 400 KVA  (SG/CG 313)</v>
          </cell>
          <cell r="C532" t="str">
            <v>Unit</v>
          </cell>
          <cell r="E532">
            <v>275000</v>
          </cell>
          <cell r="F532">
            <v>302500</v>
          </cell>
          <cell r="G532">
            <v>302500</v>
          </cell>
          <cell r="I532" t="str">
            <v>Komplit</v>
          </cell>
        </row>
        <row r="533">
          <cell r="A533" t="str">
            <v>T3500</v>
          </cell>
          <cell r="B533" t="str">
            <v>Pasang Trafo 3 Phasa 500 KVA  (SG/CG 313)</v>
          </cell>
          <cell r="C533" t="str">
            <v>Unit</v>
          </cell>
          <cell r="E533">
            <v>275000</v>
          </cell>
          <cell r="F533">
            <v>302500</v>
          </cell>
          <cell r="G533">
            <v>302500</v>
          </cell>
          <cell r="I533" t="str">
            <v>Komplit</v>
          </cell>
        </row>
        <row r="534">
          <cell r="A534" t="str">
            <v>T3630</v>
          </cell>
          <cell r="B534" t="str">
            <v>Pasang Trafo 3 Phasa 630 KVA  (SG/CG 313)</v>
          </cell>
          <cell r="C534" t="str">
            <v>Unit</v>
          </cell>
          <cell r="E534">
            <v>325000</v>
          </cell>
          <cell r="F534">
            <v>357500</v>
          </cell>
          <cell r="G534">
            <v>357500</v>
          </cell>
          <cell r="I534" t="str">
            <v>Komplit</v>
          </cell>
        </row>
        <row r="535">
          <cell r="A535" t="str">
            <v>JT31</v>
          </cell>
          <cell r="B535" t="str">
            <v>Pasang Jlagrak Trafo 3 Phase 1 Tiang</v>
          </cell>
          <cell r="C535" t="str">
            <v>Unit</v>
          </cell>
          <cell r="E535">
            <v>75000</v>
          </cell>
          <cell r="F535">
            <v>82500</v>
          </cell>
          <cell r="G535">
            <v>82500</v>
          </cell>
          <cell r="I535" t="str">
            <v>Komplit</v>
          </cell>
        </row>
        <row r="536">
          <cell r="A536" t="str">
            <v>JT32</v>
          </cell>
          <cell r="B536" t="str">
            <v>Pasang Jlagrak Trafo 3 Phase 2Tiang</v>
          </cell>
          <cell r="C536" t="str">
            <v>Unit</v>
          </cell>
          <cell r="E536">
            <v>50000</v>
          </cell>
          <cell r="F536">
            <v>55000.000000000007</v>
          </cell>
          <cell r="G536">
            <v>55000</v>
          </cell>
          <cell r="I536" t="str">
            <v>Komplit</v>
          </cell>
        </row>
        <row r="537">
          <cell r="A537" t="str">
            <v>JPTct</v>
          </cell>
          <cell r="B537" t="str">
            <v>Pasang Jlagrak PT CT</v>
          </cell>
          <cell r="C537" t="str">
            <v>Unit</v>
          </cell>
          <cell r="E537">
            <v>50000</v>
          </cell>
          <cell r="F537">
            <v>55000.000000000007</v>
          </cell>
          <cell r="G537">
            <v>55000</v>
          </cell>
          <cell r="I537" t="str">
            <v>Komplit</v>
          </cell>
        </row>
        <row r="538">
          <cell r="A538" t="str">
            <v>t3800</v>
          </cell>
          <cell r="B538" t="str">
            <v>Pasang Trafo 3 Phasa 800-1000 KVA  (SG/CG 313)</v>
          </cell>
          <cell r="C538" t="str">
            <v>Unit</v>
          </cell>
          <cell r="E538">
            <v>450000</v>
          </cell>
          <cell r="F538">
            <v>495000.00000000006</v>
          </cell>
          <cell r="G538">
            <v>495000</v>
          </cell>
        </row>
        <row r="539">
          <cell r="A539" t="str">
            <v>PTCT</v>
          </cell>
          <cell r="B539" t="str">
            <v>Pasang PT CT</v>
          </cell>
          <cell r="C539" t="str">
            <v>set (3 bh)</v>
          </cell>
          <cell r="E539">
            <v>95000</v>
          </cell>
          <cell r="F539">
            <v>104500.00000000001</v>
          </cell>
          <cell r="G539">
            <v>104500</v>
          </cell>
          <cell r="I539" t="str">
            <v>Komplit</v>
          </cell>
        </row>
        <row r="540">
          <cell r="A540" t="str">
            <v>KB</v>
          </cell>
          <cell r="B540" t="str">
            <v>Pasang KAPASITOR BESAR</v>
          </cell>
          <cell r="C540" t="str">
            <v>Unit</v>
          </cell>
          <cell r="E540">
            <v>100000</v>
          </cell>
          <cell r="F540">
            <v>110000.00000000001</v>
          </cell>
          <cell r="G540">
            <v>110000</v>
          </cell>
          <cell r="I540" t="str">
            <v>Komplit</v>
          </cell>
        </row>
        <row r="541">
          <cell r="A541" t="str">
            <v>kk</v>
          </cell>
          <cell r="B541" t="str">
            <v>Pasang KAPASITOR KECIL</v>
          </cell>
          <cell r="C541" t="str">
            <v>Unit</v>
          </cell>
          <cell r="E541">
            <v>57500</v>
          </cell>
          <cell r="F541">
            <v>63250.000000000007</v>
          </cell>
          <cell r="G541">
            <v>63200</v>
          </cell>
          <cell r="I541" t="str">
            <v>Komplit</v>
          </cell>
        </row>
        <row r="542">
          <cell r="A542" t="str">
            <v>BT10</v>
          </cell>
          <cell r="B542" t="str">
            <v xml:space="preserve">   Bongkar Trafo 1 Phasa 10/15 KVA + Bracket</v>
          </cell>
          <cell r="C542" t="str">
            <v>Unit</v>
          </cell>
          <cell r="D542">
            <v>0</v>
          </cell>
          <cell r="E542">
            <v>25800</v>
          </cell>
          <cell r="F542">
            <v>28380.000000000004</v>
          </cell>
          <cell r="G542">
            <v>28300</v>
          </cell>
          <cell r="H542">
            <v>0.6</v>
          </cell>
          <cell r="I542" t="str">
            <v>Komplit</v>
          </cell>
        </row>
        <row r="543">
          <cell r="A543" t="str">
            <v>BT25</v>
          </cell>
          <cell r="B543" t="str">
            <v xml:space="preserve">  Bongkar Trafo 1 Phasa 25 KVA +   Bracket</v>
          </cell>
          <cell r="C543" t="str">
            <v>Unit</v>
          </cell>
          <cell r="D543">
            <v>82680</v>
          </cell>
          <cell r="E543">
            <v>34500</v>
          </cell>
          <cell r="F543">
            <v>37950</v>
          </cell>
          <cell r="G543">
            <v>37900</v>
          </cell>
          <cell r="H543">
            <v>0.6</v>
          </cell>
          <cell r="I543" t="str">
            <v>Komplit</v>
          </cell>
        </row>
        <row r="544">
          <cell r="A544" t="str">
            <v>BT50</v>
          </cell>
          <cell r="B544" t="str">
            <v xml:space="preserve">  Bongkar Trafo 1 Phasa 50 KVA +   Bracket</v>
          </cell>
          <cell r="C544" t="str">
            <v>Unit</v>
          </cell>
          <cell r="D544">
            <v>82680</v>
          </cell>
          <cell r="E544">
            <v>34500</v>
          </cell>
          <cell r="F544">
            <v>37950</v>
          </cell>
          <cell r="G544">
            <v>37900</v>
          </cell>
          <cell r="H544">
            <v>0.6</v>
          </cell>
          <cell r="I544" t="str">
            <v>Komplit</v>
          </cell>
        </row>
        <row r="545">
          <cell r="A545" t="str">
            <v>BT350</v>
          </cell>
          <cell r="B545" t="str">
            <v xml:space="preserve">  Bongkar Trafo 3 Phasa 50 KVA  (SG/CG 312 A)</v>
          </cell>
          <cell r="C545" t="str">
            <v>Unit</v>
          </cell>
          <cell r="D545">
            <v>289380</v>
          </cell>
          <cell r="E545">
            <v>60000</v>
          </cell>
          <cell r="F545">
            <v>66000</v>
          </cell>
          <cell r="G545">
            <v>66000</v>
          </cell>
          <cell r="H545">
            <v>0.6</v>
          </cell>
          <cell r="I545" t="str">
            <v>Komplit</v>
          </cell>
        </row>
        <row r="546">
          <cell r="A546" t="str">
            <v>BT325</v>
          </cell>
          <cell r="B546" t="str">
            <v xml:space="preserve">  Bongkar Trafo 3 Phasa 25 KVA  (SG/CG 312 A)</v>
          </cell>
          <cell r="C546" t="str">
            <v>Unit</v>
          </cell>
          <cell r="D546">
            <v>289380</v>
          </cell>
          <cell r="E546">
            <v>60000</v>
          </cell>
          <cell r="F546">
            <v>66000</v>
          </cell>
          <cell r="G546">
            <v>66000</v>
          </cell>
          <cell r="H546">
            <v>0.6</v>
          </cell>
          <cell r="I546" t="str">
            <v>Komplit</v>
          </cell>
        </row>
        <row r="547">
          <cell r="A547" t="str">
            <v>BT3100</v>
          </cell>
          <cell r="B547" t="str">
            <v xml:space="preserve">  Bongkar Trafo 3 Phasa 100 KVA  (SG/CG 313)</v>
          </cell>
          <cell r="C547" t="str">
            <v>Unit</v>
          </cell>
          <cell r="D547">
            <v>839202</v>
          </cell>
          <cell r="E547">
            <v>75000</v>
          </cell>
          <cell r="F547">
            <v>82500</v>
          </cell>
          <cell r="G547">
            <v>82500</v>
          </cell>
          <cell r="H547">
            <v>0.6</v>
          </cell>
          <cell r="I547" t="str">
            <v>Komplit</v>
          </cell>
        </row>
        <row r="548">
          <cell r="A548" t="str">
            <v>BT3160</v>
          </cell>
          <cell r="B548" t="str">
            <v xml:space="preserve">  Bongkar Trafo 3 Phasa 160 KVA  (SG/CG 313)</v>
          </cell>
          <cell r="C548" t="str">
            <v>Unit</v>
          </cell>
          <cell r="D548">
            <v>921882</v>
          </cell>
          <cell r="E548">
            <v>90000</v>
          </cell>
          <cell r="F548">
            <v>99000.000000000015</v>
          </cell>
          <cell r="G548">
            <v>99000</v>
          </cell>
          <cell r="H548">
            <v>0.6</v>
          </cell>
          <cell r="I548" t="str">
            <v>Komplit</v>
          </cell>
        </row>
        <row r="549">
          <cell r="A549" t="str">
            <v>BT3200</v>
          </cell>
          <cell r="B549" t="str">
            <v xml:space="preserve">  Bongkar Trafo 3 Phasa 200 KVA  (SG/CG 313)</v>
          </cell>
          <cell r="C549" t="str">
            <v>Unit</v>
          </cell>
          <cell r="D549">
            <v>1004562</v>
          </cell>
          <cell r="E549">
            <v>105000</v>
          </cell>
          <cell r="F549">
            <v>115500.00000000001</v>
          </cell>
          <cell r="G549">
            <v>115500</v>
          </cell>
          <cell r="H549">
            <v>0.6</v>
          </cell>
          <cell r="I549" t="str">
            <v>Komplit</v>
          </cell>
        </row>
        <row r="550">
          <cell r="A550" t="str">
            <v>BGT</v>
          </cell>
          <cell r="B550" t="str">
            <v xml:space="preserve">  Bongkar Grounding Trafo (SM / CM 2 - 11)</v>
          </cell>
          <cell r="C550" t="str">
            <v>Unit</v>
          </cell>
          <cell r="D550">
            <v>13437</v>
          </cell>
          <cell r="E550">
            <v>6660</v>
          </cell>
          <cell r="F550">
            <v>7326.0000000000009</v>
          </cell>
          <cell r="G550">
            <v>7300</v>
          </cell>
          <cell r="H550">
            <v>0.6</v>
          </cell>
          <cell r="I550" t="str">
            <v>Komplit</v>
          </cell>
        </row>
        <row r="551">
          <cell r="A551" t="str">
            <v>BT3250</v>
          </cell>
          <cell r="B551" t="str">
            <v xml:space="preserve">  Bongkar  Trafo 3 Phasa 250 KVA  (SG/CG 313)</v>
          </cell>
          <cell r="C551" t="str">
            <v>Unit</v>
          </cell>
          <cell r="D551">
            <v>0</v>
          </cell>
          <cell r="E551">
            <v>120000</v>
          </cell>
          <cell r="F551">
            <v>132000</v>
          </cell>
          <cell r="G551">
            <v>132000</v>
          </cell>
          <cell r="H551">
            <v>0.6</v>
          </cell>
          <cell r="I551" t="str">
            <v>Komplit</v>
          </cell>
        </row>
        <row r="552">
          <cell r="A552" t="str">
            <v>BT3400</v>
          </cell>
          <cell r="B552" t="str">
            <v xml:space="preserve">  Bongkar Trafo 3 Phasa 400 KVA  (SG/CG 313)</v>
          </cell>
          <cell r="C552" t="str">
            <v>Unit</v>
          </cell>
          <cell r="D552">
            <v>0</v>
          </cell>
          <cell r="E552">
            <v>165000</v>
          </cell>
          <cell r="F552">
            <v>181500.00000000003</v>
          </cell>
          <cell r="G552">
            <v>181500</v>
          </cell>
          <cell r="H552">
            <v>0.6</v>
          </cell>
          <cell r="I552" t="str">
            <v>Komplit</v>
          </cell>
        </row>
        <row r="553">
          <cell r="A553" t="str">
            <v>BT3500</v>
          </cell>
          <cell r="B553" t="str">
            <v xml:space="preserve">  Bongkar Trafo 3 Phasa 500 KVA  (SG/CG 313)</v>
          </cell>
          <cell r="C553" t="str">
            <v>Unit</v>
          </cell>
          <cell r="D553">
            <v>0</v>
          </cell>
          <cell r="E553">
            <v>165000</v>
          </cell>
          <cell r="F553">
            <v>181500.00000000003</v>
          </cell>
          <cell r="G553">
            <v>181500</v>
          </cell>
          <cell r="H553">
            <v>0.6</v>
          </cell>
          <cell r="I553" t="str">
            <v>Komplit</v>
          </cell>
        </row>
        <row r="554">
          <cell r="A554" t="str">
            <v>BT3630</v>
          </cell>
          <cell r="B554" t="str">
            <v xml:space="preserve">  Bongkar Trafo 3 Phasa 630 KVA  (SG/CG 313)</v>
          </cell>
          <cell r="C554" t="str">
            <v>Unit</v>
          </cell>
          <cell r="D554">
            <v>0</v>
          </cell>
          <cell r="E554">
            <v>195000</v>
          </cell>
          <cell r="F554">
            <v>214500.00000000003</v>
          </cell>
          <cell r="G554">
            <v>214500</v>
          </cell>
          <cell r="H554">
            <v>0.6</v>
          </cell>
          <cell r="I554" t="str">
            <v>Komplit</v>
          </cell>
        </row>
        <row r="555">
          <cell r="A555" t="str">
            <v>BJT31</v>
          </cell>
          <cell r="B555" t="str">
            <v xml:space="preserve">  Bongkar Jlagrak Trafo 3 Phase 1 Tiang</v>
          </cell>
          <cell r="C555" t="str">
            <v>Unit</v>
          </cell>
          <cell r="D555">
            <v>0</v>
          </cell>
          <cell r="E555">
            <v>30000</v>
          </cell>
          <cell r="F555">
            <v>33000</v>
          </cell>
          <cell r="G555">
            <v>33000</v>
          </cell>
          <cell r="H555">
            <v>0.4</v>
          </cell>
          <cell r="I555" t="str">
            <v>Komplit</v>
          </cell>
        </row>
        <row r="556">
          <cell r="A556" t="str">
            <v>BJT32</v>
          </cell>
          <cell r="B556" t="str">
            <v xml:space="preserve">  Bongkar Jlagrak   Bongkar Trafo 3 Phase 2Tiang</v>
          </cell>
          <cell r="C556" t="str">
            <v>Unit</v>
          </cell>
          <cell r="D556">
            <v>0</v>
          </cell>
          <cell r="E556">
            <v>20000</v>
          </cell>
          <cell r="F556">
            <v>22000</v>
          </cell>
          <cell r="G556">
            <v>22000</v>
          </cell>
          <cell r="H556">
            <v>0.4</v>
          </cell>
          <cell r="I556" t="str">
            <v>Komplit</v>
          </cell>
        </row>
        <row r="557">
          <cell r="A557" t="str">
            <v>BJPTCT</v>
          </cell>
          <cell r="B557" t="str">
            <v xml:space="preserve">  Bongkar Jlagrak PT CT</v>
          </cell>
          <cell r="C557" t="str">
            <v>Unit</v>
          </cell>
          <cell r="D557">
            <v>0</v>
          </cell>
          <cell r="E557">
            <v>20000</v>
          </cell>
          <cell r="F557">
            <v>22000</v>
          </cell>
          <cell r="G557">
            <v>22000</v>
          </cell>
          <cell r="H557">
            <v>0.4</v>
          </cell>
          <cell r="I557" t="str">
            <v>Komplit</v>
          </cell>
        </row>
        <row r="558">
          <cell r="A558" t="str">
            <v>bt3800</v>
          </cell>
          <cell r="B558" t="str">
            <v xml:space="preserve">  Bongkar Trafo 3 Phasa 800-1000 KVA  (SG/CG 313)</v>
          </cell>
          <cell r="C558" t="str">
            <v>Unit</v>
          </cell>
          <cell r="D558">
            <v>0</v>
          </cell>
          <cell r="E558">
            <v>270000</v>
          </cell>
          <cell r="F558">
            <v>297000</v>
          </cell>
          <cell r="G558">
            <v>297000</v>
          </cell>
          <cell r="H558">
            <v>0.6</v>
          </cell>
        </row>
        <row r="559">
          <cell r="A559" t="str">
            <v>bPTCT</v>
          </cell>
          <cell r="B559" t="str">
            <v xml:space="preserve">  Bongkar PT CT</v>
          </cell>
          <cell r="C559" t="str">
            <v>set (3 bh)</v>
          </cell>
          <cell r="D559">
            <v>0</v>
          </cell>
          <cell r="E559">
            <v>38000</v>
          </cell>
          <cell r="F559">
            <v>41800</v>
          </cell>
          <cell r="G559">
            <v>41800</v>
          </cell>
          <cell r="H559">
            <v>0.4</v>
          </cell>
          <cell r="I559" t="str">
            <v>Komplit</v>
          </cell>
        </row>
        <row r="560">
          <cell r="A560" t="str">
            <v>bKB</v>
          </cell>
          <cell r="B560" t="str">
            <v xml:space="preserve">  Bongkar KAPASITOR BESAR</v>
          </cell>
          <cell r="C560" t="str">
            <v>Unit</v>
          </cell>
          <cell r="D560">
            <v>0</v>
          </cell>
          <cell r="E560">
            <v>60000</v>
          </cell>
          <cell r="F560">
            <v>66000</v>
          </cell>
          <cell r="G560">
            <v>66000</v>
          </cell>
          <cell r="H560">
            <v>0.6</v>
          </cell>
          <cell r="I560" t="str">
            <v>Komplit</v>
          </cell>
        </row>
        <row r="561">
          <cell r="A561" t="str">
            <v>BKK</v>
          </cell>
          <cell r="B561" t="str">
            <v xml:space="preserve">  Bongkar KAPASITOR KECIL</v>
          </cell>
          <cell r="C561" t="str">
            <v>Unit</v>
          </cell>
          <cell r="D561">
            <v>0</v>
          </cell>
          <cell r="E561">
            <v>34500</v>
          </cell>
          <cell r="F561">
            <v>37950</v>
          </cell>
          <cell r="G561">
            <v>37900</v>
          </cell>
          <cell r="H561">
            <v>0.6</v>
          </cell>
          <cell r="I561" t="str">
            <v>Komplit</v>
          </cell>
        </row>
        <row r="562">
          <cell r="A562" t="str">
            <v>bbk</v>
          </cell>
          <cell r="B562" t="str">
            <v xml:space="preserve">  Bongkar bok kapasitor</v>
          </cell>
          <cell r="E562">
            <v>34000</v>
          </cell>
          <cell r="F562">
            <v>37400</v>
          </cell>
          <cell r="G562">
            <v>37400</v>
          </cell>
        </row>
        <row r="563">
          <cell r="B563" t="str">
            <v>UPAH PERBAIKAN RECLOSER</v>
          </cell>
          <cell r="F563">
            <v>0</v>
          </cell>
          <cell r="G563">
            <v>0</v>
          </cell>
          <cell r="H563">
            <v>0.4</v>
          </cell>
        </row>
        <row r="564">
          <cell r="B564" t="str">
            <v>Perbaikan Control Recloser</v>
          </cell>
          <cell r="E564" t="e">
            <v>#REF!</v>
          </cell>
          <cell r="F564" t="e">
            <v>#REF!</v>
          </cell>
          <cell r="G564" t="e">
            <v>#REF!</v>
          </cell>
        </row>
        <row r="565">
          <cell r="B565" t="str">
            <v>Perbaikan PMT Recloser</v>
          </cell>
          <cell r="C565" t="str">
            <v>Unit</v>
          </cell>
          <cell r="D565">
            <v>3180000</v>
          </cell>
          <cell r="E565" t="e">
            <v>#REF!</v>
          </cell>
          <cell r="F565" t="e">
            <v>#REF!</v>
          </cell>
          <cell r="G565" t="e">
            <v>#REF!</v>
          </cell>
        </row>
        <row r="566">
          <cell r="C566" t="str">
            <v>Unit</v>
          </cell>
          <cell r="D566">
            <v>3710000</v>
          </cell>
          <cell r="E566" t="e">
            <v>#REF!</v>
          </cell>
          <cell r="F566" t="e">
            <v>#REF!</v>
          </cell>
          <cell r="G566" t="e">
            <v>#REF!</v>
          </cell>
        </row>
        <row r="567">
          <cell r="B567" t="str">
            <v>UPAH INVESTIGASI INFRA RED</v>
          </cell>
          <cell r="E567" t="e">
            <v>#REF!</v>
          </cell>
          <cell r="F567" t="e">
            <v>#REF!</v>
          </cell>
          <cell r="G567" t="e">
            <v>#REF!</v>
          </cell>
        </row>
        <row r="568">
          <cell r="C568" t="str">
            <v>titik</v>
          </cell>
          <cell r="D568">
            <v>25440</v>
          </cell>
          <cell r="E568" t="e">
            <v>#REF!</v>
          </cell>
          <cell r="F568" t="e">
            <v>#REF!</v>
          </cell>
          <cell r="G568" t="e">
            <v>#REF!</v>
          </cell>
        </row>
        <row r="569">
          <cell r="E569" t="e">
            <v>#REF!</v>
          </cell>
          <cell r="F569" t="e">
            <v>#REF!</v>
          </cell>
          <cell r="G569" t="e">
            <v>#REF!</v>
          </cell>
        </row>
        <row r="570">
          <cell r="B570" t="str">
            <v>UPAH Bongkar PASANG TIANG</v>
          </cell>
          <cell r="F570">
            <v>0</v>
          </cell>
          <cell r="G570">
            <v>0</v>
          </cell>
        </row>
        <row r="571">
          <cell r="D571" t="str">
            <v>tonggak ampuh</v>
          </cell>
          <cell r="F571">
            <v>0</v>
          </cell>
          <cell r="G571">
            <v>0</v>
          </cell>
        </row>
        <row r="572">
          <cell r="A572" t="str">
            <v>tc7</v>
          </cell>
          <cell r="B572" t="str">
            <v>Penanaman Tiang C 7</v>
          </cell>
          <cell r="C572" t="str">
            <v>Batang</v>
          </cell>
          <cell r="D572">
            <v>90577</v>
          </cell>
          <cell r="E572">
            <v>30000</v>
          </cell>
          <cell r="F572">
            <v>33000</v>
          </cell>
          <cell r="G572">
            <v>33000</v>
          </cell>
        </row>
        <row r="573">
          <cell r="A573" t="str">
            <v>tC11</v>
          </cell>
          <cell r="B573" t="str">
            <v>Penanaman Tiang  C11</v>
          </cell>
          <cell r="C573" t="str">
            <v>Batang</v>
          </cell>
          <cell r="D573">
            <v>201820</v>
          </cell>
          <cell r="E573">
            <v>50000</v>
          </cell>
          <cell r="F573">
            <v>55000.000000000007</v>
          </cell>
          <cell r="G573">
            <v>55000</v>
          </cell>
        </row>
        <row r="574">
          <cell r="A574" t="str">
            <v>ts11b</v>
          </cell>
          <cell r="B574" t="str">
            <v>Penanaman Tiang  S11B</v>
          </cell>
          <cell r="C574" t="str">
            <v>Batang</v>
          </cell>
          <cell r="D574">
            <v>201820</v>
          </cell>
          <cell r="E574">
            <v>50000</v>
          </cell>
          <cell r="F574">
            <v>55000.000000000007</v>
          </cell>
          <cell r="G574">
            <v>55000</v>
          </cell>
        </row>
        <row r="575">
          <cell r="A575" t="str">
            <v>ts9</v>
          </cell>
          <cell r="B575" t="str">
            <v xml:space="preserve">Penanaman Tiang RS 9 </v>
          </cell>
          <cell r="C575" t="str">
            <v>Batang</v>
          </cell>
          <cell r="D575">
            <v>117151</v>
          </cell>
          <cell r="E575">
            <v>35000</v>
          </cell>
          <cell r="F575">
            <v>38500</v>
          </cell>
          <cell r="G575">
            <v>38500</v>
          </cell>
        </row>
        <row r="576">
          <cell r="A576" t="str">
            <v>tc9</v>
          </cell>
          <cell r="B576" t="str">
            <v xml:space="preserve">Penanaman Tiang C 9 </v>
          </cell>
          <cell r="C576" t="str">
            <v>Batang</v>
          </cell>
          <cell r="D576">
            <v>117151</v>
          </cell>
          <cell r="E576">
            <v>35000</v>
          </cell>
          <cell r="F576">
            <v>38500</v>
          </cell>
          <cell r="G576">
            <v>38500</v>
          </cell>
        </row>
        <row r="577">
          <cell r="A577" t="str">
            <v>ts11a</v>
          </cell>
          <cell r="B577" t="str">
            <v>Penanaman Tiang RS11A</v>
          </cell>
          <cell r="C577" t="str">
            <v>Batang</v>
          </cell>
          <cell r="D577">
            <v>117151</v>
          </cell>
          <cell r="E577">
            <v>35000</v>
          </cell>
          <cell r="F577">
            <v>38500</v>
          </cell>
          <cell r="G577">
            <v>38500</v>
          </cell>
        </row>
        <row r="578">
          <cell r="A578" t="str">
            <v>tc12</v>
          </cell>
          <cell r="B578" t="str">
            <v>Penanaman Tiang C12</v>
          </cell>
          <cell r="C578" t="str">
            <v>Batang</v>
          </cell>
          <cell r="D578">
            <v>202686</v>
          </cell>
          <cell r="E578">
            <v>65000</v>
          </cell>
          <cell r="F578">
            <v>71500</v>
          </cell>
          <cell r="G578">
            <v>71500</v>
          </cell>
        </row>
        <row r="579">
          <cell r="A579" t="str">
            <v>tc13</v>
          </cell>
          <cell r="B579" t="str">
            <v>Penanaman Tiang C13</v>
          </cell>
          <cell r="C579" t="str">
            <v>Batang</v>
          </cell>
          <cell r="D579">
            <v>329441</v>
          </cell>
          <cell r="E579">
            <v>70000</v>
          </cell>
          <cell r="F579">
            <v>77000</v>
          </cell>
          <cell r="G579">
            <v>77000</v>
          </cell>
        </row>
        <row r="580">
          <cell r="A580" t="str">
            <v>ts12</v>
          </cell>
          <cell r="B580" t="str">
            <v>Penanaman Tiang S 12</v>
          </cell>
          <cell r="C580" t="str">
            <v>Batang</v>
          </cell>
          <cell r="D580">
            <v>202686</v>
          </cell>
          <cell r="E580">
            <v>65000</v>
          </cell>
          <cell r="F580">
            <v>71500</v>
          </cell>
          <cell r="G580">
            <v>71500</v>
          </cell>
        </row>
        <row r="581">
          <cell r="A581" t="str">
            <v>ts14</v>
          </cell>
          <cell r="B581" t="str">
            <v>Penanaman Tiang S 14</v>
          </cell>
          <cell r="C581" t="str">
            <v>Batang</v>
          </cell>
          <cell r="D581">
            <v>339366</v>
          </cell>
          <cell r="E581">
            <v>75000</v>
          </cell>
          <cell r="F581">
            <v>82500</v>
          </cell>
          <cell r="G581">
            <v>82500</v>
          </cell>
        </row>
        <row r="582">
          <cell r="A582" t="str">
            <v>tc14</v>
          </cell>
          <cell r="B582" t="str">
            <v>Penanaman Tiang C14</v>
          </cell>
          <cell r="C582" t="str">
            <v>Batang</v>
          </cell>
          <cell r="D582">
            <v>339366</v>
          </cell>
          <cell r="E582">
            <v>75000</v>
          </cell>
          <cell r="F582">
            <v>82500</v>
          </cell>
          <cell r="G582">
            <v>82500</v>
          </cell>
        </row>
        <row r="583">
          <cell r="A583" t="str">
            <v>PT</v>
          </cell>
          <cell r="F583">
            <v>0</v>
          </cell>
          <cell r="G583">
            <v>0</v>
          </cell>
        </row>
        <row r="584">
          <cell r="F584">
            <v>0</v>
          </cell>
          <cell r="G584">
            <v>0</v>
          </cell>
        </row>
        <row r="585">
          <cell r="A585" t="str">
            <v>Btc7</v>
          </cell>
          <cell r="B585" t="str">
            <v xml:space="preserve">  Bongkar Tiang C 7</v>
          </cell>
          <cell r="C585" t="str">
            <v>Batang</v>
          </cell>
          <cell r="D585">
            <v>54346.2</v>
          </cell>
          <cell r="E585">
            <v>18000</v>
          </cell>
          <cell r="F585">
            <v>19800</v>
          </cell>
          <cell r="G585">
            <v>19800</v>
          </cell>
        </row>
        <row r="586">
          <cell r="A586" t="str">
            <v>Btc11</v>
          </cell>
          <cell r="B586" t="str">
            <v xml:space="preserve">  Bongkar Tiang C 11</v>
          </cell>
          <cell r="C586" t="str">
            <v>Batang</v>
          </cell>
          <cell r="D586">
            <v>121092</v>
          </cell>
          <cell r="E586">
            <v>30000</v>
          </cell>
          <cell r="F586">
            <v>33000</v>
          </cell>
          <cell r="G586">
            <v>33000</v>
          </cell>
        </row>
        <row r="587">
          <cell r="A587" t="str">
            <v>Bts11b</v>
          </cell>
          <cell r="B587" t="str">
            <v xml:space="preserve">  Bongkar Tiang  S 11 B</v>
          </cell>
          <cell r="C587" t="str">
            <v>Batang</v>
          </cell>
          <cell r="D587">
            <v>121092</v>
          </cell>
          <cell r="E587">
            <v>30000</v>
          </cell>
          <cell r="F587">
            <v>33000</v>
          </cell>
          <cell r="G587">
            <v>33000</v>
          </cell>
        </row>
        <row r="588">
          <cell r="A588" t="str">
            <v>Bts11a</v>
          </cell>
          <cell r="B588" t="str">
            <v xml:space="preserve">  Bongkar Tiang  S 11 A</v>
          </cell>
          <cell r="C588" t="str">
            <v>Batang</v>
          </cell>
          <cell r="D588">
            <v>70290.599999999991</v>
          </cell>
          <cell r="E588">
            <v>21000</v>
          </cell>
          <cell r="F588">
            <v>23100.000000000004</v>
          </cell>
          <cell r="G588">
            <v>23100</v>
          </cell>
        </row>
        <row r="589">
          <cell r="A589" t="str">
            <v>Bts9</v>
          </cell>
          <cell r="B589" t="str">
            <v xml:space="preserve">  Bongkar Tiang RS 9</v>
          </cell>
          <cell r="C589" t="str">
            <v>Batang</v>
          </cell>
          <cell r="D589">
            <v>70290.599999999991</v>
          </cell>
          <cell r="E589">
            <v>21000</v>
          </cell>
          <cell r="F589">
            <v>23100.000000000004</v>
          </cell>
          <cell r="G589">
            <v>23100</v>
          </cell>
        </row>
        <row r="590">
          <cell r="A590" t="str">
            <v>Btc9</v>
          </cell>
          <cell r="B590" t="str">
            <v xml:space="preserve">  Bongkar Tiang C9</v>
          </cell>
          <cell r="C590" t="str">
            <v>Batang</v>
          </cell>
          <cell r="D590">
            <v>70290.599999999991</v>
          </cell>
          <cell r="E590">
            <v>21000</v>
          </cell>
          <cell r="F590">
            <v>23100.000000000004</v>
          </cell>
          <cell r="G590">
            <v>23100</v>
          </cell>
        </row>
        <row r="591">
          <cell r="A591" t="str">
            <v>BtC12</v>
          </cell>
          <cell r="B591" t="str">
            <v xml:space="preserve">  Bongkar Tiang C 12</v>
          </cell>
          <cell r="C591" t="str">
            <v>Batang</v>
          </cell>
          <cell r="D591">
            <v>121611.59999999999</v>
          </cell>
          <cell r="E591">
            <v>39000</v>
          </cell>
          <cell r="F591">
            <v>42900</v>
          </cell>
          <cell r="G591">
            <v>42900</v>
          </cell>
        </row>
        <row r="592">
          <cell r="A592" t="str">
            <v>BtC13</v>
          </cell>
          <cell r="B592" t="str">
            <v xml:space="preserve">  Bongkar Tiang C 13</v>
          </cell>
          <cell r="C592" t="str">
            <v>Batang</v>
          </cell>
          <cell r="D592">
            <v>197664.6</v>
          </cell>
          <cell r="E592">
            <v>42000</v>
          </cell>
          <cell r="F592">
            <v>46200.000000000007</v>
          </cell>
          <cell r="G592">
            <v>46200</v>
          </cell>
        </row>
        <row r="593">
          <cell r="A593" t="str">
            <v>BtS12</v>
          </cell>
          <cell r="B593" t="str">
            <v xml:space="preserve">  Bongkar Tiang S 12</v>
          </cell>
          <cell r="C593" t="str">
            <v>Batang</v>
          </cell>
          <cell r="D593">
            <v>121611.59999999999</v>
          </cell>
          <cell r="E593">
            <v>39000</v>
          </cell>
          <cell r="F593">
            <v>42900</v>
          </cell>
          <cell r="G593">
            <v>42900</v>
          </cell>
        </row>
        <row r="594">
          <cell r="A594" t="str">
            <v>Bts14</v>
          </cell>
          <cell r="B594" t="str">
            <v xml:space="preserve">  Bongkar Tiang S14</v>
          </cell>
          <cell r="C594" t="str">
            <v>Batang</v>
          </cell>
          <cell r="D594">
            <v>203619.6</v>
          </cell>
          <cell r="E594">
            <v>45000</v>
          </cell>
          <cell r="F594">
            <v>49500.000000000007</v>
          </cell>
          <cell r="G594">
            <v>49500</v>
          </cell>
        </row>
        <row r="595">
          <cell r="A595" t="str">
            <v>Btc14</v>
          </cell>
          <cell r="B595" t="str">
            <v xml:space="preserve">  Bongkar Tiang S14</v>
          </cell>
          <cell r="C595" t="str">
            <v>Batang</v>
          </cell>
          <cell r="D595">
            <v>203619.6</v>
          </cell>
          <cell r="E595">
            <v>45000</v>
          </cell>
          <cell r="F595">
            <v>49500.000000000007</v>
          </cell>
          <cell r="G595">
            <v>49500</v>
          </cell>
        </row>
        <row r="596">
          <cell r="F596">
            <v>0</v>
          </cell>
          <cell r="G596">
            <v>0</v>
          </cell>
        </row>
        <row r="597">
          <cell r="F597">
            <v>0</v>
          </cell>
          <cell r="G597">
            <v>0</v>
          </cell>
        </row>
        <row r="598">
          <cell r="B598" t="str">
            <v>PengangkutanTiang dari pabrik ke lokasi (Btl,Ygk, Slm)</v>
          </cell>
          <cell r="F598">
            <v>0</v>
          </cell>
          <cell r="G598">
            <v>0</v>
          </cell>
        </row>
        <row r="599">
          <cell r="A599" t="str">
            <v>AT9</v>
          </cell>
          <cell r="B599" t="str">
            <v>Angkut Tiang C 9 Dari Pabrik Ke Lokasi</v>
          </cell>
          <cell r="C599" t="str">
            <v>Batang</v>
          </cell>
          <cell r="D599">
            <v>84000</v>
          </cell>
          <cell r="E599">
            <v>20000</v>
          </cell>
          <cell r="F599">
            <v>22000</v>
          </cell>
          <cell r="G599">
            <v>22000</v>
          </cell>
        </row>
        <row r="600">
          <cell r="A600" t="str">
            <v>AT11</v>
          </cell>
          <cell r="B600" t="str">
            <v>Angkut Tiang C11 Dari Pabrikl Ke Lokasi</v>
          </cell>
          <cell r="C600" t="str">
            <v>Batang</v>
          </cell>
          <cell r="D600">
            <v>108900</v>
          </cell>
          <cell r="E600">
            <v>30000</v>
          </cell>
          <cell r="F600">
            <v>33000</v>
          </cell>
          <cell r="G600">
            <v>33000</v>
          </cell>
        </row>
        <row r="601">
          <cell r="A601" t="str">
            <v>AT7</v>
          </cell>
          <cell r="B601" t="str">
            <v>Angkut Tiang C 7 Dari Pabrik Ke Lokasi</v>
          </cell>
          <cell r="C601" t="str">
            <v>Batang</v>
          </cell>
          <cell r="D601">
            <v>59900</v>
          </cell>
          <cell r="E601">
            <v>15000</v>
          </cell>
          <cell r="F601">
            <v>16500</v>
          </cell>
          <cell r="G601">
            <v>16500</v>
          </cell>
        </row>
        <row r="602">
          <cell r="A602" t="str">
            <v>ATs9</v>
          </cell>
          <cell r="B602" t="str">
            <v>Angkut Tiang RS 9 Dari Pabrik Ke Lokasi</v>
          </cell>
          <cell r="C602" t="str">
            <v>Batang</v>
          </cell>
          <cell r="D602">
            <v>84000</v>
          </cell>
          <cell r="E602">
            <v>15000</v>
          </cell>
          <cell r="F602">
            <v>16500</v>
          </cell>
          <cell r="G602">
            <v>16500</v>
          </cell>
        </row>
        <row r="603">
          <cell r="A603" t="str">
            <v>ATs11</v>
          </cell>
          <cell r="B603" t="str">
            <v>Angkut Tiang S 11 Dari Pabrikl Ke Lokasi</v>
          </cell>
          <cell r="C603" t="str">
            <v>Batang</v>
          </cell>
          <cell r="D603">
            <v>108900</v>
          </cell>
          <cell r="E603">
            <v>25000</v>
          </cell>
          <cell r="F603">
            <v>27500.000000000004</v>
          </cell>
          <cell r="G603">
            <v>27500</v>
          </cell>
        </row>
        <row r="604">
          <cell r="A604" t="str">
            <v>ATs7</v>
          </cell>
          <cell r="B604" t="str">
            <v>Angkut Tiang S 7 Dari Pabrik Ke Lokasi</v>
          </cell>
          <cell r="C604" t="str">
            <v>Batang</v>
          </cell>
          <cell r="D604">
            <v>59900</v>
          </cell>
          <cell r="E604">
            <v>15000</v>
          </cell>
          <cell r="F604">
            <v>16500</v>
          </cell>
          <cell r="G604">
            <v>16500</v>
          </cell>
        </row>
        <row r="605">
          <cell r="A605" t="str">
            <v>AT12</v>
          </cell>
          <cell r="B605" t="str">
            <v>Angkut Tiang C12 Dari Pabrikl Ke Lokasi</v>
          </cell>
          <cell r="C605" t="str">
            <v>Batang</v>
          </cell>
          <cell r="D605">
            <v>163000</v>
          </cell>
          <cell r="E605">
            <v>40000</v>
          </cell>
          <cell r="F605">
            <v>44000</v>
          </cell>
          <cell r="G605">
            <v>44000</v>
          </cell>
        </row>
        <row r="606">
          <cell r="A606" t="str">
            <v>AT14</v>
          </cell>
          <cell r="B606" t="str">
            <v>Angkut Tiang C14 Dari Pabrikl Ke Lokasi</v>
          </cell>
          <cell r="C606" t="str">
            <v>Batang</v>
          </cell>
          <cell r="D606">
            <v>163000</v>
          </cell>
          <cell r="E606">
            <v>55000</v>
          </cell>
          <cell r="F606">
            <v>60500.000000000007</v>
          </cell>
          <cell r="G606">
            <v>60500</v>
          </cell>
        </row>
        <row r="607">
          <cell r="A607" t="str">
            <v>AT13</v>
          </cell>
          <cell r="B607" t="str">
            <v>Angkut Tiang C13 Dari Pabrikl Ke Lokasi</v>
          </cell>
          <cell r="C607" t="str">
            <v>Batang</v>
          </cell>
          <cell r="D607">
            <v>163000</v>
          </cell>
          <cell r="E607">
            <v>55000</v>
          </cell>
          <cell r="F607">
            <v>60500.000000000007</v>
          </cell>
          <cell r="G607">
            <v>60500</v>
          </cell>
        </row>
        <row r="608">
          <cell r="B608" t="str">
            <v>UPAH PENGGANTIAN KONEKTOR DARI BANLED JD CCO</v>
          </cell>
          <cell r="F608">
            <v>0</v>
          </cell>
          <cell r="G608">
            <v>0</v>
          </cell>
        </row>
        <row r="609">
          <cell r="A609" t="str">
            <v>CTM</v>
          </cell>
          <cell r="B609" t="str">
            <v>CCO TM</v>
          </cell>
          <cell r="C609" t="str">
            <v>Buah</v>
          </cell>
          <cell r="E609">
            <v>4000</v>
          </cell>
          <cell r="F609">
            <v>4400</v>
          </cell>
          <cell r="G609">
            <v>4400</v>
          </cell>
          <cell r="I609" t="str">
            <v>Event Khusus</v>
          </cell>
        </row>
        <row r="610">
          <cell r="A610" t="str">
            <v>CTST</v>
          </cell>
          <cell r="B610" t="str">
            <v>CCO &amp; skun Trafo (Kalasan &amp; Wates)</v>
          </cell>
          <cell r="C610" t="str">
            <v xml:space="preserve"> unit</v>
          </cell>
          <cell r="E610">
            <v>27000</v>
          </cell>
          <cell r="F610">
            <v>29700.000000000004</v>
          </cell>
          <cell r="G610">
            <v>29700</v>
          </cell>
          <cell r="I610" t="str">
            <v>Event Khusus</v>
          </cell>
        </row>
        <row r="611">
          <cell r="A611" t="str">
            <v>CTRB</v>
          </cell>
          <cell r="B611" t="str">
            <v>CCO Tap JTR (Bantul, Jogya, Sleman selatan)</v>
          </cell>
          <cell r="C611" t="str">
            <v>Buah</v>
          </cell>
          <cell r="E611">
            <v>3000</v>
          </cell>
          <cell r="F611">
            <v>3300.0000000000005</v>
          </cell>
          <cell r="G611">
            <v>3300</v>
          </cell>
          <cell r="I611" t="str">
            <v>Event Khusus</v>
          </cell>
        </row>
        <row r="612">
          <cell r="A612" t="str">
            <v>CTRK</v>
          </cell>
          <cell r="B612" t="str">
            <v>CCO Tap JTR (Kalasan &amp;Wates)</v>
          </cell>
          <cell r="C612" t="str">
            <v>Buah</v>
          </cell>
          <cell r="E612">
            <v>3200</v>
          </cell>
          <cell r="F612">
            <v>3520.0000000000005</v>
          </cell>
          <cell r="G612">
            <v>3500</v>
          </cell>
          <cell r="I612" t="str">
            <v>Event Khusus</v>
          </cell>
        </row>
        <row r="613">
          <cell r="A613" t="str">
            <v>CR1B</v>
          </cell>
          <cell r="B613" t="str">
            <v>CCO SR I (Bantul, Jogja, Sleman selatan)</v>
          </cell>
          <cell r="C613" t="str">
            <v>Buah</v>
          </cell>
          <cell r="E613">
            <v>2250</v>
          </cell>
          <cell r="F613">
            <v>2475</v>
          </cell>
          <cell r="G613">
            <v>2400</v>
          </cell>
          <cell r="I613" t="str">
            <v>Event Khusus</v>
          </cell>
        </row>
        <row r="614">
          <cell r="A614" t="str">
            <v>CR1K</v>
          </cell>
          <cell r="B614" t="str">
            <v>CCO SR I (Wates, Sleman Utara, Kalasan)</v>
          </cell>
          <cell r="C614" t="str">
            <v>Buah</v>
          </cell>
          <cell r="E614">
            <v>2400</v>
          </cell>
          <cell r="F614">
            <v>2640</v>
          </cell>
          <cell r="G614">
            <v>2600</v>
          </cell>
          <cell r="I614" t="str">
            <v>Event Khusus</v>
          </cell>
        </row>
        <row r="615">
          <cell r="A615" t="str">
            <v>CRD</v>
          </cell>
          <cell r="B615" t="str">
            <v>CCO Antar Duck Rumah</v>
          </cell>
          <cell r="C615" t="str">
            <v>Buah</v>
          </cell>
          <cell r="E615">
            <v>1500</v>
          </cell>
          <cell r="F615">
            <v>1650.0000000000002</v>
          </cell>
          <cell r="G615">
            <v>1600</v>
          </cell>
        </row>
        <row r="616">
          <cell r="A616" t="str">
            <v>toti</v>
          </cell>
          <cell r="B616" t="str">
            <v>TOTI PRESS</v>
          </cell>
          <cell r="C616" t="str">
            <v>Buah</v>
          </cell>
          <cell r="E616">
            <v>2250</v>
          </cell>
          <cell r="F616">
            <v>2475</v>
          </cell>
          <cell r="G616">
            <v>2400</v>
          </cell>
        </row>
        <row r="617">
          <cell r="A617" t="str">
            <v>js24</v>
          </cell>
          <cell r="B617" t="str">
            <v>Pasang joint slip 240</v>
          </cell>
          <cell r="C617" t="str">
            <v>buah</v>
          </cell>
          <cell r="E617">
            <v>4000</v>
          </cell>
          <cell r="F617">
            <v>4400</v>
          </cell>
          <cell r="G617">
            <v>4400</v>
          </cell>
        </row>
        <row r="618">
          <cell r="A618" t="str">
            <v>js7</v>
          </cell>
          <cell r="B618" t="str">
            <v>Pasang joint slip 70</v>
          </cell>
          <cell r="C618" t="str">
            <v>Buah</v>
          </cell>
          <cell r="E618">
            <v>2000</v>
          </cell>
          <cell r="F618">
            <v>2200</v>
          </cell>
          <cell r="G618">
            <v>2200</v>
          </cell>
        </row>
        <row r="619">
          <cell r="B619" t="str">
            <v>UPAH PENGECATAN POLE BESI</v>
          </cell>
          <cell r="F619">
            <v>0</v>
          </cell>
          <cell r="G619">
            <v>0</v>
          </cell>
        </row>
        <row r="620">
          <cell r="A620" t="str">
            <v>CP9A</v>
          </cell>
          <cell r="B620" t="str">
            <v>Pengecatan Pole Type Rs 9/11A Atas</v>
          </cell>
          <cell r="C620" t="str">
            <v>pole</v>
          </cell>
          <cell r="E620">
            <v>3500</v>
          </cell>
          <cell r="F620">
            <v>3850.0000000000005</v>
          </cell>
          <cell r="G620">
            <v>3800</v>
          </cell>
        </row>
        <row r="621">
          <cell r="A621" t="str">
            <v>CP9T</v>
          </cell>
          <cell r="B621" t="str">
            <v>Pengecatan Pole Type Rs 9/11A Tengah</v>
          </cell>
          <cell r="C621" t="str">
            <v>pole</v>
          </cell>
          <cell r="E621">
            <v>3500</v>
          </cell>
          <cell r="F621">
            <v>3850.0000000000005</v>
          </cell>
          <cell r="G621">
            <v>3800</v>
          </cell>
        </row>
        <row r="622">
          <cell r="A622" t="str">
            <v>CP9B</v>
          </cell>
          <cell r="B622" t="str">
            <v>Pengecatan Pole Type Rs 9/11A Ter Bawah</v>
          </cell>
          <cell r="C622" t="str">
            <v>pole</v>
          </cell>
          <cell r="E622">
            <v>1250</v>
          </cell>
          <cell r="F622">
            <v>1375</v>
          </cell>
          <cell r="G622">
            <v>1300</v>
          </cell>
        </row>
        <row r="623">
          <cell r="A623" t="str">
            <v>CP9M</v>
          </cell>
          <cell r="B623" t="str">
            <v>Pengecatan Pole Type Rs 9/11A Dasaran (Meni)</v>
          </cell>
          <cell r="C623" t="str">
            <v>pole</v>
          </cell>
          <cell r="E623">
            <v>4250</v>
          </cell>
          <cell r="F623">
            <v>4675</v>
          </cell>
          <cell r="G623">
            <v>4600</v>
          </cell>
        </row>
        <row r="624">
          <cell r="A624" t="str">
            <v>CP12aA</v>
          </cell>
          <cell r="B624" t="str">
            <v>Pengecatan Pole Type S 12A Atas</v>
          </cell>
          <cell r="C624" t="str">
            <v>pole</v>
          </cell>
          <cell r="E624">
            <v>3500</v>
          </cell>
          <cell r="F624">
            <v>3850.0000000000005</v>
          </cell>
          <cell r="G624">
            <v>3800</v>
          </cell>
        </row>
        <row r="625">
          <cell r="A625" t="str">
            <v>CP12aT</v>
          </cell>
          <cell r="B625" t="str">
            <v>Pengecatan Pole Type S 12A Tengah</v>
          </cell>
          <cell r="C625" t="str">
            <v>pole</v>
          </cell>
          <cell r="E625">
            <v>3500</v>
          </cell>
          <cell r="F625">
            <v>3850.0000000000005</v>
          </cell>
          <cell r="G625">
            <v>3800</v>
          </cell>
        </row>
        <row r="626">
          <cell r="A626" t="str">
            <v>CP12aB</v>
          </cell>
          <cell r="B626" t="str">
            <v>Pengecatan Pole Type S 12 A Ter Bawah</v>
          </cell>
          <cell r="C626" t="str">
            <v>pole</v>
          </cell>
          <cell r="E626">
            <v>1250</v>
          </cell>
          <cell r="F626">
            <v>1375</v>
          </cell>
          <cell r="G626">
            <v>1300</v>
          </cell>
        </row>
        <row r="627">
          <cell r="A627" t="str">
            <v>CP12aM</v>
          </cell>
          <cell r="B627" t="str">
            <v>Pengecatan Pole Type S 12 A Dasaran (Meni)</v>
          </cell>
          <cell r="C627" t="str">
            <v>pole</v>
          </cell>
          <cell r="E627">
            <v>4250</v>
          </cell>
          <cell r="F627">
            <v>4675</v>
          </cell>
          <cell r="G627">
            <v>4600</v>
          </cell>
        </row>
        <row r="628">
          <cell r="A628" t="str">
            <v>CP11A</v>
          </cell>
          <cell r="B628" t="str">
            <v xml:space="preserve">Pengecatan Pole Type S 11 B Atas </v>
          </cell>
          <cell r="C628" t="str">
            <v>pole</v>
          </cell>
          <cell r="E628">
            <v>5000</v>
          </cell>
          <cell r="F628">
            <v>5500</v>
          </cell>
          <cell r="G628">
            <v>5500</v>
          </cell>
        </row>
        <row r="629">
          <cell r="A629" t="str">
            <v>CP11T</v>
          </cell>
          <cell r="B629" t="str">
            <v>Pengecatan Pole Type S 11 B Tengah</v>
          </cell>
          <cell r="C629" t="str">
            <v>pole</v>
          </cell>
          <cell r="E629">
            <v>4000</v>
          </cell>
          <cell r="F629">
            <v>4400</v>
          </cell>
          <cell r="G629">
            <v>4400</v>
          </cell>
        </row>
        <row r="630">
          <cell r="A630" t="str">
            <v>CP11B</v>
          </cell>
          <cell r="B630" t="str">
            <v>Pengecatan Pole Type S 11 B Ter Bawah</v>
          </cell>
          <cell r="C630" t="str">
            <v>pole</v>
          </cell>
          <cell r="E630">
            <v>1500</v>
          </cell>
          <cell r="F630">
            <v>1650.0000000000002</v>
          </cell>
          <cell r="G630">
            <v>1600</v>
          </cell>
        </row>
        <row r="631">
          <cell r="A631" t="str">
            <v>CP11M</v>
          </cell>
          <cell r="B631" t="str">
            <v>Pengecatan Pole Type S 11 B Dasaran (Meni)</v>
          </cell>
          <cell r="C631" t="str">
            <v>pole</v>
          </cell>
          <cell r="E631">
            <v>5000</v>
          </cell>
          <cell r="F631">
            <v>5500</v>
          </cell>
          <cell r="G631">
            <v>5500</v>
          </cell>
        </row>
        <row r="632">
          <cell r="A632" t="str">
            <v>CP12bA</v>
          </cell>
          <cell r="B632" t="str">
            <v xml:space="preserve">Pengecatan Pole Type S 12 B Atas </v>
          </cell>
          <cell r="C632" t="str">
            <v>pole</v>
          </cell>
          <cell r="E632">
            <v>5000</v>
          </cell>
          <cell r="F632">
            <v>5500</v>
          </cell>
          <cell r="G632">
            <v>5500</v>
          </cell>
        </row>
        <row r="633">
          <cell r="A633" t="str">
            <v>CP12bT</v>
          </cell>
          <cell r="B633" t="str">
            <v>Pengecatan Pole Type S 12 B Tengah</v>
          </cell>
          <cell r="C633" t="str">
            <v>pole</v>
          </cell>
          <cell r="E633">
            <v>4000</v>
          </cell>
          <cell r="F633">
            <v>4400</v>
          </cell>
          <cell r="G633">
            <v>4400</v>
          </cell>
        </row>
        <row r="634">
          <cell r="A634" t="str">
            <v>CP12bB</v>
          </cell>
          <cell r="B634" t="str">
            <v>Pengecatan Pole Type S 12 B Ter Bawah</v>
          </cell>
          <cell r="C634" t="str">
            <v>pole</v>
          </cell>
          <cell r="E634">
            <v>1500</v>
          </cell>
          <cell r="F634">
            <v>1650.0000000000002</v>
          </cell>
          <cell r="G634">
            <v>1600</v>
          </cell>
        </row>
        <row r="635">
          <cell r="A635" t="str">
            <v>CP12bM</v>
          </cell>
          <cell r="B635" t="str">
            <v>Pengecatan Pole Type S 12 B Dasaran (Meni)</v>
          </cell>
          <cell r="C635" t="str">
            <v>pole</v>
          </cell>
          <cell r="E635">
            <v>5000</v>
          </cell>
          <cell r="F635">
            <v>5500</v>
          </cell>
          <cell r="G635">
            <v>5500</v>
          </cell>
        </row>
        <row r="636">
          <cell r="A636" t="str">
            <v>CP9K</v>
          </cell>
          <cell r="B636" t="str">
            <v>Pengecatan Pole Type Rs 9/11A komplit</v>
          </cell>
          <cell r="C636" t="str">
            <v>Batang</v>
          </cell>
          <cell r="E636">
            <v>12500</v>
          </cell>
          <cell r="F636">
            <v>13750.000000000002</v>
          </cell>
          <cell r="G636">
            <v>13700</v>
          </cell>
        </row>
        <row r="637">
          <cell r="A637" t="str">
            <v>CP11aK</v>
          </cell>
          <cell r="B637" t="str">
            <v>Pengecatan Pole Type 11A komplit</v>
          </cell>
          <cell r="C637" t="str">
            <v>Batang</v>
          </cell>
          <cell r="E637">
            <v>13500</v>
          </cell>
          <cell r="F637">
            <v>14850.000000000002</v>
          </cell>
          <cell r="G637">
            <v>14800</v>
          </cell>
        </row>
        <row r="638">
          <cell r="A638" t="str">
            <v>CP11K</v>
          </cell>
          <cell r="B638" t="str">
            <v>Pengecatan Pole Type 11 B komplit</v>
          </cell>
          <cell r="C638" t="str">
            <v>Batang</v>
          </cell>
          <cell r="E638">
            <v>15500</v>
          </cell>
          <cell r="F638">
            <v>17050</v>
          </cell>
          <cell r="G638">
            <v>17000</v>
          </cell>
        </row>
        <row r="639">
          <cell r="A639" t="str">
            <v>CP12bK</v>
          </cell>
          <cell r="B639" t="str">
            <v>Pengecatan Pole Type 12 B komplit</v>
          </cell>
          <cell r="C639" t="str">
            <v>Batang</v>
          </cell>
          <cell r="E639">
            <v>15500</v>
          </cell>
          <cell r="F639">
            <v>17050</v>
          </cell>
          <cell r="G639">
            <v>17000</v>
          </cell>
        </row>
        <row r="640">
          <cell r="A640" t="str">
            <v>CP12aK</v>
          </cell>
          <cell r="B640" t="str">
            <v>Pengecatan Pole Type S 12 A komplit</v>
          </cell>
          <cell r="C640" t="str">
            <v>Batang</v>
          </cell>
          <cell r="E640">
            <v>13500</v>
          </cell>
          <cell r="F640">
            <v>14850.000000000002</v>
          </cell>
          <cell r="G640">
            <v>14800</v>
          </cell>
        </row>
        <row r="641">
          <cell r="A641" t="str">
            <v>CP14K</v>
          </cell>
          <cell r="B641" t="str">
            <v>Pengecatan Pole Type S 14 komplit</v>
          </cell>
          <cell r="C641" t="str">
            <v>Batang</v>
          </cell>
          <cell r="E641">
            <v>13500</v>
          </cell>
          <cell r="F641">
            <v>14850.000000000002</v>
          </cell>
          <cell r="G641">
            <v>14800</v>
          </cell>
        </row>
        <row r="642">
          <cell r="A642" t="str">
            <v>cew</v>
          </cell>
          <cell r="B642" t="str">
            <v>Pengecatan eser werk</v>
          </cell>
          <cell r="C642" t="str">
            <v>unit</v>
          </cell>
          <cell r="E642">
            <v>12500</v>
          </cell>
          <cell r="F642">
            <v>13750.000000000002</v>
          </cell>
          <cell r="G642">
            <v>13700</v>
          </cell>
        </row>
        <row r="643">
          <cell r="A643" t="str">
            <v>PEW</v>
          </cell>
          <cell r="B643" t="str">
            <v>Perbaikan eser werk</v>
          </cell>
          <cell r="C643" t="str">
            <v>unit</v>
          </cell>
          <cell r="E643">
            <v>12500</v>
          </cell>
          <cell r="F643">
            <v>13750.000000000002</v>
          </cell>
          <cell r="G643">
            <v>13700</v>
          </cell>
        </row>
        <row r="644">
          <cell r="A644" t="str">
            <v>CP9ta</v>
          </cell>
          <cell r="B644" t="str">
            <v>Pengecatan Pole Type Rs 9/11A  tanpa atas</v>
          </cell>
          <cell r="C644" t="str">
            <v>pole</v>
          </cell>
          <cell r="E644">
            <v>9000</v>
          </cell>
          <cell r="F644">
            <v>9900</v>
          </cell>
          <cell r="G644">
            <v>9900</v>
          </cell>
        </row>
        <row r="645">
          <cell r="A645" t="str">
            <v>CP11ta</v>
          </cell>
          <cell r="B645" t="str">
            <v>Pengecatan Pole Type S 11 B tanpa atas</v>
          </cell>
          <cell r="C645" t="str">
            <v>pole</v>
          </cell>
          <cell r="E645">
            <v>10500</v>
          </cell>
          <cell r="F645">
            <v>11550.000000000002</v>
          </cell>
          <cell r="G645">
            <v>11500</v>
          </cell>
        </row>
        <row r="646">
          <cell r="A646" t="str">
            <v>CP12bta</v>
          </cell>
          <cell r="B646" t="str">
            <v>Pengecatan Pole Type S 12 B tanpa atas</v>
          </cell>
          <cell r="C646" t="str">
            <v>pole</v>
          </cell>
          <cell r="E646">
            <v>11500</v>
          </cell>
          <cell r="F646">
            <v>12650.000000000002</v>
          </cell>
          <cell r="G646">
            <v>12600</v>
          </cell>
        </row>
        <row r="647">
          <cell r="A647" t="str">
            <v>CP12ata</v>
          </cell>
          <cell r="B647" t="str">
            <v>Pengecatan Pole Type S 12 A tanpa atas</v>
          </cell>
          <cell r="C647" t="str">
            <v>pole</v>
          </cell>
          <cell r="E647">
            <v>11000</v>
          </cell>
          <cell r="F647">
            <v>12100.000000000002</v>
          </cell>
          <cell r="G647">
            <v>12100</v>
          </cell>
        </row>
        <row r="648">
          <cell r="A648" t="str">
            <v>CP14ta</v>
          </cell>
          <cell r="B648" t="str">
            <v>Pengecatan Pole Type S 14  tanpa atas</v>
          </cell>
          <cell r="C648" t="str">
            <v>pole</v>
          </cell>
          <cell r="E648">
            <v>12500</v>
          </cell>
          <cell r="F648">
            <v>13750.000000000002</v>
          </cell>
          <cell r="G648">
            <v>13700</v>
          </cell>
        </row>
        <row r="649">
          <cell r="F649">
            <v>0</v>
          </cell>
          <cell r="G649">
            <v>0</v>
          </cell>
        </row>
        <row r="650">
          <cell r="E650">
            <v>0</v>
          </cell>
          <cell r="F650">
            <v>0</v>
          </cell>
          <cell r="G650">
            <v>0</v>
          </cell>
        </row>
        <row r="651">
          <cell r="A651" t="str">
            <v>pcc1</v>
          </cell>
          <cell r="B651" t="str">
            <v>Penggantian Cross Arm C-1</v>
          </cell>
          <cell r="C651" t="str">
            <v>Unit</v>
          </cell>
          <cell r="E651">
            <v>21000</v>
          </cell>
          <cell r="F651">
            <v>23100.000000000004</v>
          </cell>
          <cell r="G651">
            <v>23100</v>
          </cell>
          <cell r="I651" t="str">
            <v>Event Khusus</v>
          </cell>
        </row>
        <row r="652">
          <cell r="A652" t="str">
            <v>pcc2</v>
          </cell>
          <cell r="B652" t="str">
            <v>Penggantian Cross Arm C-2</v>
          </cell>
          <cell r="C652" t="str">
            <v>Unit</v>
          </cell>
          <cell r="E652">
            <v>25500</v>
          </cell>
          <cell r="F652">
            <v>28050.000000000004</v>
          </cell>
          <cell r="G652">
            <v>28000</v>
          </cell>
          <cell r="I652" t="str">
            <v>Event Khusus</v>
          </cell>
        </row>
        <row r="653">
          <cell r="A653" t="str">
            <v>pcc3</v>
          </cell>
          <cell r="B653" t="str">
            <v>Penggantian Cross Arm C-3</v>
          </cell>
          <cell r="C653" t="str">
            <v>Unit</v>
          </cell>
          <cell r="E653">
            <v>25500</v>
          </cell>
          <cell r="F653">
            <v>28050.000000000004</v>
          </cell>
          <cell r="G653">
            <v>28000</v>
          </cell>
          <cell r="I653" t="str">
            <v>Event Khusus</v>
          </cell>
        </row>
        <row r="654">
          <cell r="A654" t="str">
            <v>pcc7</v>
          </cell>
          <cell r="B654" t="str">
            <v>Penggantian Cross Arm C-7</v>
          </cell>
          <cell r="C654" t="str">
            <v>Unit</v>
          </cell>
          <cell r="E654">
            <v>25500</v>
          </cell>
          <cell r="F654">
            <v>28050.000000000004</v>
          </cell>
          <cell r="G654">
            <v>28000</v>
          </cell>
          <cell r="I654" t="str">
            <v>Event Khusus</v>
          </cell>
        </row>
        <row r="655">
          <cell r="A655" t="str">
            <v>pcc8</v>
          </cell>
          <cell r="B655" t="str">
            <v>Penggantian Cross Arm C-8</v>
          </cell>
          <cell r="C655" t="str">
            <v>Unit</v>
          </cell>
          <cell r="E655">
            <v>30000</v>
          </cell>
          <cell r="F655">
            <v>33000</v>
          </cell>
          <cell r="G655">
            <v>33000</v>
          </cell>
          <cell r="I655" t="str">
            <v>Event Khusus</v>
          </cell>
        </row>
        <row r="656">
          <cell r="A656" t="str">
            <v>pcc10</v>
          </cell>
          <cell r="B656" t="str">
            <v>Penggantian Cross Arm C-10 alley arm</v>
          </cell>
          <cell r="C656" t="str">
            <v>Unit</v>
          </cell>
          <cell r="E656">
            <v>30000</v>
          </cell>
          <cell r="F656">
            <v>33000</v>
          </cell>
          <cell r="G656">
            <v>33000</v>
          </cell>
          <cell r="I656" t="str">
            <v>Event Khusus</v>
          </cell>
        </row>
        <row r="657">
          <cell r="A657" t="str">
            <v>pcc8a</v>
          </cell>
          <cell r="B657" t="str">
            <v>Penggantian Cross Arm C-8 A dbl dead end 90 derajat</v>
          </cell>
          <cell r="C657" t="str">
            <v>Unit</v>
          </cell>
          <cell r="E657">
            <v>42000</v>
          </cell>
          <cell r="F657">
            <v>46200.000000000007</v>
          </cell>
          <cell r="G657">
            <v>46200</v>
          </cell>
          <cell r="I657" t="str">
            <v>Event Khusus</v>
          </cell>
        </row>
        <row r="658">
          <cell r="F658">
            <v>0</v>
          </cell>
          <cell r="G658">
            <v>0</v>
          </cell>
        </row>
        <row r="659">
          <cell r="B659" t="str">
            <v>Pondasi Tiang Beton</v>
          </cell>
          <cell r="F659">
            <v>0</v>
          </cell>
          <cell r="G659">
            <v>0</v>
          </cell>
        </row>
        <row r="660">
          <cell r="A660" t="str">
            <v>PTB</v>
          </cell>
          <cell r="B660" t="str">
            <v>Pondasi Tiang Beton</v>
          </cell>
          <cell r="C660" t="str">
            <v>unit</v>
          </cell>
          <cell r="E660">
            <v>50000</v>
          </cell>
          <cell r="F660">
            <v>55000.000000000007</v>
          </cell>
          <cell r="G660">
            <v>55000</v>
          </cell>
        </row>
        <row r="661">
          <cell r="A661" t="str">
            <v>pg</v>
          </cell>
          <cell r="B661" t="str">
            <v>Pondasi Tiang Beton</v>
          </cell>
          <cell r="C661" t="str">
            <v>unit</v>
          </cell>
          <cell r="E661">
            <v>50001</v>
          </cell>
          <cell r="F661">
            <v>55001.100000000006</v>
          </cell>
          <cell r="G661">
            <v>55000</v>
          </cell>
        </row>
        <row r="662">
          <cell r="A662" t="str">
            <v>pc</v>
          </cell>
          <cell r="B662" t="str">
            <v>Pondasi Tiang Beton</v>
          </cell>
          <cell r="C662" t="str">
            <v>unit</v>
          </cell>
          <cell r="E662">
            <v>50002</v>
          </cell>
          <cell r="F662">
            <v>55002.200000000004</v>
          </cell>
          <cell r="G662">
            <v>55000</v>
          </cell>
        </row>
        <row r="663">
          <cell r="A663" t="str">
            <v>PTBK</v>
          </cell>
          <cell r="B663" t="str">
            <v>Pondasi Tiang Beton</v>
          </cell>
          <cell r="C663" t="str">
            <v>unit</v>
          </cell>
          <cell r="E663">
            <v>55000</v>
          </cell>
          <cell r="F663">
            <v>60500.000000000007</v>
          </cell>
          <cell r="G663">
            <v>60500</v>
          </cell>
          <cell r="I663" t="str">
            <v>Event khusu</v>
          </cell>
        </row>
        <row r="664">
          <cell r="A664" t="str">
            <v>RIT</v>
          </cell>
          <cell r="B664" t="str">
            <v>Rit Batu Pondasi Tiang Beton</v>
          </cell>
          <cell r="C664" t="str">
            <v>RIT</v>
          </cell>
          <cell r="E664">
            <v>25000</v>
          </cell>
          <cell r="F664">
            <v>27500.000000000004</v>
          </cell>
          <cell r="G664">
            <v>27500</v>
          </cell>
          <cell r="I664" t="str">
            <v>Event khusu</v>
          </cell>
        </row>
        <row r="665">
          <cell r="A665" t="str">
            <v>psfco</v>
          </cell>
          <cell r="B665" t="str">
            <v>Pasang 2 buah sepatu kabel FCO</v>
          </cell>
          <cell r="C665" t="str">
            <v>unit</v>
          </cell>
          <cell r="E665">
            <v>6000</v>
          </cell>
          <cell r="F665">
            <v>6600.0000000000009</v>
          </cell>
          <cell r="G665">
            <v>6600</v>
          </cell>
        </row>
        <row r="666">
          <cell r="A666" t="str">
            <v>j</v>
          </cell>
          <cell r="B666" t="str">
            <v xml:space="preserve">                                          Jumlah Harian</v>
          </cell>
          <cell r="F666">
            <v>0</v>
          </cell>
          <cell r="G666">
            <v>0</v>
          </cell>
        </row>
        <row r="667">
          <cell r="A667" t="str">
            <v>ba</v>
          </cell>
          <cell r="B667" t="str">
            <v xml:space="preserve">        Belum Ada Harga Borongan</v>
          </cell>
          <cell r="E667">
            <v>0</v>
          </cell>
          <cell r="F667">
            <v>0</v>
          </cell>
          <cell r="G667">
            <v>0</v>
          </cell>
        </row>
        <row r="668">
          <cell r="A668" t="str">
            <v>pta</v>
          </cell>
          <cell r="B668" t="str">
            <v xml:space="preserve">        Perlu Tanya Ahlinya</v>
          </cell>
          <cell r="E668">
            <v>0</v>
          </cell>
          <cell r="F668">
            <v>0</v>
          </cell>
          <cell r="G668">
            <v>0</v>
          </cell>
        </row>
        <row r="669">
          <cell r="A669" t="str">
            <v>PTg</v>
          </cell>
          <cell r="B669" t="str">
            <v xml:space="preserve">        Perlu tanya Yang garap</v>
          </cell>
          <cell r="E669">
            <v>0</v>
          </cell>
          <cell r="F669">
            <v>0</v>
          </cell>
          <cell r="G669">
            <v>0</v>
          </cell>
        </row>
        <row r="670">
          <cell r="A670" t="str">
            <v>psu</v>
          </cell>
          <cell r="B670" t="str">
            <v>Pasang U Trafo</v>
          </cell>
          <cell r="C670" t="str">
            <v>Buah</v>
          </cell>
          <cell r="E670">
            <v>15000</v>
          </cell>
          <cell r="F670">
            <v>16500</v>
          </cell>
          <cell r="G670">
            <v>16500</v>
          </cell>
        </row>
        <row r="671">
          <cell r="A671" t="str">
            <v>JT</v>
          </cell>
          <cell r="B671" t="str">
            <v>4 Buah Jumperan Trafo</v>
          </cell>
          <cell r="C671" t="str">
            <v>Unit</v>
          </cell>
          <cell r="E671">
            <v>24000</v>
          </cell>
          <cell r="F671">
            <v>26400.000000000004</v>
          </cell>
          <cell r="G671">
            <v>26400</v>
          </cell>
        </row>
        <row r="672">
          <cell r="A672" t="str">
            <v>pjt</v>
          </cell>
          <cell r="B672" t="str">
            <v xml:space="preserve">Pemel jamperan trafo </v>
          </cell>
          <cell r="C672" t="str">
            <v>Buah</v>
          </cell>
          <cell r="E672">
            <v>20000</v>
          </cell>
          <cell r="F672">
            <v>22000</v>
          </cell>
          <cell r="G672">
            <v>22000</v>
          </cell>
        </row>
        <row r="673">
          <cell r="A673" t="str">
            <v>Tk</v>
          </cell>
          <cell r="B673" t="str">
            <v>Transportasi Khusus</v>
          </cell>
          <cell r="C673" t="str">
            <v>Rit</v>
          </cell>
          <cell r="E673">
            <v>20000</v>
          </cell>
          <cell r="F673">
            <v>22000</v>
          </cell>
          <cell r="G673">
            <v>22000</v>
          </cell>
          <cell r="I673" t="str">
            <v>Konfirmasi pimpinan</v>
          </cell>
        </row>
        <row r="674">
          <cell r="A674" t="str">
            <v>jt1</v>
          </cell>
          <cell r="B674" t="str">
            <v>Jumperan trafo</v>
          </cell>
          <cell r="C674" t="str">
            <v>Buah</v>
          </cell>
          <cell r="F674">
            <v>0</v>
          </cell>
          <cell r="G674">
            <v>0</v>
          </cell>
        </row>
        <row r="675">
          <cell r="A675" t="str">
            <v>pm59</v>
          </cell>
          <cell r="B675" t="str">
            <v xml:space="preserve">Pressing M5-9 (FCO) </v>
          </cell>
          <cell r="C675" t="str">
            <v>Buah</v>
          </cell>
          <cell r="E675">
            <v>20000</v>
          </cell>
          <cell r="F675">
            <v>22000</v>
          </cell>
          <cell r="G675">
            <v>22000</v>
          </cell>
        </row>
        <row r="676">
          <cell r="A676" t="str">
            <v>pm59a</v>
          </cell>
          <cell r="B676" t="str">
            <v>Pressing M5-9 (FCO) per A</v>
          </cell>
          <cell r="C676" t="str">
            <v>Buah</v>
          </cell>
          <cell r="E676">
            <v>26000</v>
          </cell>
          <cell r="F676">
            <v>28600.000000000004</v>
          </cell>
          <cell r="G676">
            <v>28600</v>
          </cell>
        </row>
        <row r="677">
          <cell r="A677" t="str">
            <v>nomt</v>
          </cell>
          <cell r="B677" t="str">
            <v>Penomoran tiang Fersi Lama</v>
          </cell>
          <cell r="C677" t="str">
            <v>Buah</v>
          </cell>
          <cell r="E677">
            <v>1000</v>
          </cell>
          <cell r="F677">
            <v>1100</v>
          </cell>
          <cell r="G677">
            <v>1100</v>
          </cell>
        </row>
        <row r="678">
          <cell r="A678" t="str">
            <v>fang</v>
          </cell>
          <cell r="B678" t="str">
            <v>Fangnet</v>
          </cell>
          <cell r="C678" t="str">
            <v>Unit</v>
          </cell>
          <cell r="E678" t="str">
            <v>Belum</v>
          </cell>
          <cell r="F678" t="e">
            <v>#VALUE!</v>
          </cell>
          <cell r="G678" t="e">
            <v>#VALUE!</v>
          </cell>
        </row>
        <row r="679">
          <cell r="A679" t="str">
            <v>sjs</v>
          </cell>
          <cell r="B679" t="str">
            <v>Survei Jaringan Sedayu</v>
          </cell>
          <cell r="C679" t="str">
            <v>span</v>
          </cell>
          <cell r="E679">
            <v>500</v>
          </cell>
          <cell r="F679">
            <v>550</v>
          </cell>
          <cell r="G679">
            <v>500</v>
          </cell>
        </row>
        <row r="680">
          <cell r="A680" t="str">
            <v>bpjs240lc</v>
          </cell>
          <cell r="B680" t="str">
            <v>Bongkar Pasang Jumperan 240, Sepatu Kabel, dan LLC</v>
          </cell>
          <cell r="C680" t="str">
            <v>Unit</v>
          </cell>
          <cell r="E680">
            <v>5000</v>
          </cell>
          <cell r="F680">
            <v>5500</v>
          </cell>
          <cell r="G680">
            <v>5500</v>
          </cell>
        </row>
        <row r="681">
          <cell r="A681" t="str">
            <v>pjs240lc</v>
          </cell>
          <cell r="B681" t="str">
            <v>Pasang Jumperan 240, Sepatu Kabel, dan LLC</v>
          </cell>
          <cell r="C681" t="str">
            <v>Unit</v>
          </cell>
          <cell r="E681">
            <v>3000</v>
          </cell>
          <cell r="F681">
            <v>3300.0000000000005</v>
          </cell>
          <cell r="G681">
            <v>3300</v>
          </cell>
        </row>
        <row r="682">
          <cell r="A682" t="str">
            <v>sc240</v>
          </cell>
          <cell r="B682" t="str">
            <v>Pasang Sepatu Kabel 240</v>
          </cell>
          <cell r="C682" t="str">
            <v>Unit</v>
          </cell>
          <cell r="E682">
            <v>3000</v>
          </cell>
          <cell r="F682">
            <v>3300.0000000000005</v>
          </cell>
          <cell r="G682">
            <v>3300</v>
          </cell>
        </row>
        <row r="683">
          <cell r="A683" t="str">
            <v>sc70</v>
          </cell>
          <cell r="B683" t="str">
            <v>Pasang Sepatu Kabel 70</v>
          </cell>
          <cell r="C683" t="str">
            <v>Unit</v>
          </cell>
          <cell r="E683">
            <v>2500</v>
          </cell>
          <cell r="F683">
            <v>2750</v>
          </cell>
          <cell r="G683">
            <v>2700</v>
          </cell>
        </row>
        <row r="684">
          <cell r="A684" t="str">
            <v>jt3</v>
          </cell>
          <cell r="B684" t="str">
            <v>3 buah Jumperan trafo</v>
          </cell>
          <cell r="C684" t="str">
            <v>Unit</v>
          </cell>
          <cell r="E684">
            <v>18000</v>
          </cell>
          <cell r="F684">
            <v>19800</v>
          </cell>
          <cell r="G684">
            <v>19800</v>
          </cell>
        </row>
        <row r="685">
          <cell r="A685" t="str">
            <v>mts11</v>
          </cell>
          <cell r="B685" t="str">
            <v>Menegakkan tiang S 11 / C 11</v>
          </cell>
          <cell r="C685" t="str">
            <v>Batang</v>
          </cell>
          <cell r="E685">
            <v>25000</v>
          </cell>
          <cell r="F685">
            <v>27500.000000000004</v>
          </cell>
          <cell r="G685">
            <v>27500</v>
          </cell>
        </row>
        <row r="686">
          <cell r="A686" t="str">
            <v>mts9</v>
          </cell>
          <cell r="B686" t="str">
            <v>Menegakkan tiang RS 9 / S11 A / C  9</v>
          </cell>
          <cell r="C686" t="str">
            <v>Batang</v>
          </cell>
          <cell r="E686">
            <v>20000</v>
          </cell>
          <cell r="F686">
            <v>22000</v>
          </cell>
          <cell r="G686">
            <v>22000</v>
          </cell>
        </row>
        <row r="687">
          <cell r="A687" t="str">
            <v>mts16</v>
          </cell>
          <cell r="B687" t="str">
            <v>Menegakkan tiang S 16 / C 16</v>
          </cell>
          <cell r="C687" t="str">
            <v>Batang</v>
          </cell>
          <cell r="E687">
            <v>40000</v>
          </cell>
          <cell r="F687">
            <v>44000</v>
          </cell>
          <cell r="G687">
            <v>44000</v>
          </cell>
        </row>
        <row r="688">
          <cell r="A688" t="str">
            <v>jm</v>
          </cell>
          <cell r="B688" t="str">
            <v>Jumperan</v>
          </cell>
          <cell r="C688" t="str">
            <v>buah</v>
          </cell>
          <cell r="E688">
            <v>4000</v>
          </cell>
          <cell r="F688">
            <v>4400</v>
          </cell>
          <cell r="G688">
            <v>4400</v>
          </cell>
        </row>
        <row r="689">
          <cell r="A689" t="str">
            <v>bjm</v>
          </cell>
          <cell r="B689" t="str">
            <v>bonkar jumperan</v>
          </cell>
          <cell r="C689" t="str">
            <v>Buah</v>
          </cell>
          <cell r="E689">
            <v>2400</v>
          </cell>
          <cell r="F689">
            <v>2640</v>
          </cell>
          <cell r="G689">
            <v>2600</v>
          </cell>
        </row>
        <row r="690">
          <cell r="A690" t="str">
            <v>SLJ</v>
          </cell>
          <cell r="B690" t="str">
            <v>Survei lampu jalan</v>
          </cell>
          <cell r="C690" t="str">
            <v>titik</v>
          </cell>
          <cell r="E690">
            <v>250</v>
          </cell>
          <cell r="F690">
            <v>275</v>
          </cell>
          <cell r="G690">
            <v>200</v>
          </cell>
        </row>
        <row r="691">
          <cell r="A691" t="str">
            <v>nomb</v>
          </cell>
          <cell r="B691" t="str">
            <v>Penomoran tiang Fersi baru</v>
          </cell>
          <cell r="C691" t="str">
            <v>pole</v>
          </cell>
          <cell r="E691">
            <v>1250</v>
          </cell>
          <cell r="F691">
            <v>1375</v>
          </cell>
          <cell r="G691">
            <v>1300</v>
          </cell>
        </row>
        <row r="692">
          <cell r="A692" t="str">
            <v>gor</v>
          </cell>
          <cell r="B692" t="str">
            <v>Gorong gorong ( 22/10/05)</v>
          </cell>
          <cell r="C692" t="str">
            <v>buah</v>
          </cell>
          <cell r="E692">
            <v>9000</v>
          </cell>
          <cell r="F692">
            <v>9900</v>
          </cell>
          <cell r="G692">
            <v>9900</v>
          </cell>
        </row>
        <row r="693">
          <cell r="A693" t="str">
            <v>at164</v>
          </cell>
          <cell r="B693" t="str">
            <v>Angkut Trafo 1 ph 64 kva dari bangun tapan ke sedayu</v>
          </cell>
          <cell r="C693" t="str">
            <v>buah</v>
          </cell>
          <cell r="E693">
            <v>5625</v>
          </cell>
          <cell r="F693">
            <v>6187.5000000000009</v>
          </cell>
          <cell r="G693">
            <v>6100</v>
          </cell>
        </row>
        <row r="694">
          <cell r="A694" t="str">
            <v>at1167</v>
          </cell>
          <cell r="B694" t="str">
            <v>Angkut Trafo 1 ph 167 kva dari bangun tapan ke sedayu</v>
          </cell>
          <cell r="C694" t="str">
            <v>buah</v>
          </cell>
          <cell r="E694">
            <v>13500</v>
          </cell>
          <cell r="F694">
            <v>14850.000000000002</v>
          </cell>
          <cell r="G694">
            <v>14800</v>
          </cell>
        </row>
        <row r="695">
          <cell r="A695" t="str">
            <v>at1250</v>
          </cell>
          <cell r="B695" t="str">
            <v>Angkut Trafo 1 ph 250 kva dari bangun tapan ke sedayu</v>
          </cell>
          <cell r="C695" t="str">
            <v>buah</v>
          </cell>
          <cell r="E695">
            <v>13500</v>
          </cell>
          <cell r="F695">
            <v>14850.000000000002</v>
          </cell>
          <cell r="G695">
            <v>14800</v>
          </cell>
        </row>
        <row r="696">
          <cell r="A696" t="str">
            <v>at15</v>
          </cell>
          <cell r="B696" t="str">
            <v>Angkut Trafo 1 ph 5 kva dari bangun tapan ke sedayu</v>
          </cell>
          <cell r="C696" t="str">
            <v>buah</v>
          </cell>
          <cell r="E696">
            <v>4500</v>
          </cell>
          <cell r="F696">
            <v>4950</v>
          </cell>
          <cell r="G696">
            <v>4900</v>
          </cell>
        </row>
        <row r="697">
          <cell r="A697" t="str">
            <v>at110</v>
          </cell>
          <cell r="B697" t="str">
            <v>Angkut Trafo 1 ph 10 kva dari bangun tapan ke sedayu</v>
          </cell>
          <cell r="C697" t="str">
            <v>buah</v>
          </cell>
          <cell r="E697">
            <v>4500</v>
          </cell>
          <cell r="F697">
            <v>4950</v>
          </cell>
          <cell r="G697">
            <v>4900</v>
          </cell>
        </row>
        <row r="698">
          <cell r="A698" t="str">
            <v>at115</v>
          </cell>
          <cell r="B698" t="str">
            <v>Angkut Trafo 1 ph 15 kva dari bangun tapan ke sedayu</v>
          </cell>
          <cell r="C698" t="str">
            <v>buah</v>
          </cell>
          <cell r="E698">
            <v>4500</v>
          </cell>
          <cell r="F698">
            <v>4950</v>
          </cell>
          <cell r="G698">
            <v>4900</v>
          </cell>
        </row>
        <row r="699">
          <cell r="A699" t="str">
            <v>at125</v>
          </cell>
          <cell r="B699" t="str">
            <v>Angkut Trafo 1 ph 25 kva dari bangun tapan ke sedayu</v>
          </cell>
          <cell r="C699" t="str">
            <v>buah</v>
          </cell>
          <cell r="E699">
            <v>5625</v>
          </cell>
          <cell r="F699">
            <v>6187.5000000000009</v>
          </cell>
          <cell r="G699">
            <v>6100</v>
          </cell>
        </row>
        <row r="700">
          <cell r="A700" t="str">
            <v>at132</v>
          </cell>
          <cell r="B700" t="str">
            <v>Angkut Trafo 1 ph 32 kva dari bangun tapan ke sedayu</v>
          </cell>
          <cell r="C700" t="str">
            <v>buah</v>
          </cell>
          <cell r="E700">
            <v>5625</v>
          </cell>
          <cell r="F700">
            <v>6187.5000000000009</v>
          </cell>
          <cell r="G700">
            <v>6100</v>
          </cell>
        </row>
        <row r="701">
          <cell r="A701" t="str">
            <v>at150</v>
          </cell>
          <cell r="B701" t="str">
            <v>Angkut Trafo 1 ph 50 kva dari bangun tapan ke sedayu</v>
          </cell>
          <cell r="C701" t="str">
            <v>buah</v>
          </cell>
          <cell r="E701">
            <v>6750</v>
          </cell>
          <cell r="F701">
            <v>7425.0000000000009</v>
          </cell>
          <cell r="G701">
            <v>7400</v>
          </cell>
        </row>
        <row r="702">
          <cell r="A702" t="str">
            <v>at350</v>
          </cell>
          <cell r="B702" t="str">
            <v>Angkut Trafo 3 ph 50 kva dari bangun tapan ke sedayu</v>
          </cell>
          <cell r="C702" t="str">
            <v>buah</v>
          </cell>
          <cell r="E702">
            <v>11250</v>
          </cell>
          <cell r="F702">
            <v>12375.000000000002</v>
          </cell>
          <cell r="G702">
            <v>12300</v>
          </cell>
        </row>
        <row r="703">
          <cell r="A703" t="str">
            <v>at325</v>
          </cell>
          <cell r="B703" t="str">
            <v>Angkut Trafo 3 ph 25 kva dari bangun tapan ke sedayu</v>
          </cell>
          <cell r="C703" t="str">
            <v>buah</v>
          </cell>
          <cell r="E703">
            <v>11250</v>
          </cell>
          <cell r="F703">
            <v>12375.000000000002</v>
          </cell>
          <cell r="G703">
            <v>12300</v>
          </cell>
        </row>
        <row r="704">
          <cell r="A704" t="str">
            <v>at3100</v>
          </cell>
          <cell r="B704" t="str">
            <v>Angkut Trafo 3 ph 100 kva dari bangun tapan ke sedayu</v>
          </cell>
          <cell r="C704" t="str">
            <v>buah</v>
          </cell>
          <cell r="E704">
            <v>16875</v>
          </cell>
          <cell r="F704">
            <v>18562.5</v>
          </cell>
          <cell r="G704">
            <v>18500</v>
          </cell>
        </row>
        <row r="705">
          <cell r="A705" t="str">
            <v>at3160</v>
          </cell>
          <cell r="B705" t="str">
            <v>Angkut Trafo 3 ph 160 kva dari bangun tapan ke sedayu</v>
          </cell>
          <cell r="C705" t="str">
            <v>buah</v>
          </cell>
          <cell r="E705">
            <v>16875</v>
          </cell>
          <cell r="F705">
            <v>18562.5</v>
          </cell>
          <cell r="G705">
            <v>18500</v>
          </cell>
        </row>
        <row r="706">
          <cell r="A706" t="str">
            <v>at3200</v>
          </cell>
          <cell r="B706" t="str">
            <v>Angkut Trafo 3 ph 200 kva dari bangun tapan ke sedayu</v>
          </cell>
          <cell r="C706" t="str">
            <v>buah</v>
          </cell>
          <cell r="E706">
            <v>22500</v>
          </cell>
          <cell r="F706">
            <v>24750.000000000004</v>
          </cell>
          <cell r="G706">
            <v>24700</v>
          </cell>
        </row>
        <row r="707">
          <cell r="A707" t="str">
            <v>at3250</v>
          </cell>
          <cell r="B707" t="str">
            <v>Angkut Trafo 3 ph 250 kva dari bangun tapan ke sedayu</v>
          </cell>
          <cell r="C707" t="str">
            <v>buah</v>
          </cell>
          <cell r="E707">
            <v>36000</v>
          </cell>
          <cell r="F707">
            <v>39600</v>
          </cell>
          <cell r="G707">
            <v>39600</v>
          </cell>
        </row>
        <row r="708">
          <cell r="A708" t="str">
            <v>at3225</v>
          </cell>
          <cell r="B708" t="str">
            <v>Angkut Trafo 3 ph 225 kva dari bangun tapan ke sedayu</v>
          </cell>
          <cell r="C708" t="str">
            <v>buah</v>
          </cell>
          <cell r="E708">
            <v>30000</v>
          </cell>
          <cell r="F708">
            <v>33000</v>
          </cell>
          <cell r="G708">
            <v>33000</v>
          </cell>
        </row>
        <row r="709">
          <cell r="A709" t="str">
            <v>at3400</v>
          </cell>
          <cell r="B709" t="str">
            <v>Angkut Trafo 3 ph 400 kva dari bangun tapan ke sedayu</v>
          </cell>
          <cell r="C709" t="str">
            <v>buah</v>
          </cell>
          <cell r="E709">
            <v>36000</v>
          </cell>
          <cell r="F709">
            <v>39600</v>
          </cell>
          <cell r="G709">
            <v>39600</v>
          </cell>
        </row>
        <row r="710">
          <cell r="A710" t="str">
            <v>at3500</v>
          </cell>
          <cell r="B710" t="str">
            <v>Angkut Trafo 3 ph 500 kva dari bangun tapan ke sedayu</v>
          </cell>
          <cell r="C710" t="str">
            <v>buah</v>
          </cell>
          <cell r="E710">
            <v>36000</v>
          </cell>
          <cell r="F710">
            <v>39600</v>
          </cell>
          <cell r="G710">
            <v>39600</v>
          </cell>
        </row>
        <row r="711">
          <cell r="A711" t="str">
            <v>at3630</v>
          </cell>
          <cell r="B711" t="str">
            <v>Angkut Trafo 3 ph 630 kva dari bangun tapan ke sedayu</v>
          </cell>
          <cell r="C711" t="str">
            <v>buah</v>
          </cell>
          <cell r="E711">
            <v>45000</v>
          </cell>
          <cell r="F711">
            <v>49500.000000000007</v>
          </cell>
          <cell r="G711">
            <v>49500</v>
          </cell>
        </row>
        <row r="712">
          <cell r="A712" t="str">
            <v>atpkb</v>
          </cell>
          <cell r="B712" t="str">
            <v>Angkut Pole kayu bekas dr banguntapan ke sedayu</v>
          </cell>
          <cell r="C712" t="str">
            <v>buah</v>
          </cell>
          <cell r="E712">
            <v>20250</v>
          </cell>
          <cell r="F712">
            <v>22275</v>
          </cell>
          <cell r="G712">
            <v>22200</v>
          </cell>
        </row>
        <row r="713">
          <cell r="A713" t="str">
            <v>atdobi</v>
          </cell>
          <cell r="B713" t="str">
            <v>Angkutdrum oli bekas isi dr banguntapan ke sedayu</v>
          </cell>
          <cell r="C713" t="str">
            <v>buah</v>
          </cell>
          <cell r="E713">
            <v>18000</v>
          </cell>
          <cell r="F713">
            <v>19800</v>
          </cell>
          <cell r="G713">
            <v>19800</v>
          </cell>
        </row>
        <row r="714">
          <cell r="A714" t="str">
            <v>atbl</v>
          </cell>
          <cell r="B714" t="str">
            <v>Angkut bok lvcb bekas dr banguntapan ke sedayu</v>
          </cell>
          <cell r="C714" t="str">
            <v>buah</v>
          </cell>
          <cell r="E714">
            <v>11250</v>
          </cell>
          <cell r="F714">
            <v>12375.000000000002</v>
          </cell>
          <cell r="G714">
            <v>12300</v>
          </cell>
        </row>
        <row r="715">
          <cell r="A715" t="str">
            <v>athbs</v>
          </cell>
          <cell r="B715" t="str">
            <v>Angkut haspel besi bekas dr banguntapan ke sedayu</v>
          </cell>
          <cell r="C715" t="str">
            <v>buah</v>
          </cell>
          <cell r="E715">
            <v>67500</v>
          </cell>
          <cell r="F715">
            <v>74250</v>
          </cell>
          <cell r="G715">
            <v>74200</v>
          </cell>
        </row>
        <row r="716">
          <cell r="A716" t="str">
            <v>mtt164</v>
          </cell>
          <cell r="B716" t="str">
            <v>menaik turunkan Trafo 1 ph 64 kva dari bangun tapan ke sedayu</v>
          </cell>
          <cell r="C716" t="str">
            <v>buah</v>
          </cell>
          <cell r="E716">
            <v>5625</v>
          </cell>
          <cell r="F716">
            <v>6187.5000000000009</v>
          </cell>
          <cell r="G716">
            <v>6100</v>
          </cell>
        </row>
        <row r="717">
          <cell r="A717" t="str">
            <v>mtt1167</v>
          </cell>
          <cell r="B717" t="str">
            <v>menaik turunkan Trafo 1 ph 167 kva dari bangun tapan ke sedayu</v>
          </cell>
          <cell r="C717" t="str">
            <v>buah</v>
          </cell>
          <cell r="E717">
            <v>13500</v>
          </cell>
          <cell r="F717">
            <v>14850.000000000002</v>
          </cell>
          <cell r="G717">
            <v>14800</v>
          </cell>
        </row>
        <row r="718">
          <cell r="A718" t="str">
            <v>mtt1250</v>
          </cell>
          <cell r="B718" t="str">
            <v>menaik turunkan Trafo 1 ph 250 kva dari bangun tapan ke sedayu</v>
          </cell>
          <cell r="C718" t="str">
            <v>buah</v>
          </cell>
          <cell r="E718">
            <v>13500</v>
          </cell>
          <cell r="F718">
            <v>14850.000000000002</v>
          </cell>
          <cell r="G718">
            <v>14800</v>
          </cell>
        </row>
        <row r="719">
          <cell r="A719" t="str">
            <v>mtt15</v>
          </cell>
          <cell r="B719" t="str">
            <v>menaik turunkan Trafo 1 ph 5 kva dari bangun tapan ke sedayu</v>
          </cell>
          <cell r="C719" t="str">
            <v>buah</v>
          </cell>
          <cell r="E719">
            <v>4500</v>
          </cell>
          <cell r="F719">
            <v>4950</v>
          </cell>
          <cell r="G719">
            <v>4900</v>
          </cell>
        </row>
        <row r="720">
          <cell r="A720" t="str">
            <v>mtt110</v>
          </cell>
          <cell r="B720" t="str">
            <v>menaik turunkan Trafo 1 ph 10 kva dari bangun tapan ke sedayu</v>
          </cell>
          <cell r="C720" t="str">
            <v>buah</v>
          </cell>
          <cell r="E720">
            <v>4500</v>
          </cell>
          <cell r="F720">
            <v>4950</v>
          </cell>
          <cell r="G720">
            <v>4900</v>
          </cell>
        </row>
        <row r="721">
          <cell r="A721" t="str">
            <v>mtt115</v>
          </cell>
          <cell r="B721" t="str">
            <v>menaik turunkan Trafo 1 ph 15 kva dari bangun tapan ke sedayu</v>
          </cell>
          <cell r="C721" t="str">
            <v>buah</v>
          </cell>
          <cell r="E721">
            <v>4500</v>
          </cell>
          <cell r="F721">
            <v>4950</v>
          </cell>
          <cell r="G721">
            <v>4900</v>
          </cell>
        </row>
        <row r="722">
          <cell r="A722" t="str">
            <v>mtt125</v>
          </cell>
          <cell r="B722" t="str">
            <v>menaik turunkan Trafo 1 ph 25 kva dari bangun tapan ke sedayu</v>
          </cell>
          <cell r="C722" t="str">
            <v>buah</v>
          </cell>
          <cell r="E722">
            <v>5625</v>
          </cell>
          <cell r="F722">
            <v>6187.5000000000009</v>
          </cell>
          <cell r="G722">
            <v>6100</v>
          </cell>
        </row>
        <row r="723">
          <cell r="A723" t="str">
            <v>mtt132</v>
          </cell>
          <cell r="B723" t="str">
            <v>menaik turunkan Trafo 1 ph 32 kva dari bangun tapan ke sedayu</v>
          </cell>
          <cell r="C723" t="str">
            <v>buah</v>
          </cell>
          <cell r="E723">
            <v>5625</v>
          </cell>
          <cell r="F723">
            <v>6187.5000000000009</v>
          </cell>
          <cell r="G723">
            <v>6100</v>
          </cell>
        </row>
        <row r="724">
          <cell r="A724" t="str">
            <v>mtt150</v>
          </cell>
          <cell r="B724" t="str">
            <v>menaik turunkan Trafo 1 ph 50 kva dari bangun tapan ke sedayu</v>
          </cell>
          <cell r="C724" t="str">
            <v>buah</v>
          </cell>
          <cell r="E724">
            <v>6750</v>
          </cell>
          <cell r="F724">
            <v>7425.0000000000009</v>
          </cell>
          <cell r="G724">
            <v>7400</v>
          </cell>
        </row>
        <row r="725">
          <cell r="A725" t="str">
            <v>mtt325</v>
          </cell>
          <cell r="B725" t="str">
            <v>menaik turunkan Trafo 3 ph 25 kva dari bangun tapan ke sedayu</v>
          </cell>
          <cell r="C725" t="str">
            <v>buah</v>
          </cell>
          <cell r="E725">
            <v>11250</v>
          </cell>
          <cell r="F725">
            <v>12375.000000000002</v>
          </cell>
          <cell r="G725">
            <v>12300</v>
          </cell>
        </row>
        <row r="726">
          <cell r="A726" t="str">
            <v>mtt350</v>
          </cell>
          <cell r="B726" t="str">
            <v>menaik turunkan Trafo 3 ph 50 kva dari bangun tapan ke sedayu</v>
          </cell>
          <cell r="C726" t="str">
            <v>buah</v>
          </cell>
          <cell r="E726">
            <v>11250</v>
          </cell>
          <cell r="F726">
            <v>12375.000000000002</v>
          </cell>
          <cell r="G726">
            <v>12300</v>
          </cell>
        </row>
        <row r="727">
          <cell r="A727" t="str">
            <v>mtt3100</v>
          </cell>
          <cell r="B727" t="str">
            <v>menaik turunkan Trafo 3 ph 100 kva dari bangun tapan ke sedayu</v>
          </cell>
          <cell r="C727" t="str">
            <v>buah</v>
          </cell>
          <cell r="E727">
            <v>16875</v>
          </cell>
          <cell r="F727">
            <v>18562.5</v>
          </cell>
          <cell r="G727">
            <v>18500</v>
          </cell>
        </row>
        <row r="728">
          <cell r="A728" t="str">
            <v>mtt3160</v>
          </cell>
          <cell r="B728" t="str">
            <v>menaik turunkan Trafo 3 ph 160 kva dari bangun tapan ke sedayu</v>
          </cell>
          <cell r="C728" t="str">
            <v>buah</v>
          </cell>
          <cell r="E728">
            <v>16875</v>
          </cell>
          <cell r="F728">
            <v>18562.5</v>
          </cell>
          <cell r="G728">
            <v>18500</v>
          </cell>
        </row>
        <row r="729">
          <cell r="A729" t="str">
            <v>mtt3200</v>
          </cell>
          <cell r="B729" t="str">
            <v>menaik turunkan Trafo 3 ph 200 kva dari bangun tapan ke sedayu</v>
          </cell>
          <cell r="C729" t="str">
            <v>buah</v>
          </cell>
          <cell r="E729">
            <v>22500</v>
          </cell>
          <cell r="F729">
            <v>24750.000000000004</v>
          </cell>
          <cell r="G729">
            <v>24700</v>
          </cell>
        </row>
        <row r="730">
          <cell r="A730" t="str">
            <v>mtt3250</v>
          </cell>
          <cell r="B730" t="str">
            <v>menaik turunkan Trafo 3 ph 250 kva dari bangun tapan ke sedayu</v>
          </cell>
          <cell r="C730" t="str">
            <v>buah</v>
          </cell>
          <cell r="E730">
            <v>36000</v>
          </cell>
          <cell r="F730">
            <v>39600</v>
          </cell>
          <cell r="G730">
            <v>39600</v>
          </cell>
        </row>
        <row r="731">
          <cell r="A731" t="str">
            <v>mtt3225</v>
          </cell>
          <cell r="B731" t="str">
            <v>menaik turunkan Trafo 3 ph 225 kva dari bangun tapan ke sedayu</v>
          </cell>
          <cell r="C731" t="str">
            <v>buah</v>
          </cell>
          <cell r="E731">
            <v>30000</v>
          </cell>
          <cell r="F731">
            <v>33000</v>
          </cell>
          <cell r="G731">
            <v>33000</v>
          </cell>
        </row>
        <row r="732">
          <cell r="A732" t="str">
            <v>mtt3400</v>
          </cell>
          <cell r="B732" t="str">
            <v>menaik turunkan Trafo 3 ph 400 kva dari bangun tapan ke sedayu</v>
          </cell>
          <cell r="C732" t="str">
            <v>buah</v>
          </cell>
          <cell r="E732">
            <v>36000</v>
          </cell>
          <cell r="F732">
            <v>39600</v>
          </cell>
          <cell r="G732">
            <v>39600</v>
          </cell>
        </row>
        <row r="733">
          <cell r="A733" t="str">
            <v>mtt3500</v>
          </cell>
          <cell r="B733" t="str">
            <v>menaik turunkan Trafo 3 ph 500 kva dari bangun tapan ke sedayu</v>
          </cell>
          <cell r="C733" t="str">
            <v>buah</v>
          </cell>
          <cell r="E733">
            <v>36000</v>
          </cell>
          <cell r="F733">
            <v>39600</v>
          </cell>
          <cell r="G733">
            <v>39600</v>
          </cell>
        </row>
        <row r="734">
          <cell r="A734" t="str">
            <v>mtt3630</v>
          </cell>
          <cell r="B734" t="str">
            <v>menaik turunkan Trafo 3 ph 630 kva dari bangun tapan ke sedayu</v>
          </cell>
          <cell r="C734" t="str">
            <v>buah</v>
          </cell>
          <cell r="E734">
            <v>45000</v>
          </cell>
          <cell r="F734">
            <v>49500.000000000007</v>
          </cell>
          <cell r="G734">
            <v>49500</v>
          </cell>
        </row>
        <row r="735">
          <cell r="A735" t="str">
            <v>mttpkb</v>
          </cell>
          <cell r="B735" t="str">
            <v>menaik turunkan Pole kayu bekas dr banguntapan ke sedayu</v>
          </cell>
          <cell r="C735" t="str">
            <v>buah</v>
          </cell>
          <cell r="E735">
            <v>20250</v>
          </cell>
          <cell r="F735">
            <v>22275</v>
          </cell>
          <cell r="G735">
            <v>22200</v>
          </cell>
        </row>
        <row r="736">
          <cell r="A736" t="str">
            <v>mtthbs</v>
          </cell>
          <cell r="B736" t="str">
            <v>Menaik Turunkan  besi bekas dr banguntapan ke sedayu</v>
          </cell>
          <cell r="C736" t="str">
            <v>buah</v>
          </cell>
          <cell r="E736">
            <v>67500</v>
          </cell>
          <cell r="F736">
            <v>74250</v>
          </cell>
          <cell r="G736">
            <v>74200</v>
          </cell>
        </row>
        <row r="737">
          <cell r="A737" t="str">
            <v>btf47</v>
          </cell>
          <cell r="B737" t="str">
            <v>Bongkar toefoer NYY 4 x 70 mm</v>
          </cell>
          <cell r="C737" t="str">
            <v>meter</v>
          </cell>
          <cell r="E737">
            <v>2000</v>
          </cell>
          <cell r="F737">
            <v>2200</v>
          </cell>
          <cell r="G737">
            <v>2200</v>
          </cell>
        </row>
        <row r="738">
          <cell r="A738" t="str">
            <v>tf47</v>
          </cell>
          <cell r="B738" t="str">
            <v>Pasang Toefoer NYY 4 x 70 mm</v>
          </cell>
          <cell r="C738" t="str">
            <v>meter</v>
          </cell>
          <cell r="E738">
            <v>2500</v>
          </cell>
          <cell r="F738">
            <v>2750</v>
          </cell>
          <cell r="G738">
            <v>2700</v>
          </cell>
        </row>
        <row r="739">
          <cell r="A739" t="str">
            <v>mttbl</v>
          </cell>
          <cell r="B739" t="str">
            <v>menaikan turunkan box lvcb dr banguntapan ke sedayu</v>
          </cell>
          <cell r="C739" t="str">
            <v>buah</v>
          </cell>
          <cell r="E739">
            <v>11250</v>
          </cell>
          <cell r="F739">
            <v>12375.000000000002</v>
          </cell>
          <cell r="G739">
            <v>12300</v>
          </cell>
        </row>
        <row r="740">
          <cell r="A740" t="str">
            <v>mttdobi</v>
          </cell>
          <cell r="B740" t="str">
            <v>menaik turunkan  oli bekas isi dr banguntapan ke sedayu</v>
          </cell>
          <cell r="C740" t="str">
            <v>buah</v>
          </cell>
          <cell r="E740">
            <v>18000</v>
          </cell>
          <cell r="F740">
            <v>19800</v>
          </cell>
          <cell r="G740">
            <v>19800</v>
          </cell>
        </row>
        <row r="741">
          <cell r="A741" t="str">
            <v>nyy4400</v>
          </cell>
          <cell r="B741" t="str">
            <v>Pasang NYY 4 x 400 mm</v>
          </cell>
          <cell r="C741" t="str">
            <v>meter</v>
          </cell>
          <cell r="F741">
            <v>0</v>
          </cell>
          <cell r="G741">
            <v>0</v>
          </cell>
        </row>
        <row r="742">
          <cell r="A742" t="str">
            <v>nyy4300</v>
          </cell>
          <cell r="B742" t="str">
            <v>Pasang NYY 4 x 300 mm</v>
          </cell>
          <cell r="C742" t="str">
            <v>meter</v>
          </cell>
          <cell r="E742">
            <v>5000</v>
          </cell>
          <cell r="F742">
            <v>5500</v>
          </cell>
          <cell r="G742">
            <v>5500</v>
          </cell>
        </row>
        <row r="743">
          <cell r="A743" t="str">
            <v>pmd</v>
          </cell>
          <cell r="B743" t="str">
            <v>Pengeluaran meter dalam</v>
          </cell>
          <cell r="C743" t="str">
            <v>unit</v>
          </cell>
          <cell r="E743">
            <v>9500</v>
          </cell>
          <cell r="F743">
            <v>10450</v>
          </cell>
          <cell r="G743">
            <v>10400</v>
          </cell>
        </row>
        <row r="744">
          <cell r="A744" t="str">
            <v>CEW</v>
          </cell>
          <cell r="F744">
            <v>0</v>
          </cell>
          <cell r="G744">
            <v>0</v>
          </cell>
        </row>
        <row r="745">
          <cell r="A745" t="str">
            <v>mttdrumk</v>
          </cell>
          <cell r="B745" t="str">
            <v xml:space="preserve">Menaik turunkan Drum oli kosong </v>
          </cell>
          <cell r="C745" t="str">
            <v>buah</v>
          </cell>
          <cell r="E745">
            <v>9000</v>
          </cell>
          <cell r="F745">
            <v>9900</v>
          </cell>
          <cell r="G745">
            <v>9900</v>
          </cell>
        </row>
        <row r="746">
          <cell r="A746" t="str">
            <v>mttdrumi</v>
          </cell>
          <cell r="B746" t="str">
            <v>Menaik turunkan Drum oli isi</v>
          </cell>
          <cell r="C746" t="str">
            <v>buah</v>
          </cell>
          <cell r="E746">
            <v>18000</v>
          </cell>
          <cell r="F746">
            <v>19800</v>
          </cell>
          <cell r="G746">
            <v>19800</v>
          </cell>
        </row>
        <row r="747">
          <cell r="F747">
            <v>0</v>
          </cell>
          <cell r="G747">
            <v>0</v>
          </cell>
        </row>
        <row r="748">
          <cell r="A748" t="str">
            <v>mttpt</v>
          </cell>
          <cell r="B748" t="str">
            <v>Menaik turunkan Porselin tua</v>
          </cell>
          <cell r="C748" t="str">
            <v>Rit</v>
          </cell>
          <cell r="D748">
            <v>150000</v>
          </cell>
          <cell r="E748">
            <v>135000</v>
          </cell>
          <cell r="F748">
            <v>148500</v>
          </cell>
          <cell r="G748">
            <v>148500</v>
          </cell>
          <cell r="H748">
            <v>121500</v>
          </cell>
        </row>
        <row r="749">
          <cell r="A749" t="str">
            <v>mttdxb</v>
          </cell>
          <cell r="B749" t="str">
            <v>Menaik turunkan DX Bekas</v>
          </cell>
          <cell r="C749" t="str">
            <v>Rit</v>
          </cell>
          <cell r="D749">
            <v>100000</v>
          </cell>
          <cell r="E749">
            <v>90000</v>
          </cell>
          <cell r="F749">
            <v>99000.000000000015</v>
          </cell>
          <cell r="G749">
            <v>99000</v>
          </cell>
          <cell r="H749">
            <v>81000</v>
          </cell>
        </row>
        <row r="750">
          <cell r="A750" t="str">
            <v>mttmb</v>
          </cell>
          <cell r="B750" t="str">
            <v>Menaik turunkan Meter bekas</v>
          </cell>
          <cell r="C750" t="str">
            <v>Rit</v>
          </cell>
          <cell r="D750">
            <v>150000</v>
          </cell>
          <cell r="E750">
            <v>135000</v>
          </cell>
          <cell r="F750">
            <v>148500</v>
          </cell>
          <cell r="G750">
            <v>148500</v>
          </cell>
          <cell r="H750">
            <v>121500</v>
          </cell>
        </row>
        <row r="751">
          <cell r="A751" t="str">
            <v>mttcak</v>
          </cell>
          <cell r="B751" t="str">
            <v>Menaik turunkan Cros arm kayu</v>
          </cell>
          <cell r="C751" t="str">
            <v>Rit</v>
          </cell>
          <cell r="D751">
            <v>100000</v>
          </cell>
          <cell r="E751">
            <v>90000</v>
          </cell>
          <cell r="F751">
            <v>99000.000000000015</v>
          </cell>
          <cell r="G751">
            <v>99000</v>
          </cell>
          <cell r="H751">
            <v>81000</v>
          </cell>
        </row>
        <row r="752">
          <cell r="A752" t="str">
            <v>mttkc</v>
          </cell>
          <cell r="B752" t="str">
            <v>Menaik turunkan Kawat Cosmos</v>
          </cell>
          <cell r="C752" t="str">
            <v>Rit</v>
          </cell>
          <cell r="D752">
            <v>150000</v>
          </cell>
          <cell r="E752">
            <v>135000</v>
          </cell>
          <cell r="F752">
            <v>148500</v>
          </cell>
          <cell r="G752">
            <v>148500</v>
          </cell>
          <cell r="H752">
            <v>121500</v>
          </cell>
        </row>
        <row r="753">
          <cell r="A753" t="str">
            <v>mttpb</v>
          </cell>
          <cell r="B753" t="str">
            <v>Menaik turunkan Pagar besi</v>
          </cell>
          <cell r="C753" t="str">
            <v>Rit</v>
          </cell>
          <cell r="D753">
            <v>100000</v>
          </cell>
          <cell r="E753">
            <v>90000</v>
          </cell>
          <cell r="F753">
            <v>99000.000000000015</v>
          </cell>
          <cell r="G753">
            <v>99000</v>
          </cell>
          <cell r="H753">
            <v>81000</v>
          </cell>
        </row>
        <row r="754">
          <cell r="A754" t="str">
            <v>mttkp</v>
          </cell>
          <cell r="B754" t="str">
            <v>Menaik turunkan Krakap Picup</v>
          </cell>
          <cell r="C754" t="str">
            <v>Biji</v>
          </cell>
          <cell r="D754">
            <v>50000</v>
          </cell>
          <cell r="E754">
            <v>45000</v>
          </cell>
          <cell r="F754">
            <v>49500.000000000007</v>
          </cell>
          <cell r="G754">
            <v>49500</v>
          </cell>
        </row>
        <row r="755">
          <cell r="A755" t="str">
            <v>mttgj</v>
          </cell>
          <cell r="B755" t="str">
            <v>Menaik turunkan Gawang Jendela</v>
          </cell>
          <cell r="C755" t="str">
            <v>Biji</v>
          </cell>
          <cell r="D755">
            <v>25000</v>
          </cell>
          <cell r="E755">
            <v>22500</v>
          </cell>
          <cell r="F755">
            <v>24750.000000000004</v>
          </cell>
          <cell r="G755">
            <v>24700</v>
          </cell>
        </row>
        <row r="756">
          <cell r="A756" t="str">
            <v>mttpbb</v>
          </cell>
          <cell r="B756" t="str">
            <v>Menaik Turunkan Pole beton Patah</v>
          </cell>
          <cell r="C756" t="str">
            <v>Batang</v>
          </cell>
          <cell r="D756">
            <v>25000</v>
          </cell>
          <cell r="E756">
            <v>22500</v>
          </cell>
          <cell r="F756">
            <v>24750.000000000004</v>
          </cell>
          <cell r="G756">
            <v>24700</v>
          </cell>
          <cell r="H756">
            <v>20250</v>
          </cell>
        </row>
        <row r="757">
          <cell r="A757" t="str">
            <v>mtt31000</v>
          </cell>
          <cell r="B757" t="str">
            <v>Menaik turunkanTrafo 3 Phase 1000 KVA</v>
          </cell>
          <cell r="C757" t="str">
            <v>Unit</v>
          </cell>
          <cell r="D757">
            <v>200000</v>
          </cell>
          <cell r="E757">
            <v>180000</v>
          </cell>
          <cell r="F757">
            <v>198000.00000000003</v>
          </cell>
          <cell r="G757">
            <v>198000</v>
          </cell>
          <cell r="H757">
            <v>162000</v>
          </cell>
        </row>
        <row r="758">
          <cell r="A758" t="str">
            <v>mtt31600</v>
          </cell>
          <cell r="B758" t="str">
            <v>Menaik turunkanTrafo 3 Phase 1600 KVA</v>
          </cell>
          <cell r="C758" t="str">
            <v>Unit</v>
          </cell>
          <cell r="D758">
            <v>200000</v>
          </cell>
          <cell r="E758">
            <v>180000</v>
          </cell>
          <cell r="F758">
            <v>198000.00000000003</v>
          </cell>
          <cell r="G758">
            <v>198000</v>
          </cell>
          <cell r="H758">
            <v>162000</v>
          </cell>
        </row>
        <row r="759">
          <cell r="A759" t="str">
            <v>mtt3225</v>
          </cell>
          <cell r="B759" t="str">
            <v>Menaik turunkanTrafo 3 Phase 225 KVA</v>
          </cell>
          <cell r="C759" t="str">
            <v>Unit</v>
          </cell>
          <cell r="D759">
            <v>40000</v>
          </cell>
          <cell r="E759">
            <v>36000</v>
          </cell>
          <cell r="F759">
            <v>39600</v>
          </cell>
          <cell r="G759">
            <v>39600</v>
          </cell>
          <cell r="H759">
            <v>32400</v>
          </cell>
        </row>
        <row r="760">
          <cell r="A760" t="str">
            <v>mtt3800</v>
          </cell>
          <cell r="B760" t="str">
            <v>Menaik turunkanTrafo 3 Phase 800KVA</v>
          </cell>
          <cell r="C760" t="str">
            <v>Unit</v>
          </cell>
          <cell r="D760">
            <v>200000</v>
          </cell>
          <cell r="E760">
            <v>180000</v>
          </cell>
          <cell r="F760">
            <v>198000.00000000003</v>
          </cell>
          <cell r="G760">
            <v>198000</v>
          </cell>
          <cell r="H760">
            <v>162000</v>
          </cell>
        </row>
        <row r="761">
          <cell r="A761" t="str">
            <v>mtt325</v>
          </cell>
          <cell r="B761" t="str">
            <v>Menaik turunkanTrafo 3 Phase 25 KVA</v>
          </cell>
          <cell r="C761" t="str">
            <v>Unit</v>
          </cell>
          <cell r="D761">
            <v>12500</v>
          </cell>
          <cell r="E761">
            <v>11250</v>
          </cell>
          <cell r="F761">
            <v>12375.000000000002</v>
          </cell>
          <cell r="G761">
            <v>12300</v>
          </cell>
          <cell r="H761">
            <v>10125</v>
          </cell>
        </row>
        <row r="762">
          <cell r="A762" t="str">
            <v>mtt3250</v>
          </cell>
          <cell r="B762" t="str">
            <v>Menaik turunkanTrafo 3 Phase 250 KVA</v>
          </cell>
          <cell r="C762" t="str">
            <v>Unit</v>
          </cell>
          <cell r="D762">
            <v>40000</v>
          </cell>
          <cell r="E762">
            <v>36000</v>
          </cell>
          <cell r="F762">
            <v>39600</v>
          </cell>
          <cell r="G762">
            <v>39600</v>
          </cell>
          <cell r="H762">
            <v>32400</v>
          </cell>
        </row>
        <row r="763">
          <cell r="A763" t="str">
            <v>mtt3750</v>
          </cell>
          <cell r="B763" t="str">
            <v>Menaik turunkanTrafo 3 Phase 750 KVA</v>
          </cell>
          <cell r="C763" t="str">
            <v>Unit</v>
          </cell>
          <cell r="D763">
            <v>200000</v>
          </cell>
          <cell r="E763">
            <v>180000</v>
          </cell>
          <cell r="F763">
            <v>198000.00000000003</v>
          </cell>
          <cell r="G763">
            <v>198000</v>
          </cell>
          <cell r="H763">
            <v>162000</v>
          </cell>
        </row>
        <row r="764">
          <cell r="A764" t="str">
            <v>mtt32200</v>
          </cell>
          <cell r="B764" t="str">
            <v>Menaik turunkanTrafo 3 Phase 2200 KVA</v>
          </cell>
          <cell r="C764" t="str">
            <v>Unit</v>
          </cell>
          <cell r="D764">
            <v>200000</v>
          </cell>
          <cell r="E764">
            <v>180000</v>
          </cell>
          <cell r="F764">
            <v>198000.00000000003</v>
          </cell>
          <cell r="G764">
            <v>198000</v>
          </cell>
          <cell r="H764">
            <v>162000</v>
          </cell>
        </row>
        <row r="765">
          <cell r="A765" t="str">
            <v>mttkap</v>
          </cell>
          <cell r="B765" t="str">
            <v>Menaik turunkan Kapasitor 0,5</v>
          </cell>
          <cell r="C765" t="str">
            <v>Unit</v>
          </cell>
          <cell r="D765">
            <v>40000</v>
          </cell>
          <cell r="E765">
            <v>36000</v>
          </cell>
          <cell r="F765">
            <v>39600</v>
          </cell>
          <cell r="G765">
            <v>39600</v>
          </cell>
          <cell r="H765">
            <v>32400</v>
          </cell>
        </row>
        <row r="766">
          <cell r="A766" t="str">
            <v>mttkubi</v>
          </cell>
          <cell r="B766" t="str">
            <v>Menaik turunkan Kubikel</v>
          </cell>
          <cell r="C766" t="str">
            <v>Unit</v>
          </cell>
          <cell r="D766">
            <v>40000</v>
          </cell>
          <cell r="E766">
            <v>36000</v>
          </cell>
          <cell r="F766">
            <v>39600</v>
          </cell>
          <cell r="G766">
            <v>39600</v>
          </cell>
          <cell r="H766">
            <v>32400</v>
          </cell>
        </row>
        <row r="767">
          <cell r="A767" t="str">
            <v>mttc</v>
          </cell>
          <cell r="B767" t="str">
            <v>menaik turunkan cosmos</v>
          </cell>
          <cell r="E767">
            <v>135000</v>
          </cell>
          <cell r="F767">
            <v>148500</v>
          </cell>
          <cell r="G767">
            <v>148500</v>
          </cell>
        </row>
        <row r="768">
          <cell r="B768" t="str">
            <v>Menaik turunkan DX Bekas</v>
          </cell>
          <cell r="F768">
            <v>0</v>
          </cell>
          <cell r="G768">
            <v>0</v>
          </cell>
        </row>
        <row r="769">
          <cell r="A769" t="str">
            <v>abt</v>
          </cell>
          <cell r="B769" t="str">
            <v>ankut besi tua</v>
          </cell>
          <cell r="C769" t="str">
            <v>rit</v>
          </cell>
          <cell r="E769">
            <v>100000</v>
          </cell>
          <cell r="F769">
            <v>110000.00000000001</v>
          </cell>
          <cell r="G769">
            <v>110000</v>
          </cell>
        </row>
        <row r="770">
          <cell r="A770" t="str">
            <v>pp12a</v>
          </cell>
          <cell r="B770" t="str">
            <v>perbaikan p12a</v>
          </cell>
          <cell r="C770" t="str">
            <v>unit</v>
          </cell>
          <cell r="E770">
            <v>3500</v>
          </cell>
          <cell r="F770">
            <v>3850.0000000000005</v>
          </cell>
          <cell r="G770">
            <v>3800</v>
          </cell>
          <cell r="H770">
            <v>3500</v>
          </cell>
        </row>
        <row r="771">
          <cell r="A771" t="str">
            <v>NYY47</v>
          </cell>
          <cell r="B771" t="str">
            <v>NYY 4 X 70</v>
          </cell>
          <cell r="C771" t="str">
            <v>METER</v>
          </cell>
          <cell r="E771">
            <v>2900</v>
          </cell>
          <cell r="F771">
            <v>3190.0000000000005</v>
          </cell>
          <cell r="G771">
            <v>3100</v>
          </cell>
        </row>
        <row r="772">
          <cell r="A772" t="str">
            <v>NYY21</v>
          </cell>
          <cell r="B772" t="str">
            <v>NYY 2 X 10</v>
          </cell>
          <cell r="C772" t="str">
            <v>METER</v>
          </cell>
          <cell r="E772">
            <v>325</v>
          </cell>
          <cell r="F772">
            <v>357.50000000000006</v>
          </cell>
          <cell r="G772">
            <v>300</v>
          </cell>
        </row>
        <row r="773">
          <cell r="F773">
            <v>0</v>
          </cell>
          <cell r="G773">
            <v>0</v>
          </cell>
        </row>
        <row r="774">
          <cell r="A774" t="str">
            <v>b1</v>
          </cell>
          <cell r="B774" t="str">
            <v>SB 1 -</v>
          </cell>
          <cell r="C774" t="str">
            <v>unit</v>
          </cell>
          <cell r="D774" t="str">
            <v>Unit</v>
          </cell>
          <cell r="E774">
            <v>11800</v>
          </cell>
          <cell r="F774">
            <v>12980.000000000002</v>
          </cell>
          <cell r="G774">
            <v>12900</v>
          </cell>
        </row>
        <row r="775">
          <cell r="A775" t="str">
            <v>b2</v>
          </cell>
          <cell r="B775" t="str">
            <v xml:space="preserve">SB 2 </v>
          </cell>
          <cell r="C775" t="str">
            <v>unit</v>
          </cell>
          <cell r="D775" t="str">
            <v>Unit</v>
          </cell>
          <cell r="E775">
            <v>14400</v>
          </cell>
          <cell r="F775">
            <v>15840.000000000002</v>
          </cell>
          <cell r="G775">
            <v>15800</v>
          </cell>
        </row>
        <row r="776">
          <cell r="A776" t="str">
            <v>b3</v>
          </cell>
          <cell r="B776" t="str">
            <v xml:space="preserve">SB 3 - </v>
          </cell>
          <cell r="C776" t="str">
            <v>unit</v>
          </cell>
          <cell r="D776" t="str">
            <v>Unit</v>
          </cell>
          <cell r="E776">
            <v>14400</v>
          </cell>
          <cell r="F776">
            <v>15840.000000000002</v>
          </cell>
          <cell r="G776">
            <v>15800</v>
          </cell>
        </row>
        <row r="777">
          <cell r="A777" t="str">
            <v>b4</v>
          </cell>
          <cell r="B777" t="str">
            <v xml:space="preserve">SB 4 </v>
          </cell>
          <cell r="C777" t="str">
            <v>unit</v>
          </cell>
          <cell r="D777" t="str">
            <v>Unit</v>
          </cell>
          <cell r="E777">
            <v>14400</v>
          </cell>
          <cell r="F777">
            <v>15840.000000000002</v>
          </cell>
          <cell r="G777">
            <v>15800</v>
          </cell>
        </row>
        <row r="778">
          <cell r="A778" t="str">
            <v>b5</v>
          </cell>
          <cell r="B778" t="str">
            <v xml:space="preserve">SB 5 </v>
          </cell>
          <cell r="C778" t="str">
            <v>unit</v>
          </cell>
          <cell r="D778" t="str">
            <v>Unit</v>
          </cell>
          <cell r="E778">
            <v>14400</v>
          </cell>
          <cell r="F778">
            <v>15840.000000000002</v>
          </cell>
          <cell r="G778">
            <v>15800</v>
          </cell>
        </row>
        <row r="779">
          <cell r="A779" t="str">
            <v>srn</v>
          </cell>
          <cell r="B779" t="str">
            <v>BPS SR NETRAL terkait reconduktor</v>
          </cell>
          <cell r="C779" t="str">
            <v>Unit</v>
          </cell>
          <cell r="D779" t="str">
            <v>Unit</v>
          </cell>
          <cell r="E779">
            <v>1500</v>
          </cell>
          <cell r="F779">
            <v>1650.0000000000002</v>
          </cell>
          <cell r="G779">
            <v>1600</v>
          </cell>
        </row>
        <row r="780">
          <cell r="A780" t="str">
            <v>M211MK</v>
          </cell>
          <cell r="B780" t="str">
            <v>CM 2 - 11 M (KHUSUS HANYA GROUNDING)</v>
          </cell>
          <cell r="C780" t="str">
            <v>Unit</v>
          </cell>
          <cell r="D780">
            <v>25840</v>
          </cell>
          <cell r="E780">
            <v>20000</v>
          </cell>
          <cell r="F780">
            <v>22000</v>
          </cell>
          <cell r="G780">
            <v>22000</v>
          </cell>
          <cell r="H780">
            <v>0.45</v>
          </cell>
        </row>
      </sheetData>
      <sheetData sheetId="5" refreshError="1"/>
      <sheetData sheetId="6" refreshError="1"/>
    </sheetDataSet>
  </externalBook>
</externalLink>
</file>

<file path=xl/externalLinks/externalLink8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HPS"/>
      <sheetName val="Sensitivitas"/>
      <sheetName val="LAIN2"/>
      <sheetName val="HB BARU"/>
    </sheetNames>
    <sheetDataSet>
      <sheetData sheetId="0" refreshError="1"/>
      <sheetData sheetId="1" refreshError="1"/>
      <sheetData sheetId="2" refreshError="1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1596000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2087000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2326000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3377000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3900000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4030000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4398000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5364000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5721000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6057000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), Polymer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), Polymer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8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BER"/>
      <sheetName val="per Unit"/>
      <sheetName val="per Feeder"/>
      <sheetName val="Sheet2"/>
      <sheetName val="gb"/>
      <sheetName val="Sheet1"/>
      <sheetName val="Peta"/>
      <sheetName val="aruskas"/>
      <sheetName val="Cover"/>
      <sheetName val="master rab"/>
      <sheetName val="Neraca seAPJ"/>
      <sheetName val="APBN"/>
      <sheetName val="Rekap PMG."/>
      <sheetName val="Jasa"/>
      <sheetName val="Mat"/>
      <sheetName val="HB2"/>
      <sheetName val="Sensitivitas"/>
      <sheetName val="sr"/>
      <sheetName val="Analisa"/>
      <sheetName val="Blangko Analisa"/>
      <sheetName val="Blangko RAB"/>
      <sheetName val="HPS"/>
      <sheetName val="impedansi"/>
      <sheetName val="entry REC  trip"/>
      <sheetName val="DTU"/>
      <sheetName val="JAN07"/>
      <sheetName val="Hal-1"/>
      <sheetName val="Sudah Berjalan"/>
      <sheetName val="FORM-B"/>
      <sheetName val="x"/>
      <sheetName val="LAIN2"/>
      <sheetName val="W-NAD"/>
      <sheetName val="Kamus"/>
      <sheetName val="01 A"/>
      <sheetName val="UshDeb00"/>
      <sheetName val="PMT"/>
      <sheetName val="LR"/>
      <sheetName val="Submission Form"/>
      <sheetName val="ca"/>
      <sheetName val="D2. ANL WAKTU INSHAR"/>
      <sheetName val="Laba Rugi"/>
      <sheetName val="Sheet3"/>
      <sheetName val="TRANS"/>
      <sheetName val="RKS"/>
      <sheetName val="DeVIASI"/>
      <sheetName val="KoMposisi"/>
    </sheetNames>
    <sheetDataSet>
      <sheetData sheetId="0" refreshError="1">
        <row r="3">
          <cell r="O3" t="str">
            <v>KALIBAKAL</v>
          </cell>
          <cell r="BB3" t="str">
            <v>RAWALO</v>
          </cell>
          <cell r="CH3" t="str">
            <v>WONOSOBO</v>
          </cell>
          <cell r="DD3" t="str">
            <v>GARUNG</v>
          </cell>
          <cell r="DG3" t="str">
            <v>MRICA</v>
          </cell>
          <cell r="EC3" t="str">
            <v>KWH SIAP JUAL DAN KWH JUAL</v>
          </cell>
        </row>
        <row r="4">
          <cell r="O4">
            <v>1</v>
          </cell>
          <cell r="Q4">
            <v>2</v>
          </cell>
          <cell r="S4">
            <v>3</v>
          </cell>
          <cell r="U4">
            <v>4</v>
          </cell>
          <cell r="W4">
            <v>5</v>
          </cell>
          <cell r="Y4">
            <v>6</v>
          </cell>
          <cell r="AA4">
            <v>7</v>
          </cell>
          <cell r="AC4" t="str">
            <v/>
          </cell>
          <cell r="AE4">
            <v>8</v>
          </cell>
          <cell r="AH4">
            <v>9</v>
          </cell>
          <cell r="AK4">
            <v>10</v>
          </cell>
          <cell r="AN4">
            <v>11</v>
          </cell>
          <cell r="AQ4">
            <v>12</v>
          </cell>
          <cell r="AT4">
            <v>13</v>
          </cell>
          <cell r="AW4" t="str">
            <v/>
          </cell>
          <cell r="AZ4" t="str">
            <v/>
          </cell>
          <cell r="BB4">
            <v>14</v>
          </cell>
          <cell r="BD4">
            <v>15</v>
          </cell>
          <cell r="BF4">
            <v>16</v>
          </cell>
          <cell r="BH4">
            <v>17</v>
          </cell>
          <cell r="BJ4">
            <v>18</v>
          </cell>
          <cell r="BM4">
            <v>19</v>
          </cell>
          <cell r="BP4">
            <v>20</v>
          </cell>
          <cell r="BS4">
            <v>21</v>
          </cell>
          <cell r="BV4">
            <v>22</v>
          </cell>
          <cell r="BY4">
            <v>23</v>
          </cell>
          <cell r="CB4">
            <v>24</v>
          </cell>
          <cell r="CE4">
            <v>25</v>
          </cell>
          <cell r="CH4">
            <v>26</v>
          </cell>
          <cell r="CJ4">
            <v>27</v>
          </cell>
          <cell r="CL4">
            <v>28</v>
          </cell>
          <cell r="CN4">
            <v>29</v>
          </cell>
          <cell r="CP4">
            <v>30</v>
          </cell>
          <cell r="CR4" t="str">
            <v/>
          </cell>
          <cell r="CT4">
            <v>30</v>
          </cell>
          <cell r="CV4">
            <v>31</v>
          </cell>
          <cell r="CY4">
            <v>32</v>
          </cell>
          <cell r="DB4">
            <v>33</v>
          </cell>
          <cell r="DE4">
            <v>34</v>
          </cell>
          <cell r="DG4">
            <v>35</v>
          </cell>
          <cell r="DI4">
            <v>36</v>
          </cell>
          <cell r="DK4">
            <v>37</v>
          </cell>
          <cell r="DM4" t="str">
            <v/>
          </cell>
          <cell r="DQ4">
            <v>38</v>
          </cell>
          <cell r="DT4">
            <v>39</v>
          </cell>
          <cell r="DW4">
            <v>40</v>
          </cell>
          <cell r="DZ4">
            <v>41</v>
          </cell>
          <cell r="EC4" t="str">
            <v/>
          </cell>
        </row>
        <row r="5">
          <cell r="O5" t="str">
            <v>KBL1</v>
          </cell>
          <cell r="Q5" t="str">
            <v>KBL2</v>
          </cell>
          <cell r="R5" t="str">
            <v>inc I</v>
          </cell>
          <cell r="S5" t="str">
            <v>KBL3</v>
          </cell>
          <cell r="T5" t="str">
            <v>inc II</v>
          </cell>
          <cell r="U5" t="str">
            <v>KBL4</v>
          </cell>
          <cell r="V5" t="str">
            <v>inc III</v>
          </cell>
          <cell r="W5" t="str">
            <v>KBL5</v>
          </cell>
          <cell r="X5" t="str">
            <v>PS I</v>
          </cell>
          <cell r="Y5" t="str">
            <v>KBL6</v>
          </cell>
          <cell r="Z5" t="str">
            <v>PS II</v>
          </cell>
          <cell r="AA5" t="str">
            <v>KBL7</v>
          </cell>
          <cell r="AB5" t="str">
            <v>ps III</v>
          </cell>
          <cell r="AC5" t="str">
            <v/>
          </cell>
          <cell r="AE5" t="str">
            <v>KBL01.174  (PBG-BMS)</v>
          </cell>
          <cell r="AH5" t="str">
            <v>KBL01.48  (PWT-BMS)</v>
          </cell>
          <cell r="AK5" t="str">
            <v>KBL03.192  (PWT-AJB)</v>
          </cell>
          <cell r="AN5" t="str">
            <v>KBL05.211 (PWT-PBG)</v>
          </cell>
          <cell r="AQ5" t="str">
            <v>G2-118  (PBG-TGL)</v>
          </cell>
          <cell r="AT5" t="str">
            <v>KBL07.035T03  (PWT-BMS)</v>
          </cell>
          <cell r="AW5" t="str">
            <v>KBL1/KBL5198S45T10 (PWT-PBG)</v>
          </cell>
          <cell r="AZ5" t="str">
            <v/>
          </cell>
          <cell r="BB5" t="str">
            <v>RWO1</v>
          </cell>
          <cell r="BC5" t="str">
            <v>inc I</v>
          </cell>
          <cell r="BD5" t="str">
            <v>RWO2</v>
          </cell>
          <cell r="BE5" t="str">
            <v>inc II</v>
          </cell>
          <cell r="BF5" t="str">
            <v>RWO3</v>
          </cell>
          <cell r="BG5" t="str">
            <v>ps I</v>
          </cell>
          <cell r="BH5" t="str">
            <v>RWO4</v>
          </cell>
          <cell r="BJ5" t="str">
            <v>RWO1.337  (WNG-AJB)</v>
          </cell>
          <cell r="BM5" t="str">
            <v>BM01.98  (AJB-TGL)</v>
          </cell>
          <cell r="BP5" t="str">
            <v>RWO2.194  (PWT-BMS)</v>
          </cell>
          <cell r="BS5" t="str">
            <v>RWO2.391S102  (BMS-CLP)</v>
          </cell>
          <cell r="BV5" t="str">
            <v>C3.386.218   (PWT-CLP)</v>
          </cell>
          <cell r="BY5" t="str">
            <v>RWO4.239.S73 (WNG-CLP)</v>
          </cell>
          <cell r="CB5" t="str">
            <v>MJG2.29T27S76 (WNG-SDJ)</v>
          </cell>
          <cell r="CE5" t="str">
            <v>MJG02.29T183  (WNG-MJG)</v>
          </cell>
          <cell r="CH5" t="str">
            <v>WBO1</v>
          </cell>
          <cell r="CI5" t="str">
            <v>inc I</v>
          </cell>
          <cell r="CJ5" t="str">
            <v>WBO2</v>
          </cell>
          <cell r="CK5" t="str">
            <v>inc II</v>
          </cell>
          <cell r="CL5" t="str">
            <v>WBO3</v>
          </cell>
          <cell r="CM5" t="str">
            <v>ps I</v>
          </cell>
          <cell r="CN5" t="str">
            <v>WBO4</v>
          </cell>
          <cell r="CP5" t="str">
            <v>WBO5/TULIS</v>
          </cell>
          <cell r="CR5" t="str">
            <v>inc</v>
          </cell>
          <cell r="CS5" t="str">
            <v>ps</v>
          </cell>
          <cell r="CT5" t="str">
            <v>DIENG02</v>
          </cell>
          <cell r="CV5" t="str">
            <v>D-207-66 (WBO-BJN)</v>
          </cell>
          <cell r="CY5" t="str">
            <v>WBO02.307 (WBO-MGL)</v>
          </cell>
          <cell r="DB5" t="str">
            <v>WBO04.155 (WBO-BJN)</v>
          </cell>
          <cell r="DD5" t="str">
            <v>ps</v>
          </cell>
          <cell r="DE5" t="str">
            <v>GRG1</v>
          </cell>
          <cell r="DF5" t="str">
            <v>inc</v>
          </cell>
          <cell r="DG5" t="str">
            <v>MRA1</v>
          </cell>
          <cell r="DH5" t="str">
            <v>inc I</v>
          </cell>
          <cell r="DI5" t="str">
            <v>MRA2</v>
          </cell>
          <cell r="DJ5" t="str">
            <v>inc II</v>
          </cell>
          <cell r="DK5" t="str">
            <v>MRA3</v>
          </cell>
          <cell r="DL5" t="str">
            <v>tapen</v>
          </cell>
          <cell r="DM5" t="str">
            <v/>
          </cell>
          <cell r="DQ5" t="str">
            <v>MRA2.424 (PBG-BMS)</v>
          </cell>
          <cell r="DT5" t="str">
            <v>MRA2.328 (BJN-BMS)</v>
          </cell>
          <cell r="DW5" t="str">
            <v>MRA3.557T147 (BJN-WBO)</v>
          </cell>
          <cell r="DZ5" t="str">
            <v xml:space="preserve"> MRA3.131U272 (BJN-PBG)</v>
          </cell>
          <cell r="EC5" t="str">
            <v>PWT KT</v>
          </cell>
          <cell r="EE5" t="str">
            <v>WBO</v>
          </cell>
          <cell r="EG5" t="str">
            <v>PBG</v>
          </cell>
          <cell r="EI5" t="str">
            <v>BJN</v>
          </cell>
          <cell r="EK5" t="str">
            <v>WNG</v>
          </cell>
          <cell r="EM5" t="str">
            <v>AJB</v>
          </cell>
          <cell r="EO5" t="str">
            <v>BMS</v>
          </cell>
          <cell r="EQ5" t="str">
            <v>KALIBAKAL</v>
          </cell>
          <cell r="ET5" t="str">
            <v>RAWALO</v>
          </cell>
          <cell r="EW5" t="str">
            <v>WONOSOBO</v>
          </cell>
          <cell r="EZ5" t="str">
            <v>DIENG</v>
          </cell>
          <cell r="FC5" t="str">
            <v>GARUNG</v>
          </cell>
          <cell r="FF5" t="str">
            <v>MRICA</v>
          </cell>
          <cell r="FI5" t="str">
            <v>TAPEN</v>
          </cell>
          <cell r="FJ5" t="str">
            <v>TULIS</v>
          </cell>
          <cell r="FK5" t="str">
            <v>KL.ANGET</v>
          </cell>
          <cell r="FL5" t="str">
            <v>KR.TENGAH</v>
          </cell>
          <cell r="FM5" t="str">
            <v/>
          </cell>
          <cell r="FO5" t="str">
            <v/>
          </cell>
        </row>
        <row r="6">
          <cell r="AE6" t="str">
            <v>PBG</v>
          </cell>
          <cell r="AF6" t="str">
            <v>BMS</v>
          </cell>
          <cell r="AG6" t="str">
            <v>JUAL</v>
          </cell>
          <cell r="AH6" t="str">
            <v>PWT</v>
          </cell>
          <cell r="AI6" t="str">
            <v>BMS</v>
          </cell>
          <cell r="AJ6" t="str">
            <v>JUAL</v>
          </cell>
          <cell r="AK6" t="str">
            <v>PWT</v>
          </cell>
          <cell r="AL6" t="str">
            <v>AJB</v>
          </cell>
          <cell r="AM6" t="str">
            <v>JUAL</v>
          </cell>
          <cell r="AN6" t="str">
            <v>PWT</v>
          </cell>
          <cell r="AO6" t="str">
            <v>PBG</v>
          </cell>
          <cell r="AP6" t="str">
            <v>JUAL</v>
          </cell>
          <cell r="AQ6" t="str">
            <v>PBG</v>
          </cell>
          <cell r="AR6" t="str">
            <v>TGL</v>
          </cell>
          <cell r="AS6" t="str">
            <v>JUAL</v>
          </cell>
          <cell r="AT6" t="str">
            <v>PWT</v>
          </cell>
          <cell r="AU6" t="str">
            <v>BMS</v>
          </cell>
          <cell r="AV6" t="str">
            <v>JUAL</v>
          </cell>
          <cell r="AW6" t="str">
            <v>PWT</v>
          </cell>
          <cell r="AX6" t="str">
            <v>PBG</v>
          </cell>
          <cell r="AY6" t="str">
            <v>JUAL</v>
          </cell>
          <cell r="AZ6" t="str">
            <v/>
          </cell>
          <cell r="BJ6" t="str">
            <v>WNG</v>
          </cell>
          <cell r="BK6" t="str">
            <v>AJB</v>
          </cell>
          <cell r="BL6" t="str">
            <v>JUAL</v>
          </cell>
          <cell r="BM6" t="str">
            <v>AJB</v>
          </cell>
          <cell r="BN6" t="str">
            <v>TGL</v>
          </cell>
          <cell r="BO6" t="str">
            <v>JUAL</v>
          </cell>
          <cell r="BP6" t="str">
            <v>PWT</v>
          </cell>
          <cell r="BQ6" t="str">
            <v>BMS</v>
          </cell>
          <cell r="BR6" t="str">
            <v>JUAL</v>
          </cell>
          <cell r="BS6" t="str">
            <v>BMS</v>
          </cell>
          <cell r="BT6" t="str">
            <v>CLP</v>
          </cell>
          <cell r="BU6" t="str">
            <v>JUAL</v>
          </cell>
          <cell r="BV6" t="str">
            <v>PWT</v>
          </cell>
          <cell r="BW6" t="str">
            <v>CLP</v>
          </cell>
          <cell r="BX6" t="str">
            <v>JUAL</v>
          </cell>
          <cell r="BY6" t="str">
            <v>WNG</v>
          </cell>
          <cell r="BZ6" t="str">
            <v>CLP</v>
          </cell>
          <cell r="CA6" t="str">
            <v>JUAL</v>
          </cell>
          <cell r="CB6" t="str">
            <v>WNG</v>
          </cell>
          <cell r="CC6" t="str">
            <v>SDJ</v>
          </cell>
          <cell r="CD6" t="str">
            <v>JUAL</v>
          </cell>
          <cell r="CE6" t="str">
            <v>WNG</v>
          </cell>
          <cell r="CF6" t="str">
            <v>MJG</v>
          </cell>
          <cell r="CG6" t="str">
            <v>JUAL</v>
          </cell>
          <cell r="CV6" t="str">
            <v>WBO</v>
          </cell>
          <cell r="CW6" t="str">
            <v>BJN</v>
          </cell>
          <cell r="CX6" t="str">
            <v>JUAL</v>
          </cell>
          <cell r="CY6" t="str">
            <v>WBO</v>
          </cell>
          <cell r="CZ6" t="str">
            <v>MGL</v>
          </cell>
          <cell r="DA6" t="str">
            <v>JUAL</v>
          </cell>
          <cell r="DB6" t="str">
            <v>WBO</v>
          </cell>
          <cell r="DC6" t="str">
            <v>BJN</v>
          </cell>
          <cell r="DQ6" t="str">
            <v>PBG</v>
          </cell>
          <cell r="DR6" t="str">
            <v>BMS</v>
          </cell>
          <cell r="DS6" t="str">
            <v>JUAL</v>
          </cell>
          <cell r="DT6" t="str">
            <v>BJN</v>
          </cell>
          <cell r="DU6" t="str">
            <v>BMS</v>
          </cell>
          <cell r="DV6" t="str">
            <v>JUAL</v>
          </cell>
          <cell r="DW6" t="str">
            <v>BJN</v>
          </cell>
          <cell r="DX6" t="str">
            <v>WBO</v>
          </cell>
          <cell r="DY6" t="str">
            <v>JUAL</v>
          </cell>
          <cell r="DZ6" t="str">
            <v>PBG</v>
          </cell>
          <cell r="EA6" t="str">
            <v>BJN</v>
          </cell>
          <cell r="EB6" t="str">
            <v>JUAL</v>
          </cell>
          <cell r="EC6" t="str">
            <v>TERIMA</v>
          </cell>
          <cell r="ED6" t="str">
            <v>JUAL</v>
          </cell>
          <cell r="EE6" t="str">
            <v>TERIMA</v>
          </cell>
          <cell r="EF6" t="str">
            <v>JUAL</v>
          </cell>
          <cell r="EG6" t="str">
            <v>TERIMA</v>
          </cell>
          <cell r="EH6" t="str">
            <v>JUAL</v>
          </cell>
          <cell r="EI6" t="str">
            <v>TERIMA</v>
          </cell>
          <cell r="EJ6" t="str">
            <v>JUAL</v>
          </cell>
          <cell r="EK6" t="str">
            <v>TERIMA</v>
          </cell>
          <cell r="EL6" t="str">
            <v>JUAL</v>
          </cell>
          <cell r="EM6" t="str">
            <v>TERIMA</v>
          </cell>
          <cell r="EN6" t="str">
            <v>JUAL</v>
          </cell>
          <cell r="EO6" t="str">
            <v>TERIMA</v>
          </cell>
          <cell r="EP6" t="str">
            <v>JUAL</v>
          </cell>
          <cell r="EQ6" t="str">
            <v>INC</v>
          </cell>
          <cell r="ER6" t="str">
            <v>PS</v>
          </cell>
          <cell r="ES6" t="str">
            <v>OUT</v>
          </cell>
          <cell r="ET6" t="str">
            <v>INC</v>
          </cell>
          <cell r="EU6" t="str">
            <v>PS</v>
          </cell>
          <cell r="EV6" t="str">
            <v>OUT</v>
          </cell>
          <cell r="EW6" t="str">
            <v>INC</v>
          </cell>
          <cell r="EX6" t="str">
            <v>PS</v>
          </cell>
          <cell r="EY6" t="str">
            <v>OUT</v>
          </cell>
          <cell r="EZ6" t="str">
            <v>INC</v>
          </cell>
          <cell r="FA6" t="str">
            <v>PS</v>
          </cell>
          <cell r="FB6" t="str">
            <v>OUT</v>
          </cell>
          <cell r="FC6" t="str">
            <v>INC</v>
          </cell>
          <cell r="FD6" t="str">
            <v>PS</v>
          </cell>
          <cell r="FE6" t="str">
            <v>OUT</v>
          </cell>
          <cell r="FF6" t="str">
            <v>INC</v>
          </cell>
          <cell r="FG6" t="str">
            <v>PS</v>
          </cell>
          <cell r="FH6" t="str">
            <v>OUT</v>
          </cell>
          <cell r="FO6" t="str">
            <v/>
          </cell>
        </row>
        <row r="7">
          <cell r="N7">
            <v>1</v>
          </cell>
          <cell r="O7">
            <v>2</v>
          </cell>
          <cell r="P7">
            <v>3</v>
          </cell>
          <cell r="Q7">
            <v>4</v>
          </cell>
          <cell r="R7">
            <v>5</v>
          </cell>
          <cell r="S7">
            <v>6</v>
          </cell>
          <cell r="T7">
            <v>7</v>
          </cell>
          <cell r="U7">
            <v>8</v>
          </cell>
          <cell r="V7">
            <v>9</v>
          </cell>
          <cell r="W7">
            <v>10</v>
          </cell>
          <cell r="X7">
            <v>11</v>
          </cell>
          <cell r="Y7">
            <v>12</v>
          </cell>
          <cell r="Z7">
            <v>13</v>
          </cell>
          <cell r="AA7">
            <v>14</v>
          </cell>
          <cell r="AB7">
            <v>15</v>
          </cell>
          <cell r="AE7">
            <v>16</v>
          </cell>
          <cell r="AF7">
            <v>17</v>
          </cell>
          <cell r="AH7">
            <v>18</v>
          </cell>
          <cell r="AI7">
            <v>19</v>
          </cell>
          <cell r="AK7">
            <v>20</v>
          </cell>
          <cell r="AL7">
            <v>21</v>
          </cell>
          <cell r="AN7">
            <v>22</v>
          </cell>
          <cell r="AO7">
            <v>23</v>
          </cell>
          <cell r="AQ7">
            <v>24</v>
          </cell>
          <cell r="AR7">
            <v>25</v>
          </cell>
          <cell r="AT7">
            <v>26</v>
          </cell>
          <cell r="AU7">
            <v>27</v>
          </cell>
          <cell r="AW7" t="str">
            <v/>
          </cell>
          <cell r="BB7">
            <v>28</v>
          </cell>
          <cell r="BC7">
            <v>29</v>
          </cell>
          <cell r="BD7">
            <v>30</v>
          </cell>
          <cell r="BE7">
            <v>31</v>
          </cell>
          <cell r="BF7">
            <v>32</v>
          </cell>
          <cell r="BG7">
            <v>33</v>
          </cell>
          <cell r="BH7">
            <v>34</v>
          </cell>
          <cell r="BI7">
            <v>35</v>
          </cell>
          <cell r="BJ7">
            <v>36</v>
          </cell>
          <cell r="BK7">
            <v>37</v>
          </cell>
          <cell r="BM7">
            <v>38</v>
          </cell>
          <cell r="BN7">
            <v>39</v>
          </cell>
          <cell r="BP7">
            <v>40</v>
          </cell>
          <cell r="BQ7">
            <v>41</v>
          </cell>
          <cell r="BS7">
            <v>42</v>
          </cell>
          <cell r="BT7">
            <v>43</v>
          </cell>
          <cell r="BV7">
            <v>44</v>
          </cell>
          <cell r="BW7">
            <v>45</v>
          </cell>
          <cell r="BY7">
            <v>46</v>
          </cell>
          <cell r="BZ7">
            <v>47</v>
          </cell>
          <cell r="CB7">
            <v>48</v>
          </cell>
          <cell r="CC7">
            <v>49</v>
          </cell>
          <cell r="CE7">
            <v>50</v>
          </cell>
          <cell r="CF7">
            <v>51</v>
          </cell>
          <cell r="CH7">
            <v>52</v>
          </cell>
          <cell r="CI7">
            <v>53</v>
          </cell>
          <cell r="CJ7">
            <v>54</v>
          </cell>
          <cell r="CK7">
            <v>55</v>
          </cell>
          <cell r="CL7">
            <v>56</v>
          </cell>
          <cell r="CM7">
            <v>57</v>
          </cell>
          <cell r="CN7">
            <v>58</v>
          </cell>
          <cell r="CO7">
            <v>59</v>
          </cell>
          <cell r="CP7">
            <v>60</v>
          </cell>
          <cell r="CQ7">
            <v>61</v>
          </cell>
          <cell r="CT7">
            <v>60</v>
          </cell>
          <cell r="CU7">
            <v>61</v>
          </cell>
          <cell r="CV7">
            <v>62</v>
          </cell>
          <cell r="CW7">
            <v>63</v>
          </cell>
          <cell r="CY7">
            <v>64</v>
          </cell>
          <cell r="CZ7">
            <v>65</v>
          </cell>
          <cell r="DB7">
            <v>66</v>
          </cell>
          <cell r="DC7">
            <v>67</v>
          </cell>
          <cell r="DE7">
            <v>68</v>
          </cell>
          <cell r="DF7">
            <v>69</v>
          </cell>
          <cell r="DG7">
            <v>70</v>
          </cell>
          <cell r="DH7">
            <v>71</v>
          </cell>
          <cell r="DI7">
            <v>72</v>
          </cell>
          <cell r="DJ7">
            <v>73</v>
          </cell>
          <cell r="DK7">
            <v>74</v>
          </cell>
          <cell r="DL7">
            <v>75</v>
          </cell>
          <cell r="DQ7">
            <v>76</v>
          </cell>
          <cell r="DR7">
            <v>77</v>
          </cell>
          <cell r="DT7">
            <v>78</v>
          </cell>
          <cell r="DU7">
            <v>79</v>
          </cell>
          <cell r="DW7">
            <v>80</v>
          </cell>
          <cell r="DX7">
            <v>81</v>
          </cell>
          <cell r="DZ7">
            <v>82</v>
          </cell>
          <cell r="EA7">
            <v>83</v>
          </cell>
          <cell r="EC7">
            <v>84</v>
          </cell>
          <cell r="ED7">
            <v>85</v>
          </cell>
          <cell r="EE7">
            <v>86</v>
          </cell>
          <cell r="EF7">
            <v>87</v>
          </cell>
          <cell r="EG7">
            <v>88</v>
          </cell>
          <cell r="EH7">
            <v>89</v>
          </cell>
          <cell r="EI7">
            <v>90</v>
          </cell>
          <cell r="EJ7">
            <v>91</v>
          </cell>
          <cell r="EK7">
            <v>92</v>
          </cell>
          <cell r="EL7">
            <v>93</v>
          </cell>
          <cell r="EM7">
            <v>94</v>
          </cell>
          <cell r="EN7">
            <v>95</v>
          </cell>
          <cell r="EO7">
            <v>96</v>
          </cell>
          <cell r="EP7">
            <v>97</v>
          </cell>
          <cell r="EQ7">
            <v>98</v>
          </cell>
          <cell r="ER7">
            <v>99</v>
          </cell>
          <cell r="ES7">
            <v>100</v>
          </cell>
          <cell r="ET7">
            <v>101</v>
          </cell>
          <cell r="EU7">
            <v>102</v>
          </cell>
          <cell r="EV7">
            <v>103</v>
          </cell>
          <cell r="EW7">
            <v>104</v>
          </cell>
          <cell r="EX7">
            <v>105</v>
          </cell>
          <cell r="EY7">
            <v>106</v>
          </cell>
          <cell r="EZ7">
            <v>107</v>
          </cell>
          <cell r="FA7">
            <v>108</v>
          </cell>
          <cell r="FB7">
            <v>109</v>
          </cell>
          <cell r="FC7">
            <v>107</v>
          </cell>
          <cell r="FD7">
            <v>108</v>
          </cell>
          <cell r="FE7">
            <v>109</v>
          </cell>
          <cell r="FF7">
            <v>110</v>
          </cell>
          <cell r="FG7">
            <v>111</v>
          </cell>
          <cell r="FH7">
            <v>112</v>
          </cell>
          <cell r="FI7">
            <v>113</v>
          </cell>
          <cell r="FJ7">
            <v>114</v>
          </cell>
          <cell r="FK7">
            <v>115</v>
          </cell>
          <cell r="FL7">
            <v>116</v>
          </cell>
        </row>
        <row r="8">
          <cell r="N8">
            <v>1</v>
          </cell>
          <cell r="O8">
            <v>2</v>
          </cell>
          <cell r="P8">
            <v>3</v>
          </cell>
          <cell r="Q8">
            <v>4</v>
          </cell>
          <cell r="R8">
            <v>5</v>
          </cell>
          <cell r="S8">
            <v>6</v>
          </cell>
          <cell r="T8">
            <v>7</v>
          </cell>
          <cell r="U8">
            <v>8</v>
          </cell>
          <cell r="V8">
            <v>9</v>
          </cell>
          <cell r="W8">
            <v>10</v>
          </cell>
          <cell r="X8">
            <v>11</v>
          </cell>
          <cell r="Y8">
            <v>12</v>
          </cell>
          <cell r="Z8">
            <v>13</v>
          </cell>
          <cell r="AA8">
            <v>14</v>
          </cell>
          <cell r="AB8">
            <v>15</v>
          </cell>
          <cell r="AC8">
            <v>16</v>
          </cell>
          <cell r="AD8">
            <v>17</v>
          </cell>
          <cell r="AE8">
            <v>18</v>
          </cell>
          <cell r="AF8">
            <v>19</v>
          </cell>
          <cell r="AG8">
            <v>20</v>
          </cell>
          <cell r="AH8">
            <v>21</v>
          </cell>
          <cell r="AI8">
            <v>22</v>
          </cell>
          <cell r="AJ8">
            <v>23</v>
          </cell>
          <cell r="AK8">
            <v>24</v>
          </cell>
          <cell r="AL8">
            <v>25</v>
          </cell>
          <cell r="AM8">
            <v>26</v>
          </cell>
          <cell r="AN8">
            <v>27</v>
          </cell>
          <cell r="AO8">
            <v>28</v>
          </cell>
          <cell r="AP8">
            <v>29</v>
          </cell>
          <cell r="AQ8">
            <v>30</v>
          </cell>
          <cell r="AR8">
            <v>31</v>
          </cell>
          <cell r="AS8">
            <v>32</v>
          </cell>
          <cell r="AT8">
            <v>33</v>
          </cell>
          <cell r="AU8">
            <v>34</v>
          </cell>
          <cell r="AV8">
            <v>35</v>
          </cell>
          <cell r="AW8">
            <v>36</v>
          </cell>
          <cell r="AX8">
            <v>37</v>
          </cell>
          <cell r="AY8">
            <v>38</v>
          </cell>
          <cell r="AZ8">
            <v>39</v>
          </cell>
          <cell r="BA8">
            <v>40</v>
          </cell>
          <cell r="BB8">
            <v>41</v>
          </cell>
          <cell r="BC8">
            <v>42</v>
          </cell>
          <cell r="BD8">
            <v>43</v>
          </cell>
          <cell r="BE8">
            <v>44</v>
          </cell>
          <cell r="BF8">
            <v>45</v>
          </cell>
          <cell r="BG8">
            <v>46</v>
          </cell>
          <cell r="BH8">
            <v>47</v>
          </cell>
          <cell r="BI8">
            <v>48</v>
          </cell>
          <cell r="BJ8">
            <v>49</v>
          </cell>
          <cell r="BK8">
            <v>50</v>
          </cell>
          <cell r="BL8">
            <v>51</v>
          </cell>
          <cell r="BM8">
            <v>52</v>
          </cell>
          <cell r="BN8">
            <v>53</v>
          </cell>
          <cell r="BO8">
            <v>54</v>
          </cell>
          <cell r="BP8">
            <v>55</v>
          </cell>
          <cell r="BQ8">
            <v>56</v>
          </cell>
          <cell r="BR8">
            <v>57</v>
          </cell>
          <cell r="BS8">
            <v>58</v>
          </cell>
          <cell r="BT8">
            <v>59</v>
          </cell>
          <cell r="BU8">
            <v>60</v>
          </cell>
          <cell r="BV8">
            <v>61</v>
          </cell>
          <cell r="BW8">
            <v>62</v>
          </cell>
          <cell r="BX8">
            <v>63</v>
          </cell>
          <cell r="BY8">
            <v>64</v>
          </cell>
          <cell r="BZ8">
            <v>65</v>
          </cell>
          <cell r="CA8">
            <v>66</v>
          </cell>
          <cell r="CB8">
            <v>67</v>
          </cell>
          <cell r="CC8">
            <v>68</v>
          </cell>
          <cell r="CD8">
            <v>69</v>
          </cell>
          <cell r="CE8">
            <v>70</v>
          </cell>
          <cell r="CF8">
            <v>71</v>
          </cell>
          <cell r="CG8">
            <v>72</v>
          </cell>
          <cell r="CH8">
            <v>73</v>
          </cell>
          <cell r="CI8">
            <v>74</v>
          </cell>
          <cell r="CJ8">
            <v>75</v>
          </cell>
          <cell r="CK8">
            <v>76</v>
          </cell>
          <cell r="CL8">
            <v>77</v>
          </cell>
          <cell r="CM8">
            <v>78</v>
          </cell>
          <cell r="CN8">
            <v>79</v>
          </cell>
          <cell r="CO8">
            <v>80</v>
          </cell>
          <cell r="CP8">
            <v>81</v>
          </cell>
          <cell r="CQ8">
            <v>82</v>
          </cell>
          <cell r="CR8">
            <v>83</v>
          </cell>
          <cell r="CS8">
            <v>84</v>
          </cell>
          <cell r="CT8">
            <v>85</v>
          </cell>
          <cell r="CU8">
            <v>86</v>
          </cell>
          <cell r="CV8">
            <v>87</v>
          </cell>
          <cell r="CW8">
            <v>88</v>
          </cell>
          <cell r="CX8">
            <v>89</v>
          </cell>
          <cell r="CY8">
            <v>90</v>
          </cell>
          <cell r="CZ8">
            <v>91</v>
          </cell>
          <cell r="DA8">
            <v>92</v>
          </cell>
          <cell r="DB8">
            <v>93</v>
          </cell>
          <cell r="DC8">
            <v>94</v>
          </cell>
          <cell r="DD8">
            <v>95</v>
          </cell>
          <cell r="DE8">
            <v>96</v>
          </cell>
          <cell r="DF8">
            <v>97</v>
          </cell>
          <cell r="DG8">
            <v>98</v>
          </cell>
          <cell r="DH8">
            <v>99</v>
          </cell>
          <cell r="DI8">
            <v>100</v>
          </cell>
          <cell r="DJ8">
            <v>101</v>
          </cell>
          <cell r="DK8">
            <v>102</v>
          </cell>
          <cell r="DL8">
            <v>103</v>
          </cell>
          <cell r="DM8">
            <v>104</v>
          </cell>
          <cell r="DN8">
            <v>105</v>
          </cell>
          <cell r="DO8">
            <v>106</v>
          </cell>
          <cell r="DP8">
            <v>107</v>
          </cell>
          <cell r="DQ8">
            <v>108</v>
          </cell>
          <cell r="DR8">
            <v>109</v>
          </cell>
          <cell r="DS8">
            <v>110</v>
          </cell>
          <cell r="DT8">
            <v>111</v>
          </cell>
          <cell r="DU8">
            <v>112</v>
          </cell>
          <cell r="DV8">
            <v>113</v>
          </cell>
          <cell r="DW8">
            <v>114</v>
          </cell>
          <cell r="DX8">
            <v>115</v>
          </cell>
          <cell r="DY8">
            <v>116</v>
          </cell>
          <cell r="DZ8">
            <v>117</v>
          </cell>
          <cell r="EA8">
            <v>118</v>
          </cell>
          <cell r="EB8">
            <v>119</v>
          </cell>
          <cell r="EC8">
            <v>120</v>
          </cell>
          <cell r="ED8">
            <v>121</v>
          </cell>
          <cell r="EE8">
            <v>122</v>
          </cell>
          <cell r="EF8">
            <v>123</v>
          </cell>
          <cell r="EG8">
            <v>124</v>
          </cell>
          <cell r="EH8">
            <v>125</v>
          </cell>
          <cell r="EI8">
            <v>126</v>
          </cell>
          <cell r="EJ8">
            <v>127</v>
          </cell>
          <cell r="EK8">
            <v>128</v>
          </cell>
          <cell r="EL8">
            <v>129</v>
          </cell>
          <cell r="EM8">
            <v>130</v>
          </cell>
          <cell r="EN8">
            <v>131</v>
          </cell>
          <cell r="EO8">
            <v>132</v>
          </cell>
          <cell r="EP8">
            <v>133</v>
          </cell>
          <cell r="EQ8">
            <v>134</v>
          </cell>
          <cell r="ER8">
            <v>135</v>
          </cell>
          <cell r="ES8">
            <v>136</v>
          </cell>
          <cell r="ET8">
            <v>137</v>
          </cell>
          <cell r="EU8">
            <v>138</v>
          </cell>
          <cell r="EV8">
            <v>139</v>
          </cell>
          <cell r="EW8">
            <v>140</v>
          </cell>
          <cell r="EX8">
            <v>141</v>
          </cell>
          <cell r="EY8">
            <v>142</v>
          </cell>
          <cell r="EZ8">
            <v>143</v>
          </cell>
          <cell r="FA8">
            <v>144</v>
          </cell>
          <cell r="FB8">
            <v>145</v>
          </cell>
          <cell r="FC8">
            <v>146</v>
          </cell>
          <cell r="FD8">
            <v>147</v>
          </cell>
          <cell r="FE8">
            <v>148</v>
          </cell>
          <cell r="FF8">
            <v>149</v>
          </cell>
          <cell r="FG8">
            <v>150</v>
          </cell>
          <cell r="FH8">
            <v>151</v>
          </cell>
          <cell r="FI8">
            <v>152</v>
          </cell>
          <cell r="FJ8">
            <v>153</v>
          </cell>
          <cell r="FK8">
            <v>154</v>
          </cell>
          <cell r="FL8">
            <v>155</v>
          </cell>
          <cell r="FM8">
            <v>156</v>
          </cell>
          <cell r="FN8">
            <v>157</v>
          </cell>
          <cell r="FO8">
            <v>158</v>
          </cell>
        </row>
        <row r="9">
          <cell r="N9" t="str">
            <v>JAN</v>
          </cell>
          <cell r="O9">
            <v>6131895.5882999934</v>
          </cell>
          <cell r="P9" t="str">
            <v>Bulan JANUARI 2004</v>
          </cell>
          <cell r="Q9">
            <v>3027478.5919999797</v>
          </cell>
          <cell r="S9">
            <v>4329739.6040000105</v>
          </cell>
          <cell r="U9">
            <v>1638956.7010000153</v>
          </cell>
          <cell r="W9">
            <v>6865500</v>
          </cell>
          <cell r="Y9">
            <v>3238000</v>
          </cell>
          <cell r="AA9">
            <v>1068900.0000000014</v>
          </cell>
          <cell r="AE9">
            <v>4633522.6392000047</v>
          </cell>
          <cell r="AF9">
            <v>-4633522.6392000047</v>
          </cell>
          <cell r="AH9">
            <v>-6124236.2999999998</v>
          </cell>
          <cell r="AI9">
            <v>6124236.2999999998</v>
          </cell>
          <cell r="AK9">
            <v>-1394689.5144000032</v>
          </cell>
          <cell r="AL9">
            <v>1394689.5144000032</v>
          </cell>
          <cell r="AN9">
            <v>-4417159.2192000048</v>
          </cell>
          <cell r="AO9">
            <v>4417159.2192000048</v>
          </cell>
          <cell r="AQ9">
            <v>0</v>
          </cell>
          <cell r="AT9">
            <v>-400159.99999999988</v>
          </cell>
          <cell r="AU9">
            <v>400159.99999999988</v>
          </cell>
          <cell r="AW9">
            <v>0</v>
          </cell>
          <cell r="AX9">
            <v>0</v>
          </cell>
          <cell r="BB9">
            <v>2615514.0000000154</v>
          </cell>
          <cell r="BD9">
            <v>3647776.00000002</v>
          </cell>
          <cell r="BF9">
            <v>1791855.999999997</v>
          </cell>
          <cell r="BH9">
            <v>1826219.9999999967</v>
          </cell>
          <cell r="BJ9">
            <v>-1448432.0000000042</v>
          </cell>
          <cell r="BK9">
            <v>1448432.0000000042</v>
          </cell>
          <cell r="BM9">
            <v>782690.12639999716</v>
          </cell>
          <cell r="BN9">
            <v>-782690.12639999716</v>
          </cell>
          <cell r="BP9">
            <v>-2922733</v>
          </cell>
          <cell r="BQ9">
            <v>2922733</v>
          </cell>
          <cell r="BS9">
            <v>0</v>
          </cell>
          <cell r="BV9">
            <v>-1408761.36</v>
          </cell>
          <cell r="BW9">
            <v>1408761.36</v>
          </cell>
          <cell r="BY9">
            <v>0</v>
          </cell>
          <cell r="BZ9">
            <v>0</v>
          </cell>
          <cell r="CB9">
            <v>-756290.15280000004</v>
          </cell>
          <cell r="CC9">
            <v>756290.15280000004</v>
          </cell>
          <cell r="CE9">
            <v>1517962.1184000084</v>
          </cell>
          <cell r="CF9">
            <v>-1517962.1184000084</v>
          </cell>
          <cell r="CH9">
            <v>3973080.0000000047</v>
          </cell>
          <cell r="CJ9">
            <v>4349800.0000000177</v>
          </cell>
          <cell r="CL9">
            <v>1032399.9999999942</v>
          </cell>
          <cell r="CN9">
            <v>881000</v>
          </cell>
          <cell r="CP9">
            <v>31799.999999999956</v>
          </cell>
          <cell r="CV9">
            <v>32290.876800003705</v>
          </cell>
          <cell r="CW9">
            <v>-32290.876800003705</v>
          </cell>
          <cell r="CY9">
            <v>0</v>
          </cell>
          <cell r="CZ9">
            <v>0</v>
          </cell>
          <cell r="DB9">
            <v>-218181.60000001581</v>
          </cell>
          <cell r="DC9">
            <v>218181.60000001581</v>
          </cell>
          <cell r="DE9">
            <v>150750</v>
          </cell>
          <cell r="DG9">
            <v>3158671.9999999562</v>
          </cell>
          <cell r="DI9">
            <v>2552158.3999999682</v>
          </cell>
          <cell r="DK9">
            <v>4062431.9999999949</v>
          </cell>
          <cell r="DQ9">
            <v>1056.0000000030414</v>
          </cell>
          <cell r="DR9">
            <v>-1056.0000000030414</v>
          </cell>
          <cell r="DT9">
            <v>-108654.43679999668</v>
          </cell>
          <cell r="DU9">
            <v>108654.43679999668</v>
          </cell>
          <cell r="DW9">
            <v>-150720.00000000026</v>
          </cell>
          <cell r="DX9">
            <v>150720.00000000026</v>
          </cell>
          <cell r="DZ9">
            <v>1195780.6223999939</v>
          </cell>
          <cell r="EA9">
            <v>-1195780.6223999939</v>
          </cell>
          <cell r="EC9">
            <v>15072363.091700014</v>
          </cell>
          <cell r="ED9">
            <v>13135229</v>
          </cell>
          <cell r="EE9">
            <v>10066657.276800005</v>
          </cell>
          <cell r="EF9">
            <v>8326816</v>
          </cell>
          <cell r="EG9">
            <v>10247518.480800008</v>
          </cell>
          <cell r="EH9">
            <v>9779036</v>
          </cell>
          <cell r="EI9">
            <v>8805438.0639999416</v>
          </cell>
          <cell r="EJ9">
            <v>8381695</v>
          </cell>
          <cell r="EK9">
            <v>3754973.9656000161</v>
          </cell>
          <cell r="EL9">
            <v>3433743</v>
          </cell>
          <cell r="EM9">
            <v>3625811.6408000048</v>
          </cell>
          <cell r="EN9">
            <v>3282509</v>
          </cell>
          <cell r="EO9">
            <v>4921205.0975999888</v>
          </cell>
          <cell r="EP9">
            <v>4515622</v>
          </cell>
          <cell r="EQ9">
            <v>26470525.234499998</v>
          </cell>
          <cell r="ER9">
            <v>18150</v>
          </cell>
          <cell r="ES9">
            <v>26300470.485300001</v>
          </cell>
          <cell r="ET9">
            <v>9976339.9999999776</v>
          </cell>
          <cell r="EU9">
            <v>2980</v>
          </cell>
          <cell r="EV9">
            <v>9881366.0000000298</v>
          </cell>
          <cell r="EW9">
            <v>10264640.000000095</v>
          </cell>
          <cell r="EX9">
            <v>11777</v>
          </cell>
          <cell r="EY9">
            <v>10236280.000000017</v>
          </cell>
          <cell r="FC9">
            <v>149693.99999999965</v>
          </cell>
          <cell r="FD9">
            <v>110</v>
          </cell>
          <cell r="FE9">
            <v>150750</v>
          </cell>
          <cell r="FF9">
            <v>9535599.9999999776</v>
          </cell>
          <cell r="FG9">
            <v>0</v>
          </cell>
          <cell r="FH9">
            <v>9773262.3999999184</v>
          </cell>
          <cell r="FI9">
            <v>378699.75</v>
          </cell>
          <cell r="FJ9">
            <v>31799.999999999956</v>
          </cell>
          <cell r="FK9">
            <v>16237.999999999967</v>
          </cell>
          <cell r="FL9">
            <v>0</v>
          </cell>
        </row>
        <row r="10">
          <cell r="N10" t="str">
            <v>FEB</v>
          </cell>
          <cell r="O10">
            <v>5561321.6812000666</v>
          </cell>
          <cell r="P10" t="str">
            <v>Bulan PEBRUARI 2004</v>
          </cell>
          <cell r="Q10">
            <v>2874435.0970000303</v>
          </cell>
          <cell r="S10">
            <v>4077913.4894999797</v>
          </cell>
          <cell r="U10">
            <v>1453913.2024999999</v>
          </cell>
          <cell r="W10">
            <v>6297000</v>
          </cell>
          <cell r="Y10">
            <v>2913500</v>
          </cell>
          <cell r="AA10">
            <v>1156900.0000000014</v>
          </cell>
          <cell r="AE10">
            <v>4176359.4600000447</v>
          </cell>
          <cell r="AF10">
            <v>-4176359.4600000447</v>
          </cell>
          <cell r="AH10">
            <v>-5350661.3159999857</v>
          </cell>
          <cell r="AI10">
            <v>5350661.3159999857</v>
          </cell>
          <cell r="AK10">
            <v>-1274980.5431999962</v>
          </cell>
          <cell r="AL10">
            <v>1274980.5431999962</v>
          </cell>
          <cell r="AN10">
            <v>-4109741.344800028</v>
          </cell>
          <cell r="AO10">
            <v>4109741.344800028</v>
          </cell>
          <cell r="AQ10">
            <v>0</v>
          </cell>
          <cell r="AT10">
            <v>-546880.00000000012</v>
          </cell>
          <cell r="AU10">
            <v>546880.00000000012</v>
          </cell>
          <cell r="AW10">
            <v>-168800</v>
          </cell>
          <cell r="AX10">
            <v>168800</v>
          </cell>
          <cell r="BB10">
            <v>2428865.9999999846</v>
          </cell>
          <cell r="BD10">
            <v>3448544.0000000088</v>
          </cell>
          <cell r="BF10">
            <v>1607232.0000000009</v>
          </cell>
          <cell r="BH10">
            <v>1563100</v>
          </cell>
          <cell r="BJ10">
            <v>-1343232.000000007</v>
          </cell>
          <cell r="BK10">
            <v>1343232.000000007</v>
          </cell>
          <cell r="BM10">
            <v>721235.6424000035</v>
          </cell>
          <cell r="BN10">
            <v>-721235.6424000035</v>
          </cell>
          <cell r="BP10">
            <v>-2766444</v>
          </cell>
          <cell r="BQ10">
            <v>2766444</v>
          </cell>
          <cell r="BS10">
            <v>0</v>
          </cell>
          <cell r="BV10">
            <v>-1251018.1405935241</v>
          </cell>
          <cell r="BW10">
            <v>1251018.1405935241</v>
          </cell>
          <cell r="BY10">
            <v>4509.0864000000329</v>
          </cell>
          <cell r="BZ10">
            <v>-4509.0864000000329</v>
          </cell>
          <cell r="CB10">
            <v>-721962.91440000106</v>
          </cell>
          <cell r="CC10">
            <v>721962.91440000106</v>
          </cell>
          <cell r="CE10">
            <v>1546616.635199999</v>
          </cell>
          <cell r="CF10">
            <v>-1546616.635199999</v>
          </cell>
          <cell r="CH10">
            <v>3723919.9999999953</v>
          </cell>
          <cell r="CJ10">
            <v>2312000</v>
          </cell>
          <cell r="CL10">
            <v>2847400.0000000233</v>
          </cell>
          <cell r="CN10">
            <v>1833600.0000000005</v>
          </cell>
          <cell r="CP10">
            <v>557800</v>
          </cell>
          <cell r="CV10">
            <v>46327.226399992593</v>
          </cell>
          <cell r="CW10">
            <v>-46327.226399992593</v>
          </cell>
          <cell r="CY10">
            <v>0</v>
          </cell>
          <cell r="CZ10">
            <v>0</v>
          </cell>
          <cell r="DB10">
            <v>-1148726.1240000054</v>
          </cell>
          <cell r="DC10">
            <v>1148726.1240000054</v>
          </cell>
          <cell r="DE10">
            <v>140145</v>
          </cell>
          <cell r="DG10">
            <v>2685408.0000000307</v>
          </cell>
          <cell r="DI10">
            <v>2399601.6000000061</v>
          </cell>
          <cell r="DK10">
            <v>3743431.9999999949</v>
          </cell>
          <cell r="DQ10">
            <v>7216.0000000054424</v>
          </cell>
          <cell r="DR10">
            <v>-7216.0000000054424</v>
          </cell>
          <cell r="DT10">
            <v>-87999.912000004915</v>
          </cell>
          <cell r="DU10">
            <v>87999.912000004915</v>
          </cell>
          <cell r="DW10">
            <v>-132639.99999999988</v>
          </cell>
          <cell r="DX10">
            <v>132639.99999999988</v>
          </cell>
          <cell r="DZ10">
            <v>1023271.7040000054</v>
          </cell>
          <cell r="EA10">
            <v>-1023271.7040000054</v>
          </cell>
          <cell r="EC10">
            <v>13922234.125606552</v>
          </cell>
          <cell r="ED10">
            <v>11429402</v>
          </cell>
          <cell r="EE10">
            <v>9635457.1024000049</v>
          </cell>
          <cell r="EF10">
            <v>6890620</v>
          </cell>
          <cell r="EG10">
            <v>9485388.5088000838</v>
          </cell>
          <cell r="EH10">
            <v>8637496</v>
          </cell>
          <cell r="EI10">
            <v>8952208.8816000335</v>
          </cell>
          <cell r="EJ10">
            <v>8324828</v>
          </cell>
          <cell r="EK10">
            <v>3477896.8071999755</v>
          </cell>
          <cell r="EL10">
            <v>3306490</v>
          </cell>
          <cell r="EM10">
            <v>3339448.185600007</v>
          </cell>
          <cell r="EN10">
            <v>2923838</v>
          </cell>
          <cell r="EO10">
            <v>4568409.7679999415</v>
          </cell>
          <cell r="EP10">
            <v>3658480</v>
          </cell>
          <cell r="EQ10">
            <v>24491394.529499985</v>
          </cell>
          <cell r="ER10">
            <v>16965</v>
          </cell>
          <cell r="ES10">
            <v>24334983.470200077</v>
          </cell>
          <cell r="ET10">
            <v>9134047.999999959</v>
          </cell>
          <cell r="EU10">
            <v>2932</v>
          </cell>
          <cell r="EV10">
            <v>9047741.9999999944</v>
          </cell>
          <cell r="EW10">
            <v>10238359.999999998</v>
          </cell>
          <cell r="EX10">
            <v>10751</v>
          </cell>
          <cell r="EY10">
            <v>10716920.000000019</v>
          </cell>
          <cell r="FC10">
            <v>137178.00000000017</v>
          </cell>
          <cell r="FD10">
            <v>415</v>
          </cell>
          <cell r="FE10">
            <v>140145</v>
          </cell>
          <cell r="FF10">
            <v>8637079.999999987</v>
          </cell>
          <cell r="FG10">
            <v>0</v>
          </cell>
          <cell r="FH10">
            <v>8828441.6000000313</v>
          </cell>
          <cell r="FI10">
            <v>318743.3599999994</v>
          </cell>
          <cell r="FJ10">
            <v>557800</v>
          </cell>
          <cell r="FK10">
            <v>13431.000000000065</v>
          </cell>
          <cell r="FL10">
            <v>0</v>
          </cell>
        </row>
        <row r="11">
          <cell r="N11" t="str">
            <v>MAR</v>
          </cell>
          <cell r="O11">
            <v>4378434.7369999848</v>
          </cell>
          <cell r="P11" t="str">
            <v>Bulan MARET 2004</v>
          </cell>
          <cell r="Q11">
            <v>3202782.95900001</v>
          </cell>
          <cell r="S11">
            <v>4456904.8353000022</v>
          </cell>
          <cell r="U11">
            <v>2071652.4004999949</v>
          </cell>
          <cell r="W11">
            <v>4859400</v>
          </cell>
          <cell r="Y11">
            <v>3133140</v>
          </cell>
          <cell r="AA11">
            <v>3543040</v>
          </cell>
          <cell r="AE11">
            <v>1973161.6631999831</v>
          </cell>
          <cell r="AF11">
            <v>-1973161.6631999831</v>
          </cell>
          <cell r="AH11">
            <v>-166060.43999999997</v>
          </cell>
          <cell r="AI11">
            <v>166060.43999999997</v>
          </cell>
          <cell r="AK11">
            <v>-1048508.0424000006</v>
          </cell>
          <cell r="AL11">
            <v>1048508.0424000006</v>
          </cell>
          <cell r="AN11">
            <v>-4056723.2159999683</v>
          </cell>
          <cell r="AO11">
            <v>4056723.2159999683</v>
          </cell>
          <cell r="AQ11">
            <v>0</v>
          </cell>
          <cell r="AT11">
            <v>-3353759.9999999995</v>
          </cell>
          <cell r="AU11">
            <v>3353759.9999999995</v>
          </cell>
          <cell r="AW11">
            <v>-3285439.9999999995</v>
          </cell>
          <cell r="AX11">
            <v>3285439.9999999995</v>
          </cell>
          <cell r="BB11">
            <v>2673264.0000000154</v>
          </cell>
          <cell r="BD11">
            <v>3702599.9999999842</v>
          </cell>
          <cell r="BF11">
            <v>1742663.9999999998</v>
          </cell>
          <cell r="BH11">
            <v>1801139.9999999935</v>
          </cell>
          <cell r="BJ11">
            <v>-1513311.9999999944</v>
          </cell>
          <cell r="BK11">
            <v>1513311.9999999944</v>
          </cell>
          <cell r="BM11">
            <v>760799.23919999762</v>
          </cell>
          <cell r="BN11">
            <v>-760799.23919999762</v>
          </cell>
          <cell r="BP11">
            <v>-2956451</v>
          </cell>
          <cell r="BQ11">
            <v>2956451</v>
          </cell>
          <cell r="BS11">
            <v>0</v>
          </cell>
          <cell r="BV11">
            <v>-1478786.4</v>
          </cell>
          <cell r="BW11">
            <v>1478786.4</v>
          </cell>
          <cell r="BY11">
            <v>-8290.900800000727</v>
          </cell>
          <cell r="BZ11">
            <v>8290.900800000727</v>
          </cell>
          <cell r="CB11">
            <v>-748435.61520000023</v>
          </cell>
          <cell r="CC11">
            <v>748435.61520000023</v>
          </cell>
          <cell r="CE11">
            <v>1546325.7263999926</v>
          </cell>
          <cell r="CF11">
            <v>-1546325.7263999926</v>
          </cell>
          <cell r="CH11">
            <v>4056300</v>
          </cell>
          <cell r="CJ11">
            <v>2636399.9999999944</v>
          </cell>
          <cell r="CL11">
            <v>3008199.9999999823</v>
          </cell>
          <cell r="CN11">
            <v>3012799.9999999991</v>
          </cell>
          <cell r="CP11">
            <v>922400.00000000012</v>
          </cell>
          <cell r="CV11">
            <v>37090.872000002644</v>
          </cell>
          <cell r="CW11">
            <v>-37090.872000002644</v>
          </cell>
          <cell r="CY11">
            <v>0</v>
          </cell>
          <cell r="CZ11">
            <v>0</v>
          </cell>
          <cell r="DB11">
            <v>-2336361.2999999896</v>
          </cell>
          <cell r="DC11">
            <v>2336361.2999999896</v>
          </cell>
          <cell r="DE11">
            <v>152915</v>
          </cell>
          <cell r="DG11">
            <v>2795108.79999997</v>
          </cell>
          <cell r="DI11">
            <v>3681321.6000000192</v>
          </cell>
          <cell r="DK11">
            <v>3027886.3999999799</v>
          </cell>
          <cell r="DQ11">
            <v>1011295.9999999958</v>
          </cell>
          <cell r="DR11">
            <v>-1011295.9999999958</v>
          </cell>
          <cell r="DT11">
            <v>-1360798.6391999968</v>
          </cell>
          <cell r="DU11">
            <v>1360798.6391999968</v>
          </cell>
          <cell r="DW11">
            <v>-172079.99999999994</v>
          </cell>
          <cell r="DX11">
            <v>172079.99999999994</v>
          </cell>
          <cell r="DZ11">
            <v>1226907.8640000054</v>
          </cell>
          <cell r="EA11">
            <v>-1226907.8640000054</v>
          </cell>
          <cell r="EC11">
            <v>14744889.833400011</v>
          </cell>
          <cell r="ED11">
            <v>14115069</v>
          </cell>
          <cell r="EE11">
            <v>10416821.571999991</v>
          </cell>
          <cell r="EF11">
            <v>9020566</v>
          </cell>
          <cell r="EG11">
            <v>11553528.743199954</v>
          </cell>
          <cell r="EH11">
            <v>10641141</v>
          </cell>
          <cell r="EI11">
            <v>9387960.7247999534</v>
          </cell>
          <cell r="EJ11">
            <v>7472694</v>
          </cell>
          <cell r="EK11">
            <v>3750691.2104000058</v>
          </cell>
          <cell r="EL11">
            <v>2993464</v>
          </cell>
          <cell r="EM11">
            <v>3322619.2815999929</v>
          </cell>
          <cell r="EN11">
            <v>3180653</v>
          </cell>
          <cell r="EO11">
            <v>4852612.4160000179</v>
          </cell>
          <cell r="EP11">
            <v>4833286</v>
          </cell>
          <cell r="EQ11">
            <v>25669883.690399949</v>
          </cell>
          <cell r="ER11">
            <v>18795</v>
          </cell>
          <cell r="ES11">
            <v>25645354.931799993</v>
          </cell>
          <cell r="ET11">
            <v>10028700.000000063</v>
          </cell>
          <cell r="EU11">
            <v>2822</v>
          </cell>
          <cell r="EV11">
            <v>9919667.9999999925</v>
          </cell>
          <cell r="EW11">
            <v>11888599.999999953</v>
          </cell>
          <cell r="EX11">
            <v>11510</v>
          </cell>
          <cell r="EY11">
            <v>12713699.999999978</v>
          </cell>
          <cell r="FC11">
            <v>151841.99999999983</v>
          </cell>
          <cell r="FD11">
            <v>0</v>
          </cell>
          <cell r="FE11">
            <v>152915</v>
          </cell>
          <cell r="FF11">
            <v>9287039.9999999795</v>
          </cell>
          <cell r="FG11">
            <v>0</v>
          </cell>
          <cell r="FH11">
            <v>9504316.7999999691</v>
          </cell>
          <cell r="FI11">
            <v>362440.98000000045</v>
          </cell>
          <cell r="FJ11">
            <v>922400.00000000012</v>
          </cell>
          <cell r="FK11">
            <v>21557.000000000033</v>
          </cell>
          <cell r="FL11">
            <v>0</v>
          </cell>
        </row>
        <row r="12">
          <cell r="N12" t="str">
            <v>APR</v>
          </cell>
          <cell r="O12">
            <v>4372173.8674999997</v>
          </cell>
          <cell r="P12" t="str">
            <v>Bulan APRIL 2004</v>
          </cell>
          <cell r="Q12">
            <v>3099826.4259999897</v>
          </cell>
          <cell r="S12">
            <v>4405704.8296999978</v>
          </cell>
          <cell r="U12">
            <v>2117565.4490000103</v>
          </cell>
          <cell r="W12">
            <v>4852360.0000000009</v>
          </cell>
          <cell r="Y12">
            <v>3233319.9999999995</v>
          </cell>
          <cell r="AA12">
            <v>3746060.0000000005</v>
          </cell>
          <cell r="AE12">
            <v>2026616.1551999724</v>
          </cell>
          <cell r="AF12">
            <v>-2026616.1551999724</v>
          </cell>
          <cell r="AH12">
            <v>-159151.35600002116</v>
          </cell>
          <cell r="AI12">
            <v>159151.35600002116</v>
          </cell>
          <cell r="AK12">
            <v>-1671343.7831999965</v>
          </cell>
          <cell r="AL12">
            <v>1671343.7831999965</v>
          </cell>
          <cell r="AN12">
            <v>-3765014.4167999909</v>
          </cell>
          <cell r="AO12">
            <v>3765014.4167999909</v>
          </cell>
          <cell r="AQ12">
            <v>0</v>
          </cell>
          <cell r="AT12">
            <v>-3472640.0000000014</v>
          </cell>
          <cell r="AU12">
            <v>3472640.0000000014</v>
          </cell>
          <cell r="AW12">
            <v>-3428960</v>
          </cell>
          <cell r="AX12">
            <v>3428960</v>
          </cell>
          <cell r="BB12">
            <v>2646863.9999999767</v>
          </cell>
          <cell r="BD12">
            <v>3612576.0000000116</v>
          </cell>
          <cell r="BF12">
            <v>1787896.0000000007</v>
          </cell>
          <cell r="BH12">
            <v>1766160.0000000065</v>
          </cell>
          <cell r="BJ12">
            <v>-1476656.0000000028</v>
          </cell>
          <cell r="BK12">
            <v>1476656.0000000028</v>
          </cell>
          <cell r="BM12">
            <v>781090.12799999735</v>
          </cell>
          <cell r="BN12">
            <v>-781090.12799999735</v>
          </cell>
          <cell r="BP12">
            <v>-2889556</v>
          </cell>
          <cell r="BQ12">
            <v>2889556</v>
          </cell>
          <cell r="BS12">
            <v>0</v>
          </cell>
          <cell r="BV12">
            <v>-1460119.751999998</v>
          </cell>
          <cell r="BW12">
            <v>1460119.751999998</v>
          </cell>
          <cell r="BY12">
            <v>0</v>
          </cell>
          <cell r="BZ12">
            <v>0</v>
          </cell>
          <cell r="CB12">
            <v>-795344.6591999993</v>
          </cell>
          <cell r="CC12">
            <v>795344.6591999993</v>
          </cell>
          <cell r="CE12">
            <v>1574762.0616000048</v>
          </cell>
          <cell r="CF12">
            <v>-1574762.0616000048</v>
          </cell>
          <cell r="CH12">
            <v>3951100</v>
          </cell>
          <cell r="CJ12">
            <v>2373599.9999999944</v>
          </cell>
          <cell r="CL12">
            <v>3167200.0000000177</v>
          </cell>
          <cell r="CN12">
            <v>3225400</v>
          </cell>
          <cell r="CP12">
            <v>1215400</v>
          </cell>
          <cell r="CV12">
            <v>33672.693599994178</v>
          </cell>
          <cell r="CW12">
            <v>-33672.693599994178</v>
          </cell>
          <cell r="CY12">
            <v>-2559.9999999976717</v>
          </cell>
          <cell r="CZ12">
            <v>2559.9999999976717</v>
          </cell>
          <cell r="DB12">
            <v>-2498179.3200000003</v>
          </cell>
          <cell r="DC12">
            <v>2498179.3200000003</v>
          </cell>
          <cell r="DE12">
            <v>146965</v>
          </cell>
          <cell r="DG12">
            <v>2665080.0000000512</v>
          </cell>
          <cell r="DI12">
            <v>3587883.1999999993</v>
          </cell>
          <cell r="DK12">
            <v>2809857.6000000294</v>
          </cell>
          <cell r="DQ12">
            <v>918720.00000000477</v>
          </cell>
          <cell r="DR12">
            <v>-918720.00000000477</v>
          </cell>
          <cell r="DT12">
            <v>-1206035.1575999949</v>
          </cell>
          <cell r="DU12">
            <v>1206035.1575999949</v>
          </cell>
          <cell r="DW12">
            <v>-160559.99999999994</v>
          </cell>
          <cell r="DX12">
            <v>160559.99999999994</v>
          </cell>
          <cell r="DZ12">
            <v>1096071.6312000004</v>
          </cell>
          <cell r="EA12">
            <v>-1096071.6312000004</v>
          </cell>
          <cell r="EC12">
            <v>14380697.264200009</v>
          </cell>
          <cell r="ED12">
            <v>13869416</v>
          </cell>
          <cell r="EE12">
            <v>10259642.373600006</v>
          </cell>
          <cell r="EF12">
            <v>9094472</v>
          </cell>
          <cell r="EG12">
            <v>11235382.203199968</v>
          </cell>
          <cell r="EH12">
            <v>10476012</v>
          </cell>
          <cell r="EI12">
            <v>9385780.6376000904</v>
          </cell>
          <cell r="EJ12">
            <v>8629358</v>
          </cell>
          <cell r="EK12">
            <v>3715785.4023999856</v>
          </cell>
          <cell r="EL12">
            <v>3677015</v>
          </cell>
          <cell r="EM12">
            <v>3929089.9111999962</v>
          </cell>
          <cell r="EN12">
            <v>3402298</v>
          </cell>
          <cell r="EO12">
            <v>4782046.3584000412</v>
          </cell>
          <cell r="EP12">
            <v>4482441</v>
          </cell>
          <cell r="EQ12">
            <v>25832703.228500061</v>
          </cell>
          <cell r="ER12">
            <v>18945</v>
          </cell>
          <cell r="ES12">
            <v>25827010.5722</v>
          </cell>
          <cell r="ET12">
            <v>9882311.9999999814</v>
          </cell>
          <cell r="EU12">
            <v>2580</v>
          </cell>
          <cell r="EV12">
            <v>9813495.9999999963</v>
          </cell>
          <cell r="EW12">
            <v>11595200</v>
          </cell>
          <cell r="EX12">
            <v>11303</v>
          </cell>
          <cell r="EY12">
            <v>11501900.000000011</v>
          </cell>
          <cell r="FC12">
            <v>146070</v>
          </cell>
          <cell r="FD12">
            <v>125</v>
          </cell>
          <cell r="FE12">
            <v>146965</v>
          </cell>
          <cell r="FF12">
            <v>8828240.0000000782</v>
          </cell>
          <cell r="FG12">
            <v>0</v>
          </cell>
          <cell r="FH12">
            <v>8685722.8600000795</v>
          </cell>
          <cell r="FI12">
            <v>377097.93999999948</v>
          </cell>
          <cell r="FJ12">
            <v>1215400</v>
          </cell>
          <cell r="FK12">
            <v>23003.999999999967</v>
          </cell>
          <cell r="FL12">
            <v>0</v>
          </cell>
        </row>
        <row r="13">
          <cell r="N13" t="str">
            <v>MEI</v>
          </cell>
          <cell r="O13">
            <v>4568347.7784999544</v>
          </cell>
          <cell r="P13" t="str">
            <v>Bulan MEI 2004</v>
          </cell>
          <cell r="Q13">
            <v>3129043.8204999696</v>
          </cell>
          <cell r="S13">
            <v>4567652.6734999903</v>
          </cell>
          <cell r="U13">
            <v>2131478.493999985</v>
          </cell>
          <cell r="W13">
            <v>4904439.9999999991</v>
          </cell>
          <cell r="Y13">
            <v>3352040</v>
          </cell>
          <cell r="AA13">
            <v>3814700</v>
          </cell>
          <cell r="AE13">
            <v>2005888.9032000361</v>
          </cell>
          <cell r="AF13">
            <v>-2005888.9032000361</v>
          </cell>
          <cell r="AH13">
            <v>-164605.89599999294</v>
          </cell>
          <cell r="AI13">
            <v>164605.89599999294</v>
          </cell>
          <cell r="AK13">
            <v>-1410762.225599997</v>
          </cell>
          <cell r="AL13">
            <v>1410762.225599997</v>
          </cell>
          <cell r="AN13">
            <v>-3780214.4016000447</v>
          </cell>
          <cell r="AO13">
            <v>3780214.4016000447</v>
          </cell>
          <cell r="AQ13">
            <v>0</v>
          </cell>
          <cell r="AT13">
            <v>-3477919.9999999981</v>
          </cell>
          <cell r="AU13">
            <v>3477919.9999999981</v>
          </cell>
          <cell r="AW13">
            <v>-3598400.0000000005</v>
          </cell>
          <cell r="AX13">
            <v>3598400.0000000005</v>
          </cell>
          <cell r="BB13">
            <v>2699466.0000000233</v>
          </cell>
          <cell r="BD13">
            <v>3808816.0000000135</v>
          </cell>
          <cell r="BF13">
            <v>1866920.0000000028</v>
          </cell>
          <cell r="BH13">
            <v>1892000</v>
          </cell>
          <cell r="BJ13">
            <v>-1491792.0000000014</v>
          </cell>
          <cell r="BK13">
            <v>1491792.0000000014</v>
          </cell>
          <cell r="BM13">
            <v>825090.08400000527</v>
          </cell>
          <cell r="BN13">
            <v>-825090.08400000527</v>
          </cell>
          <cell r="BP13">
            <v>-3075956</v>
          </cell>
          <cell r="BQ13">
            <v>3075956</v>
          </cell>
          <cell r="BS13">
            <v>0</v>
          </cell>
          <cell r="BV13">
            <v>-1534059.0719999999</v>
          </cell>
          <cell r="BW13">
            <v>1534059.0719999999</v>
          </cell>
          <cell r="BY13">
            <v>0</v>
          </cell>
          <cell r="BZ13">
            <v>0</v>
          </cell>
          <cell r="CB13">
            <v>-835053.71039999952</v>
          </cell>
          <cell r="CC13">
            <v>835053.71039999952</v>
          </cell>
          <cell r="CE13">
            <v>1635489.2735999941</v>
          </cell>
          <cell r="CF13">
            <v>-1635489.2735999941</v>
          </cell>
          <cell r="CH13">
            <v>4018100.0000000056</v>
          </cell>
          <cell r="CJ13">
            <v>2219600.0000000056</v>
          </cell>
          <cell r="CL13">
            <v>3640000</v>
          </cell>
          <cell r="CN13">
            <v>3316600</v>
          </cell>
          <cell r="CP13">
            <v>502799.99999999971</v>
          </cell>
          <cell r="CV13">
            <v>63199.936800003707</v>
          </cell>
          <cell r="CW13">
            <v>-63199.936800003707</v>
          </cell>
          <cell r="CY13">
            <v>-1710.0000000020373</v>
          </cell>
          <cell r="CZ13">
            <v>1710.0000000020373</v>
          </cell>
          <cell r="DB13">
            <v>-2459713.9039199953</v>
          </cell>
          <cell r="DC13">
            <v>2459713.9039199953</v>
          </cell>
          <cell r="DE13">
            <v>149420</v>
          </cell>
          <cell r="DG13">
            <v>2849985.5999999447</v>
          </cell>
          <cell r="DI13">
            <v>3730231.9999999949</v>
          </cell>
          <cell r="DK13">
            <v>2967887.999999986</v>
          </cell>
          <cell r="DQ13">
            <v>1000031.9999999988</v>
          </cell>
          <cell r="DR13">
            <v>-1000031.9999999988</v>
          </cell>
          <cell r="DT13">
            <v>-1303053.2423999999</v>
          </cell>
          <cell r="DU13">
            <v>1303053.2423999999</v>
          </cell>
          <cell r="DW13">
            <v>-158560.00000000041</v>
          </cell>
          <cell r="DX13">
            <v>158560.00000000041</v>
          </cell>
          <cell r="DZ13">
            <v>1162107.9287999999</v>
          </cell>
          <cell r="EA13">
            <v>-1162107.9287999999</v>
          </cell>
          <cell r="EC13">
            <v>15161117.378399823</v>
          </cell>
          <cell r="ED13">
            <v>13608339</v>
          </cell>
          <cell r="EE13">
            <v>10903620.032880008</v>
          </cell>
          <cell r="EF13">
            <v>9063995</v>
          </cell>
          <cell r="EG13">
            <v>11546643.23360008</v>
          </cell>
          <cell r="EH13">
            <v>10431271</v>
          </cell>
          <cell r="EI13">
            <v>9232723.0459198896</v>
          </cell>
          <cell r="EJ13">
            <v>8692625</v>
          </cell>
          <cell r="EK13">
            <v>3900109.5632000165</v>
          </cell>
          <cell r="EL13">
            <v>3823656</v>
          </cell>
          <cell r="EM13">
            <v>3727644.309600004</v>
          </cell>
          <cell r="EN13">
            <v>3455403</v>
          </cell>
          <cell r="EO13">
            <v>5015614.2351999562</v>
          </cell>
          <cell r="EP13">
            <v>4683448</v>
          </cell>
          <cell r="EQ13">
            <v>26460398.973599914</v>
          </cell>
          <cell r="ER13">
            <v>19185</v>
          </cell>
          <cell r="ES13">
            <v>26467702.766499899</v>
          </cell>
          <cell r="ET13">
            <v>10355839.999999963</v>
          </cell>
          <cell r="EU13">
            <v>2553</v>
          </cell>
          <cell r="EV13">
            <v>10267202.000000041</v>
          </cell>
          <cell r="EW13">
            <v>12799680.000000004</v>
          </cell>
          <cell r="EX13">
            <v>13676</v>
          </cell>
          <cell r="EY13">
            <v>13194300.000000011</v>
          </cell>
          <cell r="FC13">
            <v>148230</v>
          </cell>
          <cell r="FD13">
            <v>0</v>
          </cell>
          <cell r="FE13">
            <v>149420</v>
          </cell>
          <cell r="FF13">
            <v>8671639.9999998976</v>
          </cell>
          <cell r="FG13">
            <v>0</v>
          </cell>
          <cell r="FH13">
            <v>9548105.599999927</v>
          </cell>
          <cell r="FI13">
            <v>469651.05000000075</v>
          </cell>
          <cell r="FJ13">
            <v>502799.99999999971</v>
          </cell>
          <cell r="FK13">
            <v>23370.000000000033</v>
          </cell>
          <cell r="FL13">
            <v>1519.1999999997643</v>
          </cell>
        </row>
        <row r="14">
          <cell r="N14" t="str">
            <v>JUN</v>
          </cell>
          <cell r="O14">
            <v>4276173.8685000297</v>
          </cell>
          <cell r="P14" t="str">
            <v>Bulan JUNI 2004</v>
          </cell>
          <cell r="Q14">
            <v>2858295.9648000323</v>
          </cell>
          <cell r="S14">
            <v>4279652.6420000307</v>
          </cell>
          <cell r="U14">
            <v>1999861.0882999969</v>
          </cell>
          <cell r="W14">
            <v>4688299.9999999991</v>
          </cell>
          <cell r="Y14">
            <v>3248100.0000000005</v>
          </cell>
          <cell r="AA14">
            <v>3636299.9999999991</v>
          </cell>
          <cell r="AE14">
            <v>1965016.2167999642</v>
          </cell>
          <cell r="AF14">
            <v>-1965016.2167999642</v>
          </cell>
          <cell r="AH14">
            <v>-167757.40799999292</v>
          </cell>
          <cell r="AI14">
            <v>167757.40799999292</v>
          </cell>
          <cell r="AK14">
            <v>-1330835.0328000118</v>
          </cell>
          <cell r="AL14">
            <v>1330835.0328000118</v>
          </cell>
          <cell r="AN14">
            <v>-3622323.6503999978</v>
          </cell>
          <cell r="AO14">
            <v>3622323.6503999978</v>
          </cell>
          <cell r="AQ14">
            <v>0</v>
          </cell>
          <cell r="AT14">
            <v>-3341920.0000000019</v>
          </cell>
          <cell r="AU14">
            <v>3341920.0000000019</v>
          </cell>
          <cell r="AW14">
            <v>-3369600.0000000005</v>
          </cell>
          <cell r="AX14">
            <v>3369600.0000000005</v>
          </cell>
          <cell r="BB14">
            <v>2630825.9999999846</v>
          </cell>
          <cell r="BD14">
            <v>3667927.9999999637</v>
          </cell>
          <cell r="BF14">
            <v>1706495.9999999946</v>
          </cell>
          <cell r="BH14">
            <v>1811260.0000000065</v>
          </cell>
          <cell r="BJ14">
            <v>-1458207.9999999986</v>
          </cell>
          <cell r="BK14">
            <v>1458207.9999999986</v>
          </cell>
          <cell r="BM14">
            <v>794544.66</v>
          </cell>
          <cell r="BN14">
            <v>-794544.66</v>
          </cell>
          <cell r="BP14">
            <v>-2945425</v>
          </cell>
          <cell r="BQ14">
            <v>2945425</v>
          </cell>
          <cell r="BS14">
            <v>0</v>
          </cell>
          <cell r="BV14">
            <v>-1463271.264</v>
          </cell>
          <cell r="BW14">
            <v>1463271.264</v>
          </cell>
          <cell r="BY14">
            <v>0</v>
          </cell>
          <cell r="BZ14">
            <v>0</v>
          </cell>
          <cell r="CB14">
            <v>-734690.1743999992</v>
          </cell>
          <cell r="CC14">
            <v>734690.1743999992</v>
          </cell>
          <cell r="CE14">
            <v>1509016.6728000117</v>
          </cell>
          <cell r="CF14">
            <v>-1509016.6728000117</v>
          </cell>
          <cell r="CH14">
            <v>3463400</v>
          </cell>
          <cell r="CJ14">
            <v>2127000</v>
          </cell>
          <cell r="CL14">
            <v>3394000</v>
          </cell>
          <cell r="CN14">
            <v>2397400.0000000014</v>
          </cell>
          <cell r="CP14">
            <v>454800.00000000017</v>
          </cell>
          <cell r="CT14">
            <v>1490550</v>
          </cell>
          <cell r="CV14">
            <v>-753235.61039999733</v>
          </cell>
          <cell r="CW14">
            <v>753235.61039999733</v>
          </cell>
          <cell r="CY14">
            <v>0</v>
          </cell>
          <cell r="CZ14">
            <v>0</v>
          </cell>
          <cell r="DB14">
            <v>-1687191.0400800102</v>
          </cell>
          <cell r="DC14">
            <v>1687191.0400800102</v>
          </cell>
          <cell r="DE14">
            <v>141095</v>
          </cell>
          <cell r="DG14">
            <v>2759521.6000000192</v>
          </cell>
          <cell r="DI14">
            <v>3688704.0000000154</v>
          </cell>
          <cell r="DK14">
            <v>2684968.0000000051</v>
          </cell>
          <cell r="DQ14">
            <v>975216.0000000014</v>
          </cell>
          <cell r="DR14">
            <v>-975216.0000000014</v>
          </cell>
          <cell r="DT14">
            <v>-1270035.0936000075</v>
          </cell>
          <cell r="DU14">
            <v>1270035.0936000075</v>
          </cell>
          <cell r="DW14">
            <v>-363519.99999999953</v>
          </cell>
          <cell r="DX14">
            <v>363519.99999999953</v>
          </cell>
          <cell r="DZ14">
            <v>1092362.5439999923</v>
          </cell>
          <cell r="EA14">
            <v>-1092362.5439999923</v>
          </cell>
          <cell r="EC14">
            <v>14119975.208400037</v>
          </cell>
          <cell r="ED14">
            <v>13371029</v>
          </cell>
          <cell r="EE14">
            <v>10230591.349519996</v>
          </cell>
          <cell r="EF14">
            <v>8864043</v>
          </cell>
          <cell r="EG14">
            <v>11024518.411199955</v>
          </cell>
          <cell r="EH14">
            <v>10249523</v>
          </cell>
          <cell r="EI14">
            <v>9574639.2128800452</v>
          </cell>
          <cell r="EJ14">
            <v>8654449</v>
          </cell>
          <cell r="EK14">
            <v>3758204.4984000046</v>
          </cell>
          <cell r="EL14">
            <v>3561137</v>
          </cell>
          <cell r="EM14">
            <v>3583587.6928000106</v>
          </cell>
          <cell r="EN14">
            <v>3456069</v>
          </cell>
          <cell r="EO14">
            <v>4784905.2848000359</v>
          </cell>
          <cell r="EP14">
            <v>4762268</v>
          </cell>
          <cell r="EQ14">
            <v>25074220</v>
          </cell>
          <cell r="ER14">
            <v>18150</v>
          </cell>
          <cell r="ES14">
            <v>24986683.563600089</v>
          </cell>
          <cell r="ET14">
            <v>9882859.9999999963</v>
          </cell>
          <cell r="EU14">
            <v>2979</v>
          </cell>
          <cell r="EV14">
            <v>9816509.9999999478</v>
          </cell>
          <cell r="EW14">
            <v>10990660.000000002</v>
          </cell>
          <cell r="EX14">
            <v>13680</v>
          </cell>
          <cell r="EY14">
            <v>11381800.000000002</v>
          </cell>
          <cell r="EZ14">
            <v>1519390</v>
          </cell>
          <cell r="FA14">
            <v>6127.9999999999563</v>
          </cell>
          <cell r="FB14">
            <v>1490550</v>
          </cell>
          <cell r="FC14">
            <v>139290</v>
          </cell>
          <cell r="FD14">
            <v>130</v>
          </cell>
          <cell r="FE14">
            <v>141095</v>
          </cell>
          <cell r="FF14">
            <v>8697960.0000000466</v>
          </cell>
          <cell r="FG14">
            <v>0</v>
          </cell>
          <cell r="FH14">
            <v>9133193.6000000387</v>
          </cell>
          <cell r="FI14">
            <v>494786.15999999829</v>
          </cell>
          <cell r="FJ14">
            <v>454800.00000000017</v>
          </cell>
          <cell r="FK14">
            <v>21092.999999999902</v>
          </cell>
          <cell r="FL14">
            <v>-103.39999999992142</v>
          </cell>
        </row>
        <row r="15">
          <cell r="N15" t="str">
            <v>JUL</v>
          </cell>
          <cell r="O15">
            <v>4539130.3874999993</v>
          </cell>
          <cell r="P15" t="str">
            <v>Bulan JULI 2004</v>
          </cell>
          <cell r="Q15">
            <v>3001878.5891999779</v>
          </cell>
          <cell r="S15">
            <v>4390957.0019999798</v>
          </cell>
          <cell r="U15">
            <v>2007930.6543999959</v>
          </cell>
          <cell r="W15">
            <v>4851800.0000000028</v>
          </cell>
          <cell r="Y15">
            <v>3337000</v>
          </cell>
          <cell r="AA15">
            <v>3847000</v>
          </cell>
          <cell r="AE15">
            <v>2096725.1760000212</v>
          </cell>
          <cell r="AF15">
            <v>-2096725.1760000212</v>
          </cell>
          <cell r="AH15">
            <v>-161939.23200000703</v>
          </cell>
          <cell r="AI15">
            <v>161939.23200000703</v>
          </cell>
          <cell r="AK15">
            <v>-1357671.369599991</v>
          </cell>
          <cell r="AL15">
            <v>1357671.369599991</v>
          </cell>
          <cell r="AN15">
            <v>-3761450.783999979</v>
          </cell>
          <cell r="AO15">
            <v>3761450.783999979</v>
          </cell>
          <cell r="AQ15">
            <v>0</v>
          </cell>
          <cell r="AT15">
            <v>-3531840</v>
          </cell>
          <cell r="AU15">
            <v>3531840</v>
          </cell>
          <cell r="AW15">
            <v>-3603200.0000000009</v>
          </cell>
          <cell r="AX15">
            <v>3603200.0000000009</v>
          </cell>
          <cell r="BB15">
            <v>2828100</v>
          </cell>
          <cell r="BD15">
            <v>3817440.0000000098</v>
          </cell>
          <cell r="BF15">
            <v>1772320.0000000088</v>
          </cell>
          <cell r="BH15">
            <v>1817200</v>
          </cell>
          <cell r="BJ15">
            <v>-1606319.9999999925</v>
          </cell>
          <cell r="BK15">
            <v>1606319.9999999925</v>
          </cell>
          <cell r="BM15">
            <v>822180.99599999469</v>
          </cell>
          <cell r="BN15">
            <v>-822180.99599999469</v>
          </cell>
          <cell r="BP15">
            <v>-3068682</v>
          </cell>
          <cell r="BQ15">
            <v>3068682</v>
          </cell>
          <cell r="BS15">
            <v>0</v>
          </cell>
          <cell r="BV15">
            <v>-1533089.3759999997</v>
          </cell>
          <cell r="BW15">
            <v>1533089.3759999997</v>
          </cell>
          <cell r="BY15">
            <v>0</v>
          </cell>
          <cell r="BZ15">
            <v>0</v>
          </cell>
          <cell r="CB15">
            <v>-841235.52240000037</v>
          </cell>
          <cell r="CC15">
            <v>841235.52240000037</v>
          </cell>
          <cell r="CE15">
            <v>1719125.5535999942</v>
          </cell>
          <cell r="CF15">
            <v>-1719125.5535999942</v>
          </cell>
          <cell r="CH15">
            <v>3143900</v>
          </cell>
          <cell r="CJ15">
            <v>2319599.9999999767</v>
          </cell>
          <cell r="CL15">
            <v>3309000</v>
          </cell>
          <cell r="CN15">
            <v>1646599.9999999986</v>
          </cell>
          <cell r="CP15">
            <v>131600.00000000035</v>
          </cell>
          <cell r="CT15">
            <v>2984169.9999999995</v>
          </cell>
          <cell r="CV15">
            <v>-1138471.5888000003</v>
          </cell>
          <cell r="CW15">
            <v>1138471.5888000003</v>
          </cell>
          <cell r="CY15">
            <v>0</v>
          </cell>
          <cell r="CZ15">
            <v>0</v>
          </cell>
          <cell r="DB15">
            <v>-955635.40799998411</v>
          </cell>
          <cell r="DC15">
            <v>955635.40799998411</v>
          </cell>
          <cell r="DE15">
            <v>145826.99999999997</v>
          </cell>
          <cell r="DG15">
            <v>2966304.0000000154</v>
          </cell>
          <cell r="DI15">
            <v>3892100</v>
          </cell>
          <cell r="DK15">
            <v>2682715.1999999946</v>
          </cell>
          <cell r="DQ15">
            <v>1022032.0000000189</v>
          </cell>
          <cell r="DR15">
            <v>-1022032.0000000189</v>
          </cell>
          <cell r="DT15">
            <v>-1381234.9824000006</v>
          </cell>
          <cell r="DU15">
            <v>1381234.9824000006</v>
          </cell>
          <cell r="DW15">
            <v>-1010400.0000000006</v>
          </cell>
          <cell r="DX15">
            <v>1010400.0000000006</v>
          </cell>
          <cell r="DZ15">
            <v>1177453.368000004</v>
          </cell>
          <cell r="EA15">
            <v>-1177453.368000004</v>
          </cell>
          <cell r="EC15">
            <v>14547583.871499993</v>
          </cell>
          <cell r="ED15">
            <v>13067131</v>
          </cell>
          <cell r="EE15">
            <v>10466123.003199991</v>
          </cell>
          <cell r="EF15">
            <v>8816889</v>
          </cell>
          <cell r="EG15">
            <v>11660861.328000024</v>
          </cell>
          <cell r="EH15">
            <v>10549285</v>
          </cell>
          <cell r="EI15">
            <v>10031615.386399982</v>
          </cell>
          <cell r="EJ15">
            <v>8981291</v>
          </cell>
          <cell r="EK15">
            <v>3916870.031200001</v>
          </cell>
          <cell r="EL15">
            <v>3545050</v>
          </cell>
          <cell r="EM15">
            <v>3786172.3655999787</v>
          </cell>
          <cell r="EN15">
            <v>3586259</v>
          </cell>
          <cell r="EO15">
            <v>5024939.0383999664</v>
          </cell>
          <cell r="EP15">
            <v>4893241</v>
          </cell>
          <cell r="EQ15">
            <v>26047030.000000004</v>
          </cell>
          <cell r="ER15">
            <v>18945</v>
          </cell>
          <cell r="ES15">
            <v>25975696.633099955</v>
          </cell>
          <cell r="ET15">
            <v>10307820.000000002</v>
          </cell>
          <cell r="EU15">
            <v>3584</v>
          </cell>
          <cell r="EV15">
            <v>10235060.000000019</v>
          </cell>
          <cell r="EW15">
            <v>10363930.000000002</v>
          </cell>
          <cell r="EX15">
            <v>11668</v>
          </cell>
          <cell r="EY15">
            <v>10419099.999999976</v>
          </cell>
          <cell r="EZ15">
            <v>3035689.9999999995</v>
          </cell>
          <cell r="FA15">
            <v>6352.0000000000437</v>
          </cell>
          <cell r="FB15">
            <v>2984169.9999999995</v>
          </cell>
          <cell r="FC15">
            <v>143838.00000000017</v>
          </cell>
          <cell r="FD15">
            <v>190</v>
          </cell>
          <cell r="FE15">
            <v>145826.99999999997</v>
          </cell>
          <cell r="FF15">
            <v>8956000.0000000019</v>
          </cell>
          <cell r="FG15">
            <v>0</v>
          </cell>
          <cell r="FH15">
            <v>9541119.2000000104</v>
          </cell>
          <cell r="FI15">
            <v>530367.74000000022</v>
          </cell>
          <cell r="FJ15">
            <v>131600.00000000035</v>
          </cell>
          <cell r="FK15">
            <v>21533.000000000065</v>
          </cell>
          <cell r="FL15">
            <v>-571</v>
          </cell>
        </row>
        <row r="16">
          <cell r="N16" t="str">
            <v>AGT</v>
          </cell>
          <cell r="O16">
            <v>4491130.3880000152</v>
          </cell>
          <cell r="P16" t="str">
            <v>Bulan AGUSTUS 2004</v>
          </cell>
          <cell r="Q16">
            <v>2989913.3705000202</v>
          </cell>
          <cell r="S16">
            <v>4431583.0934000062</v>
          </cell>
          <cell r="U16">
            <v>2047721.963100004</v>
          </cell>
          <cell r="W16">
            <v>4810799.9999999991</v>
          </cell>
          <cell r="Y16">
            <v>3318200.0000000009</v>
          </cell>
          <cell r="AA16">
            <v>4292160</v>
          </cell>
          <cell r="AE16">
            <v>2023488.8856000234</v>
          </cell>
          <cell r="AF16">
            <v>-2023488.8856000234</v>
          </cell>
          <cell r="AH16">
            <v>-158666.50799999293</v>
          </cell>
          <cell r="AI16">
            <v>158666.50799999293</v>
          </cell>
          <cell r="AK16">
            <v>-1389744.0648000091</v>
          </cell>
          <cell r="AL16">
            <v>1389744.0648000091</v>
          </cell>
          <cell r="AN16">
            <v>-3690105.4007999958</v>
          </cell>
          <cell r="AO16">
            <v>3690105.4007999958</v>
          </cell>
          <cell r="AQ16">
            <v>0</v>
          </cell>
          <cell r="AT16">
            <v>-3985439.9999999986</v>
          </cell>
          <cell r="AU16">
            <v>3985439.9999999986</v>
          </cell>
          <cell r="AW16">
            <v>-3568319.9999999995</v>
          </cell>
          <cell r="AX16">
            <v>3568319.9999999995</v>
          </cell>
          <cell r="BB16">
            <v>2727450</v>
          </cell>
          <cell r="BD16">
            <v>3280111.9999999902</v>
          </cell>
          <cell r="BF16">
            <v>1757183.9999999965</v>
          </cell>
          <cell r="BH16">
            <v>1858779.9999999872</v>
          </cell>
          <cell r="BJ16">
            <v>-1515936.0000000014</v>
          </cell>
          <cell r="BK16">
            <v>1515936.0000000014</v>
          </cell>
          <cell r="BM16">
            <v>797962.83840000152</v>
          </cell>
          <cell r="BN16">
            <v>-797962.83840000152</v>
          </cell>
          <cell r="BP16">
            <v>-2543115</v>
          </cell>
          <cell r="BQ16">
            <v>2543115</v>
          </cell>
          <cell r="BS16">
            <v>0</v>
          </cell>
          <cell r="BV16">
            <v>-1518786.3599999999</v>
          </cell>
          <cell r="BW16">
            <v>1518786.3599999999</v>
          </cell>
          <cell r="BY16">
            <v>0</v>
          </cell>
          <cell r="BZ16">
            <v>0</v>
          </cell>
          <cell r="CB16">
            <v>-837890.07120000024</v>
          </cell>
          <cell r="CC16">
            <v>837890.07120000024</v>
          </cell>
          <cell r="CE16">
            <v>1641598.3583999954</v>
          </cell>
          <cell r="CF16">
            <v>-1641598.3583999954</v>
          </cell>
          <cell r="CH16">
            <v>3172560.0000000093</v>
          </cell>
          <cell r="CJ16">
            <v>2194000</v>
          </cell>
          <cell r="CL16">
            <v>3519399.9999999944</v>
          </cell>
          <cell r="CN16">
            <v>1701400.0000000014</v>
          </cell>
          <cell r="CP16">
            <v>384399.99999999965</v>
          </cell>
          <cell r="CT16">
            <v>2929380</v>
          </cell>
          <cell r="CV16">
            <v>-1124944.3296000005</v>
          </cell>
          <cell r="CW16">
            <v>1124944.3296000005</v>
          </cell>
          <cell r="CY16">
            <v>-1760.0000000020373</v>
          </cell>
          <cell r="CZ16">
            <v>1760.0000000020373</v>
          </cell>
          <cell r="DB16">
            <v>-997089.9120000212</v>
          </cell>
          <cell r="DC16">
            <v>997089.9120000212</v>
          </cell>
          <cell r="DE16">
            <v>148806</v>
          </cell>
          <cell r="DG16">
            <v>2898456.0000000233</v>
          </cell>
          <cell r="DI16">
            <v>3784900.0000000005</v>
          </cell>
          <cell r="DK16">
            <v>2601068.8000000082</v>
          </cell>
          <cell r="DQ16">
            <v>977503.9999999993</v>
          </cell>
          <cell r="DR16">
            <v>-977503.9999999993</v>
          </cell>
          <cell r="DT16">
            <v>-1314762.3215999885</v>
          </cell>
          <cell r="DU16">
            <v>1314762.3215999885</v>
          </cell>
          <cell r="DW16">
            <v>-985119.99999999988</v>
          </cell>
          <cell r="DX16">
            <v>985119.99999999988</v>
          </cell>
          <cell r="DZ16">
            <v>1142180.6760000079</v>
          </cell>
          <cell r="EA16">
            <v>-1142180.6760000079</v>
          </cell>
          <cell r="EC16">
            <v>14564627.481400035</v>
          </cell>
          <cell r="ED16">
            <v>13498840</v>
          </cell>
          <cell r="EE16">
            <v>10566459.758399982</v>
          </cell>
          <cell r="EF16">
            <v>8971233</v>
          </cell>
          <cell r="EG16">
            <v>11401598.962400027</v>
          </cell>
          <cell r="EH16">
            <v>10389052</v>
          </cell>
          <cell r="EI16">
            <v>9900625.1540000252</v>
          </cell>
          <cell r="EJ16">
            <v>9064928</v>
          </cell>
          <cell r="EK16">
            <v>3874002.287199981</v>
          </cell>
          <cell r="EL16">
            <v>3553656</v>
          </cell>
          <cell r="EM16">
            <v>3703642.9032000122</v>
          </cell>
          <cell r="EN16">
            <v>3259437</v>
          </cell>
          <cell r="EO16">
            <v>5000990.9439999573</v>
          </cell>
          <cell r="EP16">
            <v>4722464</v>
          </cell>
          <cell r="EQ16">
            <v>26510860</v>
          </cell>
          <cell r="ER16">
            <v>18450</v>
          </cell>
          <cell r="ES16">
            <v>26381508.815000046</v>
          </cell>
          <cell r="ET16">
            <v>9692910</v>
          </cell>
          <cell r="EU16">
            <v>3496</v>
          </cell>
          <cell r="EV16">
            <v>9623525.9999999739</v>
          </cell>
          <cell r="EW16">
            <v>10246579.999999998</v>
          </cell>
          <cell r="EX16">
            <v>11601</v>
          </cell>
          <cell r="EY16">
            <v>10587360.000000006</v>
          </cell>
          <cell r="EZ16">
            <v>2961069.9999999995</v>
          </cell>
          <cell r="FA16">
            <v>6063.9999999999418</v>
          </cell>
          <cell r="FB16">
            <v>2929380</v>
          </cell>
          <cell r="FC16">
            <v>147773.99999999965</v>
          </cell>
          <cell r="FD16">
            <v>410</v>
          </cell>
          <cell r="FE16">
            <v>148806</v>
          </cell>
          <cell r="FF16">
            <v>8915230</v>
          </cell>
          <cell r="FG16">
            <v>0</v>
          </cell>
          <cell r="FH16">
            <v>9284424.8000000324</v>
          </cell>
          <cell r="FI16">
            <v>335718.91000000015</v>
          </cell>
          <cell r="FJ16">
            <v>384399.99999999965</v>
          </cell>
          <cell r="FK16">
            <v>9828.0000000000655</v>
          </cell>
          <cell r="FL16">
            <v>-535</v>
          </cell>
        </row>
        <row r="17">
          <cell r="N17" t="str">
            <v>SEP</v>
          </cell>
          <cell r="O17">
            <v>4376347.7805000152</v>
          </cell>
          <cell r="P17" t="str">
            <v>Bulan SEPTEMBER 2004</v>
          </cell>
          <cell r="Q17">
            <v>2859130.7475000001</v>
          </cell>
          <cell r="R17">
            <v>7246570</v>
          </cell>
          <cell r="S17">
            <v>4319722.2115999935</v>
          </cell>
          <cell r="T17">
            <v>6457110.0000000009</v>
          </cell>
          <cell r="U17">
            <v>2014608.9160000151</v>
          </cell>
          <cell r="V17">
            <v>12281700</v>
          </cell>
          <cell r="W17">
            <v>4423299.9999999991</v>
          </cell>
          <cell r="X17">
            <v>10725</v>
          </cell>
          <cell r="Y17">
            <v>3454500</v>
          </cell>
          <cell r="Z17">
            <v>7560</v>
          </cell>
          <cell r="AA17">
            <v>4457940.0000000019</v>
          </cell>
          <cell r="AE17">
            <v>2016143.4383999556</v>
          </cell>
          <cell r="AF17">
            <v>-2016143.4383999556</v>
          </cell>
          <cell r="AH17">
            <v>-159393.78</v>
          </cell>
          <cell r="AI17">
            <v>159393.78</v>
          </cell>
          <cell r="AK17">
            <v>-1342980.4751999991</v>
          </cell>
          <cell r="AL17">
            <v>1342980.4751999991</v>
          </cell>
          <cell r="AN17">
            <v>-3358978.4592000046</v>
          </cell>
          <cell r="AO17">
            <v>3358978.4592000046</v>
          </cell>
          <cell r="AQ17">
            <v>0</v>
          </cell>
          <cell r="AT17">
            <v>-4130560.0000000014</v>
          </cell>
          <cell r="AU17">
            <v>4130560.0000000014</v>
          </cell>
          <cell r="AW17">
            <v>-3462420.78</v>
          </cell>
          <cell r="AX17">
            <v>3462420.78</v>
          </cell>
          <cell r="BB17">
            <v>2627460</v>
          </cell>
          <cell r="BC17">
            <v>4763740.0000000019</v>
          </cell>
          <cell r="BD17">
            <v>3015408.0000000065</v>
          </cell>
          <cell r="BE17">
            <v>4455529.9999999991</v>
          </cell>
          <cell r="BF17">
            <v>1698839.9999999956</v>
          </cell>
          <cell r="BG17">
            <v>3387</v>
          </cell>
          <cell r="BH17">
            <v>1809060.0000000065</v>
          </cell>
          <cell r="BJ17">
            <v>-1448703.9999999979</v>
          </cell>
          <cell r="BK17">
            <v>1448703.9999999979</v>
          </cell>
          <cell r="BM17">
            <v>839271.88799999864</v>
          </cell>
          <cell r="BN17">
            <v>-839271.88799999864</v>
          </cell>
          <cell r="BP17">
            <v>-2307662.2999999998</v>
          </cell>
          <cell r="BQ17">
            <v>2307662.2999999998</v>
          </cell>
          <cell r="BS17">
            <v>0</v>
          </cell>
          <cell r="BV17">
            <v>-1469089.44</v>
          </cell>
          <cell r="BW17">
            <v>1469089.44</v>
          </cell>
          <cell r="BY17">
            <v>0</v>
          </cell>
          <cell r="BZ17">
            <v>0</v>
          </cell>
          <cell r="CB17">
            <v>-791490.11759999953</v>
          </cell>
          <cell r="CC17">
            <v>791490.11759999953</v>
          </cell>
          <cell r="CE17">
            <v>1557816.6239999922</v>
          </cell>
          <cell r="CF17">
            <v>-1557816.6239999922</v>
          </cell>
          <cell r="CH17">
            <v>3076739.9999999907</v>
          </cell>
          <cell r="CI17">
            <v>3075750</v>
          </cell>
          <cell r="CJ17">
            <v>2190400.0000000233</v>
          </cell>
          <cell r="CK17">
            <v>6643910.0000000037</v>
          </cell>
          <cell r="CL17">
            <v>3326200.0000000116</v>
          </cell>
          <cell r="CM17">
            <v>11181</v>
          </cell>
          <cell r="CN17">
            <v>1597200.0000000007</v>
          </cell>
          <cell r="CP17">
            <v>540000</v>
          </cell>
          <cell r="CR17">
            <v>2792310.0000000005</v>
          </cell>
          <cell r="CS17">
            <v>5912.0000000000437</v>
          </cell>
          <cell r="CT17">
            <v>2763800</v>
          </cell>
          <cell r="CV17">
            <v>-1011780.8064000058</v>
          </cell>
          <cell r="CW17">
            <v>1011780.8064000058</v>
          </cell>
          <cell r="CY17">
            <v>0</v>
          </cell>
          <cell r="CZ17">
            <v>0</v>
          </cell>
          <cell r="DB17">
            <v>-919271.80799998413</v>
          </cell>
          <cell r="DC17">
            <v>919271.80799998413</v>
          </cell>
          <cell r="DD17">
            <v>75</v>
          </cell>
          <cell r="DE17">
            <v>149357</v>
          </cell>
          <cell r="DF17">
            <v>147918.00000000017</v>
          </cell>
          <cell r="DG17">
            <v>2864699.1999999969</v>
          </cell>
          <cell r="DH17">
            <v>5648150</v>
          </cell>
          <cell r="DI17">
            <v>3823899.9999999995</v>
          </cell>
          <cell r="DJ17">
            <v>3800670</v>
          </cell>
          <cell r="DK17">
            <v>2977990.3999999953</v>
          </cell>
          <cell r="DL17">
            <v>181836.27000000142</v>
          </cell>
          <cell r="DQ17">
            <v>999327.99999999953</v>
          </cell>
          <cell r="DR17">
            <v>-999327.99999999953</v>
          </cell>
          <cell r="DT17">
            <v>-1338689.5704000113</v>
          </cell>
          <cell r="DU17">
            <v>1338689.5704000113</v>
          </cell>
          <cell r="DW17">
            <v>-946399.99999999965</v>
          </cell>
          <cell r="DX17">
            <v>946399.99999999965</v>
          </cell>
          <cell r="DZ17">
            <v>1449234.9143999899</v>
          </cell>
          <cell r="EA17">
            <v>-1449234.9143999899</v>
          </cell>
          <cell r="EC17">
            <v>14388712.421200026</v>
          </cell>
          <cell r="ED17">
            <v>13480092</v>
          </cell>
          <cell r="EE17">
            <v>10236148.385600036</v>
          </cell>
          <cell r="EF17">
            <v>8896261</v>
          </cell>
          <cell r="EG17">
            <v>11286105.59199995</v>
          </cell>
          <cell r="EH17">
            <v>10248605</v>
          </cell>
          <cell r="EI17">
            <v>9719936.3995999899</v>
          </cell>
          <cell r="EJ17">
            <v>9036594</v>
          </cell>
          <cell r="EK17">
            <v>3754142.5064000012</v>
          </cell>
          <cell r="EL17">
            <v>3523802</v>
          </cell>
          <cell r="EM17">
            <v>3630956.3631999958</v>
          </cell>
          <cell r="EN17">
            <v>3494516</v>
          </cell>
          <cell r="EO17">
            <v>4920834.2120000571</v>
          </cell>
          <cell r="EP17">
            <v>4725749</v>
          </cell>
          <cell r="EQ17">
            <v>25985380</v>
          </cell>
          <cell r="ER17">
            <v>18285</v>
          </cell>
          <cell r="ES17">
            <v>25905549.655600026</v>
          </cell>
          <cell r="ET17">
            <v>9219270</v>
          </cell>
          <cell r="EU17">
            <v>3387</v>
          </cell>
          <cell r="EV17">
            <v>9150768.0000000075</v>
          </cell>
          <cell r="EW17">
            <v>9719660.0000000037</v>
          </cell>
          <cell r="EX17">
            <v>11181</v>
          </cell>
          <cell r="EY17">
            <v>9650540.0000000261</v>
          </cell>
          <cell r="EZ17">
            <v>2792310.0000000005</v>
          </cell>
          <cell r="FA17">
            <v>5912.0000000000437</v>
          </cell>
          <cell r="FB17">
            <v>2763800</v>
          </cell>
          <cell r="FC17">
            <v>147918.00000000017</v>
          </cell>
          <cell r="FD17">
            <v>75</v>
          </cell>
          <cell r="FE17">
            <v>149357</v>
          </cell>
          <cell r="FF17">
            <v>9448820</v>
          </cell>
          <cell r="FG17">
            <v>0</v>
          </cell>
          <cell r="FH17">
            <v>9484753.3299999908</v>
          </cell>
          <cell r="FI17">
            <v>181836.27000000142</v>
          </cell>
          <cell r="FJ17">
            <v>540000</v>
          </cell>
          <cell r="FK17">
            <v>9903.999999999869</v>
          </cell>
          <cell r="FL17">
            <v>-248</v>
          </cell>
        </row>
        <row r="18">
          <cell r="N18" t="str">
            <v>OKT</v>
          </cell>
          <cell r="O18">
            <v>4493217.3444999848</v>
          </cell>
          <cell r="P18" t="str">
            <v>Bulan OKTOBER 2004</v>
          </cell>
          <cell r="Q18">
            <v>2768695.9550000001</v>
          </cell>
          <cell r="R18">
            <v>7171440</v>
          </cell>
          <cell r="S18">
            <v>4343652.6490000105</v>
          </cell>
          <cell r="T18">
            <v>6752930</v>
          </cell>
          <cell r="U18">
            <v>2192139.3701999928</v>
          </cell>
          <cell r="V18">
            <v>12934878</v>
          </cell>
          <cell r="W18">
            <v>4371699.9999999972</v>
          </cell>
          <cell r="X18">
            <v>11325</v>
          </cell>
          <cell r="Y18">
            <v>3900099.9999999986</v>
          </cell>
          <cell r="Z18">
            <v>7455</v>
          </cell>
          <cell r="AA18">
            <v>4718799.9999999991</v>
          </cell>
          <cell r="AE18">
            <v>2142179.6760000214</v>
          </cell>
          <cell r="AF18">
            <v>-2142179.6760000214</v>
          </cell>
          <cell r="AH18">
            <v>-166060.43999999997</v>
          </cell>
          <cell r="AI18">
            <v>166060.43999999997</v>
          </cell>
          <cell r="AK18">
            <v>-1199635.1639999922</v>
          </cell>
          <cell r="AL18">
            <v>1199635.1639999922</v>
          </cell>
          <cell r="AN18">
            <v>-3251269.4760000212</v>
          </cell>
          <cell r="AO18">
            <v>3251269.4760000212</v>
          </cell>
          <cell r="AQ18">
            <v>0</v>
          </cell>
          <cell r="AT18">
            <v>-4378080.0000000019</v>
          </cell>
          <cell r="AU18">
            <v>4378080.0000000019</v>
          </cell>
          <cell r="AW18">
            <v>-3567269.1599999997</v>
          </cell>
          <cell r="AX18">
            <v>3567269.1599999997</v>
          </cell>
          <cell r="BB18">
            <v>2353427.9999999925</v>
          </cell>
          <cell r="BC18">
            <v>5222520</v>
          </cell>
          <cell r="BD18">
            <v>3273600.0000000242</v>
          </cell>
          <cell r="BE18">
            <v>4355440</v>
          </cell>
          <cell r="BF18">
            <v>1890767.9999999991</v>
          </cell>
          <cell r="BG18">
            <v>4027</v>
          </cell>
          <cell r="BH18">
            <v>1982200</v>
          </cell>
          <cell r="BJ18">
            <v>-1093664.0000000084</v>
          </cell>
          <cell r="BK18">
            <v>1093664.0000000084</v>
          </cell>
          <cell r="BM18">
            <v>1670543.7840000053</v>
          </cell>
          <cell r="BN18">
            <v>-1670543.7840000053</v>
          </cell>
          <cell r="BP18">
            <v>-2501020.7000000002</v>
          </cell>
          <cell r="BQ18">
            <v>2501020.7000000002</v>
          </cell>
          <cell r="BS18">
            <v>0</v>
          </cell>
          <cell r="BV18">
            <v>-1575755.9999999998</v>
          </cell>
          <cell r="BW18">
            <v>1575755.9999999998</v>
          </cell>
          <cell r="BY18">
            <v>-4290.9047999994045</v>
          </cell>
          <cell r="BZ18">
            <v>4290.9047999994045</v>
          </cell>
          <cell r="CB18">
            <v>-852435.51120000065</v>
          </cell>
          <cell r="CC18">
            <v>852435.51120000065</v>
          </cell>
          <cell r="CE18">
            <v>1664071.0632000095</v>
          </cell>
          <cell r="CF18">
            <v>-1664071.0632000095</v>
          </cell>
          <cell r="CH18">
            <v>3315839.9999999907</v>
          </cell>
          <cell r="CI18">
            <v>3315220</v>
          </cell>
          <cell r="CJ18">
            <v>2246400.0000000233</v>
          </cell>
          <cell r="CK18">
            <v>7205650</v>
          </cell>
          <cell r="CL18">
            <v>3583799.9999999884</v>
          </cell>
          <cell r="CM18">
            <v>11554</v>
          </cell>
          <cell r="CN18">
            <v>1752200.0000000007</v>
          </cell>
          <cell r="CP18">
            <v>455399.99999999965</v>
          </cell>
          <cell r="CR18">
            <v>3078100</v>
          </cell>
          <cell r="CS18">
            <v>5944.0000000000146</v>
          </cell>
          <cell r="CT18">
            <v>3049490</v>
          </cell>
          <cell r="CV18">
            <v>-1064144.3903999922</v>
          </cell>
          <cell r="CW18">
            <v>1064144.3903999922</v>
          </cell>
          <cell r="CY18">
            <v>1599.9999999999995</v>
          </cell>
          <cell r="CZ18">
            <v>-1599.9999999999995</v>
          </cell>
          <cell r="DB18">
            <v>-1017453.5280000106</v>
          </cell>
          <cell r="DC18">
            <v>1017453.5280000106</v>
          </cell>
          <cell r="DD18">
            <v>60</v>
          </cell>
          <cell r="DE18">
            <v>155315</v>
          </cell>
          <cell r="DF18">
            <v>154350</v>
          </cell>
          <cell r="DG18">
            <v>3041948.7999999952</v>
          </cell>
          <cell r="DH18">
            <v>6283480</v>
          </cell>
          <cell r="DI18">
            <v>3999500</v>
          </cell>
          <cell r="DJ18">
            <v>3971250</v>
          </cell>
          <cell r="DK18">
            <v>3567168.0000000051</v>
          </cell>
          <cell r="DL18">
            <v>311731.19999999925</v>
          </cell>
          <cell r="DQ18">
            <v>1023440.0000000016</v>
          </cell>
          <cell r="DR18">
            <v>-1023440.0000000016</v>
          </cell>
          <cell r="DT18">
            <v>-1397816.7839999921</v>
          </cell>
          <cell r="DU18">
            <v>1397816.7839999921</v>
          </cell>
          <cell r="DW18">
            <v>-1117120.0000000009</v>
          </cell>
          <cell r="DX18">
            <v>1117120.0000000009</v>
          </cell>
          <cell r="DZ18">
            <v>1923125.3496000087</v>
          </cell>
          <cell r="EA18">
            <v>-1923125.3496000087</v>
          </cell>
          <cell r="EC18">
            <v>15313582.378699992</v>
          </cell>
          <cell r="ED18">
            <v>13905731</v>
          </cell>
          <cell r="EE18">
            <v>10910785.081599999</v>
          </cell>
          <cell r="EF18">
            <v>9233808</v>
          </cell>
          <cell r="EG18">
            <v>11907283.661600051</v>
          </cell>
          <cell r="EH18">
            <v>10820425</v>
          </cell>
          <cell r="EI18">
            <v>10443096.984800002</v>
          </cell>
          <cell r="EJ18">
            <v>9332676</v>
          </cell>
          <cell r="EK18">
            <v>4049308.6471999935</v>
          </cell>
          <cell r="EL18">
            <v>3572183</v>
          </cell>
          <cell r="EM18">
            <v>3963842.9480000064</v>
          </cell>
          <cell r="EN18">
            <v>3676800</v>
          </cell>
          <cell r="EO18">
            <v>5277358.2479999708</v>
          </cell>
          <cell r="EP18">
            <v>4963708</v>
          </cell>
          <cell r="EQ18">
            <v>26859248</v>
          </cell>
          <cell r="ER18">
            <v>18780</v>
          </cell>
          <cell r="ES18">
            <v>26788305.318699986</v>
          </cell>
          <cell r="ET18">
            <v>9577960</v>
          </cell>
          <cell r="EU18">
            <v>4027</v>
          </cell>
          <cell r="EV18">
            <v>9499996.0000000149</v>
          </cell>
          <cell r="EW18">
            <v>10520870</v>
          </cell>
          <cell r="EX18">
            <v>11554</v>
          </cell>
          <cell r="EY18">
            <v>10442840.000000002</v>
          </cell>
          <cell r="EZ18">
            <v>3078100</v>
          </cell>
          <cell r="FA18">
            <v>5944.0000000000146</v>
          </cell>
          <cell r="FB18">
            <v>3049490</v>
          </cell>
          <cell r="FC18">
            <v>154350</v>
          </cell>
          <cell r="FD18">
            <v>60</v>
          </cell>
          <cell r="FE18">
            <v>155315</v>
          </cell>
          <cell r="FF18">
            <v>10254730</v>
          </cell>
          <cell r="FG18">
            <v>0</v>
          </cell>
          <cell r="FH18">
            <v>10296885.600000001</v>
          </cell>
          <cell r="FI18">
            <v>311731.19999999925</v>
          </cell>
          <cell r="FJ18">
            <v>455399.99999999965</v>
          </cell>
          <cell r="FK18">
            <v>4858.0000000000655</v>
          </cell>
          <cell r="FL18">
            <v>-1140</v>
          </cell>
        </row>
        <row r="19">
          <cell r="N19" t="str">
            <v>NOP</v>
          </cell>
          <cell r="O19">
            <v>4566260.8219999848</v>
          </cell>
          <cell r="P19" t="str">
            <v>Bulan NOPEMBER 2004</v>
          </cell>
          <cell r="Q19">
            <v>2651269.8551999675</v>
          </cell>
          <cell r="R19">
            <v>7039230</v>
          </cell>
          <cell r="S19">
            <v>4325843.9513999755</v>
          </cell>
          <cell r="T19">
            <v>6614370</v>
          </cell>
          <cell r="U19">
            <v>1981217.6079999949</v>
          </cell>
          <cell r="V19">
            <v>12463842.600000001</v>
          </cell>
          <cell r="W19">
            <v>4379100.0000000056</v>
          </cell>
          <cell r="X19">
            <v>10185</v>
          </cell>
          <cell r="Y19">
            <v>3732540.0000000009</v>
          </cell>
          <cell r="Z19">
            <v>7335</v>
          </cell>
          <cell r="AA19">
            <v>4391200.0000000009</v>
          </cell>
          <cell r="AE19">
            <v>1886543.5680000107</v>
          </cell>
          <cell r="AF19">
            <v>-1886543.5680000107</v>
          </cell>
          <cell r="AH19">
            <v>-145696.82400001411</v>
          </cell>
          <cell r="AI19">
            <v>145696.82400001411</v>
          </cell>
          <cell r="AK19">
            <v>-1231635.1320000028</v>
          </cell>
          <cell r="AL19">
            <v>1231635.1320000028</v>
          </cell>
          <cell r="AN19">
            <v>-3234760.4015999916</v>
          </cell>
          <cell r="AO19">
            <v>3234760.4015999916</v>
          </cell>
          <cell r="AQ19">
            <v>0</v>
          </cell>
          <cell r="AT19">
            <v>-4084639.9999999995</v>
          </cell>
          <cell r="AU19">
            <v>4084639.9999999995</v>
          </cell>
          <cell r="AW19">
            <v>-3641208.4799999995</v>
          </cell>
          <cell r="AX19">
            <v>3641208.4799999995</v>
          </cell>
          <cell r="BB19">
            <v>2433816.0000000233</v>
          </cell>
          <cell r="BC19">
            <v>5199730</v>
          </cell>
          <cell r="BD19">
            <v>3242799.9999999921</v>
          </cell>
          <cell r="BE19">
            <v>4465090</v>
          </cell>
          <cell r="BF19">
            <v>1878712.0000000042</v>
          </cell>
          <cell r="BG19">
            <v>3882</v>
          </cell>
          <cell r="BH19">
            <v>2011900</v>
          </cell>
          <cell r="BJ19">
            <v>-1120319.9999999925</v>
          </cell>
          <cell r="BK19">
            <v>1120319.9999999925</v>
          </cell>
          <cell r="BM19">
            <v>1609089.3</v>
          </cell>
          <cell r="BN19">
            <v>-1609089.3</v>
          </cell>
          <cell r="BP19">
            <v>-2477562</v>
          </cell>
          <cell r="BQ19">
            <v>2477562</v>
          </cell>
          <cell r="BS19">
            <v>0</v>
          </cell>
          <cell r="BV19">
            <v>-921211.2</v>
          </cell>
          <cell r="BW19">
            <v>921211.2</v>
          </cell>
          <cell r="BY19">
            <v>0</v>
          </cell>
          <cell r="BZ19">
            <v>0</v>
          </cell>
          <cell r="CB19">
            <v>-856799.14320000168</v>
          </cell>
          <cell r="CC19">
            <v>856799.14320000168</v>
          </cell>
          <cell r="CE19">
            <v>1711780.1063999927</v>
          </cell>
          <cell r="CF19">
            <v>-1711780.1063999927</v>
          </cell>
          <cell r="CH19">
            <v>3299720.0000000186</v>
          </cell>
          <cell r="CI19">
            <v>3301800</v>
          </cell>
          <cell r="CJ19">
            <v>2271599.9999999767</v>
          </cell>
          <cell r="CK19">
            <v>6073860</v>
          </cell>
          <cell r="CL19">
            <v>3266399.9999999944</v>
          </cell>
          <cell r="CM19">
            <v>11518</v>
          </cell>
          <cell r="CN19">
            <v>1758599.9999999986</v>
          </cell>
          <cell r="CP19">
            <v>1300200.0000000007</v>
          </cell>
          <cell r="CR19">
            <v>2890810</v>
          </cell>
          <cell r="CS19">
            <v>5847.9999999999563</v>
          </cell>
          <cell r="CT19">
            <v>2861440.0000000005</v>
          </cell>
          <cell r="CV19">
            <v>-1141526.1311999969</v>
          </cell>
          <cell r="CW19">
            <v>1141526.1311999969</v>
          </cell>
          <cell r="CY19">
            <v>0</v>
          </cell>
          <cell r="CZ19">
            <v>0</v>
          </cell>
          <cell r="DB19">
            <v>-1015271.7119999947</v>
          </cell>
          <cell r="DC19">
            <v>1015271.7119999947</v>
          </cell>
          <cell r="DD19">
            <v>0</v>
          </cell>
          <cell r="DE19">
            <v>169645</v>
          </cell>
          <cell r="DF19">
            <v>168018</v>
          </cell>
          <cell r="DG19">
            <v>2966515.1999999946</v>
          </cell>
          <cell r="DH19">
            <v>6339350</v>
          </cell>
          <cell r="DI19">
            <v>3996200.0000000009</v>
          </cell>
          <cell r="DJ19">
            <v>3980580</v>
          </cell>
          <cell r="DK19">
            <v>3756297.5999999908</v>
          </cell>
          <cell r="DL19">
            <v>380516.39999999851</v>
          </cell>
          <cell r="DQ19">
            <v>990351.99999999162</v>
          </cell>
          <cell r="DR19">
            <v>-990351.99999999162</v>
          </cell>
          <cell r="DT19">
            <v>-1342253.2032000062</v>
          </cell>
          <cell r="DU19">
            <v>1342253.2032000062</v>
          </cell>
          <cell r="DW19">
            <v>-853919.99999999988</v>
          </cell>
          <cell r="DX19">
            <v>853919.99999999988</v>
          </cell>
          <cell r="DZ19">
            <v>1994979.8231999963</v>
          </cell>
          <cell r="EA19">
            <v>-1994979.8231999963</v>
          </cell>
          <cell r="EC19">
            <v>15412230.198999919</v>
          </cell>
          <cell r="ED19">
            <v>14131570</v>
          </cell>
          <cell r="EE19">
            <v>10632800.156799994</v>
          </cell>
          <cell r="EF19">
            <v>9144566</v>
          </cell>
          <cell r="EG19">
            <v>11747844.272799991</v>
          </cell>
          <cell r="EH19">
            <v>10695128</v>
          </cell>
          <cell r="EI19">
            <v>10373106.216799987</v>
          </cell>
          <cell r="EJ19">
            <v>9198870</v>
          </cell>
          <cell r="EK19">
            <v>4180376.9632000215</v>
          </cell>
          <cell r="EL19">
            <v>3889016</v>
          </cell>
          <cell r="EM19">
            <v>3961044.4319999954</v>
          </cell>
          <cell r="EN19">
            <v>3687472</v>
          </cell>
          <cell r="EO19">
            <v>5173256.4592000172</v>
          </cell>
          <cell r="EP19">
            <v>5048778</v>
          </cell>
          <cell r="EQ19">
            <v>26117442.600000001</v>
          </cell>
          <cell r="ER19">
            <v>17520</v>
          </cell>
          <cell r="ES19">
            <v>26027432.23659993</v>
          </cell>
          <cell r="ET19">
            <v>9664820</v>
          </cell>
          <cell r="EU19">
            <v>3882</v>
          </cell>
          <cell r="EV19">
            <v>9567228.0000000186</v>
          </cell>
          <cell r="EW19">
            <v>9375660</v>
          </cell>
          <cell r="EX19">
            <v>11518</v>
          </cell>
          <cell r="EY19">
            <v>9296119.999999987</v>
          </cell>
          <cell r="EZ19">
            <v>2890810</v>
          </cell>
          <cell r="FA19">
            <v>5847.9999999999563</v>
          </cell>
          <cell r="FB19">
            <v>2861440.0000000005</v>
          </cell>
          <cell r="FC19">
            <v>168018</v>
          </cell>
          <cell r="FD19">
            <v>0</v>
          </cell>
          <cell r="FE19">
            <v>169645</v>
          </cell>
          <cell r="FF19">
            <v>10319930</v>
          </cell>
          <cell r="FG19">
            <v>0</v>
          </cell>
          <cell r="FH19">
            <v>10338496.399999987</v>
          </cell>
          <cell r="FI19">
            <v>380516.39999999851</v>
          </cell>
          <cell r="FJ19">
            <v>1300200.0000000007</v>
          </cell>
          <cell r="FK19">
            <v>16112.999999999967</v>
          </cell>
          <cell r="FL19">
            <v>-825</v>
          </cell>
        </row>
        <row r="20">
          <cell r="N20" t="str">
            <v>DES</v>
          </cell>
          <cell r="P20" t="str">
            <v>Bulan DESEMBER 2004</v>
          </cell>
        </row>
      </sheetData>
      <sheetData sheetId="1"/>
      <sheetData sheetId="2">
        <row r="2">
          <cell r="B2" t="str">
            <v>Kode</v>
          </cell>
        </row>
      </sheetData>
      <sheetData sheetId="3">
        <row r="2">
          <cell r="B2" t="str">
            <v>Kode</v>
          </cell>
        </row>
      </sheetData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8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Rekapitulasi"/>
      <sheetName val="L-R"/>
      <sheetName val="Sudah Berjalan"/>
      <sheetName val="Laba Rugi"/>
      <sheetName val="01 A"/>
      <sheetName val="LAIN2"/>
      <sheetName val="JOB"/>
      <sheetName val="Sheet5"/>
      <sheetName val="CashFlow"/>
      <sheetName val="FORM-B"/>
      <sheetName val="SuMBER"/>
      <sheetName val="Asumsi"/>
      <sheetName val="DGGKIT+ Derating"/>
      <sheetName val="NO VENDOR"/>
      <sheetName val="UshDeb00"/>
      <sheetName val="Usulan"/>
      <sheetName val="sr"/>
      <sheetName val="Meter merek Ganz"/>
      <sheetName val="PERHITUNGAN REALISASI"/>
      <sheetName val="KOL BUNADIN"/>
      <sheetName val="WIWIN H"/>
      <sheetName val="DMTSEL MALANGSARI"/>
      <sheetName val="KOL SUMA"/>
      <sheetName val="JUNAIDI"/>
      <sheetName val="DMTSEL SAMBIREJO"/>
      <sheetName val="JAN09"/>
      <sheetName val="PkRp"/>
      <sheetName val="Submission Form"/>
      <sheetName val="D-2"/>
      <sheetName val="Tabel PTKP"/>
      <sheetName val="GAS PLN-14"/>
      <sheetName val="BBM-PRO-11"/>
      <sheetName val="Resume"/>
      <sheetName val="PMT"/>
      <sheetName val="Prices"/>
      <sheetName val="Sch-5"/>
      <sheetName val="dengan pembangkitan"/>
      <sheetName val="NO. PRK"/>
      <sheetName val="Rekap PMG."/>
      <sheetName val="per Unit"/>
      <sheetName val="per Feeder"/>
      <sheetName val="gb"/>
      <sheetName val="Peta"/>
      <sheetName val="aruskas"/>
      <sheetName val="Cover"/>
      <sheetName val="master rab"/>
      <sheetName val="APBN"/>
      <sheetName val="Neraca seAPJ"/>
      <sheetName val="Jasa"/>
      <sheetName val="Mat"/>
      <sheetName val="TRANS"/>
      <sheetName val="tabel"/>
      <sheetName val="GE027"/>
      <sheetName val="GE051"/>
      <sheetName val="BRD"/>
      <sheetName val="Wil-2"/>
      <sheetName val="REKAP"/>
      <sheetName val="FORM BQ TL PRATU 4cct"/>
      <sheetName val="Kamus"/>
      <sheetName val="HB BARU"/>
      <sheetName val="HB2"/>
      <sheetName val="AR"/>
      <sheetName val="Sensitivitas"/>
      <sheetName val="bayar_04_fak"/>
      <sheetName val="MU"/>
      <sheetName val="Kontrol"/>
      <sheetName val="As"/>
      <sheetName val="NerSubsis"/>
      <sheetName val="Daftar Tabel"/>
      <sheetName val="Hal-1"/>
      <sheetName val="JAN07"/>
      <sheetName val="01_A"/>
      <sheetName val="Uraian"/>
      <sheetName val="rkap2008"/>
      <sheetName val="List"/>
      <sheetName val="Aug-06"/>
      <sheetName val="LR"/>
      <sheetName val="analisa kendaraan"/>
      <sheetName val="HON-KT"/>
      <sheetName val="ca"/>
      <sheetName val="W-NAD"/>
      <sheetName val="sept"/>
      <sheetName val="W1"/>
      <sheetName val="Gangg_PL"/>
      <sheetName val="ANALISA SNI'08(ubh bgsting)"/>
      <sheetName val="見積書"/>
      <sheetName val="Rupiah"/>
      <sheetName val="SortSheet"/>
      <sheetName val="rekmodiPtk (MAP)"/>
      <sheetName val="Valuation"/>
      <sheetName val="HARGA15"/>
      <sheetName val="JASA 15"/>
      <sheetName val="Tabel Istilah"/>
      <sheetName val="dataupd"/>
      <sheetName val="Penjualan"/>
      <sheetName val="ProdSendiri"/>
      <sheetName val="PS&amp;Susut TL"/>
      <sheetName val="SewaBeli"/>
      <sheetName val="Transfer"/>
      <sheetName val="Daftar Kegiatan"/>
      <sheetName val="BBM-03"/>
      <sheetName val="C22"/>
      <sheetName val="GABLUARJAWA1 (2)"/>
      <sheetName val="jadwal pelaks"/>
      <sheetName val="analis"/>
      <sheetName val="RINCIAN HARGA MATERIAL"/>
      <sheetName val="D"/>
      <sheetName val="C"/>
      <sheetName val="AHS-JTR"/>
      <sheetName val="E"/>
      <sheetName val="TDL2001"/>
      <sheetName val="PRK"/>
      <sheetName val="Persed"/>
      <sheetName val="Indikator215"/>
      <sheetName val="Penyulang Padam"/>
      <sheetName val="Tabel Wilayah-cabang"/>
      <sheetName val="KALK_GES"/>
      <sheetName val="SL3"/>
      <sheetName val="LabaRugi"/>
      <sheetName val="Quote"/>
      <sheetName val="RAB"/>
      <sheetName val="LAMPIRAN"/>
      <sheetName val="EQUIPMENT"/>
      <sheetName val="8.b Lamp B-1 BAHP Evaluasi SPH"/>
      <sheetName val="Analisa HSP"/>
      <sheetName val="ATTB-AKTV"/>
      <sheetName val="HPP"/>
      <sheetName val="H.DASAR"/>
      <sheetName val="PB(B)"/>
      <sheetName val="Skor"/>
      <sheetName val="DATA"/>
      <sheetName val="ACUAN"/>
      <sheetName val="MS"/>
      <sheetName val="input-cost"/>
      <sheetName val="Daftar Upah&amp;Bahan"/>
      <sheetName val="D-Analisa1"/>
      <sheetName val="D-Upah&amp;Bahan"/>
      <sheetName val="divI"/>
      <sheetName val="divII"/>
      <sheetName val="Form1-TEL alat"/>
      <sheetName val="Form1-TEL ged"/>
      <sheetName val="RAB PABX"/>
      <sheetName val="H ALAT"/>
      <sheetName val="PE task sheets"/>
      <sheetName val="Base task sheets"/>
      <sheetName val="Labor Rates"/>
      <sheetName val="HARGA SATUAN"/>
      <sheetName val="MAP"/>
      <sheetName val="CiMaPlbStd"/>
      <sheetName val="COP"/>
      <sheetName val="PICKUP"/>
      <sheetName val="RD dokter ORNG 3 70"/>
      <sheetName val="ANALISA"/>
      <sheetName val="Rekap Piutang"/>
      <sheetName val="BQ-IABK"/>
      <sheetName val="UNIT 3"/>
      <sheetName val="A.PERSIAPAN"/>
      <sheetName val="Bangunan Utama"/>
      <sheetName val="Download_Data"/>
      <sheetName val="analisa_jasa"/>
      <sheetName val="Kuantitas &amp; Harga"/>
      <sheetName val="KUMULATIP"/>
      <sheetName val="A1 pri123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entry REC  trip"/>
      <sheetName val="TDL 2020"/>
    </sheetNames>
    <sheetDataSet>
      <sheetData sheetId="0" refreshError="1">
        <row r="2">
          <cell r="E2" t="str">
            <v>Tabel Wilayah</v>
          </cell>
        </row>
      </sheetData>
      <sheetData sheetId="1">
        <row r="2">
          <cell r="E2" t="str">
            <v>Tabel Wilayah</v>
          </cell>
        </row>
      </sheetData>
      <sheetData sheetId="2">
        <row r="2">
          <cell r="E2">
            <v>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/>
      <sheetData sheetId="126"/>
      <sheetData sheetId="127"/>
      <sheetData sheetId="128"/>
      <sheetData sheetId="129" refreshError="1"/>
      <sheetData sheetId="130"/>
      <sheetData sheetId="131" refreshError="1"/>
      <sheetData sheetId="132" refreshError="1"/>
      <sheetData sheetId="133" refreshError="1"/>
      <sheetData sheetId="134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</sheetDataSet>
  </externalBook>
</externalLink>
</file>

<file path=xl/externalLinks/externalLink8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at"/>
      <sheetName val="bantu"/>
      <sheetName val="Sheet1"/>
    </sheetNames>
    <sheetDataSet>
      <sheetData sheetId="0"/>
      <sheetData sheetId="1">
        <row r="4">
          <cell r="M4" t="str">
            <v>Januari</v>
          </cell>
        </row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  <sheetData sheetId="2" refreshError="1"/>
    </sheetDataSet>
  </externalBook>
</externalLink>
</file>

<file path=xl/externalLinks/externalLink8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uMBER"/>
      <sheetName val="HB BARU"/>
      <sheetName val="bantu"/>
    </sheetNames>
    <sheetDataSet>
      <sheetData sheetId="0"/>
      <sheetData sheetId="1">
        <row r="10">
          <cell r="A10">
            <v>1</v>
          </cell>
        </row>
        <row r="54">
          <cell r="A54">
            <v>1</v>
          </cell>
          <cell r="B54" t="str">
            <v>Upah Pemasangan CA.1'</v>
          </cell>
          <cell r="C54" t="str">
            <v>unit</v>
          </cell>
          <cell r="D54">
            <v>2</v>
          </cell>
          <cell r="F54">
            <v>15199.184000000001</v>
          </cell>
        </row>
        <row r="55">
          <cell r="A55">
            <v>2</v>
          </cell>
          <cell r="B55" t="str">
            <v>Upah Pemasangan CG 106 - 105</v>
          </cell>
          <cell r="C55" t="str">
            <v>unit</v>
          </cell>
          <cell r="D55">
            <v>2</v>
          </cell>
          <cell r="F55">
            <v>235610.85800000001</v>
          </cell>
        </row>
        <row r="56">
          <cell r="A56">
            <v>3</v>
          </cell>
          <cell r="B56" t="str">
            <v>Upah Pemasangan CM2 - 11</v>
          </cell>
          <cell r="C56" t="str">
            <v>unit</v>
          </cell>
          <cell r="D56">
            <v>2</v>
          </cell>
          <cell r="F56">
            <v>38290.252</v>
          </cell>
        </row>
        <row r="57">
          <cell r="A57">
            <v>4</v>
          </cell>
          <cell r="B57" t="str">
            <v>Upah Pemasangan CM2 - 12</v>
          </cell>
          <cell r="C57" t="str">
            <v>unit</v>
          </cell>
          <cell r="D57">
            <v>2</v>
          </cell>
          <cell r="F57">
            <v>8437.6319999999996</v>
          </cell>
        </row>
        <row r="58">
          <cell r="A58">
            <v>5</v>
          </cell>
          <cell r="B58" t="str">
            <v>Upah Pemasangan J6 - T ( CJ4 )</v>
          </cell>
          <cell r="C58" t="str">
            <v>unit</v>
          </cell>
          <cell r="D58">
            <v>2</v>
          </cell>
          <cell r="F58">
            <v>18507.398000000001</v>
          </cell>
        </row>
        <row r="59">
          <cell r="A59">
            <v>6</v>
          </cell>
          <cell r="B59" t="str">
            <v>Upah Pemasangan KWH</v>
          </cell>
          <cell r="C59" t="str">
            <v>bh</v>
          </cell>
          <cell r="D59">
            <v>173</v>
          </cell>
          <cell r="F59">
            <v>26815.236000000001</v>
          </cell>
        </row>
        <row r="60">
          <cell r="A60">
            <v>7</v>
          </cell>
          <cell r="B60" t="str">
            <v>Upah pemasangan SJ6</v>
          </cell>
          <cell r="C60" t="str">
            <v>unit</v>
          </cell>
          <cell r="D60">
            <v>6</v>
          </cell>
          <cell r="F60">
            <v>18507.398000000001</v>
          </cell>
        </row>
        <row r="61">
          <cell r="A61">
            <v>8</v>
          </cell>
          <cell r="B61" t="str">
            <v>Upah Penomoran Tiang</v>
          </cell>
          <cell r="C61" t="str">
            <v>Bt</v>
          </cell>
          <cell r="D61">
            <v>2</v>
          </cell>
          <cell r="F61">
            <v>8044.1620000000003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</sheetDataSet>
  </externalBook>
</externalLink>
</file>

<file path=xl/externalLinks/externalLink8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FORM-B"/>
      <sheetName val="01 A"/>
      <sheetName val="Kamus"/>
      <sheetName val="Sheet1"/>
      <sheetName val="master rab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Submission Form"/>
      <sheetName val="unit"/>
      <sheetName val="aruskas"/>
      <sheetName val="Sheet2"/>
      <sheetName val="Sheet3"/>
      <sheetName val="rkap2008"/>
      <sheetName val="List"/>
      <sheetName val="Sensitivitas"/>
      <sheetName val="Penyulang Padam"/>
      <sheetName val="RAB"/>
      <sheetName val="Penjualan"/>
      <sheetName val="ProdSendiri"/>
      <sheetName val="PS&amp;Susut TL"/>
      <sheetName val="SewaBeli"/>
      <sheetName val="Transfer"/>
      <sheetName val="Daftar Tabel"/>
      <sheetName val="Listing"/>
      <sheetName val="Table 5"/>
      <sheetName val="Bank Recon"/>
      <sheetName val="L_23"/>
      <sheetName val="DIV.1"/>
      <sheetName val="Asumsi"/>
      <sheetName val="CH"/>
      <sheetName val="HRG BHN"/>
      <sheetName val="W-NAD"/>
      <sheetName val="L20Keu"/>
      <sheetName val="Sudah Berjalan"/>
      <sheetName val="KH-Q1,Q2,01"/>
      <sheetName val="W1"/>
      <sheetName val="Rekap PMG."/>
    </sheetNames>
    <sheetDataSet>
      <sheetData sheetId="0">
        <row r="1">
          <cell r="L1">
            <v>6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</sheetDataSet>
  </externalBook>
</externalLink>
</file>

<file path=xl/externalLinks/externalLink9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bmission Form"/>
      <sheetName val="Feuil2"/>
      <sheetName val="XL4Test5"/>
      <sheetName val="XREF"/>
      <sheetName val="Sheet1"/>
      <sheetName val="01 A"/>
      <sheetName val="THN-7"/>
      <sheetName val="Sudah Berjalan"/>
      <sheetName val="Har_Sus"/>
      <sheetName val="006 AC Standing Floor CT"/>
      <sheetName val="RKA 2012 (GAS)"/>
      <sheetName val="KONTRAK RAFLINDO"/>
      <sheetName val="Komp-A"/>
      <sheetName val="Harian"/>
      <sheetName val="tabel-JHT"/>
      <sheetName val="rkap2008"/>
      <sheetName val="List"/>
      <sheetName val="C3"/>
      <sheetName val="Aktual Realisasi 2011 TW V2"/>
      <sheetName val="Aktual Realisasi 2012 FINAL"/>
      <sheetName val="Non Rutin Baai"/>
      <sheetName val="Non Rutin SKM"/>
      <sheetName val="Priodik Mirrless2B SKM (2)"/>
      <sheetName val="Priodik Mirrless2 SKM"/>
      <sheetName val="Pri Mir 3 TO"/>
      <sheetName val="Priodik Sulzer 2 Baai"/>
      <sheetName val="Priodik Sulzer 2B Baai"/>
      <sheetName val="Priodik SWD BAAI"/>
      <sheetName val="Rutin Baai "/>
      <sheetName val="Rutin SKM"/>
      <sheetName val="Parameter"/>
      <sheetName val="Sheet2"/>
      <sheetName val="IkhtisarBiop(12.0)"/>
      <sheetName val="PendOpLain(11B)"/>
      <sheetName val="Kamus"/>
      <sheetName val="Kontrak vs Realisasi Gas"/>
      <sheetName val="AnalisaSIPIL RIIL"/>
      <sheetName val="E450"/>
      <sheetName val="prev-i"/>
      <sheetName val="sch 1.2"/>
      <sheetName val="Sch-5"/>
      <sheetName val="totaL"/>
      <sheetName val="KALK_GES"/>
      <sheetName val="TB"/>
      <sheetName val="Formulas"/>
      <sheetName val="REFERENSI"/>
      <sheetName val="SewaBeli"/>
      <sheetName val="Submission_Form"/>
      <sheetName val="01_A"/>
      <sheetName val="Sudah_Berjalan"/>
      <sheetName val="006_AC_Standing_Floor_CT"/>
      <sheetName val="RKA_2012_(GAS)"/>
      <sheetName val="KONTRAK_RAFLINDO"/>
      <sheetName val="Aktual_Realisasi_2011_TW_V2"/>
      <sheetName val="Aktual_Realisasi_2012_FINAL"/>
      <sheetName val="Non_Rutin_Baai"/>
      <sheetName val="Non_Rutin_SKM"/>
      <sheetName val="Priodik_Mirrless2B_SKM_(2)"/>
      <sheetName val="Priodik_Mirrless2_SKM"/>
      <sheetName val="Pri_Mir_3_TO"/>
      <sheetName val="Priodik_Sulzer_2_Baai"/>
      <sheetName val="Priodik_Sulzer_2B_Baai"/>
      <sheetName val="Priodik_SWD_BAAI"/>
      <sheetName val="Rutin_Baai_"/>
      <sheetName val="Rutin_SKM"/>
      <sheetName val="IkhtisarBiop(12_0)"/>
      <sheetName val="IN OUT"/>
      <sheetName val="Sheet3"/>
      <sheetName val="TRANS"/>
      <sheetName val="R-SM-KIN"/>
      <sheetName val="Fuel Gas"/>
      <sheetName val="PDPKonstruksi"/>
      <sheetName val="For Report-Akum"/>
      <sheetName val="Material"/>
      <sheetName val="BBT HARDU"/>
      <sheetName val="BBT HARJAR"/>
      <sheetName val="Rekap PMG."/>
      <sheetName val="bantu"/>
      <sheetName val="master rab"/>
      <sheetName val="Usulan"/>
      <sheetName val="W1"/>
      <sheetName val="LAIN2"/>
      <sheetName val="unit"/>
      <sheetName val="Penjualan"/>
      <sheetName val="ProdSendiri"/>
      <sheetName val="PS&amp;Susut TL"/>
      <sheetName val="Transfer"/>
      <sheetName val="non feeder-kc"/>
      <sheetName val="Dasar Pemadaman"/>
      <sheetName val="aruskas"/>
      <sheetName val="W-NAD"/>
      <sheetName val="RAB GI"/>
      <sheetName val="Mar 2004"/>
      <sheetName val="terima"/>
      <sheetName val="Form-B-R1"/>
      <sheetName val="SISTEM SUMBAGSEL"/>
      <sheetName val="Resume"/>
      <sheetName val="NP"/>
      <sheetName val="LK2004"/>
      <sheetName val="L_23"/>
      <sheetName val="Asumsi"/>
      <sheetName val="daftar hrg mat 07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jTL(18)"/>
      <sheetName val="ProduksiTL(12B2)"/>
      <sheetName val="SewaPemb(12A2)"/>
      <sheetName val="RJBR"/>
      <sheetName val="16 - Alternative Unit Pricing"/>
      <sheetName val="Estimate"/>
      <sheetName val="Harga Satuan"/>
      <sheetName val="RAB"/>
      <sheetName val="3-DIV2"/>
      <sheetName val="analhps Pasng"/>
      <sheetName val="NerSubsis"/>
      <sheetName val="FEB"/>
      <sheetName val="JAN"/>
      <sheetName val="MAR"/>
      <sheetName val="UshDeb00"/>
      <sheetName val="Cover"/>
      <sheetName val="form"/>
      <sheetName val="bahps"/>
      <sheetName val="RESUM-MON"/>
      <sheetName val="WBS"/>
      <sheetName val="Ref"/>
      <sheetName val="ANALISA "/>
      <sheetName val="131 (Piutang PJB)"/>
      <sheetName val="Top"/>
      <sheetName val="compare"/>
      <sheetName val="DATA"/>
      <sheetName val="CP3 Rkp"/>
      <sheetName val="3-DIV4"/>
      <sheetName val="3-DIV5"/>
      <sheetName val="3-DIV3"/>
      <sheetName val="L-R"/>
      <sheetName val="PL (MONTHLY)"/>
      <sheetName val="APBN"/>
      <sheetName val="MU"/>
      <sheetName val="XXXXXX"/>
      <sheetName val="Test Accrue"/>
      <sheetName val="ALAT"/>
      <sheetName val="GABLUARJAWA1 (2)"/>
      <sheetName val="JASA"/>
      <sheetName val="000000"/>
      <sheetName val="Menu"/>
      <sheetName val="Periode"/>
      <sheetName val="Penyert-anak"/>
      <sheetName val="Penyert-Saham"/>
      <sheetName val="MilikSaham"/>
      <sheetName val="NCI"/>
      <sheetName val="PIUT-JP"/>
      <sheetName val="TGR"/>
      <sheetName val="BI.DTGH"/>
      <sheetName val="BDDLainnya"/>
      <sheetName val="Dmk-Pjk"/>
      <sheetName val="RDBDP"/>
      <sheetName val="Kas&amp;Strkas"/>
      <sheetName val="DpsK3bln"/>
      <sheetName val="Dep3-12bln"/>
      <sheetName val="Piut-Umur (Rev)"/>
      <sheetName val="Piut-Umur1"/>
      <sheetName val="Piut-Umur2"/>
      <sheetName val="Piut-Unsur"/>
      <sheetName val="HapusPiut (Rev)"/>
      <sheetName val="HapusPiut"/>
      <sheetName val="PiutRR"/>
      <sheetName val="PenyisihanPiutang"/>
      <sheetName val="PiutMacam"/>
      <sheetName val="Persd-Mat"/>
      <sheetName val="KlasPersd"/>
      <sheetName val="PenyisihanMat"/>
      <sheetName val="Rinc-Bl-BBM"/>
      <sheetName val="BantuanLN"/>
      <sheetName val="AkunPenutup"/>
      <sheetName val="UtPiut-Anak "/>
      <sheetName val="PendBP"/>
      <sheetName val="HutBank"/>
      <sheetName val="HutBiProy"/>
      <sheetName val="FORM REKON DP"/>
      <sheetName val="IPS-IPK"/>
      <sheetName val="IPS-IPK DPLK"/>
      <sheetName val="ManfPs"/>
      <sheetName val="Utus T "/>
      <sheetName val="Utus P"/>
      <sheetName val="Ut-Pajak"/>
      <sheetName val="SKP"/>
      <sheetName val="UtLainPD"/>
      <sheetName val="UtLainPJ"/>
      <sheetName val="Utg SGU"/>
      <sheetName val="UtangBiaya"/>
      <sheetName val="Utang Biaya"/>
      <sheetName val="UJL"/>
      <sheetName val="DMKLPB-TARIF"/>
      <sheetName val="DMKLPB-LANGG"/>
      <sheetName val="JualGTarif"/>
      <sheetName val="JualGLangg"/>
      <sheetName val="JUAL LPB-TARIF"/>
      <sheetName val="JUAL LPB-LANGG"/>
      <sheetName val="JUAL&amp;BL-TL"/>
      <sheetName val="PendOpLain"/>
      <sheetName val="BO-INVEST"/>
      <sheetName val="PO Lain-1"/>
      <sheetName val="PO Lain-2"/>
      <sheetName val="IkhtisarBiop"/>
      <sheetName val="PembelianTL"/>
      <sheetName val="Pembelian TL2"/>
      <sheetName val="Sewa Diesel"/>
      <sheetName val="BBMJenis "/>
      <sheetName val="ProduksiTLSendiri"/>
      <sheetName val="HarMat"/>
      <sheetName val="HarJabor"/>
      <sheetName val="BPeg-F"/>
      <sheetName val="BPeg-U"/>
      <sheetName val="Reals-MP"/>
      <sheetName val="BOLain"/>
      <sheetName val="Non Allw Cost"/>
      <sheetName val="bi-outsourching"/>
      <sheetName val="PendaLuOp"/>
      <sheetName val="BeLuOp"/>
      <sheetName val="BePinjaman"/>
      <sheetName val="SelisihKurs"/>
      <sheetName val="KursNota "/>
      <sheetName val="KursSend"/>
      <sheetName val="NrcKWh"/>
      <sheetName val="KOR-PAJAK"/>
      <sheetName val="PJK-TGH"/>
      <sheetName val="T.Sched+Mat.List luwuk - -toili"/>
      <sheetName val="A.Div3"/>
      <sheetName val="A.Div7"/>
      <sheetName val="DIV 5 6"/>
      <sheetName val="23 switchgear 20 kv rev"/>
      <sheetName val="KONTRAK"/>
      <sheetName val="PROG"/>
      <sheetName val="hrg uph+bhn"/>
      <sheetName val="FUNGSI"/>
      <sheetName val="TABGAJI"/>
      <sheetName val="Resource Plan (2)"/>
      <sheetName val="Listing"/>
      <sheetName val="Incoming"/>
      <sheetName val="A"/>
      <sheetName val="civil-work"/>
      <sheetName val="Found 150 kv w pile"/>
      <sheetName val="Found 500 w pile"/>
      <sheetName val="basic-price"/>
      <sheetName val="Bhn+Uph"/>
      <sheetName val="Sheet5"/>
      <sheetName val="Rekap"/>
      <sheetName val="neraca 1999-2000"/>
      <sheetName val="LabaRugi"/>
      <sheetName val="Rekap rutin"/>
      <sheetName val="ACUAN"/>
      <sheetName val="Pajak Penghasilan"/>
      <sheetName val="RKA 2010"/>
      <sheetName val="H.Satuan"/>
      <sheetName val="Submission_Form1"/>
      <sheetName val="Trhan_Outdoor_Combined wo MK"/>
      <sheetName val="GANG PYL PMT TRIP"/>
      <sheetName val="harga"/>
      <sheetName val="NRCPTK01"/>
      <sheetName val="Indikator215"/>
      <sheetName val="Analisa copy"/>
      <sheetName val="I-Rutin Switchgear"/>
      <sheetName val="I-Rutin SUTT"/>
      <sheetName val="I-Rutin Banghal"/>
      <sheetName val="I-R Kendaraan"/>
      <sheetName val="I-R Perlengkapan Um"/>
      <sheetName val="V-Rutin Banghal"/>
      <sheetName val="V-R Kendaraan"/>
      <sheetName val="V-R Perlengkapan Umum"/>
      <sheetName val="V-NR Banghal"/>
      <sheetName val="I-Rutin Transformator"/>
      <sheetName val="RUTINSKM"/>
      <sheetName val="ILS"/>
      <sheetName val="L20Keu"/>
      <sheetName val="Equity"/>
      <sheetName val="Download_Data"/>
      <sheetName val="A1 PRY"/>
      <sheetName val="Analisa 300"/>
      <sheetName val="Prod-CS"/>
      <sheetName val="NAME"/>
      <sheetName val="Family"/>
      <sheetName val="JSO"/>
      <sheetName val="Kontrol"/>
      <sheetName val="Permanent info"/>
      <sheetName val="GeneralInfo"/>
      <sheetName val="NY ADMIN"/>
      <sheetName val="BS final"/>
      <sheetName val="Rates"/>
      <sheetName val="FA FISKAL"/>
      <sheetName val="Scoresheet"/>
      <sheetName val="Disposals"/>
      <sheetName val="Ex_Rate"/>
      <sheetName val="TB0"/>
      <sheetName val="FE-1770.P1"/>
      <sheetName val="Notes to BS"/>
      <sheetName val="Cover Sheet"/>
      <sheetName val="Akun"/>
      <sheetName val="CSD"/>
      <sheetName val="BARS"/>
      <sheetName val="P"/>
      <sheetName val="DATA INPUT"/>
      <sheetName val="rekmodiPtk (MAP)"/>
      <sheetName val="AHS-JTR"/>
      <sheetName val="13.Nangakara Weir"/>
      <sheetName val="14.Irr.Canal Work"/>
      <sheetName val="15.Irr. Struc.Work"/>
      <sheetName val="16.Pipe Inst."/>
      <sheetName val="18.Lateral Pipe"/>
      <sheetName val="Wil-2"/>
      <sheetName val="Hal-1"/>
      <sheetName val="Bahan"/>
      <sheetName val="NEGO"/>
      <sheetName val="Ex-Rate"/>
      <sheetName val="CiMaPlbStd"/>
      <sheetName val="KH-Q1,Q2,01"/>
      <sheetName val="Mat"/>
      <sheetName val="Sentra"/>
      <sheetName val="BoQ"/>
      <sheetName val="GGN PER UNIT"/>
      <sheetName val="dataKIT"/>
      <sheetName val="dataPHT"/>
      <sheetName val="dataIBT"/>
      <sheetName val="dataTRF"/>
      <sheetName val="dataPDH_Pasok"/>
      <sheetName val="RINCIAN HARGA MATERIAL"/>
      <sheetName val="RFP009"/>
      <sheetName val="FORM BQ TL PRATU 4cct"/>
      <sheetName val="ca"/>
      <sheetName val="MyTugas"/>
      <sheetName val="LOAN"/>
      <sheetName val="Kurs"/>
      <sheetName val="AnalisaSIPIL_RIIL"/>
      <sheetName val="sch_1_2"/>
      <sheetName val="Kontrak_vs_Realisasi_Gas"/>
      <sheetName val="IN_OUT"/>
      <sheetName val="T_Sched+Mat_List_luwuk_-_-toili"/>
      <sheetName val="A_Div3"/>
      <sheetName val="A_Div7"/>
      <sheetName val="DIV_5_6"/>
      <sheetName val="16_-_Alternative_Unit_Pricing"/>
      <sheetName val="Harga_Satuan"/>
      <sheetName val="Pengadaan EM Revisi"/>
      <sheetName val="INPUT HARGA"/>
      <sheetName val="Gedung Kantor"/>
      <sheetName val="KesejahteraanKary&amp;Sumb"/>
      <sheetName val="FCM"/>
      <sheetName val="A1 pri123"/>
      <sheetName val="DBASE"/>
      <sheetName val="L27 Data"/>
      <sheetName val="AKTIVA TETAP"/>
      <sheetName val="Laba Rugi"/>
      <sheetName val="PRK"/>
      <sheetName val="LKAI_KALTIM"/>
      <sheetName val="Assumptions (2)"/>
      <sheetName val="Danfoss Submission form 2004 (1"/>
      <sheetName val="ASCEandUBC"/>
      <sheetName val="w't table"/>
      <sheetName val="Table1 MASTER"/>
      <sheetName val="Table4"/>
      <sheetName val="Table2 MASTER"/>
      <sheetName val="Table5 Master"/>
      <sheetName val="Harga BBM Indonesia"/>
      <sheetName val="grafik-010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2001 Employee roster"/>
      <sheetName val="Penyusutan Kendaraan"/>
      <sheetName val="Deprec Exp"/>
      <sheetName val="Fiscal Assets Summary"/>
      <sheetName val="Building"/>
      <sheetName val="Machinery"/>
      <sheetName val="Office Equipment1"/>
      <sheetName val="Vehicle"/>
      <sheetName val="Movement"/>
      <sheetName val="Aktiva Fiscal"/>
      <sheetName val="Marshal"/>
      <sheetName val="TRNS-C1"/>
      <sheetName val="HR"/>
      <sheetName val="mei - des"/>
      <sheetName val="Input"/>
      <sheetName val="Evaluasi"/>
      <sheetName val="HDKP"/>
      <sheetName val="Surat"/>
      <sheetName val="Sheet4"/>
      <sheetName val="HR Kpmc"/>
      <sheetName val="Rencna WBP"/>
      <sheetName val="Kesiapan Kit"/>
      <sheetName val="DB"/>
      <sheetName val="EFOR"/>
      <sheetName val="Base Gas Medco"/>
      <sheetName val="Simulasi"/>
      <sheetName val="Simulasi (2)"/>
      <sheetName val="Mirrless_PBAAI"/>
      <sheetName val="SFAC_Tes"/>
      <sheetName val="Pengemb Ush"/>
      <sheetName val="Jetty"/>
      <sheetName val="PAJAK"/>
      <sheetName val="KB"/>
      <sheetName val="uph"/>
      <sheetName val="Basic AHS"/>
      <sheetName val="coeff"/>
      <sheetName val="bybungafix"/>
      <sheetName val="Pk"/>
      <sheetName val="Detail_313"/>
      <sheetName val="AkumAT"/>
      <sheetName val="summary-1"/>
      <sheetName val="List AT-Dedy"/>
      <sheetName val="Piutang Normal Psrt"/>
      <sheetName val="Input Data"/>
      <sheetName val="NERACA SESUAI PROGRAM GL MAGIC"/>
      <sheetName val="Detail_311.01"/>
      <sheetName val="Detail_311.02"/>
      <sheetName val="Detail_312"/>
      <sheetName val="SUMMARY_NOV09"/>
      <sheetName val="136.01(piutang belum faktur)"/>
      <sheetName val="Balance Sheet"/>
      <sheetName val="Income Statement"/>
      <sheetName val="Rekap 2002 mod"/>
      <sheetName val="DataReferensi"/>
      <sheetName val="Top Schedule"/>
      <sheetName val="Input GENERATION-DATA"/>
      <sheetName val="132 (Piutang PLN)"/>
      <sheetName val="133 pihak ke3"/>
      <sheetName val="AKTIVA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Bln3_4"/>
      <sheetName val="Links"/>
      <sheetName val="Lead"/>
      <sheetName val="Assumptions"/>
      <sheetName val="Per GL J a n"/>
      <sheetName val="A.W. VANAMEI"/>
      <sheetName val="A.W. TIGER"/>
      <sheetName val="HARGA SWAL+SKT"/>
      <sheetName val="GL_Account"/>
      <sheetName val="fr BS"/>
      <sheetName val="Trial Bal"/>
      <sheetName val="tabel nilai"/>
      <sheetName val="UPAH DAN BAHAN"/>
      <sheetName val="Quantity"/>
      <sheetName val="Bill of Quantity"/>
      <sheetName val="analhps"/>
      <sheetName val="Lamp 2"/>
      <sheetName val="R-16.1"/>
      <sheetName val="R-16.2"/>
      <sheetName val="P&amp;L98"/>
      <sheetName val="TB Juni2011Gabungan"/>
      <sheetName val="PkRp"/>
      <sheetName val="TB_Dec09"/>
      <sheetName val="TB_Dec08"/>
      <sheetName val="KodeGangguan"/>
      <sheetName val="Uraian"/>
      <sheetName val="HARVEST02"/>
      <sheetName val="BBM-03"/>
      <sheetName val="他PJとの比較"/>
      <sheetName val="Tabel PTKP"/>
      <sheetName val="beban"/>
      <sheetName val="Tabel Istilah"/>
      <sheetName val="Land Clearing-pnw"/>
      <sheetName val="Master Edit"/>
      <sheetName val="TABEL"/>
      <sheetName val="upah"/>
      <sheetName val="Neraca seAPJ"/>
      <sheetName val="Kuantitas &amp; Harga"/>
      <sheetName val="Supl.X"/>
      <sheetName val="JAN09"/>
      <sheetName val="Alat dan Perabot"/>
      <sheetName val="HPP"/>
      <sheetName val="Legend"/>
      <sheetName val="kali-2001"/>
      <sheetName val="FORM A12BJI"/>
      <sheetName val="F1771-2"/>
      <sheetName val="MASTER"/>
      <sheetName val="FRYPROD"/>
      <sheetName val="Index"/>
      <sheetName val="MCOST1"/>
      <sheetName val="D-2"/>
      <sheetName val="Sumber Data"/>
      <sheetName val="XLR_NoRangeSheet"/>
      <sheetName val="66"/>
      <sheetName val="025"/>
      <sheetName val="Macro"/>
      <sheetName val="02"/>
      <sheetName val="03"/>
      <sheetName val="06"/>
      <sheetName val="2"/>
      <sheetName val="REVISI-10"/>
      <sheetName val="REVISI-16"/>
      <sheetName val="REVISI-25"/>
      <sheetName val="DATA_NOV04"/>
      <sheetName val="StU"/>
      <sheetName val="Pareto_BAM#3"/>
      <sheetName val="Pengendalian "/>
      <sheetName val="SYARAT TEKNIS DAN SLA"/>
      <sheetName val="BA Kerusakan"/>
      <sheetName val="RPBJ"/>
      <sheetName val="nota dinas"/>
      <sheetName val="TUG-5"/>
      <sheetName val="Komposisi"/>
      <sheetName val="Pegawai"/>
      <sheetName val="Tabel-Tk Komp"/>
      <sheetName val="saldo"/>
      <sheetName val="shareholders"/>
      <sheetName val="Lampiran"/>
      <sheetName val="SUSUt 9%"/>
      <sheetName val="Agregat Halus &amp; Kasar"/>
      <sheetName val="KLP"/>
      <sheetName val="KSN"/>
      <sheetName val="RYN"/>
      <sheetName val="SKM"/>
      <sheetName val="TLK"/>
      <sheetName val="Database"/>
      <sheetName val="Div2"/>
      <sheetName val="Div3"/>
      <sheetName val="Div4"/>
      <sheetName val="Div5"/>
      <sheetName val="Div6"/>
      <sheetName val="Div7"/>
      <sheetName val="Div8"/>
      <sheetName val="Gangg_PL"/>
      <sheetName val="DivVI"/>
      <sheetName val="P-SA"/>
      <sheetName val="Inv_NAD"/>
      <sheetName val="Inv_RIAU"/>
      <sheetName val="Inv_MALUKU"/>
      <sheetName val="Inv_SUMUT"/>
      <sheetName val="divI"/>
      <sheetName val="divII"/>
      <sheetName val="KMS-DIS5"/>
      <sheetName val="PMT"/>
      <sheetName val="DeVIASI"/>
      <sheetName val="FORM-B"/>
      <sheetName val="ANALISA"/>
      <sheetName val="BoQ(APBN)"/>
      <sheetName val="UP_an"/>
      <sheetName val="Harga Upah+Bahan"/>
      <sheetName val="DAFTAR UPAH"/>
      <sheetName val="Hitung_Energi"/>
      <sheetName val="BRONZE BANDAR NELAYAN"/>
      <sheetName val="5.1(1)"/>
      <sheetName val="prod03"/>
      <sheetName val="1"/>
      <sheetName val="Isian Biodata"/>
      <sheetName val="chitimc"/>
      <sheetName val="dongia (2)"/>
      <sheetName val="LKVL-CK-HT-GD1"/>
      <sheetName val="giathanh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TU"/>
      <sheetName val="SuMBER"/>
      <sheetName val="1.General Item"/>
      <sheetName val="2.Sorinangka Weir"/>
      <sheetName val="3.Irr.Canal Work"/>
      <sheetName val="4.Irr.Struc.Work"/>
      <sheetName val="6.Tertiary Work"/>
      <sheetName val="Content "/>
      <sheetName val="BA-1"/>
      <sheetName val="Vendor"/>
      <sheetName val="Vendor UJH"/>
      <sheetName val="KKN"/>
      <sheetName val="NBL"/>
      <sheetName val="PLB"/>
      <sheetName val="FAS"/>
      <sheetName val="SCH2"/>
      <sheetName val="hal 14b"/>
      <sheetName val="GABUNGAN"/>
      <sheetName val="PERIODIK"/>
      <sheetName val="Progrs SWD-6"/>
      <sheetName val="LISTS"/>
      <sheetName val="Sumber Asset"/>
      <sheetName val="Biaya"/>
      <sheetName val="CD&amp;Stok"/>
      <sheetName val="Neraca"/>
      <sheetName val="Penyulang Padam"/>
      <sheetName val="GGN TRAFO"/>
      <sheetName val="COP realisasi 2015"/>
      <sheetName val="M"/>
      <sheetName val="Catatan"/>
      <sheetName val="Beli"/>
      <sheetName val="Sewa"/>
      <sheetName val="BBkr"/>
      <sheetName val="Jual"/>
      <sheetName val="Prod2"/>
      <sheetName val="RKAP"/>
      <sheetName val="kCal"/>
      <sheetName val="BS01"/>
      <sheetName val="COSTSALES"/>
      <sheetName val="PL"/>
      <sheetName val="Perintah"/>
      <sheetName val="FP_JUAL_"/>
      <sheetName val="SLS-TGT-FEED (FDM)"/>
      <sheetName val="Fak_aktif"/>
      <sheetName val="NAMA DEPT"/>
      <sheetName val="ASSUM-COMB-Prop"/>
      <sheetName val="Bank Recon"/>
      <sheetName val="Persed"/>
      <sheetName val="FKT_PJK"/>
      <sheetName val="0"/>
      <sheetName val="Reconcil.bal.sheet(out)"/>
      <sheetName val="Assets"/>
      <sheetName val="1A"/>
      <sheetName val="C"/>
      <sheetName val="NT"/>
      <sheetName val="PConsCS"/>
      <sheetName val="dia-in"/>
      <sheetName val="2008"/>
      <sheetName val="Konfirm"/>
      <sheetName val="Table 5"/>
      <sheetName val="DIV.1"/>
      <sheetName val="Perhitungan RAB"/>
      <sheetName val="AN-E"/>
      <sheetName val="Ana. PU"/>
      <sheetName val="1crb"/>
      <sheetName val="REG II JATENG SALATIGAA"/>
      <sheetName val="PESUT TW2"/>
      <sheetName val="SATPAM"/>
      <sheetName val="harga "/>
      <sheetName val="Inflasi 2019"/>
      <sheetName val="Inflasi $"/>
      <sheetName val="STEEL STRUCTURE"/>
      <sheetName val="Incoming 1A jajar"/>
      <sheetName val="Xchge Rates"/>
      <sheetName val="HPE GI PAOKMOTONG"/>
      <sheetName val="analisa gedung"/>
      <sheetName val="Adj"/>
      <sheetName val="Input Reference"/>
      <sheetName val="Inventory Value Reference"/>
      <sheetName val="GrafikProd"/>
      <sheetName val="REVISI-29"/>
      <sheetName val="DataBase Har"/>
      <sheetName val="Watertank"/>
      <sheetName val="GRADE ap"/>
      <sheetName val="Config"/>
      <sheetName val="Valuation"/>
      <sheetName val="OST Agustus"/>
      <sheetName val="sap"/>
      <sheetName val="hps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BAR BENDING SCHEDULE"/>
      <sheetName val="CH"/>
      <sheetName val="Dolar dalam Rp"/>
      <sheetName val="D"/>
      <sheetName val="E"/>
      <sheetName val="LR"/>
      <sheetName val="Kuit"/>
      <sheetName val="Table 1"/>
      <sheetName val="Scenario"/>
      <sheetName val="Scenario (CN)"/>
      <sheetName val="N"/>
      <sheetName val="Okt"/>
      <sheetName val="ANAM"/>
      <sheetName val="Section 2 MastlisteRev02"/>
      <sheetName val="gi"/>
      <sheetName val="lpb"/>
      <sheetName val="HEADCOUNT_Bud"/>
      <sheetName val="Costs_ActivityNature"/>
      <sheetName val="back up"/>
      <sheetName val="SITE-E"/>
      <sheetName val="CATALOG"/>
      <sheetName val="Analisa SNI STANDART "/>
      <sheetName val="Twr (15)"/>
      <sheetName val="주주명부&lt;끝&gt;"/>
      <sheetName val="references"/>
    </sheetNames>
    <sheetDataSet>
      <sheetData sheetId="0">
        <row r="7">
          <cell r="D7" t="str">
            <v>3610</v>
          </cell>
        </row>
        <row r="10">
          <cell r="D10" t="str">
            <v>Philip Loh</v>
          </cell>
        </row>
        <row r="11">
          <cell r="D11" t="str">
            <v>6340 5720</v>
          </cell>
        </row>
        <row r="17">
          <cell r="D17">
            <v>0</v>
          </cell>
        </row>
        <row r="19">
          <cell r="D19" t="str">
            <v>Danfoss</v>
          </cell>
        </row>
        <row r="21">
          <cell r="D21" t="str">
            <v>Jalan Pesawat</v>
          </cell>
        </row>
        <row r="23">
          <cell r="D23">
            <v>22</v>
          </cell>
        </row>
        <row r="25">
          <cell r="D25" t="str">
            <v>N</v>
          </cell>
        </row>
        <row r="33">
          <cell r="D33" t="str">
            <v>We provide complimentary Shuttle to Airport  (2-way) at stipulated timing</v>
          </cell>
        </row>
      </sheetData>
      <sheetData sheetId="1">
        <row r="7">
          <cell r="D7" t="str">
            <v>3610</v>
          </cell>
        </row>
      </sheetData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/>
      <sheetData sheetId="579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 refreshError="1"/>
      <sheetData sheetId="683" refreshError="1"/>
      <sheetData sheetId="684" refreshError="1"/>
      <sheetData sheetId="685" refreshError="1"/>
      <sheetData sheetId="686" refreshError="1"/>
      <sheetData sheetId="687" refreshError="1"/>
      <sheetData sheetId="688" refreshError="1"/>
      <sheetData sheetId="689" refreshError="1"/>
      <sheetData sheetId="690" refreshError="1"/>
      <sheetData sheetId="691" refreshError="1"/>
      <sheetData sheetId="692" refreshError="1"/>
      <sheetData sheetId="693" refreshError="1"/>
      <sheetData sheetId="694" refreshError="1"/>
      <sheetData sheetId="695" refreshError="1"/>
      <sheetData sheetId="696" refreshError="1"/>
      <sheetData sheetId="697" refreshError="1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 refreshError="1"/>
      <sheetData sheetId="711" refreshError="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 refreshError="1"/>
      <sheetData sheetId="722" refreshError="1"/>
      <sheetData sheetId="723" refreshError="1"/>
      <sheetData sheetId="724" refreshError="1"/>
      <sheetData sheetId="725" refreshError="1"/>
      <sheetData sheetId="726" refreshError="1"/>
      <sheetData sheetId="727" refreshError="1"/>
      <sheetData sheetId="728" refreshError="1"/>
      <sheetData sheetId="729" refreshError="1"/>
      <sheetData sheetId="730" refreshError="1"/>
      <sheetData sheetId="731" refreshError="1"/>
      <sheetData sheetId="732" refreshError="1"/>
      <sheetData sheetId="733" refreshError="1"/>
      <sheetData sheetId="734" refreshError="1"/>
      <sheetData sheetId="735" refreshError="1"/>
      <sheetData sheetId="736" refreshError="1"/>
      <sheetData sheetId="737" refreshError="1"/>
      <sheetData sheetId="738" refreshError="1"/>
    </sheetDataSet>
  </externalBook>
</externalLink>
</file>

<file path=xl/externalLinks/externalLink9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terbilang"/>
      <sheetName val="INISIATIF STRATEGIS"/>
      <sheetName val="HARGA SATUAN"/>
      <sheetName val="DETAIL USULAN"/>
      <sheetName val="SAMPUL"/>
      <sheetName val="DATA"/>
      <sheetName val="KKO"/>
      <sheetName val="KKF"/>
      <sheetName val="KR"/>
      <sheetName val="RAB"/>
      <sheetName val="REKAP MDU"/>
      <sheetName val="REKAP KONSTRUKSI"/>
      <sheetName val="GAMBAR"/>
      <sheetName val="SLD"/>
      <sheetName val="PETA"/>
      <sheetName val="ETAP SEBELUM"/>
      <sheetName val="ETAP SESUDAH"/>
      <sheetName val="GANGGUAN PMT"/>
      <sheetName val="GANGGUAN RECLOSER"/>
      <sheetName val="BEBAN FEEDER"/>
      <sheetName val="SUSUT-RUMUS SAVING"/>
      <sheetName val="IS"/>
      <sheetName val="Sheet2"/>
      <sheetName val="Sheet3"/>
      <sheetName val="ETAP"/>
      <sheetName val="RAB MUJUR"/>
      <sheetName val="Gmbr Peta"/>
      <sheetName val="Topografi"/>
      <sheetName val="RCPS"/>
      <sheetName val="IC"/>
      <sheetName val="LapBeban"/>
      <sheetName val="LapGang"/>
      <sheetName val="Saidi &amp; Saifi"/>
      <sheetName val="TUL III-09"/>
      <sheetName val="REKAP"/>
      <sheetName val="Tambahan PWI 12 &amp; 13"/>
      <sheetName val="DMK"/>
      <sheetName val="MASTER"/>
      <sheetName val="RAB A YANI 2"/>
      <sheetName val="rab a yani"/>
      <sheetName val="A YANI"/>
      <sheetName val="RAB MT HARYONO 2"/>
      <sheetName val="RAB MT HARYONO"/>
      <sheetName val="MTHARYONO"/>
      <sheetName val="Sheet4"/>
      <sheetName val="rab dr cipto"/>
      <sheetName val="DRCIPTO"/>
      <sheetName val="rab gajahmada"/>
      <sheetName val="GAJAHMADA"/>
      <sheetName val="RAB PEMUDA"/>
      <sheetName val="PEMUDA"/>
      <sheetName val="RAB CIPTO 2"/>
      <sheetName val="rab gajahmada2"/>
      <sheetName val="RAB Saluran Kabel"/>
      <sheetName val="RAB CROSS ARM"/>
      <sheetName val="RAB JETIS"/>
      <sheetName val="RAB PILANG PAYUNG"/>
      <sheetName val="RAB GAMBRENGAN"/>
      <sheetName val="ND PPPBJ"/>
      <sheetName val="BA VFM"/>
      <sheetName val="Lampiran HPE"/>
      <sheetName val="Analisa HPE"/>
      <sheetName val="ND MA"/>
      <sheetName val="Persetujuan VFM"/>
      <sheetName val="MONITOR"/>
      <sheetName val="Analisis Metode"/>
      <sheetName val="Analisis Pasar"/>
      <sheetName val="HPE"/>
      <sheetName val="Daftar Usulan Pengadaan"/>
      <sheetName val="Daftar Rencana Pengadaan"/>
      <sheetName val="Suply positioning matrix"/>
      <sheetName val="g1"/>
      <sheetName val="g2"/>
      <sheetName val="G3"/>
      <sheetName val="Sheet5"/>
      <sheetName val="NO. PRK"/>
      <sheetName val="PK"/>
      <sheetName val="DETAIL SURAT (DIKERJAKAN AREA)"/>
      <sheetName val="NOTA DINAS (DIKERJAKAN RAYON)"/>
      <sheetName val="MENU PEMBUATAN RAB"/>
      <sheetName val="Daftar Material Jasa"/>
      <sheetName val="MATERIAL PLN"/>
      <sheetName val="GBR1"/>
      <sheetName val="GBR2"/>
      <sheetName val="GBR3"/>
      <sheetName val="GBR4"/>
      <sheetName val="GBR5"/>
      <sheetName val="GBR6"/>
      <sheetName val="GBR7"/>
      <sheetName val="GBR8"/>
      <sheetName val="GBR9"/>
      <sheetName val="GBR10"/>
      <sheetName val="GBR11"/>
      <sheetName val="MATERIAL TOTAL"/>
      <sheetName val="MAT"/>
      <sheetName val="JS"/>
      <sheetName val="Data Base Konstruksi"/>
      <sheetName val="RINCIAN SPK"/>
      <sheetName val="REKAP SPK"/>
      <sheetName val="LOKASI"/>
      <sheetName val="www.Kelasexcel.web.id"/>
      <sheetName val="PROGRAM"/>
      <sheetName val="Smg"/>
    </sheetNames>
    <definedNames>
      <definedName name="terbilang"/>
    </definedNames>
    <sheetDataSet>
      <sheetData sheetId="0" refreshError="1"/>
      <sheetData sheetId="1" refreshError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/>
      <sheetData sheetId="99"/>
      <sheetData sheetId="100" refreshError="1"/>
      <sheetData sheetId="101"/>
      <sheetData sheetId="102" refreshError="1"/>
      <sheetData sheetId="103" refreshError="1"/>
    </sheetDataSet>
  </externalBook>
</externalLink>
</file>

<file path=xl/externalLinks/externalLink9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KASI"/>
      <sheetName val="NO. PRK"/>
      <sheetName val="SUPPORT"/>
      <sheetName val="HARGA SATUAN"/>
      <sheetName val="DETAIL USULAN"/>
      <sheetName val="CHECKLIST"/>
      <sheetName val="KR"/>
      <sheetName val="RAB"/>
      <sheetName val="USULAN PRK KOMITE INVESTASI"/>
      <sheetName val="DATA"/>
      <sheetName val="KKF NEW"/>
      <sheetName val="KKO"/>
      <sheetName val="REKAP USULAN"/>
      <sheetName val="SAMPUL"/>
      <sheetName val="PENGESAHAN"/>
      <sheetName val="DATA MATERIAL"/>
      <sheetName val="REKAP MDU"/>
      <sheetName val="REKAP TIANG"/>
      <sheetName val="ASUMSI SAVING kWh "/>
      <sheetName val="URUTAN PPT PRK"/>
      <sheetName val="STANDAR CONTENT"/>
      <sheetName val="REKAP KONSTRUKSI"/>
      <sheetName val="GAMBAR"/>
      <sheetName val="SLD"/>
      <sheetName val="PETA"/>
      <sheetName val="ETAP SEBELUM"/>
      <sheetName val="ETAP SESUDAH"/>
      <sheetName val="REKAP GGN RECLOSER 2021"/>
      <sheetName val=" GANGGUAN PMT 2021 "/>
      <sheetName val="SUMMARY RECOVERY TIME"/>
      <sheetName val="GANGGUAN PMT"/>
      <sheetName val="GANGGUAN RECLOSER"/>
      <sheetName val="BEBAN FEED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58">
          <cell r="I58">
            <v>1</v>
          </cell>
          <cell r="J58">
            <v>1</v>
          </cell>
          <cell r="K58">
            <v>1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9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WH PT GLORY"/>
      <sheetName val="Asumsi I"/>
      <sheetName val="KKF 2 INC &amp; 2 Premium"/>
      <sheetName val="GBR 2 INC 2 PREMIUM"/>
      <sheetName val="Asumsi II"/>
      <sheetName val="KKF 2 INC &amp; 1 Premium"/>
      <sheetName val="GBR 1 INC 1 PREMIUM"/>
      <sheetName val="KKF Non Transfer Price"/>
      <sheetName val="PSA Mei 2019"/>
      <sheetName val="TDL Juni 2019"/>
      <sheetName val="KKO"/>
      <sheetName val="Rekap PMG."/>
    </sheetNames>
    <sheetDataSet>
      <sheetData sheetId="0" refreshError="1"/>
      <sheetData sheetId="1" refreshError="1">
        <row r="3">
          <cell r="C3">
            <v>0.12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4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Relationship Id="rId4" Type="http://schemas.openxmlformats.org/officeDocument/2006/relationships/comments" Target="../comments5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Relationship Id="rId4" Type="http://schemas.openxmlformats.org/officeDocument/2006/relationships/comments" Target="../comments6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>
    <tabColor theme="1" tint="0.249977111117893"/>
    <pageSetUpPr fitToPage="1"/>
  </sheetPr>
  <dimension ref="A1:L1321"/>
  <sheetViews>
    <sheetView showGridLines="0" view="pageBreakPreview" zoomScale="85" zoomScaleNormal="100" zoomScaleSheetLayoutView="85" workbookViewId="0">
      <selection activeCell="C28" sqref="C28"/>
    </sheetView>
  </sheetViews>
  <sheetFormatPr defaultRowHeight="15"/>
  <cols>
    <col min="1" max="1" width="5.28515625" style="112" customWidth="1"/>
    <col min="2" max="2" width="5.140625" style="113" customWidth="1"/>
    <col min="3" max="3" width="51.42578125" style="139" customWidth="1"/>
    <col min="4" max="4" width="12.42578125" style="139" customWidth="1"/>
    <col min="5" max="5" width="8.7109375" style="116" customWidth="1"/>
    <col min="6" max="6" width="12.5703125" style="116" customWidth="1"/>
    <col min="7" max="7" width="12.7109375" style="116" customWidth="1"/>
    <col min="8" max="8" width="20.7109375" style="117" hidden="1" customWidth="1"/>
    <col min="9" max="9" width="24.7109375" style="117" hidden="1" customWidth="1"/>
    <col min="10" max="10" width="45.7109375" style="117" hidden="1" customWidth="1"/>
    <col min="11" max="12" width="18.5703125" style="117" hidden="1" customWidth="1"/>
    <col min="13" max="16384" width="9.140625" style="118"/>
  </cols>
  <sheetData>
    <row r="1" spans="1:12">
      <c r="C1" s="114" t="s">
        <v>1009</v>
      </c>
      <c r="D1" s="115"/>
      <c r="H1" s="111"/>
      <c r="I1" s="111"/>
      <c r="J1" s="111"/>
      <c r="K1" s="111"/>
      <c r="L1" s="111"/>
    </row>
    <row r="2" spans="1:12">
      <c r="C2" s="119" t="str">
        <f>RAB!C2</f>
        <v>UNIT INDUK DISTRIBUSI JAWA TENGAH &amp; DI YOGYAKARTA</v>
      </c>
      <c r="D2" s="115"/>
    </row>
    <row r="3" spans="1:12">
      <c r="C3" s="120"/>
      <c r="D3" s="115"/>
    </row>
    <row r="4" spans="1:12" ht="15.75" customHeight="1">
      <c r="B4" s="525" t="s">
        <v>1134</v>
      </c>
      <c r="C4" s="525"/>
      <c r="D4" s="525"/>
      <c r="E4" s="525"/>
      <c r="F4" s="525"/>
      <c r="G4" s="525"/>
      <c r="H4" s="525"/>
      <c r="I4" s="121"/>
      <c r="J4" s="121"/>
      <c r="K4" s="121"/>
      <c r="L4" s="121"/>
    </row>
    <row r="5" spans="1:12" ht="15.75" customHeight="1">
      <c r="B5" s="121"/>
      <c r="C5" s="121"/>
      <c r="D5" s="121"/>
      <c r="E5" s="121"/>
      <c r="F5" s="121"/>
      <c r="G5" s="121"/>
      <c r="H5" s="121"/>
      <c r="I5" s="121"/>
      <c r="J5" s="121"/>
      <c r="K5" s="121"/>
      <c r="L5" s="121"/>
    </row>
    <row r="6" spans="1:12">
      <c r="C6" s="115"/>
      <c r="D6" s="115"/>
    </row>
    <row r="7" spans="1:12" ht="15.75" customHeight="1">
      <c r="B7" s="526" t="s">
        <v>0</v>
      </c>
      <c r="C7" s="526" t="s">
        <v>1</v>
      </c>
      <c r="D7" s="527" t="s">
        <v>42</v>
      </c>
      <c r="E7" s="527" t="s">
        <v>43</v>
      </c>
      <c r="F7" s="527" t="s">
        <v>1135</v>
      </c>
      <c r="G7" s="528" t="s">
        <v>41</v>
      </c>
      <c r="H7" s="524" t="s">
        <v>1042</v>
      </c>
      <c r="I7" s="524" t="s">
        <v>1137</v>
      </c>
      <c r="J7" s="524" t="s">
        <v>1026</v>
      </c>
      <c r="K7" s="518" t="s">
        <v>1024</v>
      </c>
      <c r="L7" s="519"/>
    </row>
    <row r="8" spans="1:12" ht="15" customHeight="1">
      <c r="B8" s="526"/>
      <c r="C8" s="526"/>
      <c r="D8" s="527"/>
      <c r="E8" s="527"/>
      <c r="F8" s="527"/>
      <c r="G8" s="528"/>
      <c r="H8" s="524"/>
      <c r="I8" s="524"/>
      <c r="J8" s="524"/>
      <c r="K8" s="520"/>
      <c r="L8" s="521"/>
    </row>
    <row r="9" spans="1:12" ht="15" customHeight="1">
      <c r="B9" s="526"/>
      <c r="C9" s="526"/>
      <c r="D9" s="527"/>
      <c r="E9" s="527"/>
      <c r="F9" s="527"/>
      <c r="G9" s="528"/>
      <c r="H9" s="524"/>
      <c r="I9" s="524"/>
      <c r="J9" s="524"/>
      <c r="K9" s="522"/>
      <c r="L9" s="523"/>
    </row>
    <row r="10" spans="1:12" s="129" customFormat="1" ht="15.75" customHeight="1">
      <c r="A10" s="112"/>
      <c r="B10" s="122"/>
      <c r="C10" s="123"/>
      <c r="D10" s="124"/>
      <c r="E10" s="125"/>
      <c r="F10" s="126"/>
      <c r="G10" s="127"/>
      <c r="H10" s="128"/>
      <c r="I10" s="128"/>
      <c r="J10" s="128"/>
      <c r="K10" s="128"/>
      <c r="L10" s="128"/>
    </row>
    <row r="11" spans="1:12" s="137" customFormat="1">
      <c r="A11" s="112"/>
      <c r="B11" s="130" t="s">
        <v>1035</v>
      </c>
      <c r="C11" s="131" t="s">
        <v>1136</v>
      </c>
      <c r="D11" s="132"/>
      <c r="E11" s="133"/>
      <c r="F11" s="134"/>
      <c r="G11" s="135"/>
      <c r="H11" s="136"/>
      <c r="I11" s="136"/>
      <c r="J11" s="136"/>
      <c r="K11" s="136"/>
      <c r="L11" s="136"/>
    </row>
    <row r="12" spans="1:12" s="137" customFormat="1">
      <c r="A12" s="112">
        <v>1</v>
      </c>
      <c r="B12" s="134">
        <f ca="1">IF(C12="","",A12)</f>
        <v>1</v>
      </c>
      <c r="C12" s="109" t="str">
        <f ca="1">IF(ISERROR(OFFSET($C$713,MATCH(A12,$F$714:$F$1320,0),0)),"",OFFSET($C$713,MATCH(A12,$F$714:$F$1320,0),0))</f>
        <v>KWH MPB; 1P;230V;5(60)A;1;2W</v>
      </c>
      <c r="D12" s="101" t="str">
        <f ca="1">IF(ISERROR(OFFSET('HARGA SATUAN'!$D$6,MATCH(C12,'HARGA SATUAN'!$C$7:$C$1492,0),0)),"",OFFSET('HARGA SATUAN'!$D$6,MATCH(C12,'HARGA SATUAN'!$C$7:$C$1492,0),0))</f>
        <v>MDU-KD</v>
      </c>
      <c r="E12" s="101" t="str">
        <f ca="1">IF(B12="+","Unit",IF(ISERROR(OFFSET('HARGA SATUAN'!$E$6,MATCH(C12,'HARGA SATUAN'!$C$7:$C$1492,0),0)),"",OFFSET('HARGA SATUAN'!$E$6,MATCH(C12,'HARGA SATUAN'!$C$7:$C$1492,0),0)))</f>
        <v>Bh</v>
      </c>
      <c r="F12" s="138">
        <f ca="1">IF(ISERROR(OFFSET($D$713,MATCH(A12,$F$714:$F$1320,0),0)),"",OFFSET($D$713,MATCH(A12,$F$714:$F$1320,0),0))</f>
        <v>1</v>
      </c>
      <c r="G12" s="41">
        <f ca="1">IF(ISERROR(OFFSET('HARGA SATUAN'!$I$6,MATCH(C12,'HARGA SATUAN'!$C$7:$C$1492,0),0)),"",OFFSET('HARGA SATUAN'!$I$6,MATCH(C12,'HARGA SATUAN'!$C$7:$C$1492,0),0))</f>
        <v>327600</v>
      </c>
      <c r="H12" s="136" t="e">
        <f ca="1">IF(B12="","",#REF!)</f>
        <v>#REF!</v>
      </c>
      <c r="I12" s="136" t="e">
        <f ca="1">IF(B12="","",#REF!)</f>
        <v>#REF!</v>
      </c>
      <c r="J12" s="136" t="e">
        <f ca="1">IF(B12="","",#REF!)</f>
        <v>#REF!</v>
      </c>
      <c r="K12" s="136" t="e">
        <f ca="1">IF(B12="","",#REF!)</f>
        <v>#REF!</v>
      </c>
      <c r="L12" s="136" t="e">
        <f ca="1">IF(C12="","",#REF!)</f>
        <v>#REF!</v>
      </c>
    </row>
    <row r="13" spans="1:12" s="137" customFormat="1" ht="15" customHeight="1">
      <c r="A13" s="112">
        <v>2</v>
      </c>
      <c r="B13" s="134">
        <f t="shared" ref="B13:B76" ca="1" si="0">IF(C13="","",A13)</f>
        <v>2</v>
      </c>
      <c r="C13" s="109" t="str">
        <f t="shared" ref="C13:C76" ca="1" si="1">IF(ISERROR(OFFSET($C$713,MATCH(A13,$F$714:$F$1320,0),0)),"",OFFSET($C$713,MATCH(A13,$F$714:$F$1320,0),0))</f>
        <v>MCB 1 Fasa 50 A</v>
      </c>
      <c r="D13" s="101" t="str">
        <f ca="1">IF(ISERROR(OFFSET('HARGA SATUAN'!$D$6,MATCH(C13,'HARGA SATUAN'!$C$7:$C$1492,0),0)),"",OFFSET('HARGA SATUAN'!$D$6,MATCH(C13,'HARGA SATUAN'!$C$7:$C$1492,0),0))</f>
        <v>MDU-KD</v>
      </c>
      <c r="E13" s="101" t="str">
        <f ca="1">IF(B13="+","Unit",IF(ISERROR(OFFSET('HARGA SATUAN'!$E$6,MATCH(C13,'HARGA SATUAN'!$C$7:$C$1492,0),0)),"",OFFSET('HARGA SATUAN'!$E$6,MATCH(C13,'HARGA SATUAN'!$C$7:$C$1492,0),0)))</f>
        <v>Bh</v>
      </c>
      <c r="F13" s="138">
        <f t="shared" ref="F13:F76" ca="1" si="2">IF(ISERROR(OFFSET($D$713,MATCH(A13,$F$714:$F$1320,0),0)),"",OFFSET($D$713,MATCH(A13,$F$714:$F$1320,0),0))</f>
        <v>1</v>
      </c>
      <c r="G13" s="41">
        <f ca="1">IF(ISERROR(OFFSET('HARGA SATUAN'!$I$6,MATCH(C13,'HARGA SATUAN'!$C$7:$C$1492,0),0)),"",OFFSET('HARGA SATUAN'!$I$6,MATCH(C13,'HARGA SATUAN'!$C$7:$C$1492,0),0))</f>
        <v>39000</v>
      </c>
      <c r="H13" s="136" t="e">
        <f ca="1">IF(B13="","",#REF!)</f>
        <v>#REF!</v>
      </c>
      <c r="I13" s="136" t="e">
        <f ca="1">IF(B13="","",#REF!)</f>
        <v>#REF!</v>
      </c>
      <c r="J13" s="136" t="e">
        <f ca="1">IF(B13="","",#REF!)</f>
        <v>#REF!</v>
      </c>
      <c r="K13" s="136" t="e">
        <f ca="1">IF(B13="","",#REF!)</f>
        <v>#REF!</v>
      </c>
      <c r="L13" s="136" t="e">
        <f ca="1">IF(C13="","",#REF!)</f>
        <v>#REF!</v>
      </c>
    </row>
    <row r="14" spans="1:12" s="137" customFormat="1">
      <c r="A14" s="112">
        <v>3</v>
      </c>
      <c r="B14" s="134">
        <f t="shared" ca="1" si="0"/>
        <v>3</v>
      </c>
      <c r="C14" s="109" t="str">
        <f t="shared" ca="1" si="1"/>
        <v>NFA2X-T 2 x 70 + N 70 mm²</v>
      </c>
      <c r="D14" s="101" t="str">
        <f ca="1">IF(ISERROR(OFFSET('HARGA SATUAN'!$D$6,MATCH(C14,'HARGA SATUAN'!$C$7:$C$1492,0),0)),"",OFFSET('HARGA SATUAN'!$D$6,MATCH(C14,'HARGA SATUAN'!$C$7:$C$1492,0),0))</f>
        <v>MDU-KD</v>
      </c>
      <c r="E14" s="101" t="str">
        <f ca="1">IF(B14="+","Unit",IF(ISERROR(OFFSET('HARGA SATUAN'!$E$6,MATCH(C14,'HARGA SATUAN'!$C$7:$C$1492,0),0)),"",OFFSET('HARGA SATUAN'!$E$6,MATCH(C14,'HARGA SATUAN'!$C$7:$C$1492,0),0)))</f>
        <v>Mtr</v>
      </c>
      <c r="F14" s="138">
        <f t="shared" ca="1" si="2"/>
        <v>416</v>
      </c>
      <c r="G14" s="41">
        <f ca="1">IF(ISERROR(OFFSET('HARGA SATUAN'!$I$6,MATCH(C14,'HARGA SATUAN'!$C$7:$C$1492,0),0)),"",OFFSET('HARGA SATUAN'!$I$6,MATCH(C14,'HARGA SATUAN'!$C$7:$C$1492,0),0))</f>
        <v>53300</v>
      </c>
      <c r="H14" s="136" t="e">
        <f ca="1">IF(B14="","",#REF!)</f>
        <v>#REF!</v>
      </c>
      <c r="I14" s="136" t="e">
        <f ca="1">IF(B14="","",#REF!)</f>
        <v>#REF!</v>
      </c>
      <c r="J14" s="136" t="e">
        <f ca="1">IF(B14="","",#REF!)</f>
        <v>#REF!</v>
      </c>
      <c r="K14" s="136" t="e">
        <f ca="1">IF(B14="","",#REF!)</f>
        <v>#REF!</v>
      </c>
      <c r="L14" s="136" t="e">
        <f ca="1">IF(C14="","",#REF!)</f>
        <v>#REF!</v>
      </c>
    </row>
    <row r="15" spans="1:12" s="137" customFormat="1">
      <c r="A15" s="112">
        <v>4</v>
      </c>
      <c r="B15" s="134">
        <f t="shared" ca="1" si="0"/>
        <v>4</v>
      </c>
      <c r="C15" s="109" t="str">
        <f t="shared" ca="1" si="1"/>
        <v>NFA2X 2 x 16 mm²</v>
      </c>
      <c r="D15" s="101" t="str">
        <f ca="1">IF(ISERROR(OFFSET('HARGA SATUAN'!$D$6,MATCH(C15,'HARGA SATUAN'!$C$7:$C$1492,0),0)),"",OFFSET('HARGA SATUAN'!$D$6,MATCH(C15,'HARGA SATUAN'!$C$7:$C$1492,0),0))</f>
        <v>MDU-KD</v>
      </c>
      <c r="E15" s="101" t="str">
        <f ca="1">IF(B15="+","Unit",IF(ISERROR(OFFSET('HARGA SATUAN'!$E$6,MATCH(C15,'HARGA SATUAN'!$C$7:$C$1492,0),0)),"",OFFSET('HARGA SATUAN'!$E$6,MATCH(C15,'HARGA SATUAN'!$C$7:$C$1492,0),0)))</f>
        <v>Mtr</v>
      </c>
      <c r="F15" s="138">
        <f t="shared" ca="1" si="2"/>
        <v>20</v>
      </c>
      <c r="G15" s="41">
        <f ca="1">IF(ISERROR(OFFSET('HARGA SATUAN'!$I$6,MATCH(C15,'HARGA SATUAN'!$C$7:$C$1492,0),0)),"",OFFSET('HARGA SATUAN'!$I$6,MATCH(C15,'HARGA SATUAN'!$C$7:$C$1492,0),0))</f>
        <v>6600</v>
      </c>
      <c r="H15" s="136" t="e">
        <f ca="1">IF(B15="","",#REF!)</f>
        <v>#REF!</v>
      </c>
      <c r="I15" s="136" t="e">
        <f ca="1">IF(B15="","",#REF!)</f>
        <v>#REF!</v>
      </c>
      <c r="J15" s="136" t="e">
        <f ca="1">IF(B15="","",#REF!)</f>
        <v>#REF!</v>
      </c>
      <c r="K15" s="136" t="e">
        <f ca="1">IF(B15="","",#REF!)</f>
        <v>#REF!</v>
      </c>
      <c r="L15" s="136" t="e">
        <f ca="1">IF(C15="","",#REF!)</f>
        <v>#REF!</v>
      </c>
    </row>
    <row r="16" spans="1:12" s="137" customFormat="1">
      <c r="A16" s="112">
        <v>5</v>
      </c>
      <c r="B16" s="134" t="str">
        <f t="shared" ca="1" si="0"/>
        <v/>
      </c>
      <c r="C16" s="109" t="str">
        <f t="shared" ca="1" si="1"/>
        <v/>
      </c>
      <c r="D16" s="101" t="str">
        <f ca="1">IF(ISERROR(OFFSET('HARGA SATUAN'!$D$6,MATCH(C16,'HARGA SATUAN'!$C$7:$C$1492,0),0)),"",OFFSET('HARGA SATUAN'!$D$6,MATCH(C16,'HARGA SATUAN'!$C$7:$C$1492,0),0))</f>
        <v/>
      </c>
      <c r="E16" s="101">
        <f ca="1">IF(B16="+","Unit",IF(ISERROR(OFFSET('HARGA SATUAN'!$E$6,MATCH(C16,'HARGA SATUAN'!$C$7:$C$1492,0),0)),"",OFFSET('HARGA SATUAN'!$E$6,MATCH(C16,'HARGA SATUAN'!$C$7:$C$1492,0),0)))</f>
        <v>0</v>
      </c>
      <c r="F16" s="138" t="str">
        <f t="shared" ca="1" si="2"/>
        <v/>
      </c>
      <c r="G16" s="41">
        <f ca="1">IF(ISERROR(OFFSET('HARGA SATUAN'!$I$6,MATCH(C16,'HARGA SATUAN'!$C$7:$C$1492,0),0)),"",OFFSET('HARGA SATUAN'!$I$6,MATCH(C16,'HARGA SATUAN'!$C$7:$C$1492,0),0))</f>
        <v>0</v>
      </c>
      <c r="H16" s="136" t="str">
        <f ca="1">IF(B16="","",#REF!)</f>
        <v/>
      </c>
      <c r="I16" s="136" t="str">
        <f ca="1">IF(B16="","",#REF!)</f>
        <v/>
      </c>
      <c r="J16" s="136" t="str">
        <f ca="1">IF(B16="","",#REF!)</f>
        <v/>
      </c>
      <c r="K16" s="136" t="str">
        <f ca="1">IF(B16="","",#REF!)</f>
        <v/>
      </c>
      <c r="L16" s="136" t="str">
        <f ca="1">IF(C16="","",#REF!)</f>
        <v/>
      </c>
    </row>
    <row r="17" spans="1:12" s="137" customFormat="1">
      <c r="A17" s="112">
        <v>6</v>
      </c>
      <c r="B17" s="134" t="str">
        <f t="shared" ca="1" si="0"/>
        <v/>
      </c>
      <c r="C17" s="109" t="str">
        <f t="shared" ca="1" si="1"/>
        <v/>
      </c>
      <c r="D17" s="101" t="str">
        <f ca="1">IF(ISERROR(OFFSET('HARGA SATUAN'!$D$6,MATCH(C17,'HARGA SATUAN'!$C$7:$C$1492,0),0)),"",OFFSET('HARGA SATUAN'!$D$6,MATCH(C17,'HARGA SATUAN'!$C$7:$C$1492,0),0))</f>
        <v/>
      </c>
      <c r="E17" s="101">
        <f ca="1">IF(B17="+","Unit",IF(ISERROR(OFFSET('HARGA SATUAN'!$E$6,MATCH(C17,'HARGA SATUAN'!$C$7:$C$1492,0),0)),"",OFFSET('HARGA SATUAN'!$E$6,MATCH(C17,'HARGA SATUAN'!$C$7:$C$1492,0),0)))</f>
        <v>0</v>
      </c>
      <c r="F17" s="138" t="str">
        <f t="shared" ca="1" si="2"/>
        <v/>
      </c>
      <c r="G17" s="41">
        <f ca="1">IF(ISERROR(OFFSET('HARGA SATUAN'!$I$6,MATCH(C17,'HARGA SATUAN'!$C$7:$C$1492,0),0)),"",OFFSET('HARGA SATUAN'!$I$6,MATCH(C17,'HARGA SATUAN'!$C$7:$C$1492,0),0))</f>
        <v>0</v>
      </c>
      <c r="H17" s="136" t="str">
        <f ca="1">IF(B17="","",#REF!)</f>
        <v/>
      </c>
      <c r="I17" s="136" t="str">
        <f ca="1">IF(B17="","",#REF!)</f>
        <v/>
      </c>
      <c r="J17" s="136" t="str">
        <f ca="1">IF(B17="","",#REF!)</f>
        <v/>
      </c>
      <c r="K17" s="136" t="str">
        <f ca="1">IF(B17="","",#REF!)</f>
        <v/>
      </c>
      <c r="L17" s="136" t="str">
        <f ca="1">IF(C17="","",#REF!)</f>
        <v/>
      </c>
    </row>
    <row r="18" spans="1:12" s="137" customFormat="1">
      <c r="A18" s="112">
        <v>7</v>
      </c>
      <c r="B18" s="134" t="str">
        <f t="shared" ca="1" si="0"/>
        <v/>
      </c>
      <c r="C18" s="109" t="str">
        <f t="shared" ca="1" si="1"/>
        <v/>
      </c>
      <c r="D18" s="101" t="str">
        <f ca="1">IF(ISERROR(OFFSET('HARGA SATUAN'!$D$6,MATCH(C18,'HARGA SATUAN'!$C$7:$C$1492,0),0)),"",OFFSET('HARGA SATUAN'!$D$6,MATCH(C18,'HARGA SATUAN'!$C$7:$C$1492,0),0))</f>
        <v/>
      </c>
      <c r="E18" s="101">
        <f ca="1">IF(B18="+","Unit",IF(ISERROR(OFFSET('HARGA SATUAN'!$E$6,MATCH(C18,'HARGA SATUAN'!$C$7:$C$1492,0),0)),"",OFFSET('HARGA SATUAN'!$E$6,MATCH(C18,'HARGA SATUAN'!$C$7:$C$1492,0),0)))</f>
        <v>0</v>
      </c>
      <c r="F18" s="138" t="str">
        <f t="shared" ca="1" si="2"/>
        <v/>
      </c>
      <c r="G18" s="41">
        <f ca="1">IF(ISERROR(OFFSET('HARGA SATUAN'!$I$6,MATCH(C18,'HARGA SATUAN'!$C$7:$C$1492,0),0)),"",OFFSET('HARGA SATUAN'!$I$6,MATCH(C18,'HARGA SATUAN'!$C$7:$C$1492,0),0))</f>
        <v>0</v>
      </c>
      <c r="H18" s="136" t="str">
        <f ca="1">IF(B18="","",#REF!)</f>
        <v/>
      </c>
      <c r="I18" s="136" t="str">
        <f ca="1">IF(B18="","",#REF!)</f>
        <v/>
      </c>
      <c r="J18" s="136" t="str">
        <f ca="1">IF(B18="","",#REF!)</f>
        <v/>
      </c>
      <c r="K18" s="136" t="str">
        <f ca="1">IF(B18="","",#REF!)</f>
        <v/>
      </c>
      <c r="L18" s="136" t="str">
        <f ca="1">IF(C18="","",#REF!)</f>
        <v/>
      </c>
    </row>
    <row r="19" spans="1:12" s="137" customFormat="1">
      <c r="A19" s="112">
        <v>8</v>
      </c>
      <c r="B19" s="134" t="str">
        <f t="shared" ca="1" si="0"/>
        <v/>
      </c>
      <c r="C19" s="109" t="str">
        <f t="shared" ca="1" si="1"/>
        <v/>
      </c>
      <c r="D19" s="101" t="str">
        <f ca="1">IF(ISERROR(OFFSET('HARGA SATUAN'!$D$6,MATCH(C19,'HARGA SATUAN'!$C$7:$C$1492,0),0)),"",OFFSET('HARGA SATUAN'!$D$6,MATCH(C19,'HARGA SATUAN'!$C$7:$C$1492,0),0))</f>
        <v/>
      </c>
      <c r="E19" s="101">
        <f ca="1">IF(B19="+","Unit",IF(ISERROR(OFFSET('HARGA SATUAN'!$E$6,MATCH(C19,'HARGA SATUAN'!$C$7:$C$1492,0),0)),"",OFFSET('HARGA SATUAN'!$E$6,MATCH(C19,'HARGA SATUAN'!$C$7:$C$1492,0),0)))</f>
        <v>0</v>
      </c>
      <c r="F19" s="138" t="str">
        <f t="shared" ca="1" si="2"/>
        <v/>
      </c>
      <c r="G19" s="41">
        <f ca="1">IF(ISERROR(OFFSET('HARGA SATUAN'!$I$6,MATCH(C19,'HARGA SATUAN'!$C$7:$C$1492,0),0)),"",OFFSET('HARGA SATUAN'!$I$6,MATCH(C19,'HARGA SATUAN'!$C$7:$C$1492,0),0))</f>
        <v>0</v>
      </c>
      <c r="H19" s="136" t="str">
        <f ca="1">IF(B19="","",#REF!)</f>
        <v/>
      </c>
      <c r="I19" s="136" t="str">
        <f ca="1">IF(B19="","",#REF!)</f>
        <v/>
      </c>
      <c r="J19" s="136" t="str">
        <f ca="1">IF(B19="","",#REF!)</f>
        <v/>
      </c>
      <c r="K19" s="136" t="str">
        <f ca="1">IF(B19="","",#REF!)</f>
        <v/>
      </c>
      <c r="L19" s="136" t="str">
        <f ca="1">IF(C19="","",#REF!)</f>
        <v/>
      </c>
    </row>
    <row r="20" spans="1:12" s="137" customFormat="1">
      <c r="A20" s="112">
        <v>9</v>
      </c>
      <c r="B20" s="134" t="str">
        <f t="shared" ca="1" si="0"/>
        <v/>
      </c>
      <c r="C20" s="109" t="str">
        <f t="shared" ca="1" si="1"/>
        <v/>
      </c>
      <c r="D20" s="101" t="str">
        <f ca="1">IF(ISERROR(OFFSET('HARGA SATUAN'!$D$6,MATCH(C20,'HARGA SATUAN'!$C$7:$C$1492,0),0)),"",OFFSET('HARGA SATUAN'!$D$6,MATCH(C20,'HARGA SATUAN'!$C$7:$C$1492,0),0))</f>
        <v/>
      </c>
      <c r="E20" s="101">
        <f ca="1">IF(B20="+","Unit",IF(ISERROR(OFFSET('HARGA SATUAN'!$E$6,MATCH(C20,'HARGA SATUAN'!$C$7:$C$1492,0),0)),"",OFFSET('HARGA SATUAN'!$E$6,MATCH(C20,'HARGA SATUAN'!$C$7:$C$1492,0),0)))</f>
        <v>0</v>
      </c>
      <c r="F20" s="138" t="str">
        <f t="shared" ca="1" si="2"/>
        <v/>
      </c>
      <c r="G20" s="41">
        <f ca="1">IF(ISERROR(OFFSET('HARGA SATUAN'!$I$6,MATCH(C20,'HARGA SATUAN'!$C$7:$C$1492,0),0)),"",OFFSET('HARGA SATUAN'!$I$6,MATCH(C20,'HARGA SATUAN'!$C$7:$C$1492,0),0))</f>
        <v>0</v>
      </c>
      <c r="H20" s="136" t="str">
        <f ca="1">IF(B20="","",#REF!)</f>
        <v/>
      </c>
      <c r="I20" s="136" t="str">
        <f ca="1">IF(B20="","",#REF!)</f>
        <v/>
      </c>
      <c r="J20" s="136" t="str">
        <f ca="1">IF(B20="","",#REF!)</f>
        <v/>
      </c>
      <c r="K20" s="136" t="str">
        <f ca="1">IF(B20="","",#REF!)</f>
        <v/>
      </c>
      <c r="L20" s="136" t="str">
        <f ca="1">IF(C20="","",#REF!)</f>
        <v/>
      </c>
    </row>
    <row r="21" spans="1:12" s="137" customFormat="1">
      <c r="A21" s="112">
        <v>10</v>
      </c>
      <c r="B21" s="134" t="str">
        <f t="shared" ca="1" si="0"/>
        <v/>
      </c>
      <c r="C21" s="109" t="str">
        <f t="shared" ca="1" si="1"/>
        <v/>
      </c>
      <c r="D21" s="101" t="str">
        <f ca="1">IF(ISERROR(OFFSET('HARGA SATUAN'!$D$6,MATCH(C21,'HARGA SATUAN'!$C$7:$C$1492,0),0)),"",OFFSET('HARGA SATUAN'!$D$6,MATCH(C21,'HARGA SATUAN'!$C$7:$C$1492,0),0))</f>
        <v/>
      </c>
      <c r="E21" s="101">
        <f ca="1">IF(B21="+","Unit",IF(ISERROR(OFFSET('HARGA SATUAN'!$E$6,MATCH(C21,'HARGA SATUAN'!$C$7:$C$1492,0),0)),"",OFFSET('HARGA SATUAN'!$E$6,MATCH(C21,'HARGA SATUAN'!$C$7:$C$1492,0),0)))</f>
        <v>0</v>
      </c>
      <c r="F21" s="138" t="str">
        <f t="shared" ca="1" si="2"/>
        <v/>
      </c>
      <c r="G21" s="41">
        <f ca="1">IF(ISERROR(OFFSET('HARGA SATUAN'!$I$6,MATCH(C21,'HARGA SATUAN'!$C$7:$C$1492,0),0)),"",OFFSET('HARGA SATUAN'!$I$6,MATCH(C21,'HARGA SATUAN'!$C$7:$C$1492,0),0))</f>
        <v>0</v>
      </c>
      <c r="H21" s="136" t="str">
        <f ca="1">IF(B21="","",#REF!)</f>
        <v/>
      </c>
      <c r="I21" s="136" t="str">
        <f ca="1">IF(B21="","",#REF!)</f>
        <v/>
      </c>
      <c r="J21" s="136" t="str">
        <f ca="1">IF(B21="","",#REF!)</f>
        <v/>
      </c>
      <c r="K21" s="136" t="str">
        <f ca="1">IF(B21="","",#REF!)</f>
        <v/>
      </c>
      <c r="L21" s="136" t="str">
        <f ca="1">IF(C21="","",#REF!)</f>
        <v/>
      </c>
    </row>
    <row r="22" spans="1:12" s="137" customFormat="1">
      <c r="A22" s="112">
        <v>11</v>
      </c>
      <c r="B22" s="134" t="str">
        <f t="shared" ca="1" si="0"/>
        <v/>
      </c>
      <c r="C22" s="109" t="str">
        <f t="shared" ca="1" si="1"/>
        <v/>
      </c>
      <c r="D22" s="101" t="str">
        <f ca="1">IF(ISERROR(OFFSET('HARGA SATUAN'!$D$6,MATCH(C22,'HARGA SATUAN'!$C$7:$C$1492,0),0)),"",OFFSET('HARGA SATUAN'!$D$6,MATCH(C22,'HARGA SATUAN'!$C$7:$C$1492,0),0))</f>
        <v/>
      </c>
      <c r="E22" s="101">
        <f ca="1">IF(B22="+","Unit",IF(ISERROR(OFFSET('HARGA SATUAN'!$E$6,MATCH(C22,'HARGA SATUAN'!$C$7:$C$1492,0),0)),"",OFFSET('HARGA SATUAN'!$E$6,MATCH(C22,'HARGA SATUAN'!$C$7:$C$1492,0),0)))</f>
        <v>0</v>
      </c>
      <c r="F22" s="138" t="str">
        <f t="shared" ca="1" si="2"/>
        <v/>
      </c>
      <c r="G22" s="41">
        <f ca="1">IF(ISERROR(OFFSET('HARGA SATUAN'!$I$6,MATCH(C22,'HARGA SATUAN'!$C$7:$C$1492,0),0)),"",OFFSET('HARGA SATUAN'!$I$6,MATCH(C22,'HARGA SATUAN'!$C$7:$C$1492,0),0))</f>
        <v>0</v>
      </c>
      <c r="H22" s="136" t="str">
        <f ca="1">IF(B22="","",#REF!)</f>
        <v/>
      </c>
      <c r="I22" s="136" t="str">
        <f ca="1">IF(B22="","",#REF!)</f>
        <v/>
      </c>
      <c r="J22" s="136" t="str">
        <f ca="1">IF(B22="","",#REF!)</f>
        <v/>
      </c>
      <c r="K22" s="136" t="str">
        <f ca="1">IF(B22="","",#REF!)</f>
        <v/>
      </c>
      <c r="L22" s="136" t="str">
        <f ca="1">IF(C22="","",#REF!)</f>
        <v/>
      </c>
    </row>
    <row r="23" spans="1:12" s="137" customFormat="1">
      <c r="A23" s="112">
        <v>12</v>
      </c>
      <c r="B23" s="134" t="str">
        <f t="shared" ca="1" si="0"/>
        <v/>
      </c>
      <c r="C23" s="109" t="str">
        <f t="shared" ca="1" si="1"/>
        <v/>
      </c>
      <c r="D23" s="101" t="str">
        <f ca="1">IF(ISERROR(OFFSET('HARGA SATUAN'!$D$6,MATCH(C23,'HARGA SATUAN'!$C$7:$C$1492,0),0)),"",OFFSET('HARGA SATUAN'!$D$6,MATCH(C23,'HARGA SATUAN'!$C$7:$C$1492,0),0))</f>
        <v/>
      </c>
      <c r="E23" s="101">
        <f ca="1">IF(B23="+","Unit",IF(ISERROR(OFFSET('HARGA SATUAN'!$E$6,MATCH(C23,'HARGA SATUAN'!$C$7:$C$1492,0),0)),"",OFFSET('HARGA SATUAN'!$E$6,MATCH(C23,'HARGA SATUAN'!$C$7:$C$1492,0),0)))</f>
        <v>0</v>
      </c>
      <c r="F23" s="138" t="str">
        <f t="shared" ca="1" si="2"/>
        <v/>
      </c>
      <c r="G23" s="41">
        <f ca="1">IF(ISERROR(OFFSET('HARGA SATUAN'!$I$6,MATCH(C23,'HARGA SATUAN'!$C$7:$C$1492,0),0)),"",OFFSET('HARGA SATUAN'!$I$6,MATCH(C23,'HARGA SATUAN'!$C$7:$C$1492,0),0))</f>
        <v>0</v>
      </c>
      <c r="H23" s="136" t="str">
        <f ca="1">IF(B23="","",#REF!)</f>
        <v/>
      </c>
      <c r="I23" s="136" t="str">
        <f ca="1">IF(B23="","",#REF!)</f>
        <v/>
      </c>
      <c r="J23" s="136" t="str">
        <f ca="1">IF(B23="","",#REF!)</f>
        <v/>
      </c>
      <c r="K23" s="136" t="str">
        <f ca="1">IF(B23="","",#REF!)</f>
        <v/>
      </c>
      <c r="L23" s="136" t="str">
        <f ca="1">IF(C23="","",#REF!)</f>
        <v/>
      </c>
    </row>
    <row r="24" spans="1:12" s="137" customFormat="1">
      <c r="A24" s="112">
        <v>13</v>
      </c>
      <c r="B24" s="134" t="str">
        <f t="shared" ca="1" si="0"/>
        <v/>
      </c>
      <c r="C24" s="109" t="str">
        <f t="shared" ca="1" si="1"/>
        <v/>
      </c>
      <c r="D24" s="101" t="str">
        <f ca="1">IF(ISERROR(OFFSET('HARGA SATUAN'!$D$6,MATCH(C24,'HARGA SATUAN'!$C$7:$C$1492,0),0)),"",OFFSET('HARGA SATUAN'!$D$6,MATCH(C24,'HARGA SATUAN'!$C$7:$C$1492,0),0))</f>
        <v/>
      </c>
      <c r="E24" s="101">
        <f ca="1">IF(B24="+","Unit",IF(ISERROR(OFFSET('HARGA SATUAN'!$E$6,MATCH(C24,'HARGA SATUAN'!$C$7:$C$1492,0),0)),"",OFFSET('HARGA SATUAN'!$E$6,MATCH(C24,'HARGA SATUAN'!$C$7:$C$1492,0),0)))</f>
        <v>0</v>
      </c>
      <c r="F24" s="138" t="str">
        <f t="shared" ca="1" si="2"/>
        <v/>
      </c>
      <c r="G24" s="41">
        <f ca="1">IF(ISERROR(OFFSET('HARGA SATUAN'!$I$6,MATCH(C24,'HARGA SATUAN'!$C$7:$C$1492,0),0)),"",OFFSET('HARGA SATUAN'!$I$6,MATCH(C24,'HARGA SATUAN'!$C$7:$C$1492,0),0))</f>
        <v>0</v>
      </c>
      <c r="H24" s="136" t="str">
        <f ca="1">IF(B24="","",#REF!)</f>
        <v/>
      </c>
      <c r="I24" s="136" t="str">
        <f ca="1">IF(B24="","",#REF!)</f>
        <v/>
      </c>
      <c r="J24" s="136" t="str">
        <f ca="1">IF(B24="","",#REF!)</f>
        <v/>
      </c>
      <c r="K24" s="136" t="str">
        <f ca="1">IF(B24="","",#REF!)</f>
        <v/>
      </c>
      <c r="L24" s="136" t="str">
        <f ca="1">IF(C24="","",#REF!)</f>
        <v/>
      </c>
    </row>
    <row r="25" spans="1:12" s="137" customFormat="1">
      <c r="A25" s="112">
        <v>14</v>
      </c>
      <c r="B25" s="134" t="str">
        <f t="shared" ca="1" si="0"/>
        <v/>
      </c>
      <c r="C25" s="109" t="str">
        <f t="shared" ca="1" si="1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38" t="str">
        <f t="shared" ca="1" si="2"/>
        <v/>
      </c>
      <c r="G25" s="41">
        <f ca="1">IF(ISERROR(OFFSET('HARGA SATUAN'!$I$6,MATCH(C25,'HARGA SATUAN'!$C$7:$C$1492,0),0)),"",OFFSET('HARGA SATUAN'!$I$6,MATCH(C25,'HARGA SATUAN'!$C$7:$C$1492,0),0))</f>
        <v>0</v>
      </c>
      <c r="H25" s="136" t="str">
        <f ca="1">IF(B25="","",#REF!)</f>
        <v/>
      </c>
      <c r="I25" s="136" t="str">
        <f ca="1">IF(B25="","",#REF!)</f>
        <v/>
      </c>
      <c r="J25" s="136" t="str">
        <f ca="1">IF(B25="","",#REF!)</f>
        <v/>
      </c>
      <c r="K25" s="136" t="str">
        <f ca="1">IF(B25="","",#REF!)</f>
        <v/>
      </c>
      <c r="L25" s="136" t="str">
        <f ca="1">IF(C25="","",#REF!)</f>
        <v/>
      </c>
    </row>
    <row r="26" spans="1:12" s="137" customFormat="1">
      <c r="A26" s="112">
        <v>15</v>
      </c>
      <c r="B26" s="134" t="str">
        <f t="shared" ca="1" si="0"/>
        <v/>
      </c>
      <c r="C26" s="109" t="str">
        <f t="shared" ca="1" si="1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38" t="str">
        <f t="shared" ca="1" si="2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136" t="str">
        <f ca="1">IF(B26="","",#REF!)</f>
        <v/>
      </c>
      <c r="I26" s="136" t="str">
        <f ca="1">IF(B26="","",#REF!)</f>
        <v/>
      </c>
      <c r="J26" s="136" t="str">
        <f ca="1">IF(B26="","",#REF!)</f>
        <v/>
      </c>
      <c r="K26" s="136" t="str">
        <f ca="1">IF(B26="","",#REF!)</f>
        <v/>
      </c>
      <c r="L26" s="136" t="str">
        <f ca="1">IF(C26="","",#REF!)</f>
        <v/>
      </c>
    </row>
    <row r="27" spans="1:12" s="137" customFormat="1">
      <c r="A27" s="112">
        <v>16</v>
      </c>
      <c r="B27" s="134" t="str">
        <f t="shared" ca="1" si="0"/>
        <v/>
      </c>
      <c r="C27" s="109" t="str">
        <f t="shared" ca="1" si="1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38" t="str">
        <f t="shared" ca="1" si="2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136" t="str">
        <f ca="1">IF(B27="","",#REF!)</f>
        <v/>
      </c>
      <c r="I27" s="136" t="str">
        <f ca="1">IF(B27="","",#REF!)</f>
        <v/>
      </c>
      <c r="J27" s="136" t="str">
        <f ca="1">IF(B27="","",#REF!)</f>
        <v/>
      </c>
      <c r="K27" s="136" t="str">
        <f ca="1">IF(B27="","",#REF!)</f>
        <v/>
      </c>
      <c r="L27" s="136" t="str">
        <f ca="1">IF(C27="","",#REF!)</f>
        <v/>
      </c>
    </row>
    <row r="28" spans="1:12" s="137" customFormat="1">
      <c r="A28" s="112">
        <v>17</v>
      </c>
      <c r="B28" s="134" t="str">
        <f t="shared" ca="1" si="0"/>
        <v/>
      </c>
      <c r="C28" s="109" t="str">
        <f t="shared" ca="1" si="1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38" t="str">
        <f t="shared" ca="1" si="2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136" t="str">
        <f ca="1">IF(B28="","",#REF!)</f>
        <v/>
      </c>
      <c r="I28" s="136" t="str">
        <f ca="1">IF(B28="","",#REF!)</f>
        <v/>
      </c>
      <c r="J28" s="136" t="str">
        <f ca="1">IF(B28="","",#REF!)</f>
        <v/>
      </c>
      <c r="K28" s="136" t="str">
        <f ca="1">IF(B28="","",#REF!)</f>
        <v/>
      </c>
      <c r="L28" s="136" t="str">
        <f ca="1">IF(C28="","",#REF!)</f>
        <v/>
      </c>
    </row>
    <row r="29" spans="1:12" s="137" customFormat="1">
      <c r="A29" s="112">
        <v>18</v>
      </c>
      <c r="B29" s="134" t="str">
        <f t="shared" ca="1" si="0"/>
        <v/>
      </c>
      <c r="C29" s="109" t="str">
        <f t="shared" ca="1" si="1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38" t="str">
        <f t="shared" ca="1" si="2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136" t="str">
        <f ca="1">IF(B29="","",#REF!)</f>
        <v/>
      </c>
      <c r="I29" s="136" t="str">
        <f ca="1">IF(B29="","",#REF!)</f>
        <v/>
      </c>
      <c r="J29" s="136" t="str">
        <f ca="1">IF(B29="","",#REF!)</f>
        <v/>
      </c>
      <c r="K29" s="136" t="str">
        <f ca="1">IF(B29="","",#REF!)</f>
        <v/>
      </c>
      <c r="L29" s="136" t="str">
        <f ca="1">IF(C29="","",#REF!)</f>
        <v/>
      </c>
    </row>
    <row r="30" spans="1:12" s="137" customFormat="1">
      <c r="A30" s="112">
        <v>19</v>
      </c>
      <c r="B30" s="134" t="str">
        <f t="shared" ca="1" si="0"/>
        <v/>
      </c>
      <c r="C30" s="109" t="str">
        <f t="shared" ca="1" si="1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38" t="str">
        <f t="shared" ca="1" si="2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136" t="str">
        <f ca="1">IF(B30="","",#REF!)</f>
        <v/>
      </c>
      <c r="I30" s="136" t="str">
        <f ca="1">IF(B30="","",#REF!)</f>
        <v/>
      </c>
      <c r="J30" s="136" t="str">
        <f ca="1">IF(B30="","",#REF!)</f>
        <v/>
      </c>
      <c r="K30" s="136" t="str">
        <f ca="1">IF(B30="","",#REF!)</f>
        <v/>
      </c>
      <c r="L30" s="136" t="str">
        <f ca="1">IF(C30="","",#REF!)</f>
        <v/>
      </c>
    </row>
    <row r="31" spans="1:12" s="137" customFormat="1">
      <c r="A31" s="112">
        <v>20</v>
      </c>
      <c r="B31" s="134" t="str">
        <f t="shared" ca="1" si="0"/>
        <v/>
      </c>
      <c r="C31" s="109" t="str">
        <f t="shared" ca="1" si="1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38" t="str">
        <f t="shared" ca="1" si="2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136" t="str">
        <f ca="1">IF(B31="","",#REF!)</f>
        <v/>
      </c>
      <c r="I31" s="136" t="str">
        <f ca="1">IF(B31="","",#REF!)</f>
        <v/>
      </c>
      <c r="J31" s="136" t="str">
        <f ca="1">IF(B31="","",#REF!)</f>
        <v/>
      </c>
      <c r="K31" s="136" t="str">
        <f ca="1">IF(B31="","",#REF!)</f>
        <v/>
      </c>
      <c r="L31" s="136" t="str">
        <f ca="1">IF(C31="","",#REF!)</f>
        <v/>
      </c>
    </row>
    <row r="32" spans="1:12" s="137" customFormat="1">
      <c r="A32" s="112">
        <v>21</v>
      </c>
      <c r="B32" s="134" t="str">
        <f t="shared" ca="1" si="0"/>
        <v/>
      </c>
      <c r="C32" s="109" t="str">
        <f t="shared" ca="1" si="1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38" t="str">
        <f t="shared" ca="1" si="2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136" t="str">
        <f ca="1">IF(B32="","",#REF!)</f>
        <v/>
      </c>
      <c r="I32" s="136" t="str">
        <f ca="1">IF(B32="","",#REF!)</f>
        <v/>
      </c>
      <c r="J32" s="136" t="str">
        <f ca="1">IF(B32="","",#REF!)</f>
        <v/>
      </c>
      <c r="K32" s="136" t="str">
        <f ca="1">IF(B32="","",#REF!)</f>
        <v/>
      </c>
      <c r="L32" s="136" t="str">
        <f ca="1">IF(C32="","",#REF!)</f>
        <v/>
      </c>
    </row>
    <row r="33" spans="1:12" s="137" customFormat="1">
      <c r="A33" s="112">
        <v>22</v>
      </c>
      <c r="B33" s="134" t="str">
        <f t="shared" ca="1" si="0"/>
        <v/>
      </c>
      <c r="C33" s="109" t="str">
        <f t="shared" ca="1" si="1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38" t="str">
        <f t="shared" ca="1" si="2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136" t="str">
        <f ca="1">IF(B33="","",#REF!)</f>
        <v/>
      </c>
      <c r="I33" s="136" t="str">
        <f ca="1">IF(B33="","",#REF!)</f>
        <v/>
      </c>
      <c r="J33" s="136" t="str">
        <f ca="1">IF(B33="","",#REF!)</f>
        <v/>
      </c>
      <c r="K33" s="136" t="str">
        <f ca="1">IF(B33="","",#REF!)</f>
        <v/>
      </c>
      <c r="L33" s="136" t="str">
        <f ca="1">IF(C33="","",#REF!)</f>
        <v/>
      </c>
    </row>
    <row r="34" spans="1:12" s="137" customFormat="1">
      <c r="A34" s="112">
        <v>23</v>
      </c>
      <c r="B34" s="134" t="str">
        <f t="shared" ca="1" si="0"/>
        <v/>
      </c>
      <c r="C34" s="109" t="str">
        <f t="shared" ca="1" si="1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38" t="str">
        <f t="shared" ca="1" si="2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136" t="str">
        <f ca="1">IF(B34="","",#REF!)</f>
        <v/>
      </c>
      <c r="I34" s="136" t="str">
        <f ca="1">IF(B34="","",#REF!)</f>
        <v/>
      </c>
      <c r="J34" s="136" t="str">
        <f ca="1">IF(B34="","",#REF!)</f>
        <v/>
      </c>
      <c r="K34" s="136" t="str">
        <f ca="1">IF(B34="","",#REF!)</f>
        <v/>
      </c>
      <c r="L34" s="136" t="str">
        <f ca="1">IF(C34="","",#REF!)</f>
        <v/>
      </c>
    </row>
    <row r="35" spans="1:12" s="137" customFormat="1">
      <c r="A35" s="112">
        <v>24</v>
      </c>
      <c r="B35" s="134" t="str">
        <f t="shared" ca="1" si="0"/>
        <v/>
      </c>
      <c r="C35" s="109" t="str">
        <f t="shared" ca="1" si="1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38" t="str">
        <f t="shared" ca="1" si="2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136" t="str">
        <f ca="1">IF(B35="","",#REF!)</f>
        <v/>
      </c>
      <c r="I35" s="136" t="str">
        <f ca="1">IF(B35="","",#REF!)</f>
        <v/>
      </c>
      <c r="J35" s="136" t="str">
        <f ca="1">IF(B35="","",#REF!)</f>
        <v/>
      </c>
      <c r="K35" s="136" t="str">
        <f ca="1">IF(B35="","",#REF!)</f>
        <v/>
      </c>
      <c r="L35" s="136" t="str">
        <f ca="1">IF(C35="","",#REF!)</f>
        <v/>
      </c>
    </row>
    <row r="36" spans="1:12" s="137" customFormat="1">
      <c r="A36" s="112">
        <v>25</v>
      </c>
      <c r="B36" s="134" t="str">
        <f t="shared" ca="1" si="0"/>
        <v/>
      </c>
      <c r="C36" s="109" t="str">
        <f t="shared" ca="1" si="1"/>
        <v/>
      </c>
      <c r="D36" s="101" t="str">
        <f ca="1">IF(ISERROR(OFFSET('HARGA SATUAN'!$D$6,MATCH(C36,'HARGA SATUAN'!$C$7:$C$1492,0),0)),"",OFFSET('HARGA SATUAN'!$D$6,MATCH(C36,'HARGA SATUAN'!$C$7:$C$1492,0),0))</f>
        <v/>
      </c>
      <c r="E36" s="101">
        <f ca="1">IF(B36="+","Unit",IF(ISERROR(OFFSET('HARGA SATUAN'!$E$6,MATCH(C36,'HARGA SATUAN'!$C$7:$C$1492,0),0)),"",OFFSET('HARGA SATUAN'!$E$6,MATCH(C36,'HARGA SATUAN'!$C$7:$C$1492,0),0)))</f>
        <v>0</v>
      </c>
      <c r="F36" s="138" t="str">
        <f t="shared" ca="1" si="2"/>
        <v/>
      </c>
      <c r="G36" s="41">
        <f ca="1">IF(ISERROR(OFFSET('HARGA SATUAN'!$I$6,MATCH(C36,'HARGA SATUAN'!$C$7:$C$1492,0),0)),"",OFFSET('HARGA SATUAN'!$I$6,MATCH(C36,'HARGA SATUAN'!$C$7:$C$1492,0),0))</f>
        <v>0</v>
      </c>
      <c r="H36" s="136" t="str">
        <f ca="1">IF(B36="","",#REF!)</f>
        <v/>
      </c>
      <c r="I36" s="136" t="str">
        <f ca="1">IF(B36="","",#REF!)</f>
        <v/>
      </c>
      <c r="J36" s="136" t="str">
        <f ca="1">IF(B36="","",#REF!)</f>
        <v/>
      </c>
      <c r="K36" s="136" t="str">
        <f ca="1">IF(B36="","",#REF!)</f>
        <v/>
      </c>
      <c r="L36" s="136" t="str">
        <f ca="1">IF(C36="","",#REF!)</f>
        <v/>
      </c>
    </row>
    <row r="37" spans="1:12" s="137" customFormat="1">
      <c r="A37" s="112">
        <v>26</v>
      </c>
      <c r="B37" s="134" t="str">
        <f t="shared" ca="1" si="0"/>
        <v/>
      </c>
      <c r="C37" s="109" t="str">
        <f t="shared" ca="1" si="1"/>
        <v/>
      </c>
      <c r="D37" s="101" t="str">
        <f ca="1">IF(ISERROR(OFFSET('HARGA SATUAN'!$D$6,MATCH(C37,'HARGA SATUAN'!$C$7:$C$1492,0),0)),"",OFFSET('HARGA SATUAN'!$D$6,MATCH(C37,'HARGA SATUAN'!$C$7:$C$1492,0),0))</f>
        <v/>
      </c>
      <c r="E37" s="101">
        <f ca="1">IF(B37="+","Unit",IF(ISERROR(OFFSET('HARGA SATUAN'!$E$6,MATCH(C37,'HARGA SATUAN'!$C$7:$C$1492,0),0)),"",OFFSET('HARGA SATUAN'!$E$6,MATCH(C37,'HARGA SATUAN'!$C$7:$C$1492,0),0)))</f>
        <v>0</v>
      </c>
      <c r="F37" s="138" t="str">
        <f t="shared" ca="1" si="2"/>
        <v/>
      </c>
      <c r="G37" s="41">
        <f ca="1">IF(ISERROR(OFFSET('HARGA SATUAN'!$I$6,MATCH(C37,'HARGA SATUAN'!$C$7:$C$1492,0),0)),"",OFFSET('HARGA SATUAN'!$I$6,MATCH(C37,'HARGA SATUAN'!$C$7:$C$1492,0),0))</f>
        <v>0</v>
      </c>
      <c r="H37" s="136" t="str">
        <f ca="1">IF(B37="","",#REF!)</f>
        <v/>
      </c>
      <c r="I37" s="136" t="str">
        <f ca="1">IF(B37="","",#REF!)</f>
        <v/>
      </c>
      <c r="J37" s="136" t="str">
        <f ca="1">IF(B37="","",#REF!)</f>
        <v/>
      </c>
      <c r="K37" s="136" t="str">
        <f ca="1">IF(B37="","",#REF!)</f>
        <v/>
      </c>
      <c r="L37" s="136" t="str">
        <f ca="1">IF(C37="","",#REF!)</f>
        <v/>
      </c>
    </row>
    <row r="38" spans="1:12" s="137" customFormat="1">
      <c r="A38" s="112">
        <v>27</v>
      </c>
      <c r="B38" s="134" t="str">
        <f t="shared" ca="1" si="0"/>
        <v/>
      </c>
      <c r="C38" s="109" t="str">
        <f t="shared" ca="1" si="1"/>
        <v/>
      </c>
      <c r="D38" s="101" t="str">
        <f ca="1">IF(ISERROR(OFFSET('HARGA SATUAN'!$D$6,MATCH(C38,'HARGA SATUAN'!$C$7:$C$1492,0),0)),"",OFFSET('HARGA SATUAN'!$D$6,MATCH(C38,'HARGA SATUAN'!$C$7:$C$1492,0),0))</f>
        <v/>
      </c>
      <c r="E38" s="101">
        <f ca="1">IF(B38="+","Unit",IF(ISERROR(OFFSET('HARGA SATUAN'!$E$6,MATCH(C38,'HARGA SATUAN'!$C$7:$C$1492,0),0)),"",OFFSET('HARGA SATUAN'!$E$6,MATCH(C38,'HARGA SATUAN'!$C$7:$C$1492,0),0)))</f>
        <v>0</v>
      </c>
      <c r="F38" s="138" t="str">
        <f t="shared" ca="1" si="2"/>
        <v/>
      </c>
      <c r="G38" s="41">
        <f ca="1">IF(ISERROR(OFFSET('HARGA SATUAN'!$I$6,MATCH(C38,'HARGA SATUAN'!$C$7:$C$1492,0),0)),"",OFFSET('HARGA SATUAN'!$I$6,MATCH(C38,'HARGA SATUAN'!$C$7:$C$1492,0),0))</f>
        <v>0</v>
      </c>
      <c r="H38" s="136" t="str">
        <f ca="1">IF(B38="","",#REF!)</f>
        <v/>
      </c>
      <c r="I38" s="136" t="str">
        <f ca="1">IF(B38="","",#REF!)</f>
        <v/>
      </c>
      <c r="J38" s="136" t="str">
        <f ca="1">IF(B38="","",#REF!)</f>
        <v/>
      </c>
      <c r="K38" s="136" t="str">
        <f ca="1">IF(B38="","",#REF!)</f>
        <v/>
      </c>
      <c r="L38" s="136" t="str">
        <f ca="1">IF(C38="","",#REF!)</f>
        <v/>
      </c>
    </row>
    <row r="39" spans="1:12" s="137" customFormat="1">
      <c r="A39" s="112">
        <v>28</v>
      </c>
      <c r="B39" s="134" t="str">
        <f t="shared" ca="1" si="0"/>
        <v/>
      </c>
      <c r="C39" s="109" t="str">
        <f t="shared" ca="1" si="1"/>
        <v/>
      </c>
      <c r="D39" s="101" t="str">
        <f ca="1">IF(ISERROR(OFFSET('HARGA SATUAN'!$D$6,MATCH(C39,'HARGA SATUAN'!$C$7:$C$1492,0),0)),"",OFFSET('HARGA SATUAN'!$D$6,MATCH(C39,'HARGA SATUAN'!$C$7:$C$1492,0),0))</f>
        <v/>
      </c>
      <c r="E39" s="101">
        <f ca="1">IF(B39="+","Unit",IF(ISERROR(OFFSET('HARGA SATUAN'!$E$6,MATCH(C39,'HARGA SATUAN'!$C$7:$C$1492,0),0)),"",OFFSET('HARGA SATUAN'!$E$6,MATCH(C39,'HARGA SATUAN'!$C$7:$C$1492,0),0)))</f>
        <v>0</v>
      </c>
      <c r="F39" s="138" t="str">
        <f t="shared" ca="1" si="2"/>
        <v/>
      </c>
      <c r="G39" s="41">
        <f ca="1">IF(ISERROR(OFFSET('HARGA SATUAN'!$I$6,MATCH(C39,'HARGA SATUAN'!$C$7:$C$1492,0),0)),"",OFFSET('HARGA SATUAN'!$I$6,MATCH(C39,'HARGA SATUAN'!$C$7:$C$1492,0),0))</f>
        <v>0</v>
      </c>
      <c r="H39" s="136" t="str">
        <f ca="1">IF(B39="","",#REF!)</f>
        <v/>
      </c>
      <c r="I39" s="136" t="str">
        <f ca="1">IF(B39="","",#REF!)</f>
        <v/>
      </c>
      <c r="J39" s="136" t="str">
        <f ca="1">IF(B39="","",#REF!)</f>
        <v/>
      </c>
      <c r="K39" s="136" t="str">
        <f ca="1">IF(B39="","",#REF!)</f>
        <v/>
      </c>
      <c r="L39" s="136" t="str">
        <f ca="1">IF(C39="","",#REF!)</f>
        <v/>
      </c>
    </row>
    <row r="40" spans="1:12" s="137" customFormat="1">
      <c r="A40" s="112">
        <v>29</v>
      </c>
      <c r="B40" s="134" t="str">
        <f t="shared" ca="1" si="0"/>
        <v/>
      </c>
      <c r="C40" s="109" t="str">
        <f t="shared" ca="1" si="1"/>
        <v/>
      </c>
      <c r="D40" s="101" t="str">
        <f ca="1">IF(ISERROR(OFFSET('HARGA SATUAN'!$D$6,MATCH(C40,'HARGA SATUAN'!$C$7:$C$1492,0),0)),"",OFFSET('HARGA SATUAN'!$D$6,MATCH(C40,'HARGA SATUAN'!$C$7:$C$1492,0),0))</f>
        <v/>
      </c>
      <c r="E40" s="101">
        <f ca="1">IF(B40="+","Unit",IF(ISERROR(OFFSET('HARGA SATUAN'!$E$6,MATCH(C40,'HARGA SATUAN'!$C$7:$C$1492,0),0)),"",OFFSET('HARGA SATUAN'!$E$6,MATCH(C40,'HARGA SATUAN'!$C$7:$C$1492,0),0)))</f>
        <v>0</v>
      </c>
      <c r="F40" s="138" t="str">
        <f t="shared" ca="1" si="2"/>
        <v/>
      </c>
      <c r="G40" s="41">
        <f ca="1">IF(ISERROR(OFFSET('HARGA SATUAN'!$I$6,MATCH(C40,'HARGA SATUAN'!$C$7:$C$1492,0),0)),"",OFFSET('HARGA SATUAN'!$I$6,MATCH(C40,'HARGA SATUAN'!$C$7:$C$1492,0),0))</f>
        <v>0</v>
      </c>
      <c r="H40" s="136" t="str">
        <f ca="1">IF(B40="","",#REF!)</f>
        <v/>
      </c>
      <c r="I40" s="136" t="str">
        <f ca="1">IF(B40="","",#REF!)</f>
        <v/>
      </c>
      <c r="J40" s="136" t="str">
        <f ca="1">IF(B40="","",#REF!)</f>
        <v/>
      </c>
      <c r="K40" s="136" t="str">
        <f ca="1">IF(B40="","",#REF!)</f>
        <v/>
      </c>
      <c r="L40" s="136" t="str">
        <f ca="1">IF(C40="","",#REF!)</f>
        <v/>
      </c>
    </row>
    <row r="41" spans="1:12" s="137" customFormat="1">
      <c r="A41" s="112">
        <v>30</v>
      </c>
      <c r="B41" s="134" t="str">
        <f t="shared" ca="1" si="0"/>
        <v/>
      </c>
      <c r="C41" s="109" t="str">
        <f t="shared" ca="1" si="1"/>
        <v/>
      </c>
      <c r="D41" s="101" t="str">
        <f ca="1">IF(ISERROR(OFFSET('HARGA SATUAN'!$D$6,MATCH(C41,'HARGA SATUAN'!$C$7:$C$1492,0),0)),"",OFFSET('HARGA SATUAN'!$D$6,MATCH(C41,'HARGA SATUAN'!$C$7:$C$1492,0),0))</f>
        <v/>
      </c>
      <c r="E41" s="101">
        <f ca="1">IF(B41="+","Unit",IF(ISERROR(OFFSET('HARGA SATUAN'!$E$6,MATCH(C41,'HARGA SATUAN'!$C$7:$C$1492,0),0)),"",OFFSET('HARGA SATUAN'!$E$6,MATCH(C41,'HARGA SATUAN'!$C$7:$C$1492,0),0)))</f>
        <v>0</v>
      </c>
      <c r="F41" s="138" t="str">
        <f t="shared" ca="1" si="2"/>
        <v/>
      </c>
      <c r="G41" s="41">
        <f ca="1">IF(ISERROR(OFFSET('HARGA SATUAN'!$I$6,MATCH(C41,'HARGA SATUAN'!$C$7:$C$1492,0),0)),"",OFFSET('HARGA SATUAN'!$I$6,MATCH(C41,'HARGA SATUAN'!$C$7:$C$1492,0),0))</f>
        <v>0</v>
      </c>
      <c r="H41" s="136" t="str">
        <f ca="1">IF(B41="","",#REF!)</f>
        <v/>
      </c>
      <c r="I41" s="136" t="str">
        <f ca="1">IF(B41="","",#REF!)</f>
        <v/>
      </c>
      <c r="J41" s="136" t="str">
        <f ca="1">IF(B41="","",#REF!)</f>
        <v/>
      </c>
      <c r="K41" s="136" t="str">
        <f ca="1">IF(B41="","",#REF!)</f>
        <v/>
      </c>
      <c r="L41" s="136" t="str">
        <f ca="1">IF(C41="","",#REF!)</f>
        <v/>
      </c>
    </row>
    <row r="42" spans="1:12">
      <c r="A42" s="112">
        <v>31</v>
      </c>
      <c r="B42" s="134" t="str">
        <f t="shared" ca="1" si="0"/>
        <v/>
      </c>
      <c r="C42" s="109" t="str">
        <f t="shared" ca="1" si="1"/>
        <v/>
      </c>
      <c r="D42" s="101" t="str">
        <f ca="1">IF(ISERROR(OFFSET('HARGA SATUAN'!$D$6,MATCH(C42,'HARGA SATUAN'!$C$7:$C$1492,0),0)),"",OFFSET('HARGA SATUAN'!$D$6,MATCH(C42,'HARGA SATUAN'!$C$7:$C$1492,0),0))</f>
        <v/>
      </c>
      <c r="E42" s="101">
        <f ca="1">IF(B42="+","Unit",IF(ISERROR(OFFSET('HARGA SATUAN'!$E$6,MATCH(C42,'HARGA SATUAN'!$C$7:$C$1492,0),0)),"",OFFSET('HARGA SATUAN'!$E$6,MATCH(C42,'HARGA SATUAN'!$C$7:$C$1492,0),0)))</f>
        <v>0</v>
      </c>
      <c r="F42" s="138" t="str">
        <f t="shared" ca="1" si="2"/>
        <v/>
      </c>
      <c r="G42" s="41">
        <f ca="1">IF(ISERROR(OFFSET('HARGA SATUAN'!$I$6,MATCH(C42,'HARGA SATUAN'!$C$7:$C$1492,0),0)),"",OFFSET('HARGA SATUAN'!$I$6,MATCH(C42,'HARGA SATUAN'!$C$7:$C$1492,0),0))</f>
        <v>0</v>
      </c>
      <c r="H42" s="136" t="str">
        <f ca="1">IF(B42="","",#REF!)</f>
        <v/>
      </c>
      <c r="I42" s="136" t="str">
        <f ca="1">IF(B42="","",#REF!)</f>
        <v/>
      </c>
      <c r="J42" s="136" t="str">
        <f ca="1">IF(B42="","",#REF!)</f>
        <v/>
      </c>
      <c r="K42" s="136" t="str">
        <f ca="1">IF(B42="","",#REF!)</f>
        <v/>
      </c>
      <c r="L42" s="136" t="str">
        <f ca="1">IF(C42="","",#REF!)</f>
        <v/>
      </c>
    </row>
    <row r="43" spans="1:12">
      <c r="A43" s="112">
        <v>32</v>
      </c>
      <c r="B43" s="134" t="str">
        <f t="shared" ca="1" si="0"/>
        <v/>
      </c>
      <c r="C43" s="109" t="str">
        <f t="shared" ca="1" si="1"/>
        <v/>
      </c>
      <c r="D43" s="101" t="str">
        <f ca="1">IF(ISERROR(OFFSET('HARGA SATUAN'!$D$6,MATCH(C43,'HARGA SATUAN'!$C$7:$C$1492,0),0)),"",OFFSET('HARGA SATUAN'!$D$6,MATCH(C43,'HARGA SATUAN'!$C$7:$C$1492,0),0))</f>
        <v/>
      </c>
      <c r="E43" s="101">
        <f ca="1">IF(B43="+","Unit",IF(ISERROR(OFFSET('HARGA SATUAN'!$E$6,MATCH(C43,'HARGA SATUAN'!$C$7:$C$1492,0),0)),"",OFFSET('HARGA SATUAN'!$E$6,MATCH(C43,'HARGA SATUAN'!$C$7:$C$1492,0),0)))</f>
        <v>0</v>
      </c>
      <c r="F43" s="138" t="str">
        <f t="shared" ca="1" si="2"/>
        <v/>
      </c>
      <c r="G43" s="41">
        <f ca="1">IF(ISERROR(OFFSET('HARGA SATUAN'!$I$6,MATCH(C43,'HARGA SATUAN'!$C$7:$C$1492,0),0)),"",OFFSET('HARGA SATUAN'!$I$6,MATCH(C43,'HARGA SATUAN'!$C$7:$C$1492,0),0))</f>
        <v>0</v>
      </c>
      <c r="H43" s="136" t="str">
        <f ca="1">IF(B43="","",#REF!)</f>
        <v/>
      </c>
      <c r="I43" s="136" t="str">
        <f ca="1">IF(B43="","",#REF!)</f>
        <v/>
      </c>
      <c r="J43" s="136" t="str">
        <f ca="1">IF(B43="","",#REF!)</f>
        <v/>
      </c>
      <c r="K43" s="136" t="str">
        <f ca="1">IF(B43="","",#REF!)</f>
        <v/>
      </c>
      <c r="L43" s="136" t="str">
        <f ca="1">IF(C43="","",#REF!)</f>
        <v/>
      </c>
    </row>
    <row r="44" spans="1:12">
      <c r="A44" s="112">
        <v>33</v>
      </c>
      <c r="B44" s="134" t="str">
        <f t="shared" ca="1" si="0"/>
        <v/>
      </c>
      <c r="C44" s="109" t="str">
        <f t="shared" ca="1" si="1"/>
        <v/>
      </c>
      <c r="D44" s="101" t="str">
        <f ca="1">IF(ISERROR(OFFSET('HARGA SATUAN'!$D$6,MATCH(C44,'HARGA SATUAN'!$C$7:$C$1492,0),0)),"",OFFSET('HARGA SATUAN'!$D$6,MATCH(C44,'HARGA SATUAN'!$C$7:$C$1492,0),0))</f>
        <v/>
      </c>
      <c r="E44" s="101">
        <f ca="1">IF(B44="+","Unit",IF(ISERROR(OFFSET('HARGA SATUAN'!$E$6,MATCH(C44,'HARGA SATUAN'!$C$7:$C$1492,0),0)),"",OFFSET('HARGA SATUAN'!$E$6,MATCH(C44,'HARGA SATUAN'!$C$7:$C$1492,0),0)))</f>
        <v>0</v>
      </c>
      <c r="F44" s="138" t="str">
        <f t="shared" ca="1" si="2"/>
        <v/>
      </c>
      <c r="G44" s="41">
        <f ca="1">IF(ISERROR(OFFSET('HARGA SATUAN'!$I$6,MATCH(C44,'HARGA SATUAN'!$C$7:$C$1492,0),0)),"",OFFSET('HARGA SATUAN'!$I$6,MATCH(C44,'HARGA SATUAN'!$C$7:$C$1492,0),0))</f>
        <v>0</v>
      </c>
      <c r="H44" s="136" t="str">
        <f ca="1">IF(B44="","",#REF!)</f>
        <v/>
      </c>
      <c r="I44" s="136" t="str">
        <f ca="1">IF(B44="","",#REF!)</f>
        <v/>
      </c>
      <c r="J44" s="136" t="str">
        <f ca="1">IF(B44="","",#REF!)</f>
        <v/>
      </c>
      <c r="K44" s="136" t="str">
        <f ca="1">IF(B44="","",#REF!)</f>
        <v/>
      </c>
      <c r="L44" s="136" t="str">
        <f ca="1">IF(C44="","",#REF!)</f>
        <v/>
      </c>
    </row>
    <row r="45" spans="1:12">
      <c r="A45" s="112">
        <v>34</v>
      </c>
      <c r="B45" s="134" t="str">
        <f t="shared" ca="1" si="0"/>
        <v/>
      </c>
      <c r="C45" s="109" t="str">
        <f t="shared" ca="1" si="1"/>
        <v/>
      </c>
      <c r="D45" s="101" t="str">
        <f ca="1">IF(ISERROR(OFFSET('HARGA SATUAN'!$D$6,MATCH(C45,'HARGA SATUAN'!$C$7:$C$1492,0),0)),"",OFFSET('HARGA SATUAN'!$D$6,MATCH(C45,'HARGA SATUAN'!$C$7:$C$1492,0),0))</f>
        <v/>
      </c>
      <c r="E45" s="101">
        <f ca="1">IF(B45="+","Unit",IF(ISERROR(OFFSET('HARGA SATUAN'!$E$6,MATCH(C45,'HARGA SATUAN'!$C$7:$C$1492,0),0)),"",OFFSET('HARGA SATUAN'!$E$6,MATCH(C45,'HARGA SATUAN'!$C$7:$C$1492,0),0)))</f>
        <v>0</v>
      </c>
      <c r="F45" s="138" t="str">
        <f t="shared" ca="1" si="2"/>
        <v/>
      </c>
      <c r="G45" s="41">
        <f ca="1">IF(ISERROR(OFFSET('HARGA SATUAN'!$I$6,MATCH(C45,'HARGA SATUAN'!$C$7:$C$1492,0),0)),"",OFFSET('HARGA SATUAN'!$I$6,MATCH(C45,'HARGA SATUAN'!$C$7:$C$1492,0),0))</f>
        <v>0</v>
      </c>
      <c r="H45" s="136" t="str">
        <f ca="1">IF(B45="","",#REF!)</f>
        <v/>
      </c>
      <c r="I45" s="136" t="str">
        <f ca="1">IF(B45="","",#REF!)</f>
        <v/>
      </c>
      <c r="J45" s="136" t="str">
        <f ca="1">IF(B45="","",#REF!)</f>
        <v/>
      </c>
      <c r="K45" s="136" t="str">
        <f ca="1">IF(B45="","",#REF!)</f>
        <v/>
      </c>
      <c r="L45" s="136" t="str">
        <f ca="1">IF(C45="","",#REF!)</f>
        <v/>
      </c>
    </row>
    <row r="46" spans="1:12">
      <c r="A46" s="112">
        <v>35</v>
      </c>
      <c r="B46" s="134" t="str">
        <f t="shared" ca="1" si="0"/>
        <v/>
      </c>
      <c r="C46" s="109" t="str">
        <f t="shared" ca="1" si="1"/>
        <v/>
      </c>
      <c r="D46" s="101" t="str">
        <f ca="1">IF(ISERROR(OFFSET('HARGA SATUAN'!$D$6,MATCH(C46,'HARGA SATUAN'!$C$7:$C$1492,0),0)),"",OFFSET('HARGA SATUAN'!$D$6,MATCH(C46,'HARGA SATUAN'!$C$7:$C$1492,0),0))</f>
        <v/>
      </c>
      <c r="E46" s="101">
        <f ca="1">IF(B46="+","Unit",IF(ISERROR(OFFSET('HARGA SATUAN'!$E$6,MATCH(C46,'HARGA SATUAN'!$C$7:$C$1492,0),0)),"",OFFSET('HARGA SATUAN'!$E$6,MATCH(C46,'HARGA SATUAN'!$C$7:$C$1492,0),0)))</f>
        <v>0</v>
      </c>
      <c r="F46" s="138" t="str">
        <f t="shared" ca="1" si="2"/>
        <v/>
      </c>
      <c r="G46" s="41">
        <f ca="1">IF(ISERROR(OFFSET('HARGA SATUAN'!$I$6,MATCH(C46,'HARGA SATUAN'!$C$7:$C$1492,0),0)),"",OFFSET('HARGA SATUAN'!$I$6,MATCH(C46,'HARGA SATUAN'!$C$7:$C$1492,0),0))</f>
        <v>0</v>
      </c>
      <c r="H46" s="136" t="str">
        <f ca="1">IF(B46="","",#REF!)</f>
        <v/>
      </c>
      <c r="I46" s="136" t="str">
        <f ca="1">IF(B46="","",#REF!)</f>
        <v/>
      </c>
      <c r="J46" s="136" t="str">
        <f ca="1">IF(B46="","",#REF!)</f>
        <v/>
      </c>
      <c r="K46" s="136" t="str">
        <f ca="1">IF(B46="","",#REF!)</f>
        <v/>
      </c>
      <c r="L46" s="136" t="str">
        <f ca="1">IF(C46="","",#REF!)</f>
        <v/>
      </c>
    </row>
    <row r="47" spans="1:12">
      <c r="A47" s="112">
        <v>36</v>
      </c>
      <c r="B47" s="134" t="str">
        <f t="shared" ca="1" si="0"/>
        <v/>
      </c>
      <c r="C47" s="109" t="str">
        <f t="shared" ca="1" si="1"/>
        <v/>
      </c>
      <c r="D47" s="101" t="str">
        <f ca="1">IF(ISERROR(OFFSET('HARGA SATUAN'!$D$6,MATCH(C47,'HARGA SATUAN'!$C$7:$C$1492,0),0)),"",OFFSET('HARGA SATUAN'!$D$6,MATCH(C47,'HARGA SATUAN'!$C$7:$C$1492,0),0))</f>
        <v/>
      </c>
      <c r="E47" s="101">
        <f ca="1">IF(B47="+","Unit",IF(ISERROR(OFFSET('HARGA SATUAN'!$E$6,MATCH(C47,'HARGA SATUAN'!$C$7:$C$1492,0),0)),"",OFFSET('HARGA SATUAN'!$E$6,MATCH(C47,'HARGA SATUAN'!$C$7:$C$1492,0),0)))</f>
        <v>0</v>
      </c>
      <c r="F47" s="138" t="str">
        <f t="shared" ca="1" si="2"/>
        <v/>
      </c>
      <c r="G47" s="41">
        <f ca="1">IF(ISERROR(OFFSET('HARGA SATUAN'!$I$6,MATCH(C47,'HARGA SATUAN'!$C$7:$C$1492,0),0)),"",OFFSET('HARGA SATUAN'!$I$6,MATCH(C47,'HARGA SATUAN'!$C$7:$C$1492,0),0))</f>
        <v>0</v>
      </c>
      <c r="H47" s="136" t="str">
        <f ca="1">IF(B47="","",#REF!)</f>
        <v/>
      </c>
      <c r="I47" s="136" t="str">
        <f ca="1">IF(B47="","",#REF!)</f>
        <v/>
      </c>
      <c r="J47" s="136" t="str">
        <f ca="1">IF(B47="","",#REF!)</f>
        <v/>
      </c>
      <c r="K47" s="136" t="str">
        <f ca="1">IF(B47="","",#REF!)</f>
        <v/>
      </c>
      <c r="L47" s="136" t="str">
        <f ca="1">IF(C47="","",#REF!)</f>
        <v/>
      </c>
    </row>
    <row r="48" spans="1:12">
      <c r="A48" s="112">
        <v>37</v>
      </c>
      <c r="B48" s="134" t="str">
        <f t="shared" ca="1" si="0"/>
        <v/>
      </c>
      <c r="C48" s="109" t="str">
        <f t="shared" ca="1" si="1"/>
        <v/>
      </c>
      <c r="D48" s="101" t="str">
        <f ca="1">IF(ISERROR(OFFSET('HARGA SATUAN'!$D$6,MATCH(C48,'HARGA SATUAN'!$C$7:$C$1492,0),0)),"",OFFSET('HARGA SATUAN'!$D$6,MATCH(C48,'HARGA SATUAN'!$C$7:$C$1492,0),0))</f>
        <v/>
      </c>
      <c r="E48" s="101">
        <f ca="1">IF(B48="+","Unit",IF(ISERROR(OFFSET('HARGA SATUAN'!$E$6,MATCH(C48,'HARGA SATUAN'!$C$7:$C$1492,0),0)),"",OFFSET('HARGA SATUAN'!$E$6,MATCH(C48,'HARGA SATUAN'!$C$7:$C$1492,0),0)))</f>
        <v>0</v>
      </c>
      <c r="F48" s="138" t="str">
        <f t="shared" ca="1" si="2"/>
        <v/>
      </c>
      <c r="G48" s="41">
        <f ca="1">IF(ISERROR(OFFSET('HARGA SATUAN'!$I$6,MATCH(C48,'HARGA SATUAN'!$C$7:$C$1492,0),0)),"",OFFSET('HARGA SATUAN'!$I$6,MATCH(C48,'HARGA SATUAN'!$C$7:$C$1492,0),0))</f>
        <v>0</v>
      </c>
      <c r="H48" s="136" t="str">
        <f ca="1">IF(B48="","",#REF!)</f>
        <v/>
      </c>
      <c r="I48" s="136" t="str">
        <f ca="1">IF(B48="","",#REF!)</f>
        <v/>
      </c>
      <c r="J48" s="136" t="str">
        <f ca="1">IF(B48="","",#REF!)</f>
        <v/>
      </c>
      <c r="K48" s="136" t="str">
        <f ca="1">IF(B48="","",#REF!)</f>
        <v/>
      </c>
      <c r="L48" s="136" t="str">
        <f ca="1">IF(C48="","",#REF!)</f>
        <v/>
      </c>
    </row>
    <row r="49" spans="1:12">
      <c r="A49" s="112">
        <v>38</v>
      </c>
      <c r="B49" s="134" t="str">
        <f t="shared" ca="1" si="0"/>
        <v/>
      </c>
      <c r="C49" s="109" t="str">
        <f t="shared" ca="1" si="1"/>
        <v/>
      </c>
      <c r="D49" s="101" t="str">
        <f ca="1">IF(ISERROR(OFFSET('HARGA SATUAN'!$D$6,MATCH(C49,'HARGA SATUAN'!$C$7:$C$1492,0),0)),"",OFFSET('HARGA SATUAN'!$D$6,MATCH(C49,'HARGA SATUAN'!$C$7:$C$1492,0),0))</f>
        <v/>
      </c>
      <c r="E49" s="101">
        <f ca="1">IF(B49="+","Unit",IF(ISERROR(OFFSET('HARGA SATUAN'!$E$6,MATCH(C49,'HARGA SATUAN'!$C$7:$C$1492,0),0)),"",OFFSET('HARGA SATUAN'!$E$6,MATCH(C49,'HARGA SATUAN'!$C$7:$C$1492,0),0)))</f>
        <v>0</v>
      </c>
      <c r="F49" s="138" t="str">
        <f t="shared" ca="1" si="2"/>
        <v/>
      </c>
      <c r="G49" s="41">
        <f ca="1">IF(ISERROR(OFFSET('HARGA SATUAN'!$I$6,MATCH(C49,'HARGA SATUAN'!$C$7:$C$1492,0),0)),"",OFFSET('HARGA SATUAN'!$I$6,MATCH(C49,'HARGA SATUAN'!$C$7:$C$1492,0),0))</f>
        <v>0</v>
      </c>
      <c r="H49" s="136" t="str">
        <f ca="1">IF(B49="","",#REF!)</f>
        <v/>
      </c>
      <c r="I49" s="136" t="str">
        <f ca="1">IF(B49="","",#REF!)</f>
        <v/>
      </c>
      <c r="J49" s="136" t="str">
        <f ca="1">IF(B49="","",#REF!)</f>
        <v/>
      </c>
      <c r="K49" s="136" t="str">
        <f ca="1">IF(B49="","",#REF!)</f>
        <v/>
      </c>
      <c r="L49" s="136" t="str">
        <f ca="1">IF(C49="","",#REF!)</f>
        <v/>
      </c>
    </row>
    <row r="50" spans="1:12">
      <c r="A50" s="112">
        <v>39</v>
      </c>
      <c r="B50" s="134" t="str">
        <f t="shared" ca="1" si="0"/>
        <v/>
      </c>
      <c r="C50" s="109" t="str">
        <f t="shared" ca="1" si="1"/>
        <v/>
      </c>
      <c r="D50" s="101" t="str">
        <f ca="1">IF(ISERROR(OFFSET('HARGA SATUAN'!$D$6,MATCH(C50,'HARGA SATUAN'!$C$7:$C$1492,0),0)),"",OFFSET('HARGA SATUAN'!$D$6,MATCH(C50,'HARGA SATUAN'!$C$7:$C$1492,0),0))</f>
        <v/>
      </c>
      <c r="E50" s="101">
        <f ca="1">IF(B50="+","Unit",IF(ISERROR(OFFSET('HARGA SATUAN'!$E$6,MATCH(C50,'HARGA SATUAN'!$C$7:$C$1492,0),0)),"",OFFSET('HARGA SATUAN'!$E$6,MATCH(C50,'HARGA SATUAN'!$C$7:$C$1492,0),0)))</f>
        <v>0</v>
      </c>
      <c r="F50" s="138" t="str">
        <f t="shared" ca="1" si="2"/>
        <v/>
      </c>
      <c r="G50" s="41">
        <f ca="1">IF(ISERROR(OFFSET('HARGA SATUAN'!$I$6,MATCH(C50,'HARGA SATUAN'!$C$7:$C$1492,0),0)),"",OFFSET('HARGA SATUAN'!$I$6,MATCH(C50,'HARGA SATUAN'!$C$7:$C$1492,0),0))</f>
        <v>0</v>
      </c>
      <c r="H50" s="136" t="str">
        <f ca="1">IF(B50="","",#REF!)</f>
        <v/>
      </c>
      <c r="I50" s="136" t="str">
        <f ca="1">IF(B50="","",#REF!)</f>
        <v/>
      </c>
      <c r="J50" s="136" t="str">
        <f ca="1">IF(B50="","",#REF!)</f>
        <v/>
      </c>
      <c r="K50" s="136" t="str">
        <f ca="1">IF(B50="","",#REF!)</f>
        <v/>
      </c>
      <c r="L50" s="136" t="str">
        <f ca="1">IF(C50="","",#REF!)</f>
        <v/>
      </c>
    </row>
    <row r="51" spans="1:12">
      <c r="A51" s="112">
        <v>40</v>
      </c>
      <c r="B51" s="134" t="str">
        <f t="shared" ca="1" si="0"/>
        <v/>
      </c>
      <c r="C51" s="109" t="str">
        <f t="shared" ca="1" si="1"/>
        <v/>
      </c>
      <c r="D51" s="101" t="str">
        <f ca="1">IF(ISERROR(OFFSET('HARGA SATUAN'!$D$6,MATCH(C51,'HARGA SATUAN'!$C$7:$C$1492,0),0)),"",OFFSET('HARGA SATUAN'!$D$6,MATCH(C51,'HARGA SATUAN'!$C$7:$C$1492,0),0))</f>
        <v/>
      </c>
      <c r="E51" s="101">
        <f ca="1">IF(B51="+","Unit",IF(ISERROR(OFFSET('HARGA SATUAN'!$E$6,MATCH(C51,'HARGA SATUAN'!$C$7:$C$1492,0),0)),"",OFFSET('HARGA SATUAN'!$E$6,MATCH(C51,'HARGA SATUAN'!$C$7:$C$1492,0),0)))</f>
        <v>0</v>
      </c>
      <c r="F51" s="138" t="str">
        <f t="shared" ca="1" si="2"/>
        <v/>
      </c>
      <c r="G51" s="41">
        <f ca="1">IF(ISERROR(OFFSET('HARGA SATUAN'!$I$6,MATCH(C51,'HARGA SATUAN'!$C$7:$C$1492,0),0)),"",OFFSET('HARGA SATUAN'!$I$6,MATCH(C51,'HARGA SATUAN'!$C$7:$C$1492,0),0))</f>
        <v>0</v>
      </c>
      <c r="H51" s="136" t="str">
        <f ca="1">IF(B51="","",#REF!)</f>
        <v/>
      </c>
      <c r="I51" s="136" t="str">
        <f ca="1">IF(B51="","",#REF!)</f>
        <v/>
      </c>
      <c r="J51" s="136" t="str">
        <f ca="1">IF(B51="","",#REF!)</f>
        <v/>
      </c>
      <c r="K51" s="136" t="str">
        <f ca="1">IF(B51="","",#REF!)</f>
        <v/>
      </c>
      <c r="L51" s="136" t="str">
        <f ca="1">IF(C51="","",#REF!)</f>
        <v/>
      </c>
    </row>
    <row r="52" spans="1:12">
      <c r="A52" s="112">
        <v>41</v>
      </c>
      <c r="B52" s="134" t="str">
        <f t="shared" ca="1" si="0"/>
        <v/>
      </c>
      <c r="C52" s="109" t="str">
        <f t="shared" ca="1" si="1"/>
        <v/>
      </c>
      <c r="D52" s="101" t="str">
        <f ca="1">IF(ISERROR(OFFSET('HARGA SATUAN'!$D$6,MATCH(C52,'HARGA SATUAN'!$C$7:$C$1492,0),0)),"",OFFSET('HARGA SATUAN'!$D$6,MATCH(C52,'HARGA SATUAN'!$C$7:$C$1492,0),0))</f>
        <v/>
      </c>
      <c r="E52" s="101">
        <f ca="1">IF(B52="+","Unit",IF(ISERROR(OFFSET('HARGA SATUAN'!$E$6,MATCH(C52,'HARGA SATUAN'!$C$7:$C$1492,0),0)),"",OFFSET('HARGA SATUAN'!$E$6,MATCH(C52,'HARGA SATUAN'!$C$7:$C$1492,0),0)))</f>
        <v>0</v>
      </c>
      <c r="F52" s="138" t="str">
        <f t="shared" ca="1" si="2"/>
        <v/>
      </c>
      <c r="G52" s="41">
        <f ca="1">IF(ISERROR(OFFSET('HARGA SATUAN'!$I$6,MATCH(C52,'HARGA SATUAN'!$C$7:$C$1492,0),0)),"",OFFSET('HARGA SATUAN'!$I$6,MATCH(C52,'HARGA SATUAN'!$C$7:$C$1492,0),0))</f>
        <v>0</v>
      </c>
      <c r="H52" s="136" t="str">
        <f ca="1">IF(B52="","",#REF!)</f>
        <v/>
      </c>
      <c r="I52" s="136" t="str">
        <f ca="1">IF(B52="","",#REF!)</f>
        <v/>
      </c>
      <c r="J52" s="136" t="str">
        <f ca="1">IF(B52="","",#REF!)</f>
        <v/>
      </c>
      <c r="K52" s="136" t="str">
        <f ca="1">IF(B52="","",#REF!)</f>
        <v/>
      </c>
      <c r="L52" s="136" t="str">
        <f ca="1">IF(C52="","",#REF!)</f>
        <v/>
      </c>
    </row>
    <row r="53" spans="1:12">
      <c r="A53" s="112">
        <v>42</v>
      </c>
      <c r="B53" s="134" t="str">
        <f t="shared" ca="1" si="0"/>
        <v/>
      </c>
      <c r="C53" s="109" t="str">
        <f t="shared" ca="1" si="1"/>
        <v/>
      </c>
      <c r="D53" s="101" t="str">
        <f ca="1">IF(ISERROR(OFFSET('HARGA SATUAN'!$D$6,MATCH(C53,'HARGA SATUAN'!$C$7:$C$1492,0),0)),"",OFFSET('HARGA SATUAN'!$D$6,MATCH(C53,'HARGA SATUAN'!$C$7:$C$1492,0),0))</f>
        <v/>
      </c>
      <c r="E53" s="101">
        <f ca="1">IF(B53="+","Unit",IF(ISERROR(OFFSET('HARGA SATUAN'!$E$6,MATCH(C53,'HARGA SATUAN'!$C$7:$C$1492,0),0)),"",OFFSET('HARGA SATUAN'!$E$6,MATCH(C53,'HARGA SATUAN'!$C$7:$C$1492,0),0)))</f>
        <v>0</v>
      </c>
      <c r="F53" s="138" t="str">
        <f t="shared" ca="1" si="2"/>
        <v/>
      </c>
      <c r="G53" s="41">
        <f ca="1">IF(ISERROR(OFFSET('HARGA SATUAN'!$I$6,MATCH(C53,'HARGA SATUAN'!$C$7:$C$1492,0),0)),"",OFFSET('HARGA SATUAN'!$I$6,MATCH(C53,'HARGA SATUAN'!$C$7:$C$1492,0),0))</f>
        <v>0</v>
      </c>
      <c r="H53" s="136" t="str">
        <f ca="1">IF(B53="","",#REF!)</f>
        <v/>
      </c>
      <c r="I53" s="136" t="str">
        <f ca="1">IF(B53="","",#REF!)</f>
        <v/>
      </c>
      <c r="J53" s="136" t="str">
        <f ca="1">IF(B53="","",#REF!)</f>
        <v/>
      </c>
      <c r="K53" s="136" t="str">
        <f ca="1">IF(B53="","",#REF!)</f>
        <v/>
      </c>
      <c r="L53" s="136" t="str">
        <f ca="1">IF(C53="","",#REF!)</f>
        <v/>
      </c>
    </row>
    <row r="54" spans="1:12">
      <c r="A54" s="112">
        <v>43</v>
      </c>
      <c r="B54" s="134" t="str">
        <f t="shared" ca="1" si="0"/>
        <v/>
      </c>
      <c r="C54" s="109" t="str">
        <f t="shared" ca="1" si="1"/>
        <v/>
      </c>
      <c r="D54" s="101" t="str">
        <f ca="1">IF(ISERROR(OFFSET('HARGA SATUAN'!$D$6,MATCH(C54,'HARGA SATUAN'!$C$7:$C$1492,0),0)),"",OFFSET('HARGA SATUAN'!$D$6,MATCH(C54,'HARGA SATUAN'!$C$7:$C$1492,0),0))</f>
        <v/>
      </c>
      <c r="E54" s="101">
        <f ca="1">IF(B54="+","Unit",IF(ISERROR(OFFSET('HARGA SATUAN'!$E$6,MATCH(C54,'HARGA SATUAN'!$C$7:$C$1492,0),0)),"",OFFSET('HARGA SATUAN'!$E$6,MATCH(C54,'HARGA SATUAN'!$C$7:$C$1492,0),0)))</f>
        <v>0</v>
      </c>
      <c r="F54" s="138" t="str">
        <f t="shared" ca="1" si="2"/>
        <v/>
      </c>
      <c r="G54" s="41">
        <f ca="1">IF(ISERROR(OFFSET('HARGA SATUAN'!$I$6,MATCH(C54,'HARGA SATUAN'!$C$7:$C$1492,0),0)),"",OFFSET('HARGA SATUAN'!$I$6,MATCH(C54,'HARGA SATUAN'!$C$7:$C$1492,0),0))</f>
        <v>0</v>
      </c>
      <c r="H54" s="136" t="str">
        <f ca="1">IF(B54="","",#REF!)</f>
        <v/>
      </c>
      <c r="I54" s="136" t="str">
        <f ca="1">IF(B54="","",#REF!)</f>
        <v/>
      </c>
      <c r="J54" s="136" t="str">
        <f ca="1">IF(B54="","",#REF!)</f>
        <v/>
      </c>
      <c r="K54" s="136" t="str">
        <f ca="1">IF(B54="","",#REF!)</f>
        <v/>
      </c>
      <c r="L54" s="136" t="str">
        <f ca="1">IF(C54="","",#REF!)</f>
        <v/>
      </c>
    </row>
    <row r="55" spans="1:12">
      <c r="A55" s="112">
        <v>44</v>
      </c>
      <c r="B55" s="134" t="str">
        <f t="shared" ca="1" si="0"/>
        <v/>
      </c>
      <c r="C55" s="109" t="str">
        <f t="shared" ca="1" si="1"/>
        <v/>
      </c>
      <c r="D55" s="101" t="str">
        <f ca="1">IF(ISERROR(OFFSET('HARGA SATUAN'!$D$6,MATCH(C55,'HARGA SATUAN'!$C$7:$C$1492,0),0)),"",OFFSET('HARGA SATUAN'!$D$6,MATCH(C55,'HARGA SATUAN'!$C$7:$C$1492,0),0))</f>
        <v/>
      </c>
      <c r="E55" s="101">
        <f ca="1">IF(B55="+","Unit",IF(ISERROR(OFFSET('HARGA SATUAN'!$E$6,MATCH(C55,'HARGA SATUAN'!$C$7:$C$1492,0),0)),"",OFFSET('HARGA SATUAN'!$E$6,MATCH(C55,'HARGA SATUAN'!$C$7:$C$1492,0),0)))</f>
        <v>0</v>
      </c>
      <c r="F55" s="138" t="str">
        <f t="shared" ca="1" si="2"/>
        <v/>
      </c>
      <c r="G55" s="41">
        <f ca="1">IF(ISERROR(OFFSET('HARGA SATUAN'!$I$6,MATCH(C55,'HARGA SATUAN'!$C$7:$C$1492,0),0)),"",OFFSET('HARGA SATUAN'!$I$6,MATCH(C55,'HARGA SATUAN'!$C$7:$C$1492,0),0))</f>
        <v>0</v>
      </c>
      <c r="H55" s="136" t="str">
        <f ca="1">IF(B55="","",#REF!)</f>
        <v/>
      </c>
      <c r="I55" s="136" t="str">
        <f ca="1">IF(B55="","",#REF!)</f>
        <v/>
      </c>
      <c r="J55" s="136" t="str">
        <f ca="1">IF(B55="","",#REF!)</f>
        <v/>
      </c>
      <c r="K55" s="136" t="str">
        <f ca="1">IF(B55="","",#REF!)</f>
        <v/>
      </c>
      <c r="L55" s="136" t="str">
        <f ca="1">IF(C55="","",#REF!)</f>
        <v/>
      </c>
    </row>
    <row r="56" spans="1:12">
      <c r="A56" s="112">
        <v>45</v>
      </c>
      <c r="B56" s="134" t="str">
        <f t="shared" ca="1" si="0"/>
        <v/>
      </c>
      <c r="C56" s="109" t="str">
        <f t="shared" ca="1" si="1"/>
        <v/>
      </c>
      <c r="D56" s="101" t="str">
        <f ca="1">IF(ISERROR(OFFSET('HARGA SATUAN'!$D$6,MATCH(C56,'HARGA SATUAN'!$C$7:$C$1492,0),0)),"",OFFSET('HARGA SATUAN'!$D$6,MATCH(C56,'HARGA SATUAN'!$C$7:$C$1492,0),0))</f>
        <v/>
      </c>
      <c r="E56" s="101">
        <f ca="1">IF(B56="+","Unit",IF(ISERROR(OFFSET('HARGA SATUAN'!$E$6,MATCH(C56,'HARGA SATUAN'!$C$7:$C$1492,0),0)),"",OFFSET('HARGA SATUAN'!$E$6,MATCH(C56,'HARGA SATUAN'!$C$7:$C$1492,0),0)))</f>
        <v>0</v>
      </c>
      <c r="F56" s="138" t="str">
        <f t="shared" ca="1" si="2"/>
        <v/>
      </c>
      <c r="G56" s="41">
        <f ca="1">IF(ISERROR(OFFSET('HARGA SATUAN'!$I$6,MATCH(C56,'HARGA SATUAN'!$C$7:$C$1492,0),0)),"",OFFSET('HARGA SATUAN'!$I$6,MATCH(C56,'HARGA SATUAN'!$C$7:$C$1492,0),0))</f>
        <v>0</v>
      </c>
      <c r="H56" s="136" t="str">
        <f ca="1">IF(B56="","",#REF!)</f>
        <v/>
      </c>
      <c r="I56" s="136" t="str">
        <f ca="1">IF(B56="","",#REF!)</f>
        <v/>
      </c>
      <c r="J56" s="136" t="str">
        <f ca="1">IF(B56="","",#REF!)</f>
        <v/>
      </c>
      <c r="K56" s="136" t="str">
        <f ca="1">IF(B56="","",#REF!)</f>
        <v/>
      </c>
      <c r="L56" s="136" t="str">
        <f ca="1">IF(C56="","",#REF!)</f>
        <v/>
      </c>
    </row>
    <row r="57" spans="1:12">
      <c r="A57" s="112">
        <v>46</v>
      </c>
      <c r="B57" s="134" t="str">
        <f t="shared" ca="1" si="0"/>
        <v/>
      </c>
      <c r="C57" s="109" t="str">
        <f t="shared" ca="1" si="1"/>
        <v/>
      </c>
      <c r="D57" s="101" t="str">
        <f ca="1">IF(ISERROR(OFFSET('HARGA SATUAN'!$D$6,MATCH(C57,'HARGA SATUAN'!$C$7:$C$1492,0),0)),"",OFFSET('HARGA SATUAN'!$D$6,MATCH(C57,'HARGA SATUAN'!$C$7:$C$1492,0),0))</f>
        <v/>
      </c>
      <c r="E57" s="101">
        <f ca="1">IF(B57="+","Unit",IF(ISERROR(OFFSET('HARGA SATUAN'!$E$6,MATCH(C57,'HARGA SATUAN'!$C$7:$C$1492,0),0)),"",OFFSET('HARGA SATUAN'!$E$6,MATCH(C57,'HARGA SATUAN'!$C$7:$C$1492,0),0)))</f>
        <v>0</v>
      </c>
      <c r="F57" s="138" t="str">
        <f t="shared" ca="1" si="2"/>
        <v/>
      </c>
      <c r="G57" s="41">
        <f ca="1">IF(ISERROR(OFFSET('HARGA SATUAN'!$I$6,MATCH(C57,'HARGA SATUAN'!$C$7:$C$1492,0),0)),"",OFFSET('HARGA SATUAN'!$I$6,MATCH(C57,'HARGA SATUAN'!$C$7:$C$1492,0),0))</f>
        <v>0</v>
      </c>
      <c r="H57" s="136" t="str">
        <f ca="1">IF(B57="","",#REF!)</f>
        <v/>
      </c>
      <c r="I57" s="136" t="str">
        <f ca="1">IF(B57="","",#REF!)</f>
        <v/>
      </c>
      <c r="J57" s="136" t="str">
        <f ca="1">IF(B57="","",#REF!)</f>
        <v/>
      </c>
      <c r="K57" s="136" t="str">
        <f ca="1">IF(B57="","",#REF!)</f>
        <v/>
      </c>
      <c r="L57" s="136" t="str">
        <f ca="1">IF(C57="","",#REF!)</f>
        <v/>
      </c>
    </row>
    <row r="58" spans="1:12">
      <c r="A58" s="112">
        <v>47</v>
      </c>
      <c r="B58" s="134" t="str">
        <f t="shared" ca="1" si="0"/>
        <v/>
      </c>
      <c r="C58" s="109" t="str">
        <f t="shared" ca="1" si="1"/>
        <v/>
      </c>
      <c r="D58" s="101" t="str">
        <f ca="1">IF(ISERROR(OFFSET('HARGA SATUAN'!$D$6,MATCH(C58,'HARGA SATUAN'!$C$7:$C$1492,0),0)),"",OFFSET('HARGA SATUAN'!$D$6,MATCH(C58,'HARGA SATUAN'!$C$7:$C$1492,0),0))</f>
        <v/>
      </c>
      <c r="E58" s="101">
        <f ca="1">IF(B58="+","Unit",IF(ISERROR(OFFSET('HARGA SATUAN'!$E$6,MATCH(C58,'HARGA SATUAN'!$C$7:$C$1492,0),0)),"",OFFSET('HARGA SATUAN'!$E$6,MATCH(C58,'HARGA SATUAN'!$C$7:$C$1492,0),0)))</f>
        <v>0</v>
      </c>
      <c r="F58" s="138" t="str">
        <f t="shared" ca="1" si="2"/>
        <v/>
      </c>
      <c r="G58" s="41">
        <f ca="1">IF(ISERROR(OFFSET('HARGA SATUAN'!$I$6,MATCH(C58,'HARGA SATUAN'!$C$7:$C$1492,0),0)),"",OFFSET('HARGA SATUAN'!$I$6,MATCH(C58,'HARGA SATUAN'!$C$7:$C$1492,0),0))</f>
        <v>0</v>
      </c>
      <c r="H58" s="136" t="str">
        <f ca="1">IF(B58="","",#REF!)</f>
        <v/>
      </c>
      <c r="I58" s="136" t="str">
        <f ca="1">IF(B58="","",#REF!)</f>
        <v/>
      </c>
      <c r="J58" s="136" t="str">
        <f ca="1">IF(B58="","",#REF!)</f>
        <v/>
      </c>
      <c r="K58" s="136" t="str">
        <f ca="1">IF(B58="","",#REF!)</f>
        <v/>
      </c>
      <c r="L58" s="136" t="str">
        <f ca="1">IF(C58="","",#REF!)</f>
        <v/>
      </c>
    </row>
    <row r="59" spans="1:12">
      <c r="A59" s="112">
        <v>48</v>
      </c>
      <c r="B59" s="134" t="str">
        <f t="shared" ca="1" si="0"/>
        <v/>
      </c>
      <c r="C59" s="109" t="str">
        <f t="shared" ca="1" si="1"/>
        <v/>
      </c>
      <c r="D59" s="101" t="str">
        <f ca="1">IF(ISERROR(OFFSET('HARGA SATUAN'!$D$6,MATCH(C59,'HARGA SATUAN'!$C$7:$C$1492,0),0)),"",OFFSET('HARGA SATUAN'!$D$6,MATCH(C59,'HARGA SATUAN'!$C$7:$C$1492,0),0))</f>
        <v/>
      </c>
      <c r="E59" s="101">
        <f ca="1">IF(B59="+","Unit",IF(ISERROR(OFFSET('HARGA SATUAN'!$E$6,MATCH(C59,'HARGA SATUAN'!$C$7:$C$1492,0),0)),"",OFFSET('HARGA SATUAN'!$E$6,MATCH(C59,'HARGA SATUAN'!$C$7:$C$1492,0),0)))</f>
        <v>0</v>
      </c>
      <c r="F59" s="138" t="str">
        <f t="shared" ca="1" si="2"/>
        <v/>
      </c>
      <c r="G59" s="41">
        <f ca="1">IF(ISERROR(OFFSET('HARGA SATUAN'!$I$6,MATCH(C59,'HARGA SATUAN'!$C$7:$C$1492,0),0)),"",OFFSET('HARGA SATUAN'!$I$6,MATCH(C59,'HARGA SATUAN'!$C$7:$C$1492,0),0))</f>
        <v>0</v>
      </c>
      <c r="H59" s="136" t="str">
        <f ca="1">IF(B59="","",#REF!)</f>
        <v/>
      </c>
      <c r="I59" s="136" t="str">
        <f ca="1">IF(B59="","",#REF!)</f>
        <v/>
      </c>
      <c r="J59" s="136" t="str">
        <f ca="1">IF(B59="","",#REF!)</f>
        <v/>
      </c>
      <c r="K59" s="136" t="str">
        <f ca="1">IF(B59="","",#REF!)</f>
        <v/>
      </c>
      <c r="L59" s="136" t="str">
        <f ca="1">IF(C59="","",#REF!)</f>
        <v/>
      </c>
    </row>
    <row r="60" spans="1:12">
      <c r="A60" s="112">
        <v>49</v>
      </c>
      <c r="B60" s="134" t="str">
        <f t="shared" ca="1" si="0"/>
        <v/>
      </c>
      <c r="C60" s="109" t="str">
        <f t="shared" ca="1" si="1"/>
        <v/>
      </c>
      <c r="D60" s="101" t="str">
        <f ca="1">IF(ISERROR(OFFSET('HARGA SATUAN'!$D$6,MATCH(C60,'HARGA SATUAN'!$C$7:$C$1492,0),0)),"",OFFSET('HARGA SATUAN'!$D$6,MATCH(C60,'HARGA SATUAN'!$C$7:$C$1492,0),0))</f>
        <v/>
      </c>
      <c r="E60" s="101">
        <f ca="1">IF(B60="+","Unit",IF(ISERROR(OFFSET('HARGA SATUAN'!$E$6,MATCH(C60,'HARGA SATUAN'!$C$7:$C$1492,0),0)),"",OFFSET('HARGA SATUAN'!$E$6,MATCH(C60,'HARGA SATUAN'!$C$7:$C$1492,0),0)))</f>
        <v>0</v>
      </c>
      <c r="F60" s="138" t="str">
        <f t="shared" ca="1" si="2"/>
        <v/>
      </c>
      <c r="G60" s="41">
        <f ca="1">IF(ISERROR(OFFSET('HARGA SATUAN'!$I$6,MATCH(C60,'HARGA SATUAN'!$C$7:$C$1492,0),0)),"",OFFSET('HARGA SATUAN'!$I$6,MATCH(C60,'HARGA SATUAN'!$C$7:$C$1492,0),0))</f>
        <v>0</v>
      </c>
      <c r="H60" s="136" t="str">
        <f ca="1">IF(B60="","",#REF!)</f>
        <v/>
      </c>
      <c r="I60" s="136" t="str">
        <f ca="1">IF(B60="","",#REF!)</f>
        <v/>
      </c>
      <c r="J60" s="136" t="str">
        <f ca="1">IF(B60="","",#REF!)</f>
        <v/>
      </c>
      <c r="K60" s="136" t="str">
        <f ca="1">IF(B60="","",#REF!)</f>
        <v/>
      </c>
      <c r="L60" s="136" t="str">
        <f ca="1">IF(C60="","",#REF!)</f>
        <v/>
      </c>
    </row>
    <row r="61" spans="1:12">
      <c r="A61" s="112">
        <v>50</v>
      </c>
      <c r="B61" s="134" t="str">
        <f t="shared" ca="1" si="0"/>
        <v/>
      </c>
      <c r="C61" s="109" t="str">
        <f t="shared" ca="1" si="1"/>
        <v/>
      </c>
      <c r="D61" s="101" t="str">
        <f ca="1">IF(ISERROR(OFFSET('HARGA SATUAN'!$D$6,MATCH(C61,'HARGA SATUAN'!$C$7:$C$1492,0),0)),"",OFFSET('HARGA SATUAN'!$D$6,MATCH(C61,'HARGA SATUAN'!$C$7:$C$1492,0),0))</f>
        <v/>
      </c>
      <c r="E61" s="101">
        <f ca="1">IF(B61="+","Unit",IF(ISERROR(OFFSET('HARGA SATUAN'!$E$6,MATCH(C61,'HARGA SATUAN'!$C$7:$C$1492,0),0)),"",OFFSET('HARGA SATUAN'!$E$6,MATCH(C61,'HARGA SATUAN'!$C$7:$C$1492,0),0)))</f>
        <v>0</v>
      </c>
      <c r="F61" s="138" t="str">
        <f t="shared" ca="1" si="2"/>
        <v/>
      </c>
      <c r="G61" s="41">
        <f ca="1">IF(ISERROR(OFFSET('HARGA SATUAN'!$I$6,MATCH(C61,'HARGA SATUAN'!$C$7:$C$1492,0),0)),"",OFFSET('HARGA SATUAN'!$I$6,MATCH(C61,'HARGA SATUAN'!$C$7:$C$1492,0),0))</f>
        <v>0</v>
      </c>
      <c r="H61" s="136" t="str">
        <f ca="1">IF(B61="","",#REF!)</f>
        <v/>
      </c>
      <c r="I61" s="136" t="str">
        <f ca="1">IF(B61="","",#REF!)</f>
        <v/>
      </c>
      <c r="J61" s="136" t="str">
        <f ca="1">IF(B61="","",#REF!)</f>
        <v/>
      </c>
      <c r="K61" s="136" t="str">
        <f ca="1">IF(B61="","",#REF!)</f>
        <v/>
      </c>
      <c r="L61" s="136" t="str">
        <f ca="1">IF(C61="","",#REF!)</f>
        <v/>
      </c>
    </row>
    <row r="62" spans="1:12">
      <c r="A62" s="112">
        <v>51</v>
      </c>
      <c r="B62" s="134" t="str">
        <f t="shared" ca="1" si="0"/>
        <v/>
      </c>
      <c r="C62" s="109" t="str">
        <f t="shared" ca="1" si="1"/>
        <v/>
      </c>
      <c r="D62" s="101" t="str">
        <f ca="1">IF(ISERROR(OFFSET('HARGA SATUAN'!$D$6,MATCH(C62,'HARGA SATUAN'!$C$7:$C$1492,0),0)),"",OFFSET('HARGA SATUAN'!$D$6,MATCH(C62,'HARGA SATUAN'!$C$7:$C$1492,0),0))</f>
        <v/>
      </c>
      <c r="E62" s="101">
        <f ca="1">IF(B62="+","Unit",IF(ISERROR(OFFSET('HARGA SATUAN'!$E$6,MATCH(C62,'HARGA SATUAN'!$C$7:$C$1492,0),0)),"",OFFSET('HARGA SATUAN'!$E$6,MATCH(C62,'HARGA SATUAN'!$C$7:$C$1492,0),0)))</f>
        <v>0</v>
      </c>
      <c r="F62" s="138" t="str">
        <f t="shared" ca="1" si="2"/>
        <v/>
      </c>
      <c r="G62" s="41">
        <f ca="1">IF(ISERROR(OFFSET('HARGA SATUAN'!$I$6,MATCH(C62,'HARGA SATUAN'!$C$7:$C$1492,0),0)),"",OFFSET('HARGA SATUAN'!$I$6,MATCH(C62,'HARGA SATUAN'!$C$7:$C$1492,0),0))</f>
        <v>0</v>
      </c>
      <c r="H62" s="136" t="str">
        <f ca="1">IF(B62="","",#REF!)</f>
        <v/>
      </c>
      <c r="I62" s="136" t="str">
        <f ca="1">IF(B62="","",#REF!)</f>
        <v/>
      </c>
      <c r="J62" s="136" t="str">
        <f ca="1">IF(B62="","",#REF!)</f>
        <v/>
      </c>
      <c r="K62" s="136" t="str">
        <f ca="1">IF(B62="","",#REF!)</f>
        <v/>
      </c>
      <c r="L62" s="136" t="str">
        <f ca="1">IF(C62="","",#REF!)</f>
        <v/>
      </c>
    </row>
    <row r="63" spans="1:12">
      <c r="A63" s="112">
        <v>52</v>
      </c>
      <c r="B63" s="134" t="str">
        <f t="shared" ca="1" si="0"/>
        <v/>
      </c>
      <c r="C63" s="109" t="str">
        <f t="shared" ca="1" si="1"/>
        <v/>
      </c>
      <c r="D63" s="101" t="str">
        <f ca="1">IF(ISERROR(OFFSET('HARGA SATUAN'!$D$6,MATCH(C63,'HARGA SATUAN'!$C$7:$C$1492,0),0)),"",OFFSET('HARGA SATUAN'!$D$6,MATCH(C63,'HARGA SATUAN'!$C$7:$C$1492,0),0))</f>
        <v/>
      </c>
      <c r="E63" s="101">
        <f ca="1">IF(B63="+","Unit",IF(ISERROR(OFFSET('HARGA SATUAN'!$E$6,MATCH(C63,'HARGA SATUAN'!$C$7:$C$1492,0),0)),"",OFFSET('HARGA SATUAN'!$E$6,MATCH(C63,'HARGA SATUAN'!$C$7:$C$1492,0),0)))</f>
        <v>0</v>
      </c>
      <c r="F63" s="138" t="str">
        <f t="shared" ca="1" si="2"/>
        <v/>
      </c>
      <c r="G63" s="41">
        <f ca="1">IF(ISERROR(OFFSET('HARGA SATUAN'!$I$6,MATCH(C63,'HARGA SATUAN'!$C$7:$C$1492,0),0)),"",OFFSET('HARGA SATUAN'!$I$6,MATCH(C63,'HARGA SATUAN'!$C$7:$C$1492,0),0))</f>
        <v>0</v>
      </c>
      <c r="H63" s="136" t="str">
        <f ca="1">IF(B63="","",#REF!)</f>
        <v/>
      </c>
      <c r="I63" s="136" t="str">
        <f ca="1">IF(B63="","",#REF!)</f>
        <v/>
      </c>
      <c r="J63" s="136" t="str">
        <f ca="1">IF(B63="","",#REF!)</f>
        <v/>
      </c>
      <c r="K63" s="136" t="str">
        <f ca="1">IF(B63="","",#REF!)</f>
        <v/>
      </c>
      <c r="L63" s="136" t="str">
        <f ca="1">IF(C63="","",#REF!)</f>
        <v/>
      </c>
    </row>
    <row r="64" spans="1:12">
      <c r="A64" s="112">
        <v>53</v>
      </c>
      <c r="B64" s="134" t="str">
        <f t="shared" ca="1" si="0"/>
        <v/>
      </c>
      <c r="C64" s="109" t="str">
        <f t="shared" ca="1" si="1"/>
        <v/>
      </c>
      <c r="D64" s="101" t="str">
        <f ca="1">IF(ISERROR(OFFSET('HARGA SATUAN'!$D$6,MATCH(C64,'HARGA SATUAN'!$C$7:$C$1492,0),0)),"",OFFSET('HARGA SATUAN'!$D$6,MATCH(C64,'HARGA SATUAN'!$C$7:$C$1492,0),0))</f>
        <v/>
      </c>
      <c r="E64" s="101">
        <f ca="1">IF(B64="+","Unit",IF(ISERROR(OFFSET('HARGA SATUAN'!$E$6,MATCH(C64,'HARGA SATUAN'!$C$7:$C$1492,0),0)),"",OFFSET('HARGA SATUAN'!$E$6,MATCH(C64,'HARGA SATUAN'!$C$7:$C$1492,0),0)))</f>
        <v>0</v>
      </c>
      <c r="F64" s="138" t="str">
        <f t="shared" ca="1" si="2"/>
        <v/>
      </c>
      <c r="G64" s="41">
        <f ca="1">IF(ISERROR(OFFSET('HARGA SATUAN'!$I$6,MATCH(C64,'HARGA SATUAN'!$C$7:$C$1492,0),0)),"",OFFSET('HARGA SATUAN'!$I$6,MATCH(C64,'HARGA SATUAN'!$C$7:$C$1492,0),0))</f>
        <v>0</v>
      </c>
      <c r="H64" s="136" t="str">
        <f ca="1">IF(B64="","",#REF!)</f>
        <v/>
      </c>
      <c r="I64" s="136" t="str">
        <f ca="1">IF(B64="","",#REF!)</f>
        <v/>
      </c>
      <c r="J64" s="136" t="str">
        <f ca="1">IF(B64="","",#REF!)</f>
        <v/>
      </c>
      <c r="K64" s="136" t="str">
        <f ca="1">IF(B64="","",#REF!)</f>
        <v/>
      </c>
      <c r="L64" s="136" t="str">
        <f ca="1">IF(C64="","",#REF!)</f>
        <v/>
      </c>
    </row>
    <row r="65" spans="1:12">
      <c r="A65" s="112">
        <v>54</v>
      </c>
      <c r="B65" s="134" t="str">
        <f t="shared" ca="1" si="0"/>
        <v/>
      </c>
      <c r="C65" s="109" t="str">
        <f t="shared" ca="1" si="1"/>
        <v/>
      </c>
      <c r="D65" s="101" t="str">
        <f ca="1">IF(ISERROR(OFFSET('HARGA SATUAN'!$D$6,MATCH(C65,'HARGA SATUAN'!$C$7:$C$1492,0),0)),"",OFFSET('HARGA SATUAN'!$D$6,MATCH(C65,'HARGA SATUAN'!$C$7:$C$1492,0),0))</f>
        <v/>
      </c>
      <c r="E65" s="101">
        <f ca="1">IF(B65="+","Unit",IF(ISERROR(OFFSET('HARGA SATUAN'!$E$6,MATCH(C65,'HARGA SATUAN'!$C$7:$C$1492,0),0)),"",OFFSET('HARGA SATUAN'!$E$6,MATCH(C65,'HARGA SATUAN'!$C$7:$C$1492,0),0)))</f>
        <v>0</v>
      </c>
      <c r="F65" s="138" t="str">
        <f t="shared" ca="1" si="2"/>
        <v/>
      </c>
      <c r="G65" s="41">
        <f ca="1">IF(ISERROR(OFFSET('HARGA SATUAN'!$I$6,MATCH(C65,'HARGA SATUAN'!$C$7:$C$1492,0),0)),"",OFFSET('HARGA SATUAN'!$I$6,MATCH(C65,'HARGA SATUAN'!$C$7:$C$1492,0),0))</f>
        <v>0</v>
      </c>
      <c r="H65" s="136" t="str">
        <f ca="1">IF(B65="","",#REF!)</f>
        <v/>
      </c>
      <c r="I65" s="136" t="str">
        <f ca="1">IF(B65="","",#REF!)</f>
        <v/>
      </c>
      <c r="J65" s="136" t="str">
        <f ca="1">IF(B65="","",#REF!)</f>
        <v/>
      </c>
      <c r="K65" s="136" t="str">
        <f ca="1">IF(B65="","",#REF!)</f>
        <v/>
      </c>
      <c r="L65" s="136" t="str">
        <f ca="1">IF(C65="","",#REF!)</f>
        <v/>
      </c>
    </row>
    <row r="66" spans="1:12">
      <c r="A66" s="112">
        <v>55</v>
      </c>
      <c r="B66" s="134" t="str">
        <f t="shared" ca="1" si="0"/>
        <v/>
      </c>
      <c r="C66" s="109" t="str">
        <f t="shared" ca="1" si="1"/>
        <v/>
      </c>
      <c r="D66" s="101" t="str">
        <f ca="1">IF(ISERROR(OFFSET('HARGA SATUAN'!$D$6,MATCH(C66,'HARGA SATUAN'!$C$7:$C$1492,0),0)),"",OFFSET('HARGA SATUAN'!$D$6,MATCH(C66,'HARGA SATUAN'!$C$7:$C$1492,0),0))</f>
        <v/>
      </c>
      <c r="E66" s="101">
        <f ca="1">IF(B66="+","Unit",IF(ISERROR(OFFSET('HARGA SATUAN'!$E$6,MATCH(C66,'HARGA SATUAN'!$C$7:$C$1492,0),0)),"",OFFSET('HARGA SATUAN'!$E$6,MATCH(C66,'HARGA SATUAN'!$C$7:$C$1492,0),0)))</f>
        <v>0</v>
      </c>
      <c r="F66" s="138" t="str">
        <f t="shared" ca="1" si="2"/>
        <v/>
      </c>
      <c r="G66" s="41">
        <f ca="1">IF(ISERROR(OFFSET('HARGA SATUAN'!$I$6,MATCH(C66,'HARGA SATUAN'!$C$7:$C$1492,0),0)),"",OFFSET('HARGA SATUAN'!$I$6,MATCH(C66,'HARGA SATUAN'!$C$7:$C$1492,0),0))</f>
        <v>0</v>
      </c>
      <c r="H66" s="136" t="str">
        <f ca="1">IF(B66="","",#REF!)</f>
        <v/>
      </c>
      <c r="I66" s="136" t="str">
        <f ca="1">IF(B66="","",#REF!)</f>
        <v/>
      </c>
      <c r="J66" s="136" t="str">
        <f ca="1">IF(B66="","",#REF!)</f>
        <v/>
      </c>
      <c r="K66" s="136" t="str">
        <f ca="1">IF(B66="","",#REF!)</f>
        <v/>
      </c>
      <c r="L66" s="136" t="str">
        <f ca="1">IF(C66="","",#REF!)</f>
        <v/>
      </c>
    </row>
    <row r="67" spans="1:12">
      <c r="A67" s="112">
        <v>56</v>
      </c>
      <c r="B67" s="134" t="str">
        <f t="shared" ca="1" si="0"/>
        <v/>
      </c>
      <c r="C67" s="109" t="str">
        <f t="shared" ca="1" si="1"/>
        <v/>
      </c>
      <c r="D67" s="101" t="str">
        <f ca="1">IF(ISERROR(OFFSET('HARGA SATUAN'!$D$6,MATCH(C67,'HARGA SATUAN'!$C$7:$C$1492,0),0)),"",OFFSET('HARGA SATUAN'!$D$6,MATCH(C67,'HARGA SATUAN'!$C$7:$C$1492,0),0))</f>
        <v/>
      </c>
      <c r="E67" s="101">
        <f ca="1">IF(B67="+","Unit",IF(ISERROR(OFFSET('HARGA SATUAN'!$E$6,MATCH(C67,'HARGA SATUAN'!$C$7:$C$1492,0),0)),"",OFFSET('HARGA SATUAN'!$E$6,MATCH(C67,'HARGA SATUAN'!$C$7:$C$1492,0),0)))</f>
        <v>0</v>
      </c>
      <c r="F67" s="138" t="str">
        <f t="shared" ca="1" si="2"/>
        <v/>
      </c>
      <c r="G67" s="41">
        <f ca="1">IF(ISERROR(OFFSET('HARGA SATUAN'!$I$6,MATCH(C67,'HARGA SATUAN'!$C$7:$C$1492,0),0)),"",OFFSET('HARGA SATUAN'!$I$6,MATCH(C67,'HARGA SATUAN'!$C$7:$C$1492,0),0))</f>
        <v>0</v>
      </c>
      <c r="H67" s="136" t="str">
        <f ca="1">IF(B67="","",#REF!)</f>
        <v/>
      </c>
      <c r="I67" s="136" t="str">
        <f ca="1">IF(B67="","",#REF!)</f>
        <v/>
      </c>
      <c r="J67" s="136" t="str">
        <f ca="1">IF(B67="","",#REF!)</f>
        <v/>
      </c>
      <c r="K67" s="136" t="str">
        <f ca="1">IF(B67="","",#REF!)</f>
        <v/>
      </c>
      <c r="L67" s="136" t="str">
        <f ca="1">IF(C67="","",#REF!)</f>
        <v/>
      </c>
    </row>
    <row r="68" spans="1:12">
      <c r="A68" s="112">
        <v>57</v>
      </c>
      <c r="B68" s="134" t="str">
        <f t="shared" ca="1" si="0"/>
        <v/>
      </c>
      <c r="C68" s="109" t="str">
        <f t="shared" ca="1" si="1"/>
        <v/>
      </c>
      <c r="D68" s="101" t="str">
        <f ca="1">IF(ISERROR(OFFSET('HARGA SATUAN'!$D$6,MATCH(C68,'HARGA SATUAN'!$C$7:$C$1492,0),0)),"",OFFSET('HARGA SATUAN'!$D$6,MATCH(C68,'HARGA SATUAN'!$C$7:$C$1492,0),0))</f>
        <v/>
      </c>
      <c r="E68" s="101">
        <f ca="1">IF(B68="+","Unit",IF(ISERROR(OFFSET('HARGA SATUAN'!$E$6,MATCH(C68,'HARGA SATUAN'!$C$7:$C$1492,0),0)),"",OFFSET('HARGA SATUAN'!$E$6,MATCH(C68,'HARGA SATUAN'!$C$7:$C$1492,0),0)))</f>
        <v>0</v>
      </c>
      <c r="F68" s="138" t="str">
        <f t="shared" ca="1" si="2"/>
        <v/>
      </c>
      <c r="G68" s="41">
        <f ca="1">IF(ISERROR(OFFSET('HARGA SATUAN'!$I$6,MATCH(C68,'HARGA SATUAN'!$C$7:$C$1492,0),0)),"",OFFSET('HARGA SATUAN'!$I$6,MATCH(C68,'HARGA SATUAN'!$C$7:$C$1492,0),0))</f>
        <v>0</v>
      </c>
      <c r="H68" s="136" t="str">
        <f ca="1">IF(B68="","",#REF!)</f>
        <v/>
      </c>
      <c r="I68" s="136" t="str">
        <f ca="1">IF(B68="","",#REF!)</f>
        <v/>
      </c>
      <c r="J68" s="136" t="str">
        <f ca="1">IF(B68="","",#REF!)</f>
        <v/>
      </c>
      <c r="K68" s="136" t="str">
        <f ca="1">IF(B68="","",#REF!)</f>
        <v/>
      </c>
      <c r="L68" s="136" t="str">
        <f ca="1">IF(C68="","",#REF!)</f>
        <v/>
      </c>
    </row>
    <row r="69" spans="1:12">
      <c r="A69" s="112">
        <v>58</v>
      </c>
      <c r="B69" s="134" t="str">
        <f t="shared" ca="1" si="0"/>
        <v/>
      </c>
      <c r="C69" s="109" t="str">
        <f t="shared" ca="1" si="1"/>
        <v/>
      </c>
      <c r="D69" s="101" t="str">
        <f ca="1">IF(ISERROR(OFFSET('HARGA SATUAN'!$D$6,MATCH(C69,'HARGA SATUAN'!$C$7:$C$1492,0),0)),"",OFFSET('HARGA SATUAN'!$D$6,MATCH(C69,'HARGA SATUAN'!$C$7:$C$1492,0),0))</f>
        <v/>
      </c>
      <c r="E69" s="101">
        <f ca="1">IF(B69="+","Unit",IF(ISERROR(OFFSET('HARGA SATUAN'!$E$6,MATCH(C69,'HARGA SATUAN'!$C$7:$C$1492,0),0)),"",OFFSET('HARGA SATUAN'!$E$6,MATCH(C69,'HARGA SATUAN'!$C$7:$C$1492,0),0)))</f>
        <v>0</v>
      </c>
      <c r="F69" s="138" t="str">
        <f t="shared" ca="1" si="2"/>
        <v/>
      </c>
      <c r="G69" s="41">
        <f ca="1">IF(ISERROR(OFFSET('HARGA SATUAN'!$I$6,MATCH(C69,'HARGA SATUAN'!$C$7:$C$1492,0),0)),"",OFFSET('HARGA SATUAN'!$I$6,MATCH(C69,'HARGA SATUAN'!$C$7:$C$1492,0),0))</f>
        <v>0</v>
      </c>
      <c r="H69" s="136" t="str">
        <f ca="1">IF(B69="","",#REF!)</f>
        <v/>
      </c>
      <c r="I69" s="136" t="str">
        <f ca="1">IF(B69="","",#REF!)</f>
        <v/>
      </c>
      <c r="J69" s="136" t="str">
        <f ca="1">IF(B69="","",#REF!)</f>
        <v/>
      </c>
      <c r="K69" s="136" t="str">
        <f ca="1">IF(B69="","",#REF!)</f>
        <v/>
      </c>
      <c r="L69" s="136" t="str">
        <f ca="1">IF(C69="","",#REF!)</f>
        <v/>
      </c>
    </row>
    <row r="70" spans="1:12">
      <c r="A70" s="112">
        <v>59</v>
      </c>
      <c r="B70" s="134" t="str">
        <f t="shared" ca="1" si="0"/>
        <v/>
      </c>
      <c r="C70" s="109" t="str">
        <f t="shared" ca="1" si="1"/>
        <v/>
      </c>
      <c r="D70" s="101" t="str">
        <f ca="1">IF(ISERROR(OFFSET('HARGA SATUAN'!$D$6,MATCH(C70,'HARGA SATUAN'!$C$7:$C$1492,0),0)),"",OFFSET('HARGA SATUAN'!$D$6,MATCH(C70,'HARGA SATUAN'!$C$7:$C$1492,0),0))</f>
        <v/>
      </c>
      <c r="E70" s="101">
        <f ca="1">IF(B70="+","Unit",IF(ISERROR(OFFSET('HARGA SATUAN'!$E$6,MATCH(C70,'HARGA SATUAN'!$C$7:$C$1492,0),0)),"",OFFSET('HARGA SATUAN'!$E$6,MATCH(C70,'HARGA SATUAN'!$C$7:$C$1492,0),0)))</f>
        <v>0</v>
      </c>
      <c r="F70" s="138" t="str">
        <f t="shared" ca="1" si="2"/>
        <v/>
      </c>
      <c r="G70" s="41">
        <f ca="1">IF(ISERROR(OFFSET('HARGA SATUAN'!$I$6,MATCH(C70,'HARGA SATUAN'!$C$7:$C$1492,0),0)),"",OFFSET('HARGA SATUAN'!$I$6,MATCH(C70,'HARGA SATUAN'!$C$7:$C$1492,0),0))</f>
        <v>0</v>
      </c>
      <c r="H70" s="136" t="str">
        <f ca="1">IF(B70="","",#REF!)</f>
        <v/>
      </c>
      <c r="I70" s="136" t="str">
        <f ca="1">IF(B70="","",#REF!)</f>
        <v/>
      </c>
      <c r="J70" s="136" t="str">
        <f ca="1">IF(B70="","",#REF!)</f>
        <v/>
      </c>
      <c r="K70" s="136" t="str">
        <f ca="1">IF(B70="","",#REF!)</f>
        <v/>
      </c>
      <c r="L70" s="136" t="str">
        <f ca="1">IF(C70="","",#REF!)</f>
        <v/>
      </c>
    </row>
    <row r="71" spans="1:12">
      <c r="A71" s="112">
        <v>60</v>
      </c>
      <c r="B71" s="134" t="str">
        <f t="shared" ca="1" si="0"/>
        <v/>
      </c>
      <c r="C71" s="109" t="str">
        <f t="shared" ca="1" si="1"/>
        <v/>
      </c>
      <c r="D71" s="101" t="str">
        <f ca="1">IF(ISERROR(OFFSET('HARGA SATUAN'!$D$6,MATCH(C71,'HARGA SATUAN'!$C$7:$C$1492,0),0)),"",OFFSET('HARGA SATUAN'!$D$6,MATCH(C71,'HARGA SATUAN'!$C$7:$C$1492,0),0))</f>
        <v/>
      </c>
      <c r="E71" s="101">
        <f ca="1">IF(B71="+","Unit",IF(ISERROR(OFFSET('HARGA SATUAN'!$E$6,MATCH(C71,'HARGA SATUAN'!$C$7:$C$1492,0),0)),"",OFFSET('HARGA SATUAN'!$E$6,MATCH(C71,'HARGA SATUAN'!$C$7:$C$1492,0),0)))</f>
        <v>0</v>
      </c>
      <c r="F71" s="138" t="str">
        <f t="shared" ca="1" si="2"/>
        <v/>
      </c>
      <c r="G71" s="41">
        <f ca="1">IF(ISERROR(OFFSET('HARGA SATUAN'!$I$6,MATCH(C71,'HARGA SATUAN'!$C$7:$C$1492,0),0)),"",OFFSET('HARGA SATUAN'!$I$6,MATCH(C71,'HARGA SATUAN'!$C$7:$C$1492,0),0))</f>
        <v>0</v>
      </c>
      <c r="H71" s="136" t="str">
        <f ca="1">IF(B71="","",#REF!)</f>
        <v/>
      </c>
      <c r="I71" s="136" t="str">
        <f ca="1">IF(B71="","",#REF!)</f>
        <v/>
      </c>
      <c r="J71" s="136" t="str">
        <f ca="1">IF(B71="","",#REF!)</f>
        <v/>
      </c>
      <c r="K71" s="136" t="str">
        <f ca="1">IF(B71="","",#REF!)</f>
        <v/>
      </c>
      <c r="L71" s="136" t="str">
        <f ca="1">IF(C71="","",#REF!)</f>
        <v/>
      </c>
    </row>
    <row r="72" spans="1:12">
      <c r="A72" s="112">
        <v>61</v>
      </c>
      <c r="B72" s="134" t="str">
        <f t="shared" ca="1" si="0"/>
        <v/>
      </c>
      <c r="C72" s="109" t="str">
        <f t="shared" ca="1" si="1"/>
        <v/>
      </c>
      <c r="D72" s="101" t="str">
        <f ca="1">IF(ISERROR(OFFSET('HARGA SATUAN'!$D$6,MATCH(C72,'HARGA SATUAN'!$C$7:$C$1492,0),0)),"",OFFSET('HARGA SATUAN'!$D$6,MATCH(C72,'HARGA SATUAN'!$C$7:$C$1492,0),0))</f>
        <v/>
      </c>
      <c r="E72" s="101">
        <f ca="1">IF(B72="+","Unit",IF(ISERROR(OFFSET('HARGA SATUAN'!$E$6,MATCH(C72,'HARGA SATUAN'!$C$7:$C$1492,0),0)),"",OFFSET('HARGA SATUAN'!$E$6,MATCH(C72,'HARGA SATUAN'!$C$7:$C$1492,0),0)))</f>
        <v>0</v>
      </c>
      <c r="F72" s="138" t="str">
        <f t="shared" ca="1" si="2"/>
        <v/>
      </c>
      <c r="G72" s="41">
        <f ca="1">IF(ISERROR(OFFSET('HARGA SATUAN'!$I$6,MATCH(C72,'HARGA SATUAN'!$C$7:$C$1492,0),0)),"",OFFSET('HARGA SATUAN'!$I$6,MATCH(C72,'HARGA SATUAN'!$C$7:$C$1492,0),0))</f>
        <v>0</v>
      </c>
      <c r="H72" s="136" t="str">
        <f ca="1">IF(B72="","",#REF!)</f>
        <v/>
      </c>
      <c r="I72" s="136" t="str">
        <f ca="1">IF(B72="","",#REF!)</f>
        <v/>
      </c>
      <c r="J72" s="136" t="str">
        <f ca="1">IF(B72="","",#REF!)</f>
        <v/>
      </c>
      <c r="K72" s="136" t="str">
        <f ca="1">IF(B72="","",#REF!)</f>
        <v/>
      </c>
      <c r="L72" s="136" t="str">
        <f ca="1">IF(C72="","",#REF!)</f>
        <v/>
      </c>
    </row>
    <row r="73" spans="1:12">
      <c r="A73" s="112">
        <v>62</v>
      </c>
      <c r="B73" s="134" t="str">
        <f t="shared" ca="1" si="0"/>
        <v/>
      </c>
      <c r="C73" s="109" t="str">
        <f t="shared" ca="1" si="1"/>
        <v/>
      </c>
      <c r="D73" s="101" t="str">
        <f ca="1">IF(ISERROR(OFFSET('HARGA SATUAN'!$D$6,MATCH(C73,'HARGA SATUAN'!$C$7:$C$1492,0),0)),"",OFFSET('HARGA SATUAN'!$D$6,MATCH(C73,'HARGA SATUAN'!$C$7:$C$1492,0),0))</f>
        <v/>
      </c>
      <c r="E73" s="101">
        <f ca="1">IF(B73="+","Unit",IF(ISERROR(OFFSET('HARGA SATUAN'!$E$6,MATCH(C73,'HARGA SATUAN'!$C$7:$C$1492,0),0)),"",OFFSET('HARGA SATUAN'!$E$6,MATCH(C73,'HARGA SATUAN'!$C$7:$C$1492,0),0)))</f>
        <v>0</v>
      </c>
      <c r="F73" s="138" t="str">
        <f t="shared" ca="1" si="2"/>
        <v/>
      </c>
      <c r="G73" s="41">
        <f ca="1">IF(ISERROR(OFFSET('HARGA SATUAN'!$I$6,MATCH(C73,'HARGA SATUAN'!$C$7:$C$1492,0),0)),"",OFFSET('HARGA SATUAN'!$I$6,MATCH(C73,'HARGA SATUAN'!$C$7:$C$1492,0),0))</f>
        <v>0</v>
      </c>
      <c r="H73" s="136" t="str">
        <f ca="1">IF(B73="","",#REF!)</f>
        <v/>
      </c>
      <c r="I73" s="136" t="str">
        <f ca="1">IF(B73="","",#REF!)</f>
        <v/>
      </c>
      <c r="J73" s="136" t="str">
        <f ca="1">IF(B73="","",#REF!)</f>
        <v/>
      </c>
      <c r="K73" s="136" t="str">
        <f ca="1">IF(B73="","",#REF!)</f>
        <v/>
      </c>
      <c r="L73" s="136" t="str">
        <f ca="1">IF(C73="","",#REF!)</f>
        <v/>
      </c>
    </row>
    <row r="74" spans="1:12">
      <c r="A74" s="112">
        <v>63</v>
      </c>
      <c r="B74" s="134" t="str">
        <f t="shared" ca="1" si="0"/>
        <v/>
      </c>
      <c r="C74" s="109" t="str">
        <f t="shared" ca="1" si="1"/>
        <v/>
      </c>
      <c r="D74" s="101" t="str">
        <f ca="1">IF(ISERROR(OFFSET('HARGA SATUAN'!$D$6,MATCH(C74,'HARGA SATUAN'!$C$7:$C$1492,0),0)),"",OFFSET('HARGA SATUAN'!$D$6,MATCH(C74,'HARGA SATUAN'!$C$7:$C$1492,0),0))</f>
        <v/>
      </c>
      <c r="E74" s="101">
        <f ca="1">IF(B74="+","Unit",IF(ISERROR(OFFSET('HARGA SATUAN'!$E$6,MATCH(C74,'HARGA SATUAN'!$C$7:$C$1492,0),0)),"",OFFSET('HARGA SATUAN'!$E$6,MATCH(C74,'HARGA SATUAN'!$C$7:$C$1492,0),0)))</f>
        <v>0</v>
      </c>
      <c r="F74" s="138" t="str">
        <f t="shared" ca="1" si="2"/>
        <v/>
      </c>
      <c r="G74" s="41">
        <f ca="1">IF(ISERROR(OFFSET('HARGA SATUAN'!$I$6,MATCH(C74,'HARGA SATUAN'!$C$7:$C$1492,0),0)),"",OFFSET('HARGA SATUAN'!$I$6,MATCH(C74,'HARGA SATUAN'!$C$7:$C$1492,0),0))</f>
        <v>0</v>
      </c>
      <c r="H74" s="136" t="str">
        <f ca="1">IF(B74="","",#REF!)</f>
        <v/>
      </c>
      <c r="I74" s="136" t="str">
        <f ca="1">IF(B74="","",#REF!)</f>
        <v/>
      </c>
      <c r="J74" s="136" t="str">
        <f ca="1">IF(B74="","",#REF!)</f>
        <v/>
      </c>
      <c r="K74" s="136" t="str">
        <f ca="1">IF(B74="","",#REF!)</f>
        <v/>
      </c>
      <c r="L74" s="136" t="str">
        <f ca="1">IF(C74="","",#REF!)</f>
        <v/>
      </c>
    </row>
    <row r="75" spans="1:12">
      <c r="A75" s="112">
        <v>64</v>
      </c>
      <c r="B75" s="134" t="str">
        <f t="shared" ca="1" si="0"/>
        <v/>
      </c>
      <c r="C75" s="109" t="str">
        <f t="shared" ca="1" si="1"/>
        <v/>
      </c>
      <c r="D75" s="101" t="str">
        <f ca="1">IF(ISERROR(OFFSET('HARGA SATUAN'!$D$6,MATCH(C75,'HARGA SATUAN'!$C$7:$C$1492,0),0)),"",OFFSET('HARGA SATUAN'!$D$6,MATCH(C75,'HARGA SATUAN'!$C$7:$C$1492,0),0))</f>
        <v/>
      </c>
      <c r="E75" s="101">
        <f ca="1">IF(B75="+","Unit",IF(ISERROR(OFFSET('HARGA SATUAN'!$E$6,MATCH(C75,'HARGA SATUAN'!$C$7:$C$1492,0),0)),"",OFFSET('HARGA SATUAN'!$E$6,MATCH(C75,'HARGA SATUAN'!$C$7:$C$1492,0),0)))</f>
        <v>0</v>
      </c>
      <c r="F75" s="138" t="str">
        <f t="shared" ca="1" si="2"/>
        <v/>
      </c>
      <c r="G75" s="41">
        <f ca="1">IF(ISERROR(OFFSET('HARGA SATUAN'!$I$6,MATCH(C75,'HARGA SATUAN'!$C$7:$C$1492,0),0)),"",OFFSET('HARGA SATUAN'!$I$6,MATCH(C75,'HARGA SATUAN'!$C$7:$C$1492,0),0))</f>
        <v>0</v>
      </c>
      <c r="H75" s="136" t="str">
        <f ca="1">IF(B75="","",#REF!)</f>
        <v/>
      </c>
      <c r="I75" s="136" t="str">
        <f ca="1">IF(B75="","",#REF!)</f>
        <v/>
      </c>
      <c r="J75" s="136" t="str">
        <f ca="1">IF(B75="","",#REF!)</f>
        <v/>
      </c>
      <c r="K75" s="136" t="str">
        <f ca="1">IF(B75="","",#REF!)</f>
        <v/>
      </c>
      <c r="L75" s="136" t="str">
        <f ca="1">IF(C75="","",#REF!)</f>
        <v/>
      </c>
    </row>
    <row r="76" spans="1:12">
      <c r="A76" s="112">
        <v>65</v>
      </c>
      <c r="B76" s="134" t="str">
        <f t="shared" ca="1" si="0"/>
        <v/>
      </c>
      <c r="C76" s="109" t="str">
        <f t="shared" ca="1" si="1"/>
        <v/>
      </c>
      <c r="D76" s="101" t="str">
        <f ca="1">IF(ISERROR(OFFSET('HARGA SATUAN'!$D$6,MATCH(C76,'HARGA SATUAN'!$C$7:$C$1492,0),0)),"",OFFSET('HARGA SATUAN'!$D$6,MATCH(C76,'HARGA SATUAN'!$C$7:$C$1492,0),0))</f>
        <v/>
      </c>
      <c r="E76" s="101">
        <f ca="1">IF(B76="+","Unit",IF(ISERROR(OFFSET('HARGA SATUAN'!$E$6,MATCH(C76,'HARGA SATUAN'!$C$7:$C$1492,0),0)),"",OFFSET('HARGA SATUAN'!$E$6,MATCH(C76,'HARGA SATUAN'!$C$7:$C$1492,0),0)))</f>
        <v>0</v>
      </c>
      <c r="F76" s="138" t="str">
        <f t="shared" ca="1" si="2"/>
        <v/>
      </c>
      <c r="G76" s="41">
        <f ca="1">IF(ISERROR(OFFSET('HARGA SATUAN'!$I$6,MATCH(C76,'HARGA SATUAN'!$C$7:$C$1492,0),0)),"",OFFSET('HARGA SATUAN'!$I$6,MATCH(C76,'HARGA SATUAN'!$C$7:$C$1492,0),0))</f>
        <v>0</v>
      </c>
      <c r="H76" s="136" t="str">
        <f ca="1">IF(B76="","",#REF!)</f>
        <v/>
      </c>
      <c r="I76" s="136" t="str">
        <f ca="1">IF(B76="","",#REF!)</f>
        <v/>
      </c>
      <c r="J76" s="136" t="str">
        <f ca="1">IF(B76="","",#REF!)</f>
        <v/>
      </c>
      <c r="K76" s="136" t="str">
        <f ca="1">IF(B76="","",#REF!)</f>
        <v/>
      </c>
      <c r="L76" s="136" t="str">
        <f ca="1">IF(C76="","",#REF!)</f>
        <v/>
      </c>
    </row>
    <row r="77" spans="1:12">
      <c r="A77" s="112">
        <v>66</v>
      </c>
      <c r="B77" s="134" t="str">
        <f t="shared" ref="B77:B140" ca="1" si="3">IF(C77="","",A77)</f>
        <v/>
      </c>
      <c r="C77" s="109" t="str">
        <f t="shared" ref="C77:C140" ca="1" si="4">IF(ISERROR(OFFSET($C$713,MATCH(A77,$F$714:$F$1320,0),0)),"",OFFSET($C$713,MATCH(A77,$F$714:$F$1320,0),0))</f>
        <v/>
      </c>
      <c r="D77" s="101" t="str">
        <f ca="1">IF(ISERROR(OFFSET('HARGA SATUAN'!$D$6,MATCH(C77,'HARGA SATUAN'!$C$7:$C$1492,0),0)),"",OFFSET('HARGA SATUAN'!$D$6,MATCH(C77,'HARGA SATUAN'!$C$7:$C$1492,0),0))</f>
        <v/>
      </c>
      <c r="E77" s="101">
        <f ca="1">IF(B77="+","Unit",IF(ISERROR(OFFSET('HARGA SATUAN'!$E$6,MATCH(C77,'HARGA SATUAN'!$C$7:$C$1492,0),0)),"",OFFSET('HARGA SATUAN'!$E$6,MATCH(C77,'HARGA SATUAN'!$C$7:$C$1492,0),0)))</f>
        <v>0</v>
      </c>
      <c r="F77" s="138" t="str">
        <f t="shared" ref="F77:F140" ca="1" si="5">IF(ISERROR(OFFSET($D$713,MATCH(A77,$F$714:$F$1320,0),0)),"",OFFSET($D$713,MATCH(A77,$F$714:$F$1320,0),0))</f>
        <v/>
      </c>
      <c r="G77" s="41">
        <f ca="1">IF(ISERROR(OFFSET('HARGA SATUAN'!$I$6,MATCH(C77,'HARGA SATUAN'!$C$7:$C$1492,0),0)),"",OFFSET('HARGA SATUAN'!$I$6,MATCH(C77,'HARGA SATUAN'!$C$7:$C$1492,0),0))</f>
        <v>0</v>
      </c>
      <c r="H77" s="136" t="str">
        <f ca="1">IF(B77="","",#REF!)</f>
        <v/>
      </c>
      <c r="I77" s="136" t="str">
        <f ca="1">IF(B77="","",#REF!)</f>
        <v/>
      </c>
      <c r="J77" s="136" t="str">
        <f ca="1">IF(B77="","",#REF!)</f>
        <v/>
      </c>
      <c r="K77" s="136" t="str">
        <f ca="1">IF(B77="","",#REF!)</f>
        <v/>
      </c>
      <c r="L77" s="136" t="str">
        <f ca="1">IF(C77="","",#REF!)</f>
        <v/>
      </c>
    </row>
    <row r="78" spans="1:12">
      <c r="A78" s="112">
        <v>67</v>
      </c>
      <c r="B78" s="134" t="str">
        <f t="shared" ca="1" si="3"/>
        <v/>
      </c>
      <c r="C78" s="109" t="str">
        <f t="shared" ca="1" si="4"/>
        <v/>
      </c>
      <c r="D78" s="101" t="str">
        <f ca="1">IF(ISERROR(OFFSET('HARGA SATUAN'!$D$6,MATCH(C78,'HARGA SATUAN'!$C$7:$C$1492,0),0)),"",OFFSET('HARGA SATUAN'!$D$6,MATCH(C78,'HARGA SATUAN'!$C$7:$C$1492,0),0))</f>
        <v/>
      </c>
      <c r="E78" s="101">
        <f ca="1">IF(B78="+","Unit",IF(ISERROR(OFFSET('HARGA SATUAN'!$E$6,MATCH(C78,'HARGA SATUAN'!$C$7:$C$1492,0),0)),"",OFFSET('HARGA SATUAN'!$E$6,MATCH(C78,'HARGA SATUAN'!$C$7:$C$1492,0),0)))</f>
        <v>0</v>
      </c>
      <c r="F78" s="138" t="str">
        <f t="shared" ca="1" si="5"/>
        <v/>
      </c>
      <c r="G78" s="41">
        <f ca="1">IF(ISERROR(OFFSET('HARGA SATUAN'!$I$6,MATCH(C78,'HARGA SATUAN'!$C$7:$C$1492,0),0)),"",OFFSET('HARGA SATUAN'!$I$6,MATCH(C78,'HARGA SATUAN'!$C$7:$C$1492,0),0))</f>
        <v>0</v>
      </c>
      <c r="H78" s="136" t="str">
        <f ca="1">IF(B78="","",#REF!)</f>
        <v/>
      </c>
      <c r="I78" s="136" t="str">
        <f ca="1">IF(B78="","",#REF!)</f>
        <v/>
      </c>
      <c r="J78" s="136" t="str">
        <f ca="1">IF(B78="","",#REF!)</f>
        <v/>
      </c>
      <c r="K78" s="136" t="str">
        <f ca="1">IF(B78="","",#REF!)</f>
        <v/>
      </c>
      <c r="L78" s="136" t="str">
        <f ca="1">IF(C78="","",#REF!)</f>
        <v/>
      </c>
    </row>
    <row r="79" spans="1:12">
      <c r="A79" s="112">
        <v>68</v>
      </c>
      <c r="B79" s="134" t="str">
        <f t="shared" ca="1" si="3"/>
        <v/>
      </c>
      <c r="C79" s="109" t="str">
        <f t="shared" ca="1" si="4"/>
        <v/>
      </c>
      <c r="D79" s="101" t="str">
        <f ca="1">IF(ISERROR(OFFSET('HARGA SATUAN'!$D$6,MATCH(C79,'HARGA SATUAN'!$C$7:$C$1492,0),0)),"",OFFSET('HARGA SATUAN'!$D$6,MATCH(C79,'HARGA SATUAN'!$C$7:$C$1492,0),0))</f>
        <v/>
      </c>
      <c r="E79" s="101">
        <f ca="1">IF(B79="+","Unit",IF(ISERROR(OFFSET('HARGA SATUAN'!$E$6,MATCH(C79,'HARGA SATUAN'!$C$7:$C$1492,0),0)),"",OFFSET('HARGA SATUAN'!$E$6,MATCH(C79,'HARGA SATUAN'!$C$7:$C$1492,0),0)))</f>
        <v>0</v>
      </c>
      <c r="F79" s="138" t="str">
        <f t="shared" ca="1" si="5"/>
        <v/>
      </c>
      <c r="G79" s="41">
        <f ca="1">IF(ISERROR(OFFSET('HARGA SATUAN'!$I$6,MATCH(C79,'HARGA SATUAN'!$C$7:$C$1492,0),0)),"",OFFSET('HARGA SATUAN'!$I$6,MATCH(C79,'HARGA SATUAN'!$C$7:$C$1492,0),0))</f>
        <v>0</v>
      </c>
      <c r="H79" s="136" t="str">
        <f ca="1">IF(B79="","",#REF!)</f>
        <v/>
      </c>
      <c r="I79" s="136" t="str">
        <f ca="1">IF(B79="","",#REF!)</f>
        <v/>
      </c>
      <c r="J79" s="136" t="str">
        <f ca="1">IF(B79="","",#REF!)</f>
        <v/>
      </c>
      <c r="K79" s="136" t="str">
        <f ca="1">IF(B79="","",#REF!)</f>
        <v/>
      </c>
      <c r="L79" s="136" t="str">
        <f ca="1">IF(C79="","",#REF!)</f>
        <v/>
      </c>
    </row>
    <row r="80" spans="1:12">
      <c r="A80" s="112">
        <v>69</v>
      </c>
      <c r="B80" s="134" t="str">
        <f t="shared" ca="1" si="3"/>
        <v/>
      </c>
      <c r="C80" s="109" t="str">
        <f t="shared" ca="1" si="4"/>
        <v/>
      </c>
      <c r="D80" s="101" t="str">
        <f ca="1">IF(ISERROR(OFFSET('HARGA SATUAN'!$D$6,MATCH(C80,'HARGA SATUAN'!$C$7:$C$1492,0),0)),"",OFFSET('HARGA SATUAN'!$D$6,MATCH(C80,'HARGA SATUAN'!$C$7:$C$1492,0),0))</f>
        <v/>
      </c>
      <c r="E80" s="101">
        <f ca="1">IF(B80="+","Unit",IF(ISERROR(OFFSET('HARGA SATUAN'!$E$6,MATCH(C80,'HARGA SATUAN'!$C$7:$C$1492,0),0)),"",OFFSET('HARGA SATUAN'!$E$6,MATCH(C80,'HARGA SATUAN'!$C$7:$C$1492,0),0)))</f>
        <v>0</v>
      </c>
      <c r="F80" s="138" t="str">
        <f t="shared" ca="1" si="5"/>
        <v/>
      </c>
      <c r="G80" s="41">
        <f ca="1">IF(ISERROR(OFFSET('HARGA SATUAN'!$I$6,MATCH(C80,'HARGA SATUAN'!$C$7:$C$1492,0),0)),"",OFFSET('HARGA SATUAN'!$I$6,MATCH(C80,'HARGA SATUAN'!$C$7:$C$1492,0),0))</f>
        <v>0</v>
      </c>
      <c r="H80" s="136" t="str">
        <f ca="1">IF(B80="","",#REF!)</f>
        <v/>
      </c>
      <c r="I80" s="136" t="str">
        <f ca="1">IF(B80="","",#REF!)</f>
        <v/>
      </c>
      <c r="J80" s="136" t="str">
        <f ca="1">IF(B80="","",#REF!)</f>
        <v/>
      </c>
      <c r="K80" s="136" t="str">
        <f ca="1">IF(B80="","",#REF!)</f>
        <v/>
      </c>
      <c r="L80" s="136" t="str">
        <f ca="1">IF(C80="","",#REF!)</f>
        <v/>
      </c>
    </row>
    <row r="81" spans="1:12">
      <c r="A81" s="112">
        <v>70</v>
      </c>
      <c r="B81" s="134" t="str">
        <f t="shared" ca="1" si="3"/>
        <v/>
      </c>
      <c r="C81" s="109" t="str">
        <f t="shared" ca="1" si="4"/>
        <v/>
      </c>
      <c r="D81" s="101" t="str">
        <f ca="1">IF(ISERROR(OFFSET('HARGA SATUAN'!$D$6,MATCH(C81,'HARGA SATUAN'!$C$7:$C$1492,0),0)),"",OFFSET('HARGA SATUAN'!$D$6,MATCH(C81,'HARGA SATUAN'!$C$7:$C$1492,0),0))</f>
        <v/>
      </c>
      <c r="E81" s="101">
        <f ca="1">IF(B81="+","Unit",IF(ISERROR(OFFSET('HARGA SATUAN'!$E$6,MATCH(C81,'HARGA SATUAN'!$C$7:$C$1492,0),0)),"",OFFSET('HARGA SATUAN'!$E$6,MATCH(C81,'HARGA SATUAN'!$C$7:$C$1492,0),0)))</f>
        <v>0</v>
      </c>
      <c r="F81" s="138" t="str">
        <f t="shared" ca="1" si="5"/>
        <v/>
      </c>
      <c r="G81" s="41">
        <f ca="1">IF(ISERROR(OFFSET('HARGA SATUAN'!$I$6,MATCH(C81,'HARGA SATUAN'!$C$7:$C$1492,0),0)),"",OFFSET('HARGA SATUAN'!$I$6,MATCH(C81,'HARGA SATUAN'!$C$7:$C$1492,0),0))</f>
        <v>0</v>
      </c>
      <c r="H81" s="136" t="str">
        <f ca="1">IF(B81="","",#REF!)</f>
        <v/>
      </c>
      <c r="I81" s="136" t="str">
        <f ca="1">IF(B81="","",#REF!)</f>
        <v/>
      </c>
      <c r="J81" s="136" t="str">
        <f ca="1">IF(B81="","",#REF!)</f>
        <v/>
      </c>
      <c r="K81" s="136" t="str">
        <f ca="1">IF(B81="","",#REF!)</f>
        <v/>
      </c>
      <c r="L81" s="136" t="str">
        <f ca="1">IF(C81="","",#REF!)</f>
        <v/>
      </c>
    </row>
    <row r="82" spans="1:12">
      <c r="A82" s="112">
        <v>71</v>
      </c>
      <c r="B82" s="134" t="str">
        <f t="shared" ca="1" si="3"/>
        <v/>
      </c>
      <c r="C82" s="109" t="str">
        <f t="shared" ca="1" si="4"/>
        <v/>
      </c>
      <c r="D82" s="101" t="str">
        <f ca="1">IF(ISERROR(OFFSET('HARGA SATUAN'!$D$6,MATCH(C82,'HARGA SATUAN'!$C$7:$C$1492,0),0)),"",OFFSET('HARGA SATUAN'!$D$6,MATCH(C82,'HARGA SATUAN'!$C$7:$C$1492,0),0))</f>
        <v/>
      </c>
      <c r="E82" s="101">
        <f ca="1">IF(B82="+","Unit",IF(ISERROR(OFFSET('HARGA SATUAN'!$E$6,MATCH(C82,'HARGA SATUAN'!$C$7:$C$1492,0),0)),"",OFFSET('HARGA SATUAN'!$E$6,MATCH(C82,'HARGA SATUAN'!$C$7:$C$1492,0),0)))</f>
        <v>0</v>
      </c>
      <c r="F82" s="138" t="str">
        <f t="shared" ca="1" si="5"/>
        <v/>
      </c>
      <c r="G82" s="41">
        <f ca="1">IF(ISERROR(OFFSET('HARGA SATUAN'!$I$6,MATCH(C82,'HARGA SATUAN'!$C$7:$C$1492,0),0)),"",OFFSET('HARGA SATUAN'!$I$6,MATCH(C82,'HARGA SATUAN'!$C$7:$C$1492,0),0))</f>
        <v>0</v>
      </c>
      <c r="H82" s="136" t="str">
        <f ca="1">IF(B82="","",#REF!)</f>
        <v/>
      </c>
      <c r="I82" s="136" t="str">
        <f ca="1">IF(B82="","",#REF!)</f>
        <v/>
      </c>
      <c r="J82" s="136" t="str">
        <f ca="1">IF(B82="","",#REF!)</f>
        <v/>
      </c>
      <c r="K82" s="136" t="str">
        <f ca="1">IF(B82="","",#REF!)</f>
        <v/>
      </c>
      <c r="L82" s="136" t="str">
        <f ca="1">IF(C82="","",#REF!)</f>
        <v/>
      </c>
    </row>
    <row r="83" spans="1:12">
      <c r="A83" s="112">
        <v>72</v>
      </c>
      <c r="B83" s="134" t="str">
        <f t="shared" ca="1" si="3"/>
        <v/>
      </c>
      <c r="C83" s="109" t="str">
        <f t="shared" ca="1" si="4"/>
        <v/>
      </c>
      <c r="D83" s="101" t="str">
        <f ca="1">IF(ISERROR(OFFSET('HARGA SATUAN'!$D$6,MATCH(C83,'HARGA SATUAN'!$C$7:$C$1492,0),0)),"",OFFSET('HARGA SATUAN'!$D$6,MATCH(C83,'HARGA SATUAN'!$C$7:$C$1492,0),0))</f>
        <v/>
      </c>
      <c r="E83" s="101">
        <f ca="1">IF(B83="+","Unit",IF(ISERROR(OFFSET('HARGA SATUAN'!$E$6,MATCH(C83,'HARGA SATUAN'!$C$7:$C$1492,0),0)),"",OFFSET('HARGA SATUAN'!$E$6,MATCH(C83,'HARGA SATUAN'!$C$7:$C$1492,0),0)))</f>
        <v>0</v>
      </c>
      <c r="F83" s="138" t="str">
        <f t="shared" ca="1" si="5"/>
        <v/>
      </c>
      <c r="G83" s="41">
        <f ca="1">IF(ISERROR(OFFSET('HARGA SATUAN'!$I$6,MATCH(C83,'HARGA SATUAN'!$C$7:$C$1492,0),0)),"",OFFSET('HARGA SATUAN'!$I$6,MATCH(C83,'HARGA SATUAN'!$C$7:$C$1492,0),0))</f>
        <v>0</v>
      </c>
      <c r="H83" s="136" t="str">
        <f ca="1">IF(B83="","",#REF!)</f>
        <v/>
      </c>
      <c r="I83" s="136" t="str">
        <f ca="1">IF(B83="","",#REF!)</f>
        <v/>
      </c>
      <c r="J83" s="136" t="str">
        <f ca="1">IF(B83="","",#REF!)</f>
        <v/>
      </c>
      <c r="K83" s="136" t="str">
        <f ca="1">IF(B83="","",#REF!)</f>
        <v/>
      </c>
      <c r="L83" s="136" t="str">
        <f ca="1">IF(C83="","",#REF!)</f>
        <v/>
      </c>
    </row>
    <row r="84" spans="1:12">
      <c r="A84" s="112">
        <v>73</v>
      </c>
      <c r="B84" s="134" t="str">
        <f t="shared" ca="1" si="3"/>
        <v/>
      </c>
      <c r="C84" s="109" t="str">
        <f t="shared" ca="1" si="4"/>
        <v/>
      </c>
      <c r="D84" s="101" t="str">
        <f ca="1">IF(ISERROR(OFFSET('HARGA SATUAN'!$D$6,MATCH(C84,'HARGA SATUAN'!$C$7:$C$1492,0),0)),"",OFFSET('HARGA SATUAN'!$D$6,MATCH(C84,'HARGA SATUAN'!$C$7:$C$1492,0),0))</f>
        <v/>
      </c>
      <c r="E84" s="101">
        <f ca="1">IF(B84="+","Unit",IF(ISERROR(OFFSET('HARGA SATUAN'!$E$6,MATCH(C84,'HARGA SATUAN'!$C$7:$C$1492,0),0)),"",OFFSET('HARGA SATUAN'!$E$6,MATCH(C84,'HARGA SATUAN'!$C$7:$C$1492,0),0)))</f>
        <v>0</v>
      </c>
      <c r="F84" s="138" t="str">
        <f t="shared" ca="1" si="5"/>
        <v/>
      </c>
      <c r="G84" s="41">
        <f ca="1">IF(ISERROR(OFFSET('HARGA SATUAN'!$I$6,MATCH(C84,'HARGA SATUAN'!$C$7:$C$1492,0),0)),"",OFFSET('HARGA SATUAN'!$I$6,MATCH(C84,'HARGA SATUAN'!$C$7:$C$1492,0),0))</f>
        <v>0</v>
      </c>
      <c r="H84" s="136" t="str">
        <f ca="1">IF(B84="","",#REF!)</f>
        <v/>
      </c>
      <c r="I84" s="136" t="str">
        <f ca="1">IF(B84="","",#REF!)</f>
        <v/>
      </c>
      <c r="J84" s="136" t="str">
        <f ca="1">IF(B84="","",#REF!)</f>
        <v/>
      </c>
      <c r="K84" s="136" t="str">
        <f ca="1">IF(B84="","",#REF!)</f>
        <v/>
      </c>
      <c r="L84" s="136" t="str">
        <f ca="1">IF(C84="","",#REF!)</f>
        <v/>
      </c>
    </row>
    <row r="85" spans="1:12">
      <c r="A85" s="112">
        <v>74</v>
      </c>
      <c r="B85" s="134" t="str">
        <f t="shared" ca="1" si="3"/>
        <v/>
      </c>
      <c r="C85" s="109" t="str">
        <f t="shared" ca="1" si="4"/>
        <v/>
      </c>
      <c r="D85" s="101" t="str">
        <f ca="1">IF(ISERROR(OFFSET('HARGA SATUAN'!$D$6,MATCH(C85,'HARGA SATUAN'!$C$7:$C$1492,0),0)),"",OFFSET('HARGA SATUAN'!$D$6,MATCH(C85,'HARGA SATUAN'!$C$7:$C$1492,0),0))</f>
        <v/>
      </c>
      <c r="E85" s="101">
        <f ca="1">IF(B85="+","Unit",IF(ISERROR(OFFSET('HARGA SATUAN'!$E$6,MATCH(C85,'HARGA SATUAN'!$C$7:$C$1492,0),0)),"",OFFSET('HARGA SATUAN'!$E$6,MATCH(C85,'HARGA SATUAN'!$C$7:$C$1492,0),0)))</f>
        <v>0</v>
      </c>
      <c r="F85" s="138" t="str">
        <f t="shared" ca="1" si="5"/>
        <v/>
      </c>
      <c r="G85" s="41">
        <f ca="1">IF(ISERROR(OFFSET('HARGA SATUAN'!$I$6,MATCH(C85,'HARGA SATUAN'!$C$7:$C$1492,0),0)),"",OFFSET('HARGA SATUAN'!$I$6,MATCH(C85,'HARGA SATUAN'!$C$7:$C$1492,0),0))</f>
        <v>0</v>
      </c>
      <c r="H85" s="136" t="str">
        <f ca="1">IF(B85="","",#REF!)</f>
        <v/>
      </c>
      <c r="I85" s="136" t="str">
        <f ca="1">IF(B85="","",#REF!)</f>
        <v/>
      </c>
      <c r="J85" s="136" t="str">
        <f ca="1">IF(B85="","",#REF!)</f>
        <v/>
      </c>
      <c r="K85" s="136" t="str">
        <f ca="1">IF(B85="","",#REF!)</f>
        <v/>
      </c>
      <c r="L85" s="136" t="str">
        <f ca="1">IF(C85="","",#REF!)</f>
        <v/>
      </c>
    </row>
    <row r="86" spans="1:12">
      <c r="A86" s="112">
        <v>75</v>
      </c>
      <c r="B86" s="134" t="str">
        <f t="shared" ca="1" si="3"/>
        <v/>
      </c>
      <c r="C86" s="109" t="str">
        <f t="shared" ca="1" si="4"/>
        <v/>
      </c>
      <c r="D86" s="101" t="str">
        <f ca="1">IF(ISERROR(OFFSET('HARGA SATUAN'!$D$6,MATCH(C86,'HARGA SATUAN'!$C$7:$C$1492,0),0)),"",OFFSET('HARGA SATUAN'!$D$6,MATCH(C86,'HARGA SATUAN'!$C$7:$C$1492,0),0))</f>
        <v/>
      </c>
      <c r="E86" s="101">
        <f ca="1">IF(B86="+","Unit",IF(ISERROR(OFFSET('HARGA SATUAN'!$E$6,MATCH(C86,'HARGA SATUAN'!$C$7:$C$1492,0),0)),"",OFFSET('HARGA SATUAN'!$E$6,MATCH(C86,'HARGA SATUAN'!$C$7:$C$1492,0),0)))</f>
        <v>0</v>
      </c>
      <c r="F86" s="138" t="str">
        <f t="shared" ca="1" si="5"/>
        <v/>
      </c>
      <c r="G86" s="41">
        <f ca="1">IF(ISERROR(OFFSET('HARGA SATUAN'!$I$6,MATCH(C86,'HARGA SATUAN'!$C$7:$C$1492,0),0)),"",OFFSET('HARGA SATUAN'!$I$6,MATCH(C86,'HARGA SATUAN'!$C$7:$C$1492,0),0))</f>
        <v>0</v>
      </c>
      <c r="H86" s="136" t="str">
        <f ca="1">IF(B86="","",#REF!)</f>
        <v/>
      </c>
      <c r="I86" s="136" t="str">
        <f ca="1">IF(B86="","",#REF!)</f>
        <v/>
      </c>
      <c r="J86" s="136" t="str">
        <f ca="1">IF(B86="","",#REF!)</f>
        <v/>
      </c>
      <c r="K86" s="136" t="str">
        <f ca="1">IF(B86="","",#REF!)</f>
        <v/>
      </c>
      <c r="L86" s="136" t="str">
        <f ca="1">IF(C86="","",#REF!)</f>
        <v/>
      </c>
    </row>
    <row r="87" spans="1:12">
      <c r="A87" s="112">
        <v>76</v>
      </c>
      <c r="B87" s="134" t="str">
        <f t="shared" ca="1" si="3"/>
        <v/>
      </c>
      <c r="C87" s="109" t="str">
        <f t="shared" ca="1" si="4"/>
        <v/>
      </c>
      <c r="D87" s="101" t="str">
        <f ca="1">IF(ISERROR(OFFSET('HARGA SATUAN'!$D$6,MATCH(C87,'HARGA SATUAN'!$C$7:$C$1492,0),0)),"",OFFSET('HARGA SATUAN'!$D$6,MATCH(C87,'HARGA SATUAN'!$C$7:$C$1492,0),0))</f>
        <v/>
      </c>
      <c r="E87" s="101">
        <f ca="1">IF(B87="+","Unit",IF(ISERROR(OFFSET('HARGA SATUAN'!$E$6,MATCH(C87,'HARGA SATUAN'!$C$7:$C$1492,0),0)),"",OFFSET('HARGA SATUAN'!$E$6,MATCH(C87,'HARGA SATUAN'!$C$7:$C$1492,0),0)))</f>
        <v>0</v>
      </c>
      <c r="F87" s="138" t="str">
        <f t="shared" ca="1" si="5"/>
        <v/>
      </c>
      <c r="G87" s="41">
        <f ca="1">IF(ISERROR(OFFSET('HARGA SATUAN'!$I$6,MATCH(C87,'HARGA SATUAN'!$C$7:$C$1492,0),0)),"",OFFSET('HARGA SATUAN'!$I$6,MATCH(C87,'HARGA SATUAN'!$C$7:$C$1492,0),0))</f>
        <v>0</v>
      </c>
      <c r="H87" s="136" t="str">
        <f ca="1">IF(B87="","",#REF!)</f>
        <v/>
      </c>
      <c r="I87" s="136" t="str">
        <f ca="1">IF(B87="","",#REF!)</f>
        <v/>
      </c>
      <c r="J87" s="136" t="str">
        <f ca="1">IF(B87="","",#REF!)</f>
        <v/>
      </c>
      <c r="K87" s="136" t="str">
        <f ca="1">IF(B87="","",#REF!)</f>
        <v/>
      </c>
      <c r="L87" s="136" t="str">
        <f ca="1">IF(C87="","",#REF!)</f>
        <v/>
      </c>
    </row>
    <row r="88" spans="1:12">
      <c r="A88" s="112">
        <v>77</v>
      </c>
      <c r="B88" s="134" t="str">
        <f t="shared" ca="1" si="3"/>
        <v/>
      </c>
      <c r="C88" s="109" t="str">
        <f t="shared" ca="1" si="4"/>
        <v/>
      </c>
      <c r="D88" s="101" t="str">
        <f ca="1">IF(ISERROR(OFFSET('HARGA SATUAN'!$D$6,MATCH(C88,'HARGA SATUAN'!$C$7:$C$1492,0),0)),"",OFFSET('HARGA SATUAN'!$D$6,MATCH(C88,'HARGA SATUAN'!$C$7:$C$1492,0),0))</f>
        <v/>
      </c>
      <c r="E88" s="101">
        <f ca="1">IF(B88="+","Unit",IF(ISERROR(OFFSET('HARGA SATUAN'!$E$6,MATCH(C88,'HARGA SATUAN'!$C$7:$C$1492,0),0)),"",OFFSET('HARGA SATUAN'!$E$6,MATCH(C88,'HARGA SATUAN'!$C$7:$C$1492,0),0)))</f>
        <v>0</v>
      </c>
      <c r="F88" s="138" t="str">
        <f t="shared" ca="1" si="5"/>
        <v/>
      </c>
      <c r="G88" s="41">
        <f ca="1">IF(ISERROR(OFFSET('HARGA SATUAN'!$I$6,MATCH(C88,'HARGA SATUAN'!$C$7:$C$1492,0),0)),"",OFFSET('HARGA SATUAN'!$I$6,MATCH(C88,'HARGA SATUAN'!$C$7:$C$1492,0),0))</f>
        <v>0</v>
      </c>
      <c r="H88" s="136" t="str">
        <f ca="1">IF(B88="","",#REF!)</f>
        <v/>
      </c>
      <c r="I88" s="136" t="str">
        <f ca="1">IF(B88="","",#REF!)</f>
        <v/>
      </c>
      <c r="J88" s="136" t="str">
        <f ca="1">IF(B88="","",#REF!)</f>
        <v/>
      </c>
      <c r="K88" s="136" t="str">
        <f ca="1">IF(B88="","",#REF!)</f>
        <v/>
      </c>
      <c r="L88" s="136" t="str">
        <f ca="1">IF(C88="","",#REF!)</f>
        <v/>
      </c>
    </row>
    <row r="89" spans="1:12">
      <c r="A89" s="112">
        <v>78</v>
      </c>
      <c r="B89" s="134" t="str">
        <f t="shared" ca="1" si="3"/>
        <v/>
      </c>
      <c r="C89" s="109" t="str">
        <f t="shared" ca="1" si="4"/>
        <v/>
      </c>
      <c r="D89" s="101" t="str">
        <f ca="1">IF(ISERROR(OFFSET('HARGA SATUAN'!$D$6,MATCH(C89,'HARGA SATUAN'!$C$7:$C$1492,0),0)),"",OFFSET('HARGA SATUAN'!$D$6,MATCH(C89,'HARGA SATUAN'!$C$7:$C$1492,0),0))</f>
        <v/>
      </c>
      <c r="E89" s="101">
        <f ca="1">IF(B89="+","Unit",IF(ISERROR(OFFSET('HARGA SATUAN'!$E$6,MATCH(C89,'HARGA SATUAN'!$C$7:$C$1492,0),0)),"",OFFSET('HARGA SATUAN'!$E$6,MATCH(C89,'HARGA SATUAN'!$C$7:$C$1492,0),0)))</f>
        <v>0</v>
      </c>
      <c r="F89" s="138" t="str">
        <f t="shared" ca="1" si="5"/>
        <v/>
      </c>
      <c r="G89" s="41">
        <f ca="1">IF(ISERROR(OFFSET('HARGA SATUAN'!$I$6,MATCH(C89,'HARGA SATUAN'!$C$7:$C$1492,0),0)),"",OFFSET('HARGA SATUAN'!$I$6,MATCH(C89,'HARGA SATUAN'!$C$7:$C$1492,0),0))</f>
        <v>0</v>
      </c>
      <c r="H89" s="136" t="str">
        <f ca="1">IF(B89="","",#REF!)</f>
        <v/>
      </c>
      <c r="I89" s="136" t="str">
        <f ca="1">IF(B89="","",#REF!)</f>
        <v/>
      </c>
      <c r="J89" s="136" t="str">
        <f ca="1">IF(B89="","",#REF!)</f>
        <v/>
      </c>
      <c r="K89" s="136" t="str">
        <f ca="1">IF(B89="","",#REF!)</f>
        <v/>
      </c>
      <c r="L89" s="136" t="str">
        <f ca="1">IF(C89="","",#REF!)</f>
        <v/>
      </c>
    </row>
    <row r="90" spans="1:12">
      <c r="A90" s="112">
        <v>79</v>
      </c>
      <c r="B90" s="134" t="str">
        <f t="shared" ca="1" si="3"/>
        <v/>
      </c>
      <c r="C90" s="109" t="str">
        <f t="shared" ca="1" si="4"/>
        <v/>
      </c>
      <c r="D90" s="101" t="str">
        <f ca="1">IF(ISERROR(OFFSET('HARGA SATUAN'!$D$6,MATCH(C90,'HARGA SATUAN'!$C$7:$C$1492,0),0)),"",OFFSET('HARGA SATUAN'!$D$6,MATCH(C90,'HARGA SATUAN'!$C$7:$C$1492,0),0))</f>
        <v/>
      </c>
      <c r="E90" s="101">
        <f ca="1">IF(B90="+","Unit",IF(ISERROR(OFFSET('HARGA SATUAN'!$E$6,MATCH(C90,'HARGA SATUAN'!$C$7:$C$1492,0),0)),"",OFFSET('HARGA SATUAN'!$E$6,MATCH(C90,'HARGA SATUAN'!$C$7:$C$1492,0),0)))</f>
        <v>0</v>
      </c>
      <c r="F90" s="138" t="str">
        <f t="shared" ca="1" si="5"/>
        <v/>
      </c>
      <c r="G90" s="41">
        <f ca="1">IF(ISERROR(OFFSET('HARGA SATUAN'!$I$6,MATCH(C90,'HARGA SATUAN'!$C$7:$C$1492,0),0)),"",OFFSET('HARGA SATUAN'!$I$6,MATCH(C90,'HARGA SATUAN'!$C$7:$C$1492,0),0))</f>
        <v>0</v>
      </c>
      <c r="H90" s="136" t="str">
        <f ca="1">IF(B90="","",#REF!)</f>
        <v/>
      </c>
      <c r="I90" s="136" t="str">
        <f ca="1">IF(B90="","",#REF!)</f>
        <v/>
      </c>
      <c r="J90" s="136" t="str">
        <f ca="1">IF(B90="","",#REF!)</f>
        <v/>
      </c>
      <c r="K90" s="136" t="str">
        <f ca="1">IF(B90="","",#REF!)</f>
        <v/>
      </c>
      <c r="L90" s="136" t="str">
        <f ca="1">IF(C90="","",#REF!)</f>
        <v/>
      </c>
    </row>
    <row r="91" spans="1:12">
      <c r="A91" s="112">
        <v>80</v>
      </c>
      <c r="B91" s="134" t="str">
        <f t="shared" ca="1" si="3"/>
        <v/>
      </c>
      <c r="C91" s="109" t="str">
        <f t="shared" ca="1" si="4"/>
        <v/>
      </c>
      <c r="D91" s="101" t="str">
        <f ca="1">IF(ISERROR(OFFSET('HARGA SATUAN'!$D$6,MATCH(C91,'HARGA SATUAN'!$C$7:$C$1492,0),0)),"",OFFSET('HARGA SATUAN'!$D$6,MATCH(C91,'HARGA SATUAN'!$C$7:$C$1492,0),0))</f>
        <v/>
      </c>
      <c r="E91" s="101">
        <f ca="1">IF(B91="+","Unit",IF(ISERROR(OFFSET('HARGA SATUAN'!$E$6,MATCH(C91,'HARGA SATUAN'!$C$7:$C$1492,0),0)),"",OFFSET('HARGA SATUAN'!$E$6,MATCH(C91,'HARGA SATUAN'!$C$7:$C$1492,0),0)))</f>
        <v>0</v>
      </c>
      <c r="F91" s="138" t="str">
        <f t="shared" ca="1" si="5"/>
        <v/>
      </c>
      <c r="G91" s="41">
        <f ca="1">IF(ISERROR(OFFSET('HARGA SATUAN'!$I$6,MATCH(C91,'HARGA SATUAN'!$C$7:$C$1492,0),0)),"",OFFSET('HARGA SATUAN'!$I$6,MATCH(C91,'HARGA SATUAN'!$C$7:$C$1492,0),0))</f>
        <v>0</v>
      </c>
      <c r="H91" s="136" t="str">
        <f ca="1">IF(B91="","",#REF!)</f>
        <v/>
      </c>
      <c r="I91" s="136" t="str">
        <f ca="1">IF(B91="","",#REF!)</f>
        <v/>
      </c>
      <c r="J91" s="136" t="str">
        <f ca="1">IF(B91="","",#REF!)</f>
        <v/>
      </c>
      <c r="K91" s="136" t="str">
        <f ca="1">IF(B91="","",#REF!)</f>
        <v/>
      </c>
      <c r="L91" s="136" t="str">
        <f ca="1">IF(C91="","",#REF!)</f>
        <v/>
      </c>
    </row>
    <row r="92" spans="1:12">
      <c r="A92" s="112">
        <v>81</v>
      </c>
      <c r="B92" s="134" t="str">
        <f t="shared" ca="1" si="3"/>
        <v/>
      </c>
      <c r="C92" s="109" t="str">
        <f t="shared" ca="1" si="4"/>
        <v/>
      </c>
      <c r="D92" s="101" t="str">
        <f ca="1">IF(ISERROR(OFFSET('HARGA SATUAN'!$D$6,MATCH(C92,'HARGA SATUAN'!$C$7:$C$1492,0),0)),"",OFFSET('HARGA SATUAN'!$D$6,MATCH(C92,'HARGA SATUAN'!$C$7:$C$1492,0),0))</f>
        <v/>
      </c>
      <c r="E92" s="101">
        <f ca="1">IF(B92="+","Unit",IF(ISERROR(OFFSET('HARGA SATUAN'!$E$6,MATCH(C92,'HARGA SATUAN'!$C$7:$C$1492,0),0)),"",OFFSET('HARGA SATUAN'!$E$6,MATCH(C92,'HARGA SATUAN'!$C$7:$C$1492,0),0)))</f>
        <v>0</v>
      </c>
      <c r="F92" s="138" t="str">
        <f t="shared" ca="1" si="5"/>
        <v/>
      </c>
      <c r="G92" s="41">
        <f ca="1">IF(ISERROR(OFFSET('HARGA SATUAN'!$I$6,MATCH(C92,'HARGA SATUAN'!$C$7:$C$1492,0),0)),"",OFFSET('HARGA SATUAN'!$I$6,MATCH(C92,'HARGA SATUAN'!$C$7:$C$1492,0),0))</f>
        <v>0</v>
      </c>
      <c r="H92" s="136" t="str">
        <f ca="1">IF(B92="","",#REF!)</f>
        <v/>
      </c>
      <c r="I92" s="136" t="str">
        <f ca="1">IF(B92="","",#REF!)</f>
        <v/>
      </c>
      <c r="J92" s="136" t="str">
        <f ca="1">IF(B92="","",#REF!)</f>
        <v/>
      </c>
      <c r="K92" s="136" t="str">
        <f ca="1">IF(B92="","",#REF!)</f>
        <v/>
      </c>
      <c r="L92" s="136" t="str">
        <f ca="1">IF(C92="","",#REF!)</f>
        <v/>
      </c>
    </row>
    <row r="93" spans="1:12">
      <c r="A93" s="112">
        <v>82</v>
      </c>
      <c r="B93" s="134" t="str">
        <f t="shared" ca="1" si="3"/>
        <v/>
      </c>
      <c r="C93" s="109" t="str">
        <f t="shared" ca="1" si="4"/>
        <v/>
      </c>
      <c r="D93" s="101" t="str">
        <f ca="1">IF(ISERROR(OFFSET('HARGA SATUAN'!$D$6,MATCH(C93,'HARGA SATUAN'!$C$7:$C$1492,0),0)),"",OFFSET('HARGA SATUAN'!$D$6,MATCH(C93,'HARGA SATUAN'!$C$7:$C$1492,0),0))</f>
        <v/>
      </c>
      <c r="E93" s="101">
        <f ca="1">IF(B93="+","Unit",IF(ISERROR(OFFSET('HARGA SATUAN'!$E$6,MATCH(C93,'HARGA SATUAN'!$C$7:$C$1492,0),0)),"",OFFSET('HARGA SATUAN'!$E$6,MATCH(C93,'HARGA SATUAN'!$C$7:$C$1492,0),0)))</f>
        <v>0</v>
      </c>
      <c r="F93" s="138" t="str">
        <f t="shared" ca="1" si="5"/>
        <v/>
      </c>
      <c r="G93" s="41">
        <f ca="1">IF(ISERROR(OFFSET('HARGA SATUAN'!$I$6,MATCH(C93,'HARGA SATUAN'!$C$7:$C$1492,0),0)),"",OFFSET('HARGA SATUAN'!$I$6,MATCH(C93,'HARGA SATUAN'!$C$7:$C$1492,0),0))</f>
        <v>0</v>
      </c>
      <c r="H93" s="136" t="str">
        <f ca="1">IF(B93="","",#REF!)</f>
        <v/>
      </c>
      <c r="I93" s="136" t="str">
        <f ca="1">IF(B93="","",#REF!)</f>
        <v/>
      </c>
      <c r="J93" s="136" t="str">
        <f ca="1">IF(B93="","",#REF!)</f>
        <v/>
      </c>
      <c r="K93" s="136" t="str">
        <f ca="1">IF(B93="","",#REF!)</f>
        <v/>
      </c>
      <c r="L93" s="136" t="str">
        <f ca="1">IF(C93="","",#REF!)</f>
        <v/>
      </c>
    </row>
    <row r="94" spans="1:12">
      <c r="A94" s="112">
        <v>83</v>
      </c>
      <c r="B94" s="134" t="str">
        <f t="shared" ca="1" si="3"/>
        <v/>
      </c>
      <c r="C94" s="109" t="str">
        <f t="shared" ca="1" si="4"/>
        <v/>
      </c>
      <c r="D94" s="101" t="str">
        <f ca="1">IF(ISERROR(OFFSET('HARGA SATUAN'!$D$6,MATCH(C94,'HARGA SATUAN'!$C$7:$C$1492,0),0)),"",OFFSET('HARGA SATUAN'!$D$6,MATCH(C94,'HARGA SATUAN'!$C$7:$C$1492,0),0))</f>
        <v/>
      </c>
      <c r="E94" s="101">
        <f ca="1">IF(B94="+","Unit",IF(ISERROR(OFFSET('HARGA SATUAN'!$E$6,MATCH(C94,'HARGA SATUAN'!$C$7:$C$1492,0),0)),"",OFFSET('HARGA SATUAN'!$E$6,MATCH(C94,'HARGA SATUAN'!$C$7:$C$1492,0),0)))</f>
        <v>0</v>
      </c>
      <c r="F94" s="138" t="str">
        <f t="shared" ca="1" si="5"/>
        <v/>
      </c>
      <c r="G94" s="41">
        <f ca="1">IF(ISERROR(OFFSET('HARGA SATUAN'!$I$6,MATCH(C94,'HARGA SATUAN'!$C$7:$C$1492,0),0)),"",OFFSET('HARGA SATUAN'!$I$6,MATCH(C94,'HARGA SATUAN'!$C$7:$C$1492,0),0))</f>
        <v>0</v>
      </c>
      <c r="H94" s="136" t="str">
        <f ca="1">IF(B94="","",#REF!)</f>
        <v/>
      </c>
      <c r="I94" s="136" t="str">
        <f ca="1">IF(B94="","",#REF!)</f>
        <v/>
      </c>
      <c r="J94" s="136" t="str">
        <f ca="1">IF(B94="","",#REF!)</f>
        <v/>
      </c>
      <c r="K94" s="136" t="str">
        <f ca="1">IF(B94="","",#REF!)</f>
        <v/>
      </c>
      <c r="L94" s="136" t="str">
        <f ca="1">IF(C94="","",#REF!)</f>
        <v/>
      </c>
    </row>
    <row r="95" spans="1:12">
      <c r="A95" s="112">
        <v>84</v>
      </c>
      <c r="B95" s="134" t="str">
        <f t="shared" ca="1" si="3"/>
        <v/>
      </c>
      <c r="C95" s="109" t="str">
        <f t="shared" ca="1" si="4"/>
        <v/>
      </c>
      <c r="D95" s="101" t="str">
        <f ca="1">IF(ISERROR(OFFSET('HARGA SATUAN'!$D$6,MATCH(C95,'HARGA SATUAN'!$C$7:$C$1492,0),0)),"",OFFSET('HARGA SATUAN'!$D$6,MATCH(C95,'HARGA SATUAN'!$C$7:$C$1492,0),0))</f>
        <v/>
      </c>
      <c r="E95" s="101">
        <f ca="1">IF(B95="+","Unit",IF(ISERROR(OFFSET('HARGA SATUAN'!$E$6,MATCH(C95,'HARGA SATUAN'!$C$7:$C$1492,0),0)),"",OFFSET('HARGA SATUAN'!$E$6,MATCH(C95,'HARGA SATUAN'!$C$7:$C$1492,0),0)))</f>
        <v>0</v>
      </c>
      <c r="F95" s="138" t="str">
        <f t="shared" ca="1" si="5"/>
        <v/>
      </c>
      <c r="G95" s="41">
        <f ca="1">IF(ISERROR(OFFSET('HARGA SATUAN'!$I$6,MATCH(C95,'HARGA SATUAN'!$C$7:$C$1492,0),0)),"",OFFSET('HARGA SATUAN'!$I$6,MATCH(C95,'HARGA SATUAN'!$C$7:$C$1492,0),0))</f>
        <v>0</v>
      </c>
      <c r="H95" s="136" t="str">
        <f ca="1">IF(B95="","",#REF!)</f>
        <v/>
      </c>
      <c r="I95" s="136" t="str">
        <f ca="1">IF(B95="","",#REF!)</f>
        <v/>
      </c>
      <c r="J95" s="136" t="str">
        <f ca="1">IF(B95="","",#REF!)</f>
        <v/>
      </c>
      <c r="K95" s="136" t="str">
        <f ca="1">IF(B95="","",#REF!)</f>
        <v/>
      </c>
      <c r="L95" s="136" t="str">
        <f ca="1">IF(C95="","",#REF!)</f>
        <v/>
      </c>
    </row>
    <row r="96" spans="1:12">
      <c r="A96" s="112">
        <v>85</v>
      </c>
      <c r="B96" s="134" t="str">
        <f t="shared" ca="1" si="3"/>
        <v/>
      </c>
      <c r="C96" s="109" t="str">
        <f t="shared" ca="1" si="4"/>
        <v/>
      </c>
      <c r="D96" s="101" t="str">
        <f ca="1">IF(ISERROR(OFFSET('HARGA SATUAN'!$D$6,MATCH(C96,'HARGA SATUAN'!$C$7:$C$1492,0),0)),"",OFFSET('HARGA SATUAN'!$D$6,MATCH(C96,'HARGA SATUAN'!$C$7:$C$1492,0),0))</f>
        <v/>
      </c>
      <c r="E96" s="101">
        <f ca="1">IF(B96="+","Unit",IF(ISERROR(OFFSET('HARGA SATUAN'!$E$6,MATCH(C96,'HARGA SATUAN'!$C$7:$C$1492,0),0)),"",OFFSET('HARGA SATUAN'!$E$6,MATCH(C96,'HARGA SATUAN'!$C$7:$C$1492,0),0)))</f>
        <v>0</v>
      </c>
      <c r="F96" s="138" t="str">
        <f t="shared" ca="1" si="5"/>
        <v/>
      </c>
      <c r="G96" s="41">
        <f ca="1">IF(ISERROR(OFFSET('HARGA SATUAN'!$I$6,MATCH(C96,'HARGA SATUAN'!$C$7:$C$1492,0),0)),"",OFFSET('HARGA SATUAN'!$I$6,MATCH(C96,'HARGA SATUAN'!$C$7:$C$1492,0),0))</f>
        <v>0</v>
      </c>
      <c r="H96" s="136" t="str">
        <f ca="1">IF(B96="","",#REF!)</f>
        <v/>
      </c>
      <c r="I96" s="136" t="str">
        <f ca="1">IF(B96="","",#REF!)</f>
        <v/>
      </c>
      <c r="J96" s="136" t="str">
        <f ca="1">IF(B96="","",#REF!)</f>
        <v/>
      </c>
      <c r="K96" s="136" t="str">
        <f ca="1">IF(B96="","",#REF!)</f>
        <v/>
      </c>
      <c r="L96" s="136" t="str">
        <f ca="1">IF(C96="","",#REF!)</f>
        <v/>
      </c>
    </row>
    <row r="97" spans="1:12">
      <c r="A97" s="112">
        <v>86</v>
      </c>
      <c r="B97" s="134" t="str">
        <f t="shared" ca="1" si="3"/>
        <v/>
      </c>
      <c r="C97" s="109" t="str">
        <f t="shared" ca="1" si="4"/>
        <v/>
      </c>
      <c r="D97" s="101" t="str">
        <f ca="1">IF(ISERROR(OFFSET('HARGA SATUAN'!$D$6,MATCH(C97,'HARGA SATUAN'!$C$7:$C$1492,0),0)),"",OFFSET('HARGA SATUAN'!$D$6,MATCH(C97,'HARGA SATUAN'!$C$7:$C$1492,0),0))</f>
        <v/>
      </c>
      <c r="E97" s="101">
        <f ca="1">IF(B97="+","Unit",IF(ISERROR(OFFSET('HARGA SATUAN'!$E$6,MATCH(C97,'HARGA SATUAN'!$C$7:$C$1492,0),0)),"",OFFSET('HARGA SATUAN'!$E$6,MATCH(C97,'HARGA SATUAN'!$C$7:$C$1492,0),0)))</f>
        <v>0</v>
      </c>
      <c r="F97" s="138" t="str">
        <f t="shared" ca="1" si="5"/>
        <v/>
      </c>
      <c r="G97" s="41">
        <f ca="1">IF(ISERROR(OFFSET('HARGA SATUAN'!$I$6,MATCH(C97,'HARGA SATUAN'!$C$7:$C$1492,0),0)),"",OFFSET('HARGA SATUAN'!$I$6,MATCH(C97,'HARGA SATUAN'!$C$7:$C$1492,0),0))</f>
        <v>0</v>
      </c>
      <c r="H97" s="136" t="str">
        <f ca="1">IF(B97="","",#REF!)</f>
        <v/>
      </c>
      <c r="I97" s="136" t="str">
        <f ca="1">IF(B97="","",#REF!)</f>
        <v/>
      </c>
      <c r="J97" s="136" t="str">
        <f ca="1">IF(B97="","",#REF!)</f>
        <v/>
      </c>
      <c r="K97" s="136" t="str">
        <f ca="1">IF(B97="","",#REF!)</f>
        <v/>
      </c>
      <c r="L97" s="136" t="str">
        <f ca="1">IF(C97="","",#REF!)</f>
        <v/>
      </c>
    </row>
    <row r="98" spans="1:12">
      <c r="A98" s="112">
        <v>87</v>
      </c>
      <c r="B98" s="134" t="str">
        <f t="shared" ca="1" si="3"/>
        <v/>
      </c>
      <c r="C98" s="109" t="str">
        <f t="shared" ca="1" si="4"/>
        <v/>
      </c>
      <c r="D98" s="101" t="str">
        <f ca="1">IF(ISERROR(OFFSET('HARGA SATUAN'!$D$6,MATCH(C98,'HARGA SATUAN'!$C$7:$C$1492,0),0)),"",OFFSET('HARGA SATUAN'!$D$6,MATCH(C98,'HARGA SATUAN'!$C$7:$C$1492,0),0))</f>
        <v/>
      </c>
      <c r="E98" s="101">
        <f ca="1">IF(B98="+","Unit",IF(ISERROR(OFFSET('HARGA SATUAN'!$E$6,MATCH(C98,'HARGA SATUAN'!$C$7:$C$1492,0),0)),"",OFFSET('HARGA SATUAN'!$E$6,MATCH(C98,'HARGA SATUAN'!$C$7:$C$1492,0),0)))</f>
        <v>0</v>
      </c>
      <c r="F98" s="138" t="str">
        <f t="shared" ca="1" si="5"/>
        <v/>
      </c>
      <c r="G98" s="41">
        <f ca="1">IF(ISERROR(OFFSET('HARGA SATUAN'!$I$6,MATCH(C98,'HARGA SATUAN'!$C$7:$C$1492,0),0)),"",OFFSET('HARGA SATUAN'!$I$6,MATCH(C98,'HARGA SATUAN'!$C$7:$C$1492,0),0))</f>
        <v>0</v>
      </c>
      <c r="H98" s="136" t="str">
        <f ca="1">IF(B98="","",#REF!)</f>
        <v/>
      </c>
      <c r="I98" s="136" t="str">
        <f ca="1">IF(B98="","",#REF!)</f>
        <v/>
      </c>
      <c r="J98" s="136" t="str">
        <f ca="1">IF(B98="","",#REF!)</f>
        <v/>
      </c>
      <c r="K98" s="136" t="str">
        <f ca="1">IF(B98="","",#REF!)</f>
        <v/>
      </c>
      <c r="L98" s="136" t="str">
        <f ca="1">IF(C98="","",#REF!)</f>
        <v/>
      </c>
    </row>
    <row r="99" spans="1:12">
      <c r="A99" s="112">
        <v>88</v>
      </c>
      <c r="B99" s="134" t="str">
        <f t="shared" ca="1" si="3"/>
        <v/>
      </c>
      <c r="C99" s="109" t="str">
        <f t="shared" ca="1" si="4"/>
        <v/>
      </c>
      <c r="D99" s="101" t="str">
        <f ca="1">IF(ISERROR(OFFSET('HARGA SATUAN'!$D$6,MATCH(C99,'HARGA SATUAN'!$C$7:$C$1492,0),0)),"",OFFSET('HARGA SATUAN'!$D$6,MATCH(C99,'HARGA SATUAN'!$C$7:$C$1492,0),0))</f>
        <v/>
      </c>
      <c r="E99" s="101">
        <f ca="1">IF(B99="+","Unit",IF(ISERROR(OFFSET('HARGA SATUAN'!$E$6,MATCH(C99,'HARGA SATUAN'!$C$7:$C$1492,0),0)),"",OFFSET('HARGA SATUAN'!$E$6,MATCH(C99,'HARGA SATUAN'!$C$7:$C$1492,0),0)))</f>
        <v>0</v>
      </c>
      <c r="F99" s="138" t="str">
        <f t="shared" ca="1" si="5"/>
        <v/>
      </c>
      <c r="G99" s="41">
        <f ca="1">IF(ISERROR(OFFSET('HARGA SATUAN'!$I$6,MATCH(C99,'HARGA SATUAN'!$C$7:$C$1492,0),0)),"",OFFSET('HARGA SATUAN'!$I$6,MATCH(C99,'HARGA SATUAN'!$C$7:$C$1492,0),0))</f>
        <v>0</v>
      </c>
      <c r="H99" s="136" t="str">
        <f ca="1">IF(B99="","",#REF!)</f>
        <v/>
      </c>
      <c r="I99" s="136" t="str">
        <f ca="1">IF(B99="","",#REF!)</f>
        <v/>
      </c>
      <c r="J99" s="136" t="str">
        <f ca="1">IF(B99="","",#REF!)</f>
        <v/>
      </c>
      <c r="K99" s="136" t="str">
        <f ca="1">IF(B99="","",#REF!)</f>
        <v/>
      </c>
      <c r="L99" s="136" t="str">
        <f ca="1">IF(C99="","",#REF!)</f>
        <v/>
      </c>
    </row>
    <row r="100" spans="1:12">
      <c r="A100" s="112">
        <v>89</v>
      </c>
      <c r="B100" s="134" t="str">
        <f t="shared" ca="1" si="3"/>
        <v/>
      </c>
      <c r="C100" s="109" t="str">
        <f t="shared" ca="1" si="4"/>
        <v/>
      </c>
      <c r="D100" s="101" t="str">
        <f ca="1">IF(ISERROR(OFFSET('HARGA SATUAN'!$D$6,MATCH(C100,'HARGA SATUAN'!$C$7:$C$1492,0),0)),"",OFFSET('HARGA SATUAN'!$D$6,MATCH(C100,'HARGA SATUAN'!$C$7:$C$1492,0),0))</f>
        <v/>
      </c>
      <c r="E100" s="101">
        <f ca="1">IF(B100="+","Unit",IF(ISERROR(OFFSET('HARGA SATUAN'!$E$6,MATCH(C100,'HARGA SATUAN'!$C$7:$C$1492,0),0)),"",OFFSET('HARGA SATUAN'!$E$6,MATCH(C100,'HARGA SATUAN'!$C$7:$C$1492,0),0)))</f>
        <v>0</v>
      </c>
      <c r="F100" s="138" t="str">
        <f t="shared" ca="1" si="5"/>
        <v/>
      </c>
      <c r="G100" s="41">
        <f ca="1">IF(ISERROR(OFFSET('HARGA SATUAN'!$I$6,MATCH(C100,'HARGA SATUAN'!$C$7:$C$1492,0),0)),"",OFFSET('HARGA SATUAN'!$I$6,MATCH(C100,'HARGA SATUAN'!$C$7:$C$1492,0),0))</f>
        <v>0</v>
      </c>
      <c r="H100" s="136" t="str">
        <f ca="1">IF(B100="","",#REF!)</f>
        <v/>
      </c>
      <c r="I100" s="136" t="str">
        <f ca="1">IF(B100="","",#REF!)</f>
        <v/>
      </c>
      <c r="J100" s="136" t="str">
        <f ca="1">IF(B100="","",#REF!)</f>
        <v/>
      </c>
      <c r="K100" s="136" t="str">
        <f ca="1">IF(B100="","",#REF!)</f>
        <v/>
      </c>
      <c r="L100" s="136" t="str">
        <f ca="1">IF(C100="","",#REF!)</f>
        <v/>
      </c>
    </row>
    <row r="101" spans="1:12">
      <c r="A101" s="112">
        <v>90</v>
      </c>
      <c r="B101" s="134" t="str">
        <f t="shared" ca="1" si="3"/>
        <v/>
      </c>
      <c r="C101" s="109" t="str">
        <f t="shared" ca="1" si="4"/>
        <v/>
      </c>
      <c r="D101" s="101" t="str">
        <f ca="1">IF(ISERROR(OFFSET('HARGA SATUAN'!$D$6,MATCH(C101,'HARGA SATUAN'!$C$7:$C$1492,0),0)),"",OFFSET('HARGA SATUAN'!$D$6,MATCH(C101,'HARGA SATUAN'!$C$7:$C$1492,0),0))</f>
        <v/>
      </c>
      <c r="E101" s="101">
        <f ca="1">IF(B101="+","Unit",IF(ISERROR(OFFSET('HARGA SATUAN'!$E$6,MATCH(C101,'HARGA SATUAN'!$C$7:$C$1492,0),0)),"",OFFSET('HARGA SATUAN'!$E$6,MATCH(C101,'HARGA SATUAN'!$C$7:$C$1492,0),0)))</f>
        <v>0</v>
      </c>
      <c r="F101" s="138" t="str">
        <f t="shared" ca="1" si="5"/>
        <v/>
      </c>
      <c r="G101" s="41">
        <f ca="1">IF(ISERROR(OFFSET('HARGA SATUAN'!$I$6,MATCH(C101,'HARGA SATUAN'!$C$7:$C$1492,0),0)),"",OFFSET('HARGA SATUAN'!$I$6,MATCH(C101,'HARGA SATUAN'!$C$7:$C$1492,0),0))</f>
        <v>0</v>
      </c>
      <c r="H101" s="136" t="str">
        <f ca="1">IF(B101="","",#REF!)</f>
        <v/>
      </c>
      <c r="I101" s="136" t="str">
        <f ca="1">IF(B101="","",#REF!)</f>
        <v/>
      </c>
      <c r="J101" s="136" t="str">
        <f ca="1">IF(B101="","",#REF!)</f>
        <v/>
      </c>
      <c r="K101" s="136" t="str">
        <f ca="1">IF(B101="","",#REF!)</f>
        <v/>
      </c>
      <c r="L101" s="136" t="str">
        <f ca="1">IF(C101="","",#REF!)</f>
        <v/>
      </c>
    </row>
    <row r="102" spans="1:12">
      <c r="A102" s="112">
        <v>91</v>
      </c>
      <c r="B102" s="134" t="str">
        <f t="shared" ca="1" si="3"/>
        <v/>
      </c>
      <c r="C102" s="109" t="str">
        <f t="shared" ca="1" si="4"/>
        <v/>
      </c>
      <c r="D102" s="101" t="str">
        <f ca="1">IF(ISERROR(OFFSET('HARGA SATUAN'!$D$6,MATCH(C102,'HARGA SATUAN'!$C$7:$C$1492,0),0)),"",OFFSET('HARGA SATUAN'!$D$6,MATCH(C102,'HARGA SATUAN'!$C$7:$C$1492,0),0))</f>
        <v/>
      </c>
      <c r="E102" s="101">
        <f ca="1">IF(B102="+","Unit",IF(ISERROR(OFFSET('HARGA SATUAN'!$E$6,MATCH(C102,'HARGA SATUAN'!$C$7:$C$1492,0),0)),"",OFFSET('HARGA SATUAN'!$E$6,MATCH(C102,'HARGA SATUAN'!$C$7:$C$1492,0),0)))</f>
        <v>0</v>
      </c>
      <c r="F102" s="138" t="str">
        <f t="shared" ca="1" si="5"/>
        <v/>
      </c>
      <c r="G102" s="41">
        <f ca="1">IF(ISERROR(OFFSET('HARGA SATUAN'!$I$6,MATCH(C102,'HARGA SATUAN'!$C$7:$C$1492,0),0)),"",OFFSET('HARGA SATUAN'!$I$6,MATCH(C102,'HARGA SATUAN'!$C$7:$C$1492,0),0))</f>
        <v>0</v>
      </c>
      <c r="H102" s="136" t="str">
        <f ca="1">IF(B102="","",#REF!)</f>
        <v/>
      </c>
      <c r="I102" s="136" t="str">
        <f ca="1">IF(B102="","",#REF!)</f>
        <v/>
      </c>
      <c r="J102" s="136" t="str">
        <f ca="1">IF(B102="","",#REF!)</f>
        <v/>
      </c>
      <c r="K102" s="136" t="str">
        <f ca="1">IF(B102="","",#REF!)</f>
        <v/>
      </c>
      <c r="L102" s="136" t="str">
        <f ca="1">IF(C102="","",#REF!)</f>
        <v/>
      </c>
    </row>
    <row r="103" spans="1:12">
      <c r="A103" s="112">
        <v>92</v>
      </c>
      <c r="B103" s="134" t="str">
        <f t="shared" ca="1" si="3"/>
        <v/>
      </c>
      <c r="C103" s="109" t="str">
        <f t="shared" ca="1" si="4"/>
        <v/>
      </c>
      <c r="D103" s="101" t="str">
        <f ca="1">IF(ISERROR(OFFSET('HARGA SATUAN'!$D$6,MATCH(C103,'HARGA SATUAN'!$C$7:$C$1492,0),0)),"",OFFSET('HARGA SATUAN'!$D$6,MATCH(C103,'HARGA SATUAN'!$C$7:$C$1492,0),0))</f>
        <v/>
      </c>
      <c r="E103" s="101">
        <f ca="1">IF(B103="+","Unit",IF(ISERROR(OFFSET('HARGA SATUAN'!$E$6,MATCH(C103,'HARGA SATUAN'!$C$7:$C$1492,0),0)),"",OFFSET('HARGA SATUAN'!$E$6,MATCH(C103,'HARGA SATUAN'!$C$7:$C$1492,0),0)))</f>
        <v>0</v>
      </c>
      <c r="F103" s="138" t="str">
        <f t="shared" ca="1" si="5"/>
        <v/>
      </c>
      <c r="G103" s="41">
        <f ca="1">IF(ISERROR(OFFSET('HARGA SATUAN'!$I$6,MATCH(C103,'HARGA SATUAN'!$C$7:$C$1492,0),0)),"",OFFSET('HARGA SATUAN'!$I$6,MATCH(C103,'HARGA SATUAN'!$C$7:$C$1492,0),0))</f>
        <v>0</v>
      </c>
      <c r="H103" s="136" t="str">
        <f ca="1">IF(B103="","",#REF!)</f>
        <v/>
      </c>
      <c r="I103" s="136" t="str">
        <f ca="1">IF(B103="","",#REF!)</f>
        <v/>
      </c>
      <c r="J103" s="136" t="str">
        <f ca="1">IF(B103="","",#REF!)</f>
        <v/>
      </c>
      <c r="K103" s="136" t="str">
        <f ca="1">IF(B103="","",#REF!)</f>
        <v/>
      </c>
      <c r="L103" s="136" t="str">
        <f ca="1">IF(C103="","",#REF!)</f>
        <v/>
      </c>
    </row>
    <row r="104" spans="1:12">
      <c r="A104" s="112">
        <v>93</v>
      </c>
      <c r="B104" s="134" t="str">
        <f t="shared" ca="1" si="3"/>
        <v/>
      </c>
      <c r="C104" s="109" t="str">
        <f t="shared" ca="1" si="4"/>
        <v/>
      </c>
      <c r="D104" s="101" t="str">
        <f ca="1">IF(ISERROR(OFFSET('HARGA SATUAN'!$D$6,MATCH(C104,'HARGA SATUAN'!$C$7:$C$1492,0),0)),"",OFFSET('HARGA SATUAN'!$D$6,MATCH(C104,'HARGA SATUAN'!$C$7:$C$1492,0),0))</f>
        <v/>
      </c>
      <c r="E104" s="101">
        <f ca="1">IF(B104="+","Unit",IF(ISERROR(OFFSET('HARGA SATUAN'!$E$6,MATCH(C104,'HARGA SATUAN'!$C$7:$C$1492,0),0)),"",OFFSET('HARGA SATUAN'!$E$6,MATCH(C104,'HARGA SATUAN'!$C$7:$C$1492,0),0)))</f>
        <v>0</v>
      </c>
      <c r="F104" s="138" t="str">
        <f t="shared" ca="1" si="5"/>
        <v/>
      </c>
      <c r="G104" s="41">
        <f ca="1">IF(ISERROR(OFFSET('HARGA SATUAN'!$I$6,MATCH(C104,'HARGA SATUAN'!$C$7:$C$1492,0),0)),"",OFFSET('HARGA SATUAN'!$I$6,MATCH(C104,'HARGA SATUAN'!$C$7:$C$1492,0),0))</f>
        <v>0</v>
      </c>
      <c r="H104" s="136" t="str">
        <f ca="1">IF(B104="","",#REF!)</f>
        <v/>
      </c>
      <c r="I104" s="136" t="str">
        <f ca="1">IF(B104="","",#REF!)</f>
        <v/>
      </c>
      <c r="J104" s="136" t="str">
        <f ca="1">IF(B104="","",#REF!)</f>
        <v/>
      </c>
      <c r="K104" s="136" t="str">
        <f ca="1">IF(B104="","",#REF!)</f>
        <v/>
      </c>
      <c r="L104" s="136" t="str">
        <f ca="1">IF(C104="","",#REF!)</f>
        <v/>
      </c>
    </row>
    <row r="105" spans="1:12">
      <c r="A105" s="112">
        <v>94</v>
      </c>
      <c r="B105" s="134" t="str">
        <f t="shared" ca="1" si="3"/>
        <v/>
      </c>
      <c r="C105" s="109" t="str">
        <f t="shared" ca="1" si="4"/>
        <v/>
      </c>
      <c r="D105" s="101" t="str">
        <f ca="1">IF(ISERROR(OFFSET('HARGA SATUAN'!$D$6,MATCH(C105,'HARGA SATUAN'!$C$7:$C$1492,0),0)),"",OFFSET('HARGA SATUAN'!$D$6,MATCH(C105,'HARGA SATUAN'!$C$7:$C$1492,0),0))</f>
        <v/>
      </c>
      <c r="E105" s="101">
        <f ca="1">IF(B105="+","Unit",IF(ISERROR(OFFSET('HARGA SATUAN'!$E$6,MATCH(C105,'HARGA SATUAN'!$C$7:$C$1492,0),0)),"",OFFSET('HARGA SATUAN'!$E$6,MATCH(C105,'HARGA SATUAN'!$C$7:$C$1492,0),0)))</f>
        <v>0</v>
      </c>
      <c r="F105" s="138" t="str">
        <f t="shared" ca="1" si="5"/>
        <v/>
      </c>
      <c r="G105" s="41">
        <f ca="1">IF(ISERROR(OFFSET('HARGA SATUAN'!$I$6,MATCH(C105,'HARGA SATUAN'!$C$7:$C$1492,0),0)),"",OFFSET('HARGA SATUAN'!$I$6,MATCH(C105,'HARGA SATUAN'!$C$7:$C$1492,0),0))</f>
        <v>0</v>
      </c>
      <c r="H105" s="136" t="str">
        <f ca="1">IF(B105="","",#REF!)</f>
        <v/>
      </c>
      <c r="I105" s="136" t="str">
        <f ca="1">IF(B105="","",#REF!)</f>
        <v/>
      </c>
      <c r="J105" s="136" t="str">
        <f ca="1">IF(B105="","",#REF!)</f>
        <v/>
      </c>
      <c r="K105" s="136" t="str">
        <f ca="1">IF(B105="","",#REF!)</f>
        <v/>
      </c>
      <c r="L105" s="136" t="str">
        <f ca="1">IF(C105="","",#REF!)</f>
        <v/>
      </c>
    </row>
    <row r="106" spans="1:12">
      <c r="A106" s="112">
        <v>95</v>
      </c>
      <c r="B106" s="134" t="str">
        <f t="shared" ca="1" si="3"/>
        <v/>
      </c>
      <c r="C106" s="109" t="str">
        <f t="shared" ca="1" si="4"/>
        <v/>
      </c>
      <c r="D106" s="101" t="str">
        <f ca="1">IF(ISERROR(OFFSET('HARGA SATUAN'!$D$6,MATCH(C106,'HARGA SATUAN'!$C$7:$C$1492,0),0)),"",OFFSET('HARGA SATUAN'!$D$6,MATCH(C106,'HARGA SATUAN'!$C$7:$C$1492,0),0))</f>
        <v/>
      </c>
      <c r="E106" s="101">
        <f ca="1">IF(B106="+","Unit",IF(ISERROR(OFFSET('HARGA SATUAN'!$E$6,MATCH(C106,'HARGA SATUAN'!$C$7:$C$1492,0),0)),"",OFFSET('HARGA SATUAN'!$E$6,MATCH(C106,'HARGA SATUAN'!$C$7:$C$1492,0),0)))</f>
        <v>0</v>
      </c>
      <c r="F106" s="138" t="str">
        <f t="shared" ca="1" si="5"/>
        <v/>
      </c>
      <c r="G106" s="41">
        <f ca="1">IF(ISERROR(OFFSET('HARGA SATUAN'!$I$6,MATCH(C106,'HARGA SATUAN'!$C$7:$C$1492,0),0)),"",OFFSET('HARGA SATUAN'!$I$6,MATCH(C106,'HARGA SATUAN'!$C$7:$C$1492,0),0))</f>
        <v>0</v>
      </c>
      <c r="H106" s="136" t="str">
        <f ca="1">IF(B106="","",#REF!)</f>
        <v/>
      </c>
      <c r="I106" s="136" t="str">
        <f ca="1">IF(B106="","",#REF!)</f>
        <v/>
      </c>
      <c r="J106" s="136" t="str">
        <f ca="1">IF(B106="","",#REF!)</f>
        <v/>
      </c>
      <c r="K106" s="136" t="str">
        <f ca="1">IF(B106="","",#REF!)</f>
        <v/>
      </c>
      <c r="L106" s="136" t="str">
        <f ca="1">IF(C106="","",#REF!)</f>
        <v/>
      </c>
    </row>
    <row r="107" spans="1:12">
      <c r="A107" s="112">
        <v>96</v>
      </c>
      <c r="B107" s="134" t="str">
        <f t="shared" ca="1" si="3"/>
        <v/>
      </c>
      <c r="C107" s="109" t="str">
        <f t="shared" ca="1" si="4"/>
        <v/>
      </c>
      <c r="D107" s="101" t="str">
        <f ca="1">IF(ISERROR(OFFSET('HARGA SATUAN'!$D$6,MATCH(C107,'HARGA SATUAN'!$C$7:$C$1492,0),0)),"",OFFSET('HARGA SATUAN'!$D$6,MATCH(C107,'HARGA SATUAN'!$C$7:$C$1492,0),0))</f>
        <v/>
      </c>
      <c r="E107" s="101">
        <f ca="1">IF(B107="+","Unit",IF(ISERROR(OFFSET('HARGA SATUAN'!$E$6,MATCH(C107,'HARGA SATUAN'!$C$7:$C$1492,0),0)),"",OFFSET('HARGA SATUAN'!$E$6,MATCH(C107,'HARGA SATUAN'!$C$7:$C$1492,0),0)))</f>
        <v>0</v>
      </c>
      <c r="F107" s="138" t="str">
        <f t="shared" ca="1" si="5"/>
        <v/>
      </c>
      <c r="G107" s="41">
        <f ca="1">IF(ISERROR(OFFSET('HARGA SATUAN'!$I$6,MATCH(C107,'HARGA SATUAN'!$C$7:$C$1492,0),0)),"",OFFSET('HARGA SATUAN'!$I$6,MATCH(C107,'HARGA SATUAN'!$C$7:$C$1492,0),0))</f>
        <v>0</v>
      </c>
      <c r="H107" s="136" t="str">
        <f ca="1">IF(B107="","",#REF!)</f>
        <v/>
      </c>
      <c r="I107" s="136" t="str">
        <f ca="1">IF(B107="","",#REF!)</f>
        <v/>
      </c>
      <c r="J107" s="136" t="str">
        <f ca="1">IF(B107="","",#REF!)</f>
        <v/>
      </c>
      <c r="K107" s="136" t="str">
        <f ca="1">IF(B107="","",#REF!)</f>
        <v/>
      </c>
      <c r="L107" s="136" t="str">
        <f ca="1">IF(C107="","",#REF!)</f>
        <v/>
      </c>
    </row>
    <row r="108" spans="1:12">
      <c r="A108" s="112">
        <v>97</v>
      </c>
      <c r="B108" s="134" t="str">
        <f t="shared" ca="1" si="3"/>
        <v/>
      </c>
      <c r="C108" s="109" t="str">
        <f t="shared" ca="1" si="4"/>
        <v/>
      </c>
      <c r="D108" s="101" t="str">
        <f ca="1">IF(ISERROR(OFFSET('HARGA SATUAN'!$D$6,MATCH(C108,'HARGA SATUAN'!$C$7:$C$1492,0),0)),"",OFFSET('HARGA SATUAN'!$D$6,MATCH(C108,'HARGA SATUAN'!$C$7:$C$1492,0),0))</f>
        <v/>
      </c>
      <c r="E108" s="101">
        <f ca="1">IF(B108="+","Unit",IF(ISERROR(OFFSET('HARGA SATUAN'!$E$6,MATCH(C108,'HARGA SATUAN'!$C$7:$C$1492,0),0)),"",OFFSET('HARGA SATUAN'!$E$6,MATCH(C108,'HARGA SATUAN'!$C$7:$C$1492,0),0)))</f>
        <v>0</v>
      </c>
      <c r="F108" s="138" t="str">
        <f t="shared" ca="1" si="5"/>
        <v/>
      </c>
      <c r="G108" s="41">
        <f ca="1">IF(ISERROR(OFFSET('HARGA SATUAN'!$I$6,MATCH(C108,'HARGA SATUAN'!$C$7:$C$1492,0),0)),"",OFFSET('HARGA SATUAN'!$I$6,MATCH(C108,'HARGA SATUAN'!$C$7:$C$1492,0),0))</f>
        <v>0</v>
      </c>
      <c r="H108" s="136" t="str">
        <f ca="1">IF(B108="","",#REF!)</f>
        <v/>
      </c>
      <c r="I108" s="136" t="str">
        <f ca="1">IF(B108="","",#REF!)</f>
        <v/>
      </c>
      <c r="J108" s="136" t="str">
        <f ca="1">IF(B108="","",#REF!)</f>
        <v/>
      </c>
      <c r="K108" s="136" t="str">
        <f ca="1">IF(B108="","",#REF!)</f>
        <v/>
      </c>
      <c r="L108" s="136" t="str">
        <f ca="1">IF(C108="","",#REF!)</f>
        <v/>
      </c>
    </row>
    <row r="109" spans="1:12">
      <c r="A109" s="112">
        <v>98</v>
      </c>
      <c r="B109" s="134" t="str">
        <f t="shared" ca="1" si="3"/>
        <v/>
      </c>
      <c r="C109" s="109" t="str">
        <f t="shared" ca="1" si="4"/>
        <v/>
      </c>
      <c r="D109" s="101" t="str">
        <f ca="1">IF(ISERROR(OFFSET('HARGA SATUAN'!$D$6,MATCH(C109,'HARGA SATUAN'!$C$7:$C$1492,0),0)),"",OFFSET('HARGA SATUAN'!$D$6,MATCH(C109,'HARGA SATUAN'!$C$7:$C$1492,0),0))</f>
        <v/>
      </c>
      <c r="E109" s="101">
        <f ca="1">IF(B109="+","Unit",IF(ISERROR(OFFSET('HARGA SATUAN'!$E$6,MATCH(C109,'HARGA SATUAN'!$C$7:$C$1492,0),0)),"",OFFSET('HARGA SATUAN'!$E$6,MATCH(C109,'HARGA SATUAN'!$C$7:$C$1492,0),0)))</f>
        <v>0</v>
      </c>
      <c r="F109" s="138" t="str">
        <f t="shared" ca="1" si="5"/>
        <v/>
      </c>
      <c r="G109" s="41">
        <f ca="1">IF(ISERROR(OFFSET('HARGA SATUAN'!$I$6,MATCH(C109,'HARGA SATUAN'!$C$7:$C$1492,0),0)),"",OFFSET('HARGA SATUAN'!$I$6,MATCH(C109,'HARGA SATUAN'!$C$7:$C$1492,0),0))</f>
        <v>0</v>
      </c>
      <c r="H109" s="136" t="str">
        <f ca="1">IF(B109="","",#REF!)</f>
        <v/>
      </c>
      <c r="I109" s="136" t="str">
        <f ca="1">IF(B109="","",#REF!)</f>
        <v/>
      </c>
      <c r="J109" s="136" t="str">
        <f ca="1">IF(B109="","",#REF!)</f>
        <v/>
      </c>
      <c r="K109" s="136" t="str">
        <f ca="1">IF(B109="","",#REF!)</f>
        <v/>
      </c>
      <c r="L109" s="136" t="str">
        <f ca="1">IF(C109="","",#REF!)</f>
        <v/>
      </c>
    </row>
    <row r="110" spans="1:12">
      <c r="A110" s="112">
        <v>99</v>
      </c>
      <c r="B110" s="134" t="str">
        <f t="shared" ca="1" si="3"/>
        <v/>
      </c>
      <c r="C110" s="109" t="str">
        <f t="shared" ca="1" si="4"/>
        <v/>
      </c>
      <c r="D110" s="101" t="str">
        <f ca="1">IF(ISERROR(OFFSET('HARGA SATUAN'!$D$6,MATCH(C110,'HARGA SATUAN'!$C$7:$C$1492,0),0)),"",OFFSET('HARGA SATUAN'!$D$6,MATCH(C110,'HARGA SATUAN'!$C$7:$C$1492,0),0))</f>
        <v/>
      </c>
      <c r="E110" s="101">
        <f ca="1">IF(B110="+","Unit",IF(ISERROR(OFFSET('HARGA SATUAN'!$E$6,MATCH(C110,'HARGA SATUAN'!$C$7:$C$1492,0),0)),"",OFFSET('HARGA SATUAN'!$E$6,MATCH(C110,'HARGA SATUAN'!$C$7:$C$1492,0),0)))</f>
        <v>0</v>
      </c>
      <c r="F110" s="138" t="str">
        <f t="shared" ca="1" si="5"/>
        <v/>
      </c>
      <c r="G110" s="41">
        <f ca="1">IF(ISERROR(OFFSET('HARGA SATUAN'!$I$6,MATCH(C110,'HARGA SATUAN'!$C$7:$C$1492,0),0)),"",OFFSET('HARGA SATUAN'!$I$6,MATCH(C110,'HARGA SATUAN'!$C$7:$C$1492,0),0))</f>
        <v>0</v>
      </c>
      <c r="H110" s="136" t="str">
        <f ca="1">IF(B110="","",#REF!)</f>
        <v/>
      </c>
      <c r="I110" s="136" t="str">
        <f ca="1">IF(B110="","",#REF!)</f>
        <v/>
      </c>
      <c r="J110" s="136" t="str">
        <f ca="1">IF(B110="","",#REF!)</f>
        <v/>
      </c>
      <c r="K110" s="136" t="str">
        <f ca="1">IF(B110="","",#REF!)</f>
        <v/>
      </c>
      <c r="L110" s="136" t="str">
        <f ca="1">IF(C110="","",#REF!)</f>
        <v/>
      </c>
    </row>
    <row r="111" spans="1:12">
      <c r="A111" s="112">
        <v>100</v>
      </c>
      <c r="B111" s="134" t="str">
        <f t="shared" ca="1" si="3"/>
        <v/>
      </c>
      <c r="C111" s="109" t="str">
        <f t="shared" ca="1" si="4"/>
        <v/>
      </c>
      <c r="D111" s="101" t="str">
        <f ca="1">IF(ISERROR(OFFSET('HARGA SATUAN'!$D$6,MATCH(C111,'HARGA SATUAN'!$C$7:$C$1492,0),0)),"",OFFSET('HARGA SATUAN'!$D$6,MATCH(C111,'HARGA SATUAN'!$C$7:$C$1492,0),0))</f>
        <v/>
      </c>
      <c r="E111" s="101">
        <f ca="1">IF(B111="+","Unit",IF(ISERROR(OFFSET('HARGA SATUAN'!$E$6,MATCH(C111,'HARGA SATUAN'!$C$7:$C$1492,0),0)),"",OFFSET('HARGA SATUAN'!$E$6,MATCH(C111,'HARGA SATUAN'!$C$7:$C$1492,0),0)))</f>
        <v>0</v>
      </c>
      <c r="F111" s="138" t="str">
        <f t="shared" ca="1" si="5"/>
        <v/>
      </c>
      <c r="G111" s="41">
        <f ca="1">IF(ISERROR(OFFSET('HARGA SATUAN'!$I$6,MATCH(C111,'HARGA SATUAN'!$C$7:$C$1492,0),0)),"",OFFSET('HARGA SATUAN'!$I$6,MATCH(C111,'HARGA SATUAN'!$C$7:$C$1492,0),0))</f>
        <v>0</v>
      </c>
      <c r="H111" s="136" t="str">
        <f ca="1">IF(B111="","",#REF!)</f>
        <v/>
      </c>
      <c r="I111" s="136" t="str">
        <f ca="1">IF(B111="","",#REF!)</f>
        <v/>
      </c>
      <c r="J111" s="136" t="str">
        <f ca="1">IF(B111="","",#REF!)</f>
        <v/>
      </c>
      <c r="K111" s="136" t="str">
        <f ca="1">IF(B111="","",#REF!)</f>
        <v/>
      </c>
      <c r="L111" s="136" t="str">
        <f ca="1">IF(C111="","",#REF!)</f>
        <v/>
      </c>
    </row>
    <row r="112" spans="1:12">
      <c r="A112" s="112">
        <v>101</v>
      </c>
      <c r="B112" s="134" t="str">
        <f t="shared" ca="1" si="3"/>
        <v/>
      </c>
      <c r="C112" s="109" t="str">
        <f t="shared" ca="1" si="4"/>
        <v/>
      </c>
      <c r="D112" s="101" t="str">
        <f ca="1">IF(ISERROR(OFFSET('HARGA SATUAN'!$D$6,MATCH(C112,'HARGA SATUAN'!$C$7:$C$1492,0),0)),"",OFFSET('HARGA SATUAN'!$D$6,MATCH(C112,'HARGA SATUAN'!$C$7:$C$1492,0),0))</f>
        <v/>
      </c>
      <c r="E112" s="101">
        <f ca="1">IF(B112="+","Unit",IF(ISERROR(OFFSET('HARGA SATUAN'!$E$6,MATCH(C112,'HARGA SATUAN'!$C$7:$C$1492,0),0)),"",OFFSET('HARGA SATUAN'!$E$6,MATCH(C112,'HARGA SATUAN'!$C$7:$C$1492,0),0)))</f>
        <v>0</v>
      </c>
      <c r="F112" s="138" t="str">
        <f t="shared" ca="1" si="5"/>
        <v/>
      </c>
      <c r="G112" s="41">
        <f ca="1">IF(ISERROR(OFFSET('HARGA SATUAN'!$I$6,MATCH(C112,'HARGA SATUAN'!$C$7:$C$1492,0),0)),"",OFFSET('HARGA SATUAN'!$I$6,MATCH(C112,'HARGA SATUAN'!$C$7:$C$1492,0),0))</f>
        <v>0</v>
      </c>
      <c r="H112" s="136" t="str">
        <f ca="1">IF(B112="","",#REF!)</f>
        <v/>
      </c>
      <c r="I112" s="136" t="str">
        <f ca="1">IF(B112="","",#REF!)</f>
        <v/>
      </c>
      <c r="J112" s="136" t="str">
        <f ca="1">IF(B112="","",#REF!)</f>
        <v/>
      </c>
      <c r="K112" s="136" t="str">
        <f ca="1">IF(B112="","",#REF!)</f>
        <v/>
      </c>
      <c r="L112" s="136" t="str">
        <f ca="1">IF(C112="","",#REF!)</f>
        <v/>
      </c>
    </row>
    <row r="113" spans="1:12">
      <c r="A113" s="112">
        <v>102</v>
      </c>
      <c r="B113" s="134" t="str">
        <f t="shared" ca="1" si="3"/>
        <v/>
      </c>
      <c r="C113" s="109" t="str">
        <f t="shared" ca="1" si="4"/>
        <v/>
      </c>
      <c r="D113" s="101" t="str">
        <f ca="1">IF(ISERROR(OFFSET('HARGA SATUAN'!$D$6,MATCH(C113,'HARGA SATUAN'!$C$7:$C$1492,0),0)),"",OFFSET('HARGA SATUAN'!$D$6,MATCH(C113,'HARGA SATUAN'!$C$7:$C$1492,0),0))</f>
        <v/>
      </c>
      <c r="E113" s="101">
        <f ca="1">IF(B113="+","Unit",IF(ISERROR(OFFSET('HARGA SATUAN'!$E$6,MATCH(C113,'HARGA SATUAN'!$C$7:$C$1492,0),0)),"",OFFSET('HARGA SATUAN'!$E$6,MATCH(C113,'HARGA SATUAN'!$C$7:$C$1492,0),0)))</f>
        <v>0</v>
      </c>
      <c r="F113" s="138" t="str">
        <f t="shared" ca="1" si="5"/>
        <v/>
      </c>
      <c r="G113" s="41">
        <f ca="1">IF(ISERROR(OFFSET('HARGA SATUAN'!$I$6,MATCH(C113,'HARGA SATUAN'!$C$7:$C$1492,0),0)),"",OFFSET('HARGA SATUAN'!$I$6,MATCH(C113,'HARGA SATUAN'!$C$7:$C$1492,0),0))</f>
        <v>0</v>
      </c>
      <c r="H113" s="136" t="str">
        <f ca="1">IF(B113="","",#REF!)</f>
        <v/>
      </c>
      <c r="I113" s="136" t="str">
        <f ca="1">IF(B113="","",#REF!)</f>
        <v/>
      </c>
      <c r="J113" s="136" t="str">
        <f ca="1">IF(B113="","",#REF!)</f>
        <v/>
      </c>
      <c r="K113" s="136" t="str">
        <f ca="1">IF(B113="","",#REF!)</f>
        <v/>
      </c>
      <c r="L113" s="136" t="str">
        <f ca="1">IF(C113="","",#REF!)</f>
        <v/>
      </c>
    </row>
    <row r="114" spans="1:12">
      <c r="A114" s="112">
        <v>103</v>
      </c>
      <c r="B114" s="134" t="str">
        <f t="shared" ca="1" si="3"/>
        <v/>
      </c>
      <c r="C114" s="109" t="str">
        <f t="shared" ca="1" si="4"/>
        <v/>
      </c>
      <c r="D114" s="101" t="str">
        <f ca="1">IF(ISERROR(OFFSET('HARGA SATUAN'!$D$6,MATCH(C114,'HARGA SATUAN'!$C$7:$C$1492,0),0)),"",OFFSET('HARGA SATUAN'!$D$6,MATCH(C114,'HARGA SATUAN'!$C$7:$C$1492,0),0))</f>
        <v/>
      </c>
      <c r="E114" s="101">
        <f ca="1">IF(B114="+","Unit",IF(ISERROR(OFFSET('HARGA SATUAN'!$E$6,MATCH(C114,'HARGA SATUAN'!$C$7:$C$1492,0),0)),"",OFFSET('HARGA SATUAN'!$E$6,MATCH(C114,'HARGA SATUAN'!$C$7:$C$1492,0),0)))</f>
        <v>0</v>
      </c>
      <c r="F114" s="138" t="str">
        <f t="shared" ca="1" si="5"/>
        <v/>
      </c>
      <c r="G114" s="41">
        <f ca="1">IF(ISERROR(OFFSET('HARGA SATUAN'!$I$6,MATCH(C114,'HARGA SATUAN'!$C$7:$C$1492,0),0)),"",OFFSET('HARGA SATUAN'!$I$6,MATCH(C114,'HARGA SATUAN'!$C$7:$C$1492,0),0))</f>
        <v>0</v>
      </c>
      <c r="H114" s="136" t="str">
        <f ca="1">IF(B114="","",#REF!)</f>
        <v/>
      </c>
      <c r="I114" s="136" t="str">
        <f ca="1">IF(B114="","",#REF!)</f>
        <v/>
      </c>
      <c r="J114" s="136" t="str">
        <f ca="1">IF(B114="","",#REF!)</f>
        <v/>
      </c>
      <c r="K114" s="136" t="str">
        <f ca="1">IF(B114="","",#REF!)</f>
        <v/>
      </c>
      <c r="L114" s="136" t="str">
        <f ca="1">IF(C114="","",#REF!)</f>
        <v/>
      </c>
    </row>
    <row r="115" spans="1:12">
      <c r="A115" s="112">
        <v>104</v>
      </c>
      <c r="B115" s="134" t="str">
        <f t="shared" ca="1" si="3"/>
        <v/>
      </c>
      <c r="C115" s="109" t="str">
        <f t="shared" ca="1" si="4"/>
        <v/>
      </c>
      <c r="D115" s="101" t="str">
        <f ca="1">IF(ISERROR(OFFSET('HARGA SATUAN'!$D$6,MATCH(C115,'HARGA SATUAN'!$C$7:$C$1492,0),0)),"",OFFSET('HARGA SATUAN'!$D$6,MATCH(C115,'HARGA SATUAN'!$C$7:$C$1492,0),0))</f>
        <v/>
      </c>
      <c r="E115" s="101">
        <f ca="1">IF(B115="+","Unit",IF(ISERROR(OFFSET('HARGA SATUAN'!$E$6,MATCH(C115,'HARGA SATUAN'!$C$7:$C$1492,0),0)),"",OFFSET('HARGA SATUAN'!$E$6,MATCH(C115,'HARGA SATUAN'!$C$7:$C$1492,0),0)))</f>
        <v>0</v>
      </c>
      <c r="F115" s="138" t="str">
        <f t="shared" ca="1" si="5"/>
        <v/>
      </c>
      <c r="G115" s="41">
        <f ca="1">IF(ISERROR(OFFSET('HARGA SATUAN'!$I$6,MATCH(C115,'HARGA SATUAN'!$C$7:$C$1492,0),0)),"",OFFSET('HARGA SATUAN'!$I$6,MATCH(C115,'HARGA SATUAN'!$C$7:$C$1492,0),0))</f>
        <v>0</v>
      </c>
      <c r="H115" s="136" t="str">
        <f ca="1">IF(B115="","",#REF!)</f>
        <v/>
      </c>
      <c r="I115" s="136" t="str">
        <f ca="1">IF(B115="","",#REF!)</f>
        <v/>
      </c>
      <c r="J115" s="136" t="str">
        <f ca="1">IF(B115="","",#REF!)</f>
        <v/>
      </c>
      <c r="K115" s="136" t="str">
        <f ca="1">IF(B115="","",#REF!)</f>
        <v/>
      </c>
      <c r="L115" s="136" t="str">
        <f ca="1">IF(C115="","",#REF!)</f>
        <v/>
      </c>
    </row>
    <row r="116" spans="1:12">
      <c r="A116" s="112">
        <v>105</v>
      </c>
      <c r="B116" s="134" t="str">
        <f t="shared" ca="1" si="3"/>
        <v/>
      </c>
      <c r="C116" s="109" t="str">
        <f t="shared" ca="1" si="4"/>
        <v/>
      </c>
      <c r="D116" s="101" t="str">
        <f ca="1">IF(ISERROR(OFFSET('HARGA SATUAN'!$D$6,MATCH(C116,'HARGA SATUAN'!$C$7:$C$1492,0),0)),"",OFFSET('HARGA SATUAN'!$D$6,MATCH(C116,'HARGA SATUAN'!$C$7:$C$1492,0),0))</f>
        <v/>
      </c>
      <c r="E116" s="101">
        <f ca="1">IF(B116="+","Unit",IF(ISERROR(OFFSET('HARGA SATUAN'!$E$6,MATCH(C116,'HARGA SATUAN'!$C$7:$C$1492,0),0)),"",OFFSET('HARGA SATUAN'!$E$6,MATCH(C116,'HARGA SATUAN'!$C$7:$C$1492,0),0)))</f>
        <v>0</v>
      </c>
      <c r="F116" s="138" t="str">
        <f t="shared" ca="1" si="5"/>
        <v/>
      </c>
      <c r="G116" s="41">
        <f ca="1">IF(ISERROR(OFFSET('HARGA SATUAN'!$I$6,MATCH(C116,'HARGA SATUAN'!$C$7:$C$1492,0),0)),"",OFFSET('HARGA SATUAN'!$I$6,MATCH(C116,'HARGA SATUAN'!$C$7:$C$1492,0),0))</f>
        <v>0</v>
      </c>
      <c r="H116" s="136" t="str">
        <f ca="1">IF(B116="","",#REF!)</f>
        <v/>
      </c>
      <c r="I116" s="136" t="str">
        <f ca="1">IF(B116="","",#REF!)</f>
        <v/>
      </c>
      <c r="J116" s="136" t="str">
        <f ca="1">IF(B116="","",#REF!)</f>
        <v/>
      </c>
      <c r="K116" s="136" t="str">
        <f ca="1">IF(B116="","",#REF!)</f>
        <v/>
      </c>
      <c r="L116" s="136" t="str">
        <f ca="1">IF(C116="","",#REF!)</f>
        <v/>
      </c>
    </row>
    <row r="117" spans="1:12">
      <c r="A117" s="112">
        <v>106</v>
      </c>
      <c r="B117" s="134" t="str">
        <f t="shared" ca="1" si="3"/>
        <v/>
      </c>
      <c r="C117" s="109" t="str">
        <f t="shared" ca="1" si="4"/>
        <v/>
      </c>
      <c r="D117" s="101" t="str">
        <f ca="1">IF(ISERROR(OFFSET('HARGA SATUAN'!$D$6,MATCH(C117,'HARGA SATUAN'!$C$7:$C$1492,0),0)),"",OFFSET('HARGA SATUAN'!$D$6,MATCH(C117,'HARGA SATUAN'!$C$7:$C$1492,0),0))</f>
        <v/>
      </c>
      <c r="E117" s="101">
        <f ca="1">IF(B117="+","Unit",IF(ISERROR(OFFSET('HARGA SATUAN'!$E$6,MATCH(C117,'HARGA SATUAN'!$C$7:$C$1492,0),0)),"",OFFSET('HARGA SATUAN'!$E$6,MATCH(C117,'HARGA SATUAN'!$C$7:$C$1492,0),0)))</f>
        <v>0</v>
      </c>
      <c r="F117" s="138" t="str">
        <f t="shared" ca="1" si="5"/>
        <v/>
      </c>
      <c r="G117" s="41">
        <f ca="1">IF(ISERROR(OFFSET('HARGA SATUAN'!$I$6,MATCH(C117,'HARGA SATUAN'!$C$7:$C$1492,0),0)),"",OFFSET('HARGA SATUAN'!$I$6,MATCH(C117,'HARGA SATUAN'!$C$7:$C$1492,0),0))</f>
        <v>0</v>
      </c>
      <c r="H117" s="136" t="str">
        <f ca="1">IF(B117="","",#REF!)</f>
        <v/>
      </c>
      <c r="I117" s="136" t="str">
        <f ca="1">IF(B117="","",#REF!)</f>
        <v/>
      </c>
      <c r="J117" s="136" t="str">
        <f ca="1">IF(B117="","",#REF!)</f>
        <v/>
      </c>
      <c r="K117" s="136" t="str">
        <f ca="1">IF(B117="","",#REF!)</f>
        <v/>
      </c>
      <c r="L117" s="136" t="str">
        <f ca="1">IF(C117="","",#REF!)</f>
        <v/>
      </c>
    </row>
    <row r="118" spans="1:12">
      <c r="A118" s="112">
        <v>107</v>
      </c>
      <c r="B118" s="134" t="str">
        <f t="shared" ca="1" si="3"/>
        <v/>
      </c>
      <c r="C118" s="109" t="str">
        <f t="shared" ca="1" si="4"/>
        <v/>
      </c>
      <c r="D118" s="101" t="str">
        <f ca="1">IF(ISERROR(OFFSET('HARGA SATUAN'!$D$6,MATCH(C118,'HARGA SATUAN'!$C$7:$C$1492,0),0)),"",OFFSET('HARGA SATUAN'!$D$6,MATCH(C118,'HARGA SATUAN'!$C$7:$C$1492,0),0))</f>
        <v/>
      </c>
      <c r="E118" s="101">
        <f ca="1">IF(B118="+","Unit",IF(ISERROR(OFFSET('HARGA SATUAN'!$E$6,MATCH(C118,'HARGA SATUAN'!$C$7:$C$1492,0),0)),"",OFFSET('HARGA SATUAN'!$E$6,MATCH(C118,'HARGA SATUAN'!$C$7:$C$1492,0),0)))</f>
        <v>0</v>
      </c>
      <c r="F118" s="138" t="str">
        <f t="shared" ca="1" si="5"/>
        <v/>
      </c>
      <c r="G118" s="41">
        <f ca="1">IF(ISERROR(OFFSET('HARGA SATUAN'!$I$6,MATCH(C118,'HARGA SATUAN'!$C$7:$C$1492,0),0)),"",OFFSET('HARGA SATUAN'!$I$6,MATCH(C118,'HARGA SATUAN'!$C$7:$C$1492,0),0))</f>
        <v>0</v>
      </c>
      <c r="H118" s="136" t="str">
        <f ca="1">IF(B118="","",#REF!)</f>
        <v/>
      </c>
      <c r="I118" s="136" t="str">
        <f ca="1">IF(B118="","",#REF!)</f>
        <v/>
      </c>
      <c r="J118" s="136" t="str">
        <f ca="1">IF(B118="","",#REF!)</f>
        <v/>
      </c>
      <c r="K118" s="136" t="str">
        <f ca="1">IF(B118="","",#REF!)</f>
        <v/>
      </c>
      <c r="L118" s="136" t="str">
        <f ca="1">IF(C118="","",#REF!)</f>
        <v/>
      </c>
    </row>
    <row r="119" spans="1:12">
      <c r="A119" s="112">
        <v>108</v>
      </c>
      <c r="B119" s="134" t="str">
        <f t="shared" ca="1" si="3"/>
        <v/>
      </c>
      <c r="C119" s="109" t="str">
        <f t="shared" ca="1" si="4"/>
        <v/>
      </c>
      <c r="D119" s="101" t="str">
        <f ca="1">IF(ISERROR(OFFSET('HARGA SATUAN'!$D$6,MATCH(C119,'HARGA SATUAN'!$C$7:$C$1492,0),0)),"",OFFSET('HARGA SATUAN'!$D$6,MATCH(C119,'HARGA SATUAN'!$C$7:$C$1492,0),0))</f>
        <v/>
      </c>
      <c r="E119" s="101">
        <f ca="1">IF(B119="+","Unit",IF(ISERROR(OFFSET('HARGA SATUAN'!$E$6,MATCH(C119,'HARGA SATUAN'!$C$7:$C$1492,0),0)),"",OFFSET('HARGA SATUAN'!$E$6,MATCH(C119,'HARGA SATUAN'!$C$7:$C$1492,0),0)))</f>
        <v>0</v>
      </c>
      <c r="F119" s="138" t="str">
        <f t="shared" ca="1" si="5"/>
        <v/>
      </c>
      <c r="G119" s="41">
        <f ca="1">IF(ISERROR(OFFSET('HARGA SATUAN'!$I$6,MATCH(C119,'HARGA SATUAN'!$C$7:$C$1492,0),0)),"",OFFSET('HARGA SATUAN'!$I$6,MATCH(C119,'HARGA SATUAN'!$C$7:$C$1492,0),0))</f>
        <v>0</v>
      </c>
      <c r="H119" s="136" t="str">
        <f ca="1">IF(B119="","",#REF!)</f>
        <v/>
      </c>
      <c r="I119" s="136" t="str">
        <f ca="1">IF(B119="","",#REF!)</f>
        <v/>
      </c>
      <c r="J119" s="136" t="str">
        <f ca="1">IF(B119="","",#REF!)</f>
        <v/>
      </c>
      <c r="K119" s="136" t="str">
        <f ca="1">IF(B119="","",#REF!)</f>
        <v/>
      </c>
      <c r="L119" s="136" t="str">
        <f ca="1">IF(C119="","",#REF!)</f>
        <v/>
      </c>
    </row>
    <row r="120" spans="1:12">
      <c r="A120" s="112">
        <v>109</v>
      </c>
      <c r="B120" s="134" t="str">
        <f t="shared" ca="1" si="3"/>
        <v/>
      </c>
      <c r="C120" s="109" t="str">
        <f t="shared" ca="1" si="4"/>
        <v/>
      </c>
      <c r="D120" s="101" t="str">
        <f ca="1">IF(ISERROR(OFFSET('HARGA SATUAN'!$D$6,MATCH(C120,'HARGA SATUAN'!$C$7:$C$1492,0),0)),"",OFFSET('HARGA SATUAN'!$D$6,MATCH(C120,'HARGA SATUAN'!$C$7:$C$1492,0),0))</f>
        <v/>
      </c>
      <c r="E120" s="101">
        <f ca="1">IF(B120="+","Unit",IF(ISERROR(OFFSET('HARGA SATUAN'!$E$6,MATCH(C120,'HARGA SATUAN'!$C$7:$C$1492,0),0)),"",OFFSET('HARGA SATUAN'!$E$6,MATCH(C120,'HARGA SATUAN'!$C$7:$C$1492,0),0)))</f>
        <v>0</v>
      </c>
      <c r="F120" s="138" t="str">
        <f t="shared" ca="1" si="5"/>
        <v/>
      </c>
      <c r="G120" s="41">
        <f ca="1">IF(ISERROR(OFFSET('HARGA SATUAN'!$I$6,MATCH(C120,'HARGA SATUAN'!$C$7:$C$1492,0),0)),"",OFFSET('HARGA SATUAN'!$I$6,MATCH(C120,'HARGA SATUAN'!$C$7:$C$1492,0),0))</f>
        <v>0</v>
      </c>
      <c r="H120" s="136" t="str">
        <f ca="1">IF(B120="","",#REF!)</f>
        <v/>
      </c>
      <c r="I120" s="136" t="str">
        <f ca="1">IF(B120="","",#REF!)</f>
        <v/>
      </c>
      <c r="J120" s="136" t="str">
        <f ca="1">IF(B120="","",#REF!)</f>
        <v/>
      </c>
      <c r="K120" s="136" t="str">
        <f ca="1">IF(B120="","",#REF!)</f>
        <v/>
      </c>
      <c r="L120" s="136" t="str">
        <f ca="1">IF(C120="","",#REF!)</f>
        <v/>
      </c>
    </row>
    <row r="121" spans="1:12">
      <c r="A121" s="112">
        <v>110</v>
      </c>
      <c r="B121" s="134" t="str">
        <f t="shared" ca="1" si="3"/>
        <v/>
      </c>
      <c r="C121" s="109" t="str">
        <f t="shared" ca="1" si="4"/>
        <v/>
      </c>
      <c r="D121" s="101" t="str">
        <f ca="1">IF(ISERROR(OFFSET('HARGA SATUAN'!$D$6,MATCH(C121,'HARGA SATUAN'!$C$7:$C$1492,0),0)),"",OFFSET('HARGA SATUAN'!$D$6,MATCH(C121,'HARGA SATUAN'!$C$7:$C$1492,0),0))</f>
        <v/>
      </c>
      <c r="E121" s="101">
        <f ca="1">IF(B121="+","Unit",IF(ISERROR(OFFSET('HARGA SATUAN'!$E$6,MATCH(C121,'HARGA SATUAN'!$C$7:$C$1492,0),0)),"",OFFSET('HARGA SATUAN'!$E$6,MATCH(C121,'HARGA SATUAN'!$C$7:$C$1492,0),0)))</f>
        <v>0</v>
      </c>
      <c r="F121" s="138" t="str">
        <f t="shared" ca="1" si="5"/>
        <v/>
      </c>
      <c r="G121" s="41">
        <f ca="1">IF(ISERROR(OFFSET('HARGA SATUAN'!$I$6,MATCH(C121,'HARGA SATUAN'!$C$7:$C$1492,0),0)),"",OFFSET('HARGA SATUAN'!$I$6,MATCH(C121,'HARGA SATUAN'!$C$7:$C$1492,0),0))</f>
        <v>0</v>
      </c>
      <c r="H121" s="136" t="str">
        <f ca="1">IF(B121="","",#REF!)</f>
        <v/>
      </c>
      <c r="I121" s="136" t="str">
        <f ca="1">IF(B121="","",#REF!)</f>
        <v/>
      </c>
      <c r="J121" s="136" t="str">
        <f ca="1">IF(B121="","",#REF!)</f>
        <v/>
      </c>
      <c r="K121" s="136" t="str">
        <f ca="1">IF(B121="","",#REF!)</f>
        <v/>
      </c>
      <c r="L121" s="136" t="str">
        <f ca="1">IF(C121="","",#REF!)</f>
        <v/>
      </c>
    </row>
    <row r="122" spans="1:12">
      <c r="A122" s="112">
        <v>111</v>
      </c>
      <c r="B122" s="134" t="str">
        <f t="shared" ca="1" si="3"/>
        <v/>
      </c>
      <c r="C122" s="109" t="str">
        <f t="shared" ca="1" si="4"/>
        <v/>
      </c>
      <c r="D122" s="101" t="str">
        <f ca="1">IF(ISERROR(OFFSET('HARGA SATUAN'!$D$6,MATCH(C122,'HARGA SATUAN'!$C$7:$C$1492,0),0)),"",OFFSET('HARGA SATUAN'!$D$6,MATCH(C122,'HARGA SATUAN'!$C$7:$C$1492,0),0))</f>
        <v/>
      </c>
      <c r="E122" s="101">
        <f ca="1">IF(B122="+","Unit",IF(ISERROR(OFFSET('HARGA SATUAN'!$E$6,MATCH(C122,'HARGA SATUAN'!$C$7:$C$1492,0),0)),"",OFFSET('HARGA SATUAN'!$E$6,MATCH(C122,'HARGA SATUAN'!$C$7:$C$1492,0),0)))</f>
        <v>0</v>
      </c>
      <c r="F122" s="138" t="str">
        <f t="shared" ca="1" si="5"/>
        <v/>
      </c>
      <c r="G122" s="41">
        <f ca="1">IF(ISERROR(OFFSET('HARGA SATUAN'!$I$6,MATCH(C122,'HARGA SATUAN'!$C$7:$C$1492,0),0)),"",OFFSET('HARGA SATUAN'!$I$6,MATCH(C122,'HARGA SATUAN'!$C$7:$C$1492,0),0))</f>
        <v>0</v>
      </c>
      <c r="H122" s="136" t="str">
        <f ca="1">IF(B122="","",#REF!)</f>
        <v/>
      </c>
      <c r="I122" s="136" t="str">
        <f ca="1">IF(B122="","",#REF!)</f>
        <v/>
      </c>
      <c r="J122" s="136" t="str">
        <f ca="1">IF(B122="","",#REF!)</f>
        <v/>
      </c>
      <c r="K122" s="136" t="str">
        <f ca="1">IF(B122="","",#REF!)</f>
        <v/>
      </c>
      <c r="L122" s="136" t="str">
        <f ca="1">IF(C122="","",#REF!)</f>
        <v/>
      </c>
    </row>
    <row r="123" spans="1:12">
      <c r="A123" s="112">
        <v>112</v>
      </c>
      <c r="B123" s="134" t="str">
        <f t="shared" ca="1" si="3"/>
        <v/>
      </c>
      <c r="C123" s="109" t="str">
        <f t="shared" ca="1" si="4"/>
        <v/>
      </c>
      <c r="D123" s="101" t="str">
        <f ca="1">IF(ISERROR(OFFSET('HARGA SATUAN'!$D$6,MATCH(C123,'HARGA SATUAN'!$C$7:$C$1492,0),0)),"",OFFSET('HARGA SATUAN'!$D$6,MATCH(C123,'HARGA SATUAN'!$C$7:$C$1492,0),0))</f>
        <v/>
      </c>
      <c r="E123" s="101">
        <f ca="1">IF(B123="+","Unit",IF(ISERROR(OFFSET('HARGA SATUAN'!$E$6,MATCH(C123,'HARGA SATUAN'!$C$7:$C$1492,0),0)),"",OFFSET('HARGA SATUAN'!$E$6,MATCH(C123,'HARGA SATUAN'!$C$7:$C$1492,0),0)))</f>
        <v>0</v>
      </c>
      <c r="F123" s="138" t="str">
        <f t="shared" ca="1" si="5"/>
        <v/>
      </c>
      <c r="G123" s="41">
        <f ca="1">IF(ISERROR(OFFSET('HARGA SATUAN'!$I$6,MATCH(C123,'HARGA SATUAN'!$C$7:$C$1492,0),0)),"",OFFSET('HARGA SATUAN'!$I$6,MATCH(C123,'HARGA SATUAN'!$C$7:$C$1492,0),0))</f>
        <v>0</v>
      </c>
      <c r="H123" s="136" t="str">
        <f ca="1">IF(B123="","",#REF!)</f>
        <v/>
      </c>
      <c r="I123" s="136" t="str">
        <f ca="1">IF(B123="","",#REF!)</f>
        <v/>
      </c>
      <c r="J123" s="136" t="str">
        <f ca="1">IF(B123="","",#REF!)</f>
        <v/>
      </c>
      <c r="K123" s="136" t="str">
        <f ca="1">IF(B123="","",#REF!)</f>
        <v/>
      </c>
      <c r="L123" s="136" t="str">
        <f ca="1">IF(C123="","",#REF!)</f>
        <v/>
      </c>
    </row>
    <row r="124" spans="1:12">
      <c r="A124" s="112">
        <v>113</v>
      </c>
      <c r="B124" s="134" t="str">
        <f t="shared" ca="1" si="3"/>
        <v/>
      </c>
      <c r="C124" s="109" t="str">
        <f t="shared" ca="1" si="4"/>
        <v/>
      </c>
      <c r="D124" s="101" t="str">
        <f ca="1">IF(ISERROR(OFFSET('HARGA SATUAN'!$D$6,MATCH(C124,'HARGA SATUAN'!$C$7:$C$1492,0),0)),"",OFFSET('HARGA SATUAN'!$D$6,MATCH(C124,'HARGA SATUAN'!$C$7:$C$1492,0),0))</f>
        <v/>
      </c>
      <c r="E124" s="101">
        <f ca="1">IF(B124="+","Unit",IF(ISERROR(OFFSET('HARGA SATUAN'!$E$6,MATCH(C124,'HARGA SATUAN'!$C$7:$C$1492,0),0)),"",OFFSET('HARGA SATUAN'!$E$6,MATCH(C124,'HARGA SATUAN'!$C$7:$C$1492,0),0)))</f>
        <v>0</v>
      </c>
      <c r="F124" s="138" t="str">
        <f t="shared" ca="1" si="5"/>
        <v/>
      </c>
      <c r="G124" s="41">
        <f ca="1">IF(ISERROR(OFFSET('HARGA SATUAN'!$I$6,MATCH(C124,'HARGA SATUAN'!$C$7:$C$1492,0),0)),"",OFFSET('HARGA SATUAN'!$I$6,MATCH(C124,'HARGA SATUAN'!$C$7:$C$1492,0),0))</f>
        <v>0</v>
      </c>
      <c r="H124" s="136" t="str">
        <f ca="1">IF(B124="","",#REF!)</f>
        <v/>
      </c>
      <c r="I124" s="136" t="str">
        <f ca="1">IF(B124="","",#REF!)</f>
        <v/>
      </c>
      <c r="J124" s="136" t="str">
        <f ca="1">IF(B124="","",#REF!)</f>
        <v/>
      </c>
      <c r="K124" s="136" t="str">
        <f ca="1">IF(B124="","",#REF!)</f>
        <v/>
      </c>
      <c r="L124" s="136" t="str">
        <f ca="1">IF(C124="","",#REF!)</f>
        <v/>
      </c>
    </row>
    <row r="125" spans="1:12">
      <c r="A125" s="112">
        <v>114</v>
      </c>
      <c r="B125" s="134" t="str">
        <f t="shared" ca="1" si="3"/>
        <v/>
      </c>
      <c r="C125" s="109" t="str">
        <f t="shared" ca="1" si="4"/>
        <v/>
      </c>
      <c r="D125" s="101" t="str">
        <f ca="1">IF(ISERROR(OFFSET('HARGA SATUAN'!$D$6,MATCH(C125,'HARGA SATUAN'!$C$7:$C$1492,0),0)),"",OFFSET('HARGA SATUAN'!$D$6,MATCH(C125,'HARGA SATUAN'!$C$7:$C$1492,0),0))</f>
        <v/>
      </c>
      <c r="E125" s="101">
        <f ca="1">IF(B125="+","Unit",IF(ISERROR(OFFSET('HARGA SATUAN'!$E$6,MATCH(C125,'HARGA SATUAN'!$C$7:$C$1492,0),0)),"",OFFSET('HARGA SATUAN'!$E$6,MATCH(C125,'HARGA SATUAN'!$C$7:$C$1492,0),0)))</f>
        <v>0</v>
      </c>
      <c r="F125" s="138" t="str">
        <f t="shared" ca="1" si="5"/>
        <v/>
      </c>
      <c r="G125" s="41">
        <f ca="1">IF(ISERROR(OFFSET('HARGA SATUAN'!$I$6,MATCH(C125,'HARGA SATUAN'!$C$7:$C$1492,0),0)),"",OFFSET('HARGA SATUAN'!$I$6,MATCH(C125,'HARGA SATUAN'!$C$7:$C$1492,0),0))</f>
        <v>0</v>
      </c>
      <c r="H125" s="136" t="str">
        <f ca="1">IF(B125="","",#REF!)</f>
        <v/>
      </c>
      <c r="I125" s="136" t="str">
        <f ca="1">IF(B125="","",#REF!)</f>
        <v/>
      </c>
      <c r="J125" s="136" t="str">
        <f ca="1">IF(B125="","",#REF!)</f>
        <v/>
      </c>
      <c r="K125" s="136" t="str">
        <f ca="1">IF(B125="","",#REF!)</f>
        <v/>
      </c>
      <c r="L125" s="136" t="str">
        <f ca="1">IF(C125="","",#REF!)</f>
        <v/>
      </c>
    </row>
    <row r="126" spans="1:12">
      <c r="A126" s="112">
        <v>115</v>
      </c>
      <c r="B126" s="134" t="str">
        <f t="shared" ca="1" si="3"/>
        <v/>
      </c>
      <c r="C126" s="109" t="str">
        <f t="shared" ca="1" si="4"/>
        <v/>
      </c>
      <c r="D126" s="101" t="str">
        <f ca="1">IF(ISERROR(OFFSET('HARGA SATUAN'!$D$6,MATCH(C126,'HARGA SATUAN'!$C$7:$C$1492,0),0)),"",OFFSET('HARGA SATUAN'!$D$6,MATCH(C126,'HARGA SATUAN'!$C$7:$C$1492,0),0))</f>
        <v/>
      </c>
      <c r="E126" s="101">
        <f ca="1">IF(B126="+","Unit",IF(ISERROR(OFFSET('HARGA SATUAN'!$E$6,MATCH(C126,'HARGA SATUAN'!$C$7:$C$1492,0),0)),"",OFFSET('HARGA SATUAN'!$E$6,MATCH(C126,'HARGA SATUAN'!$C$7:$C$1492,0),0)))</f>
        <v>0</v>
      </c>
      <c r="F126" s="138" t="str">
        <f t="shared" ca="1" si="5"/>
        <v/>
      </c>
      <c r="G126" s="41">
        <f ca="1">IF(ISERROR(OFFSET('HARGA SATUAN'!$I$6,MATCH(C126,'HARGA SATUAN'!$C$7:$C$1492,0),0)),"",OFFSET('HARGA SATUAN'!$I$6,MATCH(C126,'HARGA SATUAN'!$C$7:$C$1492,0),0))</f>
        <v>0</v>
      </c>
      <c r="H126" s="136" t="str">
        <f ca="1">IF(B126="","",#REF!)</f>
        <v/>
      </c>
      <c r="I126" s="136" t="str">
        <f ca="1">IF(B126="","",#REF!)</f>
        <v/>
      </c>
      <c r="J126" s="136" t="str">
        <f ca="1">IF(B126="","",#REF!)</f>
        <v/>
      </c>
      <c r="K126" s="136" t="str">
        <f ca="1">IF(B126="","",#REF!)</f>
        <v/>
      </c>
      <c r="L126" s="136" t="str">
        <f ca="1">IF(C126="","",#REF!)</f>
        <v/>
      </c>
    </row>
    <row r="127" spans="1:12">
      <c r="A127" s="112">
        <v>116</v>
      </c>
      <c r="B127" s="134" t="str">
        <f t="shared" ca="1" si="3"/>
        <v/>
      </c>
      <c r="C127" s="109" t="str">
        <f t="shared" ca="1" si="4"/>
        <v/>
      </c>
      <c r="D127" s="101" t="str">
        <f ca="1">IF(ISERROR(OFFSET('HARGA SATUAN'!$D$6,MATCH(C127,'HARGA SATUAN'!$C$7:$C$1492,0),0)),"",OFFSET('HARGA SATUAN'!$D$6,MATCH(C127,'HARGA SATUAN'!$C$7:$C$1492,0),0))</f>
        <v/>
      </c>
      <c r="E127" s="101">
        <f ca="1">IF(B127="+","Unit",IF(ISERROR(OFFSET('HARGA SATUAN'!$E$6,MATCH(C127,'HARGA SATUAN'!$C$7:$C$1492,0),0)),"",OFFSET('HARGA SATUAN'!$E$6,MATCH(C127,'HARGA SATUAN'!$C$7:$C$1492,0),0)))</f>
        <v>0</v>
      </c>
      <c r="F127" s="138" t="str">
        <f t="shared" ca="1" si="5"/>
        <v/>
      </c>
      <c r="G127" s="41">
        <f ca="1">IF(ISERROR(OFFSET('HARGA SATUAN'!$I$6,MATCH(C127,'HARGA SATUAN'!$C$7:$C$1492,0),0)),"",OFFSET('HARGA SATUAN'!$I$6,MATCH(C127,'HARGA SATUAN'!$C$7:$C$1492,0),0))</f>
        <v>0</v>
      </c>
      <c r="H127" s="136" t="str">
        <f ca="1">IF(B127="","",#REF!)</f>
        <v/>
      </c>
      <c r="I127" s="136" t="str">
        <f ca="1">IF(B127="","",#REF!)</f>
        <v/>
      </c>
      <c r="J127" s="136" t="str">
        <f ca="1">IF(B127="","",#REF!)</f>
        <v/>
      </c>
      <c r="K127" s="136" t="str">
        <f ca="1">IF(B127="","",#REF!)</f>
        <v/>
      </c>
      <c r="L127" s="136" t="str">
        <f ca="1">IF(C127="","",#REF!)</f>
        <v/>
      </c>
    </row>
    <row r="128" spans="1:12">
      <c r="A128" s="112">
        <v>117</v>
      </c>
      <c r="B128" s="134" t="str">
        <f t="shared" ca="1" si="3"/>
        <v/>
      </c>
      <c r="C128" s="109" t="str">
        <f t="shared" ca="1" si="4"/>
        <v/>
      </c>
      <c r="D128" s="101" t="str">
        <f ca="1">IF(ISERROR(OFFSET('HARGA SATUAN'!$D$6,MATCH(C128,'HARGA SATUAN'!$C$7:$C$1492,0),0)),"",OFFSET('HARGA SATUAN'!$D$6,MATCH(C128,'HARGA SATUAN'!$C$7:$C$1492,0),0))</f>
        <v/>
      </c>
      <c r="E128" s="101">
        <f ca="1">IF(B128="+","Unit",IF(ISERROR(OFFSET('HARGA SATUAN'!$E$6,MATCH(C128,'HARGA SATUAN'!$C$7:$C$1492,0),0)),"",OFFSET('HARGA SATUAN'!$E$6,MATCH(C128,'HARGA SATUAN'!$C$7:$C$1492,0),0)))</f>
        <v>0</v>
      </c>
      <c r="F128" s="138" t="str">
        <f t="shared" ca="1" si="5"/>
        <v/>
      </c>
      <c r="G128" s="41">
        <f ca="1">IF(ISERROR(OFFSET('HARGA SATUAN'!$I$6,MATCH(C128,'HARGA SATUAN'!$C$7:$C$1492,0),0)),"",OFFSET('HARGA SATUAN'!$I$6,MATCH(C128,'HARGA SATUAN'!$C$7:$C$1492,0),0))</f>
        <v>0</v>
      </c>
      <c r="H128" s="136" t="str">
        <f ca="1">IF(B128="","",#REF!)</f>
        <v/>
      </c>
      <c r="I128" s="136" t="str">
        <f ca="1">IF(B128="","",#REF!)</f>
        <v/>
      </c>
      <c r="J128" s="136" t="str">
        <f ca="1">IF(B128="","",#REF!)</f>
        <v/>
      </c>
      <c r="K128" s="136" t="str">
        <f ca="1">IF(B128="","",#REF!)</f>
        <v/>
      </c>
      <c r="L128" s="136" t="str">
        <f ca="1">IF(C128="","",#REF!)</f>
        <v/>
      </c>
    </row>
    <row r="129" spans="1:12">
      <c r="A129" s="112">
        <v>118</v>
      </c>
      <c r="B129" s="134" t="str">
        <f t="shared" ca="1" si="3"/>
        <v/>
      </c>
      <c r="C129" s="109" t="str">
        <f t="shared" ca="1" si="4"/>
        <v/>
      </c>
      <c r="D129" s="101" t="str">
        <f ca="1">IF(ISERROR(OFFSET('HARGA SATUAN'!$D$6,MATCH(C129,'HARGA SATUAN'!$C$7:$C$1492,0),0)),"",OFFSET('HARGA SATUAN'!$D$6,MATCH(C129,'HARGA SATUAN'!$C$7:$C$1492,0),0))</f>
        <v/>
      </c>
      <c r="E129" s="101">
        <f ca="1">IF(B129="+","Unit",IF(ISERROR(OFFSET('HARGA SATUAN'!$E$6,MATCH(C129,'HARGA SATUAN'!$C$7:$C$1492,0),0)),"",OFFSET('HARGA SATUAN'!$E$6,MATCH(C129,'HARGA SATUAN'!$C$7:$C$1492,0),0)))</f>
        <v>0</v>
      </c>
      <c r="F129" s="138" t="str">
        <f t="shared" ca="1" si="5"/>
        <v/>
      </c>
      <c r="G129" s="41">
        <f ca="1">IF(ISERROR(OFFSET('HARGA SATUAN'!$I$6,MATCH(C129,'HARGA SATUAN'!$C$7:$C$1492,0),0)),"",OFFSET('HARGA SATUAN'!$I$6,MATCH(C129,'HARGA SATUAN'!$C$7:$C$1492,0),0))</f>
        <v>0</v>
      </c>
      <c r="H129" s="136" t="str">
        <f ca="1">IF(B129="","",#REF!)</f>
        <v/>
      </c>
      <c r="I129" s="136" t="str">
        <f ca="1">IF(B129="","",#REF!)</f>
        <v/>
      </c>
      <c r="J129" s="136" t="str">
        <f ca="1">IF(B129="","",#REF!)</f>
        <v/>
      </c>
      <c r="K129" s="136" t="str">
        <f ca="1">IF(B129="","",#REF!)</f>
        <v/>
      </c>
      <c r="L129" s="136" t="str">
        <f ca="1">IF(C129="","",#REF!)</f>
        <v/>
      </c>
    </row>
    <row r="130" spans="1:12">
      <c r="A130" s="112">
        <v>119</v>
      </c>
      <c r="B130" s="134" t="str">
        <f t="shared" ca="1" si="3"/>
        <v/>
      </c>
      <c r="C130" s="109" t="str">
        <f t="shared" ca="1" si="4"/>
        <v/>
      </c>
      <c r="D130" s="101" t="str">
        <f ca="1">IF(ISERROR(OFFSET('HARGA SATUAN'!$D$6,MATCH(C130,'HARGA SATUAN'!$C$7:$C$1492,0),0)),"",OFFSET('HARGA SATUAN'!$D$6,MATCH(C130,'HARGA SATUAN'!$C$7:$C$1492,0),0))</f>
        <v/>
      </c>
      <c r="E130" s="101">
        <f ca="1">IF(B130="+","Unit",IF(ISERROR(OFFSET('HARGA SATUAN'!$E$6,MATCH(C130,'HARGA SATUAN'!$C$7:$C$1492,0),0)),"",OFFSET('HARGA SATUAN'!$E$6,MATCH(C130,'HARGA SATUAN'!$C$7:$C$1492,0),0)))</f>
        <v>0</v>
      </c>
      <c r="F130" s="138" t="str">
        <f t="shared" ca="1" si="5"/>
        <v/>
      </c>
      <c r="G130" s="41">
        <f ca="1">IF(ISERROR(OFFSET('HARGA SATUAN'!$I$6,MATCH(C130,'HARGA SATUAN'!$C$7:$C$1492,0),0)),"",OFFSET('HARGA SATUAN'!$I$6,MATCH(C130,'HARGA SATUAN'!$C$7:$C$1492,0),0))</f>
        <v>0</v>
      </c>
      <c r="H130" s="136" t="str">
        <f ca="1">IF(B130="","",#REF!)</f>
        <v/>
      </c>
      <c r="I130" s="136" t="str">
        <f ca="1">IF(B130="","",#REF!)</f>
        <v/>
      </c>
      <c r="J130" s="136" t="str">
        <f ca="1">IF(B130="","",#REF!)</f>
        <v/>
      </c>
      <c r="K130" s="136" t="str">
        <f ca="1">IF(B130="","",#REF!)</f>
        <v/>
      </c>
      <c r="L130" s="136" t="str">
        <f ca="1">IF(C130="","",#REF!)</f>
        <v/>
      </c>
    </row>
    <row r="131" spans="1:12">
      <c r="A131" s="112">
        <v>120</v>
      </c>
      <c r="B131" s="134" t="str">
        <f t="shared" ca="1" si="3"/>
        <v/>
      </c>
      <c r="C131" s="109" t="str">
        <f t="shared" ca="1" si="4"/>
        <v/>
      </c>
      <c r="D131" s="101" t="str">
        <f ca="1">IF(ISERROR(OFFSET('HARGA SATUAN'!$D$6,MATCH(C131,'HARGA SATUAN'!$C$7:$C$1492,0),0)),"",OFFSET('HARGA SATUAN'!$D$6,MATCH(C131,'HARGA SATUAN'!$C$7:$C$1492,0),0))</f>
        <v/>
      </c>
      <c r="E131" s="101">
        <f ca="1">IF(B131="+","Unit",IF(ISERROR(OFFSET('HARGA SATUAN'!$E$6,MATCH(C131,'HARGA SATUAN'!$C$7:$C$1492,0),0)),"",OFFSET('HARGA SATUAN'!$E$6,MATCH(C131,'HARGA SATUAN'!$C$7:$C$1492,0),0)))</f>
        <v>0</v>
      </c>
      <c r="F131" s="138" t="str">
        <f t="shared" ca="1" si="5"/>
        <v/>
      </c>
      <c r="G131" s="41">
        <f ca="1">IF(ISERROR(OFFSET('HARGA SATUAN'!$I$6,MATCH(C131,'HARGA SATUAN'!$C$7:$C$1492,0),0)),"",OFFSET('HARGA SATUAN'!$I$6,MATCH(C131,'HARGA SATUAN'!$C$7:$C$1492,0),0))</f>
        <v>0</v>
      </c>
      <c r="H131" s="136" t="str">
        <f ca="1">IF(B131="","",#REF!)</f>
        <v/>
      </c>
      <c r="I131" s="136" t="str">
        <f ca="1">IF(B131="","",#REF!)</f>
        <v/>
      </c>
      <c r="J131" s="136" t="str">
        <f ca="1">IF(B131="","",#REF!)</f>
        <v/>
      </c>
      <c r="K131" s="136" t="str">
        <f ca="1">IF(B131="","",#REF!)</f>
        <v/>
      </c>
      <c r="L131" s="136" t="str">
        <f ca="1">IF(C131="","",#REF!)</f>
        <v/>
      </c>
    </row>
    <row r="132" spans="1:12">
      <c r="A132" s="112">
        <v>121</v>
      </c>
      <c r="B132" s="134" t="str">
        <f t="shared" ca="1" si="3"/>
        <v/>
      </c>
      <c r="C132" s="109" t="str">
        <f t="shared" ca="1" si="4"/>
        <v/>
      </c>
      <c r="D132" s="101" t="str">
        <f ca="1">IF(ISERROR(OFFSET('HARGA SATUAN'!$D$6,MATCH(C132,'HARGA SATUAN'!$C$7:$C$1492,0),0)),"",OFFSET('HARGA SATUAN'!$D$6,MATCH(C132,'HARGA SATUAN'!$C$7:$C$1492,0),0))</f>
        <v/>
      </c>
      <c r="E132" s="101">
        <f ca="1">IF(B132="+","Unit",IF(ISERROR(OFFSET('HARGA SATUAN'!$E$6,MATCH(C132,'HARGA SATUAN'!$C$7:$C$1492,0),0)),"",OFFSET('HARGA SATUAN'!$E$6,MATCH(C132,'HARGA SATUAN'!$C$7:$C$1492,0),0)))</f>
        <v>0</v>
      </c>
      <c r="F132" s="138" t="str">
        <f t="shared" ca="1" si="5"/>
        <v/>
      </c>
      <c r="G132" s="41">
        <f ca="1">IF(ISERROR(OFFSET('HARGA SATUAN'!$I$6,MATCH(C132,'HARGA SATUAN'!$C$7:$C$1492,0),0)),"",OFFSET('HARGA SATUAN'!$I$6,MATCH(C132,'HARGA SATUAN'!$C$7:$C$1492,0),0))</f>
        <v>0</v>
      </c>
      <c r="H132" s="136" t="str">
        <f ca="1">IF(B132="","",#REF!)</f>
        <v/>
      </c>
      <c r="I132" s="136" t="str">
        <f ca="1">IF(B132="","",#REF!)</f>
        <v/>
      </c>
      <c r="J132" s="136" t="str">
        <f ca="1">IF(B132="","",#REF!)</f>
        <v/>
      </c>
      <c r="K132" s="136" t="str">
        <f ca="1">IF(B132="","",#REF!)</f>
        <v/>
      </c>
      <c r="L132" s="136" t="str">
        <f ca="1">IF(C132="","",#REF!)</f>
        <v/>
      </c>
    </row>
    <row r="133" spans="1:12">
      <c r="A133" s="112">
        <v>122</v>
      </c>
      <c r="B133" s="134" t="str">
        <f t="shared" ca="1" si="3"/>
        <v/>
      </c>
      <c r="C133" s="109" t="str">
        <f t="shared" ca="1" si="4"/>
        <v/>
      </c>
      <c r="D133" s="101" t="str">
        <f ca="1">IF(ISERROR(OFFSET('HARGA SATUAN'!$D$6,MATCH(C133,'HARGA SATUAN'!$C$7:$C$1492,0),0)),"",OFFSET('HARGA SATUAN'!$D$6,MATCH(C133,'HARGA SATUAN'!$C$7:$C$1492,0),0))</f>
        <v/>
      </c>
      <c r="E133" s="101">
        <f ca="1">IF(B133="+","Unit",IF(ISERROR(OFFSET('HARGA SATUAN'!$E$6,MATCH(C133,'HARGA SATUAN'!$C$7:$C$1492,0),0)),"",OFFSET('HARGA SATUAN'!$E$6,MATCH(C133,'HARGA SATUAN'!$C$7:$C$1492,0),0)))</f>
        <v>0</v>
      </c>
      <c r="F133" s="138" t="str">
        <f t="shared" ca="1" si="5"/>
        <v/>
      </c>
      <c r="G133" s="41">
        <f ca="1">IF(ISERROR(OFFSET('HARGA SATUAN'!$I$6,MATCH(C133,'HARGA SATUAN'!$C$7:$C$1492,0),0)),"",OFFSET('HARGA SATUAN'!$I$6,MATCH(C133,'HARGA SATUAN'!$C$7:$C$1492,0),0))</f>
        <v>0</v>
      </c>
      <c r="H133" s="136" t="str">
        <f ca="1">IF(B133="","",#REF!)</f>
        <v/>
      </c>
      <c r="I133" s="136" t="str">
        <f ca="1">IF(B133="","",#REF!)</f>
        <v/>
      </c>
      <c r="J133" s="136" t="str">
        <f ca="1">IF(B133="","",#REF!)</f>
        <v/>
      </c>
      <c r="K133" s="136" t="str">
        <f ca="1">IF(B133="","",#REF!)</f>
        <v/>
      </c>
      <c r="L133" s="136" t="str">
        <f ca="1">IF(C133="","",#REF!)</f>
        <v/>
      </c>
    </row>
    <row r="134" spans="1:12">
      <c r="A134" s="112">
        <v>123</v>
      </c>
      <c r="B134" s="134" t="str">
        <f t="shared" ca="1" si="3"/>
        <v/>
      </c>
      <c r="C134" s="109" t="str">
        <f t="shared" ca="1" si="4"/>
        <v/>
      </c>
      <c r="D134" s="101" t="str">
        <f ca="1">IF(ISERROR(OFFSET('HARGA SATUAN'!$D$6,MATCH(C134,'HARGA SATUAN'!$C$7:$C$1492,0),0)),"",OFFSET('HARGA SATUAN'!$D$6,MATCH(C134,'HARGA SATUAN'!$C$7:$C$1492,0),0))</f>
        <v/>
      </c>
      <c r="E134" s="101">
        <f ca="1">IF(B134="+","Unit",IF(ISERROR(OFFSET('HARGA SATUAN'!$E$6,MATCH(C134,'HARGA SATUAN'!$C$7:$C$1492,0),0)),"",OFFSET('HARGA SATUAN'!$E$6,MATCH(C134,'HARGA SATUAN'!$C$7:$C$1492,0),0)))</f>
        <v>0</v>
      </c>
      <c r="F134" s="138" t="str">
        <f t="shared" ca="1" si="5"/>
        <v/>
      </c>
      <c r="G134" s="41">
        <f ca="1">IF(ISERROR(OFFSET('HARGA SATUAN'!$I$6,MATCH(C134,'HARGA SATUAN'!$C$7:$C$1492,0),0)),"",OFFSET('HARGA SATUAN'!$I$6,MATCH(C134,'HARGA SATUAN'!$C$7:$C$1492,0),0))</f>
        <v>0</v>
      </c>
      <c r="H134" s="136" t="str">
        <f ca="1">IF(B134="","",#REF!)</f>
        <v/>
      </c>
      <c r="I134" s="136" t="str">
        <f ca="1">IF(B134="","",#REF!)</f>
        <v/>
      </c>
      <c r="J134" s="136" t="str">
        <f ca="1">IF(B134="","",#REF!)</f>
        <v/>
      </c>
      <c r="K134" s="136" t="str">
        <f ca="1">IF(B134="","",#REF!)</f>
        <v/>
      </c>
      <c r="L134" s="136" t="str">
        <f ca="1">IF(C134="","",#REF!)</f>
        <v/>
      </c>
    </row>
    <row r="135" spans="1:12">
      <c r="A135" s="112">
        <v>124</v>
      </c>
      <c r="B135" s="134" t="str">
        <f t="shared" ca="1" si="3"/>
        <v/>
      </c>
      <c r="C135" s="109" t="str">
        <f t="shared" ca="1" si="4"/>
        <v/>
      </c>
      <c r="D135" s="101" t="str">
        <f ca="1">IF(ISERROR(OFFSET('HARGA SATUAN'!$D$6,MATCH(C135,'HARGA SATUAN'!$C$7:$C$1492,0),0)),"",OFFSET('HARGA SATUAN'!$D$6,MATCH(C135,'HARGA SATUAN'!$C$7:$C$1492,0),0))</f>
        <v/>
      </c>
      <c r="E135" s="101">
        <f ca="1">IF(B135="+","Unit",IF(ISERROR(OFFSET('HARGA SATUAN'!$E$6,MATCH(C135,'HARGA SATUAN'!$C$7:$C$1492,0),0)),"",OFFSET('HARGA SATUAN'!$E$6,MATCH(C135,'HARGA SATUAN'!$C$7:$C$1492,0),0)))</f>
        <v>0</v>
      </c>
      <c r="F135" s="138" t="str">
        <f t="shared" ca="1" si="5"/>
        <v/>
      </c>
      <c r="G135" s="41">
        <f ca="1">IF(ISERROR(OFFSET('HARGA SATUAN'!$I$6,MATCH(C135,'HARGA SATUAN'!$C$7:$C$1492,0),0)),"",OFFSET('HARGA SATUAN'!$I$6,MATCH(C135,'HARGA SATUAN'!$C$7:$C$1492,0),0))</f>
        <v>0</v>
      </c>
      <c r="H135" s="136" t="str">
        <f ca="1">IF(B135="","",#REF!)</f>
        <v/>
      </c>
      <c r="I135" s="136" t="str">
        <f ca="1">IF(B135="","",#REF!)</f>
        <v/>
      </c>
      <c r="J135" s="136" t="str">
        <f ca="1">IF(B135="","",#REF!)</f>
        <v/>
      </c>
      <c r="K135" s="136" t="str">
        <f ca="1">IF(B135="","",#REF!)</f>
        <v/>
      </c>
      <c r="L135" s="136" t="str">
        <f ca="1">IF(C135="","",#REF!)</f>
        <v/>
      </c>
    </row>
    <row r="136" spans="1:12">
      <c r="A136" s="112">
        <v>125</v>
      </c>
      <c r="B136" s="134" t="str">
        <f t="shared" ca="1" si="3"/>
        <v/>
      </c>
      <c r="C136" s="109" t="str">
        <f t="shared" ca="1" si="4"/>
        <v/>
      </c>
      <c r="D136" s="101" t="str">
        <f ca="1">IF(ISERROR(OFFSET('HARGA SATUAN'!$D$6,MATCH(C136,'HARGA SATUAN'!$C$7:$C$1492,0),0)),"",OFFSET('HARGA SATUAN'!$D$6,MATCH(C136,'HARGA SATUAN'!$C$7:$C$1492,0),0))</f>
        <v/>
      </c>
      <c r="E136" s="101">
        <f ca="1">IF(B136="+","Unit",IF(ISERROR(OFFSET('HARGA SATUAN'!$E$6,MATCH(C136,'HARGA SATUAN'!$C$7:$C$1492,0),0)),"",OFFSET('HARGA SATUAN'!$E$6,MATCH(C136,'HARGA SATUAN'!$C$7:$C$1492,0),0)))</f>
        <v>0</v>
      </c>
      <c r="F136" s="138" t="str">
        <f t="shared" ca="1" si="5"/>
        <v/>
      </c>
      <c r="G136" s="41">
        <f ca="1">IF(ISERROR(OFFSET('HARGA SATUAN'!$I$6,MATCH(C136,'HARGA SATUAN'!$C$7:$C$1492,0),0)),"",OFFSET('HARGA SATUAN'!$I$6,MATCH(C136,'HARGA SATUAN'!$C$7:$C$1492,0),0))</f>
        <v>0</v>
      </c>
      <c r="H136" s="136" t="str">
        <f ca="1">IF(B136="","",#REF!)</f>
        <v/>
      </c>
      <c r="I136" s="136" t="str">
        <f ca="1">IF(B136="","",#REF!)</f>
        <v/>
      </c>
      <c r="J136" s="136" t="str">
        <f ca="1">IF(B136="","",#REF!)</f>
        <v/>
      </c>
      <c r="K136" s="136" t="str">
        <f ca="1">IF(B136="","",#REF!)</f>
        <v/>
      </c>
      <c r="L136" s="136" t="str">
        <f ca="1">IF(C136="","",#REF!)</f>
        <v/>
      </c>
    </row>
    <row r="137" spans="1:12">
      <c r="A137" s="112">
        <v>126</v>
      </c>
      <c r="B137" s="134" t="str">
        <f t="shared" ca="1" si="3"/>
        <v/>
      </c>
      <c r="C137" s="109" t="str">
        <f t="shared" ca="1" si="4"/>
        <v/>
      </c>
      <c r="D137" s="101" t="str">
        <f ca="1">IF(ISERROR(OFFSET('HARGA SATUAN'!$D$6,MATCH(C137,'HARGA SATUAN'!$C$7:$C$1492,0),0)),"",OFFSET('HARGA SATUAN'!$D$6,MATCH(C137,'HARGA SATUAN'!$C$7:$C$1492,0),0))</f>
        <v/>
      </c>
      <c r="E137" s="101">
        <f ca="1">IF(B137="+","Unit",IF(ISERROR(OFFSET('HARGA SATUAN'!$E$6,MATCH(C137,'HARGA SATUAN'!$C$7:$C$1492,0),0)),"",OFFSET('HARGA SATUAN'!$E$6,MATCH(C137,'HARGA SATUAN'!$C$7:$C$1492,0),0)))</f>
        <v>0</v>
      </c>
      <c r="F137" s="138" t="str">
        <f t="shared" ca="1" si="5"/>
        <v/>
      </c>
      <c r="G137" s="41">
        <f ca="1">IF(ISERROR(OFFSET('HARGA SATUAN'!$I$6,MATCH(C137,'HARGA SATUAN'!$C$7:$C$1492,0),0)),"",OFFSET('HARGA SATUAN'!$I$6,MATCH(C137,'HARGA SATUAN'!$C$7:$C$1492,0),0))</f>
        <v>0</v>
      </c>
      <c r="H137" s="136" t="str">
        <f ca="1">IF(B137="","",#REF!)</f>
        <v/>
      </c>
      <c r="I137" s="136" t="str">
        <f ca="1">IF(B137="","",#REF!)</f>
        <v/>
      </c>
      <c r="J137" s="136" t="str">
        <f ca="1">IF(B137="","",#REF!)</f>
        <v/>
      </c>
      <c r="K137" s="136" t="str">
        <f ca="1">IF(B137="","",#REF!)</f>
        <v/>
      </c>
      <c r="L137" s="136" t="str">
        <f ca="1">IF(C137="","",#REF!)</f>
        <v/>
      </c>
    </row>
    <row r="138" spans="1:12">
      <c r="A138" s="112">
        <v>127</v>
      </c>
      <c r="B138" s="134" t="str">
        <f t="shared" ca="1" si="3"/>
        <v/>
      </c>
      <c r="C138" s="109" t="str">
        <f t="shared" ca="1" si="4"/>
        <v/>
      </c>
      <c r="D138" s="101" t="str">
        <f ca="1">IF(ISERROR(OFFSET('HARGA SATUAN'!$D$6,MATCH(C138,'HARGA SATUAN'!$C$7:$C$1492,0),0)),"",OFFSET('HARGA SATUAN'!$D$6,MATCH(C138,'HARGA SATUAN'!$C$7:$C$1492,0),0))</f>
        <v/>
      </c>
      <c r="E138" s="101">
        <f ca="1">IF(B138="+","Unit",IF(ISERROR(OFFSET('HARGA SATUAN'!$E$6,MATCH(C138,'HARGA SATUAN'!$C$7:$C$1492,0),0)),"",OFFSET('HARGA SATUAN'!$E$6,MATCH(C138,'HARGA SATUAN'!$C$7:$C$1492,0),0)))</f>
        <v>0</v>
      </c>
      <c r="F138" s="138" t="str">
        <f t="shared" ca="1" si="5"/>
        <v/>
      </c>
      <c r="G138" s="41">
        <f ca="1">IF(ISERROR(OFFSET('HARGA SATUAN'!$I$6,MATCH(C138,'HARGA SATUAN'!$C$7:$C$1492,0),0)),"",OFFSET('HARGA SATUAN'!$I$6,MATCH(C138,'HARGA SATUAN'!$C$7:$C$1492,0),0))</f>
        <v>0</v>
      </c>
      <c r="H138" s="136" t="str">
        <f ca="1">IF(B138="","",#REF!)</f>
        <v/>
      </c>
      <c r="I138" s="136" t="str">
        <f ca="1">IF(B138="","",#REF!)</f>
        <v/>
      </c>
      <c r="J138" s="136" t="str">
        <f ca="1">IF(B138="","",#REF!)</f>
        <v/>
      </c>
      <c r="K138" s="136" t="str">
        <f ca="1">IF(B138="","",#REF!)</f>
        <v/>
      </c>
      <c r="L138" s="136" t="str">
        <f ca="1">IF(C138="","",#REF!)</f>
        <v/>
      </c>
    </row>
    <row r="139" spans="1:12">
      <c r="A139" s="112">
        <v>128</v>
      </c>
      <c r="B139" s="134" t="str">
        <f t="shared" ca="1" si="3"/>
        <v/>
      </c>
      <c r="C139" s="109" t="str">
        <f t="shared" ca="1" si="4"/>
        <v/>
      </c>
      <c r="D139" s="101" t="str">
        <f ca="1">IF(ISERROR(OFFSET('HARGA SATUAN'!$D$6,MATCH(C139,'HARGA SATUAN'!$C$7:$C$1492,0),0)),"",OFFSET('HARGA SATUAN'!$D$6,MATCH(C139,'HARGA SATUAN'!$C$7:$C$1492,0),0))</f>
        <v/>
      </c>
      <c r="E139" s="101">
        <f ca="1">IF(B139="+","Unit",IF(ISERROR(OFFSET('HARGA SATUAN'!$E$6,MATCH(C139,'HARGA SATUAN'!$C$7:$C$1492,0),0)),"",OFFSET('HARGA SATUAN'!$E$6,MATCH(C139,'HARGA SATUAN'!$C$7:$C$1492,0),0)))</f>
        <v>0</v>
      </c>
      <c r="F139" s="138" t="str">
        <f t="shared" ca="1" si="5"/>
        <v/>
      </c>
      <c r="G139" s="41">
        <f ca="1">IF(ISERROR(OFFSET('HARGA SATUAN'!$I$6,MATCH(C139,'HARGA SATUAN'!$C$7:$C$1492,0),0)),"",OFFSET('HARGA SATUAN'!$I$6,MATCH(C139,'HARGA SATUAN'!$C$7:$C$1492,0),0))</f>
        <v>0</v>
      </c>
      <c r="H139" s="136" t="str">
        <f ca="1">IF(B139="","",#REF!)</f>
        <v/>
      </c>
      <c r="I139" s="136" t="str">
        <f ca="1">IF(B139="","",#REF!)</f>
        <v/>
      </c>
      <c r="J139" s="136" t="str">
        <f ca="1">IF(B139="","",#REF!)</f>
        <v/>
      </c>
      <c r="K139" s="136" t="str">
        <f ca="1">IF(B139="","",#REF!)</f>
        <v/>
      </c>
      <c r="L139" s="136" t="str">
        <f ca="1">IF(C139="","",#REF!)</f>
        <v/>
      </c>
    </row>
    <row r="140" spans="1:12">
      <c r="A140" s="112">
        <v>129</v>
      </c>
      <c r="B140" s="134" t="str">
        <f t="shared" ca="1" si="3"/>
        <v/>
      </c>
      <c r="C140" s="109" t="str">
        <f t="shared" ca="1" si="4"/>
        <v/>
      </c>
      <c r="D140" s="101" t="str">
        <f ca="1">IF(ISERROR(OFFSET('HARGA SATUAN'!$D$6,MATCH(C140,'HARGA SATUAN'!$C$7:$C$1492,0),0)),"",OFFSET('HARGA SATUAN'!$D$6,MATCH(C140,'HARGA SATUAN'!$C$7:$C$1492,0),0))</f>
        <v/>
      </c>
      <c r="E140" s="101">
        <f ca="1">IF(B140="+","Unit",IF(ISERROR(OFFSET('HARGA SATUAN'!$E$6,MATCH(C140,'HARGA SATUAN'!$C$7:$C$1492,0),0)),"",OFFSET('HARGA SATUAN'!$E$6,MATCH(C140,'HARGA SATUAN'!$C$7:$C$1492,0),0)))</f>
        <v>0</v>
      </c>
      <c r="F140" s="138" t="str">
        <f t="shared" ca="1" si="5"/>
        <v/>
      </c>
      <c r="G140" s="41">
        <f ca="1">IF(ISERROR(OFFSET('HARGA SATUAN'!$I$6,MATCH(C140,'HARGA SATUAN'!$C$7:$C$1492,0),0)),"",OFFSET('HARGA SATUAN'!$I$6,MATCH(C140,'HARGA SATUAN'!$C$7:$C$1492,0),0))</f>
        <v>0</v>
      </c>
      <c r="H140" s="136" t="str">
        <f ca="1">IF(B140="","",#REF!)</f>
        <v/>
      </c>
      <c r="I140" s="136" t="str">
        <f ca="1">IF(B140="","",#REF!)</f>
        <v/>
      </c>
      <c r="J140" s="136" t="str">
        <f ca="1">IF(B140="","",#REF!)</f>
        <v/>
      </c>
      <c r="K140" s="136" t="str">
        <f ca="1">IF(B140="","",#REF!)</f>
        <v/>
      </c>
      <c r="L140" s="136" t="str">
        <f ca="1">IF(C140="","",#REF!)</f>
        <v/>
      </c>
    </row>
    <row r="141" spans="1:12">
      <c r="A141" s="112">
        <v>130</v>
      </c>
      <c r="B141" s="134" t="str">
        <f t="shared" ref="B141:B204" ca="1" si="6">IF(C141="","",A141)</f>
        <v/>
      </c>
      <c r="C141" s="109" t="str">
        <f t="shared" ref="C141:C204" ca="1" si="7">IF(ISERROR(OFFSET($C$713,MATCH(A141,$F$714:$F$1320,0),0)),"",OFFSET($C$713,MATCH(A141,$F$714:$F$1320,0),0))</f>
        <v/>
      </c>
      <c r="D141" s="101" t="str">
        <f ca="1">IF(ISERROR(OFFSET('HARGA SATUAN'!$D$6,MATCH(C141,'HARGA SATUAN'!$C$7:$C$1492,0),0)),"",OFFSET('HARGA SATUAN'!$D$6,MATCH(C141,'HARGA SATUAN'!$C$7:$C$1492,0),0))</f>
        <v/>
      </c>
      <c r="E141" s="101">
        <f ca="1">IF(B141="+","Unit",IF(ISERROR(OFFSET('HARGA SATUAN'!$E$6,MATCH(C141,'HARGA SATUAN'!$C$7:$C$1492,0),0)),"",OFFSET('HARGA SATUAN'!$E$6,MATCH(C141,'HARGA SATUAN'!$C$7:$C$1492,0),0)))</f>
        <v>0</v>
      </c>
      <c r="F141" s="138" t="str">
        <f t="shared" ref="F141:F204" ca="1" si="8">IF(ISERROR(OFFSET($D$713,MATCH(A141,$F$714:$F$1320,0),0)),"",OFFSET($D$713,MATCH(A141,$F$714:$F$1320,0),0))</f>
        <v/>
      </c>
      <c r="G141" s="41">
        <f ca="1">IF(ISERROR(OFFSET('HARGA SATUAN'!$I$6,MATCH(C141,'HARGA SATUAN'!$C$7:$C$1492,0),0)),"",OFFSET('HARGA SATUAN'!$I$6,MATCH(C141,'HARGA SATUAN'!$C$7:$C$1492,0),0))</f>
        <v>0</v>
      </c>
      <c r="H141" s="136" t="str">
        <f ca="1">IF(B141="","",#REF!)</f>
        <v/>
      </c>
      <c r="I141" s="136" t="str">
        <f ca="1">IF(B141="","",#REF!)</f>
        <v/>
      </c>
      <c r="J141" s="136" t="str">
        <f ca="1">IF(B141="","",#REF!)</f>
        <v/>
      </c>
      <c r="K141" s="136" t="str">
        <f ca="1">IF(B141="","",#REF!)</f>
        <v/>
      </c>
      <c r="L141" s="136" t="str">
        <f ca="1">IF(C141="","",#REF!)</f>
        <v/>
      </c>
    </row>
    <row r="142" spans="1:12">
      <c r="A142" s="112">
        <v>131</v>
      </c>
      <c r="B142" s="134" t="str">
        <f t="shared" ca="1" si="6"/>
        <v/>
      </c>
      <c r="C142" s="109" t="str">
        <f t="shared" ca="1" si="7"/>
        <v/>
      </c>
      <c r="D142" s="101" t="str">
        <f ca="1">IF(ISERROR(OFFSET('HARGA SATUAN'!$D$6,MATCH(C142,'HARGA SATUAN'!$C$7:$C$1492,0),0)),"",OFFSET('HARGA SATUAN'!$D$6,MATCH(C142,'HARGA SATUAN'!$C$7:$C$1492,0),0))</f>
        <v/>
      </c>
      <c r="E142" s="101">
        <f ca="1">IF(B142="+","Unit",IF(ISERROR(OFFSET('HARGA SATUAN'!$E$6,MATCH(C142,'HARGA SATUAN'!$C$7:$C$1492,0),0)),"",OFFSET('HARGA SATUAN'!$E$6,MATCH(C142,'HARGA SATUAN'!$C$7:$C$1492,0),0)))</f>
        <v>0</v>
      </c>
      <c r="F142" s="138" t="str">
        <f t="shared" ca="1" si="8"/>
        <v/>
      </c>
      <c r="G142" s="41">
        <f ca="1">IF(ISERROR(OFFSET('HARGA SATUAN'!$I$6,MATCH(C142,'HARGA SATUAN'!$C$7:$C$1492,0),0)),"",OFFSET('HARGA SATUAN'!$I$6,MATCH(C142,'HARGA SATUAN'!$C$7:$C$1492,0),0))</f>
        <v>0</v>
      </c>
      <c r="H142" s="136" t="str">
        <f ca="1">IF(B142="","",#REF!)</f>
        <v/>
      </c>
      <c r="I142" s="136" t="str">
        <f ca="1">IF(B142="","",#REF!)</f>
        <v/>
      </c>
      <c r="J142" s="136" t="str">
        <f ca="1">IF(B142="","",#REF!)</f>
        <v/>
      </c>
      <c r="K142" s="136" t="str">
        <f ca="1">IF(B142="","",#REF!)</f>
        <v/>
      </c>
      <c r="L142" s="136" t="str">
        <f ca="1">IF(C142="","",#REF!)</f>
        <v/>
      </c>
    </row>
    <row r="143" spans="1:12">
      <c r="A143" s="112">
        <v>132</v>
      </c>
      <c r="B143" s="134" t="str">
        <f t="shared" ca="1" si="6"/>
        <v/>
      </c>
      <c r="C143" s="109" t="str">
        <f t="shared" ca="1" si="7"/>
        <v/>
      </c>
      <c r="D143" s="101" t="str">
        <f ca="1">IF(ISERROR(OFFSET('HARGA SATUAN'!$D$6,MATCH(C143,'HARGA SATUAN'!$C$7:$C$1492,0),0)),"",OFFSET('HARGA SATUAN'!$D$6,MATCH(C143,'HARGA SATUAN'!$C$7:$C$1492,0),0))</f>
        <v/>
      </c>
      <c r="E143" s="101">
        <f ca="1">IF(B143="+","Unit",IF(ISERROR(OFFSET('HARGA SATUAN'!$E$6,MATCH(C143,'HARGA SATUAN'!$C$7:$C$1492,0),0)),"",OFFSET('HARGA SATUAN'!$E$6,MATCH(C143,'HARGA SATUAN'!$C$7:$C$1492,0),0)))</f>
        <v>0</v>
      </c>
      <c r="F143" s="138" t="str">
        <f t="shared" ca="1" si="8"/>
        <v/>
      </c>
      <c r="G143" s="41">
        <f ca="1">IF(ISERROR(OFFSET('HARGA SATUAN'!$I$6,MATCH(C143,'HARGA SATUAN'!$C$7:$C$1492,0),0)),"",OFFSET('HARGA SATUAN'!$I$6,MATCH(C143,'HARGA SATUAN'!$C$7:$C$1492,0),0))</f>
        <v>0</v>
      </c>
      <c r="H143" s="136" t="str">
        <f ca="1">IF(B143="","",#REF!)</f>
        <v/>
      </c>
      <c r="I143" s="136" t="str">
        <f ca="1">IF(B143="","",#REF!)</f>
        <v/>
      </c>
      <c r="J143" s="136" t="str">
        <f ca="1">IF(B143="","",#REF!)</f>
        <v/>
      </c>
      <c r="K143" s="136" t="str">
        <f ca="1">IF(B143="","",#REF!)</f>
        <v/>
      </c>
      <c r="L143" s="136" t="str">
        <f ca="1">IF(C143="","",#REF!)</f>
        <v/>
      </c>
    </row>
    <row r="144" spans="1:12">
      <c r="A144" s="112">
        <v>133</v>
      </c>
      <c r="B144" s="134" t="str">
        <f t="shared" ca="1" si="6"/>
        <v/>
      </c>
      <c r="C144" s="109" t="str">
        <f t="shared" ca="1" si="7"/>
        <v/>
      </c>
      <c r="D144" s="101" t="str">
        <f ca="1">IF(ISERROR(OFFSET('HARGA SATUAN'!$D$6,MATCH(C144,'HARGA SATUAN'!$C$7:$C$1492,0),0)),"",OFFSET('HARGA SATUAN'!$D$6,MATCH(C144,'HARGA SATUAN'!$C$7:$C$1492,0),0))</f>
        <v/>
      </c>
      <c r="E144" s="101">
        <f ca="1">IF(B144="+","Unit",IF(ISERROR(OFFSET('HARGA SATUAN'!$E$6,MATCH(C144,'HARGA SATUAN'!$C$7:$C$1492,0),0)),"",OFFSET('HARGA SATUAN'!$E$6,MATCH(C144,'HARGA SATUAN'!$C$7:$C$1492,0),0)))</f>
        <v>0</v>
      </c>
      <c r="F144" s="138" t="str">
        <f t="shared" ca="1" si="8"/>
        <v/>
      </c>
      <c r="G144" s="41">
        <f ca="1">IF(ISERROR(OFFSET('HARGA SATUAN'!$I$6,MATCH(C144,'HARGA SATUAN'!$C$7:$C$1492,0),0)),"",OFFSET('HARGA SATUAN'!$I$6,MATCH(C144,'HARGA SATUAN'!$C$7:$C$1492,0),0))</f>
        <v>0</v>
      </c>
      <c r="H144" s="136" t="str">
        <f ca="1">IF(B144="","",#REF!)</f>
        <v/>
      </c>
      <c r="I144" s="136" t="str">
        <f ca="1">IF(B144="","",#REF!)</f>
        <v/>
      </c>
      <c r="J144" s="136" t="str">
        <f ca="1">IF(B144="","",#REF!)</f>
        <v/>
      </c>
      <c r="K144" s="136" t="str">
        <f ca="1">IF(B144="","",#REF!)</f>
        <v/>
      </c>
      <c r="L144" s="136" t="str">
        <f ca="1">IF(C144="","",#REF!)</f>
        <v/>
      </c>
    </row>
    <row r="145" spans="1:12">
      <c r="A145" s="112">
        <v>134</v>
      </c>
      <c r="B145" s="134" t="str">
        <f t="shared" ca="1" si="6"/>
        <v/>
      </c>
      <c r="C145" s="109" t="str">
        <f t="shared" ca="1" si="7"/>
        <v/>
      </c>
      <c r="D145" s="101" t="str">
        <f ca="1">IF(ISERROR(OFFSET('HARGA SATUAN'!$D$6,MATCH(C145,'HARGA SATUAN'!$C$7:$C$1492,0),0)),"",OFFSET('HARGA SATUAN'!$D$6,MATCH(C145,'HARGA SATUAN'!$C$7:$C$1492,0),0))</f>
        <v/>
      </c>
      <c r="E145" s="101">
        <f ca="1">IF(B145="+","Unit",IF(ISERROR(OFFSET('HARGA SATUAN'!$E$6,MATCH(C145,'HARGA SATUAN'!$C$7:$C$1492,0),0)),"",OFFSET('HARGA SATUAN'!$E$6,MATCH(C145,'HARGA SATUAN'!$C$7:$C$1492,0),0)))</f>
        <v>0</v>
      </c>
      <c r="F145" s="138" t="str">
        <f t="shared" ca="1" si="8"/>
        <v/>
      </c>
      <c r="G145" s="41">
        <f ca="1">IF(ISERROR(OFFSET('HARGA SATUAN'!$I$6,MATCH(C145,'HARGA SATUAN'!$C$7:$C$1492,0),0)),"",OFFSET('HARGA SATUAN'!$I$6,MATCH(C145,'HARGA SATUAN'!$C$7:$C$1492,0),0))</f>
        <v>0</v>
      </c>
      <c r="H145" s="136" t="str">
        <f ca="1">IF(B145="","",#REF!)</f>
        <v/>
      </c>
      <c r="I145" s="136" t="str">
        <f ca="1">IF(B145="","",#REF!)</f>
        <v/>
      </c>
      <c r="J145" s="136" t="str">
        <f ca="1">IF(B145="","",#REF!)</f>
        <v/>
      </c>
      <c r="K145" s="136" t="str">
        <f ca="1">IF(B145="","",#REF!)</f>
        <v/>
      </c>
      <c r="L145" s="136" t="str">
        <f ca="1">IF(C145="","",#REF!)</f>
        <v/>
      </c>
    </row>
    <row r="146" spans="1:12">
      <c r="A146" s="112">
        <v>135</v>
      </c>
      <c r="B146" s="134" t="str">
        <f t="shared" ca="1" si="6"/>
        <v/>
      </c>
      <c r="C146" s="109" t="str">
        <f t="shared" ca="1" si="7"/>
        <v/>
      </c>
      <c r="D146" s="101" t="str">
        <f ca="1">IF(ISERROR(OFFSET('HARGA SATUAN'!$D$6,MATCH(C146,'HARGA SATUAN'!$C$7:$C$1492,0),0)),"",OFFSET('HARGA SATUAN'!$D$6,MATCH(C146,'HARGA SATUAN'!$C$7:$C$1492,0),0))</f>
        <v/>
      </c>
      <c r="E146" s="101">
        <f ca="1">IF(B146="+","Unit",IF(ISERROR(OFFSET('HARGA SATUAN'!$E$6,MATCH(C146,'HARGA SATUAN'!$C$7:$C$1492,0),0)),"",OFFSET('HARGA SATUAN'!$E$6,MATCH(C146,'HARGA SATUAN'!$C$7:$C$1492,0),0)))</f>
        <v>0</v>
      </c>
      <c r="F146" s="138" t="str">
        <f t="shared" ca="1" si="8"/>
        <v/>
      </c>
      <c r="G146" s="41">
        <f ca="1">IF(ISERROR(OFFSET('HARGA SATUAN'!$I$6,MATCH(C146,'HARGA SATUAN'!$C$7:$C$1492,0),0)),"",OFFSET('HARGA SATUAN'!$I$6,MATCH(C146,'HARGA SATUAN'!$C$7:$C$1492,0),0))</f>
        <v>0</v>
      </c>
      <c r="H146" s="136" t="str">
        <f ca="1">IF(B146="","",#REF!)</f>
        <v/>
      </c>
      <c r="I146" s="136" t="str">
        <f ca="1">IF(B146="","",#REF!)</f>
        <v/>
      </c>
      <c r="J146" s="136" t="str">
        <f ca="1">IF(B146="","",#REF!)</f>
        <v/>
      </c>
      <c r="K146" s="136" t="str">
        <f ca="1">IF(B146="","",#REF!)</f>
        <v/>
      </c>
      <c r="L146" s="136" t="str">
        <f ca="1">IF(C146="","",#REF!)</f>
        <v/>
      </c>
    </row>
    <row r="147" spans="1:12">
      <c r="A147" s="112">
        <v>136</v>
      </c>
      <c r="B147" s="134" t="str">
        <f t="shared" ca="1" si="6"/>
        <v/>
      </c>
      <c r="C147" s="109" t="str">
        <f t="shared" ca="1" si="7"/>
        <v/>
      </c>
      <c r="D147" s="101" t="str">
        <f ca="1">IF(ISERROR(OFFSET('HARGA SATUAN'!$D$6,MATCH(C147,'HARGA SATUAN'!$C$7:$C$1492,0),0)),"",OFFSET('HARGA SATUAN'!$D$6,MATCH(C147,'HARGA SATUAN'!$C$7:$C$1492,0),0))</f>
        <v/>
      </c>
      <c r="E147" s="101">
        <f ca="1">IF(B147="+","Unit",IF(ISERROR(OFFSET('HARGA SATUAN'!$E$6,MATCH(C147,'HARGA SATUAN'!$C$7:$C$1492,0),0)),"",OFFSET('HARGA SATUAN'!$E$6,MATCH(C147,'HARGA SATUAN'!$C$7:$C$1492,0),0)))</f>
        <v>0</v>
      </c>
      <c r="F147" s="138" t="str">
        <f t="shared" ca="1" si="8"/>
        <v/>
      </c>
      <c r="G147" s="41">
        <f ca="1">IF(ISERROR(OFFSET('HARGA SATUAN'!$I$6,MATCH(C147,'HARGA SATUAN'!$C$7:$C$1492,0),0)),"",OFFSET('HARGA SATUAN'!$I$6,MATCH(C147,'HARGA SATUAN'!$C$7:$C$1492,0),0))</f>
        <v>0</v>
      </c>
      <c r="H147" s="136" t="str">
        <f ca="1">IF(B147="","",#REF!)</f>
        <v/>
      </c>
      <c r="I147" s="136" t="str">
        <f ca="1">IF(B147="","",#REF!)</f>
        <v/>
      </c>
      <c r="J147" s="136" t="str">
        <f ca="1">IF(B147="","",#REF!)</f>
        <v/>
      </c>
      <c r="K147" s="136" t="str">
        <f ca="1">IF(B147="","",#REF!)</f>
        <v/>
      </c>
      <c r="L147" s="136" t="str">
        <f ca="1">IF(C147="","",#REF!)</f>
        <v/>
      </c>
    </row>
    <row r="148" spans="1:12">
      <c r="A148" s="112">
        <v>137</v>
      </c>
      <c r="B148" s="134" t="str">
        <f t="shared" ca="1" si="6"/>
        <v/>
      </c>
      <c r="C148" s="109" t="str">
        <f t="shared" ca="1" si="7"/>
        <v/>
      </c>
      <c r="D148" s="101" t="str">
        <f ca="1">IF(ISERROR(OFFSET('HARGA SATUAN'!$D$6,MATCH(C148,'HARGA SATUAN'!$C$7:$C$1492,0),0)),"",OFFSET('HARGA SATUAN'!$D$6,MATCH(C148,'HARGA SATUAN'!$C$7:$C$1492,0),0))</f>
        <v/>
      </c>
      <c r="E148" s="101">
        <f ca="1">IF(B148="+","Unit",IF(ISERROR(OFFSET('HARGA SATUAN'!$E$6,MATCH(C148,'HARGA SATUAN'!$C$7:$C$1492,0),0)),"",OFFSET('HARGA SATUAN'!$E$6,MATCH(C148,'HARGA SATUAN'!$C$7:$C$1492,0),0)))</f>
        <v>0</v>
      </c>
      <c r="F148" s="138" t="str">
        <f t="shared" ca="1" si="8"/>
        <v/>
      </c>
      <c r="G148" s="41">
        <f ca="1">IF(ISERROR(OFFSET('HARGA SATUAN'!$I$6,MATCH(C148,'HARGA SATUAN'!$C$7:$C$1492,0),0)),"",OFFSET('HARGA SATUAN'!$I$6,MATCH(C148,'HARGA SATUAN'!$C$7:$C$1492,0),0))</f>
        <v>0</v>
      </c>
      <c r="H148" s="136" t="str">
        <f ca="1">IF(B148="","",#REF!)</f>
        <v/>
      </c>
      <c r="I148" s="136" t="str">
        <f ca="1">IF(B148="","",#REF!)</f>
        <v/>
      </c>
      <c r="J148" s="136" t="str">
        <f ca="1">IF(B148="","",#REF!)</f>
        <v/>
      </c>
      <c r="K148" s="136" t="str">
        <f ca="1">IF(B148="","",#REF!)</f>
        <v/>
      </c>
      <c r="L148" s="136" t="str">
        <f ca="1">IF(C148="","",#REF!)</f>
        <v/>
      </c>
    </row>
    <row r="149" spans="1:12">
      <c r="A149" s="112">
        <v>138</v>
      </c>
      <c r="B149" s="134" t="str">
        <f t="shared" ca="1" si="6"/>
        <v/>
      </c>
      <c r="C149" s="109" t="str">
        <f t="shared" ca="1" si="7"/>
        <v/>
      </c>
      <c r="D149" s="101" t="str">
        <f ca="1">IF(ISERROR(OFFSET('HARGA SATUAN'!$D$6,MATCH(C149,'HARGA SATUAN'!$C$7:$C$1492,0),0)),"",OFFSET('HARGA SATUAN'!$D$6,MATCH(C149,'HARGA SATUAN'!$C$7:$C$1492,0),0))</f>
        <v/>
      </c>
      <c r="E149" s="101">
        <f ca="1">IF(B149="+","Unit",IF(ISERROR(OFFSET('HARGA SATUAN'!$E$6,MATCH(C149,'HARGA SATUAN'!$C$7:$C$1492,0),0)),"",OFFSET('HARGA SATUAN'!$E$6,MATCH(C149,'HARGA SATUAN'!$C$7:$C$1492,0),0)))</f>
        <v>0</v>
      </c>
      <c r="F149" s="138" t="str">
        <f t="shared" ca="1" si="8"/>
        <v/>
      </c>
      <c r="G149" s="41">
        <f ca="1">IF(ISERROR(OFFSET('HARGA SATUAN'!$I$6,MATCH(C149,'HARGA SATUAN'!$C$7:$C$1492,0),0)),"",OFFSET('HARGA SATUAN'!$I$6,MATCH(C149,'HARGA SATUAN'!$C$7:$C$1492,0),0))</f>
        <v>0</v>
      </c>
      <c r="H149" s="136" t="str">
        <f ca="1">IF(B149="","",#REF!)</f>
        <v/>
      </c>
      <c r="I149" s="136" t="str">
        <f ca="1">IF(B149="","",#REF!)</f>
        <v/>
      </c>
      <c r="J149" s="136" t="str">
        <f ca="1">IF(B149="","",#REF!)</f>
        <v/>
      </c>
      <c r="K149" s="136" t="str">
        <f ca="1">IF(B149="","",#REF!)</f>
        <v/>
      </c>
      <c r="L149" s="136" t="str">
        <f ca="1">IF(C149="","",#REF!)</f>
        <v/>
      </c>
    </row>
    <row r="150" spans="1:12">
      <c r="A150" s="112">
        <v>139</v>
      </c>
      <c r="B150" s="134" t="str">
        <f t="shared" ca="1" si="6"/>
        <v/>
      </c>
      <c r="C150" s="109" t="str">
        <f t="shared" ca="1" si="7"/>
        <v/>
      </c>
      <c r="D150" s="101" t="str">
        <f ca="1">IF(ISERROR(OFFSET('HARGA SATUAN'!$D$6,MATCH(C150,'HARGA SATUAN'!$C$7:$C$1492,0),0)),"",OFFSET('HARGA SATUAN'!$D$6,MATCH(C150,'HARGA SATUAN'!$C$7:$C$1492,0),0))</f>
        <v/>
      </c>
      <c r="E150" s="101">
        <f ca="1">IF(B150="+","Unit",IF(ISERROR(OFFSET('HARGA SATUAN'!$E$6,MATCH(C150,'HARGA SATUAN'!$C$7:$C$1492,0),0)),"",OFFSET('HARGA SATUAN'!$E$6,MATCH(C150,'HARGA SATUAN'!$C$7:$C$1492,0),0)))</f>
        <v>0</v>
      </c>
      <c r="F150" s="138" t="str">
        <f t="shared" ca="1" si="8"/>
        <v/>
      </c>
      <c r="G150" s="41">
        <f ca="1">IF(ISERROR(OFFSET('HARGA SATUAN'!$I$6,MATCH(C150,'HARGA SATUAN'!$C$7:$C$1492,0),0)),"",OFFSET('HARGA SATUAN'!$I$6,MATCH(C150,'HARGA SATUAN'!$C$7:$C$1492,0),0))</f>
        <v>0</v>
      </c>
      <c r="H150" s="136" t="str">
        <f ca="1">IF(B150="","",#REF!)</f>
        <v/>
      </c>
      <c r="I150" s="136" t="str">
        <f ca="1">IF(B150="","",#REF!)</f>
        <v/>
      </c>
      <c r="J150" s="136" t="str">
        <f ca="1">IF(B150="","",#REF!)</f>
        <v/>
      </c>
      <c r="K150" s="136" t="str">
        <f ca="1">IF(B150="","",#REF!)</f>
        <v/>
      </c>
      <c r="L150" s="136" t="str">
        <f ca="1">IF(C150="","",#REF!)</f>
        <v/>
      </c>
    </row>
    <row r="151" spans="1:12">
      <c r="A151" s="112">
        <v>140</v>
      </c>
      <c r="B151" s="134" t="str">
        <f t="shared" ca="1" si="6"/>
        <v/>
      </c>
      <c r="C151" s="109" t="str">
        <f t="shared" ca="1" si="7"/>
        <v/>
      </c>
      <c r="D151" s="101" t="str">
        <f ca="1">IF(ISERROR(OFFSET('HARGA SATUAN'!$D$6,MATCH(C151,'HARGA SATUAN'!$C$7:$C$1492,0),0)),"",OFFSET('HARGA SATUAN'!$D$6,MATCH(C151,'HARGA SATUAN'!$C$7:$C$1492,0),0))</f>
        <v/>
      </c>
      <c r="E151" s="101">
        <f ca="1">IF(B151="+","Unit",IF(ISERROR(OFFSET('HARGA SATUAN'!$E$6,MATCH(C151,'HARGA SATUAN'!$C$7:$C$1492,0),0)),"",OFFSET('HARGA SATUAN'!$E$6,MATCH(C151,'HARGA SATUAN'!$C$7:$C$1492,0),0)))</f>
        <v>0</v>
      </c>
      <c r="F151" s="138" t="str">
        <f t="shared" ca="1" si="8"/>
        <v/>
      </c>
      <c r="G151" s="41">
        <f ca="1">IF(ISERROR(OFFSET('HARGA SATUAN'!$I$6,MATCH(C151,'HARGA SATUAN'!$C$7:$C$1492,0),0)),"",OFFSET('HARGA SATUAN'!$I$6,MATCH(C151,'HARGA SATUAN'!$C$7:$C$1492,0),0))</f>
        <v>0</v>
      </c>
      <c r="H151" s="136" t="str">
        <f ca="1">IF(B151="","",#REF!)</f>
        <v/>
      </c>
      <c r="I151" s="136" t="str">
        <f ca="1">IF(B151="","",#REF!)</f>
        <v/>
      </c>
      <c r="J151" s="136" t="str">
        <f ca="1">IF(B151="","",#REF!)</f>
        <v/>
      </c>
      <c r="K151" s="136" t="str">
        <f ca="1">IF(B151="","",#REF!)</f>
        <v/>
      </c>
      <c r="L151" s="136" t="str">
        <f ca="1">IF(C151="","",#REF!)</f>
        <v/>
      </c>
    </row>
    <row r="152" spans="1:12">
      <c r="A152" s="112">
        <v>141</v>
      </c>
      <c r="B152" s="134" t="str">
        <f t="shared" ca="1" si="6"/>
        <v/>
      </c>
      <c r="C152" s="109" t="str">
        <f t="shared" ca="1" si="7"/>
        <v/>
      </c>
      <c r="D152" s="101" t="str">
        <f ca="1">IF(ISERROR(OFFSET('HARGA SATUAN'!$D$6,MATCH(C152,'HARGA SATUAN'!$C$7:$C$1492,0),0)),"",OFFSET('HARGA SATUAN'!$D$6,MATCH(C152,'HARGA SATUAN'!$C$7:$C$1492,0),0))</f>
        <v/>
      </c>
      <c r="E152" s="101">
        <f ca="1">IF(B152="+","Unit",IF(ISERROR(OFFSET('HARGA SATUAN'!$E$6,MATCH(C152,'HARGA SATUAN'!$C$7:$C$1492,0),0)),"",OFFSET('HARGA SATUAN'!$E$6,MATCH(C152,'HARGA SATUAN'!$C$7:$C$1492,0),0)))</f>
        <v>0</v>
      </c>
      <c r="F152" s="138" t="str">
        <f t="shared" ca="1" si="8"/>
        <v/>
      </c>
      <c r="G152" s="41">
        <f ca="1">IF(ISERROR(OFFSET('HARGA SATUAN'!$I$6,MATCH(C152,'HARGA SATUAN'!$C$7:$C$1492,0),0)),"",OFFSET('HARGA SATUAN'!$I$6,MATCH(C152,'HARGA SATUAN'!$C$7:$C$1492,0),0))</f>
        <v>0</v>
      </c>
      <c r="H152" s="136" t="str">
        <f ca="1">IF(B152="","",#REF!)</f>
        <v/>
      </c>
      <c r="I152" s="136" t="str">
        <f ca="1">IF(B152="","",#REF!)</f>
        <v/>
      </c>
      <c r="J152" s="136" t="str">
        <f ca="1">IF(B152="","",#REF!)</f>
        <v/>
      </c>
      <c r="K152" s="136" t="str">
        <f ca="1">IF(B152="","",#REF!)</f>
        <v/>
      </c>
      <c r="L152" s="136" t="str">
        <f ca="1">IF(C152="","",#REF!)</f>
        <v/>
      </c>
    </row>
    <row r="153" spans="1:12">
      <c r="A153" s="112">
        <v>142</v>
      </c>
      <c r="B153" s="134" t="str">
        <f t="shared" ca="1" si="6"/>
        <v/>
      </c>
      <c r="C153" s="109" t="str">
        <f t="shared" ca="1" si="7"/>
        <v/>
      </c>
      <c r="D153" s="101" t="str">
        <f ca="1">IF(ISERROR(OFFSET('HARGA SATUAN'!$D$6,MATCH(C153,'HARGA SATUAN'!$C$7:$C$1492,0),0)),"",OFFSET('HARGA SATUAN'!$D$6,MATCH(C153,'HARGA SATUAN'!$C$7:$C$1492,0),0))</f>
        <v/>
      </c>
      <c r="E153" s="101">
        <f ca="1">IF(B153="+","Unit",IF(ISERROR(OFFSET('HARGA SATUAN'!$E$6,MATCH(C153,'HARGA SATUAN'!$C$7:$C$1492,0),0)),"",OFFSET('HARGA SATUAN'!$E$6,MATCH(C153,'HARGA SATUAN'!$C$7:$C$1492,0),0)))</f>
        <v>0</v>
      </c>
      <c r="F153" s="138" t="str">
        <f t="shared" ca="1" si="8"/>
        <v/>
      </c>
      <c r="G153" s="41">
        <f ca="1">IF(ISERROR(OFFSET('HARGA SATUAN'!$I$6,MATCH(C153,'HARGA SATUAN'!$C$7:$C$1492,0),0)),"",OFFSET('HARGA SATUAN'!$I$6,MATCH(C153,'HARGA SATUAN'!$C$7:$C$1492,0),0))</f>
        <v>0</v>
      </c>
      <c r="H153" s="136" t="str">
        <f ca="1">IF(B153="","",#REF!)</f>
        <v/>
      </c>
      <c r="I153" s="136" t="str">
        <f ca="1">IF(B153="","",#REF!)</f>
        <v/>
      </c>
      <c r="J153" s="136" t="str">
        <f ca="1">IF(B153="","",#REF!)</f>
        <v/>
      </c>
      <c r="K153" s="136" t="str">
        <f ca="1">IF(B153="","",#REF!)</f>
        <v/>
      </c>
      <c r="L153" s="136" t="str">
        <f ca="1">IF(C153="","",#REF!)</f>
        <v/>
      </c>
    </row>
    <row r="154" spans="1:12">
      <c r="A154" s="112">
        <v>143</v>
      </c>
      <c r="B154" s="134" t="str">
        <f t="shared" ca="1" si="6"/>
        <v/>
      </c>
      <c r="C154" s="109" t="str">
        <f t="shared" ca="1" si="7"/>
        <v/>
      </c>
      <c r="D154" s="101" t="str">
        <f ca="1">IF(ISERROR(OFFSET('HARGA SATUAN'!$D$6,MATCH(C154,'HARGA SATUAN'!$C$7:$C$1492,0),0)),"",OFFSET('HARGA SATUAN'!$D$6,MATCH(C154,'HARGA SATUAN'!$C$7:$C$1492,0),0))</f>
        <v/>
      </c>
      <c r="E154" s="101">
        <f ca="1">IF(B154="+","Unit",IF(ISERROR(OFFSET('HARGA SATUAN'!$E$6,MATCH(C154,'HARGA SATUAN'!$C$7:$C$1492,0),0)),"",OFFSET('HARGA SATUAN'!$E$6,MATCH(C154,'HARGA SATUAN'!$C$7:$C$1492,0),0)))</f>
        <v>0</v>
      </c>
      <c r="F154" s="138" t="str">
        <f t="shared" ca="1" si="8"/>
        <v/>
      </c>
      <c r="G154" s="41">
        <f ca="1">IF(ISERROR(OFFSET('HARGA SATUAN'!$I$6,MATCH(C154,'HARGA SATUAN'!$C$7:$C$1492,0),0)),"",OFFSET('HARGA SATUAN'!$I$6,MATCH(C154,'HARGA SATUAN'!$C$7:$C$1492,0),0))</f>
        <v>0</v>
      </c>
      <c r="H154" s="136" t="str">
        <f ca="1">IF(B154="","",#REF!)</f>
        <v/>
      </c>
      <c r="I154" s="136" t="str">
        <f ca="1">IF(B154="","",#REF!)</f>
        <v/>
      </c>
      <c r="J154" s="136" t="str">
        <f ca="1">IF(B154="","",#REF!)</f>
        <v/>
      </c>
      <c r="K154" s="136" t="str">
        <f ca="1">IF(B154="","",#REF!)</f>
        <v/>
      </c>
      <c r="L154" s="136" t="str">
        <f ca="1">IF(C154="","",#REF!)</f>
        <v/>
      </c>
    </row>
    <row r="155" spans="1:12">
      <c r="A155" s="112">
        <v>144</v>
      </c>
      <c r="B155" s="134" t="str">
        <f t="shared" ca="1" si="6"/>
        <v/>
      </c>
      <c r="C155" s="109" t="str">
        <f t="shared" ca="1" si="7"/>
        <v/>
      </c>
      <c r="D155" s="101" t="str">
        <f ca="1">IF(ISERROR(OFFSET('HARGA SATUAN'!$D$6,MATCH(C155,'HARGA SATUAN'!$C$7:$C$1492,0),0)),"",OFFSET('HARGA SATUAN'!$D$6,MATCH(C155,'HARGA SATUAN'!$C$7:$C$1492,0),0))</f>
        <v/>
      </c>
      <c r="E155" s="101">
        <f ca="1">IF(B155="+","Unit",IF(ISERROR(OFFSET('HARGA SATUAN'!$E$6,MATCH(C155,'HARGA SATUAN'!$C$7:$C$1492,0),0)),"",OFFSET('HARGA SATUAN'!$E$6,MATCH(C155,'HARGA SATUAN'!$C$7:$C$1492,0),0)))</f>
        <v>0</v>
      </c>
      <c r="F155" s="138" t="str">
        <f t="shared" ca="1" si="8"/>
        <v/>
      </c>
      <c r="G155" s="41">
        <f ca="1">IF(ISERROR(OFFSET('HARGA SATUAN'!$I$6,MATCH(C155,'HARGA SATUAN'!$C$7:$C$1492,0),0)),"",OFFSET('HARGA SATUAN'!$I$6,MATCH(C155,'HARGA SATUAN'!$C$7:$C$1492,0),0))</f>
        <v>0</v>
      </c>
      <c r="H155" s="136" t="str">
        <f ca="1">IF(B155="","",#REF!)</f>
        <v/>
      </c>
      <c r="I155" s="136" t="str">
        <f ca="1">IF(B155="","",#REF!)</f>
        <v/>
      </c>
      <c r="J155" s="136" t="str">
        <f ca="1">IF(B155="","",#REF!)</f>
        <v/>
      </c>
      <c r="K155" s="136" t="str">
        <f ca="1">IF(B155="","",#REF!)</f>
        <v/>
      </c>
      <c r="L155" s="136" t="str">
        <f ca="1">IF(C155="","",#REF!)</f>
        <v/>
      </c>
    </row>
    <row r="156" spans="1:12">
      <c r="A156" s="112">
        <v>145</v>
      </c>
      <c r="B156" s="134" t="str">
        <f t="shared" ca="1" si="6"/>
        <v/>
      </c>
      <c r="C156" s="109" t="str">
        <f t="shared" ca="1" si="7"/>
        <v/>
      </c>
      <c r="D156" s="101" t="str">
        <f ca="1">IF(ISERROR(OFFSET('HARGA SATUAN'!$D$6,MATCH(C156,'HARGA SATUAN'!$C$7:$C$1492,0),0)),"",OFFSET('HARGA SATUAN'!$D$6,MATCH(C156,'HARGA SATUAN'!$C$7:$C$1492,0),0))</f>
        <v/>
      </c>
      <c r="E156" s="101">
        <f ca="1">IF(B156="+","Unit",IF(ISERROR(OFFSET('HARGA SATUAN'!$E$6,MATCH(C156,'HARGA SATUAN'!$C$7:$C$1492,0),0)),"",OFFSET('HARGA SATUAN'!$E$6,MATCH(C156,'HARGA SATUAN'!$C$7:$C$1492,0),0)))</f>
        <v>0</v>
      </c>
      <c r="F156" s="138" t="str">
        <f t="shared" ca="1" si="8"/>
        <v/>
      </c>
      <c r="G156" s="41">
        <f ca="1">IF(ISERROR(OFFSET('HARGA SATUAN'!$I$6,MATCH(C156,'HARGA SATUAN'!$C$7:$C$1492,0),0)),"",OFFSET('HARGA SATUAN'!$I$6,MATCH(C156,'HARGA SATUAN'!$C$7:$C$1492,0),0))</f>
        <v>0</v>
      </c>
      <c r="H156" s="136" t="str">
        <f ca="1">IF(B156="","",#REF!)</f>
        <v/>
      </c>
      <c r="I156" s="136" t="str">
        <f ca="1">IF(B156="","",#REF!)</f>
        <v/>
      </c>
      <c r="J156" s="136" t="str">
        <f ca="1">IF(B156="","",#REF!)</f>
        <v/>
      </c>
      <c r="K156" s="136" t="str">
        <f ca="1">IF(B156="","",#REF!)</f>
        <v/>
      </c>
      <c r="L156" s="136" t="str">
        <f ca="1">IF(C156="","",#REF!)</f>
        <v/>
      </c>
    </row>
    <row r="157" spans="1:12">
      <c r="A157" s="112">
        <v>146</v>
      </c>
      <c r="B157" s="134" t="str">
        <f t="shared" ca="1" si="6"/>
        <v/>
      </c>
      <c r="C157" s="109" t="str">
        <f t="shared" ca="1" si="7"/>
        <v/>
      </c>
      <c r="D157" s="101" t="str">
        <f ca="1">IF(ISERROR(OFFSET('HARGA SATUAN'!$D$6,MATCH(C157,'HARGA SATUAN'!$C$7:$C$1492,0),0)),"",OFFSET('HARGA SATUAN'!$D$6,MATCH(C157,'HARGA SATUAN'!$C$7:$C$1492,0),0))</f>
        <v/>
      </c>
      <c r="E157" s="101">
        <f ca="1">IF(B157="+","Unit",IF(ISERROR(OFFSET('HARGA SATUAN'!$E$6,MATCH(C157,'HARGA SATUAN'!$C$7:$C$1492,0),0)),"",OFFSET('HARGA SATUAN'!$E$6,MATCH(C157,'HARGA SATUAN'!$C$7:$C$1492,0),0)))</f>
        <v>0</v>
      </c>
      <c r="F157" s="138" t="str">
        <f t="shared" ca="1" si="8"/>
        <v/>
      </c>
      <c r="G157" s="41">
        <f ca="1">IF(ISERROR(OFFSET('HARGA SATUAN'!$I$6,MATCH(C157,'HARGA SATUAN'!$C$7:$C$1492,0),0)),"",OFFSET('HARGA SATUAN'!$I$6,MATCH(C157,'HARGA SATUAN'!$C$7:$C$1492,0),0))</f>
        <v>0</v>
      </c>
      <c r="H157" s="136" t="str">
        <f ca="1">IF(B157="","",#REF!)</f>
        <v/>
      </c>
      <c r="I157" s="136" t="str">
        <f ca="1">IF(B157="","",#REF!)</f>
        <v/>
      </c>
      <c r="J157" s="136" t="str">
        <f ca="1">IF(B157="","",#REF!)</f>
        <v/>
      </c>
      <c r="K157" s="136" t="str">
        <f ca="1">IF(B157="","",#REF!)</f>
        <v/>
      </c>
      <c r="L157" s="136" t="str">
        <f ca="1">IF(C157="","",#REF!)</f>
        <v/>
      </c>
    </row>
    <row r="158" spans="1:12">
      <c r="A158" s="112">
        <v>147</v>
      </c>
      <c r="B158" s="134" t="str">
        <f t="shared" ca="1" si="6"/>
        <v/>
      </c>
      <c r="C158" s="109" t="str">
        <f t="shared" ca="1" si="7"/>
        <v/>
      </c>
      <c r="D158" s="101" t="str">
        <f ca="1">IF(ISERROR(OFFSET('HARGA SATUAN'!$D$6,MATCH(C158,'HARGA SATUAN'!$C$7:$C$1492,0),0)),"",OFFSET('HARGA SATUAN'!$D$6,MATCH(C158,'HARGA SATUAN'!$C$7:$C$1492,0),0))</f>
        <v/>
      </c>
      <c r="E158" s="101">
        <f ca="1">IF(B158="+","Unit",IF(ISERROR(OFFSET('HARGA SATUAN'!$E$6,MATCH(C158,'HARGA SATUAN'!$C$7:$C$1492,0),0)),"",OFFSET('HARGA SATUAN'!$E$6,MATCH(C158,'HARGA SATUAN'!$C$7:$C$1492,0),0)))</f>
        <v>0</v>
      </c>
      <c r="F158" s="138" t="str">
        <f t="shared" ca="1" si="8"/>
        <v/>
      </c>
      <c r="G158" s="41">
        <f ca="1">IF(ISERROR(OFFSET('HARGA SATUAN'!$I$6,MATCH(C158,'HARGA SATUAN'!$C$7:$C$1492,0),0)),"",OFFSET('HARGA SATUAN'!$I$6,MATCH(C158,'HARGA SATUAN'!$C$7:$C$1492,0),0))</f>
        <v>0</v>
      </c>
      <c r="H158" s="136" t="str">
        <f ca="1">IF(B158="","",#REF!)</f>
        <v/>
      </c>
      <c r="I158" s="136" t="str">
        <f ca="1">IF(B158="","",#REF!)</f>
        <v/>
      </c>
      <c r="J158" s="136" t="str">
        <f ca="1">IF(B158="","",#REF!)</f>
        <v/>
      </c>
      <c r="K158" s="136" t="str">
        <f ca="1">IF(B158="","",#REF!)</f>
        <v/>
      </c>
      <c r="L158" s="136" t="str">
        <f ca="1">IF(C158="","",#REF!)</f>
        <v/>
      </c>
    </row>
    <row r="159" spans="1:12">
      <c r="A159" s="112">
        <v>148</v>
      </c>
      <c r="B159" s="134" t="str">
        <f t="shared" ca="1" si="6"/>
        <v/>
      </c>
      <c r="C159" s="109" t="str">
        <f t="shared" ca="1" si="7"/>
        <v/>
      </c>
      <c r="D159" s="101" t="str">
        <f ca="1">IF(ISERROR(OFFSET('HARGA SATUAN'!$D$6,MATCH(C159,'HARGA SATUAN'!$C$7:$C$1492,0),0)),"",OFFSET('HARGA SATUAN'!$D$6,MATCH(C159,'HARGA SATUAN'!$C$7:$C$1492,0),0))</f>
        <v/>
      </c>
      <c r="E159" s="101">
        <f ca="1">IF(B159="+","Unit",IF(ISERROR(OFFSET('HARGA SATUAN'!$E$6,MATCH(C159,'HARGA SATUAN'!$C$7:$C$1492,0),0)),"",OFFSET('HARGA SATUAN'!$E$6,MATCH(C159,'HARGA SATUAN'!$C$7:$C$1492,0),0)))</f>
        <v>0</v>
      </c>
      <c r="F159" s="138" t="str">
        <f t="shared" ca="1" si="8"/>
        <v/>
      </c>
      <c r="G159" s="41">
        <f ca="1">IF(ISERROR(OFFSET('HARGA SATUAN'!$I$6,MATCH(C159,'HARGA SATUAN'!$C$7:$C$1492,0),0)),"",OFFSET('HARGA SATUAN'!$I$6,MATCH(C159,'HARGA SATUAN'!$C$7:$C$1492,0),0))</f>
        <v>0</v>
      </c>
      <c r="H159" s="136" t="str">
        <f ca="1">IF(B159="","",#REF!)</f>
        <v/>
      </c>
      <c r="I159" s="136" t="str">
        <f ca="1">IF(B159="","",#REF!)</f>
        <v/>
      </c>
      <c r="J159" s="136" t="str">
        <f ca="1">IF(B159="","",#REF!)</f>
        <v/>
      </c>
      <c r="K159" s="136" t="str">
        <f ca="1">IF(B159="","",#REF!)</f>
        <v/>
      </c>
      <c r="L159" s="136" t="str">
        <f ca="1">IF(C159="","",#REF!)</f>
        <v/>
      </c>
    </row>
    <row r="160" spans="1:12">
      <c r="A160" s="112">
        <v>149</v>
      </c>
      <c r="B160" s="134" t="str">
        <f t="shared" ca="1" si="6"/>
        <v/>
      </c>
      <c r="C160" s="109" t="str">
        <f t="shared" ca="1" si="7"/>
        <v/>
      </c>
      <c r="D160" s="101" t="str">
        <f ca="1">IF(ISERROR(OFFSET('HARGA SATUAN'!$D$6,MATCH(C160,'HARGA SATUAN'!$C$7:$C$1492,0),0)),"",OFFSET('HARGA SATUAN'!$D$6,MATCH(C160,'HARGA SATUAN'!$C$7:$C$1492,0),0))</f>
        <v/>
      </c>
      <c r="E160" s="101">
        <f ca="1">IF(B160="+","Unit",IF(ISERROR(OFFSET('HARGA SATUAN'!$E$6,MATCH(C160,'HARGA SATUAN'!$C$7:$C$1492,0),0)),"",OFFSET('HARGA SATUAN'!$E$6,MATCH(C160,'HARGA SATUAN'!$C$7:$C$1492,0),0)))</f>
        <v>0</v>
      </c>
      <c r="F160" s="138" t="str">
        <f t="shared" ca="1" si="8"/>
        <v/>
      </c>
      <c r="G160" s="41">
        <f ca="1">IF(ISERROR(OFFSET('HARGA SATUAN'!$I$6,MATCH(C160,'HARGA SATUAN'!$C$7:$C$1492,0),0)),"",OFFSET('HARGA SATUAN'!$I$6,MATCH(C160,'HARGA SATUAN'!$C$7:$C$1492,0),0))</f>
        <v>0</v>
      </c>
      <c r="H160" s="136" t="str">
        <f ca="1">IF(B160="","",#REF!)</f>
        <v/>
      </c>
      <c r="I160" s="136" t="str">
        <f ca="1">IF(B160="","",#REF!)</f>
        <v/>
      </c>
      <c r="J160" s="136" t="str">
        <f ca="1">IF(B160="","",#REF!)</f>
        <v/>
      </c>
      <c r="K160" s="136" t="str">
        <f ca="1">IF(B160="","",#REF!)</f>
        <v/>
      </c>
      <c r="L160" s="136" t="str">
        <f ca="1">IF(C160="","",#REF!)</f>
        <v/>
      </c>
    </row>
    <row r="161" spans="1:12">
      <c r="A161" s="112">
        <v>150</v>
      </c>
      <c r="B161" s="134" t="str">
        <f t="shared" ca="1" si="6"/>
        <v/>
      </c>
      <c r="C161" s="109" t="str">
        <f t="shared" ca="1" si="7"/>
        <v/>
      </c>
      <c r="D161" s="101" t="str">
        <f ca="1">IF(ISERROR(OFFSET('HARGA SATUAN'!$D$6,MATCH(C161,'HARGA SATUAN'!$C$7:$C$1492,0),0)),"",OFFSET('HARGA SATUAN'!$D$6,MATCH(C161,'HARGA SATUAN'!$C$7:$C$1492,0),0))</f>
        <v/>
      </c>
      <c r="E161" s="101">
        <f ca="1">IF(B161="+","Unit",IF(ISERROR(OFFSET('HARGA SATUAN'!$E$6,MATCH(C161,'HARGA SATUAN'!$C$7:$C$1492,0),0)),"",OFFSET('HARGA SATUAN'!$E$6,MATCH(C161,'HARGA SATUAN'!$C$7:$C$1492,0),0)))</f>
        <v>0</v>
      </c>
      <c r="F161" s="138" t="str">
        <f t="shared" ca="1" si="8"/>
        <v/>
      </c>
      <c r="G161" s="41">
        <f ca="1">IF(ISERROR(OFFSET('HARGA SATUAN'!$I$6,MATCH(C161,'HARGA SATUAN'!$C$7:$C$1492,0),0)),"",OFFSET('HARGA SATUAN'!$I$6,MATCH(C161,'HARGA SATUAN'!$C$7:$C$1492,0),0))</f>
        <v>0</v>
      </c>
      <c r="H161" s="136" t="str">
        <f ca="1">IF(B161="","",#REF!)</f>
        <v/>
      </c>
      <c r="I161" s="136" t="str">
        <f ca="1">IF(B161="","",#REF!)</f>
        <v/>
      </c>
      <c r="J161" s="136" t="str">
        <f ca="1">IF(B161="","",#REF!)</f>
        <v/>
      </c>
      <c r="K161" s="136" t="str">
        <f ca="1">IF(B161="","",#REF!)</f>
        <v/>
      </c>
      <c r="L161" s="136" t="str">
        <f ca="1">IF(C161="","",#REF!)</f>
        <v/>
      </c>
    </row>
    <row r="162" spans="1:12">
      <c r="A162" s="112">
        <v>151</v>
      </c>
      <c r="B162" s="134" t="str">
        <f t="shared" ca="1" si="6"/>
        <v/>
      </c>
      <c r="C162" s="109" t="str">
        <f t="shared" ca="1" si="7"/>
        <v/>
      </c>
      <c r="D162" s="101" t="str">
        <f ca="1">IF(ISERROR(OFFSET('HARGA SATUAN'!$D$6,MATCH(C162,'HARGA SATUAN'!$C$7:$C$1492,0),0)),"",OFFSET('HARGA SATUAN'!$D$6,MATCH(C162,'HARGA SATUAN'!$C$7:$C$1492,0),0))</f>
        <v/>
      </c>
      <c r="E162" s="101">
        <f ca="1">IF(B162="+","Unit",IF(ISERROR(OFFSET('HARGA SATUAN'!$E$6,MATCH(C162,'HARGA SATUAN'!$C$7:$C$1492,0),0)),"",OFFSET('HARGA SATUAN'!$E$6,MATCH(C162,'HARGA SATUAN'!$C$7:$C$1492,0),0)))</f>
        <v>0</v>
      </c>
      <c r="F162" s="138" t="str">
        <f t="shared" ca="1" si="8"/>
        <v/>
      </c>
      <c r="G162" s="41">
        <f ca="1">IF(ISERROR(OFFSET('HARGA SATUAN'!$I$6,MATCH(C162,'HARGA SATUAN'!$C$7:$C$1492,0),0)),"",OFFSET('HARGA SATUAN'!$I$6,MATCH(C162,'HARGA SATUAN'!$C$7:$C$1492,0),0))</f>
        <v>0</v>
      </c>
      <c r="H162" s="136" t="str">
        <f ca="1">IF(B162="","",#REF!)</f>
        <v/>
      </c>
      <c r="I162" s="136" t="str">
        <f ca="1">IF(B162="","",#REF!)</f>
        <v/>
      </c>
      <c r="J162" s="136" t="str">
        <f ca="1">IF(B162="","",#REF!)</f>
        <v/>
      </c>
      <c r="K162" s="136" t="str">
        <f ca="1">IF(B162="","",#REF!)</f>
        <v/>
      </c>
      <c r="L162" s="136" t="str">
        <f ca="1">IF(C162="","",#REF!)</f>
        <v/>
      </c>
    </row>
    <row r="163" spans="1:12">
      <c r="A163" s="112">
        <v>152</v>
      </c>
      <c r="B163" s="134" t="str">
        <f t="shared" ca="1" si="6"/>
        <v/>
      </c>
      <c r="C163" s="109" t="str">
        <f t="shared" ca="1" si="7"/>
        <v/>
      </c>
      <c r="D163" s="101" t="str">
        <f ca="1">IF(ISERROR(OFFSET('HARGA SATUAN'!$D$6,MATCH(C163,'HARGA SATUAN'!$C$7:$C$1492,0),0)),"",OFFSET('HARGA SATUAN'!$D$6,MATCH(C163,'HARGA SATUAN'!$C$7:$C$1492,0),0))</f>
        <v/>
      </c>
      <c r="E163" s="101">
        <f ca="1">IF(B163="+","Unit",IF(ISERROR(OFFSET('HARGA SATUAN'!$E$6,MATCH(C163,'HARGA SATUAN'!$C$7:$C$1492,0),0)),"",OFFSET('HARGA SATUAN'!$E$6,MATCH(C163,'HARGA SATUAN'!$C$7:$C$1492,0),0)))</f>
        <v>0</v>
      </c>
      <c r="F163" s="138" t="str">
        <f t="shared" ca="1" si="8"/>
        <v/>
      </c>
      <c r="G163" s="41">
        <f ca="1">IF(ISERROR(OFFSET('HARGA SATUAN'!$I$6,MATCH(C163,'HARGA SATUAN'!$C$7:$C$1492,0),0)),"",OFFSET('HARGA SATUAN'!$I$6,MATCH(C163,'HARGA SATUAN'!$C$7:$C$1492,0),0))</f>
        <v>0</v>
      </c>
      <c r="H163" s="136" t="str">
        <f ca="1">IF(B163="","",#REF!)</f>
        <v/>
      </c>
      <c r="I163" s="136" t="str">
        <f ca="1">IF(B163="","",#REF!)</f>
        <v/>
      </c>
      <c r="J163" s="136" t="str">
        <f ca="1">IF(B163="","",#REF!)</f>
        <v/>
      </c>
      <c r="K163" s="136" t="str">
        <f ca="1">IF(B163="","",#REF!)</f>
        <v/>
      </c>
      <c r="L163" s="136" t="str">
        <f ca="1">IF(C163="","",#REF!)</f>
        <v/>
      </c>
    </row>
    <row r="164" spans="1:12">
      <c r="A164" s="112">
        <v>153</v>
      </c>
      <c r="B164" s="134" t="str">
        <f t="shared" ca="1" si="6"/>
        <v/>
      </c>
      <c r="C164" s="109" t="str">
        <f t="shared" ca="1" si="7"/>
        <v/>
      </c>
      <c r="D164" s="101" t="str">
        <f ca="1">IF(ISERROR(OFFSET('HARGA SATUAN'!$D$6,MATCH(C164,'HARGA SATUAN'!$C$7:$C$1492,0),0)),"",OFFSET('HARGA SATUAN'!$D$6,MATCH(C164,'HARGA SATUAN'!$C$7:$C$1492,0),0))</f>
        <v/>
      </c>
      <c r="E164" s="101">
        <f ca="1">IF(B164="+","Unit",IF(ISERROR(OFFSET('HARGA SATUAN'!$E$6,MATCH(C164,'HARGA SATUAN'!$C$7:$C$1492,0),0)),"",OFFSET('HARGA SATUAN'!$E$6,MATCH(C164,'HARGA SATUAN'!$C$7:$C$1492,0),0)))</f>
        <v>0</v>
      </c>
      <c r="F164" s="138" t="str">
        <f t="shared" ca="1" si="8"/>
        <v/>
      </c>
      <c r="G164" s="41">
        <f ca="1">IF(ISERROR(OFFSET('HARGA SATUAN'!$I$6,MATCH(C164,'HARGA SATUAN'!$C$7:$C$1492,0),0)),"",OFFSET('HARGA SATUAN'!$I$6,MATCH(C164,'HARGA SATUAN'!$C$7:$C$1492,0),0))</f>
        <v>0</v>
      </c>
      <c r="H164" s="136" t="str">
        <f ca="1">IF(B164="","",#REF!)</f>
        <v/>
      </c>
      <c r="I164" s="136" t="str">
        <f ca="1">IF(B164="","",#REF!)</f>
        <v/>
      </c>
      <c r="J164" s="136" t="str">
        <f ca="1">IF(B164="","",#REF!)</f>
        <v/>
      </c>
      <c r="K164" s="136" t="str">
        <f ca="1">IF(B164="","",#REF!)</f>
        <v/>
      </c>
      <c r="L164" s="136" t="str">
        <f ca="1">IF(C164="","",#REF!)</f>
        <v/>
      </c>
    </row>
    <row r="165" spans="1:12">
      <c r="A165" s="112">
        <v>154</v>
      </c>
      <c r="B165" s="134" t="str">
        <f t="shared" ca="1" si="6"/>
        <v/>
      </c>
      <c r="C165" s="109" t="str">
        <f t="shared" ca="1" si="7"/>
        <v/>
      </c>
      <c r="D165" s="101" t="str">
        <f ca="1">IF(ISERROR(OFFSET('HARGA SATUAN'!$D$6,MATCH(C165,'HARGA SATUAN'!$C$7:$C$1492,0),0)),"",OFFSET('HARGA SATUAN'!$D$6,MATCH(C165,'HARGA SATUAN'!$C$7:$C$1492,0),0))</f>
        <v/>
      </c>
      <c r="E165" s="101">
        <f ca="1">IF(B165="+","Unit",IF(ISERROR(OFFSET('HARGA SATUAN'!$E$6,MATCH(C165,'HARGA SATUAN'!$C$7:$C$1492,0),0)),"",OFFSET('HARGA SATUAN'!$E$6,MATCH(C165,'HARGA SATUAN'!$C$7:$C$1492,0),0)))</f>
        <v>0</v>
      </c>
      <c r="F165" s="138" t="str">
        <f t="shared" ca="1" si="8"/>
        <v/>
      </c>
      <c r="G165" s="41">
        <f ca="1">IF(ISERROR(OFFSET('HARGA SATUAN'!$I$6,MATCH(C165,'HARGA SATUAN'!$C$7:$C$1492,0),0)),"",OFFSET('HARGA SATUAN'!$I$6,MATCH(C165,'HARGA SATUAN'!$C$7:$C$1492,0),0))</f>
        <v>0</v>
      </c>
      <c r="H165" s="136" t="str">
        <f ca="1">IF(B165="","",#REF!)</f>
        <v/>
      </c>
      <c r="I165" s="136" t="str">
        <f ca="1">IF(B165="","",#REF!)</f>
        <v/>
      </c>
      <c r="J165" s="136" t="str">
        <f ca="1">IF(B165="","",#REF!)</f>
        <v/>
      </c>
      <c r="K165" s="136" t="str">
        <f ca="1">IF(B165="","",#REF!)</f>
        <v/>
      </c>
      <c r="L165" s="136" t="str">
        <f ca="1">IF(C165="","",#REF!)</f>
        <v/>
      </c>
    </row>
    <row r="166" spans="1:12">
      <c r="A166" s="112">
        <v>155</v>
      </c>
      <c r="B166" s="134" t="str">
        <f t="shared" ca="1" si="6"/>
        <v/>
      </c>
      <c r="C166" s="109" t="str">
        <f t="shared" ca="1" si="7"/>
        <v/>
      </c>
      <c r="D166" s="101" t="str">
        <f ca="1">IF(ISERROR(OFFSET('HARGA SATUAN'!$D$6,MATCH(C166,'HARGA SATUAN'!$C$7:$C$1492,0),0)),"",OFFSET('HARGA SATUAN'!$D$6,MATCH(C166,'HARGA SATUAN'!$C$7:$C$1492,0),0))</f>
        <v/>
      </c>
      <c r="E166" s="101">
        <f ca="1">IF(B166="+","Unit",IF(ISERROR(OFFSET('HARGA SATUAN'!$E$6,MATCH(C166,'HARGA SATUAN'!$C$7:$C$1492,0),0)),"",OFFSET('HARGA SATUAN'!$E$6,MATCH(C166,'HARGA SATUAN'!$C$7:$C$1492,0),0)))</f>
        <v>0</v>
      </c>
      <c r="F166" s="138" t="str">
        <f t="shared" ca="1" si="8"/>
        <v/>
      </c>
      <c r="G166" s="41">
        <f ca="1">IF(ISERROR(OFFSET('HARGA SATUAN'!$I$6,MATCH(C166,'HARGA SATUAN'!$C$7:$C$1492,0),0)),"",OFFSET('HARGA SATUAN'!$I$6,MATCH(C166,'HARGA SATUAN'!$C$7:$C$1492,0),0))</f>
        <v>0</v>
      </c>
      <c r="H166" s="136" t="str">
        <f ca="1">IF(B166="","",#REF!)</f>
        <v/>
      </c>
      <c r="I166" s="136" t="str">
        <f ca="1">IF(B166="","",#REF!)</f>
        <v/>
      </c>
      <c r="J166" s="136" t="str">
        <f ca="1">IF(B166="","",#REF!)</f>
        <v/>
      </c>
      <c r="K166" s="136" t="str">
        <f ca="1">IF(B166="","",#REF!)</f>
        <v/>
      </c>
      <c r="L166" s="136" t="str">
        <f ca="1">IF(C166="","",#REF!)</f>
        <v/>
      </c>
    </row>
    <row r="167" spans="1:12">
      <c r="A167" s="112">
        <v>156</v>
      </c>
      <c r="B167" s="134" t="str">
        <f t="shared" ca="1" si="6"/>
        <v/>
      </c>
      <c r="C167" s="109" t="str">
        <f t="shared" ca="1" si="7"/>
        <v/>
      </c>
      <c r="D167" s="101" t="str">
        <f ca="1">IF(ISERROR(OFFSET('HARGA SATUAN'!$D$6,MATCH(C167,'HARGA SATUAN'!$C$7:$C$1492,0),0)),"",OFFSET('HARGA SATUAN'!$D$6,MATCH(C167,'HARGA SATUAN'!$C$7:$C$1492,0),0))</f>
        <v/>
      </c>
      <c r="E167" s="101">
        <f ca="1">IF(B167="+","Unit",IF(ISERROR(OFFSET('HARGA SATUAN'!$E$6,MATCH(C167,'HARGA SATUAN'!$C$7:$C$1492,0),0)),"",OFFSET('HARGA SATUAN'!$E$6,MATCH(C167,'HARGA SATUAN'!$C$7:$C$1492,0),0)))</f>
        <v>0</v>
      </c>
      <c r="F167" s="138" t="str">
        <f t="shared" ca="1" si="8"/>
        <v/>
      </c>
      <c r="G167" s="41">
        <f ca="1">IF(ISERROR(OFFSET('HARGA SATUAN'!$I$6,MATCH(C167,'HARGA SATUAN'!$C$7:$C$1492,0),0)),"",OFFSET('HARGA SATUAN'!$I$6,MATCH(C167,'HARGA SATUAN'!$C$7:$C$1492,0),0))</f>
        <v>0</v>
      </c>
      <c r="H167" s="136" t="str">
        <f ca="1">IF(B167="","",#REF!)</f>
        <v/>
      </c>
      <c r="I167" s="136" t="str">
        <f ca="1">IF(B167="","",#REF!)</f>
        <v/>
      </c>
      <c r="J167" s="136" t="str">
        <f ca="1">IF(B167="","",#REF!)</f>
        <v/>
      </c>
      <c r="K167" s="136" t="str">
        <f ca="1">IF(B167="","",#REF!)</f>
        <v/>
      </c>
      <c r="L167" s="136" t="str">
        <f ca="1">IF(C167="","",#REF!)</f>
        <v/>
      </c>
    </row>
    <row r="168" spans="1:12">
      <c r="A168" s="112">
        <v>157</v>
      </c>
      <c r="B168" s="134" t="str">
        <f t="shared" ca="1" si="6"/>
        <v/>
      </c>
      <c r="C168" s="109" t="str">
        <f t="shared" ca="1" si="7"/>
        <v/>
      </c>
      <c r="D168" s="101" t="str">
        <f ca="1">IF(ISERROR(OFFSET('HARGA SATUAN'!$D$6,MATCH(C168,'HARGA SATUAN'!$C$7:$C$1492,0),0)),"",OFFSET('HARGA SATUAN'!$D$6,MATCH(C168,'HARGA SATUAN'!$C$7:$C$1492,0),0))</f>
        <v/>
      </c>
      <c r="E168" s="101">
        <f ca="1">IF(B168="+","Unit",IF(ISERROR(OFFSET('HARGA SATUAN'!$E$6,MATCH(C168,'HARGA SATUAN'!$C$7:$C$1492,0),0)),"",OFFSET('HARGA SATUAN'!$E$6,MATCH(C168,'HARGA SATUAN'!$C$7:$C$1492,0),0)))</f>
        <v>0</v>
      </c>
      <c r="F168" s="138" t="str">
        <f t="shared" ca="1" si="8"/>
        <v/>
      </c>
      <c r="G168" s="41">
        <f ca="1">IF(ISERROR(OFFSET('HARGA SATUAN'!$I$6,MATCH(C168,'HARGA SATUAN'!$C$7:$C$1492,0),0)),"",OFFSET('HARGA SATUAN'!$I$6,MATCH(C168,'HARGA SATUAN'!$C$7:$C$1492,0),0))</f>
        <v>0</v>
      </c>
      <c r="H168" s="136" t="str">
        <f ca="1">IF(B168="","",#REF!)</f>
        <v/>
      </c>
      <c r="I168" s="136" t="str">
        <f ca="1">IF(B168="","",#REF!)</f>
        <v/>
      </c>
      <c r="J168" s="136" t="str">
        <f ca="1">IF(B168="","",#REF!)</f>
        <v/>
      </c>
      <c r="K168" s="136" t="str">
        <f ca="1">IF(B168="","",#REF!)</f>
        <v/>
      </c>
      <c r="L168" s="136" t="str">
        <f ca="1">IF(C168="","",#REF!)</f>
        <v/>
      </c>
    </row>
    <row r="169" spans="1:12">
      <c r="A169" s="112">
        <v>158</v>
      </c>
      <c r="B169" s="134" t="str">
        <f t="shared" ca="1" si="6"/>
        <v/>
      </c>
      <c r="C169" s="109" t="str">
        <f t="shared" ca="1" si="7"/>
        <v/>
      </c>
      <c r="D169" s="101" t="str">
        <f ca="1">IF(ISERROR(OFFSET('HARGA SATUAN'!$D$6,MATCH(C169,'HARGA SATUAN'!$C$7:$C$1492,0),0)),"",OFFSET('HARGA SATUAN'!$D$6,MATCH(C169,'HARGA SATUAN'!$C$7:$C$1492,0),0))</f>
        <v/>
      </c>
      <c r="E169" s="101">
        <f ca="1">IF(B169="+","Unit",IF(ISERROR(OFFSET('HARGA SATUAN'!$E$6,MATCH(C169,'HARGA SATUAN'!$C$7:$C$1492,0),0)),"",OFFSET('HARGA SATUAN'!$E$6,MATCH(C169,'HARGA SATUAN'!$C$7:$C$1492,0),0)))</f>
        <v>0</v>
      </c>
      <c r="F169" s="138" t="str">
        <f t="shared" ca="1" si="8"/>
        <v/>
      </c>
      <c r="G169" s="41">
        <f ca="1">IF(ISERROR(OFFSET('HARGA SATUAN'!$I$6,MATCH(C169,'HARGA SATUAN'!$C$7:$C$1492,0),0)),"",OFFSET('HARGA SATUAN'!$I$6,MATCH(C169,'HARGA SATUAN'!$C$7:$C$1492,0),0))</f>
        <v>0</v>
      </c>
      <c r="H169" s="136" t="str">
        <f ca="1">IF(B169="","",#REF!)</f>
        <v/>
      </c>
      <c r="I169" s="136" t="str">
        <f ca="1">IF(B169="","",#REF!)</f>
        <v/>
      </c>
      <c r="J169" s="136" t="str">
        <f ca="1">IF(B169="","",#REF!)</f>
        <v/>
      </c>
      <c r="K169" s="136" t="str">
        <f ca="1">IF(B169="","",#REF!)</f>
        <v/>
      </c>
      <c r="L169" s="136" t="str">
        <f ca="1">IF(C169="","",#REF!)</f>
        <v/>
      </c>
    </row>
    <row r="170" spans="1:12">
      <c r="A170" s="112">
        <v>159</v>
      </c>
      <c r="B170" s="134" t="str">
        <f t="shared" ca="1" si="6"/>
        <v/>
      </c>
      <c r="C170" s="109" t="str">
        <f t="shared" ca="1" si="7"/>
        <v/>
      </c>
      <c r="D170" s="101" t="str">
        <f ca="1">IF(ISERROR(OFFSET('HARGA SATUAN'!$D$6,MATCH(C170,'HARGA SATUAN'!$C$7:$C$1492,0),0)),"",OFFSET('HARGA SATUAN'!$D$6,MATCH(C170,'HARGA SATUAN'!$C$7:$C$1492,0),0))</f>
        <v/>
      </c>
      <c r="E170" s="101">
        <f ca="1">IF(B170="+","Unit",IF(ISERROR(OFFSET('HARGA SATUAN'!$E$6,MATCH(C170,'HARGA SATUAN'!$C$7:$C$1492,0),0)),"",OFFSET('HARGA SATUAN'!$E$6,MATCH(C170,'HARGA SATUAN'!$C$7:$C$1492,0),0)))</f>
        <v>0</v>
      </c>
      <c r="F170" s="138" t="str">
        <f t="shared" ca="1" si="8"/>
        <v/>
      </c>
      <c r="G170" s="41">
        <f ca="1">IF(ISERROR(OFFSET('HARGA SATUAN'!$I$6,MATCH(C170,'HARGA SATUAN'!$C$7:$C$1492,0),0)),"",OFFSET('HARGA SATUAN'!$I$6,MATCH(C170,'HARGA SATUAN'!$C$7:$C$1492,0),0))</f>
        <v>0</v>
      </c>
      <c r="H170" s="136" t="str">
        <f ca="1">IF(B170="","",#REF!)</f>
        <v/>
      </c>
      <c r="I170" s="136" t="str">
        <f ca="1">IF(B170="","",#REF!)</f>
        <v/>
      </c>
      <c r="J170" s="136" t="str">
        <f ca="1">IF(B170="","",#REF!)</f>
        <v/>
      </c>
      <c r="K170" s="136" t="str">
        <f ca="1">IF(B170="","",#REF!)</f>
        <v/>
      </c>
      <c r="L170" s="136" t="str">
        <f ca="1">IF(C170="","",#REF!)</f>
        <v/>
      </c>
    </row>
    <row r="171" spans="1:12">
      <c r="A171" s="112">
        <v>160</v>
      </c>
      <c r="B171" s="134" t="str">
        <f t="shared" ca="1" si="6"/>
        <v/>
      </c>
      <c r="C171" s="109" t="str">
        <f t="shared" ca="1" si="7"/>
        <v/>
      </c>
      <c r="D171" s="101" t="str">
        <f ca="1">IF(ISERROR(OFFSET('HARGA SATUAN'!$D$6,MATCH(C171,'HARGA SATUAN'!$C$7:$C$1492,0),0)),"",OFFSET('HARGA SATUAN'!$D$6,MATCH(C171,'HARGA SATUAN'!$C$7:$C$1492,0),0))</f>
        <v/>
      </c>
      <c r="E171" s="101">
        <f ca="1">IF(B171="+","Unit",IF(ISERROR(OFFSET('HARGA SATUAN'!$E$6,MATCH(C171,'HARGA SATUAN'!$C$7:$C$1492,0),0)),"",OFFSET('HARGA SATUAN'!$E$6,MATCH(C171,'HARGA SATUAN'!$C$7:$C$1492,0),0)))</f>
        <v>0</v>
      </c>
      <c r="F171" s="138" t="str">
        <f t="shared" ca="1" si="8"/>
        <v/>
      </c>
      <c r="G171" s="41">
        <f ca="1">IF(ISERROR(OFFSET('HARGA SATUAN'!$I$6,MATCH(C171,'HARGA SATUAN'!$C$7:$C$1492,0),0)),"",OFFSET('HARGA SATUAN'!$I$6,MATCH(C171,'HARGA SATUAN'!$C$7:$C$1492,0),0))</f>
        <v>0</v>
      </c>
      <c r="H171" s="136" t="str">
        <f ca="1">IF(B171="","",#REF!)</f>
        <v/>
      </c>
      <c r="I171" s="136" t="str">
        <f ca="1">IF(B171="","",#REF!)</f>
        <v/>
      </c>
      <c r="J171" s="136" t="str">
        <f ca="1">IF(B171="","",#REF!)</f>
        <v/>
      </c>
      <c r="K171" s="136" t="str">
        <f ca="1">IF(B171="","",#REF!)</f>
        <v/>
      </c>
      <c r="L171" s="136" t="str">
        <f ca="1">IF(C171="","",#REF!)</f>
        <v/>
      </c>
    </row>
    <row r="172" spans="1:12">
      <c r="A172" s="112">
        <v>161</v>
      </c>
      <c r="B172" s="134" t="str">
        <f t="shared" ca="1" si="6"/>
        <v/>
      </c>
      <c r="C172" s="109" t="str">
        <f t="shared" ca="1" si="7"/>
        <v/>
      </c>
      <c r="D172" s="101" t="str">
        <f ca="1">IF(ISERROR(OFFSET('HARGA SATUAN'!$D$6,MATCH(C172,'HARGA SATUAN'!$C$7:$C$1492,0),0)),"",OFFSET('HARGA SATUAN'!$D$6,MATCH(C172,'HARGA SATUAN'!$C$7:$C$1492,0),0))</f>
        <v/>
      </c>
      <c r="E172" s="101">
        <f ca="1">IF(B172="+","Unit",IF(ISERROR(OFFSET('HARGA SATUAN'!$E$6,MATCH(C172,'HARGA SATUAN'!$C$7:$C$1492,0),0)),"",OFFSET('HARGA SATUAN'!$E$6,MATCH(C172,'HARGA SATUAN'!$C$7:$C$1492,0),0)))</f>
        <v>0</v>
      </c>
      <c r="F172" s="138" t="str">
        <f t="shared" ca="1" si="8"/>
        <v/>
      </c>
      <c r="G172" s="41">
        <f ca="1">IF(ISERROR(OFFSET('HARGA SATUAN'!$I$6,MATCH(C172,'HARGA SATUAN'!$C$7:$C$1492,0),0)),"",OFFSET('HARGA SATUAN'!$I$6,MATCH(C172,'HARGA SATUAN'!$C$7:$C$1492,0),0))</f>
        <v>0</v>
      </c>
      <c r="H172" s="136" t="str">
        <f ca="1">IF(B172="","",#REF!)</f>
        <v/>
      </c>
      <c r="I172" s="136" t="str">
        <f ca="1">IF(B172="","",#REF!)</f>
        <v/>
      </c>
      <c r="J172" s="136" t="str">
        <f ca="1">IF(B172="","",#REF!)</f>
        <v/>
      </c>
      <c r="K172" s="136" t="str">
        <f ca="1">IF(B172="","",#REF!)</f>
        <v/>
      </c>
      <c r="L172" s="136" t="str">
        <f ca="1">IF(C172="","",#REF!)</f>
        <v/>
      </c>
    </row>
    <row r="173" spans="1:12">
      <c r="A173" s="112">
        <v>162</v>
      </c>
      <c r="B173" s="134" t="str">
        <f t="shared" ca="1" si="6"/>
        <v/>
      </c>
      <c r="C173" s="109" t="str">
        <f t="shared" ca="1" si="7"/>
        <v/>
      </c>
      <c r="D173" s="101" t="str">
        <f ca="1">IF(ISERROR(OFFSET('HARGA SATUAN'!$D$6,MATCH(C173,'HARGA SATUAN'!$C$7:$C$1492,0),0)),"",OFFSET('HARGA SATUAN'!$D$6,MATCH(C173,'HARGA SATUAN'!$C$7:$C$1492,0),0))</f>
        <v/>
      </c>
      <c r="E173" s="101">
        <f ca="1">IF(B173="+","Unit",IF(ISERROR(OFFSET('HARGA SATUAN'!$E$6,MATCH(C173,'HARGA SATUAN'!$C$7:$C$1492,0),0)),"",OFFSET('HARGA SATUAN'!$E$6,MATCH(C173,'HARGA SATUAN'!$C$7:$C$1492,0),0)))</f>
        <v>0</v>
      </c>
      <c r="F173" s="138" t="str">
        <f t="shared" ca="1" si="8"/>
        <v/>
      </c>
      <c r="G173" s="41">
        <f ca="1">IF(ISERROR(OFFSET('HARGA SATUAN'!$I$6,MATCH(C173,'HARGA SATUAN'!$C$7:$C$1492,0),0)),"",OFFSET('HARGA SATUAN'!$I$6,MATCH(C173,'HARGA SATUAN'!$C$7:$C$1492,0),0))</f>
        <v>0</v>
      </c>
      <c r="H173" s="136" t="str">
        <f ca="1">IF(B173="","",#REF!)</f>
        <v/>
      </c>
      <c r="I173" s="136" t="str">
        <f ca="1">IF(B173="","",#REF!)</f>
        <v/>
      </c>
      <c r="J173" s="136" t="str">
        <f ca="1">IF(B173="","",#REF!)</f>
        <v/>
      </c>
      <c r="K173" s="136" t="str">
        <f ca="1">IF(B173="","",#REF!)</f>
        <v/>
      </c>
      <c r="L173" s="136" t="str">
        <f ca="1">IF(C173="","",#REF!)</f>
        <v/>
      </c>
    </row>
    <row r="174" spans="1:12">
      <c r="A174" s="112">
        <v>163</v>
      </c>
      <c r="B174" s="134" t="str">
        <f t="shared" ca="1" si="6"/>
        <v/>
      </c>
      <c r="C174" s="109" t="str">
        <f t="shared" ca="1" si="7"/>
        <v/>
      </c>
      <c r="D174" s="101" t="str">
        <f ca="1">IF(ISERROR(OFFSET('HARGA SATUAN'!$D$6,MATCH(C174,'HARGA SATUAN'!$C$7:$C$1492,0),0)),"",OFFSET('HARGA SATUAN'!$D$6,MATCH(C174,'HARGA SATUAN'!$C$7:$C$1492,0),0))</f>
        <v/>
      </c>
      <c r="E174" s="101">
        <f ca="1">IF(B174="+","Unit",IF(ISERROR(OFFSET('HARGA SATUAN'!$E$6,MATCH(C174,'HARGA SATUAN'!$C$7:$C$1492,0),0)),"",OFFSET('HARGA SATUAN'!$E$6,MATCH(C174,'HARGA SATUAN'!$C$7:$C$1492,0),0)))</f>
        <v>0</v>
      </c>
      <c r="F174" s="138" t="str">
        <f t="shared" ca="1" si="8"/>
        <v/>
      </c>
      <c r="G174" s="41">
        <f ca="1">IF(ISERROR(OFFSET('HARGA SATUAN'!$I$6,MATCH(C174,'HARGA SATUAN'!$C$7:$C$1492,0),0)),"",OFFSET('HARGA SATUAN'!$I$6,MATCH(C174,'HARGA SATUAN'!$C$7:$C$1492,0),0))</f>
        <v>0</v>
      </c>
      <c r="H174" s="136" t="str">
        <f ca="1">IF(B174="","",#REF!)</f>
        <v/>
      </c>
      <c r="I174" s="136" t="str">
        <f ca="1">IF(B174="","",#REF!)</f>
        <v/>
      </c>
      <c r="J174" s="136" t="str">
        <f ca="1">IF(B174="","",#REF!)</f>
        <v/>
      </c>
      <c r="K174" s="136" t="str">
        <f ca="1">IF(B174="","",#REF!)</f>
        <v/>
      </c>
      <c r="L174" s="136" t="str">
        <f ca="1">IF(C174="","",#REF!)</f>
        <v/>
      </c>
    </row>
    <row r="175" spans="1:12">
      <c r="A175" s="112">
        <v>164</v>
      </c>
      <c r="B175" s="134" t="str">
        <f t="shared" ca="1" si="6"/>
        <v/>
      </c>
      <c r="C175" s="109" t="str">
        <f t="shared" ca="1" si="7"/>
        <v/>
      </c>
      <c r="D175" s="101" t="str">
        <f ca="1">IF(ISERROR(OFFSET('HARGA SATUAN'!$D$6,MATCH(C175,'HARGA SATUAN'!$C$7:$C$1492,0),0)),"",OFFSET('HARGA SATUAN'!$D$6,MATCH(C175,'HARGA SATUAN'!$C$7:$C$1492,0),0))</f>
        <v/>
      </c>
      <c r="E175" s="101">
        <f ca="1">IF(B175="+","Unit",IF(ISERROR(OFFSET('HARGA SATUAN'!$E$6,MATCH(C175,'HARGA SATUAN'!$C$7:$C$1492,0),0)),"",OFFSET('HARGA SATUAN'!$E$6,MATCH(C175,'HARGA SATUAN'!$C$7:$C$1492,0),0)))</f>
        <v>0</v>
      </c>
      <c r="F175" s="138" t="str">
        <f t="shared" ca="1" si="8"/>
        <v/>
      </c>
      <c r="G175" s="41">
        <f ca="1">IF(ISERROR(OFFSET('HARGA SATUAN'!$I$6,MATCH(C175,'HARGA SATUAN'!$C$7:$C$1492,0),0)),"",OFFSET('HARGA SATUAN'!$I$6,MATCH(C175,'HARGA SATUAN'!$C$7:$C$1492,0),0))</f>
        <v>0</v>
      </c>
      <c r="H175" s="136" t="str">
        <f ca="1">IF(B175="","",#REF!)</f>
        <v/>
      </c>
      <c r="I175" s="136" t="str">
        <f ca="1">IF(B175="","",#REF!)</f>
        <v/>
      </c>
      <c r="J175" s="136" t="str">
        <f ca="1">IF(B175="","",#REF!)</f>
        <v/>
      </c>
      <c r="K175" s="136" t="str">
        <f ca="1">IF(B175="","",#REF!)</f>
        <v/>
      </c>
      <c r="L175" s="136" t="str">
        <f ca="1">IF(C175="","",#REF!)</f>
        <v/>
      </c>
    </row>
    <row r="176" spans="1:12">
      <c r="A176" s="112">
        <v>165</v>
      </c>
      <c r="B176" s="134" t="str">
        <f t="shared" ca="1" si="6"/>
        <v/>
      </c>
      <c r="C176" s="109" t="str">
        <f t="shared" ca="1" si="7"/>
        <v/>
      </c>
      <c r="D176" s="101" t="str">
        <f ca="1">IF(ISERROR(OFFSET('HARGA SATUAN'!$D$6,MATCH(C176,'HARGA SATUAN'!$C$7:$C$1492,0),0)),"",OFFSET('HARGA SATUAN'!$D$6,MATCH(C176,'HARGA SATUAN'!$C$7:$C$1492,0),0))</f>
        <v/>
      </c>
      <c r="E176" s="101">
        <f ca="1">IF(B176="+","Unit",IF(ISERROR(OFFSET('HARGA SATUAN'!$E$6,MATCH(C176,'HARGA SATUAN'!$C$7:$C$1492,0),0)),"",OFFSET('HARGA SATUAN'!$E$6,MATCH(C176,'HARGA SATUAN'!$C$7:$C$1492,0),0)))</f>
        <v>0</v>
      </c>
      <c r="F176" s="138" t="str">
        <f t="shared" ca="1" si="8"/>
        <v/>
      </c>
      <c r="G176" s="41">
        <f ca="1">IF(ISERROR(OFFSET('HARGA SATUAN'!$I$6,MATCH(C176,'HARGA SATUAN'!$C$7:$C$1492,0),0)),"",OFFSET('HARGA SATUAN'!$I$6,MATCH(C176,'HARGA SATUAN'!$C$7:$C$1492,0),0))</f>
        <v>0</v>
      </c>
      <c r="H176" s="136" t="str">
        <f ca="1">IF(B176="","",#REF!)</f>
        <v/>
      </c>
      <c r="I176" s="136" t="str">
        <f ca="1">IF(B176="","",#REF!)</f>
        <v/>
      </c>
      <c r="J176" s="136" t="str">
        <f ca="1">IF(B176="","",#REF!)</f>
        <v/>
      </c>
      <c r="K176" s="136" t="str">
        <f ca="1">IF(B176="","",#REF!)</f>
        <v/>
      </c>
      <c r="L176" s="136" t="str">
        <f ca="1">IF(C176="","",#REF!)</f>
        <v/>
      </c>
    </row>
    <row r="177" spans="1:12">
      <c r="A177" s="112">
        <v>166</v>
      </c>
      <c r="B177" s="134" t="str">
        <f t="shared" ca="1" si="6"/>
        <v/>
      </c>
      <c r="C177" s="109" t="str">
        <f t="shared" ca="1" si="7"/>
        <v/>
      </c>
      <c r="D177" s="101" t="str">
        <f ca="1">IF(ISERROR(OFFSET('HARGA SATUAN'!$D$6,MATCH(C177,'HARGA SATUAN'!$C$7:$C$1492,0),0)),"",OFFSET('HARGA SATUAN'!$D$6,MATCH(C177,'HARGA SATUAN'!$C$7:$C$1492,0),0))</f>
        <v/>
      </c>
      <c r="E177" s="101">
        <f ca="1">IF(B177="+","Unit",IF(ISERROR(OFFSET('HARGA SATUAN'!$E$6,MATCH(C177,'HARGA SATUAN'!$C$7:$C$1492,0),0)),"",OFFSET('HARGA SATUAN'!$E$6,MATCH(C177,'HARGA SATUAN'!$C$7:$C$1492,0),0)))</f>
        <v>0</v>
      </c>
      <c r="F177" s="138" t="str">
        <f t="shared" ca="1" si="8"/>
        <v/>
      </c>
      <c r="G177" s="41">
        <f ca="1">IF(ISERROR(OFFSET('HARGA SATUAN'!$I$6,MATCH(C177,'HARGA SATUAN'!$C$7:$C$1492,0),0)),"",OFFSET('HARGA SATUAN'!$I$6,MATCH(C177,'HARGA SATUAN'!$C$7:$C$1492,0),0))</f>
        <v>0</v>
      </c>
      <c r="H177" s="136" t="str">
        <f ca="1">IF(B177="","",#REF!)</f>
        <v/>
      </c>
      <c r="I177" s="136" t="str">
        <f ca="1">IF(B177="","",#REF!)</f>
        <v/>
      </c>
      <c r="J177" s="136" t="str">
        <f ca="1">IF(B177="","",#REF!)</f>
        <v/>
      </c>
      <c r="K177" s="136" t="str">
        <f ca="1">IF(B177="","",#REF!)</f>
        <v/>
      </c>
      <c r="L177" s="136" t="str">
        <f ca="1">IF(C177="","",#REF!)</f>
        <v/>
      </c>
    </row>
    <row r="178" spans="1:12">
      <c r="A178" s="112">
        <v>167</v>
      </c>
      <c r="B178" s="134" t="str">
        <f t="shared" ca="1" si="6"/>
        <v/>
      </c>
      <c r="C178" s="109" t="str">
        <f t="shared" ca="1" si="7"/>
        <v/>
      </c>
      <c r="D178" s="101" t="str">
        <f ca="1">IF(ISERROR(OFFSET('HARGA SATUAN'!$D$6,MATCH(C178,'HARGA SATUAN'!$C$7:$C$1492,0),0)),"",OFFSET('HARGA SATUAN'!$D$6,MATCH(C178,'HARGA SATUAN'!$C$7:$C$1492,0),0))</f>
        <v/>
      </c>
      <c r="E178" s="101">
        <f ca="1">IF(B178="+","Unit",IF(ISERROR(OFFSET('HARGA SATUAN'!$E$6,MATCH(C178,'HARGA SATUAN'!$C$7:$C$1492,0),0)),"",OFFSET('HARGA SATUAN'!$E$6,MATCH(C178,'HARGA SATUAN'!$C$7:$C$1492,0),0)))</f>
        <v>0</v>
      </c>
      <c r="F178" s="138" t="str">
        <f t="shared" ca="1" si="8"/>
        <v/>
      </c>
      <c r="G178" s="41">
        <f ca="1">IF(ISERROR(OFFSET('HARGA SATUAN'!$I$6,MATCH(C178,'HARGA SATUAN'!$C$7:$C$1492,0),0)),"",OFFSET('HARGA SATUAN'!$I$6,MATCH(C178,'HARGA SATUAN'!$C$7:$C$1492,0),0))</f>
        <v>0</v>
      </c>
      <c r="H178" s="136" t="str">
        <f ca="1">IF(B178="","",#REF!)</f>
        <v/>
      </c>
      <c r="I178" s="136" t="str">
        <f ca="1">IF(B178="","",#REF!)</f>
        <v/>
      </c>
      <c r="J178" s="136" t="str">
        <f ca="1">IF(B178="","",#REF!)</f>
        <v/>
      </c>
      <c r="K178" s="136" t="str">
        <f ca="1">IF(B178="","",#REF!)</f>
        <v/>
      </c>
      <c r="L178" s="136" t="str">
        <f ca="1">IF(C178="","",#REF!)</f>
        <v/>
      </c>
    </row>
    <row r="179" spans="1:12">
      <c r="A179" s="112">
        <v>168</v>
      </c>
      <c r="B179" s="134" t="str">
        <f t="shared" ca="1" si="6"/>
        <v/>
      </c>
      <c r="C179" s="109" t="str">
        <f t="shared" ca="1" si="7"/>
        <v/>
      </c>
      <c r="D179" s="101" t="str">
        <f ca="1">IF(ISERROR(OFFSET('HARGA SATUAN'!$D$6,MATCH(C179,'HARGA SATUAN'!$C$7:$C$1492,0),0)),"",OFFSET('HARGA SATUAN'!$D$6,MATCH(C179,'HARGA SATUAN'!$C$7:$C$1492,0),0))</f>
        <v/>
      </c>
      <c r="E179" s="101">
        <f ca="1">IF(B179="+","Unit",IF(ISERROR(OFFSET('HARGA SATUAN'!$E$6,MATCH(C179,'HARGA SATUAN'!$C$7:$C$1492,0),0)),"",OFFSET('HARGA SATUAN'!$E$6,MATCH(C179,'HARGA SATUAN'!$C$7:$C$1492,0),0)))</f>
        <v>0</v>
      </c>
      <c r="F179" s="138" t="str">
        <f t="shared" ca="1" si="8"/>
        <v/>
      </c>
      <c r="G179" s="41">
        <f ca="1">IF(ISERROR(OFFSET('HARGA SATUAN'!$I$6,MATCH(C179,'HARGA SATUAN'!$C$7:$C$1492,0),0)),"",OFFSET('HARGA SATUAN'!$I$6,MATCH(C179,'HARGA SATUAN'!$C$7:$C$1492,0),0))</f>
        <v>0</v>
      </c>
      <c r="H179" s="136" t="str">
        <f ca="1">IF(B179="","",#REF!)</f>
        <v/>
      </c>
      <c r="I179" s="136" t="str">
        <f ca="1">IF(B179="","",#REF!)</f>
        <v/>
      </c>
      <c r="J179" s="136" t="str">
        <f ca="1">IF(B179="","",#REF!)</f>
        <v/>
      </c>
      <c r="K179" s="136" t="str">
        <f ca="1">IF(B179="","",#REF!)</f>
        <v/>
      </c>
      <c r="L179" s="136" t="str">
        <f ca="1">IF(C179="","",#REF!)</f>
        <v/>
      </c>
    </row>
    <row r="180" spans="1:12">
      <c r="A180" s="112">
        <v>169</v>
      </c>
      <c r="B180" s="134" t="str">
        <f t="shared" ca="1" si="6"/>
        <v/>
      </c>
      <c r="C180" s="109" t="str">
        <f t="shared" ca="1" si="7"/>
        <v/>
      </c>
      <c r="D180" s="101" t="str">
        <f ca="1">IF(ISERROR(OFFSET('HARGA SATUAN'!$D$6,MATCH(C180,'HARGA SATUAN'!$C$7:$C$1492,0),0)),"",OFFSET('HARGA SATUAN'!$D$6,MATCH(C180,'HARGA SATUAN'!$C$7:$C$1492,0),0))</f>
        <v/>
      </c>
      <c r="E180" s="101">
        <f ca="1">IF(B180="+","Unit",IF(ISERROR(OFFSET('HARGA SATUAN'!$E$6,MATCH(C180,'HARGA SATUAN'!$C$7:$C$1492,0),0)),"",OFFSET('HARGA SATUAN'!$E$6,MATCH(C180,'HARGA SATUAN'!$C$7:$C$1492,0),0)))</f>
        <v>0</v>
      </c>
      <c r="F180" s="138" t="str">
        <f t="shared" ca="1" si="8"/>
        <v/>
      </c>
      <c r="G180" s="41">
        <f ca="1">IF(ISERROR(OFFSET('HARGA SATUAN'!$I$6,MATCH(C180,'HARGA SATUAN'!$C$7:$C$1492,0),0)),"",OFFSET('HARGA SATUAN'!$I$6,MATCH(C180,'HARGA SATUAN'!$C$7:$C$1492,0),0))</f>
        <v>0</v>
      </c>
      <c r="H180" s="136" t="str">
        <f ca="1">IF(B180="","",#REF!)</f>
        <v/>
      </c>
      <c r="I180" s="136" t="str">
        <f ca="1">IF(B180="","",#REF!)</f>
        <v/>
      </c>
      <c r="J180" s="136" t="str">
        <f ca="1">IF(B180="","",#REF!)</f>
        <v/>
      </c>
      <c r="K180" s="136" t="str">
        <f ca="1">IF(B180="","",#REF!)</f>
        <v/>
      </c>
      <c r="L180" s="136" t="str">
        <f ca="1">IF(C180="","",#REF!)</f>
        <v/>
      </c>
    </row>
    <row r="181" spans="1:12">
      <c r="A181" s="112">
        <v>170</v>
      </c>
      <c r="B181" s="134" t="str">
        <f t="shared" ca="1" si="6"/>
        <v/>
      </c>
      <c r="C181" s="109" t="str">
        <f t="shared" ca="1" si="7"/>
        <v/>
      </c>
      <c r="D181" s="101" t="str">
        <f ca="1">IF(ISERROR(OFFSET('HARGA SATUAN'!$D$6,MATCH(C181,'HARGA SATUAN'!$C$7:$C$1492,0),0)),"",OFFSET('HARGA SATUAN'!$D$6,MATCH(C181,'HARGA SATUAN'!$C$7:$C$1492,0),0))</f>
        <v/>
      </c>
      <c r="E181" s="101">
        <f ca="1">IF(B181="+","Unit",IF(ISERROR(OFFSET('HARGA SATUAN'!$E$6,MATCH(C181,'HARGA SATUAN'!$C$7:$C$1492,0),0)),"",OFFSET('HARGA SATUAN'!$E$6,MATCH(C181,'HARGA SATUAN'!$C$7:$C$1492,0),0)))</f>
        <v>0</v>
      </c>
      <c r="F181" s="138" t="str">
        <f t="shared" ca="1" si="8"/>
        <v/>
      </c>
      <c r="G181" s="41">
        <f ca="1">IF(ISERROR(OFFSET('HARGA SATUAN'!$I$6,MATCH(C181,'HARGA SATUAN'!$C$7:$C$1492,0),0)),"",OFFSET('HARGA SATUAN'!$I$6,MATCH(C181,'HARGA SATUAN'!$C$7:$C$1492,0),0))</f>
        <v>0</v>
      </c>
      <c r="H181" s="136" t="str">
        <f ca="1">IF(B181="","",#REF!)</f>
        <v/>
      </c>
      <c r="I181" s="136" t="str">
        <f ca="1">IF(B181="","",#REF!)</f>
        <v/>
      </c>
      <c r="J181" s="136" t="str">
        <f ca="1">IF(B181="","",#REF!)</f>
        <v/>
      </c>
      <c r="K181" s="136" t="str">
        <f ca="1">IF(B181="","",#REF!)</f>
        <v/>
      </c>
      <c r="L181" s="136" t="str">
        <f ca="1">IF(C181="","",#REF!)</f>
        <v/>
      </c>
    </row>
    <row r="182" spans="1:12">
      <c r="A182" s="112">
        <v>171</v>
      </c>
      <c r="B182" s="134" t="str">
        <f t="shared" ca="1" si="6"/>
        <v/>
      </c>
      <c r="C182" s="109" t="str">
        <f t="shared" ca="1" si="7"/>
        <v/>
      </c>
      <c r="D182" s="101" t="str">
        <f ca="1">IF(ISERROR(OFFSET('HARGA SATUAN'!$D$6,MATCH(C182,'HARGA SATUAN'!$C$7:$C$1492,0),0)),"",OFFSET('HARGA SATUAN'!$D$6,MATCH(C182,'HARGA SATUAN'!$C$7:$C$1492,0),0))</f>
        <v/>
      </c>
      <c r="E182" s="101">
        <f ca="1">IF(B182="+","Unit",IF(ISERROR(OFFSET('HARGA SATUAN'!$E$6,MATCH(C182,'HARGA SATUAN'!$C$7:$C$1492,0),0)),"",OFFSET('HARGA SATUAN'!$E$6,MATCH(C182,'HARGA SATUAN'!$C$7:$C$1492,0),0)))</f>
        <v>0</v>
      </c>
      <c r="F182" s="138" t="str">
        <f t="shared" ca="1" si="8"/>
        <v/>
      </c>
      <c r="G182" s="41">
        <f ca="1">IF(ISERROR(OFFSET('HARGA SATUAN'!$I$6,MATCH(C182,'HARGA SATUAN'!$C$7:$C$1492,0),0)),"",OFFSET('HARGA SATUAN'!$I$6,MATCH(C182,'HARGA SATUAN'!$C$7:$C$1492,0),0))</f>
        <v>0</v>
      </c>
      <c r="H182" s="136" t="str">
        <f ca="1">IF(B182="","",#REF!)</f>
        <v/>
      </c>
      <c r="I182" s="136" t="str">
        <f ca="1">IF(B182="","",#REF!)</f>
        <v/>
      </c>
      <c r="J182" s="136" t="str">
        <f ca="1">IF(B182="","",#REF!)</f>
        <v/>
      </c>
      <c r="K182" s="136" t="str">
        <f ca="1">IF(B182="","",#REF!)</f>
        <v/>
      </c>
      <c r="L182" s="136" t="str">
        <f ca="1">IF(C182="","",#REF!)</f>
        <v/>
      </c>
    </row>
    <row r="183" spans="1:12">
      <c r="A183" s="112">
        <v>172</v>
      </c>
      <c r="B183" s="134" t="str">
        <f t="shared" ca="1" si="6"/>
        <v/>
      </c>
      <c r="C183" s="109" t="str">
        <f t="shared" ca="1" si="7"/>
        <v/>
      </c>
      <c r="D183" s="101" t="str">
        <f ca="1">IF(ISERROR(OFFSET('HARGA SATUAN'!$D$6,MATCH(C183,'HARGA SATUAN'!$C$7:$C$1492,0),0)),"",OFFSET('HARGA SATUAN'!$D$6,MATCH(C183,'HARGA SATUAN'!$C$7:$C$1492,0),0))</f>
        <v/>
      </c>
      <c r="E183" s="101">
        <f ca="1">IF(B183="+","Unit",IF(ISERROR(OFFSET('HARGA SATUAN'!$E$6,MATCH(C183,'HARGA SATUAN'!$C$7:$C$1492,0),0)),"",OFFSET('HARGA SATUAN'!$E$6,MATCH(C183,'HARGA SATUAN'!$C$7:$C$1492,0),0)))</f>
        <v>0</v>
      </c>
      <c r="F183" s="138" t="str">
        <f t="shared" ca="1" si="8"/>
        <v/>
      </c>
      <c r="G183" s="41">
        <f ca="1">IF(ISERROR(OFFSET('HARGA SATUAN'!$I$6,MATCH(C183,'HARGA SATUAN'!$C$7:$C$1492,0),0)),"",OFFSET('HARGA SATUAN'!$I$6,MATCH(C183,'HARGA SATUAN'!$C$7:$C$1492,0),0))</f>
        <v>0</v>
      </c>
      <c r="H183" s="136" t="str">
        <f ca="1">IF(B183="","",#REF!)</f>
        <v/>
      </c>
      <c r="I183" s="136" t="str">
        <f ca="1">IF(B183="","",#REF!)</f>
        <v/>
      </c>
      <c r="J183" s="136" t="str">
        <f ca="1">IF(B183="","",#REF!)</f>
        <v/>
      </c>
      <c r="K183" s="136" t="str">
        <f ca="1">IF(B183="","",#REF!)</f>
        <v/>
      </c>
      <c r="L183" s="136" t="str">
        <f ca="1">IF(C183="","",#REF!)</f>
        <v/>
      </c>
    </row>
    <row r="184" spans="1:12">
      <c r="A184" s="112">
        <v>173</v>
      </c>
      <c r="B184" s="134" t="str">
        <f t="shared" ca="1" si="6"/>
        <v/>
      </c>
      <c r="C184" s="109" t="str">
        <f t="shared" ca="1" si="7"/>
        <v/>
      </c>
      <c r="D184" s="101" t="str">
        <f ca="1">IF(ISERROR(OFFSET('HARGA SATUAN'!$D$6,MATCH(C184,'HARGA SATUAN'!$C$7:$C$1492,0),0)),"",OFFSET('HARGA SATUAN'!$D$6,MATCH(C184,'HARGA SATUAN'!$C$7:$C$1492,0),0))</f>
        <v/>
      </c>
      <c r="E184" s="101">
        <f ca="1">IF(B184="+","Unit",IF(ISERROR(OFFSET('HARGA SATUAN'!$E$6,MATCH(C184,'HARGA SATUAN'!$C$7:$C$1492,0),0)),"",OFFSET('HARGA SATUAN'!$E$6,MATCH(C184,'HARGA SATUAN'!$C$7:$C$1492,0),0)))</f>
        <v>0</v>
      </c>
      <c r="F184" s="138" t="str">
        <f t="shared" ca="1" si="8"/>
        <v/>
      </c>
      <c r="G184" s="41">
        <f ca="1">IF(ISERROR(OFFSET('HARGA SATUAN'!$I$6,MATCH(C184,'HARGA SATUAN'!$C$7:$C$1492,0),0)),"",OFFSET('HARGA SATUAN'!$I$6,MATCH(C184,'HARGA SATUAN'!$C$7:$C$1492,0),0))</f>
        <v>0</v>
      </c>
      <c r="H184" s="136" t="str">
        <f ca="1">IF(B184="","",#REF!)</f>
        <v/>
      </c>
      <c r="I184" s="136" t="str">
        <f ca="1">IF(B184="","",#REF!)</f>
        <v/>
      </c>
      <c r="J184" s="136" t="str">
        <f ca="1">IF(B184="","",#REF!)</f>
        <v/>
      </c>
      <c r="K184" s="136" t="str">
        <f ca="1">IF(B184="","",#REF!)</f>
        <v/>
      </c>
      <c r="L184" s="136" t="str">
        <f ca="1">IF(C184="","",#REF!)</f>
        <v/>
      </c>
    </row>
    <row r="185" spans="1:12">
      <c r="A185" s="112">
        <v>174</v>
      </c>
      <c r="B185" s="134" t="str">
        <f t="shared" ca="1" si="6"/>
        <v/>
      </c>
      <c r="C185" s="109" t="str">
        <f t="shared" ca="1" si="7"/>
        <v/>
      </c>
      <c r="D185" s="101" t="str">
        <f ca="1">IF(ISERROR(OFFSET('HARGA SATUAN'!$D$6,MATCH(C185,'HARGA SATUAN'!$C$7:$C$1492,0),0)),"",OFFSET('HARGA SATUAN'!$D$6,MATCH(C185,'HARGA SATUAN'!$C$7:$C$1492,0),0))</f>
        <v/>
      </c>
      <c r="E185" s="101">
        <f ca="1">IF(B185="+","Unit",IF(ISERROR(OFFSET('HARGA SATUAN'!$E$6,MATCH(C185,'HARGA SATUAN'!$C$7:$C$1492,0),0)),"",OFFSET('HARGA SATUAN'!$E$6,MATCH(C185,'HARGA SATUAN'!$C$7:$C$1492,0),0)))</f>
        <v>0</v>
      </c>
      <c r="F185" s="138" t="str">
        <f t="shared" ca="1" si="8"/>
        <v/>
      </c>
      <c r="G185" s="41">
        <f ca="1">IF(ISERROR(OFFSET('HARGA SATUAN'!$I$6,MATCH(C185,'HARGA SATUAN'!$C$7:$C$1492,0),0)),"",OFFSET('HARGA SATUAN'!$I$6,MATCH(C185,'HARGA SATUAN'!$C$7:$C$1492,0),0))</f>
        <v>0</v>
      </c>
      <c r="H185" s="136" t="str">
        <f ca="1">IF(B185="","",#REF!)</f>
        <v/>
      </c>
      <c r="I185" s="136" t="str">
        <f ca="1">IF(B185="","",#REF!)</f>
        <v/>
      </c>
      <c r="J185" s="136" t="str">
        <f ca="1">IF(B185="","",#REF!)</f>
        <v/>
      </c>
      <c r="K185" s="136" t="str">
        <f ca="1">IF(B185="","",#REF!)</f>
        <v/>
      </c>
      <c r="L185" s="136" t="str">
        <f ca="1">IF(C185="","",#REF!)</f>
        <v/>
      </c>
    </row>
    <row r="186" spans="1:12">
      <c r="A186" s="112">
        <v>175</v>
      </c>
      <c r="B186" s="134" t="str">
        <f t="shared" ca="1" si="6"/>
        <v/>
      </c>
      <c r="C186" s="109" t="str">
        <f t="shared" ca="1" si="7"/>
        <v/>
      </c>
      <c r="D186" s="101" t="str">
        <f ca="1">IF(ISERROR(OFFSET('HARGA SATUAN'!$D$6,MATCH(C186,'HARGA SATUAN'!$C$7:$C$1492,0),0)),"",OFFSET('HARGA SATUAN'!$D$6,MATCH(C186,'HARGA SATUAN'!$C$7:$C$1492,0),0))</f>
        <v/>
      </c>
      <c r="E186" s="101">
        <f ca="1">IF(B186="+","Unit",IF(ISERROR(OFFSET('HARGA SATUAN'!$E$6,MATCH(C186,'HARGA SATUAN'!$C$7:$C$1492,0),0)),"",OFFSET('HARGA SATUAN'!$E$6,MATCH(C186,'HARGA SATUAN'!$C$7:$C$1492,0),0)))</f>
        <v>0</v>
      </c>
      <c r="F186" s="138" t="str">
        <f t="shared" ca="1" si="8"/>
        <v/>
      </c>
      <c r="G186" s="41">
        <f ca="1">IF(ISERROR(OFFSET('HARGA SATUAN'!$I$6,MATCH(C186,'HARGA SATUAN'!$C$7:$C$1492,0),0)),"",OFFSET('HARGA SATUAN'!$I$6,MATCH(C186,'HARGA SATUAN'!$C$7:$C$1492,0),0))</f>
        <v>0</v>
      </c>
      <c r="H186" s="136" t="str">
        <f ca="1">IF(B186="","",#REF!)</f>
        <v/>
      </c>
      <c r="I186" s="136" t="str">
        <f ca="1">IF(B186="","",#REF!)</f>
        <v/>
      </c>
      <c r="J186" s="136" t="str">
        <f ca="1">IF(B186="","",#REF!)</f>
        <v/>
      </c>
      <c r="K186" s="136" t="str">
        <f ca="1">IF(B186="","",#REF!)</f>
        <v/>
      </c>
      <c r="L186" s="136" t="str">
        <f ca="1">IF(C186="","",#REF!)</f>
        <v/>
      </c>
    </row>
    <row r="187" spans="1:12">
      <c r="A187" s="112">
        <v>176</v>
      </c>
      <c r="B187" s="134" t="str">
        <f t="shared" ca="1" si="6"/>
        <v/>
      </c>
      <c r="C187" s="109" t="str">
        <f t="shared" ca="1" si="7"/>
        <v/>
      </c>
      <c r="D187" s="101" t="str">
        <f ca="1">IF(ISERROR(OFFSET('HARGA SATUAN'!$D$6,MATCH(C187,'HARGA SATUAN'!$C$7:$C$1492,0),0)),"",OFFSET('HARGA SATUAN'!$D$6,MATCH(C187,'HARGA SATUAN'!$C$7:$C$1492,0),0))</f>
        <v/>
      </c>
      <c r="E187" s="101">
        <f ca="1">IF(B187="+","Unit",IF(ISERROR(OFFSET('HARGA SATUAN'!$E$6,MATCH(C187,'HARGA SATUAN'!$C$7:$C$1492,0),0)),"",OFFSET('HARGA SATUAN'!$E$6,MATCH(C187,'HARGA SATUAN'!$C$7:$C$1492,0),0)))</f>
        <v>0</v>
      </c>
      <c r="F187" s="138" t="str">
        <f t="shared" ca="1" si="8"/>
        <v/>
      </c>
      <c r="G187" s="41">
        <f ca="1">IF(ISERROR(OFFSET('HARGA SATUAN'!$I$6,MATCH(C187,'HARGA SATUAN'!$C$7:$C$1492,0),0)),"",OFFSET('HARGA SATUAN'!$I$6,MATCH(C187,'HARGA SATUAN'!$C$7:$C$1492,0),0))</f>
        <v>0</v>
      </c>
      <c r="H187" s="136" t="str">
        <f ca="1">IF(B187="","",#REF!)</f>
        <v/>
      </c>
      <c r="I187" s="136" t="str">
        <f ca="1">IF(B187="","",#REF!)</f>
        <v/>
      </c>
      <c r="J187" s="136" t="str">
        <f ca="1">IF(B187="","",#REF!)</f>
        <v/>
      </c>
      <c r="K187" s="136" t="str">
        <f ca="1">IF(B187="","",#REF!)</f>
        <v/>
      </c>
      <c r="L187" s="136" t="str">
        <f ca="1">IF(C187="","",#REF!)</f>
        <v/>
      </c>
    </row>
    <row r="188" spans="1:12">
      <c r="A188" s="112">
        <v>177</v>
      </c>
      <c r="B188" s="134" t="str">
        <f t="shared" ca="1" si="6"/>
        <v/>
      </c>
      <c r="C188" s="109" t="str">
        <f t="shared" ca="1" si="7"/>
        <v/>
      </c>
      <c r="D188" s="101" t="str">
        <f ca="1">IF(ISERROR(OFFSET('HARGA SATUAN'!$D$6,MATCH(C188,'HARGA SATUAN'!$C$7:$C$1492,0),0)),"",OFFSET('HARGA SATUAN'!$D$6,MATCH(C188,'HARGA SATUAN'!$C$7:$C$1492,0),0))</f>
        <v/>
      </c>
      <c r="E188" s="101">
        <f ca="1">IF(B188="+","Unit",IF(ISERROR(OFFSET('HARGA SATUAN'!$E$6,MATCH(C188,'HARGA SATUAN'!$C$7:$C$1492,0),0)),"",OFFSET('HARGA SATUAN'!$E$6,MATCH(C188,'HARGA SATUAN'!$C$7:$C$1492,0),0)))</f>
        <v>0</v>
      </c>
      <c r="F188" s="138" t="str">
        <f t="shared" ca="1" si="8"/>
        <v/>
      </c>
      <c r="G188" s="41">
        <f ca="1">IF(ISERROR(OFFSET('HARGA SATUAN'!$I$6,MATCH(C188,'HARGA SATUAN'!$C$7:$C$1492,0),0)),"",OFFSET('HARGA SATUAN'!$I$6,MATCH(C188,'HARGA SATUAN'!$C$7:$C$1492,0),0))</f>
        <v>0</v>
      </c>
      <c r="H188" s="136" t="str">
        <f ca="1">IF(B188="","",#REF!)</f>
        <v/>
      </c>
      <c r="I188" s="136" t="str">
        <f ca="1">IF(B188="","",#REF!)</f>
        <v/>
      </c>
      <c r="J188" s="136" t="str">
        <f ca="1">IF(B188="","",#REF!)</f>
        <v/>
      </c>
      <c r="K188" s="136" t="str">
        <f ca="1">IF(B188="","",#REF!)</f>
        <v/>
      </c>
      <c r="L188" s="136" t="str">
        <f ca="1">IF(C188="","",#REF!)</f>
        <v/>
      </c>
    </row>
    <row r="189" spans="1:12">
      <c r="A189" s="112">
        <v>178</v>
      </c>
      <c r="B189" s="134" t="str">
        <f t="shared" ca="1" si="6"/>
        <v/>
      </c>
      <c r="C189" s="109" t="str">
        <f t="shared" ca="1" si="7"/>
        <v/>
      </c>
      <c r="D189" s="101" t="str">
        <f ca="1">IF(ISERROR(OFFSET('HARGA SATUAN'!$D$6,MATCH(C189,'HARGA SATUAN'!$C$7:$C$1492,0),0)),"",OFFSET('HARGA SATUAN'!$D$6,MATCH(C189,'HARGA SATUAN'!$C$7:$C$1492,0),0))</f>
        <v/>
      </c>
      <c r="E189" s="101">
        <f ca="1">IF(B189="+","Unit",IF(ISERROR(OFFSET('HARGA SATUAN'!$E$6,MATCH(C189,'HARGA SATUAN'!$C$7:$C$1492,0),0)),"",OFFSET('HARGA SATUAN'!$E$6,MATCH(C189,'HARGA SATUAN'!$C$7:$C$1492,0),0)))</f>
        <v>0</v>
      </c>
      <c r="F189" s="138" t="str">
        <f t="shared" ca="1" si="8"/>
        <v/>
      </c>
      <c r="G189" s="41">
        <f ca="1">IF(ISERROR(OFFSET('HARGA SATUAN'!$I$6,MATCH(C189,'HARGA SATUAN'!$C$7:$C$1492,0),0)),"",OFFSET('HARGA SATUAN'!$I$6,MATCH(C189,'HARGA SATUAN'!$C$7:$C$1492,0),0))</f>
        <v>0</v>
      </c>
      <c r="H189" s="136" t="str">
        <f ca="1">IF(B189="","",#REF!)</f>
        <v/>
      </c>
      <c r="I189" s="136" t="str">
        <f ca="1">IF(B189="","",#REF!)</f>
        <v/>
      </c>
      <c r="J189" s="136" t="str">
        <f ca="1">IF(B189="","",#REF!)</f>
        <v/>
      </c>
      <c r="K189" s="136" t="str">
        <f ca="1">IF(B189="","",#REF!)</f>
        <v/>
      </c>
      <c r="L189" s="136" t="str">
        <f ca="1">IF(C189="","",#REF!)</f>
        <v/>
      </c>
    </row>
    <row r="190" spans="1:12">
      <c r="A190" s="112">
        <v>179</v>
      </c>
      <c r="B190" s="134" t="str">
        <f t="shared" ca="1" si="6"/>
        <v/>
      </c>
      <c r="C190" s="109" t="str">
        <f t="shared" ca="1" si="7"/>
        <v/>
      </c>
      <c r="D190" s="101" t="str">
        <f ca="1">IF(ISERROR(OFFSET('HARGA SATUAN'!$D$6,MATCH(C190,'HARGA SATUAN'!$C$7:$C$1492,0),0)),"",OFFSET('HARGA SATUAN'!$D$6,MATCH(C190,'HARGA SATUAN'!$C$7:$C$1492,0),0))</f>
        <v/>
      </c>
      <c r="E190" s="101">
        <f ca="1">IF(B190="+","Unit",IF(ISERROR(OFFSET('HARGA SATUAN'!$E$6,MATCH(C190,'HARGA SATUAN'!$C$7:$C$1492,0),0)),"",OFFSET('HARGA SATUAN'!$E$6,MATCH(C190,'HARGA SATUAN'!$C$7:$C$1492,0),0)))</f>
        <v>0</v>
      </c>
      <c r="F190" s="138" t="str">
        <f t="shared" ca="1" si="8"/>
        <v/>
      </c>
      <c r="G190" s="41">
        <f ca="1">IF(ISERROR(OFFSET('HARGA SATUAN'!$I$6,MATCH(C190,'HARGA SATUAN'!$C$7:$C$1492,0),0)),"",OFFSET('HARGA SATUAN'!$I$6,MATCH(C190,'HARGA SATUAN'!$C$7:$C$1492,0),0))</f>
        <v>0</v>
      </c>
      <c r="H190" s="136" t="str">
        <f ca="1">IF(B190="","",#REF!)</f>
        <v/>
      </c>
      <c r="I190" s="136" t="str">
        <f ca="1">IF(B190="","",#REF!)</f>
        <v/>
      </c>
      <c r="J190" s="136" t="str">
        <f ca="1">IF(B190="","",#REF!)</f>
        <v/>
      </c>
      <c r="K190" s="136" t="str">
        <f ca="1">IF(B190="","",#REF!)</f>
        <v/>
      </c>
      <c r="L190" s="136" t="str">
        <f ca="1">IF(C190="","",#REF!)</f>
        <v/>
      </c>
    </row>
    <row r="191" spans="1:12">
      <c r="A191" s="112">
        <v>180</v>
      </c>
      <c r="B191" s="134" t="str">
        <f t="shared" ca="1" si="6"/>
        <v/>
      </c>
      <c r="C191" s="109" t="str">
        <f t="shared" ca="1" si="7"/>
        <v/>
      </c>
      <c r="D191" s="101" t="str">
        <f ca="1">IF(ISERROR(OFFSET('HARGA SATUAN'!$D$6,MATCH(C191,'HARGA SATUAN'!$C$7:$C$1492,0),0)),"",OFFSET('HARGA SATUAN'!$D$6,MATCH(C191,'HARGA SATUAN'!$C$7:$C$1492,0),0))</f>
        <v/>
      </c>
      <c r="E191" s="101">
        <f ca="1">IF(B191="+","Unit",IF(ISERROR(OFFSET('HARGA SATUAN'!$E$6,MATCH(C191,'HARGA SATUAN'!$C$7:$C$1492,0),0)),"",OFFSET('HARGA SATUAN'!$E$6,MATCH(C191,'HARGA SATUAN'!$C$7:$C$1492,0),0)))</f>
        <v>0</v>
      </c>
      <c r="F191" s="138" t="str">
        <f t="shared" ca="1" si="8"/>
        <v/>
      </c>
      <c r="G191" s="41">
        <f ca="1">IF(ISERROR(OFFSET('HARGA SATUAN'!$I$6,MATCH(C191,'HARGA SATUAN'!$C$7:$C$1492,0),0)),"",OFFSET('HARGA SATUAN'!$I$6,MATCH(C191,'HARGA SATUAN'!$C$7:$C$1492,0),0))</f>
        <v>0</v>
      </c>
      <c r="H191" s="136" t="str">
        <f ca="1">IF(B191="","",#REF!)</f>
        <v/>
      </c>
      <c r="I191" s="136" t="str">
        <f ca="1">IF(B191="","",#REF!)</f>
        <v/>
      </c>
      <c r="J191" s="136" t="str">
        <f ca="1">IF(B191="","",#REF!)</f>
        <v/>
      </c>
      <c r="K191" s="136" t="str">
        <f ca="1">IF(B191="","",#REF!)</f>
        <v/>
      </c>
      <c r="L191" s="136" t="str">
        <f ca="1">IF(C191="","",#REF!)</f>
        <v/>
      </c>
    </row>
    <row r="192" spans="1:12">
      <c r="A192" s="112">
        <v>181</v>
      </c>
      <c r="B192" s="134" t="str">
        <f t="shared" ca="1" si="6"/>
        <v/>
      </c>
      <c r="C192" s="109" t="str">
        <f t="shared" ca="1" si="7"/>
        <v/>
      </c>
      <c r="D192" s="101" t="str">
        <f ca="1">IF(ISERROR(OFFSET('HARGA SATUAN'!$D$6,MATCH(C192,'HARGA SATUAN'!$C$7:$C$1492,0),0)),"",OFFSET('HARGA SATUAN'!$D$6,MATCH(C192,'HARGA SATUAN'!$C$7:$C$1492,0),0))</f>
        <v/>
      </c>
      <c r="E192" s="101">
        <f ca="1">IF(B192="+","Unit",IF(ISERROR(OFFSET('HARGA SATUAN'!$E$6,MATCH(C192,'HARGA SATUAN'!$C$7:$C$1492,0),0)),"",OFFSET('HARGA SATUAN'!$E$6,MATCH(C192,'HARGA SATUAN'!$C$7:$C$1492,0),0)))</f>
        <v>0</v>
      </c>
      <c r="F192" s="138" t="str">
        <f t="shared" ca="1" si="8"/>
        <v/>
      </c>
      <c r="G192" s="41">
        <f ca="1">IF(ISERROR(OFFSET('HARGA SATUAN'!$I$6,MATCH(C192,'HARGA SATUAN'!$C$7:$C$1492,0),0)),"",OFFSET('HARGA SATUAN'!$I$6,MATCH(C192,'HARGA SATUAN'!$C$7:$C$1492,0),0))</f>
        <v>0</v>
      </c>
      <c r="H192" s="136" t="str">
        <f ca="1">IF(B192="","",#REF!)</f>
        <v/>
      </c>
      <c r="I192" s="136" t="str">
        <f ca="1">IF(B192="","",#REF!)</f>
        <v/>
      </c>
      <c r="J192" s="136" t="str">
        <f ca="1">IF(B192="","",#REF!)</f>
        <v/>
      </c>
      <c r="K192" s="136" t="str">
        <f ca="1">IF(B192="","",#REF!)</f>
        <v/>
      </c>
      <c r="L192" s="136" t="str">
        <f ca="1">IF(C192="","",#REF!)</f>
        <v/>
      </c>
    </row>
    <row r="193" spans="1:12">
      <c r="A193" s="112">
        <v>182</v>
      </c>
      <c r="B193" s="134" t="str">
        <f t="shared" ca="1" si="6"/>
        <v/>
      </c>
      <c r="C193" s="109" t="str">
        <f t="shared" ca="1" si="7"/>
        <v/>
      </c>
      <c r="D193" s="101" t="str">
        <f ca="1">IF(ISERROR(OFFSET('HARGA SATUAN'!$D$6,MATCH(C193,'HARGA SATUAN'!$C$7:$C$1492,0),0)),"",OFFSET('HARGA SATUAN'!$D$6,MATCH(C193,'HARGA SATUAN'!$C$7:$C$1492,0),0))</f>
        <v/>
      </c>
      <c r="E193" s="101">
        <f ca="1">IF(B193="+","Unit",IF(ISERROR(OFFSET('HARGA SATUAN'!$E$6,MATCH(C193,'HARGA SATUAN'!$C$7:$C$1492,0),0)),"",OFFSET('HARGA SATUAN'!$E$6,MATCH(C193,'HARGA SATUAN'!$C$7:$C$1492,0),0)))</f>
        <v>0</v>
      </c>
      <c r="F193" s="138" t="str">
        <f t="shared" ca="1" si="8"/>
        <v/>
      </c>
      <c r="G193" s="41">
        <f ca="1">IF(ISERROR(OFFSET('HARGA SATUAN'!$I$6,MATCH(C193,'HARGA SATUAN'!$C$7:$C$1492,0),0)),"",OFFSET('HARGA SATUAN'!$I$6,MATCH(C193,'HARGA SATUAN'!$C$7:$C$1492,0),0))</f>
        <v>0</v>
      </c>
      <c r="H193" s="136" t="str">
        <f ca="1">IF(B193="","",#REF!)</f>
        <v/>
      </c>
      <c r="I193" s="136" t="str">
        <f ca="1">IF(B193="","",#REF!)</f>
        <v/>
      </c>
      <c r="J193" s="136" t="str">
        <f ca="1">IF(B193="","",#REF!)</f>
        <v/>
      </c>
      <c r="K193" s="136" t="str">
        <f ca="1">IF(B193="","",#REF!)</f>
        <v/>
      </c>
      <c r="L193" s="136" t="str">
        <f ca="1">IF(C193="","",#REF!)</f>
        <v/>
      </c>
    </row>
    <row r="194" spans="1:12">
      <c r="A194" s="112">
        <v>183</v>
      </c>
      <c r="B194" s="134" t="str">
        <f t="shared" ca="1" si="6"/>
        <v/>
      </c>
      <c r="C194" s="109" t="str">
        <f t="shared" ca="1" si="7"/>
        <v/>
      </c>
      <c r="D194" s="101" t="str">
        <f ca="1">IF(ISERROR(OFFSET('HARGA SATUAN'!$D$6,MATCH(C194,'HARGA SATUAN'!$C$7:$C$1492,0),0)),"",OFFSET('HARGA SATUAN'!$D$6,MATCH(C194,'HARGA SATUAN'!$C$7:$C$1492,0),0))</f>
        <v/>
      </c>
      <c r="E194" s="101">
        <f ca="1">IF(B194="+","Unit",IF(ISERROR(OFFSET('HARGA SATUAN'!$E$6,MATCH(C194,'HARGA SATUAN'!$C$7:$C$1492,0),0)),"",OFFSET('HARGA SATUAN'!$E$6,MATCH(C194,'HARGA SATUAN'!$C$7:$C$1492,0),0)))</f>
        <v>0</v>
      </c>
      <c r="F194" s="138" t="str">
        <f t="shared" ca="1" si="8"/>
        <v/>
      </c>
      <c r="G194" s="41">
        <f ca="1">IF(ISERROR(OFFSET('HARGA SATUAN'!$I$6,MATCH(C194,'HARGA SATUAN'!$C$7:$C$1492,0),0)),"",OFFSET('HARGA SATUAN'!$I$6,MATCH(C194,'HARGA SATUAN'!$C$7:$C$1492,0),0))</f>
        <v>0</v>
      </c>
      <c r="H194" s="136" t="str">
        <f ca="1">IF(B194="","",#REF!)</f>
        <v/>
      </c>
      <c r="I194" s="136" t="str">
        <f ca="1">IF(B194="","",#REF!)</f>
        <v/>
      </c>
      <c r="J194" s="136" t="str">
        <f ca="1">IF(B194="","",#REF!)</f>
        <v/>
      </c>
      <c r="K194" s="136" t="str">
        <f ca="1">IF(B194="","",#REF!)</f>
        <v/>
      </c>
      <c r="L194" s="136" t="str">
        <f ca="1">IF(C194="","",#REF!)</f>
        <v/>
      </c>
    </row>
    <row r="195" spans="1:12">
      <c r="A195" s="112">
        <v>184</v>
      </c>
      <c r="B195" s="134" t="str">
        <f t="shared" ca="1" si="6"/>
        <v/>
      </c>
      <c r="C195" s="109" t="str">
        <f t="shared" ca="1" si="7"/>
        <v/>
      </c>
      <c r="D195" s="101" t="str">
        <f ca="1">IF(ISERROR(OFFSET('HARGA SATUAN'!$D$6,MATCH(C195,'HARGA SATUAN'!$C$7:$C$1492,0),0)),"",OFFSET('HARGA SATUAN'!$D$6,MATCH(C195,'HARGA SATUAN'!$C$7:$C$1492,0),0))</f>
        <v/>
      </c>
      <c r="E195" s="101">
        <f ca="1">IF(B195="+","Unit",IF(ISERROR(OFFSET('HARGA SATUAN'!$E$6,MATCH(C195,'HARGA SATUAN'!$C$7:$C$1492,0),0)),"",OFFSET('HARGA SATUAN'!$E$6,MATCH(C195,'HARGA SATUAN'!$C$7:$C$1492,0),0)))</f>
        <v>0</v>
      </c>
      <c r="F195" s="138" t="str">
        <f t="shared" ca="1" si="8"/>
        <v/>
      </c>
      <c r="G195" s="41">
        <f ca="1">IF(ISERROR(OFFSET('HARGA SATUAN'!$I$6,MATCH(C195,'HARGA SATUAN'!$C$7:$C$1492,0),0)),"",OFFSET('HARGA SATUAN'!$I$6,MATCH(C195,'HARGA SATUAN'!$C$7:$C$1492,0),0))</f>
        <v>0</v>
      </c>
      <c r="H195" s="136" t="str">
        <f ca="1">IF(B195="","",#REF!)</f>
        <v/>
      </c>
      <c r="I195" s="136" t="str">
        <f ca="1">IF(B195="","",#REF!)</f>
        <v/>
      </c>
      <c r="J195" s="136" t="str">
        <f ca="1">IF(B195="","",#REF!)</f>
        <v/>
      </c>
      <c r="K195" s="136" t="str">
        <f ca="1">IF(B195="","",#REF!)</f>
        <v/>
      </c>
      <c r="L195" s="136" t="str">
        <f ca="1">IF(C195="","",#REF!)</f>
        <v/>
      </c>
    </row>
    <row r="196" spans="1:12">
      <c r="A196" s="112">
        <v>185</v>
      </c>
      <c r="B196" s="134" t="str">
        <f t="shared" ca="1" si="6"/>
        <v/>
      </c>
      <c r="C196" s="109" t="str">
        <f t="shared" ca="1" si="7"/>
        <v/>
      </c>
      <c r="D196" s="101" t="str">
        <f ca="1">IF(ISERROR(OFFSET('HARGA SATUAN'!$D$6,MATCH(C196,'HARGA SATUAN'!$C$7:$C$1492,0),0)),"",OFFSET('HARGA SATUAN'!$D$6,MATCH(C196,'HARGA SATUAN'!$C$7:$C$1492,0),0))</f>
        <v/>
      </c>
      <c r="E196" s="101">
        <f ca="1">IF(B196="+","Unit",IF(ISERROR(OFFSET('HARGA SATUAN'!$E$6,MATCH(C196,'HARGA SATUAN'!$C$7:$C$1492,0),0)),"",OFFSET('HARGA SATUAN'!$E$6,MATCH(C196,'HARGA SATUAN'!$C$7:$C$1492,0),0)))</f>
        <v>0</v>
      </c>
      <c r="F196" s="138" t="str">
        <f t="shared" ca="1" si="8"/>
        <v/>
      </c>
      <c r="G196" s="41">
        <f ca="1">IF(ISERROR(OFFSET('HARGA SATUAN'!$I$6,MATCH(C196,'HARGA SATUAN'!$C$7:$C$1492,0),0)),"",OFFSET('HARGA SATUAN'!$I$6,MATCH(C196,'HARGA SATUAN'!$C$7:$C$1492,0),0))</f>
        <v>0</v>
      </c>
      <c r="H196" s="136" t="str">
        <f ca="1">IF(B196="","",#REF!)</f>
        <v/>
      </c>
      <c r="I196" s="136" t="str">
        <f ca="1">IF(B196="","",#REF!)</f>
        <v/>
      </c>
      <c r="J196" s="136" t="str">
        <f ca="1">IF(B196="","",#REF!)</f>
        <v/>
      </c>
      <c r="K196" s="136" t="str">
        <f ca="1">IF(B196="","",#REF!)</f>
        <v/>
      </c>
      <c r="L196" s="136" t="str">
        <f ca="1">IF(C196="","",#REF!)</f>
        <v/>
      </c>
    </row>
    <row r="197" spans="1:12">
      <c r="A197" s="112">
        <v>186</v>
      </c>
      <c r="B197" s="134" t="str">
        <f t="shared" ca="1" si="6"/>
        <v/>
      </c>
      <c r="C197" s="109" t="str">
        <f t="shared" ca="1" si="7"/>
        <v/>
      </c>
      <c r="D197" s="101" t="str">
        <f ca="1">IF(ISERROR(OFFSET('HARGA SATUAN'!$D$6,MATCH(C197,'HARGA SATUAN'!$C$7:$C$1492,0),0)),"",OFFSET('HARGA SATUAN'!$D$6,MATCH(C197,'HARGA SATUAN'!$C$7:$C$1492,0),0))</f>
        <v/>
      </c>
      <c r="E197" s="101">
        <f ca="1">IF(B197="+","Unit",IF(ISERROR(OFFSET('HARGA SATUAN'!$E$6,MATCH(C197,'HARGA SATUAN'!$C$7:$C$1492,0),0)),"",OFFSET('HARGA SATUAN'!$E$6,MATCH(C197,'HARGA SATUAN'!$C$7:$C$1492,0),0)))</f>
        <v>0</v>
      </c>
      <c r="F197" s="138" t="str">
        <f t="shared" ca="1" si="8"/>
        <v/>
      </c>
      <c r="G197" s="41">
        <f ca="1">IF(ISERROR(OFFSET('HARGA SATUAN'!$I$6,MATCH(C197,'HARGA SATUAN'!$C$7:$C$1492,0),0)),"",OFFSET('HARGA SATUAN'!$I$6,MATCH(C197,'HARGA SATUAN'!$C$7:$C$1492,0),0))</f>
        <v>0</v>
      </c>
      <c r="H197" s="136" t="str">
        <f ca="1">IF(B197="","",#REF!)</f>
        <v/>
      </c>
      <c r="I197" s="136" t="str">
        <f ca="1">IF(B197="","",#REF!)</f>
        <v/>
      </c>
      <c r="J197" s="136" t="str">
        <f ca="1">IF(B197="","",#REF!)</f>
        <v/>
      </c>
      <c r="K197" s="136" t="str">
        <f ca="1">IF(B197="","",#REF!)</f>
        <v/>
      </c>
      <c r="L197" s="136" t="str">
        <f ca="1">IF(C197="","",#REF!)</f>
        <v/>
      </c>
    </row>
    <row r="198" spans="1:12">
      <c r="A198" s="112">
        <v>187</v>
      </c>
      <c r="B198" s="134" t="str">
        <f t="shared" ca="1" si="6"/>
        <v/>
      </c>
      <c r="C198" s="109" t="str">
        <f t="shared" ca="1" si="7"/>
        <v/>
      </c>
      <c r="D198" s="101" t="str">
        <f ca="1">IF(ISERROR(OFFSET('HARGA SATUAN'!$D$6,MATCH(C198,'HARGA SATUAN'!$C$7:$C$1492,0),0)),"",OFFSET('HARGA SATUAN'!$D$6,MATCH(C198,'HARGA SATUAN'!$C$7:$C$1492,0),0))</f>
        <v/>
      </c>
      <c r="E198" s="101">
        <f ca="1">IF(B198="+","Unit",IF(ISERROR(OFFSET('HARGA SATUAN'!$E$6,MATCH(C198,'HARGA SATUAN'!$C$7:$C$1492,0),0)),"",OFFSET('HARGA SATUAN'!$E$6,MATCH(C198,'HARGA SATUAN'!$C$7:$C$1492,0),0)))</f>
        <v>0</v>
      </c>
      <c r="F198" s="138" t="str">
        <f t="shared" ca="1" si="8"/>
        <v/>
      </c>
      <c r="G198" s="41">
        <f ca="1">IF(ISERROR(OFFSET('HARGA SATUAN'!$I$6,MATCH(C198,'HARGA SATUAN'!$C$7:$C$1492,0),0)),"",OFFSET('HARGA SATUAN'!$I$6,MATCH(C198,'HARGA SATUAN'!$C$7:$C$1492,0),0))</f>
        <v>0</v>
      </c>
      <c r="H198" s="136" t="str">
        <f ca="1">IF(B198="","",#REF!)</f>
        <v/>
      </c>
      <c r="I198" s="136" t="str">
        <f ca="1">IF(B198="","",#REF!)</f>
        <v/>
      </c>
      <c r="J198" s="136" t="str">
        <f ca="1">IF(B198="","",#REF!)</f>
        <v/>
      </c>
      <c r="K198" s="136" t="str">
        <f ca="1">IF(B198="","",#REF!)</f>
        <v/>
      </c>
      <c r="L198" s="136" t="str">
        <f ca="1">IF(C198="","",#REF!)</f>
        <v/>
      </c>
    </row>
    <row r="199" spans="1:12">
      <c r="A199" s="112">
        <v>188</v>
      </c>
      <c r="B199" s="134" t="str">
        <f t="shared" ca="1" si="6"/>
        <v/>
      </c>
      <c r="C199" s="109" t="str">
        <f t="shared" ca="1" si="7"/>
        <v/>
      </c>
      <c r="D199" s="101" t="str">
        <f ca="1">IF(ISERROR(OFFSET('HARGA SATUAN'!$D$6,MATCH(C199,'HARGA SATUAN'!$C$7:$C$1492,0),0)),"",OFFSET('HARGA SATUAN'!$D$6,MATCH(C199,'HARGA SATUAN'!$C$7:$C$1492,0),0))</f>
        <v/>
      </c>
      <c r="E199" s="101">
        <f ca="1">IF(B199="+","Unit",IF(ISERROR(OFFSET('HARGA SATUAN'!$E$6,MATCH(C199,'HARGA SATUAN'!$C$7:$C$1492,0),0)),"",OFFSET('HARGA SATUAN'!$E$6,MATCH(C199,'HARGA SATUAN'!$C$7:$C$1492,0),0)))</f>
        <v>0</v>
      </c>
      <c r="F199" s="138" t="str">
        <f t="shared" ca="1" si="8"/>
        <v/>
      </c>
      <c r="G199" s="41">
        <f ca="1">IF(ISERROR(OFFSET('HARGA SATUAN'!$I$6,MATCH(C199,'HARGA SATUAN'!$C$7:$C$1492,0),0)),"",OFFSET('HARGA SATUAN'!$I$6,MATCH(C199,'HARGA SATUAN'!$C$7:$C$1492,0),0))</f>
        <v>0</v>
      </c>
      <c r="H199" s="136" t="str">
        <f ca="1">IF(B199="","",#REF!)</f>
        <v/>
      </c>
      <c r="I199" s="136" t="str">
        <f ca="1">IF(B199="","",#REF!)</f>
        <v/>
      </c>
      <c r="J199" s="136" t="str">
        <f ca="1">IF(B199="","",#REF!)</f>
        <v/>
      </c>
      <c r="K199" s="136" t="str">
        <f ca="1">IF(B199="","",#REF!)</f>
        <v/>
      </c>
      <c r="L199" s="136" t="str">
        <f ca="1">IF(C199="","",#REF!)</f>
        <v/>
      </c>
    </row>
    <row r="200" spans="1:12">
      <c r="A200" s="112">
        <v>189</v>
      </c>
      <c r="B200" s="134" t="str">
        <f t="shared" ca="1" si="6"/>
        <v/>
      </c>
      <c r="C200" s="109" t="str">
        <f t="shared" ca="1" si="7"/>
        <v/>
      </c>
      <c r="D200" s="101" t="str">
        <f ca="1">IF(ISERROR(OFFSET('HARGA SATUAN'!$D$6,MATCH(C200,'HARGA SATUAN'!$C$7:$C$1492,0),0)),"",OFFSET('HARGA SATUAN'!$D$6,MATCH(C200,'HARGA SATUAN'!$C$7:$C$1492,0),0))</f>
        <v/>
      </c>
      <c r="E200" s="101">
        <f ca="1">IF(B200="+","Unit",IF(ISERROR(OFFSET('HARGA SATUAN'!$E$6,MATCH(C200,'HARGA SATUAN'!$C$7:$C$1492,0),0)),"",OFFSET('HARGA SATUAN'!$E$6,MATCH(C200,'HARGA SATUAN'!$C$7:$C$1492,0),0)))</f>
        <v>0</v>
      </c>
      <c r="F200" s="138" t="str">
        <f t="shared" ca="1" si="8"/>
        <v/>
      </c>
      <c r="G200" s="41">
        <f ca="1">IF(ISERROR(OFFSET('HARGA SATUAN'!$I$6,MATCH(C200,'HARGA SATUAN'!$C$7:$C$1492,0),0)),"",OFFSET('HARGA SATUAN'!$I$6,MATCH(C200,'HARGA SATUAN'!$C$7:$C$1492,0),0))</f>
        <v>0</v>
      </c>
      <c r="H200" s="136" t="str">
        <f ca="1">IF(B200="","",#REF!)</f>
        <v/>
      </c>
      <c r="I200" s="136" t="str">
        <f ca="1">IF(B200="","",#REF!)</f>
        <v/>
      </c>
      <c r="J200" s="136" t="str">
        <f ca="1">IF(B200="","",#REF!)</f>
        <v/>
      </c>
      <c r="K200" s="136" t="str">
        <f ca="1">IF(B200="","",#REF!)</f>
        <v/>
      </c>
      <c r="L200" s="136" t="str">
        <f ca="1">IF(C200="","",#REF!)</f>
        <v/>
      </c>
    </row>
    <row r="201" spans="1:12">
      <c r="A201" s="112">
        <v>190</v>
      </c>
      <c r="B201" s="134" t="str">
        <f t="shared" ca="1" si="6"/>
        <v/>
      </c>
      <c r="C201" s="109" t="str">
        <f t="shared" ca="1" si="7"/>
        <v/>
      </c>
      <c r="D201" s="101" t="str">
        <f ca="1">IF(ISERROR(OFFSET('HARGA SATUAN'!$D$6,MATCH(C201,'HARGA SATUAN'!$C$7:$C$1492,0),0)),"",OFFSET('HARGA SATUAN'!$D$6,MATCH(C201,'HARGA SATUAN'!$C$7:$C$1492,0),0))</f>
        <v/>
      </c>
      <c r="E201" s="101">
        <f ca="1">IF(B201="+","Unit",IF(ISERROR(OFFSET('HARGA SATUAN'!$E$6,MATCH(C201,'HARGA SATUAN'!$C$7:$C$1492,0),0)),"",OFFSET('HARGA SATUAN'!$E$6,MATCH(C201,'HARGA SATUAN'!$C$7:$C$1492,0),0)))</f>
        <v>0</v>
      </c>
      <c r="F201" s="138" t="str">
        <f t="shared" ca="1" si="8"/>
        <v/>
      </c>
      <c r="G201" s="41">
        <f ca="1">IF(ISERROR(OFFSET('HARGA SATUAN'!$I$6,MATCH(C201,'HARGA SATUAN'!$C$7:$C$1492,0),0)),"",OFFSET('HARGA SATUAN'!$I$6,MATCH(C201,'HARGA SATUAN'!$C$7:$C$1492,0),0))</f>
        <v>0</v>
      </c>
      <c r="H201" s="136" t="str">
        <f ca="1">IF(B201="","",#REF!)</f>
        <v/>
      </c>
      <c r="I201" s="136" t="str">
        <f ca="1">IF(B201="","",#REF!)</f>
        <v/>
      </c>
      <c r="J201" s="136" t="str">
        <f ca="1">IF(B201="","",#REF!)</f>
        <v/>
      </c>
      <c r="K201" s="136" t="str">
        <f ca="1">IF(B201="","",#REF!)</f>
        <v/>
      </c>
      <c r="L201" s="136" t="str">
        <f ca="1">IF(C201="","",#REF!)</f>
        <v/>
      </c>
    </row>
    <row r="202" spans="1:12">
      <c r="A202" s="112">
        <v>191</v>
      </c>
      <c r="B202" s="134" t="str">
        <f t="shared" ca="1" si="6"/>
        <v/>
      </c>
      <c r="C202" s="109" t="str">
        <f t="shared" ca="1" si="7"/>
        <v/>
      </c>
      <c r="D202" s="101" t="str">
        <f ca="1">IF(ISERROR(OFFSET('HARGA SATUAN'!$D$6,MATCH(C202,'HARGA SATUAN'!$C$7:$C$1492,0),0)),"",OFFSET('HARGA SATUAN'!$D$6,MATCH(C202,'HARGA SATUAN'!$C$7:$C$1492,0),0))</f>
        <v/>
      </c>
      <c r="E202" s="101">
        <f ca="1">IF(B202="+","Unit",IF(ISERROR(OFFSET('HARGA SATUAN'!$E$6,MATCH(C202,'HARGA SATUAN'!$C$7:$C$1492,0),0)),"",OFFSET('HARGA SATUAN'!$E$6,MATCH(C202,'HARGA SATUAN'!$C$7:$C$1492,0),0)))</f>
        <v>0</v>
      </c>
      <c r="F202" s="138" t="str">
        <f t="shared" ca="1" si="8"/>
        <v/>
      </c>
      <c r="G202" s="41">
        <f ca="1">IF(ISERROR(OFFSET('HARGA SATUAN'!$I$6,MATCH(C202,'HARGA SATUAN'!$C$7:$C$1492,0),0)),"",OFFSET('HARGA SATUAN'!$I$6,MATCH(C202,'HARGA SATUAN'!$C$7:$C$1492,0),0))</f>
        <v>0</v>
      </c>
      <c r="H202" s="136" t="str">
        <f ca="1">IF(B202="","",#REF!)</f>
        <v/>
      </c>
      <c r="I202" s="136" t="str">
        <f ca="1">IF(B202="","",#REF!)</f>
        <v/>
      </c>
      <c r="J202" s="136" t="str">
        <f ca="1">IF(B202="","",#REF!)</f>
        <v/>
      </c>
      <c r="K202" s="136" t="str">
        <f ca="1">IF(B202="","",#REF!)</f>
        <v/>
      </c>
      <c r="L202" s="136" t="str">
        <f ca="1">IF(C202="","",#REF!)</f>
        <v/>
      </c>
    </row>
    <row r="203" spans="1:12">
      <c r="A203" s="112">
        <v>192</v>
      </c>
      <c r="B203" s="134" t="str">
        <f t="shared" ca="1" si="6"/>
        <v/>
      </c>
      <c r="C203" s="109" t="str">
        <f t="shared" ca="1" si="7"/>
        <v/>
      </c>
      <c r="D203" s="101" t="str">
        <f ca="1">IF(ISERROR(OFFSET('HARGA SATUAN'!$D$6,MATCH(C203,'HARGA SATUAN'!$C$7:$C$1492,0),0)),"",OFFSET('HARGA SATUAN'!$D$6,MATCH(C203,'HARGA SATUAN'!$C$7:$C$1492,0),0))</f>
        <v/>
      </c>
      <c r="E203" s="101">
        <f ca="1">IF(B203="+","Unit",IF(ISERROR(OFFSET('HARGA SATUAN'!$E$6,MATCH(C203,'HARGA SATUAN'!$C$7:$C$1492,0),0)),"",OFFSET('HARGA SATUAN'!$E$6,MATCH(C203,'HARGA SATUAN'!$C$7:$C$1492,0),0)))</f>
        <v>0</v>
      </c>
      <c r="F203" s="138" t="str">
        <f t="shared" ca="1" si="8"/>
        <v/>
      </c>
      <c r="G203" s="41">
        <f ca="1">IF(ISERROR(OFFSET('HARGA SATUAN'!$I$6,MATCH(C203,'HARGA SATUAN'!$C$7:$C$1492,0),0)),"",OFFSET('HARGA SATUAN'!$I$6,MATCH(C203,'HARGA SATUAN'!$C$7:$C$1492,0),0))</f>
        <v>0</v>
      </c>
      <c r="H203" s="136" t="str">
        <f ca="1">IF(B203="","",#REF!)</f>
        <v/>
      </c>
      <c r="I203" s="136" t="str">
        <f ca="1">IF(B203="","",#REF!)</f>
        <v/>
      </c>
      <c r="J203" s="136" t="str">
        <f ca="1">IF(B203="","",#REF!)</f>
        <v/>
      </c>
      <c r="K203" s="136" t="str">
        <f ca="1">IF(B203="","",#REF!)</f>
        <v/>
      </c>
      <c r="L203" s="136" t="str">
        <f ca="1">IF(C203="","",#REF!)</f>
        <v/>
      </c>
    </row>
    <row r="204" spans="1:12">
      <c r="A204" s="112">
        <v>193</v>
      </c>
      <c r="B204" s="134" t="str">
        <f t="shared" ca="1" si="6"/>
        <v/>
      </c>
      <c r="C204" s="109" t="str">
        <f t="shared" ca="1" si="7"/>
        <v/>
      </c>
      <c r="D204" s="101" t="str">
        <f ca="1">IF(ISERROR(OFFSET('HARGA SATUAN'!$D$6,MATCH(C204,'HARGA SATUAN'!$C$7:$C$1492,0),0)),"",OFFSET('HARGA SATUAN'!$D$6,MATCH(C204,'HARGA SATUAN'!$C$7:$C$1492,0),0))</f>
        <v/>
      </c>
      <c r="E204" s="101">
        <f ca="1">IF(B204="+","Unit",IF(ISERROR(OFFSET('HARGA SATUAN'!$E$6,MATCH(C204,'HARGA SATUAN'!$C$7:$C$1492,0),0)),"",OFFSET('HARGA SATUAN'!$E$6,MATCH(C204,'HARGA SATUAN'!$C$7:$C$1492,0),0)))</f>
        <v>0</v>
      </c>
      <c r="F204" s="138" t="str">
        <f t="shared" ca="1" si="8"/>
        <v/>
      </c>
      <c r="G204" s="41">
        <f ca="1">IF(ISERROR(OFFSET('HARGA SATUAN'!$I$6,MATCH(C204,'HARGA SATUAN'!$C$7:$C$1492,0),0)),"",OFFSET('HARGA SATUAN'!$I$6,MATCH(C204,'HARGA SATUAN'!$C$7:$C$1492,0),0))</f>
        <v>0</v>
      </c>
      <c r="H204" s="136" t="str">
        <f ca="1">IF(B204="","",#REF!)</f>
        <v/>
      </c>
      <c r="I204" s="136" t="str">
        <f ca="1">IF(B204="","",#REF!)</f>
        <v/>
      </c>
      <c r="J204" s="136" t="str">
        <f ca="1">IF(B204="","",#REF!)</f>
        <v/>
      </c>
      <c r="K204" s="136" t="str">
        <f ca="1">IF(B204="","",#REF!)</f>
        <v/>
      </c>
      <c r="L204" s="136" t="str">
        <f ca="1">IF(C204="","",#REF!)</f>
        <v/>
      </c>
    </row>
    <row r="205" spans="1:12">
      <c r="A205" s="112">
        <v>194</v>
      </c>
      <c r="B205" s="134" t="str">
        <f t="shared" ref="B205:B268" ca="1" si="9">IF(C205="","",A205)</f>
        <v/>
      </c>
      <c r="C205" s="109" t="str">
        <f t="shared" ref="C205:C268" ca="1" si="10">IF(ISERROR(OFFSET($C$713,MATCH(A205,$F$714:$F$1320,0),0)),"",OFFSET($C$713,MATCH(A205,$F$714:$F$1320,0),0))</f>
        <v/>
      </c>
      <c r="D205" s="101" t="str">
        <f ca="1">IF(ISERROR(OFFSET('HARGA SATUAN'!$D$6,MATCH(C205,'HARGA SATUAN'!$C$7:$C$1492,0),0)),"",OFFSET('HARGA SATUAN'!$D$6,MATCH(C205,'HARGA SATUAN'!$C$7:$C$1492,0),0))</f>
        <v/>
      </c>
      <c r="E205" s="101">
        <f ca="1">IF(B205="+","Unit",IF(ISERROR(OFFSET('HARGA SATUAN'!$E$6,MATCH(C205,'HARGA SATUAN'!$C$7:$C$1492,0),0)),"",OFFSET('HARGA SATUAN'!$E$6,MATCH(C205,'HARGA SATUAN'!$C$7:$C$1492,0),0)))</f>
        <v>0</v>
      </c>
      <c r="F205" s="138" t="str">
        <f t="shared" ref="F205:F268" ca="1" si="11">IF(ISERROR(OFFSET($D$713,MATCH(A205,$F$714:$F$1320,0),0)),"",OFFSET($D$713,MATCH(A205,$F$714:$F$1320,0),0))</f>
        <v/>
      </c>
      <c r="G205" s="41">
        <f ca="1">IF(ISERROR(OFFSET('HARGA SATUAN'!$I$6,MATCH(C205,'HARGA SATUAN'!$C$7:$C$1492,0),0)),"",OFFSET('HARGA SATUAN'!$I$6,MATCH(C205,'HARGA SATUAN'!$C$7:$C$1492,0),0))</f>
        <v>0</v>
      </c>
      <c r="H205" s="136" t="str">
        <f ca="1">IF(B205="","",#REF!)</f>
        <v/>
      </c>
      <c r="I205" s="136" t="str">
        <f ca="1">IF(B205="","",#REF!)</f>
        <v/>
      </c>
      <c r="J205" s="136" t="str">
        <f ca="1">IF(B205="","",#REF!)</f>
        <v/>
      </c>
      <c r="K205" s="136" t="str">
        <f ca="1">IF(B205="","",#REF!)</f>
        <v/>
      </c>
      <c r="L205" s="136" t="str">
        <f ca="1">IF(C205="","",#REF!)</f>
        <v/>
      </c>
    </row>
    <row r="206" spans="1:12">
      <c r="A206" s="112">
        <v>195</v>
      </c>
      <c r="B206" s="134" t="str">
        <f t="shared" ca="1" si="9"/>
        <v/>
      </c>
      <c r="C206" s="109" t="str">
        <f t="shared" ca="1" si="10"/>
        <v/>
      </c>
      <c r="D206" s="101" t="str">
        <f ca="1">IF(ISERROR(OFFSET('HARGA SATUAN'!$D$6,MATCH(C206,'HARGA SATUAN'!$C$7:$C$1492,0),0)),"",OFFSET('HARGA SATUAN'!$D$6,MATCH(C206,'HARGA SATUAN'!$C$7:$C$1492,0),0))</f>
        <v/>
      </c>
      <c r="E206" s="101">
        <f ca="1">IF(B206="+","Unit",IF(ISERROR(OFFSET('HARGA SATUAN'!$E$6,MATCH(C206,'HARGA SATUAN'!$C$7:$C$1492,0),0)),"",OFFSET('HARGA SATUAN'!$E$6,MATCH(C206,'HARGA SATUAN'!$C$7:$C$1492,0),0)))</f>
        <v>0</v>
      </c>
      <c r="F206" s="138" t="str">
        <f t="shared" ca="1" si="11"/>
        <v/>
      </c>
      <c r="G206" s="41">
        <f ca="1">IF(ISERROR(OFFSET('HARGA SATUAN'!$I$6,MATCH(C206,'HARGA SATUAN'!$C$7:$C$1492,0),0)),"",OFFSET('HARGA SATUAN'!$I$6,MATCH(C206,'HARGA SATUAN'!$C$7:$C$1492,0),0))</f>
        <v>0</v>
      </c>
      <c r="H206" s="136" t="str">
        <f ca="1">IF(B206="","",#REF!)</f>
        <v/>
      </c>
      <c r="I206" s="136" t="str">
        <f ca="1">IF(B206="","",#REF!)</f>
        <v/>
      </c>
      <c r="J206" s="136" t="str">
        <f ca="1">IF(B206="","",#REF!)</f>
        <v/>
      </c>
      <c r="K206" s="136" t="str">
        <f ca="1">IF(B206="","",#REF!)</f>
        <v/>
      </c>
      <c r="L206" s="136" t="str">
        <f ca="1">IF(C206="","",#REF!)</f>
        <v/>
      </c>
    </row>
    <row r="207" spans="1:12">
      <c r="A207" s="112">
        <v>196</v>
      </c>
      <c r="B207" s="134" t="str">
        <f t="shared" ca="1" si="9"/>
        <v/>
      </c>
      <c r="C207" s="109" t="str">
        <f t="shared" ca="1" si="10"/>
        <v/>
      </c>
      <c r="D207" s="101" t="str">
        <f ca="1">IF(ISERROR(OFFSET('HARGA SATUAN'!$D$6,MATCH(C207,'HARGA SATUAN'!$C$7:$C$1492,0),0)),"",OFFSET('HARGA SATUAN'!$D$6,MATCH(C207,'HARGA SATUAN'!$C$7:$C$1492,0),0))</f>
        <v/>
      </c>
      <c r="E207" s="101">
        <f ca="1">IF(B207="+","Unit",IF(ISERROR(OFFSET('HARGA SATUAN'!$E$6,MATCH(C207,'HARGA SATUAN'!$C$7:$C$1492,0),0)),"",OFFSET('HARGA SATUAN'!$E$6,MATCH(C207,'HARGA SATUAN'!$C$7:$C$1492,0),0)))</f>
        <v>0</v>
      </c>
      <c r="F207" s="138" t="str">
        <f t="shared" ca="1" si="11"/>
        <v/>
      </c>
      <c r="G207" s="41">
        <f ca="1">IF(ISERROR(OFFSET('HARGA SATUAN'!$I$6,MATCH(C207,'HARGA SATUAN'!$C$7:$C$1492,0),0)),"",OFFSET('HARGA SATUAN'!$I$6,MATCH(C207,'HARGA SATUAN'!$C$7:$C$1492,0),0))</f>
        <v>0</v>
      </c>
      <c r="H207" s="136" t="str">
        <f ca="1">IF(B207="","",#REF!)</f>
        <v/>
      </c>
      <c r="I207" s="136" t="str">
        <f ca="1">IF(B207="","",#REF!)</f>
        <v/>
      </c>
      <c r="J207" s="136" t="str">
        <f ca="1">IF(B207="","",#REF!)</f>
        <v/>
      </c>
      <c r="K207" s="136" t="str">
        <f ca="1">IF(B207="","",#REF!)</f>
        <v/>
      </c>
      <c r="L207" s="136" t="str">
        <f ca="1">IF(C207="","",#REF!)</f>
        <v/>
      </c>
    </row>
    <row r="208" spans="1:12">
      <c r="A208" s="112">
        <v>197</v>
      </c>
      <c r="B208" s="134" t="str">
        <f t="shared" ca="1" si="9"/>
        <v/>
      </c>
      <c r="C208" s="109" t="str">
        <f t="shared" ca="1" si="10"/>
        <v/>
      </c>
      <c r="D208" s="101" t="str">
        <f ca="1">IF(ISERROR(OFFSET('HARGA SATUAN'!$D$6,MATCH(C208,'HARGA SATUAN'!$C$7:$C$1492,0),0)),"",OFFSET('HARGA SATUAN'!$D$6,MATCH(C208,'HARGA SATUAN'!$C$7:$C$1492,0),0))</f>
        <v/>
      </c>
      <c r="E208" s="101">
        <f ca="1">IF(B208="+","Unit",IF(ISERROR(OFFSET('HARGA SATUAN'!$E$6,MATCH(C208,'HARGA SATUAN'!$C$7:$C$1492,0),0)),"",OFFSET('HARGA SATUAN'!$E$6,MATCH(C208,'HARGA SATUAN'!$C$7:$C$1492,0),0)))</f>
        <v>0</v>
      </c>
      <c r="F208" s="138" t="str">
        <f t="shared" ca="1" si="11"/>
        <v/>
      </c>
      <c r="G208" s="41">
        <f ca="1">IF(ISERROR(OFFSET('HARGA SATUAN'!$I$6,MATCH(C208,'HARGA SATUAN'!$C$7:$C$1492,0),0)),"",OFFSET('HARGA SATUAN'!$I$6,MATCH(C208,'HARGA SATUAN'!$C$7:$C$1492,0),0))</f>
        <v>0</v>
      </c>
      <c r="H208" s="136" t="str">
        <f ca="1">IF(B208="","",#REF!)</f>
        <v/>
      </c>
      <c r="I208" s="136" t="str">
        <f ca="1">IF(B208="","",#REF!)</f>
        <v/>
      </c>
      <c r="J208" s="136" t="str">
        <f ca="1">IF(B208="","",#REF!)</f>
        <v/>
      </c>
      <c r="K208" s="136" t="str">
        <f ca="1">IF(B208="","",#REF!)</f>
        <v/>
      </c>
      <c r="L208" s="136" t="str">
        <f ca="1">IF(C208="","",#REF!)</f>
        <v/>
      </c>
    </row>
    <row r="209" spans="1:12">
      <c r="A209" s="112">
        <v>198</v>
      </c>
      <c r="B209" s="134" t="str">
        <f t="shared" ca="1" si="9"/>
        <v/>
      </c>
      <c r="C209" s="109" t="str">
        <f t="shared" ca="1" si="10"/>
        <v/>
      </c>
      <c r="D209" s="101" t="str">
        <f ca="1">IF(ISERROR(OFFSET('HARGA SATUAN'!$D$6,MATCH(C209,'HARGA SATUAN'!$C$7:$C$1492,0),0)),"",OFFSET('HARGA SATUAN'!$D$6,MATCH(C209,'HARGA SATUAN'!$C$7:$C$1492,0),0))</f>
        <v/>
      </c>
      <c r="E209" s="101">
        <f ca="1">IF(B209="+","Unit",IF(ISERROR(OFFSET('HARGA SATUAN'!$E$6,MATCH(C209,'HARGA SATUAN'!$C$7:$C$1492,0),0)),"",OFFSET('HARGA SATUAN'!$E$6,MATCH(C209,'HARGA SATUAN'!$C$7:$C$1492,0),0)))</f>
        <v>0</v>
      </c>
      <c r="F209" s="138" t="str">
        <f t="shared" ca="1" si="11"/>
        <v/>
      </c>
      <c r="G209" s="41">
        <f ca="1">IF(ISERROR(OFFSET('HARGA SATUAN'!$I$6,MATCH(C209,'HARGA SATUAN'!$C$7:$C$1492,0),0)),"",OFFSET('HARGA SATUAN'!$I$6,MATCH(C209,'HARGA SATUAN'!$C$7:$C$1492,0),0))</f>
        <v>0</v>
      </c>
      <c r="H209" s="136" t="str">
        <f ca="1">IF(B209="","",#REF!)</f>
        <v/>
      </c>
      <c r="I209" s="136" t="str">
        <f ca="1">IF(B209="","",#REF!)</f>
        <v/>
      </c>
      <c r="J209" s="136" t="str">
        <f ca="1">IF(B209="","",#REF!)</f>
        <v/>
      </c>
      <c r="K209" s="136" t="str">
        <f ca="1">IF(B209="","",#REF!)</f>
        <v/>
      </c>
      <c r="L209" s="136" t="str">
        <f ca="1">IF(C209="","",#REF!)</f>
        <v/>
      </c>
    </row>
    <row r="210" spans="1:12">
      <c r="A210" s="112">
        <v>199</v>
      </c>
      <c r="B210" s="134" t="str">
        <f t="shared" ca="1" si="9"/>
        <v/>
      </c>
      <c r="C210" s="109" t="str">
        <f t="shared" ca="1" si="10"/>
        <v/>
      </c>
      <c r="D210" s="101" t="str">
        <f ca="1">IF(ISERROR(OFFSET('HARGA SATUAN'!$D$6,MATCH(C210,'HARGA SATUAN'!$C$7:$C$1492,0),0)),"",OFFSET('HARGA SATUAN'!$D$6,MATCH(C210,'HARGA SATUAN'!$C$7:$C$1492,0),0))</f>
        <v/>
      </c>
      <c r="E210" s="101">
        <f ca="1">IF(B210="+","Unit",IF(ISERROR(OFFSET('HARGA SATUAN'!$E$6,MATCH(C210,'HARGA SATUAN'!$C$7:$C$1492,0),0)),"",OFFSET('HARGA SATUAN'!$E$6,MATCH(C210,'HARGA SATUAN'!$C$7:$C$1492,0),0)))</f>
        <v>0</v>
      </c>
      <c r="F210" s="138" t="str">
        <f t="shared" ca="1" si="11"/>
        <v/>
      </c>
      <c r="G210" s="41">
        <f ca="1">IF(ISERROR(OFFSET('HARGA SATUAN'!$I$6,MATCH(C210,'HARGA SATUAN'!$C$7:$C$1492,0),0)),"",OFFSET('HARGA SATUAN'!$I$6,MATCH(C210,'HARGA SATUAN'!$C$7:$C$1492,0),0))</f>
        <v>0</v>
      </c>
      <c r="H210" s="136" t="str">
        <f ca="1">IF(B210="","",#REF!)</f>
        <v/>
      </c>
      <c r="I210" s="136" t="str">
        <f ca="1">IF(B210="","",#REF!)</f>
        <v/>
      </c>
      <c r="J210" s="136" t="str">
        <f ca="1">IF(B210="","",#REF!)</f>
        <v/>
      </c>
      <c r="K210" s="136" t="str">
        <f ca="1">IF(B210="","",#REF!)</f>
        <v/>
      </c>
      <c r="L210" s="136" t="str">
        <f ca="1">IF(C210="","",#REF!)</f>
        <v/>
      </c>
    </row>
    <row r="211" spans="1:12">
      <c r="A211" s="112">
        <v>200</v>
      </c>
      <c r="B211" s="134" t="str">
        <f t="shared" ca="1" si="9"/>
        <v/>
      </c>
      <c r="C211" s="109" t="str">
        <f t="shared" ca="1" si="10"/>
        <v/>
      </c>
      <c r="D211" s="101" t="str">
        <f ca="1">IF(ISERROR(OFFSET('HARGA SATUAN'!$D$6,MATCH(C211,'HARGA SATUAN'!$C$7:$C$1492,0),0)),"",OFFSET('HARGA SATUAN'!$D$6,MATCH(C211,'HARGA SATUAN'!$C$7:$C$1492,0),0))</f>
        <v/>
      </c>
      <c r="E211" s="101">
        <f ca="1">IF(B211="+","Unit",IF(ISERROR(OFFSET('HARGA SATUAN'!$E$6,MATCH(C211,'HARGA SATUAN'!$C$7:$C$1492,0),0)),"",OFFSET('HARGA SATUAN'!$E$6,MATCH(C211,'HARGA SATUAN'!$C$7:$C$1492,0),0)))</f>
        <v>0</v>
      </c>
      <c r="F211" s="138" t="str">
        <f t="shared" ca="1" si="11"/>
        <v/>
      </c>
      <c r="G211" s="41">
        <f ca="1">IF(ISERROR(OFFSET('HARGA SATUAN'!$I$6,MATCH(C211,'HARGA SATUAN'!$C$7:$C$1492,0),0)),"",OFFSET('HARGA SATUAN'!$I$6,MATCH(C211,'HARGA SATUAN'!$C$7:$C$1492,0),0))</f>
        <v>0</v>
      </c>
      <c r="H211" s="136" t="str">
        <f ca="1">IF(B211="","",#REF!)</f>
        <v/>
      </c>
      <c r="I211" s="136" t="str">
        <f ca="1">IF(B211="","",#REF!)</f>
        <v/>
      </c>
      <c r="J211" s="136" t="str">
        <f ca="1">IF(B211="","",#REF!)</f>
        <v/>
      </c>
      <c r="K211" s="136" t="str">
        <f ca="1">IF(B211="","",#REF!)</f>
        <v/>
      </c>
      <c r="L211" s="136" t="str">
        <f ca="1">IF(C211="","",#REF!)</f>
        <v/>
      </c>
    </row>
    <row r="212" spans="1:12">
      <c r="A212" s="112">
        <v>201</v>
      </c>
      <c r="B212" s="134" t="str">
        <f t="shared" ca="1" si="9"/>
        <v/>
      </c>
      <c r="C212" s="109" t="str">
        <f t="shared" ca="1" si="10"/>
        <v/>
      </c>
      <c r="D212" s="101" t="str">
        <f ca="1">IF(ISERROR(OFFSET('HARGA SATUAN'!$D$6,MATCH(C212,'HARGA SATUAN'!$C$7:$C$1492,0),0)),"",OFFSET('HARGA SATUAN'!$D$6,MATCH(C212,'HARGA SATUAN'!$C$7:$C$1492,0),0))</f>
        <v/>
      </c>
      <c r="E212" s="101">
        <f ca="1">IF(B212="+","Unit",IF(ISERROR(OFFSET('HARGA SATUAN'!$E$6,MATCH(C212,'HARGA SATUAN'!$C$7:$C$1492,0),0)),"",OFFSET('HARGA SATUAN'!$E$6,MATCH(C212,'HARGA SATUAN'!$C$7:$C$1492,0),0)))</f>
        <v>0</v>
      </c>
      <c r="F212" s="138" t="str">
        <f t="shared" ca="1" si="11"/>
        <v/>
      </c>
      <c r="G212" s="41">
        <f ca="1">IF(ISERROR(OFFSET('HARGA SATUAN'!$I$6,MATCH(C212,'HARGA SATUAN'!$C$7:$C$1492,0),0)),"",OFFSET('HARGA SATUAN'!$I$6,MATCH(C212,'HARGA SATUAN'!$C$7:$C$1492,0),0))</f>
        <v>0</v>
      </c>
      <c r="H212" s="136" t="str">
        <f ca="1">IF(B212="","",#REF!)</f>
        <v/>
      </c>
      <c r="I212" s="136" t="str">
        <f ca="1">IF(B212="","",#REF!)</f>
        <v/>
      </c>
      <c r="J212" s="136" t="str">
        <f ca="1">IF(B212="","",#REF!)</f>
        <v/>
      </c>
      <c r="K212" s="136" t="str">
        <f ca="1">IF(B212="","",#REF!)</f>
        <v/>
      </c>
      <c r="L212" s="136" t="str">
        <f ca="1">IF(C212="","",#REF!)</f>
        <v/>
      </c>
    </row>
    <row r="213" spans="1:12">
      <c r="A213" s="112">
        <v>202</v>
      </c>
      <c r="B213" s="134" t="str">
        <f t="shared" ca="1" si="9"/>
        <v/>
      </c>
      <c r="C213" s="109" t="str">
        <f t="shared" ca="1" si="10"/>
        <v/>
      </c>
      <c r="D213" s="101" t="str">
        <f ca="1">IF(ISERROR(OFFSET('HARGA SATUAN'!$D$6,MATCH(C213,'HARGA SATUAN'!$C$7:$C$1492,0),0)),"",OFFSET('HARGA SATUAN'!$D$6,MATCH(C213,'HARGA SATUAN'!$C$7:$C$1492,0),0))</f>
        <v/>
      </c>
      <c r="E213" s="101">
        <f ca="1">IF(B213="+","Unit",IF(ISERROR(OFFSET('HARGA SATUAN'!$E$6,MATCH(C213,'HARGA SATUAN'!$C$7:$C$1492,0),0)),"",OFFSET('HARGA SATUAN'!$E$6,MATCH(C213,'HARGA SATUAN'!$C$7:$C$1492,0),0)))</f>
        <v>0</v>
      </c>
      <c r="F213" s="138" t="str">
        <f t="shared" ca="1" si="11"/>
        <v/>
      </c>
      <c r="G213" s="41">
        <f ca="1">IF(ISERROR(OFFSET('HARGA SATUAN'!$I$6,MATCH(C213,'HARGA SATUAN'!$C$7:$C$1492,0),0)),"",OFFSET('HARGA SATUAN'!$I$6,MATCH(C213,'HARGA SATUAN'!$C$7:$C$1492,0),0))</f>
        <v>0</v>
      </c>
      <c r="H213" s="136" t="str">
        <f ca="1">IF(B213="","",#REF!)</f>
        <v/>
      </c>
      <c r="I213" s="136" t="str">
        <f ca="1">IF(B213="","",#REF!)</f>
        <v/>
      </c>
      <c r="J213" s="136" t="str">
        <f ca="1">IF(B213="","",#REF!)</f>
        <v/>
      </c>
      <c r="K213" s="136" t="str">
        <f ca="1">IF(B213="","",#REF!)</f>
        <v/>
      </c>
      <c r="L213" s="136" t="str">
        <f ca="1">IF(C213="","",#REF!)</f>
        <v/>
      </c>
    </row>
    <row r="214" spans="1:12">
      <c r="A214" s="112">
        <v>203</v>
      </c>
      <c r="B214" s="134" t="str">
        <f t="shared" ca="1" si="9"/>
        <v/>
      </c>
      <c r="C214" s="109" t="str">
        <f t="shared" ca="1" si="10"/>
        <v/>
      </c>
      <c r="D214" s="101" t="str">
        <f ca="1">IF(ISERROR(OFFSET('HARGA SATUAN'!$D$6,MATCH(C214,'HARGA SATUAN'!$C$7:$C$1492,0),0)),"",OFFSET('HARGA SATUAN'!$D$6,MATCH(C214,'HARGA SATUAN'!$C$7:$C$1492,0),0))</f>
        <v/>
      </c>
      <c r="E214" s="101">
        <f ca="1">IF(B214="+","Unit",IF(ISERROR(OFFSET('HARGA SATUAN'!$E$6,MATCH(C214,'HARGA SATUAN'!$C$7:$C$1492,0),0)),"",OFFSET('HARGA SATUAN'!$E$6,MATCH(C214,'HARGA SATUAN'!$C$7:$C$1492,0),0)))</f>
        <v>0</v>
      </c>
      <c r="F214" s="138" t="str">
        <f t="shared" ca="1" si="11"/>
        <v/>
      </c>
      <c r="G214" s="41">
        <f ca="1">IF(ISERROR(OFFSET('HARGA SATUAN'!$I$6,MATCH(C214,'HARGA SATUAN'!$C$7:$C$1492,0),0)),"",OFFSET('HARGA SATUAN'!$I$6,MATCH(C214,'HARGA SATUAN'!$C$7:$C$1492,0),0))</f>
        <v>0</v>
      </c>
      <c r="H214" s="136" t="str">
        <f ca="1">IF(B214="","",#REF!)</f>
        <v/>
      </c>
      <c r="I214" s="136" t="str">
        <f ca="1">IF(B214="","",#REF!)</f>
        <v/>
      </c>
      <c r="J214" s="136" t="str">
        <f ca="1">IF(B214="","",#REF!)</f>
        <v/>
      </c>
      <c r="K214" s="136" t="str">
        <f ca="1">IF(B214="","",#REF!)</f>
        <v/>
      </c>
      <c r="L214" s="136" t="str">
        <f ca="1">IF(C214="","",#REF!)</f>
        <v/>
      </c>
    </row>
    <row r="215" spans="1:12">
      <c r="A215" s="112">
        <v>204</v>
      </c>
      <c r="B215" s="134" t="str">
        <f t="shared" ca="1" si="9"/>
        <v/>
      </c>
      <c r="C215" s="109" t="str">
        <f t="shared" ca="1" si="10"/>
        <v/>
      </c>
      <c r="D215" s="101" t="str">
        <f ca="1">IF(ISERROR(OFFSET('HARGA SATUAN'!$D$6,MATCH(C215,'HARGA SATUAN'!$C$7:$C$1492,0),0)),"",OFFSET('HARGA SATUAN'!$D$6,MATCH(C215,'HARGA SATUAN'!$C$7:$C$1492,0),0))</f>
        <v/>
      </c>
      <c r="E215" s="101">
        <f ca="1">IF(B215="+","Unit",IF(ISERROR(OFFSET('HARGA SATUAN'!$E$6,MATCH(C215,'HARGA SATUAN'!$C$7:$C$1492,0),0)),"",OFFSET('HARGA SATUAN'!$E$6,MATCH(C215,'HARGA SATUAN'!$C$7:$C$1492,0),0)))</f>
        <v>0</v>
      </c>
      <c r="F215" s="138" t="str">
        <f t="shared" ca="1" si="11"/>
        <v/>
      </c>
      <c r="G215" s="41">
        <f ca="1">IF(ISERROR(OFFSET('HARGA SATUAN'!$I$6,MATCH(C215,'HARGA SATUAN'!$C$7:$C$1492,0),0)),"",OFFSET('HARGA SATUAN'!$I$6,MATCH(C215,'HARGA SATUAN'!$C$7:$C$1492,0),0))</f>
        <v>0</v>
      </c>
      <c r="H215" s="136" t="str">
        <f ca="1">IF(B215="","",#REF!)</f>
        <v/>
      </c>
      <c r="I215" s="136" t="str">
        <f ca="1">IF(B215="","",#REF!)</f>
        <v/>
      </c>
      <c r="J215" s="136" t="str">
        <f ca="1">IF(B215="","",#REF!)</f>
        <v/>
      </c>
      <c r="K215" s="136" t="str">
        <f ca="1">IF(B215="","",#REF!)</f>
        <v/>
      </c>
      <c r="L215" s="136" t="str">
        <f ca="1">IF(C215="","",#REF!)</f>
        <v/>
      </c>
    </row>
    <row r="216" spans="1:12">
      <c r="A216" s="112">
        <v>205</v>
      </c>
      <c r="B216" s="134" t="str">
        <f t="shared" ca="1" si="9"/>
        <v/>
      </c>
      <c r="C216" s="109" t="str">
        <f t="shared" ca="1" si="10"/>
        <v/>
      </c>
      <c r="D216" s="101" t="str">
        <f ca="1">IF(ISERROR(OFFSET('HARGA SATUAN'!$D$6,MATCH(C216,'HARGA SATUAN'!$C$7:$C$1492,0),0)),"",OFFSET('HARGA SATUAN'!$D$6,MATCH(C216,'HARGA SATUAN'!$C$7:$C$1492,0),0))</f>
        <v/>
      </c>
      <c r="E216" s="101">
        <f ca="1">IF(B216="+","Unit",IF(ISERROR(OFFSET('HARGA SATUAN'!$E$6,MATCH(C216,'HARGA SATUAN'!$C$7:$C$1492,0),0)),"",OFFSET('HARGA SATUAN'!$E$6,MATCH(C216,'HARGA SATUAN'!$C$7:$C$1492,0),0)))</f>
        <v>0</v>
      </c>
      <c r="F216" s="138" t="str">
        <f t="shared" ca="1" si="11"/>
        <v/>
      </c>
      <c r="G216" s="41">
        <f ca="1">IF(ISERROR(OFFSET('HARGA SATUAN'!$I$6,MATCH(C216,'HARGA SATUAN'!$C$7:$C$1492,0),0)),"",OFFSET('HARGA SATUAN'!$I$6,MATCH(C216,'HARGA SATUAN'!$C$7:$C$1492,0),0))</f>
        <v>0</v>
      </c>
      <c r="H216" s="136" t="str">
        <f ca="1">IF(B216="","",#REF!)</f>
        <v/>
      </c>
      <c r="I216" s="136" t="str">
        <f ca="1">IF(B216="","",#REF!)</f>
        <v/>
      </c>
      <c r="J216" s="136" t="str">
        <f ca="1">IF(B216="","",#REF!)</f>
        <v/>
      </c>
      <c r="K216" s="136" t="str">
        <f ca="1">IF(B216="","",#REF!)</f>
        <v/>
      </c>
      <c r="L216" s="136" t="str">
        <f ca="1">IF(C216="","",#REF!)</f>
        <v/>
      </c>
    </row>
    <row r="217" spans="1:12">
      <c r="A217" s="112">
        <v>206</v>
      </c>
      <c r="B217" s="134" t="str">
        <f t="shared" ca="1" si="9"/>
        <v/>
      </c>
      <c r="C217" s="109" t="str">
        <f t="shared" ca="1" si="10"/>
        <v/>
      </c>
      <c r="D217" s="101" t="str">
        <f ca="1">IF(ISERROR(OFFSET('HARGA SATUAN'!$D$6,MATCH(C217,'HARGA SATUAN'!$C$7:$C$1492,0),0)),"",OFFSET('HARGA SATUAN'!$D$6,MATCH(C217,'HARGA SATUAN'!$C$7:$C$1492,0),0))</f>
        <v/>
      </c>
      <c r="E217" s="101">
        <f ca="1">IF(B217="+","Unit",IF(ISERROR(OFFSET('HARGA SATUAN'!$E$6,MATCH(C217,'HARGA SATUAN'!$C$7:$C$1492,0),0)),"",OFFSET('HARGA SATUAN'!$E$6,MATCH(C217,'HARGA SATUAN'!$C$7:$C$1492,0),0)))</f>
        <v>0</v>
      </c>
      <c r="F217" s="138" t="str">
        <f t="shared" ca="1" si="11"/>
        <v/>
      </c>
      <c r="G217" s="41">
        <f ca="1">IF(ISERROR(OFFSET('HARGA SATUAN'!$I$6,MATCH(C217,'HARGA SATUAN'!$C$7:$C$1492,0),0)),"",OFFSET('HARGA SATUAN'!$I$6,MATCH(C217,'HARGA SATUAN'!$C$7:$C$1492,0),0))</f>
        <v>0</v>
      </c>
      <c r="H217" s="136" t="str">
        <f ca="1">IF(B217="","",#REF!)</f>
        <v/>
      </c>
      <c r="I217" s="136" t="str">
        <f ca="1">IF(B217="","",#REF!)</f>
        <v/>
      </c>
      <c r="J217" s="136" t="str">
        <f ca="1">IF(B217="","",#REF!)</f>
        <v/>
      </c>
      <c r="K217" s="136" t="str">
        <f ca="1">IF(B217="","",#REF!)</f>
        <v/>
      </c>
      <c r="L217" s="136" t="str">
        <f ca="1">IF(C217="","",#REF!)</f>
        <v/>
      </c>
    </row>
    <row r="218" spans="1:12">
      <c r="A218" s="112">
        <v>207</v>
      </c>
      <c r="B218" s="134" t="str">
        <f t="shared" ca="1" si="9"/>
        <v/>
      </c>
      <c r="C218" s="109" t="str">
        <f t="shared" ca="1" si="10"/>
        <v/>
      </c>
      <c r="D218" s="101" t="str">
        <f ca="1">IF(ISERROR(OFFSET('HARGA SATUAN'!$D$6,MATCH(C218,'HARGA SATUAN'!$C$7:$C$1492,0),0)),"",OFFSET('HARGA SATUAN'!$D$6,MATCH(C218,'HARGA SATUAN'!$C$7:$C$1492,0),0))</f>
        <v/>
      </c>
      <c r="E218" s="101">
        <f ca="1">IF(B218="+","Unit",IF(ISERROR(OFFSET('HARGA SATUAN'!$E$6,MATCH(C218,'HARGA SATUAN'!$C$7:$C$1492,0),0)),"",OFFSET('HARGA SATUAN'!$E$6,MATCH(C218,'HARGA SATUAN'!$C$7:$C$1492,0),0)))</f>
        <v>0</v>
      </c>
      <c r="F218" s="138" t="str">
        <f t="shared" ca="1" si="11"/>
        <v/>
      </c>
      <c r="G218" s="41">
        <f ca="1">IF(ISERROR(OFFSET('HARGA SATUAN'!$I$6,MATCH(C218,'HARGA SATUAN'!$C$7:$C$1492,0),0)),"",OFFSET('HARGA SATUAN'!$I$6,MATCH(C218,'HARGA SATUAN'!$C$7:$C$1492,0),0))</f>
        <v>0</v>
      </c>
      <c r="H218" s="136" t="str">
        <f ca="1">IF(B218="","",#REF!)</f>
        <v/>
      </c>
      <c r="I218" s="136" t="str">
        <f ca="1">IF(B218="","",#REF!)</f>
        <v/>
      </c>
      <c r="J218" s="136" t="str">
        <f ca="1">IF(B218="","",#REF!)</f>
        <v/>
      </c>
      <c r="K218" s="136" t="str">
        <f ca="1">IF(B218="","",#REF!)</f>
        <v/>
      </c>
      <c r="L218" s="136" t="str">
        <f ca="1">IF(C218="","",#REF!)</f>
        <v/>
      </c>
    </row>
    <row r="219" spans="1:12">
      <c r="A219" s="112">
        <v>208</v>
      </c>
      <c r="B219" s="134" t="str">
        <f t="shared" ca="1" si="9"/>
        <v/>
      </c>
      <c r="C219" s="109" t="str">
        <f t="shared" ca="1" si="10"/>
        <v/>
      </c>
      <c r="D219" s="101" t="str">
        <f ca="1">IF(ISERROR(OFFSET('HARGA SATUAN'!$D$6,MATCH(C219,'HARGA SATUAN'!$C$7:$C$1492,0),0)),"",OFFSET('HARGA SATUAN'!$D$6,MATCH(C219,'HARGA SATUAN'!$C$7:$C$1492,0),0))</f>
        <v/>
      </c>
      <c r="E219" s="101">
        <f ca="1">IF(B219="+","Unit",IF(ISERROR(OFFSET('HARGA SATUAN'!$E$6,MATCH(C219,'HARGA SATUAN'!$C$7:$C$1492,0),0)),"",OFFSET('HARGA SATUAN'!$E$6,MATCH(C219,'HARGA SATUAN'!$C$7:$C$1492,0),0)))</f>
        <v>0</v>
      </c>
      <c r="F219" s="138" t="str">
        <f t="shared" ca="1" si="11"/>
        <v/>
      </c>
      <c r="G219" s="41">
        <f ca="1">IF(ISERROR(OFFSET('HARGA SATUAN'!$I$6,MATCH(C219,'HARGA SATUAN'!$C$7:$C$1492,0),0)),"",OFFSET('HARGA SATUAN'!$I$6,MATCH(C219,'HARGA SATUAN'!$C$7:$C$1492,0),0))</f>
        <v>0</v>
      </c>
      <c r="H219" s="136" t="str">
        <f ca="1">IF(B219="","",#REF!)</f>
        <v/>
      </c>
      <c r="I219" s="136" t="str">
        <f ca="1">IF(B219="","",#REF!)</f>
        <v/>
      </c>
      <c r="J219" s="136" t="str">
        <f ca="1">IF(B219="","",#REF!)</f>
        <v/>
      </c>
      <c r="K219" s="136" t="str">
        <f ca="1">IF(B219="","",#REF!)</f>
        <v/>
      </c>
      <c r="L219" s="136" t="str">
        <f ca="1">IF(C219="","",#REF!)</f>
        <v/>
      </c>
    </row>
    <row r="220" spans="1:12">
      <c r="A220" s="112">
        <v>209</v>
      </c>
      <c r="B220" s="134" t="str">
        <f t="shared" ca="1" si="9"/>
        <v/>
      </c>
      <c r="C220" s="109" t="str">
        <f t="shared" ca="1" si="10"/>
        <v/>
      </c>
      <c r="D220" s="101" t="str">
        <f ca="1">IF(ISERROR(OFFSET('HARGA SATUAN'!$D$6,MATCH(C220,'HARGA SATUAN'!$C$7:$C$1492,0),0)),"",OFFSET('HARGA SATUAN'!$D$6,MATCH(C220,'HARGA SATUAN'!$C$7:$C$1492,0),0))</f>
        <v/>
      </c>
      <c r="E220" s="101">
        <f ca="1">IF(B220="+","Unit",IF(ISERROR(OFFSET('HARGA SATUAN'!$E$6,MATCH(C220,'HARGA SATUAN'!$C$7:$C$1492,0),0)),"",OFFSET('HARGA SATUAN'!$E$6,MATCH(C220,'HARGA SATUAN'!$C$7:$C$1492,0),0)))</f>
        <v>0</v>
      </c>
      <c r="F220" s="138" t="str">
        <f t="shared" ca="1" si="11"/>
        <v/>
      </c>
      <c r="G220" s="41">
        <f ca="1">IF(ISERROR(OFFSET('HARGA SATUAN'!$I$6,MATCH(C220,'HARGA SATUAN'!$C$7:$C$1492,0),0)),"",OFFSET('HARGA SATUAN'!$I$6,MATCH(C220,'HARGA SATUAN'!$C$7:$C$1492,0),0))</f>
        <v>0</v>
      </c>
      <c r="H220" s="136" t="str">
        <f ca="1">IF(B220="","",#REF!)</f>
        <v/>
      </c>
      <c r="I220" s="136" t="str">
        <f ca="1">IF(B220="","",#REF!)</f>
        <v/>
      </c>
      <c r="J220" s="136" t="str">
        <f ca="1">IF(B220="","",#REF!)</f>
        <v/>
      </c>
      <c r="K220" s="136" t="str">
        <f ca="1">IF(B220="","",#REF!)</f>
        <v/>
      </c>
      <c r="L220" s="136" t="str">
        <f ca="1">IF(C220="","",#REF!)</f>
        <v/>
      </c>
    </row>
    <row r="221" spans="1:12">
      <c r="A221" s="112">
        <v>210</v>
      </c>
      <c r="B221" s="134" t="str">
        <f t="shared" ca="1" si="9"/>
        <v/>
      </c>
      <c r="C221" s="109" t="str">
        <f t="shared" ca="1" si="10"/>
        <v/>
      </c>
      <c r="D221" s="101" t="str">
        <f ca="1">IF(ISERROR(OFFSET('HARGA SATUAN'!$D$6,MATCH(C221,'HARGA SATUAN'!$C$7:$C$1492,0),0)),"",OFFSET('HARGA SATUAN'!$D$6,MATCH(C221,'HARGA SATUAN'!$C$7:$C$1492,0),0))</f>
        <v/>
      </c>
      <c r="E221" s="101">
        <f ca="1">IF(B221="+","Unit",IF(ISERROR(OFFSET('HARGA SATUAN'!$E$6,MATCH(C221,'HARGA SATUAN'!$C$7:$C$1492,0),0)),"",OFFSET('HARGA SATUAN'!$E$6,MATCH(C221,'HARGA SATUAN'!$C$7:$C$1492,0),0)))</f>
        <v>0</v>
      </c>
      <c r="F221" s="138" t="str">
        <f t="shared" ca="1" si="11"/>
        <v/>
      </c>
      <c r="G221" s="41">
        <f ca="1">IF(ISERROR(OFFSET('HARGA SATUAN'!$I$6,MATCH(C221,'HARGA SATUAN'!$C$7:$C$1492,0),0)),"",OFFSET('HARGA SATUAN'!$I$6,MATCH(C221,'HARGA SATUAN'!$C$7:$C$1492,0),0))</f>
        <v>0</v>
      </c>
      <c r="H221" s="136" t="str">
        <f ca="1">IF(B221="","",#REF!)</f>
        <v/>
      </c>
      <c r="I221" s="136" t="str">
        <f ca="1">IF(B221="","",#REF!)</f>
        <v/>
      </c>
      <c r="J221" s="136" t="str">
        <f ca="1">IF(B221="","",#REF!)</f>
        <v/>
      </c>
      <c r="K221" s="136" t="str">
        <f ca="1">IF(B221="","",#REF!)</f>
        <v/>
      </c>
      <c r="L221" s="136" t="str">
        <f ca="1">IF(C221="","",#REF!)</f>
        <v/>
      </c>
    </row>
    <row r="222" spans="1:12">
      <c r="A222" s="112">
        <v>211</v>
      </c>
      <c r="B222" s="134" t="str">
        <f t="shared" ca="1" si="9"/>
        <v/>
      </c>
      <c r="C222" s="109" t="str">
        <f t="shared" ca="1" si="10"/>
        <v/>
      </c>
      <c r="D222" s="101" t="str">
        <f ca="1">IF(ISERROR(OFFSET('HARGA SATUAN'!$D$6,MATCH(C222,'HARGA SATUAN'!$C$7:$C$1492,0),0)),"",OFFSET('HARGA SATUAN'!$D$6,MATCH(C222,'HARGA SATUAN'!$C$7:$C$1492,0),0))</f>
        <v/>
      </c>
      <c r="E222" s="101">
        <f ca="1">IF(B222="+","Unit",IF(ISERROR(OFFSET('HARGA SATUAN'!$E$6,MATCH(C222,'HARGA SATUAN'!$C$7:$C$1492,0),0)),"",OFFSET('HARGA SATUAN'!$E$6,MATCH(C222,'HARGA SATUAN'!$C$7:$C$1492,0),0)))</f>
        <v>0</v>
      </c>
      <c r="F222" s="138" t="str">
        <f t="shared" ca="1" si="11"/>
        <v/>
      </c>
      <c r="G222" s="41">
        <f ca="1">IF(ISERROR(OFFSET('HARGA SATUAN'!$I$6,MATCH(C222,'HARGA SATUAN'!$C$7:$C$1492,0),0)),"",OFFSET('HARGA SATUAN'!$I$6,MATCH(C222,'HARGA SATUAN'!$C$7:$C$1492,0),0))</f>
        <v>0</v>
      </c>
      <c r="H222" s="136" t="str">
        <f ca="1">IF(B222="","",#REF!)</f>
        <v/>
      </c>
      <c r="I222" s="136" t="str">
        <f ca="1">IF(B222="","",#REF!)</f>
        <v/>
      </c>
      <c r="J222" s="136" t="str">
        <f ca="1">IF(B222="","",#REF!)</f>
        <v/>
      </c>
      <c r="K222" s="136" t="str">
        <f ca="1">IF(B222="","",#REF!)</f>
        <v/>
      </c>
      <c r="L222" s="136" t="str">
        <f ca="1">IF(C222="","",#REF!)</f>
        <v/>
      </c>
    </row>
    <row r="223" spans="1:12">
      <c r="A223" s="112">
        <v>212</v>
      </c>
      <c r="B223" s="134" t="str">
        <f t="shared" ca="1" si="9"/>
        <v/>
      </c>
      <c r="C223" s="109" t="str">
        <f t="shared" ca="1" si="10"/>
        <v/>
      </c>
      <c r="D223" s="101" t="str">
        <f ca="1">IF(ISERROR(OFFSET('HARGA SATUAN'!$D$6,MATCH(C223,'HARGA SATUAN'!$C$7:$C$1492,0),0)),"",OFFSET('HARGA SATUAN'!$D$6,MATCH(C223,'HARGA SATUAN'!$C$7:$C$1492,0),0))</f>
        <v/>
      </c>
      <c r="E223" s="101">
        <f ca="1">IF(B223="+","Unit",IF(ISERROR(OFFSET('HARGA SATUAN'!$E$6,MATCH(C223,'HARGA SATUAN'!$C$7:$C$1492,0),0)),"",OFFSET('HARGA SATUAN'!$E$6,MATCH(C223,'HARGA SATUAN'!$C$7:$C$1492,0),0)))</f>
        <v>0</v>
      </c>
      <c r="F223" s="138" t="str">
        <f t="shared" ca="1" si="11"/>
        <v/>
      </c>
      <c r="G223" s="41">
        <f ca="1">IF(ISERROR(OFFSET('HARGA SATUAN'!$I$6,MATCH(C223,'HARGA SATUAN'!$C$7:$C$1492,0),0)),"",OFFSET('HARGA SATUAN'!$I$6,MATCH(C223,'HARGA SATUAN'!$C$7:$C$1492,0),0))</f>
        <v>0</v>
      </c>
      <c r="H223" s="136" t="str">
        <f ca="1">IF(B223="","",#REF!)</f>
        <v/>
      </c>
      <c r="I223" s="136" t="str">
        <f ca="1">IF(B223="","",#REF!)</f>
        <v/>
      </c>
      <c r="J223" s="136" t="str">
        <f ca="1">IF(B223="","",#REF!)</f>
        <v/>
      </c>
      <c r="K223" s="136" t="str">
        <f ca="1">IF(B223="","",#REF!)</f>
        <v/>
      </c>
      <c r="L223" s="136" t="str">
        <f ca="1">IF(C223="","",#REF!)</f>
        <v/>
      </c>
    </row>
    <row r="224" spans="1:12">
      <c r="A224" s="112">
        <v>213</v>
      </c>
      <c r="B224" s="134" t="str">
        <f t="shared" ca="1" si="9"/>
        <v/>
      </c>
      <c r="C224" s="109" t="str">
        <f t="shared" ca="1" si="10"/>
        <v/>
      </c>
      <c r="D224" s="101" t="str">
        <f ca="1">IF(ISERROR(OFFSET('HARGA SATUAN'!$D$6,MATCH(C224,'HARGA SATUAN'!$C$7:$C$1492,0),0)),"",OFFSET('HARGA SATUAN'!$D$6,MATCH(C224,'HARGA SATUAN'!$C$7:$C$1492,0),0))</f>
        <v/>
      </c>
      <c r="E224" s="101">
        <f ca="1">IF(B224="+","Unit",IF(ISERROR(OFFSET('HARGA SATUAN'!$E$6,MATCH(C224,'HARGA SATUAN'!$C$7:$C$1492,0),0)),"",OFFSET('HARGA SATUAN'!$E$6,MATCH(C224,'HARGA SATUAN'!$C$7:$C$1492,0),0)))</f>
        <v>0</v>
      </c>
      <c r="F224" s="138" t="str">
        <f t="shared" ca="1" si="11"/>
        <v/>
      </c>
      <c r="G224" s="41">
        <f ca="1">IF(ISERROR(OFFSET('HARGA SATUAN'!$I$6,MATCH(C224,'HARGA SATUAN'!$C$7:$C$1492,0),0)),"",OFFSET('HARGA SATUAN'!$I$6,MATCH(C224,'HARGA SATUAN'!$C$7:$C$1492,0),0))</f>
        <v>0</v>
      </c>
      <c r="H224" s="136" t="str">
        <f ca="1">IF(B224="","",#REF!)</f>
        <v/>
      </c>
      <c r="I224" s="136" t="str">
        <f ca="1">IF(B224="","",#REF!)</f>
        <v/>
      </c>
      <c r="J224" s="136" t="str">
        <f ca="1">IF(B224="","",#REF!)</f>
        <v/>
      </c>
      <c r="K224" s="136" t="str">
        <f ca="1">IF(B224="","",#REF!)</f>
        <v/>
      </c>
      <c r="L224" s="136" t="str">
        <f ca="1">IF(C224="","",#REF!)</f>
        <v/>
      </c>
    </row>
    <row r="225" spans="1:12">
      <c r="A225" s="112">
        <v>214</v>
      </c>
      <c r="B225" s="134" t="str">
        <f t="shared" ca="1" si="9"/>
        <v/>
      </c>
      <c r="C225" s="109" t="str">
        <f t="shared" ca="1" si="10"/>
        <v/>
      </c>
      <c r="D225" s="101" t="str">
        <f ca="1">IF(ISERROR(OFFSET('HARGA SATUAN'!$D$6,MATCH(C225,'HARGA SATUAN'!$C$7:$C$1492,0),0)),"",OFFSET('HARGA SATUAN'!$D$6,MATCH(C225,'HARGA SATUAN'!$C$7:$C$1492,0),0))</f>
        <v/>
      </c>
      <c r="E225" s="101">
        <f ca="1">IF(B225="+","Unit",IF(ISERROR(OFFSET('HARGA SATUAN'!$E$6,MATCH(C225,'HARGA SATUAN'!$C$7:$C$1492,0),0)),"",OFFSET('HARGA SATUAN'!$E$6,MATCH(C225,'HARGA SATUAN'!$C$7:$C$1492,0),0)))</f>
        <v>0</v>
      </c>
      <c r="F225" s="138" t="str">
        <f t="shared" ca="1" si="11"/>
        <v/>
      </c>
      <c r="G225" s="41">
        <f ca="1">IF(ISERROR(OFFSET('HARGA SATUAN'!$I$6,MATCH(C225,'HARGA SATUAN'!$C$7:$C$1492,0),0)),"",OFFSET('HARGA SATUAN'!$I$6,MATCH(C225,'HARGA SATUAN'!$C$7:$C$1492,0),0))</f>
        <v>0</v>
      </c>
      <c r="H225" s="136" t="str">
        <f ca="1">IF(B225="","",#REF!)</f>
        <v/>
      </c>
      <c r="I225" s="136" t="str">
        <f ca="1">IF(B225="","",#REF!)</f>
        <v/>
      </c>
      <c r="J225" s="136" t="str">
        <f ca="1">IF(B225="","",#REF!)</f>
        <v/>
      </c>
      <c r="K225" s="136" t="str">
        <f ca="1">IF(B225="","",#REF!)</f>
        <v/>
      </c>
      <c r="L225" s="136" t="str">
        <f ca="1">IF(C225="","",#REF!)</f>
        <v/>
      </c>
    </row>
    <row r="226" spans="1:12">
      <c r="A226" s="112">
        <v>215</v>
      </c>
      <c r="B226" s="134" t="str">
        <f t="shared" ca="1" si="9"/>
        <v/>
      </c>
      <c r="C226" s="109" t="str">
        <f t="shared" ca="1" si="10"/>
        <v/>
      </c>
      <c r="D226" s="101" t="str">
        <f ca="1">IF(ISERROR(OFFSET('HARGA SATUAN'!$D$6,MATCH(C226,'HARGA SATUAN'!$C$7:$C$1492,0),0)),"",OFFSET('HARGA SATUAN'!$D$6,MATCH(C226,'HARGA SATUAN'!$C$7:$C$1492,0),0))</f>
        <v/>
      </c>
      <c r="E226" s="101">
        <f ca="1">IF(B226="+","Unit",IF(ISERROR(OFFSET('HARGA SATUAN'!$E$6,MATCH(C226,'HARGA SATUAN'!$C$7:$C$1492,0),0)),"",OFFSET('HARGA SATUAN'!$E$6,MATCH(C226,'HARGA SATUAN'!$C$7:$C$1492,0),0)))</f>
        <v>0</v>
      </c>
      <c r="F226" s="138" t="str">
        <f t="shared" ca="1" si="11"/>
        <v/>
      </c>
      <c r="G226" s="41">
        <f ca="1">IF(ISERROR(OFFSET('HARGA SATUAN'!$I$6,MATCH(C226,'HARGA SATUAN'!$C$7:$C$1492,0),0)),"",OFFSET('HARGA SATUAN'!$I$6,MATCH(C226,'HARGA SATUAN'!$C$7:$C$1492,0),0))</f>
        <v>0</v>
      </c>
      <c r="H226" s="136" t="str">
        <f ca="1">IF(B226="","",#REF!)</f>
        <v/>
      </c>
      <c r="I226" s="136" t="str">
        <f ca="1">IF(B226="","",#REF!)</f>
        <v/>
      </c>
      <c r="J226" s="136" t="str">
        <f ca="1">IF(B226="","",#REF!)</f>
        <v/>
      </c>
      <c r="K226" s="136" t="str">
        <f ca="1">IF(B226="","",#REF!)</f>
        <v/>
      </c>
      <c r="L226" s="136" t="str">
        <f ca="1">IF(C226="","",#REF!)</f>
        <v/>
      </c>
    </row>
    <row r="227" spans="1:12">
      <c r="A227" s="112">
        <v>216</v>
      </c>
      <c r="B227" s="134" t="str">
        <f t="shared" ca="1" si="9"/>
        <v/>
      </c>
      <c r="C227" s="109" t="str">
        <f t="shared" ca="1" si="10"/>
        <v/>
      </c>
      <c r="D227" s="101" t="str">
        <f ca="1">IF(ISERROR(OFFSET('HARGA SATUAN'!$D$6,MATCH(C227,'HARGA SATUAN'!$C$7:$C$1492,0),0)),"",OFFSET('HARGA SATUAN'!$D$6,MATCH(C227,'HARGA SATUAN'!$C$7:$C$1492,0),0))</f>
        <v/>
      </c>
      <c r="E227" s="101">
        <f ca="1">IF(B227="+","Unit",IF(ISERROR(OFFSET('HARGA SATUAN'!$E$6,MATCH(C227,'HARGA SATUAN'!$C$7:$C$1492,0),0)),"",OFFSET('HARGA SATUAN'!$E$6,MATCH(C227,'HARGA SATUAN'!$C$7:$C$1492,0),0)))</f>
        <v>0</v>
      </c>
      <c r="F227" s="138" t="str">
        <f t="shared" ca="1" si="11"/>
        <v/>
      </c>
      <c r="G227" s="41">
        <f ca="1">IF(ISERROR(OFFSET('HARGA SATUAN'!$I$6,MATCH(C227,'HARGA SATUAN'!$C$7:$C$1492,0),0)),"",OFFSET('HARGA SATUAN'!$I$6,MATCH(C227,'HARGA SATUAN'!$C$7:$C$1492,0),0))</f>
        <v>0</v>
      </c>
      <c r="H227" s="136" t="str">
        <f ca="1">IF(B227="","",#REF!)</f>
        <v/>
      </c>
      <c r="I227" s="136" t="str">
        <f ca="1">IF(B227="","",#REF!)</f>
        <v/>
      </c>
      <c r="J227" s="136" t="str">
        <f ca="1">IF(B227="","",#REF!)</f>
        <v/>
      </c>
      <c r="K227" s="136" t="str">
        <f ca="1">IF(B227="","",#REF!)</f>
        <v/>
      </c>
      <c r="L227" s="136" t="str">
        <f ca="1">IF(C227="","",#REF!)</f>
        <v/>
      </c>
    </row>
    <row r="228" spans="1:12">
      <c r="A228" s="112">
        <v>217</v>
      </c>
      <c r="B228" s="134" t="str">
        <f t="shared" ca="1" si="9"/>
        <v/>
      </c>
      <c r="C228" s="109" t="str">
        <f t="shared" ca="1" si="10"/>
        <v/>
      </c>
      <c r="D228" s="101" t="str">
        <f ca="1">IF(ISERROR(OFFSET('HARGA SATUAN'!$D$6,MATCH(C228,'HARGA SATUAN'!$C$7:$C$1492,0),0)),"",OFFSET('HARGA SATUAN'!$D$6,MATCH(C228,'HARGA SATUAN'!$C$7:$C$1492,0),0))</f>
        <v/>
      </c>
      <c r="E228" s="101">
        <f ca="1">IF(B228="+","Unit",IF(ISERROR(OFFSET('HARGA SATUAN'!$E$6,MATCH(C228,'HARGA SATUAN'!$C$7:$C$1492,0),0)),"",OFFSET('HARGA SATUAN'!$E$6,MATCH(C228,'HARGA SATUAN'!$C$7:$C$1492,0),0)))</f>
        <v>0</v>
      </c>
      <c r="F228" s="138" t="str">
        <f t="shared" ca="1" si="11"/>
        <v/>
      </c>
      <c r="G228" s="41">
        <f ca="1">IF(ISERROR(OFFSET('HARGA SATUAN'!$I$6,MATCH(C228,'HARGA SATUAN'!$C$7:$C$1492,0),0)),"",OFFSET('HARGA SATUAN'!$I$6,MATCH(C228,'HARGA SATUAN'!$C$7:$C$1492,0),0))</f>
        <v>0</v>
      </c>
      <c r="H228" s="136" t="str">
        <f ca="1">IF(B228="","",#REF!)</f>
        <v/>
      </c>
      <c r="I228" s="136" t="str">
        <f ca="1">IF(B228="","",#REF!)</f>
        <v/>
      </c>
      <c r="J228" s="136" t="str">
        <f ca="1">IF(B228="","",#REF!)</f>
        <v/>
      </c>
      <c r="K228" s="136" t="str">
        <f ca="1">IF(B228="","",#REF!)</f>
        <v/>
      </c>
      <c r="L228" s="136" t="str">
        <f ca="1">IF(C228="","",#REF!)</f>
        <v/>
      </c>
    </row>
    <row r="229" spans="1:12">
      <c r="A229" s="112">
        <v>218</v>
      </c>
      <c r="B229" s="134" t="str">
        <f t="shared" ca="1" si="9"/>
        <v/>
      </c>
      <c r="C229" s="109" t="str">
        <f t="shared" ca="1" si="10"/>
        <v/>
      </c>
      <c r="D229" s="101" t="str">
        <f ca="1">IF(ISERROR(OFFSET('HARGA SATUAN'!$D$6,MATCH(C229,'HARGA SATUAN'!$C$7:$C$1492,0),0)),"",OFFSET('HARGA SATUAN'!$D$6,MATCH(C229,'HARGA SATUAN'!$C$7:$C$1492,0),0))</f>
        <v/>
      </c>
      <c r="E229" s="101">
        <f ca="1">IF(B229="+","Unit",IF(ISERROR(OFFSET('HARGA SATUAN'!$E$6,MATCH(C229,'HARGA SATUAN'!$C$7:$C$1492,0),0)),"",OFFSET('HARGA SATUAN'!$E$6,MATCH(C229,'HARGA SATUAN'!$C$7:$C$1492,0),0)))</f>
        <v>0</v>
      </c>
      <c r="F229" s="138" t="str">
        <f t="shared" ca="1" si="11"/>
        <v/>
      </c>
      <c r="G229" s="41">
        <f ca="1">IF(ISERROR(OFFSET('HARGA SATUAN'!$I$6,MATCH(C229,'HARGA SATUAN'!$C$7:$C$1492,0),0)),"",OFFSET('HARGA SATUAN'!$I$6,MATCH(C229,'HARGA SATUAN'!$C$7:$C$1492,0),0))</f>
        <v>0</v>
      </c>
      <c r="H229" s="136" t="str">
        <f ca="1">IF(B229="","",#REF!)</f>
        <v/>
      </c>
      <c r="I229" s="136" t="str">
        <f ca="1">IF(B229="","",#REF!)</f>
        <v/>
      </c>
      <c r="J229" s="136" t="str">
        <f ca="1">IF(B229="","",#REF!)</f>
        <v/>
      </c>
      <c r="K229" s="136" t="str">
        <f ca="1">IF(B229="","",#REF!)</f>
        <v/>
      </c>
      <c r="L229" s="136" t="str">
        <f ca="1">IF(C229="","",#REF!)</f>
        <v/>
      </c>
    </row>
    <row r="230" spans="1:12">
      <c r="A230" s="112">
        <v>219</v>
      </c>
      <c r="B230" s="134" t="str">
        <f t="shared" ca="1" si="9"/>
        <v/>
      </c>
      <c r="C230" s="109" t="str">
        <f t="shared" ca="1" si="10"/>
        <v/>
      </c>
      <c r="D230" s="101" t="str">
        <f ca="1">IF(ISERROR(OFFSET('HARGA SATUAN'!$D$6,MATCH(C230,'HARGA SATUAN'!$C$7:$C$1492,0),0)),"",OFFSET('HARGA SATUAN'!$D$6,MATCH(C230,'HARGA SATUAN'!$C$7:$C$1492,0),0))</f>
        <v/>
      </c>
      <c r="E230" s="101">
        <f ca="1">IF(B230="+","Unit",IF(ISERROR(OFFSET('HARGA SATUAN'!$E$6,MATCH(C230,'HARGA SATUAN'!$C$7:$C$1492,0),0)),"",OFFSET('HARGA SATUAN'!$E$6,MATCH(C230,'HARGA SATUAN'!$C$7:$C$1492,0),0)))</f>
        <v>0</v>
      </c>
      <c r="F230" s="138" t="str">
        <f t="shared" ca="1" si="11"/>
        <v/>
      </c>
      <c r="G230" s="41">
        <f ca="1">IF(ISERROR(OFFSET('HARGA SATUAN'!$I$6,MATCH(C230,'HARGA SATUAN'!$C$7:$C$1492,0),0)),"",OFFSET('HARGA SATUAN'!$I$6,MATCH(C230,'HARGA SATUAN'!$C$7:$C$1492,0),0))</f>
        <v>0</v>
      </c>
      <c r="H230" s="136" t="str">
        <f ca="1">IF(B230="","",#REF!)</f>
        <v/>
      </c>
      <c r="I230" s="136" t="str">
        <f ca="1">IF(B230="","",#REF!)</f>
        <v/>
      </c>
      <c r="J230" s="136" t="str">
        <f ca="1">IF(B230="","",#REF!)</f>
        <v/>
      </c>
      <c r="K230" s="136" t="str">
        <f ca="1">IF(B230="","",#REF!)</f>
        <v/>
      </c>
      <c r="L230" s="136" t="str">
        <f ca="1">IF(C230="","",#REF!)</f>
        <v/>
      </c>
    </row>
    <row r="231" spans="1:12">
      <c r="A231" s="112">
        <v>220</v>
      </c>
      <c r="B231" s="134" t="str">
        <f t="shared" ca="1" si="9"/>
        <v/>
      </c>
      <c r="C231" s="109" t="str">
        <f t="shared" ca="1" si="10"/>
        <v/>
      </c>
      <c r="D231" s="101" t="str">
        <f ca="1">IF(ISERROR(OFFSET('HARGA SATUAN'!$D$6,MATCH(C231,'HARGA SATUAN'!$C$7:$C$1492,0),0)),"",OFFSET('HARGA SATUAN'!$D$6,MATCH(C231,'HARGA SATUAN'!$C$7:$C$1492,0),0))</f>
        <v/>
      </c>
      <c r="E231" s="101">
        <f ca="1">IF(B231="+","Unit",IF(ISERROR(OFFSET('HARGA SATUAN'!$E$6,MATCH(C231,'HARGA SATUAN'!$C$7:$C$1492,0),0)),"",OFFSET('HARGA SATUAN'!$E$6,MATCH(C231,'HARGA SATUAN'!$C$7:$C$1492,0),0)))</f>
        <v>0</v>
      </c>
      <c r="F231" s="138" t="str">
        <f t="shared" ca="1" si="11"/>
        <v/>
      </c>
      <c r="G231" s="41">
        <f ca="1">IF(ISERROR(OFFSET('HARGA SATUAN'!$I$6,MATCH(C231,'HARGA SATUAN'!$C$7:$C$1492,0),0)),"",OFFSET('HARGA SATUAN'!$I$6,MATCH(C231,'HARGA SATUAN'!$C$7:$C$1492,0),0))</f>
        <v>0</v>
      </c>
      <c r="H231" s="136" t="str">
        <f ca="1">IF(B231="","",#REF!)</f>
        <v/>
      </c>
      <c r="I231" s="136" t="str">
        <f ca="1">IF(B231="","",#REF!)</f>
        <v/>
      </c>
      <c r="J231" s="136" t="str">
        <f ca="1">IF(B231="","",#REF!)</f>
        <v/>
      </c>
      <c r="K231" s="136" t="str">
        <f ca="1">IF(B231="","",#REF!)</f>
        <v/>
      </c>
      <c r="L231" s="136" t="str">
        <f ca="1">IF(C231="","",#REF!)</f>
        <v/>
      </c>
    </row>
    <row r="232" spans="1:12">
      <c r="A232" s="112">
        <v>221</v>
      </c>
      <c r="B232" s="134" t="str">
        <f t="shared" ca="1" si="9"/>
        <v/>
      </c>
      <c r="C232" s="109" t="str">
        <f t="shared" ca="1" si="10"/>
        <v/>
      </c>
      <c r="D232" s="101" t="str">
        <f ca="1">IF(ISERROR(OFFSET('HARGA SATUAN'!$D$6,MATCH(C232,'HARGA SATUAN'!$C$7:$C$1492,0),0)),"",OFFSET('HARGA SATUAN'!$D$6,MATCH(C232,'HARGA SATUAN'!$C$7:$C$1492,0),0))</f>
        <v/>
      </c>
      <c r="E232" s="101">
        <f ca="1">IF(B232="+","Unit",IF(ISERROR(OFFSET('HARGA SATUAN'!$E$6,MATCH(C232,'HARGA SATUAN'!$C$7:$C$1492,0),0)),"",OFFSET('HARGA SATUAN'!$E$6,MATCH(C232,'HARGA SATUAN'!$C$7:$C$1492,0),0)))</f>
        <v>0</v>
      </c>
      <c r="F232" s="138" t="str">
        <f t="shared" ca="1" si="11"/>
        <v/>
      </c>
      <c r="G232" s="41">
        <f ca="1">IF(ISERROR(OFFSET('HARGA SATUAN'!$I$6,MATCH(C232,'HARGA SATUAN'!$C$7:$C$1492,0),0)),"",OFFSET('HARGA SATUAN'!$I$6,MATCH(C232,'HARGA SATUAN'!$C$7:$C$1492,0),0))</f>
        <v>0</v>
      </c>
      <c r="H232" s="136" t="str">
        <f ca="1">IF(B232="","",#REF!)</f>
        <v/>
      </c>
      <c r="I232" s="136" t="str">
        <f ca="1">IF(B232="","",#REF!)</f>
        <v/>
      </c>
      <c r="J232" s="136" t="str">
        <f ca="1">IF(B232="","",#REF!)</f>
        <v/>
      </c>
      <c r="K232" s="136" t="str">
        <f ca="1">IF(B232="","",#REF!)</f>
        <v/>
      </c>
      <c r="L232" s="136" t="str">
        <f ca="1">IF(C232="","",#REF!)</f>
        <v/>
      </c>
    </row>
    <row r="233" spans="1:12">
      <c r="A233" s="112">
        <v>222</v>
      </c>
      <c r="B233" s="134" t="str">
        <f t="shared" ca="1" si="9"/>
        <v/>
      </c>
      <c r="C233" s="109" t="str">
        <f t="shared" ca="1" si="10"/>
        <v/>
      </c>
      <c r="D233" s="101" t="str">
        <f ca="1">IF(ISERROR(OFFSET('HARGA SATUAN'!$D$6,MATCH(C233,'HARGA SATUAN'!$C$7:$C$1492,0),0)),"",OFFSET('HARGA SATUAN'!$D$6,MATCH(C233,'HARGA SATUAN'!$C$7:$C$1492,0),0))</f>
        <v/>
      </c>
      <c r="E233" s="101">
        <f ca="1">IF(B233="+","Unit",IF(ISERROR(OFFSET('HARGA SATUAN'!$E$6,MATCH(C233,'HARGA SATUAN'!$C$7:$C$1492,0),0)),"",OFFSET('HARGA SATUAN'!$E$6,MATCH(C233,'HARGA SATUAN'!$C$7:$C$1492,0),0)))</f>
        <v>0</v>
      </c>
      <c r="F233" s="138" t="str">
        <f t="shared" ca="1" si="11"/>
        <v/>
      </c>
      <c r="G233" s="41">
        <f ca="1">IF(ISERROR(OFFSET('HARGA SATUAN'!$I$6,MATCH(C233,'HARGA SATUAN'!$C$7:$C$1492,0),0)),"",OFFSET('HARGA SATUAN'!$I$6,MATCH(C233,'HARGA SATUAN'!$C$7:$C$1492,0),0))</f>
        <v>0</v>
      </c>
      <c r="H233" s="136" t="str">
        <f ca="1">IF(B233="","",#REF!)</f>
        <v/>
      </c>
      <c r="I233" s="136" t="str">
        <f ca="1">IF(B233="","",#REF!)</f>
        <v/>
      </c>
      <c r="J233" s="136" t="str">
        <f ca="1">IF(B233="","",#REF!)</f>
        <v/>
      </c>
      <c r="K233" s="136" t="str">
        <f ca="1">IF(B233="","",#REF!)</f>
        <v/>
      </c>
      <c r="L233" s="136" t="str">
        <f ca="1">IF(C233="","",#REF!)</f>
        <v/>
      </c>
    </row>
    <row r="234" spans="1:12">
      <c r="A234" s="112">
        <v>223</v>
      </c>
      <c r="B234" s="134" t="str">
        <f t="shared" ca="1" si="9"/>
        <v/>
      </c>
      <c r="C234" s="109" t="str">
        <f t="shared" ca="1" si="10"/>
        <v/>
      </c>
      <c r="D234" s="101" t="str">
        <f ca="1">IF(ISERROR(OFFSET('HARGA SATUAN'!$D$6,MATCH(C234,'HARGA SATUAN'!$C$7:$C$1492,0),0)),"",OFFSET('HARGA SATUAN'!$D$6,MATCH(C234,'HARGA SATUAN'!$C$7:$C$1492,0),0))</f>
        <v/>
      </c>
      <c r="E234" s="101">
        <f ca="1">IF(B234="+","Unit",IF(ISERROR(OFFSET('HARGA SATUAN'!$E$6,MATCH(C234,'HARGA SATUAN'!$C$7:$C$1492,0),0)),"",OFFSET('HARGA SATUAN'!$E$6,MATCH(C234,'HARGA SATUAN'!$C$7:$C$1492,0),0)))</f>
        <v>0</v>
      </c>
      <c r="F234" s="138" t="str">
        <f t="shared" ca="1" si="11"/>
        <v/>
      </c>
      <c r="G234" s="41">
        <f ca="1">IF(ISERROR(OFFSET('HARGA SATUAN'!$I$6,MATCH(C234,'HARGA SATUAN'!$C$7:$C$1492,0),0)),"",OFFSET('HARGA SATUAN'!$I$6,MATCH(C234,'HARGA SATUAN'!$C$7:$C$1492,0),0))</f>
        <v>0</v>
      </c>
      <c r="H234" s="136" t="str">
        <f ca="1">IF(B234="","",#REF!)</f>
        <v/>
      </c>
      <c r="I234" s="136" t="str">
        <f ca="1">IF(B234="","",#REF!)</f>
        <v/>
      </c>
      <c r="J234" s="136" t="str">
        <f ca="1">IF(B234="","",#REF!)</f>
        <v/>
      </c>
      <c r="K234" s="136" t="str">
        <f ca="1">IF(B234="","",#REF!)</f>
        <v/>
      </c>
      <c r="L234" s="136" t="str">
        <f ca="1">IF(C234="","",#REF!)</f>
        <v/>
      </c>
    </row>
    <row r="235" spans="1:12">
      <c r="A235" s="112">
        <v>224</v>
      </c>
      <c r="B235" s="134" t="str">
        <f t="shared" ca="1" si="9"/>
        <v/>
      </c>
      <c r="C235" s="109" t="str">
        <f t="shared" ca="1" si="10"/>
        <v/>
      </c>
      <c r="D235" s="101" t="str">
        <f ca="1">IF(ISERROR(OFFSET('HARGA SATUAN'!$D$6,MATCH(C235,'HARGA SATUAN'!$C$7:$C$1492,0),0)),"",OFFSET('HARGA SATUAN'!$D$6,MATCH(C235,'HARGA SATUAN'!$C$7:$C$1492,0),0))</f>
        <v/>
      </c>
      <c r="E235" s="101">
        <f ca="1">IF(B235="+","Unit",IF(ISERROR(OFFSET('HARGA SATUAN'!$E$6,MATCH(C235,'HARGA SATUAN'!$C$7:$C$1492,0),0)),"",OFFSET('HARGA SATUAN'!$E$6,MATCH(C235,'HARGA SATUAN'!$C$7:$C$1492,0),0)))</f>
        <v>0</v>
      </c>
      <c r="F235" s="138" t="str">
        <f t="shared" ca="1" si="11"/>
        <v/>
      </c>
      <c r="G235" s="41">
        <f ca="1">IF(ISERROR(OFFSET('HARGA SATUAN'!$I$6,MATCH(C235,'HARGA SATUAN'!$C$7:$C$1492,0),0)),"",OFFSET('HARGA SATUAN'!$I$6,MATCH(C235,'HARGA SATUAN'!$C$7:$C$1492,0),0))</f>
        <v>0</v>
      </c>
      <c r="H235" s="136" t="str">
        <f ca="1">IF(B235="","",#REF!)</f>
        <v/>
      </c>
      <c r="I235" s="136" t="str">
        <f ca="1">IF(B235="","",#REF!)</f>
        <v/>
      </c>
      <c r="J235" s="136" t="str">
        <f ca="1">IF(B235="","",#REF!)</f>
        <v/>
      </c>
      <c r="K235" s="136" t="str">
        <f ca="1">IF(B235="","",#REF!)</f>
        <v/>
      </c>
      <c r="L235" s="136" t="str">
        <f ca="1">IF(C235="","",#REF!)</f>
        <v/>
      </c>
    </row>
    <row r="236" spans="1:12">
      <c r="A236" s="112">
        <v>225</v>
      </c>
      <c r="B236" s="134" t="str">
        <f t="shared" ca="1" si="9"/>
        <v/>
      </c>
      <c r="C236" s="109" t="str">
        <f t="shared" ca="1" si="10"/>
        <v/>
      </c>
      <c r="D236" s="101" t="str">
        <f ca="1">IF(ISERROR(OFFSET('HARGA SATUAN'!$D$6,MATCH(C236,'HARGA SATUAN'!$C$7:$C$1492,0),0)),"",OFFSET('HARGA SATUAN'!$D$6,MATCH(C236,'HARGA SATUAN'!$C$7:$C$1492,0),0))</f>
        <v/>
      </c>
      <c r="E236" s="101">
        <f ca="1">IF(B236="+","Unit",IF(ISERROR(OFFSET('HARGA SATUAN'!$E$6,MATCH(C236,'HARGA SATUAN'!$C$7:$C$1492,0),0)),"",OFFSET('HARGA SATUAN'!$E$6,MATCH(C236,'HARGA SATUAN'!$C$7:$C$1492,0),0)))</f>
        <v>0</v>
      </c>
      <c r="F236" s="138" t="str">
        <f t="shared" ca="1" si="11"/>
        <v/>
      </c>
      <c r="G236" s="41">
        <f ca="1">IF(ISERROR(OFFSET('HARGA SATUAN'!$I$6,MATCH(C236,'HARGA SATUAN'!$C$7:$C$1492,0),0)),"",OFFSET('HARGA SATUAN'!$I$6,MATCH(C236,'HARGA SATUAN'!$C$7:$C$1492,0),0))</f>
        <v>0</v>
      </c>
      <c r="H236" s="136" t="str">
        <f ca="1">IF(B236="","",#REF!)</f>
        <v/>
      </c>
      <c r="I236" s="136" t="str">
        <f ca="1">IF(B236="","",#REF!)</f>
        <v/>
      </c>
      <c r="J236" s="136" t="str">
        <f ca="1">IF(B236="","",#REF!)</f>
        <v/>
      </c>
      <c r="K236" s="136" t="str">
        <f ca="1">IF(B236="","",#REF!)</f>
        <v/>
      </c>
      <c r="L236" s="136" t="str">
        <f ca="1">IF(C236="","",#REF!)</f>
        <v/>
      </c>
    </row>
    <row r="237" spans="1:12">
      <c r="A237" s="112">
        <v>226</v>
      </c>
      <c r="B237" s="134" t="str">
        <f t="shared" ca="1" si="9"/>
        <v/>
      </c>
      <c r="C237" s="109" t="str">
        <f t="shared" ca="1" si="10"/>
        <v/>
      </c>
      <c r="D237" s="101" t="str">
        <f ca="1">IF(ISERROR(OFFSET('HARGA SATUAN'!$D$6,MATCH(C237,'HARGA SATUAN'!$C$7:$C$1492,0),0)),"",OFFSET('HARGA SATUAN'!$D$6,MATCH(C237,'HARGA SATUAN'!$C$7:$C$1492,0),0))</f>
        <v/>
      </c>
      <c r="E237" s="101">
        <f ca="1">IF(B237="+","Unit",IF(ISERROR(OFFSET('HARGA SATUAN'!$E$6,MATCH(C237,'HARGA SATUAN'!$C$7:$C$1492,0),0)),"",OFFSET('HARGA SATUAN'!$E$6,MATCH(C237,'HARGA SATUAN'!$C$7:$C$1492,0),0)))</f>
        <v>0</v>
      </c>
      <c r="F237" s="138" t="str">
        <f t="shared" ca="1" si="11"/>
        <v/>
      </c>
      <c r="G237" s="41">
        <f ca="1">IF(ISERROR(OFFSET('HARGA SATUAN'!$I$6,MATCH(C237,'HARGA SATUAN'!$C$7:$C$1492,0),0)),"",OFFSET('HARGA SATUAN'!$I$6,MATCH(C237,'HARGA SATUAN'!$C$7:$C$1492,0),0))</f>
        <v>0</v>
      </c>
      <c r="H237" s="136" t="str">
        <f ca="1">IF(B237="","",#REF!)</f>
        <v/>
      </c>
      <c r="I237" s="136" t="str">
        <f ca="1">IF(B237="","",#REF!)</f>
        <v/>
      </c>
      <c r="J237" s="136" t="str">
        <f ca="1">IF(B237="","",#REF!)</f>
        <v/>
      </c>
      <c r="K237" s="136" t="str">
        <f ca="1">IF(B237="","",#REF!)</f>
        <v/>
      </c>
      <c r="L237" s="136" t="str">
        <f ca="1">IF(C237="","",#REF!)</f>
        <v/>
      </c>
    </row>
    <row r="238" spans="1:12">
      <c r="A238" s="112">
        <v>227</v>
      </c>
      <c r="B238" s="134" t="str">
        <f t="shared" ca="1" si="9"/>
        <v/>
      </c>
      <c r="C238" s="109" t="str">
        <f t="shared" ca="1" si="10"/>
        <v/>
      </c>
      <c r="D238" s="101" t="str">
        <f ca="1">IF(ISERROR(OFFSET('HARGA SATUAN'!$D$6,MATCH(C238,'HARGA SATUAN'!$C$7:$C$1492,0),0)),"",OFFSET('HARGA SATUAN'!$D$6,MATCH(C238,'HARGA SATUAN'!$C$7:$C$1492,0),0))</f>
        <v/>
      </c>
      <c r="E238" s="101">
        <f ca="1">IF(B238="+","Unit",IF(ISERROR(OFFSET('HARGA SATUAN'!$E$6,MATCH(C238,'HARGA SATUAN'!$C$7:$C$1492,0),0)),"",OFFSET('HARGA SATUAN'!$E$6,MATCH(C238,'HARGA SATUAN'!$C$7:$C$1492,0),0)))</f>
        <v>0</v>
      </c>
      <c r="F238" s="138" t="str">
        <f t="shared" ca="1" si="11"/>
        <v/>
      </c>
      <c r="G238" s="41">
        <f ca="1">IF(ISERROR(OFFSET('HARGA SATUAN'!$I$6,MATCH(C238,'HARGA SATUAN'!$C$7:$C$1492,0),0)),"",OFFSET('HARGA SATUAN'!$I$6,MATCH(C238,'HARGA SATUAN'!$C$7:$C$1492,0),0))</f>
        <v>0</v>
      </c>
      <c r="H238" s="136" t="str">
        <f ca="1">IF(B238="","",#REF!)</f>
        <v/>
      </c>
      <c r="I238" s="136" t="str">
        <f ca="1">IF(B238="","",#REF!)</f>
        <v/>
      </c>
      <c r="J238" s="136" t="str">
        <f ca="1">IF(B238="","",#REF!)</f>
        <v/>
      </c>
      <c r="K238" s="136" t="str">
        <f ca="1">IF(B238="","",#REF!)</f>
        <v/>
      </c>
      <c r="L238" s="136" t="str">
        <f ca="1">IF(C238="","",#REF!)</f>
        <v/>
      </c>
    </row>
    <row r="239" spans="1:12">
      <c r="A239" s="112">
        <v>228</v>
      </c>
      <c r="B239" s="134" t="str">
        <f t="shared" ca="1" si="9"/>
        <v/>
      </c>
      <c r="C239" s="109" t="str">
        <f t="shared" ca="1" si="10"/>
        <v/>
      </c>
      <c r="D239" s="101" t="str">
        <f ca="1">IF(ISERROR(OFFSET('HARGA SATUAN'!$D$6,MATCH(C239,'HARGA SATUAN'!$C$7:$C$1492,0),0)),"",OFFSET('HARGA SATUAN'!$D$6,MATCH(C239,'HARGA SATUAN'!$C$7:$C$1492,0),0))</f>
        <v/>
      </c>
      <c r="E239" s="101">
        <f ca="1">IF(B239="+","Unit",IF(ISERROR(OFFSET('HARGA SATUAN'!$E$6,MATCH(C239,'HARGA SATUAN'!$C$7:$C$1492,0),0)),"",OFFSET('HARGA SATUAN'!$E$6,MATCH(C239,'HARGA SATUAN'!$C$7:$C$1492,0),0)))</f>
        <v>0</v>
      </c>
      <c r="F239" s="138" t="str">
        <f t="shared" ca="1" si="11"/>
        <v/>
      </c>
      <c r="G239" s="41">
        <f ca="1">IF(ISERROR(OFFSET('HARGA SATUAN'!$I$6,MATCH(C239,'HARGA SATUAN'!$C$7:$C$1492,0),0)),"",OFFSET('HARGA SATUAN'!$I$6,MATCH(C239,'HARGA SATUAN'!$C$7:$C$1492,0),0))</f>
        <v>0</v>
      </c>
      <c r="H239" s="136" t="str">
        <f ca="1">IF(B239="","",#REF!)</f>
        <v/>
      </c>
      <c r="I239" s="136" t="str">
        <f ca="1">IF(B239="","",#REF!)</f>
        <v/>
      </c>
      <c r="J239" s="136" t="str">
        <f ca="1">IF(B239="","",#REF!)</f>
        <v/>
      </c>
      <c r="K239" s="136" t="str">
        <f ca="1">IF(B239="","",#REF!)</f>
        <v/>
      </c>
      <c r="L239" s="136" t="str">
        <f ca="1">IF(C239="","",#REF!)</f>
        <v/>
      </c>
    </row>
    <row r="240" spans="1:12">
      <c r="A240" s="112">
        <v>229</v>
      </c>
      <c r="B240" s="134" t="str">
        <f t="shared" ca="1" si="9"/>
        <v/>
      </c>
      <c r="C240" s="109" t="str">
        <f t="shared" ca="1" si="10"/>
        <v/>
      </c>
      <c r="D240" s="101" t="str">
        <f ca="1">IF(ISERROR(OFFSET('HARGA SATUAN'!$D$6,MATCH(C240,'HARGA SATUAN'!$C$7:$C$1492,0),0)),"",OFFSET('HARGA SATUAN'!$D$6,MATCH(C240,'HARGA SATUAN'!$C$7:$C$1492,0),0))</f>
        <v/>
      </c>
      <c r="E240" s="101">
        <f ca="1">IF(B240="+","Unit",IF(ISERROR(OFFSET('HARGA SATUAN'!$E$6,MATCH(C240,'HARGA SATUAN'!$C$7:$C$1492,0),0)),"",OFFSET('HARGA SATUAN'!$E$6,MATCH(C240,'HARGA SATUAN'!$C$7:$C$1492,0),0)))</f>
        <v>0</v>
      </c>
      <c r="F240" s="138" t="str">
        <f t="shared" ca="1" si="11"/>
        <v/>
      </c>
      <c r="G240" s="41">
        <f ca="1">IF(ISERROR(OFFSET('HARGA SATUAN'!$I$6,MATCH(C240,'HARGA SATUAN'!$C$7:$C$1492,0),0)),"",OFFSET('HARGA SATUAN'!$I$6,MATCH(C240,'HARGA SATUAN'!$C$7:$C$1492,0),0))</f>
        <v>0</v>
      </c>
      <c r="H240" s="136" t="str">
        <f ca="1">IF(B240="","",#REF!)</f>
        <v/>
      </c>
      <c r="I240" s="136" t="str">
        <f ca="1">IF(B240="","",#REF!)</f>
        <v/>
      </c>
      <c r="J240" s="136" t="str">
        <f ca="1">IF(B240="","",#REF!)</f>
        <v/>
      </c>
      <c r="K240" s="136" t="str">
        <f ca="1">IF(B240="","",#REF!)</f>
        <v/>
      </c>
      <c r="L240" s="136" t="str">
        <f ca="1">IF(C240="","",#REF!)</f>
        <v/>
      </c>
    </row>
    <row r="241" spans="1:12">
      <c r="A241" s="112">
        <v>230</v>
      </c>
      <c r="B241" s="134" t="str">
        <f t="shared" ca="1" si="9"/>
        <v/>
      </c>
      <c r="C241" s="109" t="str">
        <f t="shared" ca="1" si="10"/>
        <v/>
      </c>
      <c r="D241" s="101" t="str">
        <f ca="1">IF(ISERROR(OFFSET('HARGA SATUAN'!$D$6,MATCH(C241,'HARGA SATUAN'!$C$7:$C$1492,0),0)),"",OFFSET('HARGA SATUAN'!$D$6,MATCH(C241,'HARGA SATUAN'!$C$7:$C$1492,0),0))</f>
        <v/>
      </c>
      <c r="E241" s="101">
        <f ca="1">IF(B241="+","Unit",IF(ISERROR(OFFSET('HARGA SATUAN'!$E$6,MATCH(C241,'HARGA SATUAN'!$C$7:$C$1492,0),0)),"",OFFSET('HARGA SATUAN'!$E$6,MATCH(C241,'HARGA SATUAN'!$C$7:$C$1492,0),0)))</f>
        <v>0</v>
      </c>
      <c r="F241" s="138" t="str">
        <f t="shared" ca="1" si="11"/>
        <v/>
      </c>
      <c r="G241" s="41">
        <f ca="1">IF(ISERROR(OFFSET('HARGA SATUAN'!$I$6,MATCH(C241,'HARGA SATUAN'!$C$7:$C$1492,0),0)),"",OFFSET('HARGA SATUAN'!$I$6,MATCH(C241,'HARGA SATUAN'!$C$7:$C$1492,0),0))</f>
        <v>0</v>
      </c>
      <c r="H241" s="136" t="str">
        <f ca="1">IF(B241="","",#REF!)</f>
        <v/>
      </c>
      <c r="I241" s="136" t="str">
        <f ca="1">IF(B241="","",#REF!)</f>
        <v/>
      </c>
      <c r="J241" s="136" t="str">
        <f ca="1">IF(B241="","",#REF!)</f>
        <v/>
      </c>
      <c r="K241" s="136" t="str">
        <f ca="1">IF(B241="","",#REF!)</f>
        <v/>
      </c>
      <c r="L241" s="136" t="str">
        <f ca="1">IF(C241="","",#REF!)</f>
        <v/>
      </c>
    </row>
    <row r="242" spans="1:12">
      <c r="A242" s="112">
        <v>231</v>
      </c>
      <c r="B242" s="134" t="str">
        <f t="shared" ca="1" si="9"/>
        <v/>
      </c>
      <c r="C242" s="109" t="str">
        <f t="shared" ca="1" si="10"/>
        <v/>
      </c>
      <c r="D242" s="101" t="str">
        <f ca="1">IF(ISERROR(OFFSET('HARGA SATUAN'!$D$6,MATCH(C242,'HARGA SATUAN'!$C$7:$C$1492,0),0)),"",OFFSET('HARGA SATUAN'!$D$6,MATCH(C242,'HARGA SATUAN'!$C$7:$C$1492,0),0))</f>
        <v/>
      </c>
      <c r="E242" s="101">
        <f ca="1">IF(B242="+","Unit",IF(ISERROR(OFFSET('HARGA SATUAN'!$E$6,MATCH(C242,'HARGA SATUAN'!$C$7:$C$1492,0),0)),"",OFFSET('HARGA SATUAN'!$E$6,MATCH(C242,'HARGA SATUAN'!$C$7:$C$1492,0),0)))</f>
        <v>0</v>
      </c>
      <c r="F242" s="138" t="str">
        <f t="shared" ca="1" si="11"/>
        <v/>
      </c>
      <c r="G242" s="41">
        <f ca="1">IF(ISERROR(OFFSET('HARGA SATUAN'!$I$6,MATCH(C242,'HARGA SATUAN'!$C$7:$C$1492,0),0)),"",OFFSET('HARGA SATUAN'!$I$6,MATCH(C242,'HARGA SATUAN'!$C$7:$C$1492,0),0))</f>
        <v>0</v>
      </c>
      <c r="H242" s="136" t="str">
        <f ca="1">IF(B242="","",#REF!)</f>
        <v/>
      </c>
      <c r="I242" s="136" t="str">
        <f ca="1">IF(B242="","",#REF!)</f>
        <v/>
      </c>
      <c r="J242" s="136" t="str">
        <f ca="1">IF(B242="","",#REF!)</f>
        <v/>
      </c>
      <c r="K242" s="136" t="str">
        <f ca="1">IF(B242="","",#REF!)</f>
        <v/>
      </c>
      <c r="L242" s="136" t="str">
        <f ca="1">IF(C242="","",#REF!)</f>
        <v/>
      </c>
    </row>
    <row r="243" spans="1:12">
      <c r="A243" s="112">
        <v>232</v>
      </c>
      <c r="B243" s="134" t="str">
        <f t="shared" ca="1" si="9"/>
        <v/>
      </c>
      <c r="C243" s="109" t="str">
        <f t="shared" ca="1" si="10"/>
        <v/>
      </c>
      <c r="D243" s="101" t="str">
        <f ca="1">IF(ISERROR(OFFSET('HARGA SATUAN'!$D$6,MATCH(C243,'HARGA SATUAN'!$C$7:$C$1492,0),0)),"",OFFSET('HARGA SATUAN'!$D$6,MATCH(C243,'HARGA SATUAN'!$C$7:$C$1492,0),0))</f>
        <v/>
      </c>
      <c r="E243" s="101">
        <f ca="1">IF(B243="+","Unit",IF(ISERROR(OFFSET('HARGA SATUAN'!$E$6,MATCH(C243,'HARGA SATUAN'!$C$7:$C$1492,0),0)),"",OFFSET('HARGA SATUAN'!$E$6,MATCH(C243,'HARGA SATUAN'!$C$7:$C$1492,0),0)))</f>
        <v>0</v>
      </c>
      <c r="F243" s="138" t="str">
        <f t="shared" ca="1" si="11"/>
        <v/>
      </c>
      <c r="G243" s="41">
        <f ca="1">IF(ISERROR(OFFSET('HARGA SATUAN'!$I$6,MATCH(C243,'HARGA SATUAN'!$C$7:$C$1492,0),0)),"",OFFSET('HARGA SATUAN'!$I$6,MATCH(C243,'HARGA SATUAN'!$C$7:$C$1492,0),0))</f>
        <v>0</v>
      </c>
      <c r="H243" s="136" t="str">
        <f ca="1">IF(B243="","",#REF!)</f>
        <v/>
      </c>
      <c r="I243" s="136" t="str">
        <f ca="1">IF(B243="","",#REF!)</f>
        <v/>
      </c>
      <c r="J243" s="136" t="str">
        <f ca="1">IF(B243="","",#REF!)</f>
        <v/>
      </c>
      <c r="K243" s="136" t="str">
        <f ca="1">IF(B243="","",#REF!)</f>
        <v/>
      </c>
      <c r="L243" s="136" t="str">
        <f ca="1">IF(C243="","",#REF!)</f>
        <v/>
      </c>
    </row>
    <row r="244" spans="1:12">
      <c r="A244" s="112">
        <v>233</v>
      </c>
      <c r="B244" s="134" t="str">
        <f t="shared" ca="1" si="9"/>
        <v/>
      </c>
      <c r="C244" s="109" t="str">
        <f t="shared" ca="1" si="10"/>
        <v/>
      </c>
      <c r="D244" s="101" t="str">
        <f ca="1">IF(ISERROR(OFFSET('HARGA SATUAN'!$D$6,MATCH(C244,'HARGA SATUAN'!$C$7:$C$1492,0),0)),"",OFFSET('HARGA SATUAN'!$D$6,MATCH(C244,'HARGA SATUAN'!$C$7:$C$1492,0),0))</f>
        <v/>
      </c>
      <c r="E244" s="101">
        <f ca="1">IF(B244="+","Unit",IF(ISERROR(OFFSET('HARGA SATUAN'!$E$6,MATCH(C244,'HARGA SATUAN'!$C$7:$C$1492,0),0)),"",OFFSET('HARGA SATUAN'!$E$6,MATCH(C244,'HARGA SATUAN'!$C$7:$C$1492,0),0)))</f>
        <v>0</v>
      </c>
      <c r="F244" s="138" t="str">
        <f t="shared" ca="1" si="11"/>
        <v/>
      </c>
      <c r="G244" s="41">
        <f ca="1">IF(ISERROR(OFFSET('HARGA SATUAN'!$I$6,MATCH(C244,'HARGA SATUAN'!$C$7:$C$1492,0),0)),"",OFFSET('HARGA SATUAN'!$I$6,MATCH(C244,'HARGA SATUAN'!$C$7:$C$1492,0),0))</f>
        <v>0</v>
      </c>
      <c r="H244" s="136" t="str">
        <f ca="1">IF(B244="","",#REF!)</f>
        <v/>
      </c>
      <c r="I244" s="136" t="str">
        <f ca="1">IF(B244="","",#REF!)</f>
        <v/>
      </c>
      <c r="J244" s="136" t="str">
        <f ca="1">IF(B244="","",#REF!)</f>
        <v/>
      </c>
      <c r="K244" s="136" t="str">
        <f ca="1">IF(B244="","",#REF!)</f>
        <v/>
      </c>
      <c r="L244" s="136" t="str">
        <f ca="1">IF(C244="","",#REF!)</f>
        <v/>
      </c>
    </row>
    <row r="245" spans="1:12">
      <c r="A245" s="112">
        <v>234</v>
      </c>
      <c r="B245" s="134" t="str">
        <f t="shared" ca="1" si="9"/>
        <v/>
      </c>
      <c r="C245" s="109" t="str">
        <f t="shared" ca="1" si="10"/>
        <v/>
      </c>
      <c r="D245" s="101" t="str">
        <f ca="1">IF(ISERROR(OFFSET('HARGA SATUAN'!$D$6,MATCH(C245,'HARGA SATUAN'!$C$7:$C$1492,0),0)),"",OFFSET('HARGA SATUAN'!$D$6,MATCH(C245,'HARGA SATUAN'!$C$7:$C$1492,0),0))</f>
        <v/>
      </c>
      <c r="E245" s="101">
        <f ca="1">IF(B245="+","Unit",IF(ISERROR(OFFSET('HARGA SATUAN'!$E$6,MATCH(C245,'HARGA SATUAN'!$C$7:$C$1492,0),0)),"",OFFSET('HARGA SATUAN'!$E$6,MATCH(C245,'HARGA SATUAN'!$C$7:$C$1492,0),0)))</f>
        <v>0</v>
      </c>
      <c r="F245" s="138" t="str">
        <f t="shared" ca="1" si="11"/>
        <v/>
      </c>
      <c r="G245" s="41">
        <f ca="1">IF(ISERROR(OFFSET('HARGA SATUAN'!$I$6,MATCH(C245,'HARGA SATUAN'!$C$7:$C$1492,0),0)),"",OFFSET('HARGA SATUAN'!$I$6,MATCH(C245,'HARGA SATUAN'!$C$7:$C$1492,0),0))</f>
        <v>0</v>
      </c>
      <c r="H245" s="136" t="str">
        <f ca="1">IF(B245="","",#REF!)</f>
        <v/>
      </c>
      <c r="I245" s="136" t="str">
        <f ca="1">IF(B245="","",#REF!)</f>
        <v/>
      </c>
      <c r="J245" s="136" t="str">
        <f ca="1">IF(B245="","",#REF!)</f>
        <v/>
      </c>
      <c r="K245" s="136" t="str">
        <f ca="1">IF(B245="","",#REF!)</f>
        <v/>
      </c>
      <c r="L245" s="136" t="str">
        <f ca="1">IF(C245="","",#REF!)</f>
        <v/>
      </c>
    </row>
    <row r="246" spans="1:12">
      <c r="A246" s="112">
        <v>235</v>
      </c>
      <c r="B246" s="134" t="str">
        <f t="shared" ca="1" si="9"/>
        <v/>
      </c>
      <c r="C246" s="109" t="str">
        <f t="shared" ca="1" si="10"/>
        <v/>
      </c>
      <c r="D246" s="101" t="str">
        <f ca="1">IF(ISERROR(OFFSET('HARGA SATUAN'!$D$6,MATCH(C246,'HARGA SATUAN'!$C$7:$C$1492,0),0)),"",OFFSET('HARGA SATUAN'!$D$6,MATCH(C246,'HARGA SATUAN'!$C$7:$C$1492,0),0))</f>
        <v/>
      </c>
      <c r="E246" s="101">
        <f ca="1">IF(B246="+","Unit",IF(ISERROR(OFFSET('HARGA SATUAN'!$E$6,MATCH(C246,'HARGA SATUAN'!$C$7:$C$1492,0),0)),"",OFFSET('HARGA SATUAN'!$E$6,MATCH(C246,'HARGA SATUAN'!$C$7:$C$1492,0),0)))</f>
        <v>0</v>
      </c>
      <c r="F246" s="138" t="str">
        <f t="shared" ca="1" si="11"/>
        <v/>
      </c>
      <c r="G246" s="41">
        <f ca="1">IF(ISERROR(OFFSET('HARGA SATUAN'!$I$6,MATCH(C246,'HARGA SATUAN'!$C$7:$C$1492,0),0)),"",OFFSET('HARGA SATUAN'!$I$6,MATCH(C246,'HARGA SATUAN'!$C$7:$C$1492,0),0))</f>
        <v>0</v>
      </c>
      <c r="H246" s="136" t="str">
        <f ca="1">IF(B246="","",#REF!)</f>
        <v/>
      </c>
      <c r="I246" s="136" t="str">
        <f ca="1">IF(B246="","",#REF!)</f>
        <v/>
      </c>
      <c r="J246" s="136" t="str">
        <f ca="1">IF(B246="","",#REF!)</f>
        <v/>
      </c>
      <c r="K246" s="136" t="str">
        <f ca="1">IF(B246="","",#REF!)</f>
        <v/>
      </c>
      <c r="L246" s="136" t="str">
        <f ca="1">IF(C246="","",#REF!)</f>
        <v/>
      </c>
    </row>
    <row r="247" spans="1:12">
      <c r="A247" s="112">
        <v>236</v>
      </c>
      <c r="B247" s="134" t="str">
        <f t="shared" ca="1" si="9"/>
        <v/>
      </c>
      <c r="C247" s="109" t="str">
        <f t="shared" ca="1" si="10"/>
        <v/>
      </c>
      <c r="D247" s="101" t="str">
        <f ca="1">IF(ISERROR(OFFSET('HARGA SATUAN'!$D$6,MATCH(C247,'HARGA SATUAN'!$C$7:$C$1492,0),0)),"",OFFSET('HARGA SATUAN'!$D$6,MATCH(C247,'HARGA SATUAN'!$C$7:$C$1492,0),0))</f>
        <v/>
      </c>
      <c r="E247" s="101">
        <f ca="1">IF(B247="+","Unit",IF(ISERROR(OFFSET('HARGA SATUAN'!$E$6,MATCH(C247,'HARGA SATUAN'!$C$7:$C$1492,0),0)),"",OFFSET('HARGA SATUAN'!$E$6,MATCH(C247,'HARGA SATUAN'!$C$7:$C$1492,0),0)))</f>
        <v>0</v>
      </c>
      <c r="F247" s="138" t="str">
        <f t="shared" ca="1" si="11"/>
        <v/>
      </c>
      <c r="G247" s="41">
        <f ca="1">IF(ISERROR(OFFSET('HARGA SATUAN'!$I$6,MATCH(C247,'HARGA SATUAN'!$C$7:$C$1492,0),0)),"",OFFSET('HARGA SATUAN'!$I$6,MATCH(C247,'HARGA SATUAN'!$C$7:$C$1492,0),0))</f>
        <v>0</v>
      </c>
      <c r="H247" s="136" t="str">
        <f ca="1">IF(B247="","",#REF!)</f>
        <v/>
      </c>
      <c r="I247" s="136" t="str">
        <f ca="1">IF(B247="","",#REF!)</f>
        <v/>
      </c>
      <c r="J247" s="136" t="str">
        <f ca="1">IF(B247="","",#REF!)</f>
        <v/>
      </c>
      <c r="K247" s="136" t="str">
        <f ca="1">IF(B247="","",#REF!)</f>
        <v/>
      </c>
      <c r="L247" s="136" t="str">
        <f ca="1">IF(C247="","",#REF!)</f>
        <v/>
      </c>
    </row>
    <row r="248" spans="1:12">
      <c r="A248" s="112">
        <v>237</v>
      </c>
      <c r="B248" s="134" t="str">
        <f t="shared" ca="1" si="9"/>
        <v/>
      </c>
      <c r="C248" s="109" t="str">
        <f t="shared" ca="1" si="10"/>
        <v/>
      </c>
      <c r="D248" s="101" t="str">
        <f ca="1">IF(ISERROR(OFFSET('HARGA SATUAN'!$D$6,MATCH(C248,'HARGA SATUAN'!$C$7:$C$1492,0),0)),"",OFFSET('HARGA SATUAN'!$D$6,MATCH(C248,'HARGA SATUAN'!$C$7:$C$1492,0),0))</f>
        <v/>
      </c>
      <c r="E248" s="101">
        <f ca="1">IF(B248="+","Unit",IF(ISERROR(OFFSET('HARGA SATUAN'!$E$6,MATCH(C248,'HARGA SATUAN'!$C$7:$C$1492,0),0)),"",OFFSET('HARGA SATUAN'!$E$6,MATCH(C248,'HARGA SATUAN'!$C$7:$C$1492,0),0)))</f>
        <v>0</v>
      </c>
      <c r="F248" s="138" t="str">
        <f t="shared" ca="1" si="11"/>
        <v/>
      </c>
      <c r="G248" s="41">
        <f ca="1">IF(ISERROR(OFFSET('HARGA SATUAN'!$I$6,MATCH(C248,'HARGA SATUAN'!$C$7:$C$1492,0),0)),"",OFFSET('HARGA SATUAN'!$I$6,MATCH(C248,'HARGA SATUAN'!$C$7:$C$1492,0),0))</f>
        <v>0</v>
      </c>
      <c r="H248" s="136" t="str">
        <f ca="1">IF(B248="","",#REF!)</f>
        <v/>
      </c>
      <c r="I248" s="136" t="str">
        <f ca="1">IF(B248="","",#REF!)</f>
        <v/>
      </c>
      <c r="J248" s="136" t="str">
        <f ca="1">IF(B248="","",#REF!)</f>
        <v/>
      </c>
      <c r="K248" s="136" t="str">
        <f ca="1">IF(B248="","",#REF!)</f>
        <v/>
      </c>
      <c r="L248" s="136" t="str">
        <f ca="1">IF(C248="","",#REF!)</f>
        <v/>
      </c>
    </row>
    <row r="249" spans="1:12">
      <c r="A249" s="112">
        <v>238</v>
      </c>
      <c r="B249" s="134" t="str">
        <f t="shared" ca="1" si="9"/>
        <v/>
      </c>
      <c r="C249" s="109" t="str">
        <f t="shared" ca="1" si="10"/>
        <v/>
      </c>
      <c r="D249" s="101" t="str">
        <f ca="1">IF(ISERROR(OFFSET('HARGA SATUAN'!$D$6,MATCH(C249,'HARGA SATUAN'!$C$7:$C$1492,0),0)),"",OFFSET('HARGA SATUAN'!$D$6,MATCH(C249,'HARGA SATUAN'!$C$7:$C$1492,0),0))</f>
        <v/>
      </c>
      <c r="E249" s="101">
        <f ca="1">IF(B249="+","Unit",IF(ISERROR(OFFSET('HARGA SATUAN'!$E$6,MATCH(C249,'HARGA SATUAN'!$C$7:$C$1492,0),0)),"",OFFSET('HARGA SATUAN'!$E$6,MATCH(C249,'HARGA SATUAN'!$C$7:$C$1492,0),0)))</f>
        <v>0</v>
      </c>
      <c r="F249" s="138" t="str">
        <f t="shared" ca="1" si="11"/>
        <v/>
      </c>
      <c r="G249" s="41">
        <f ca="1">IF(ISERROR(OFFSET('HARGA SATUAN'!$I$6,MATCH(C249,'HARGA SATUAN'!$C$7:$C$1492,0),0)),"",OFFSET('HARGA SATUAN'!$I$6,MATCH(C249,'HARGA SATUAN'!$C$7:$C$1492,0),0))</f>
        <v>0</v>
      </c>
      <c r="H249" s="136" t="str">
        <f ca="1">IF(B249="","",#REF!)</f>
        <v/>
      </c>
      <c r="I249" s="136" t="str">
        <f ca="1">IF(B249="","",#REF!)</f>
        <v/>
      </c>
      <c r="J249" s="136" t="str">
        <f ca="1">IF(B249="","",#REF!)</f>
        <v/>
      </c>
      <c r="K249" s="136" t="str">
        <f ca="1">IF(B249="","",#REF!)</f>
        <v/>
      </c>
      <c r="L249" s="136" t="str">
        <f ca="1">IF(C249="","",#REF!)</f>
        <v/>
      </c>
    </row>
    <row r="250" spans="1:12">
      <c r="A250" s="112">
        <v>239</v>
      </c>
      <c r="B250" s="134" t="str">
        <f t="shared" ca="1" si="9"/>
        <v/>
      </c>
      <c r="C250" s="109" t="str">
        <f t="shared" ca="1" si="10"/>
        <v/>
      </c>
      <c r="D250" s="101" t="str">
        <f ca="1">IF(ISERROR(OFFSET('HARGA SATUAN'!$D$6,MATCH(C250,'HARGA SATUAN'!$C$7:$C$1492,0),0)),"",OFFSET('HARGA SATUAN'!$D$6,MATCH(C250,'HARGA SATUAN'!$C$7:$C$1492,0),0))</f>
        <v/>
      </c>
      <c r="E250" s="101">
        <f ca="1">IF(B250="+","Unit",IF(ISERROR(OFFSET('HARGA SATUAN'!$E$6,MATCH(C250,'HARGA SATUAN'!$C$7:$C$1492,0),0)),"",OFFSET('HARGA SATUAN'!$E$6,MATCH(C250,'HARGA SATUAN'!$C$7:$C$1492,0),0)))</f>
        <v>0</v>
      </c>
      <c r="F250" s="138" t="str">
        <f t="shared" ca="1" si="11"/>
        <v/>
      </c>
      <c r="G250" s="41">
        <f ca="1">IF(ISERROR(OFFSET('HARGA SATUAN'!$I$6,MATCH(C250,'HARGA SATUAN'!$C$7:$C$1492,0),0)),"",OFFSET('HARGA SATUAN'!$I$6,MATCH(C250,'HARGA SATUAN'!$C$7:$C$1492,0),0))</f>
        <v>0</v>
      </c>
      <c r="H250" s="136" t="str">
        <f ca="1">IF(B250="","",#REF!)</f>
        <v/>
      </c>
      <c r="I250" s="136" t="str">
        <f ca="1">IF(B250="","",#REF!)</f>
        <v/>
      </c>
      <c r="J250" s="136" t="str">
        <f ca="1">IF(B250="","",#REF!)</f>
        <v/>
      </c>
      <c r="K250" s="136" t="str">
        <f ca="1">IF(B250="","",#REF!)</f>
        <v/>
      </c>
      <c r="L250" s="136" t="str">
        <f ca="1">IF(C250="","",#REF!)</f>
        <v/>
      </c>
    </row>
    <row r="251" spans="1:12">
      <c r="A251" s="112">
        <v>240</v>
      </c>
      <c r="B251" s="134" t="str">
        <f t="shared" ca="1" si="9"/>
        <v/>
      </c>
      <c r="C251" s="109" t="str">
        <f t="shared" ca="1" si="10"/>
        <v/>
      </c>
      <c r="D251" s="101" t="str">
        <f ca="1">IF(ISERROR(OFFSET('HARGA SATUAN'!$D$6,MATCH(C251,'HARGA SATUAN'!$C$7:$C$1492,0),0)),"",OFFSET('HARGA SATUAN'!$D$6,MATCH(C251,'HARGA SATUAN'!$C$7:$C$1492,0),0))</f>
        <v/>
      </c>
      <c r="E251" s="101">
        <f ca="1">IF(B251="+","Unit",IF(ISERROR(OFFSET('HARGA SATUAN'!$E$6,MATCH(C251,'HARGA SATUAN'!$C$7:$C$1492,0),0)),"",OFFSET('HARGA SATUAN'!$E$6,MATCH(C251,'HARGA SATUAN'!$C$7:$C$1492,0),0)))</f>
        <v>0</v>
      </c>
      <c r="F251" s="138" t="str">
        <f t="shared" ca="1" si="11"/>
        <v/>
      </c>
      <c r="G251" s="41">
        <f ca="1">IF(ISERROR(OFFSET('HARGA SATUAN'!$I$6,MATCH(C251,'HARGA SATUAN'!$C$7:$C$1492,0),0)),"",OFFSET('HARGA SATUAN'!$I$6,MATCH(C251,'HARGA SATUAN'!$C$7:$C$1492,0),0))</f>
        <v>0</v>
      </c>
      <c r="H251" s="136" t="str">
        <f ca="1">IF(B251="","",#REF!)</f>
        <v/>
      </c>
      <c r="I251" s="136" t="str">
        <f ca="1">IF(B251="","",#REF!)</f>
        <v/>
      </c>
      <c r="J251" s="136" t="str">
        <f ca="1">IF(B251="","",#REF!)</f>
        <v/>
      </c>
      <c r="K251" s="136" t="str">
        <f ca="1">IF(B251="","",#REF!)</f>
        <v/>
      </c>
      <c r="L251" s="136" t="str">
        <f ca="1">IF(C251="","",#REF!)</f>
        <v/>
      </c>
    </row>
    <row r="252" spans="1:12">
      <c r="A252" s="112">
        <v>241</v>
      </c>
      <c r="B252" s="134" t="str">
        <f t="shared" ca="1" si="9"/>
        <v/>
      </c>
      <c r="C252" s="109" t="str">
        <f t="shared" ca="1" si="10"/>
        <v/>
      </c>
      <c r="D252" s="101" t="str">
        <f ca="1">IF(ISERROR(OFFSET('HARGA SATUAN'!$D$6,MATCH(C252,'HARGA SATUAN'!$C$7:$C$1492,0),0)),"",OFFSET('HARGA SATUAN'!$D$6,MATCH(C252,'HARGA SATUAN'!$C$7:$C$1492,0),0))</f>
        <v/>
      </c>
      <c r="E252" s="101">
        <f ca="1">IF(B252="+","Unit",IF(ISERROR(OFFSET('HARGA SATUAN'!$E$6,MATCH(C252,'HARGA SATUAN'!$C$7:$C$1492,0),0)),"",OFFSET('HARGA SATUAN'!$E$6,MATCH(C252,'HARGA SATUAN'!$C$7:$C$1492,0),0)))</f>
        <v>0</v>
      </c>
      <c r="F252" s="138" t="str">
        <f t="shared" ca="1" si="11"/>
        <v/>
      </c>
      <c r="G252" s="41">
        <f ca="1">IF(ISERROR(OFFSET('HARGA SATUAN'!$I$6,MATCH(C252,'HARGA SATUAN'!$C$7:$C$1492,0),0)),"",OFFSET('HARGA SATUAN'!$I$6,MATCH(C252,'HARGA SATUAN'!$C$7:$C$1492,0),0))</f>
        <v>0</v>
      </c>
      <c r="H252" s="136" t="str">
        <f ca="1">IF(B252="","",#REF!)</f>
        <v/>
      </c>
      <c r="I252" s="136" t="str">
        <f ca="1">IF(B252="","",#REF!)</f>
        <v/>
      </c>
      <c r="J252" s="136" t="str">
        <f ca="1">IF(B252="","",#REF!)</f>
        <v/>
      </c>
      <c r="K252" s="136" t="str">
        <f ca="1">IF(B252="","",#REF!)</f>
        <v/>
      </c>
      <c r="L252" s="136" t="str">
        <f ca="1">IF(C252="","",#REF!)</f>
        <v/>
      </c>
    </row>
    <row r="253" spans="1:12">
      <c r="A253" s="112">
        <v>242</v>
      </c>
      <c r="B253" s="134" t="str">
        <f t="shared" ca="1" si="9"/>
        <v/>
      </c>
      <c r="C253" s="109" t="str">
        <f t="shared" ca="1" si="10"/>
        <v/>
      </c>
      <c r="D253" s="101" t="str">
        <f ca="1">IF(ISERROR(OFFSET('HARGA SATUAN'!$D$6,MATCH(C253,'HARGA SATUAN'!$C$7:$C$1492,0),0)),"",OFFSET('HARGA SATUAN'!$D$6,MATCH(C253,'HARGA SATUAN'!$C$7:$C$1492,0),0))</f>
        <v/>
      </c>
      <c r="E253" s="101">
        <f ca="1">IF(B253="+","Unit",IF(ISERROR(OFFSET('HARGA SATUAN'!$E$6,MATCH(C253,'HARGA SATUAN'!$C$7:$C$1492,0),0)),"",OFFSET('HARGA SATUAN'!$E$6,MATCH(C253,'HARGA SATUAN'!$C$7:$C$1492,0),0)))</f>
        <v>0</v>
      </c>
      <c r="F253" s="138" t="str">
        <f t="shared" ca="1" si="11"/>
        <v/>
      </c>
      <c r="G253" s="41">
        <f ca="1">IF(ISERROR(OFFSET('HARGA SATUAN'!$I$6,MATCH(C253,'HARGA SATUAN'!$C$7:$C$1492,0),0)),"",OFFSET('HARGA SATUAN'!$I$6,MATCH(C253,'HARGA SATUAN'!$C$7:$C$1492,0),0))</f>
        <v>0</v>
      </c>
      <c r="H253" s="136" t="str">
        <f ca="1">IF(B253="","",#REF!)</f>
        <v/>
      </c>
      <c r="I253" s="136" t="str">
        <f ca="1">IF(B253="","",#REF!)</f>
        <v/>
      </c>
      <c r="J253" s="136" t="str">
        <f ca="1">IF(B253="","",#REF!)</f>
        <v/>
      </c>
      <c r="K253" s="136" t="str">
        <f ca="1">IF(B253="","",#REF!)</f>
        <v/>
      </c>
      <c r="L253" s="136" t="str">
        <f ca="1">IF(C253="","",#REF!)</f>
        <v/>
      </c>
    </row>
    <row r="254" spans="1:12">
      <c r="A254" s="112">
        <v>243</v>
      </c>
      <c r="B254" s="134" t="str">
        <f t="shared" ca="1" si="9"/>
        <v/>
      </c>
      <c r="C254" s="109" t="str">
        <f t="shared" ca="1" si="10"/>
        <v/>
      </c>
      <c r="D254" s="101" t="str">
        <f ca="1">IF(ISERROR(OFFSET('HARGA SATUAN'!$D$6,MATCH(C254,'HARGA SATUAN'!$C$7:$C$1492,0),0)),"",OFFSET('HARGA SATUAN'!$D$6,MATCH(C254,'HARGA SATUAN'!$C$7:$C$1492,0),0))</f>
        <v/>
      </c>
      <c r="E254" s="101">
        <f ca="1">IF(B254="+","Unit",IF(ISERROR(OFFSET('HARGA SATUAN'!$E$6,MATCH(C254,'HARGA SATUAN'!$C$7:$C$1492,0),0)),"",OFFSET('HARGA SATUAN'!$E$6,MATCH(C254,'HARGA SATUAN'!$C$7:$C$1492,0),0)))</f>
        <v>0</v>
      </c>
      <c r="F254" s="138" t="str">
        <f t="shared" ca="1" si="11"/>
        <v/>
      </c>
      <c r="G254" s="41">
        <f ca="1">IF(ISERROR(OFFSET('HARGA SATUAN'!$I$6,MATCH(C254,'HARGA SATUAN'!$C$7:$C$1492,0),0)),"",OFFSET('HARGA SATUAN'!$I$6,MATCH(C254,'HARGA SATUAN'!$C$7:$C$1492,0),0))</f>
        <v>0</v>
      </c>
      <c r="H254" s="136" t="str">
        <f ca="1">IF(B254="","",#REF!)</f>
        <v/>
      </c>
      <c r="I254" s="136" t="str">
        <f ca="1">IF(B254="","",#REF!)</f>
        <v/>
      </c>
      <c r="J254" s="136" t="str">
        <f ca="1">IF(B254="","",#REF!)</f>
        <v/>
      </c>
      <c r="K254" s="136" t="str">
        <f ca="1">IF(B254="","",#REF!)</f>
        <v/>
      </c>
      <c r="L254" s="136" t="str">
        <f ca="1">IF(C254="","",#REF!)</f>
        <v/>
      </c>
    </row>
    <row r="255" spans="1:12">
      <c r="A255" s="112">
        <v>244</v>
      </c>
      <c r="B255" s="134" t="str">
        <f t="shared" ca="1" si="9"/>
        <v/>
      </c>
      <c r="C255" s="109" t="str">
        <f t="shared" ca="1" si="10"/>
        <v/>
      </c>
      <c r="D255" s="101" t="str">
        <f ca="1">IF(ISERROR(OFFSET('HARGA SATUAN'!$D$6,MATCH(C255,'HARGA SATUAN'!$C$7:$C$1492,0),0)),"",OFFSET('HARGA SATUAN'!$D$6,MATCH(C255,'HARGA SATUAN'!$C$7:$C$1492,0),0))</f>
        <v/>
      </c>
      <c r="E255" s="101">
        <f ca="1">IF(B255="+","Unit",IF(ISERROR(OFFSET('HARGA SATUAN'!$E$6,MATCH(C255,'HARGA SATUAN'!$C$7:$C$1492,0),0)),"",OFFSET('HARGA SATUAN'!$E$6,MATCH(C255,'HARGA SATUAN'!$C$7:$C$1492,0),0)))</f>
        <v>0</v>
      </c>
      <c r="F255" s="138" t="str">
        <f t="shared" ca="1" si="11"/>
        <v/>
      </c>
      <c r="G255" s="41">
        <f ca="1">IF(ISERROR(OFFSET('HARGA SATUAN'!$I$6,MATCH(C255,'HARGA SATUAN'!$C$7:$C$1492,0),0)),"",OFFSET('HARGA SATUAN'!$I$6,MATCH(C255,'HARGA SATUAN'!$C$7:$C$1492,0),0))</f>
        <v>0</v>
      </c>
      <c r="H255" s="136" t="str">
        <f ca="1">IF(B255="","",#REF!)</f>
        <v/>
      </c>
      <c r="I255" s="136" t="str">
        <f ca="1">IF(B255="","",#REF!)</f>
        <v/>
      </c>
      <c r="J255" s="136" t="str">
        <f ca="1">IF(B255="","",#REF!)</f>
        <v/>
      </c>
      <c r="K255" s="136" t="str">
        <f ca="1">IF(B255="","",#REF!)</f>
        <v/>
      </c>
      <c r="L255" s="136" t="str">
        <f ca="1">IF(C255="","",#REF!)</f>
        <v/>
      </c>
    </row>
    <row r="256" spans="1:12">
      <c r="A256" s="112">
        <v>245</v>
      </c>
      <c r="B256" s="134" t="str">
        <f t="shared" ca="1" si="9"/>
        <v/>
      </c>
      <c r="C256" s="109" t="str">
        <f t="shared" ca="1" si="10"/>
        <v/>
      </c>
      <c r="D256" s="101" t="str">
        <f ca="1">IF(ISERROR(OFFSET('HARGA SATUAN'!$D$6,MATCH(C256,'HARGA SATUAN'!$C$7:$C$1492,0),0)),"",OFFSET('HARGA SATUAN'!$D$6,MATCH(C256,'HARGA SATUAN'!$C$7:$C$1492,0),0))</f>
        <v/>
      </c>
      <c r="E256" s="101">
        <f ca="1">IF(B256="+","Unit",IF(ISERROR(OFFSET('HARGA SATUAN'!$E$6,MATCH(C256,'HARGA SATUAN'!$C$7:$C$1492,0),0)),"",OFFSET('HARGA SATUAN'!$E$6,MATCH(C256,'HARGA SATUAN'!$C$7:$C$1492,0),0)))</f>
        <v>0</v>
      </c>
      <c r="F256" s="138" t="str">
        <f t="shared" ca="1" si="11"/>
        <v/>
      </c>
      <c r="G256" s="41">
        <f ca="1">IF(ISERROR(OFFSET('HARGA SATUAN'!$I$6,MATCH(C256,'HARGA SATUAN'!$C$7:$C$1492,0),0)),"",OFFSET('HARGA SATUAN'!$I$6,MATCH(C256,'HARGA SATUAN'!$C$7:$C$1492,0),0))</f>
        <v>0</v>
      </c>
      <c r="H256" s="136" t="str">
        <f ca="1">IF(B256="","",#REF!)</f>
        <v/>
      </c>
      <c r="I256" s="136" t="str">
        <f ca="1">IF(B256="","",#REF!)</f>
        <v/>
      </c>
      <c r="J256" s="136" t="str">
        <f ca="1">IF(B256="","",#REF!)</f>
        <v/>
      </c>
      <c r="K256" s="136" t="str">
        <f ca="1">IF(B256="","",#REF!)</f>
        <v/>
      </c>
      <c r="L256" s="136" t="str">
        <f ca="1">IF(C256="","",#REF!)</f>
        <v/>
      </c>
    </row>
    <row r="257" spans="1:12">
      <c r="A257" s="112">
        <v>246</v>
      </c>
      <c r="B257" s="134" t="str">
        <f t="shared" ca="1" si="9"/>
        <v/>
      </c>
      <c r="C257" s="109" t="str">
        <f t="shared" ca="1" si="10"/>
        <v/>
      </c>
      <c r="D257" s="101" t="str">
        <f ca="1">IF(ISERROR(OFFSET('HARGA SATUAN'!$D$6,MATCH(C257,'HARGA SATUAN'!$C$7:$C$1492,0),0)),"",OFFSET('HARGA SATUAN'!$D$6,MATCH(C257,'HARGA SATUAN'!$C$7:$C$1492,0),0))</f>
        <v/>
      </c>
      <c r="E257" s="101">
        <f ca="1">IF(B257="+","Unit",IF(ISERROR(OFFSET('HARGA SATUAN'!$E$6,MATCH(C257,'HARGA SATUAN'!$C$7:$C$1492,0),0)),"",OFFSET('HARGA SATUAN'!$E$6,MATCH(C257,'HARGA SATUAN'!$C$7:$C$1492,0),0)))</f>
        <v>0</v>
      </c>
      <c r="F257" s="138" t="str">
        <f t="shared" ca="1" si="11"/>
        <v/>
      </c>
      <c r="G257" s="41">
        <f ca="1">IF(ISERROR(OFFSET('HARGA SATUAN'!$I$6,MATCH(C257,'HARGA SATUAN'!$C$7:$C$1492,0),0)),"",OFFSET('HARGA SATUAN'!$I$6,MATCH(C257,'HARGA SATUAN'!$C$7:$C$1492,0),0))</f>
        <v>0</v>
      </c>
      <c r="H257" s="136" t="str">
        <f ca="1">IF(B257="","",#REF!)</f>
        <v/>
      </c>
      <c r="I257" s="136" t="str">
        <f ca="1">IF(B257="","",#REF!)</f>
        <v/>
      </c>
      <c r="J257" s="136" t="str">
        <f ca="1">IF(B257="","",#REF!)</f>
        <v/>
      </c>
      <c r="K257" s="136" t="str">
        <f ca="1">IF(B257="","",#REF!)</f>
        <v/>
      </c>
      <c r="L257" s="136" t="str">
        <f ca="1">IF(C257="","",#REF!)</f>
        <v/>
      </c>
    </row>
    <row r="258" spans="1:12">
      <c r="A258" s="112">
        <v>247</v>
      </c>
      <c r="B258" s="134" t="str">
        <f t="shared" ca="1" si="9"/>
        <v/>
      </c>
      <c r="C258" s="109" t="str">
        <f t="shared" ca="1" si="10"/>
        <v/>
      </c>
      <c r="D258" s="101" t="str">
        <f ca="1">IF(ISERROR(OFFSET('HARGA SATUAN'!$D$6,MATCH(C258,'HARGA SATUAN'!$C$7:$C$1492,0),0)),"",OFFSET('HARGA SATUAN'!$D$6,MATCH(C258,'HARGA SATUAN'!$C$7:$C$1492,0),0))</f>
        <v/>
      </c>
      <c r="E258" s="101">
        <f ca="1">IF(B258="+","Unit",IF(ISERROR(OFFSET('HARGA SATUAN'!$E$6,MATCH(C258,'HARGA SATUAN'!$C$7:$C$1492,0),0)),"",OFFSET('HARGA SATUAN'!$E$6,MATCH(C258,'HARGA SATUAN'!$C$7:$C$1492,0),0)))</f>
        <v>0</v>
      </c>
      <c r="F258" s="138" t="str">
        <f t="shared" ca="1" si="11"/>
        <v/>
      </c>
      <c r="G258" s="41">
        <f ca="1">IF(ISERROR(OFFSET('HARGA SATUAN'!$I$6,MATCH(C258,'HARGA SATUAN'!$C$7:$C$1492,0),0)),"",OFFSET('HARGA SATUAN'!$I$6,MATCH(C258,'HARGA SATUAN'!$C$7:$C$1492,0),0))</f>
        <v>0</v>
      </c>
      <c r="H258" s="136" t="str">
        <f ca="1">IF(B258="","",#REF!)</f>
        <v/>
      </c>
      <c r="I258" s="136" t="str">
        <f ca="1">IF(B258="","",#REF!)</f>
        <v/>
      </c>
      <c r="J258" s="136" t="str">
        <f ca="1">IF(B258="","",#REF!)</f>
        <v/>
      </c>
      <c r="K258" s="136" t="str">
        <f ca="1">IF(B258="","",#REF!)</f>
        <v/>
      </c>
      <c r="L258" s="136" t="str">
        <f ca="1">IF(C258="","",#REF!)</f>
        <v/>
      </c>
    </row>
    <row r="259" spans="1:12">
      <c r="A259" s="112">
        <v>248</v>
      </c>
      <c r="B259" s="134" t="str">
        <f t="shared" ca="1" si="9"/>
        <v/>
      </c>
      <c r="C259" s="109" t="str">
        <f t="shared" ca="1" si="10"/>
        <v/>
      </c>
      <c r="D259" s="101" t="str">
        <f ca="1">IF(ISERROR(OFFSET('HARGA SATUAN'!$D$6,MATCH(C259,'HARGA SATUAN'!$C$7:$C$1492,0),0)),"",OFFSET('HARGA SATUAN'!$D$6,MATCH(C259,'HARGA SATUAN'!$C$7:$C$1492,0),0))</f>
        <v/>
      </c>
      <c r="E259" s="101">
        <f ca="1">IF(B259="+","Unit",IF(ISERROR(OFFSET('HARGA SATUAN'!$E$6,MATCH(C259,'HARGA SATUAN'!$C$7:$C$1492,0),0)),"",OFFSET('HARGA SATUAN'!$E$6,MATCH(C259,'HARGA SATUAN'!$C$7:$C$1492,0),0)))</f>
        <v>0</v>
      </c>
      <c r="F259" s="138" t="str">
        <f t="shared" ca="1" si="11"/>
        <v/>
      </c>
      <c r="G259" s="41">
        <f ca="1">IF(ISERROR(OFFSET('HARGA SATUAN'!$I$6,MATCH(C259,'HARGA SATUAN'!$C$7:$C$1492,0),0)),"",OFFSET('HARGA SATUAN'!$I$6,MATCH(C259,'HARGA SATUAN'!$C$7:$C$1492,0),0))</f>
        <v>0</v>
      </c>
      <c r="H259" s="136" t="str">
        <f ca="1">IF(B259="","",#REF!)</f>
        <v/>
      </c>
      <c r="I259" s="136" t="str">
        <f ca="1">IF(B259="","",#REF!)</f>
        <v/>
      </c>
      <c r="J259" s="136" t="str">
        <f ca="1">IF(B259="","",#REF!)</f>
        <v/>
      </c>
      <c r="K259" s="136" t="str">
        <f ca="1">IF(B259="","",#REF!)</f>
        <v/>
      </c>
      <c r="L259" s="136" t="str">
        <f ca="1">IF(C259="","",#REF!)</f>
        <v/>
      </c>
    </row>
    <row r="260" spans="1:12">
      <c r="A260" s="112">
        <v>249</v>
      </c>
      <c r="B260" s="134" t="str">
        <f t="shared" ca="1" si="9"/>
        <v/>
      </c>
      <c r="C260" s="109" t="str">
        <f t="shared" ca="1" si="10"/>
        <v/>
      </c>
      <c r="D260" s="101" t="str">
        <f ca="1">IF(ISERROR(OFFSET('HARGA SATUAN'!$D$6,MATCH(C260,'HARGA SATUAN'!$C$7:$C$1492,0),0)),"",OFFSET('HARGA SATUAN'!$D$6,MATCH(C260,'HARGA SATUAN'!$C$7:$C$1492,0),0))</f>
        <v/>
      </c>
      <c r="E260" s="101">
        <f ca="1">IF(B260="+","Unit",IF(ISERROR(OFFSET('HARGA SATUAN'!$E$6,MATCH(C260,'HARGA SATUAN'!$C$7:$C$1492,0),0)),"",OFFSET('HARGA SATUAN'!$E$6,MATCH(C260,'HARGA SATUAN'!$C$7:$C$1492,0),0)))</f>
        <v>0</v>
      </c>
      <c r="F260" s="138" t="str">
        <f t="shared" ca="1" si="11"/>
        <v/>
      </c>
      <c r="G260" s="41">
        <f ca="1">IF(ISERROR(OFFSET('HARGA SATUAN'!$I$6,MATCH(C260,'HARGA SATUAN'!$C$7:$C$1492,0),0)),"",OFFSET('HARGA SATUAN'!$I$6,MATCH(C260,'HARGA SATUAN'!$C$7:$C$1492,0),0))</f>
        <v>0</v>
      </c>
      <c r="H260" s="136" t="str">
        <f ca="1">IF(B260="","",#REF!)</f>
        <v/>
      </c>
      <c r="I260" s="136" t="str">
        <f ca="1">IF(B260="","",#REF!)</f>
        <v/>
      </c>
      <c r="J260" s="136" t="str">
        <f ca="1">IF(B260="","",#REF!)</f>
        <v/>
      </c>
      <c r="K260" s="136" t="str">
        <f ca="1">IF(B260="","",#REF!)</f>
        <v/>
      </c>
      <c r="L260" s="136" t="str">
        <f ca="1">IF(C260="","",#REF!)</f>
        <v/>
      </c>
    </row>
    <row r="261" spans="1:12">
      <c r="A261" s="112">
        <v>250</v>
      </c>
      <c r="B261" s="134" t="str">
        <f t="shared" ca="1" si="9"/>
        <v/>
      </c>
      <c r="C261" s="109" t="str">
        <f t="shared" ca="1" si="10"/>
        <v/>
      </c>
      <c r="D261" s="101" t="str">
        <f ca="1">IF(ISERROR(OFFSET('HARGA SATUAN'!$D$6,MATCH(C261,'HARGA SATUAN'!$C$7:$C$1492,0),0)),"",OFFSET('HARGA SATUAN'!$D$6,MATCH(C261,'HARGA SATUAN'!$C$7:$C$1492,0),0))</f>
        <v/>
      </c>
      <c r="E261" s="101">
        <f ca="1">IF(B261="+","Unit",IF(ISERROR(OFFSET('HARGA SATUAN'!$E$6,MATCH(C261,'HARGA SATUAN'!$C$7:$C$1492,0),0)),"",OFFSET('HARGA SATUAN'!$E$6,MATCH(C261,'HARGA SATUAN'!$C$7:$C$1492,0),0)))</f>
        <v>0</v>
      </c>
      <c r="F261" s="138" t="str">
        <f t="shared" ca="1" si="11"/>
        <v/>
      </c>
      <c r="G261" s="41">
        <f ca="1">IF(ISERROR(OFFSET('HARGA SATUAN'!$I$6,MATCH(C261,'HARGA SATUAN'!$C$7:$C$1492,0),0)),"",OFFSET('HARGA SATUAN'!$I$6,MATCH(C261,'HARGA SATUAN'!$C$7:$C$1492,0),0))</f>
        <v>0</v>
      </c>
      <c r="H261" s="136" t="str">
        <f ca="1">IF(B261="","",#REF!)</f>
        <v/>
      </c>
      <c r="I261" s="136" t="str">
        <f ca="1">IF(B261="","",#REF!)</f>
        <v/>
      </c>
      <c r="J261" s="136" t="str">
        <f ca="1">IF(B261="","",#REF!)</f>
        <v/>
      </c>
      <c r="K261" s="136" t="str">
        <f ca="1">IF(B261="","",#REF!)</f>
        <v/>
      </c>
      <c r="L261" s="136" t="str">
        <f ca="1">IF(C261="","",#REF!)</f>
        <v/>
      </c>
    </row>
    <row r="262" spans="1:12">
      <c r="A262" s="112">
        <v>251</v>
      </c>
      <c r="B262" s="134" t="str">
        <f t="shared" ca="1" si="9"/>
        <v/>
      </c>
      <c r="C262" s="109" t="str">
        <f t="shared" ca="1" si="10"/>
        <v/>
      </c>
      <c r="D262" s="101" t="str">
        <f ca="1">IF(ISERROR(OFFSET('HARGA SATUAN'!$D$6,MATCH(C262,'HARGA SATUAN'!$C$7:$C$1492,0),0)),"",OFFSET('HARGA SATUAN'!$D$6,MATCH(C262,'HARGA SATUAN'!$C$7:$C$1492,0),0))</f>
        <v/>
      </c>
      <c r="E262" s="101">
        <f ca="1">IF(B262="+","Unit",IF(ISERROR(OFFSET('HARGA SATUAN'!$E$6,MATCH(C262,'HARGA SATUAN'!$C$7:$C$1492,0),0)),"",OFFSET('HARGA SATUAN'!$E$6,MATCH(C262,'HARGA SATUAN'!$C$7:$C$1492,0),0)))</f>
        <v>0</v>
      </c>
      <c r="F262" s="138" t="str">
        <f t="shared" ca="1" si="11"/>
        <v/>
      </c>
      <c r="G262" s="41">
        <f ca="1">IF(ISERROR(OFFSET('HARGA SATUAN'!$I$6,MATCH(C262,'HARGA SATUAN'!$C$7:$C$1492,0),0)),"",OFFSET('HARGA SATUAN'!$I$6,MATCH(C262,'HARGA SATUAN'!$C$7:$C$1492,0),0))</f>
        <v>0</v>
      </c>
      <c r="H262" s="136" t="str">
        <f ca="1">IF(B262="","",#REF!)</f>
        <v/>
      </c>
      <c r="I262" s="136" t="str">
        <f ca="1">IF(B262="","",#REF!)</f>
        <v/>
      </c>
      <c r="J262" s="136" t="str">
        <f ca="1">IF(B262="","",#REF!)</f>
        <v/>
      </c>
      <c r="K262" s="136" t="str">
        <f ca="1">IF(B262="","",#REF!)</f>
        <v/>
      </c>
      <c r="L262" s="136" t="str">
        <f ca="1">IF(C262="","",#REF!)</f>
        <v/>
      </c>
    </row>
    <row r="263" spans="1:12">
      <c r="A263" s="112">
        <v>252</v>
      </c>
      <c r="B263" s="134" t="str">
        <f t="shared" ca="1" si="9"/>
        <v/>
      </c>
      <c r="C263" s="109" t="str">
        <f t="shared" ca="1" si="10"/>
        <v/>
      </c>
      <c r="D263" s="101" t="str">
        <f ca="1">IF(ISERROR(OFFSET('HARGA SATUAN'!$D$6,MATCH(C263,'HARGA SATUAN'!$C$7:$C$1492,0),0)),"",OFFSET('HARGA SATUAN'!$D$6,MATCH(C263,'HARGA SATUAN'!$C$7:$C$1492,0),0))</f>
        <v/>
      </c>
      <c r="E263" s="101">
        <f ca="1">IF(B263="+","Unit",IF(ISERROR(OFFSET('HARGA SATUAN'!$E$6,MATCH(C263,'HARGA SATUAN'!$C$7:$C$1492,0),0)),"",OFFSET('HARGA SATUAN'!$E$6,MATCH(C263,'HARGA SATUAN'!$C$7:$C$1492,0),0)))</f>
        <v>0</v>
      </c>
      <c r="F263" s="138" t="str">
        <f t="shared" ca="1" si="11"/>
        <v/>
      </c>
      <c r="G263" s="41">
        <f ca="1">IF(ISERROR(OFFSET('HARGA SATUAN'!$I$6,MATCH(C263,'HARGA SATUAN'!$C$7:$C$1492,0),0)),"",OFFSET('HARGA SATUAN'!$I$6,MATCH(C263,'HARGA SATUAN'!$C$7:$C$1492,0),0))</f>
        <v>0</v>
      </c>
      <c r="H263" s="136" t="str">
        <f ca="1">IF(B263="","",#REF!)</f>
        <v/>
      </c>
      <c r="I263" s="136" t="str">
        <f ca="1">IF(B263="","",#REF!)</f>
        <v/>
      </c>
      <c r="J263" s="136" t="str">
        <f ca="1">IF(B263="","",#REF!)</f>
        <v/>
      </c>
      <c r="K263" s="136" t="str">
        <f ca="1">IF(B263="","",#REF!)</f>
        <v/>
      </c>
      <c r="L263" s="136" t="str">
        <f ca="1">IF(C263="","",#REF!)</f>
        <v/>
      </c>
    </row>
    <row r="264" spans="1:12">
      <c r="A264" s="112">
        <v>253</v>
      </c>
      <c r="B264" s="134" t="str">
        <f t="shared" ca="1" si="9"/>
        <v/>
      </c>
      <c r="C264" s="109" t="str">
        <f t="shared" ca="1" si="10"/>
        <v/>
      </c>
      <c r="D264" s="101" t="str">
        <f ca="1">IF(ISERROR(OFFSET('HARGA SATUAN'!$D$6,MATCH(C264,'HARGA SATUAN'!$C$7:$C$1492,0),0)),"",OFFSET('HARGA SATUAN'!$D$6,MATCH(C264,'HARGA SATUAN'!$C$7:$C$1492,0),0))</f>
        <v/>
      </c>
      <c r="E264" s="101">
        <f ca="1">IF(B264="+","Unit",IF(ISERROR(OFFSET('HARGA SATUAN'!$E$6,MATCH(C264,'HARGA SATUAN'!$C$7:$C$1492,0),0)),"",OFFSET('HARGA SATUAN'!$E$6,MATCH(C264,'HARGA SATUAN'!$C$7:$C$1492,0),0)))</f>
        <v>0</v>
      </c>
      <c r="F264" s="138" t="str">
        <f t="shared" ca="1" si="11"/>
        <v/>
      </c>
      <c r="G264" s="41">
        <f ca="1">IF(ISERROR(OFFSET('HARGA SATUAN'!$I$6,MATCH(C264,'HARGA SATUAN'!$C$7:$C$1492,0),0)),"",OFFSET('HARGA SATUAN'!$I$6,MATCH(C264,'HARGA SATUAN'!$C$7:$C$1492,0),0))</f>
        <v>0</v>
      </c>
      <c r="H264" s="136" t="str">
        <f ca="1">IF(B264="","",#REF!)</f>
        <v/>
      </c>
      <c r="I264" s="136" t="str">
        <f ca="1">IF(B264="","",#REF!)</f>
        <v/>
      </c>
      <c r="J264" s="136" t="str">
        <f ca="1">IF(B264="","",#REF!)</f>
        <v/>
      </c>
      <c r="K264" s="136" t="str">
        <f ca="1">IF(B264="","",#REF!)</f>
        <v/>
      </c>
      <c r="L264" s="136" t="str">
        <f ca="1">IF(C264="","",#REF!)</f>
        <v/>
      </c>
    </row>
    <row r="265" spans="1:12">
      <c r="A265" s="112">
        <v>254</v>
      </c>
      <c r="B265" s="134" t="str">
        <f t="shared" ca="1" si="9"/>
        <v/>
      </c>
      <c r="C265" s="109" t="str">
        <f t="shared" ca="1" si="10"/>
        <v/>
      </c>
      <c r="D265" s="101" t="str">
        <f ca="1">IF(ISERROR(OFFSET('HARGA SATUAN'!$D$6,MATCH(C265,'HARGA SATUAN'!$C$7:$C$1492,0),0)),"",OFFSET('HARGA SATUAN'!$D$6,MATCH(C265,'HARGA SATUAN'!$C$7:$C$1492,0),0))</f>
        <v/>
      </c>
      <c r="E265" s="101">
        <f ca="1">IF(B265="+","Unit",IF(ISERROR(OFFSET('HARGA SATUAN'!$E$6,MATCH(C265,'HARGA SATUAN'!$C$7:$C$1492,0),0)),"",OFFSET('HARGA SATUAN'!$E$6,MATCH(C265,'HARGA SATUAN'!$C$7:$C$1492,0),0)))</f>
        <v>0</v>
      </c>
      <c r="F265" s="138" t="str">
        <f t="shared" ca="1" si="11"/>
        <v/>
      </c>
      <c r="G265" s="41">
        <f ca="1">IF(ISERROR(OFFSET('HARGA SATUAN'!$I$6,MATCH(C265,'HARGA SATUAN'!$C$7:$C$1492,0),0)),"",OFFSET('HARGA SATUAN'!$I$6,MATCH(C265,'HARGA SATUAN'!$C$7:$C$1492,0),0))</f>
        <v>0</v>
      </c>
      <c r="H265" s="136" t="str">
        <f ca="1">IF(B265="","",#REF!)</f>
        <v/>
      </c>
      <c r="I265" s="136" t="str">
        <f ca="1">IF(B265="","",#REF!)</f>
        <v/>
      </c>
      <c r="J265" s="136" t="str">
        <f ca="1">IF(B265="","",#REF!)</f>
        <v/>
      </c>
      <c r="K265" s="136" t="str">
        <f ca="1">IF(B265="","",#REF!)</f>
        <v/>
      </c>
      <c r="L265" s="136" t="str">
        <f ca="1">IF(C265="","",#REF!)</f>
        <v/>
      </c>
    </row>
    <row r="266" spans="1:12">
      <c r="A266" s="112">
        <v>255</v>
      </c>
      <c r="B266" s="134" t="str">
        <f t="shared" ca="1" si="9"/>
        <v/>
      </c>
      <c r="C266" s="109" t="str">
        <f t="shared" ca="1" si="10"/>
        <v/>
      </c>
      <c r="D266" s="101" t="str">
        <f ca="1">IF(ISERROR(OFFSET('HARGA SATUAN'!$D$6,MATCH(C266,'HARGA SATUAN'!$C$7:$C$1492,0),0)),"",OFFSET('HARGA SATUAN'!$D$6,MATCH(C266,'HARGA SATUAN'!$C$7:$C$1492,0),0))</f>
        <v/>
      </c>
      <c r="E266" s="101">
        <f ca="1">IF(B266="+","Unit",IF(ISERROR(OFFSET('HARGA SATUAN'!$E$6,MATCH(C266,'HARGA SATUAN'!$C$7:$C$1492,0),0)),"",OFFSET('HARGA SATUAN'!$E$6,MATCH(C266,'HARGA SATUAN'!$C$7:$C$1492,0),0)))</f>
        <v>0</v>
      </c>
      <c r="F266" s="138" t="str">
        <f t="shared" ca="1" si="11"/>
        <v/>
      </c>
      <c r="G266" s="41">
        <f ca="1">IF(ISERROR(OFFSET('HARGA SATUAN'!$I$6,MATCH(C266,'HARGA SATUAN'!$C$7:$C$1492,0),0)),"",OFFSET('HARGA SATUAN'!$I$6,MATCH(C266,'HARGA SATUAN'!$C$7:$C$1492,0),0))</f>
        <v>0</v>
      </c>
      <c r="H266" s="136" t="str">
        <f ca="1">IF(B266="","",#REF!)</f>
        <v/>
      </c>
      <c r="I266" s="136" t="str">
        <f ca="1">IF(B266="","",#REF!)</f>
        <v/>
      </c>
      <c r="J266" s="136" t="str">
        <f ca="1">IF(B266="","",#REF!)</f>
        <v/>
      </c>
      <c r="K266" s="136" t="str">
        <f ca="1">IF(B266="","",#REF!)</f>
        <v/>
      </c>
      <c r="L266" s="136" t="str">
        <f ca="1">IF(C266="","",#REF!)</f>
        <v/>
      </c>
    </row>
    <row r="267" spans="1:12">
      <c r="A267" s="112">
        <v>256</v>
      </c>
      <c r="B267" s="134" t="str">
        <f t="shared" ca="1" si="9"/>
        <v/>
      </c>
      <c r="C267" s="109" t="str">
        <f t="shared" ca="1" si="10"/>
        <v/>
      </c>
      <c r="D267" s="101" t="str">
        <f ca="1">IF(ISERROR(OFFSET('HARGA SATUAN'!$D$6,MATCH(C267,'HARGA SATUAN'!$C$7:$C$1492,0),0)),"",OFFSET('HARGA SATUAN'!$D$6,MATCH(C267,'HARGA SATUAN'!$C$7:$C$1492,0),0))</f>
        <v/>
      </c>
      <c r="E267" s="101">
        <f ca="1">IF(B267="+","Unit",IF(ISERROR(OFFSET('HARGA SATUAN'!$E$6,MATCH(C267,'HARGA SATUAN'!$C$7:$C$1492,0),0)),"",OFFSET('HARGA SATUAN'!$E$6,MATCH(C267,'HARGA SATUAN'!$C$7:$C$1492,0),0)))</f>
        <v>0</v>
      </c>
      <c r="F267" s="138" t="str">
        <f t="shared" ca="1" si="11"/>
        <v/>
      </c>
      <c r="G267" s="41">
        <f ca="1">IF(ISERROR(OFFSET('HARGA SATUAN'!$I$6,MATCH(C267,'HARGA SATUAN'!$C$7:$C$1492,0),0)),"",OFFSET('HARGA SATUAN'!$I$6,MATCH(C267,'HARGA SATUAN'!$C$7:$C$1492,0),0))</f>
        <v>0</v>
      </c>
      <c r="H267" s="136" t="str">
        <f ca="1">IF(B267="","",#REF!)</f>
        <v/>
      </c>
      <c r="I267" s="136" t="str">
        <f ca="1">IF(B267="","",#REF!)</f>
        <v/>
      </c>
      <c r="J267" s="136" t="str">
        <f ca="1">IF(B267="","",#REF!)</f>
        <v/>
      </c>
      <c r="K267" s="136" t="str">
        <f ca="1">IF(B267="","",#REF!)</f>
        <v/>
      </c>
      <c r="L267" s="136" t="str">
        <f ca="1">IF(C267="","",#REF!)</f>
        <v/>
      </c>
    </row>
    <row r="268" spans="1:12">
      <c r="A268" s="112">
        <v>257</v>
      </c>
      <c r="B268" s="134" t="str">
        <f t="shared" ca="1" si="9"/>
        <v/>
      </c>
      <c r="C268" s="109" t="str">
        <f t="shared" ca="1" si="10"/>
        <v/>
      </c>
      <c r="D268" s="101" t="str">
        <f ca="1">IF(ISERROR(OFFSET('HARGA SATUAN'!$D$6,MATCH(C268,'HARGA SATUAN'!$C$7:$C$1492,0),0)),"",OFFSET('HARGA SATUAN'!$D$6,MATCH(C268,'HARGA SATUAN'!$C$7:$C$1492,0),0))</f>
        <v/>
      </c>
      <c r="E268" s="101">
        <f ca="1">IF(B268="+","Unit",IF(ISERROR(OFFSET('HARGA SATUAN'!$E$6,MATCH(C268,'HARGA SATUAN'!$C$7:$C$1492,0),0)),"",OFFSET('HARGA SATUAN'!$E$6,MATCH(C268,'HARGA SATUAN'!$C$7:$C$1492,0),0)))</f>
        <v>0</v>
      </c>
      <c r="F268" s="138" t="str">
        <f t="shared" ca="1" si="11"/>
        <v/>
      </c>
      <c r="G268" s="41">
        <f ca="1">IF(ISERROR(OFFSET('HARGA SATUAN'!$I$6,MATCH(C268,'HARGA SATUAN'!$C$7:$C$1492,0),0)),"",OFFSET('HARGA SATUAN'!$I$6,MATCH(C268,'HARGA SATUAN'!$C$7:$C$1492,0),0))</f>
        <v>0</v>
      </c>
      <c r="H268" s="136" t="str">
        <f ca="1">IF(B268="","",#REF!)</f>
        <v/>
      </c>
      <c r="I268" s="136" t="str">
        <f ca="1">IF(B268="","",#REF!)</f>
        <v/>
      </c>
      <c r="J268" s="136" t="str">
        <f ca="1">IF(B268="","",#REF!)</f>
        <v/>
      </c>
      <c r="K268" s="136" t="str">
        <f ca="1">IF(B268="","",#REF!)</f>
        <v/>
      </c>
      <c r="L268" s="136" t="str">
        <f ca="1">IF(C268="","",#REF!)</f>
        <v/>
      </c>
    </row>
    <row r="269" spans="1:12">
      <c r="A269" s="112">
        <v>258</v>
      </c>
      <c r="B269" s="134" t="str">
        <f t="shared" ref="B269:B332" ca="1" si="12">IF(C269="","",A269)</f>
        <v/>
      </c>
      <c r="C269" s="109" t="str">
        <f t="shared" ref="C269:C332" ca="1" si="13">IF(ISERROR(OFFSET($C$713,MATCH(A269,$F$714:$F$1320,0),0)),"",OFFSET($C$713,MATCH(A269,$F$714:$F$1320,0),0))</f>
        <v/>
      </c>
      <c r="D269" s="101" t="str">
        <f ca="1">IF(ISERROR(OFFSET('HARGA SATUAN'!$D$6,MATCH(C269,'HARGA SATUAN'!$C$7:$C$1492,0),0)),"",OFFSET('HARGA SATUAN'!$D$6,MATCH(C269,'HARGA SATUAN'!$C$7:$C$1492,0),0))</f>
        <v/>
      </c>
      <c r="E269" s="101">
        <f ca="1">IF(B269="+","Unit",IF(ISERROR(OFFSET('HARGA SATUAN'!$E$6,MATCH(C269,'HARGA SATUAN'!$C$7:$C$1492,0),0)),"",OFFSET('HARGA SATUAN'!$E$6,MATCH(C269,'HARGA SATUAN'!$C$7:$C$1492,0),0)))</f>
        <v>0</v>
      </c>
      <c r="F269" s="138" t="str">
        <f t="shared" ref="F269:F332" ca="1" si="14">IF(ISERROR(OFFSET($D$713,MATCH(A269,$F$714:$F$1320,0),0)),"",OFFSET($D$713,MATCH(A269,$F$714:$F$1320,0),0))</f>
        <v/>
      </c>
      <c r="G269" s="41">
        <f ca="1">IF(ISERROR(OFFSET('HARGA SATUAN'!$I$6,MATCH(C269,'HARGA SATUAN'!$C$7:$C$1492,0),0)),"",OFFSET('HARGA SATUAN'!$I$6,MATCH(C269,'HARGA SATUAN'!$C$7:$C$1492,0),0))</f>
        <v>0</v>
      </c>
      <c r="H269" s="136" t="str">
        <f ca="1">IF(B269="","",#REF!)</f>
        <v/>
      </c>
      <c r="I269" s="136" t="str">
        <f ca="1">IF(B269="","",#REF!)</f>
        <v/>
      </c>
      <c r="J269" s="136" t="str">
        <f ca="1">IF(B269="","",#REF!)</f>
        <v/>
      </c>
      <c r="K269" s="136" t="str">
        <f ca="1">IF(B269="","",#REF!)</f>
        <v/>
      </c>
      <c r="L269" s="136" t="str">
        <f ca="1">IF(C269="","",#REF!)</f>
        <v/>
      </c>
    </row>
    <row r="270" spans="1:12">
      <c r="A270" s="112">
        <v>259</v>
      </c>
      <c r="B270" s="134" t="str">
        <f t="shared" ca="1" si="12"/>
        <v/>
      </c>
      <c r="C270" s="109" t="str">
        <f t="shared" ca="1" si="13"/>
        <v/>
      </c>
      <c r="D270" s="101" t="str">
        <f ca="1">IF(ISERROR(OFFSET('HARGA SATUAN'!$D$6,MATCH(C270,'HARGA SATUAN'!$C$7:$C$1492,0),0)),"",OFFSET('HARGA SATUAN'!$D$6,MATCH(C270,'HARGA SATUAN'!$C$7:$C$1492,0),0))</f>
        <v/>
      </c>
      <c r="E270" s="101">
        <f ca="1">IF(B270="+","Unit",IF(ISERROR(OFFSET('HARGA SATUAN'!$E$6,MATCH(C270,'HARGA SATUAN'!$C$7:$C$1492,0),0)),"",OFFSET('HARGA SATUAN'!$E$6,MATCH(C270,'HARGA SATUAN'!$C$7:$C$1492,0),0)))</f>
        <v>0</v>
      </c>
      <c r="F270" s="138" t="str">
        <f t="shared" ca="1" si="14"/>
        <v/>
      </c>
      <c r="G270" s="41">
        <f ca="1">IF(ISERROR(OFFSET('HARGA SATUAN'!$I$6,MATCH(C270,'HARGA SATUAN'!$C$7:$C$1492,0),0)),"",OFFSET('HARGA SATUAN'!$I$6,MATCH(C270,'HARGA SATUAN'!$C$7:$C$1492,0),0))</f>
        <v>0</v>
      </c>
      <c r="H270" s="136" t="str">
        <f ca="1">IF(B270="","",#REF!)</f>
        <v/>
      </c>
      <c r="I270" s="136" t="str">
        <f ca="1">IF(B270="","",#REF!)</f>
        <v/>
      </c>
      <c r="J270" s="136" t="str">
        <f ca="1">IF(B270="","",#REF!)</f>
        <v/>
      </c>
      <c r="K270" s="136" t="str">
        <f ca="1">IF(B270="","",#REF!)</f>
        <v/>
      </c>
      <c r="L270" s="136" t="str">
        <f ca="1">IF(C270="","",#REF!)</f>
        <v/>
      </c>
    </row>
    <row r="271" spans="1:12">
      <c r="A271" s="112">
        <v>260</v>
      </c>
      <c r="B271" s="134" t="str">
        <f t="shared" ca="1" si="12"/>
        <v/>
      </c>
      <c r="C271" s="109" t="str">
        <f t="shared" ca="1" si="13"/>
        <v/>
      </c>
      <c r="D271" s="101" t="str">
        <f ca="1">IF(ISERROR(OFFSET('HARGA SATUAN'!$D$6,MATCH(C271,'HARGA SATUAN'!$C$7:$C$1492,0),0)),"",OFFSET('HARGA SATUAN'!$D$6,MATCH(C271,'HARGA SATUAN'!$C$7:$C$1492,0),0))</f>
        <v/>
      </c>
      <c r="E271" s="101">
        <f ca="1">IF(B271="+","Unit",IF(ISERROR(OFFSET('HARGA SATUAN'!$E$6,MATCH(C271,'HARGA SATUAN'!$C$7:$C$1492,0),0)),"",OFFSET('HARGA SATUAN'!$E$6,MATCH(C271,'HARGA SATUAN'!$C$7:$C$1492,0),0)))</f>
        <v>0</v>
      </c>
      <c r="F271" s="138" t="str">
        <f t="shared" ca="1" si="14"/>
        <v/>
      </c>
      <c r="G271" s="41">
        <f ca="1">IF(ISERROR(OFFSET('HARGA SATUAN'!$I$6,MATCH(C271,'HARGA SATUAN'!$C$7:$C$1492,0),0)),"",OFFSET('HARGA SATUAN'!$I$6,MATCH(C271,'HARGA SATUAN'!$C$7:$C$1492,0),0))</f>
        <v>0</v>
      </c>
      <c r="H271" s="136" t="str">
        <f ca="1">IF(B271="","",#REF!)</f>
        <v/>
      </c>
      <c r="I271" s="136" t="str">
        <f ca="1">IF(B271="","",#REF!)</f>
        <v/>
      </c>
      <c r="J271" s="136" t="str">
        <f ca="1">IF(B271="","",#REF!)</f>
        <v/>
      </c>
      <c r="K271" s="136" t="str">
        <f ca="1">IF(B271="","",#REF!)</f>
        <v/>
      </c>
      <c r="L271" s="136" t="str">
        <f ca="1">IF(C271="","",#REF!)</f>
        <v/>
      </c>
    </row>
    <row r="272" spans="1:12">
      <c r="A272" s="112">
        <v>261</v>
      </c>
      <c r="B272" s="134" t="str">
        <f t="shared" ca="1" si="12"/>
        <v/>
      </c>
      <c r="C272" s="109" t="str">
        <f t="shared" ca="1" si="13"/>
        <v/>
      </c>
      <c r="D272" s="101" t="str">
        <f ca="1">IF(ISERROR(OFFSET('HARGA SATUAN'!$D$6,MATCH(C272,'HARGA SATUAN'!$C$7:$C$1492,0),0)),"",OFFSET('HARGA SATUAN'!$D$6,MATCH(C272,'HARGA SATUAN'!$C$7:$C$1492,0),0))</f>
        <v/>
      </c>
      <c r="E272" s="101">
        <f ca="1">IF(B272="+","Unit",IF(ISERROR(OFFSET('HARGA SATUAN'!$E$6,MATCH(C272,'HARGA SATUAN'!$C$7:$C$1492,0),0)),"",OFFSET('HARGA SATUAN'!$E$6,MATCH(C272,'HARGA SATUAN'!$C$7:$C$1492,0),0)))</f>
        <v>0</v>
      </c>
      <c r="F272" s="138" t="str">
        <f t="shared" ca="1" si="14"/>
        <v/>
      </c>
      <c r="G272" s="41">
        <f ca="1">IF(ISERROR(OFFSET('HARGA SATUAN'!$I$6,MATCH(C272,'HARGA SATUAN'!$C$7:$C$1492,0),0)),"",OFFSET('HARGA SATUAN'!$I$6,MATCH(C272,'HARGA SATUAN'!$C$7:$C$1492,0),0))</f>
        <v>0</v>
      </c>
      <c r="H272" s="136" t="str">
        <f ca="1">IF(B272="","",#REF!)</f>
        <v/>
      </c>
      <c r="I272" s="136" t="str">
        <f ca="1">IF(B272="","",#REF!)</f>
        <v/>
      </c>
      <c r="J272" s="136" t="str">
        <f ca="1">IF(B272="","",#REF!)</f>
        <v/>
      </c>
      <c r="K272" s="136" t="str">
        <f ca="1">IF(B272="","",#REF!)</f>
        <v/>
      </c>
      <c r="L272" s="136" t="str">
        <f ca="1">IF(C272="","",#REF!)</f>
        <v/>
      </c>
    </row>
    <row r="273" spans="1:12">
      <c r="A273" s="112">
        <v>262</v>
      </c>
      <c r="B273" s="134" t="str">
        <f t="shared" ca="1" si="12"/>
        <v/>
      </c>
      <c r="C273" s="109" t="str">
        <f t="shared" ca="1" si="13"/>
        <v/>
      </c>
      <c r="D273" s="101" t="str">
        <f ca="1">IF(ISERROR(OFFSET('HARGA SATUAN'!$D$6,MATCH(C273,'HARGA SATUAN'!$C$7:$C$1492,0),0)),"",OFFSET('HARGA SATUAN'!$D$6,MATCH(C273,'HARGA SATUAN'!$C$7:$C$1492,0),0))</f>
        <v/>
      </c>
      <c r="E273" s="101">
        <f ca="1">IF(B273="+","Unit",IF(ISERROR(OFFSET('HARGA SATUAN'!$E$6,MATCH(C273,'HARGA SATUAN'!$C$7:$C$1492,0),0)),"",OFFSET('HARGA SATUAN'!$E$6,MATCH(C273,'HARGA SATUAN'!$C$7:$C$1492,0),0)))</f>
        <v>0</v>
      </c>
      <c r="F273" s="138" t="str">
        <f t="shared" ca="1" si="14"/>
        <v/>
      </c>
      <c r="G273" s="41">
        <f ca="1">IF(ISERROR(OFFSET('HARGA SATUAN'!$I$6,MATCH(C273,'HARGA SATUAN'!$C$7:$C$1492,0),0)),"",OFFSET('HARGA SATUAN'!$I$6,MATCH(C273,'HARGA SATUAN'!$C$7:$C$1492,0),0))</f>
        <v>0</v>
      </c>
      <c r="H273" s="136" t="str">
        <f ca="1">IF(B273="","",#REF!)</f>
        <v/>
      </c>
      <c r="I273" s="136" t="str">
        <f ca="1">IF(B273="","",#REF!)</f>
        <v/>
      </c>
      <c r="J273" s="136" t="str">
        <f ca="1">IF(B273="","",#REF!)</f>
        <v/>
      </c>
      <c r="K273" s="136" t="str">
        <f ca="1">IF(B273="","",#REF!)</f>
        <v/>
      </c>
      <c r="L273" s="136" t="str">
        <f ca="1">IF(C273="","",#REF!)</f>
        <v/>
      </c>
    </row>
    <row r="274" spans="1:12">
      <c r="A274" s="112">
        <v>263</v>
      </c>
      <c r="B274" s="134" t="str">
        <f t="shared" ca="1" si="12"/>
        <v/>
      </c>
      <c r="C274" s="109" t="str">
        <f t="shared" ca="1" si="13"/>
        <v/>
      </c>
      <c r="D274" s="101" t="str">
        <f ca="1">IF(ISERROR(OFFSET('HARGA SATUAN'!$D$6,MATCH(C274,'HARGA SATUAN'!$C$7:$C$1492,0),0)),"",OFFSET('HARGA SATUAN'!$D$6,MATCH(C274,'HARGA SATUAN'!$C$7:$C$1492,0),0))</f>
        <v/>
      </c>
      <c r="E274" s="101">
        <f ca="1">IF(B274="+","Unit",IF(ISERROR(OFFSET('HARGA SATUAN'!$E$6,MATCH(C274,'HARGA SATUAN'!$C$7:$C$1492,0),0)),"",OFFSET('HARGA SATUAN'!$E$6,MATCH(C274,'HARGA SATUAN'!$C$7:$C$1492,0),0)))</f>
        <v>0</v>
      </c>
      <c r="F274" s="138" t="str">
        <f t="shared" ca="1" si="14"/>
        <v/>
      </c>
      <c r="G274" s="41">
        <f ca="1">IF(ISERROR(OFFSET('HARGA SATUAN'!$I$6,MATCH(C274,'HARGA SATUAN'!$C$7:$C$1492,0),0)),"",OFFSET('HARGA SATUAN'!$I$6,MATCH(C274,'HARGA SATUAN'!$C$7:$C$1492,0),0))</f>
        <v>0</v>
      </c>
      <c r="H274" s="136" t="str">
        <f ca="1">IF(B274="","",#REF!)</f>
        <v/>
      </c>
      <c r="I274" s="136" t="str">
        <f ca="1">IF(B274="","",#REF!)</f>
        <v/>
      </c>
      <c r="J274" s="136" t="str">
        <f ca="1">IF(B274="","",#REF!)</f>
        <v/>
      </c>
      <c r="K274" s="136" t="str">
        <f ca="1">IF(B274="","",#REF!)</f>
        <v/>
      </c>
      <c r="L274" s="136" t="str">
        <f ca="1">IF(C274="","",#REF!)</f>
        <v/>
      </c>
    </row>
    <row r="275" spans="1:12">
      <c r="A275" s="112">
        <v>264</v>
      </c>
      <c r="B275" s="134" t="str">
        <f t="shared" ca="1" si="12"/>
        <v/>
      </c>
      <c r="C275" s="109" t="str">
        <f t="shared" ca="1" si="13"/>
        <v/>
      </c>
      <c r="D275" s="101" t="str">
        <f ca="1">IF(ISERROR(OFFSET('HARGA SATUAN'!$D$6,MATCH(C275,'HARGA SATUAN'!$C$7:$C$1492,0),0)),"",OFFSET('HARGA SATUAN'!$D$6,MATCH(C275,'HARGA SATUAN'!$C$7:$C$1492,0),0))</f>
        <v/>
      </c>
      <c r="E275" s="101">
        <f ca="1">IF(B275="+","Unit",IF(ISERROR(OFFSET('HARGA SATUAN'!$E$6,MATCH(C275,'HARGA SATUAN'!$C$7:$C$1492,0),0)),"",OFFSET('HARGA SATUAN'!$E$6,MATCH(C275,'HARGA SATUAN'!$C$7:$C$1492,0),0)))</f>
        <v>0</v>
      </c>
      <c r="F275" s="138" t="str">
        <f t="shared" ca="1" si="14"/>
        <v/>
      </c>
      <c r="G275" s="41">
        <f ca="1">IF(ISERROR(OFFSET('HARGA SATUAN'!$I$6,MATCH(C275,'HARGA SATUAN'!$C$7:$C$1492,0),0)),"",OFFSET('HARGA SATUAN'!$I$6,MATCH(C275,'HARGA SATUAN'!$C$7:$C$1492,0),0))</f>
        <v>0</v>
      </c>
      <c r="H275" s="136" t="str">
        <f ca="1">IF(B275="","",#REF!)</f>
        <v/>
      </c>
      <c r="I275" s="136" t="str">
        <f ca="1">IF(B275="","",#REF!)</f>
        <v/>
      </c>
      <c r="J275" s="136" t="str">
        <f ca="1">IF(B275="","",#REF!)</f>
        <v/>
      </c>
      <c r="K275" s="136" t="str">
        <f ca="1">IF(B275="","",#REF!)</f>
        <v/>
      </c>
      <c r="L275" s="136" t="str">
        <f ca="1">IF(C275="","",#REF!)</f>
        <v/>
      </c>
    </row>
    <row r="276" spans="1:12">
      <c r="A276" s="112">
        <v>265</v>
      </c>
      <c r="B276" s="134" t="str">
        <f t="shared" ca="1" si="12"/>
        <v/>
      </c>
      <c r="C276" s="109" t="str">
        <f t="shared" ca="1" si="13"/>
        <v/>
      </c>
      <c r="D276" s="101" t="str">
        <f ca="1">IF(ISERROR(OFFSET('HARGA SATUAN'!$D$6,MATCH(C276,'HARGA SATUAN'!$C$7:$C$1492,0),0)),"",OFFSET('HARGA SATUAN'!$D$6,MATCH(C276,'HARGA SATUAN'!$C$7:$C$1492,0),0))</f>
        <v/>
      </c>
      <c r="E276" s="101">
        <f ca="1">IF(B276="+","Unit",IF(ISERROR(OFFSET('HARGA SATUAN'!$E$6,MATCH(C276,'HARGA SATUAN'!$C$7:$C$1492,0),0)),"",OFFSET('HARGA SATUAN'!$E$6,MATCH(C276,'HARGA SATUAN'!$C$7:$C$1492,0),0)))</f>
        <v>0</v>
      </c>
      <c r="F276" s="138" t="str">
        <f t="shared" ca="1" si="14"/>
        <v/>
      </c>
      <c r="G276" s="41">
        <f ca="1">IF(ISERROR(OFFSET('HARGA SATUAN'!$I$6,MATCH(C276,'HARGA SATUAN'!$C$7:$C$1492,0),0)),"",OFFSET('HARGA SATUAN'!$I$6,MATCH(C276,'HARGA SATUAN'!$C$7:$C$1492,0),0))</f>
        <v>0</v>
      </c>
      <c r="H276" s="136" t="str">
        <f ca="1">IF(B276="","",#REF!)</f>
        <v/>
      </c>
      <c r="I276" s="136" t="str">
        <f ca="1">IF(B276="","",#REF!)</f>
        <v/>
      </c>
      <c r="J276" s="136" t="str">
        <f ca="1">IF(B276="","",#REF!)</f>
        <v/>
      </c>
      <c r="K276" s="136" t="str">
        <f ca="1">IF(B276="","",#REF!)</f>
        <v/>
      </c>
      <c r="L276" s="136" t="str">
        <f ca="1">IF(C276="","",#REF!)</f>
        <v/>
      </c>
    </row>
    <row r="277" spans="1:12">
      <c r="A277" s="112">
        <v>266</v>
      </c>
      <c r="B277" s="134" t="str">
        <f t="shared" ca="1" si="12"/>
        <v/>
      </c>
      <c r="C277" s="109" t="str">
        <f t="shared" ca="1" si="13"/>
        <v/>
      </c>
      <c r="D277" s="101" t="str">
        <f ca="1">IF(ISERROR(OFFSET('HARGA SATUAN'!$D$6,MATCH(C277,'HARGA SATUAN'!$C$7:$C$1492,0),0)),"",OFFSET('HARGA SATUAN'!$D$6,MATCH(C277,'HARGA SATUAN'!$C$7:$C$1492,0),0))</f>
        <v/>
      </c>
      <c r="E277" s="101">
        <f ca="1">IF(B277="+","Unit",IF(ISERROR(OFFSET('HARGA SATUAN'!$E$6,MATCH(C277,'HARGA SATUAN'!$C$7:$C$1492,0),0)),"",OFFSET('HARGA SATUAN'!$E$6,MATCH(C277,'HARGA SATUAN'!$C$7:$C$1492,0),0)))</f>
        <v>0</v>
      </c>
      <c r="F277" s="138" t="str">
        <f t="shared" ca="1" si="14"/>
        <v/>
      </c>
      <c r="G277" s="41">
        <f ca="1">IF(ISERROR(OFFSET('HARGA SATUAN'!$I$6,MATCH(C277,'HARGA SATUAN'!$C$7:$C$1492,0),0)),"",OFFSET('HARGA SATUAN'!$I$6,MATCH(C277,'HARGA SATUAN'!$C$7:$C$1492,0),0))</f>
        <v>0</v>
      </c>
      <c r="H277" s="136" t="str">
        <f ca="1">IF(B277="","",#REF!)</f>
        <v/>
      </c>
      <c r="I277" s="136" t="str">
        <f ca="1">IF(B277="","",#REF!)</f>
        <v/>
      </c>
      <c r="J277" s="136" t="str">
        <f ca="1">IF(B277="","",#REF!)</f>
        <v/>
      </c>
      <c r="K277" s="136" t="str">
        <f ca="1">IF(B277="","",#REF!)</f>
        <v/>
      </c>
      <c r="L277" s="136" t="str">
        <f ca="1">IF(C277="","",#REF!)</f>
        <v/>
      </c>
    </row>
    <row r="278" spans="1:12">
      <c r="A278" s="112">
        <v>267</v>
      </c>
      <c r="B278" s="134" t="str">
        <f t="shared" ca="1" si="12"/>
        <v/>
      </c>
      <c r="C278" s="109" t="str">
        <f t="shared" ca="1" si="13"/>
        <v/>
      </c>
      <c r="D278" s="101" t="str">
        <f ca="1">IF(ISERROR(OFFSET('HARGA SATUAN'!$D$6,MATCH(C278,'HARGA SATUAN'!$C$7:$C$1492,0),0)),"",OFFSET('HARGA SATUAN'!$D$6,MATCH(C278,'HARGA SATUAN'!$C$7:$C$1492,0),0))</f>
        <v/>
      </c>
      <c r="E278" s="101">
        <f ca="1">IF(B278="+","Unit",IF(ISERROR(OFFSET('HARGA SATUAN'!$E$6,MATCH(C278,'HARGA SATUAN'!$C$7:$C$1492,0),0)),"",OFFSET('HARGA SATUAN'!$E$6,MATCH(C278,'HARGA SATUAN'!$C$7:$C$1492,0),0)))</f>
        <v>0</v>
      </c>
      <c r="F278" s="138" t="str">
        <f t="shared" ca="1" si="14"/>
        <v/>
      </c>
      <c r="G278" s="41">
        <f ca="1">IF(ISERROR(OFFSET('HARGA SATUAN'!$I$6,MATCH(C278,'HARGA SATUAN'!$C$7:$C$1492,0),0)),"",OFFSET('HARGA SATUAN'!$I$6,MATCH(C278,'HARGA SATUAN'!$C$7:$C$1492,0),0))</f>
        <v>0</v>
      </c>
      <c r="H278" s="136" t="str">
        <f ca="1">IF(B278="","",#REF!)</f>
        <v/>
      </c>
      <c r="I278" s="136" t="str">
        <f ca="1">IF(B278="","",#REF!)</f>
        <v/>
      </c>
      <c r="J278" s="136" t="str">
        <f ca="1">IF(B278="","",#REF!)</f>
        <v/>
      </c>
      <c r="K278" s="136" t="str">
        <f ca="1">IF(B278="","",#REF!)</f>
        <v/>
      </c>
      <c r="L278" s="136" t="str">
        <f ca="1">IF(C278="","",#REF!)</f>
        <v/>
      </c>
    </row>
    <row r="279" spans="1:12">
      <c r="A279" s="112">
        <v>268</v>
      </c>
      <c r="B279" s="134" t="str">
        <f t="shared" ca="1" si="12"/>
        <v/>
      </c>
      <c r="C279" s="109" t="str">
        <f t="shared" ca="1" si="13"/>
        <v/>
      </c>
      <c r="D279" s="101" t="str">
        <f ca="1">IF(ISERROR(OFFSET('HARGA SATUAN'!$D$6,MATCH(C279,'HARGA SATUAN'!$C$7:$C$1492,0),0)),"",OFFSET('HARGA SATUAN'!$D$6,MATCH(C279,'HARGA SATUAN'!$C$7:$C$1492,0),0))</f>
        <v/>
      </c>
      <c r="E279" s="101">
        <f ca="1">IF(B279="+","Unit",IF(ISERROR(OFFSET('HARGA SATUAN'!$E$6,MATCH(C279,'HARGA SATUAN'!$C$7:$C$1492,0),0)),"",OFFSET('HARGA SATUAN'!$E$6,MATCH(C279,'HARGA SATUAN'!$C$7:$C$1492,0),0)))</f>
        <v>0</v>
      </c>
      <c r="F279" s="138" t="str">
        <f t="shared" ca="1" si="14"/>
        <v/>
      </c>
      <c r="G279" s="41">
        <f ca="1">IF(ISERROR(OFFSET('HARGA SATUAN'!$I$6,MATCH(C279,'HARGA SATUAN'!$C$7:$C$1492,0),0)),"",OFFSET('HARGA SATUAN'!$I$6,MATCH(C279,'HARGA SATUAN'!$C$7:$C$1492,0),0))</f>
        <v>0</v>
      </c>
      <c r="H279" s="136" t="str">
        <f ca="1">IF(B279="","",#REF!)</f>
        <v/>
      </c>
      <c r="I279" s="136" t="str">
        <f ca="1">IF(B279="","",#REF!)</f>
        <v/>
      </c>
      <c r="J279" s="136" t="str">
        <f ca="1">IF(B279="","",#REF!)</f>
        <v/>
      </c>
      <c r="K279" s="136" t="str">
        <f ca="1">IF(B279="","",#REF!)</f>
        <v/>
      </c>
      <c r="L279" s="136" t="str">
        <f ca="1">IF(C279="","",#REF!)</f>
        <v/>
      </c>
    </row>
    <row r="280" spans="1:12">
      <c r="A280" s="112">
        <v>269</v>
      </c>
      <c r="B280" s="134" t="str">
        <f t="shared" ca="1" si="12"/>
        <v/>
      </c>
      <c r="C280" s="109" t="str">
        <f t="shared" ca="1" si="13"/>
        <v/>
      </c>
      <c r="D280" s="101" t="str">
        <f ca="1">IF(ISERROR(OFFSET('HARGA SATUAN'!$D$6,MATCH(C280,'HARGA SATUAN'!$C$7:$C$1492,0),0)),"",OFFSET('HARGA SATUAN'!$D$6,MATCH(C280,'HARGA SATUAN'!$C$7:$C$1492,0),0))</f>
        <v/>
      </c>
      <c r="E280" s="101">
        <f ca="1">IF(B280="+","Unit",IF(ISERROR(OFFSET('HARGA SATUAN'!$E$6,MATCH(C280,'HARGA SATUAN'!$C$7:$C$1492,0),0)),"",OFFSET('HARGA SATUAN'!$E$6,MATCH(C280,'HARGA SATUAN'!$C$7:$C$1492,0),0)))</f>
        <v>0</v>
      </c>
      <c r="F280" s="138" t="str">
        <f t="shared" ca="1" si="14"/>
        <v/>
      </c>
      <c r="G280" s="41">
        <f ca="1">IF(ISERROR(OFFSET('HARGA SATUAN'!$I$6,MATCH(C280,'HARGA SATUAN'!$C$7:$C$1492,0),0)),"",OFFSET('HARGA SATUAN'!$I$6,MATCH(C280,'HARGA SATUAN'!$C$7:$C$1492,0),0))</f>
        <v>0</v>
      </c>
      <c r="H280" s="136" t="str">
        <f ca="1">IF(B280="","",#REF!)</f>
        <v/>
      </c>
      <c r="I280" s="136" t="str">
        <f ca="1">IF(B280="","",#REF!)</f>
        <v/>
      </c>
      <c r="J280" s="136" t="str">
        <f ca="1">IF(B280="","",#REF!)</f>
        <v/>
      </c>
      <c r="K280" s="136" t="str">
        <f ca="1">IF(B280="","",#REF!)</f>
        <v/>
      </c>
      <c r="L280" s="136" t="str">
        <f ca="1">IF(C280="","",#REF!)</f>
        <v/>
      </c>
    </row>
    <row r="281" spans="1:12">
      <c r="A281" s="112">
        <v>270</v>
      </c>
      <c r="B281" s="134" t="str">
        <f t="shared" ca="1" si="12"/>
        <v/>
      </c>
      <c r="C281" s="109" t="str">
        <f t="shared" ca="1" si="13"/>
        <v/>
      </c>
      <c r="D281" s="101" t="str">
        <f ca="1">IF(ISERROR(OFFSET('HARGA SATUAN'!$D$6,MATCH(C281,'HARGA SATUAN'!$C$7:$C$1492,0),0)),"",OFFSET('HARGA SATUAN'!$D$6,MATCH(C281,'HARGA SATUAN'!$C$7:$C$1492,0),0))</f>
        <v/>
      </c>
      <c r="E281" s="101">
        <f ca="1">IF(B281="+","Unit",IF(ISERROR(OFFSET('HARGA SATUAN'!$E$6,MATCH(C281,'HARGA SATUAN'!$C$7:$C$1492,0),0)),"",OFFSET('HARGA SATUAN'!$E$6,MATCH(C281,'HARGA SATUAN'!$C$7:$C$1492,0),0)))</f>
        <v>0</v>
      </c>
      <c r="F281" s="138" t="str">
        <f t="shared" ca="1" si="14"/>
        <v/>
      </c>
      <c r="G281" s="41">
        <f ca="1">IF(ISERROR(OFFSET('HARGA SATUAN'!$I$6,MATCH(C281,'HARGA SATUAN'!$C$7:$C$1492,0),0)),"",OFFSET('HARGA SATUAN'!$I$6,MATCH(C281,'HARGA SATUAN'!$C$7:$C$1492,0),0))</f>
        <v>0</v>
      </c>
      <c r="H281" s="136" t="str">
        <f ca="1">IF(B281="","",#REF!)</f>
        <v/>
      </c>
      <c r="I281" s="136" t="str">
        <f ca="1">IF(B281="","",#REF!)</f>
        <v/>
      </c>
      <c r="J281" s="136" t="str">
        <f ca="1">IF(B281="","",#REF!)</f>
        <v/>
      </c>
      <c r="K281" s="136" t="str">
        <f ca="1">IF(B281="","",#REF!)</f>
        <v/>
      </c>
      <c r="L281" s="136" t="str">
        <f ca="1">IF(C281="","",#REF!)</f>
        <v/>
      </c>
    </row>
    <row r="282" spans="1:12">
      <c r="A282" s="112">
        <v>271</v>
      </c>
      <c r="B282" s="134" t="str">
        <f t="shared" ca="1" si="12"/>
        <v/>
      </c>
      <c r="C282" s="109" t="str">
        <f t="shared" ca="1" si="13"/>
        <v/>
      </c>
      <c r="D282" s="101" t="str">
        <f ca="1">IF(ISERROR(OFFSET('HARGA SATUAN'!$D$6,MATCH(C282,'HARGA SATUAN'!$C$7:$C$1492,0),0)),"",OFFSET('HARGA SATUAN'!$D$6,MATCH(C282,'HARGA SATUAN'!$C$7:$C$1492,0),0))</f>
        <v/>
      </c>
      <c r="E282" s="101">
        <f ca="1">IF(B282="+","Unit",IF(ISERROR(OFFSET('HARGA SATUAN'!$E$6,MATCH(C282,'HARGA SATUAN'!$C$7:$C$1492,0),0)),"",OFFSET('HARGA SATUAN'!$E$6,MATCH(C282,'HARGA SATUAN'!$C$7:$C$1492,0),0)))</f>
        <v>0</v>
      </c>
      <c r="F282" s="138" t="str">
        <f t="shared" ca="1" si="14"/>
        <v/>
      </c>
      <c r="G282" s="41">
        <f ca="1">IF(ISERROR(OFFSET('HARGA SATUAN'!$I$6,MATCH(C282,'HARGA SATUAN'!$C$7:$C$1492,0),0)),"",OFFSET('HARGA SATUAN'!$I$6,MATCH(C282,'HARGA SATUAN'!$C$7:$C$1492,0),0))</f>
        <v>0</v>
      </c>
      <c r="H282" s="136" t="str">
        <f ca="1">IF(B282="","",#REF!)</f>
        <v/>
      </c>
      <c r="I282" s="136" t="str">
        <f ca="1">IF(B282="","",#REF!)</f>
        <v/>
      </c>
      <c r="J282" s="136" t="str">
        <f ca="1">IF(B282="","",#REF!)</f>
        <v/>
      </c>
      <c r="K282" s="136" t="str">
        <f ca="1">IF(B282="","",#REF!)</f>
        <v/>
      </c>
      <c r="L282" s="136" t="str">
        <f ca="1">IF(C282="","",#REF!)</f>
        <v/>
      </c>
    </row>
    <row r="283" spans="1:12">
      <c r="A283" s="112">
        <v>272</v>
      </c>
      <c r="B283" s="134" t="str">
        <f t="shared" ca="1" si="12"/>
        <v/>
      </c>
      <c r="C283" s="109" t="str">
        <f t="shared" ca="1" si="13"/>
        <v/>
      </c>
      <c r="D283" s="101" t="str">
        <f ca="1">IF(ISERROR(OFFSET('HARGA SATUAN'!$D$6,MATCH(C283,'HARGA SATUAN'!$C$7:$C$1492,0),0)),"",OFFSET('HARGA SATUAN'!$D$6,MATCH(C283,'HARGA SATUAN'!$C$7:$C$1492,0),0))</f>
        <v/>
      </c>
      <c r="E283" s="101">
        <f ca="1">IF(B283="+","Unit",IF(ISERROR(OFFSET('HARGA SATUAN'!$E$6,MATCH(C283,'HARGA SATUAN'!$C$7:$C$1492,0),0)),"",OFFSET('HARGA SATUAN'!$E$6,MATCH(C283,'HARGA SATUAN'!$C$7:$C$1492,0),0)))</f>
        <v>0</v>
      </c>
      <c r="F283" s="138" t="str">
        <f t="shared" ca="1" si="14"/>
        <v/>
      </c>
      <c r="G283" s="41">
        <f ca="1">IF(ISERROR(OFFSET('HARGA SATUAN'!$I$6,MATCH(C283,'HARGA SATUAN'!$C$7:$C$1492,0),0)),"",OFFSET('HARGA SATUAN'!$I$6,MATCH(C283,'HARGA SATUAN'!$C$7:$C$1492,0),0))</f>
        <v>0</v>
      </c>
      <c r="H283" s="136" t="str">
        <f ca="1">IF(B283="","",#REF!)</f>
        <v/>
      </c>
      <c r="I283" s="136" t="str">
        <f ca="1">IF(B283="","",#REF!)</f>
        <v/>
      </c>
      <c r="J283" s="136" t="str">
        <f ca="1">IF(B283="","",#REF!)</f>
        <v/>
      </c>
      <c r="K283" s="136" t="str">
        <f ca="1">IF(B283="","",#REF!)</f>
        <v/>
      </c>
      <c r="L283" s="136" t="str">
        <f ca="1">IF(C283="","",#REF!)</f>
        <v/>
      </c>
    </row>
    <row r="284" spans="1:12">
      <c r="A284" s="112">
        <v>273</v>
      </c>
      <c r="B284" s="134" t="str">
        <f t="shared" ca="1" si="12"/>
        <v/>
      </c>
      <c r="C284" s="109" t="str">
        <f t="shared" ca="1" si="13"/>
        <v/>
      </c>
      <c r="D284" s="101" t="str">
        <f ca="1">IF(ISERROR(OFFSET('HARGA SATUAN'!$D$6,MATCH(C284,'HARGA SATUAN'!$C$7:$C$1492,0),0)),"",OFFSET('HARGA SATUAN'!$D$6,MATCH(C284,'HARGA SATUAN'!$C$7:$C$1492,0),0))</f>
        <v/>
      </c>
      <c r="E284" s="101">
        <f ca="1">IF(B284="+","Unit",IF(ISERROR(OFFSET('HARGA SATUAN'!$E$6,MATCH(C284,'HARGA SATUAN'!$C$7:$C$1492,0),0)),"",OFFSET('HARGA SATUAN'!$E$6,MATCH(C284,'HARGA SATUAN'!$C$7:$C$1492,0),0)))</f>
        <v>0</v>
      </c>
      <c r="F284" s="138" t="str">
        <f t="shared" ca="1" si="14"/>
        <v/>
      </c>
      <c r="G284" s="41">
        <f ca="1">IF(ISERROR(OFFSET('HARGA SATUAN'!$I$6,MATCH(C284,'HARGA SATUAN'!$C$7:$C$1492,0),0)),"",OFFSET('HARGA SATUAN'!$I$6,MATCH(C284,'HARGA SATUAN'!$C$7:$C$1492,0),0))</f>
        <v>0</v>
      </c>
      <c r="H284" s="136" t="str">
        <f ca="1">IF(B284="","",#REF!)</f>
        <v/>
      </c>
      <c r="I284" s="136" t="str">
        <f ca="1">IF(B284="","",#REF!)</f>
        <v/>
      </c>
      <c r="J284" s="136" t="str">
        <f ca="1">IF(B284="","",#REF!)</f>
        <v/>
      </c>
      <c r="K284" s="136" t="str">
        <f ca="1">IF(B284="","",#REF!)</f>
        <v/>
      </c>
      <c r="L284" s="136" t="str">
        <f ca="1">IF(C284="","",#REF!)</f>
        <v/>
      </c>
    </row>
    <row r="285" spans="1:12">
      <c r="A285" s="112">
        <v>274</v>
      </c>
      <c r="B285" s="134" t="str">
        <f t="shared" ca="1" si="12"/>
        <v/>
      </c>
      <c r="C285" s="109" t="str">
        <f t="shared" ca="1" si="13"/>
        <v/>
      </c>
      <c r="D285" s="101" t="str">
        <f ca="1">IF(ISERROR(OFFSET('HARGA SATUAN'!$D$6,MATCH(C285,'HARGA SATUAN'!$C$7:$C$1492,0),0)),"",OFFSET('HARGA SATUAN'!$D$6,MATCH(C285,'HARGA SATUAN'!$C$7:$C$1492,0),0))</f>
        <v/>
      </c>
      <c r="E285" s="101">
        <f ca="1">IF(B285="+","Unit",IF(ISERROR(OFFSET('HARGA SATUAN'!$E$6,MATCH(C285,'HARGA SATUAN'!$C$7:$C$1492,0),0)),"",OFFSET('HARGA SATUAN'!$E$6,MATCH(C285,'HARGA SATUAN'!$C$7:$C$1492,0),0)))</f>
        <v>0</v>
      </c>
      <c r="F285" s="138" t="str">
        <f t="shared" ca="1" si="14"/>
        <v/>
      </c>
      <c r="G285" s="41">
        <f ca="1">IF(ISERROR(OFFSET('HARGA SATUAN'!$I$6,MATCH(C285,'HARGA SATUAN'!$C$7:$C$1492,0),0)),"",OFFSET('HARGA SATUAN'!$I$6,MATCH(C285,'HARGA SATUAN'!$C$7:$C$1492,0),0))</f>
        <v>0</v>
      </c>
      <c r="H285" s="136" t="str">
        <f ca="1">IF(B285="","",#REF!)</f>
        <v/>
      </c>
      <c r="I285" s="136" t="str">
        <f ca="1">IF(B285="","",#REF!)</f>
        <v/>
      </c>
      <c r="J285" s="136" t="str">
        <f ca="1">IF(B285="","",#REF!)</f>
        <v/>
      </c>
      <c r="K285" s="136" t="str">
        <f ca="1">IF(B285="","",#REF!)</f>
        <v/>
      </c>
      <c r="L285" s="136" t="str">
        <f ca="1">IF(C285="","",#REF!)</f>
        <v/>
      </c>
    </row>
    <row r="286" spans="1:12">
      <c r="A286" s="112">
        <v>275</v>
      </c>
      <c r="B286" s="134" t="str">
        <f t="shared" ca="1" si="12"/>
        <v/>
      </c>
      <c r="C286" s="109" t="str">
        <f t="shared" ca="1" si="13"/>
        <v/>
      </c>
      <c r="D286" s="101" t="str">
        <f ca="1">IF(ISERROR(OFFSET('HARGA SATUAN'!$D$6,MATCH(C286,'HARGA SATUAN'!$C$7:$C$1492,0),0)),"",OFFSET('HARGA SATUAN'!$D$6,MATCH(C286,'HARGA SATUAN'!$C$7:$C$1492,0),0))</f>
        <v/>
      </c>
      <c r="E286" s="101">
        <f ca="1">IF(B286="+","Unit",IF(ISERROR(OFFSET('HARGA SATUAN'!$E$6,MATCH(C286,'HARGA SATUAN'!$C$7:$C$1492,0),0)),"",OFFSET('HARGA SATUAN'!$E$6,MATCH(C286,'HARGA SATUAN'!$C$7:$C$1492,0),0)))</f>
        <v>0</v>
      </c>
      <c r="F286" s="138" t="str">
        <f t="shared" ca="1" si="14"/>
        <v/>
      </c>
      <c r="G286" s="41">
        <f ca="1">IF(ISERROR(OFFSET('HARGA SATUAN'!$I$6,MATCH(C286,'HARGA SATUAN'!$C$7:$C$1492,0),0)),"",OFFSET('HARGA SATUAN'!$I$6,MATCH(C286,'HARGA SATUAN'!$C$7:$C$1492,0),0))</f>
        <v>0</v>
      </c>
      <c r="H286" s="136" t="str">
        <f ca="1">IF(B286="","",#REF!)</f>
        <v/>
      </c>
      <c r="I286" s="136" t="str">
        <f ca="1">IF(B286="","",#REF!)</f>
        <v/>
      </c>
      <c r="J286" s="136" t="str">
        <f ca="1">IF(B286="","",#REF!)</f>
        <v/>
      </c>
      <c r="K286" s="136" t="str">
        <f ca="1">IF(B286="","",#REF!)</f>
        <v/>
      </c>
      <c r="L286" s="136" t="str">
        <f ca="1">IF(C286="","",#REF!)</f>
        <v/>
      </c>
    </row>
    <row r="287" spans="1:12">
      <c r="A287" s="112">
        <v>276</v>
      </c>
      <c r="B287" s="134" t="str">
        <f t="shared" ca="1" si="12"/>
        <v/>
      </c>
      <c r="C287" s="109" t="str">
        <f t="shared" ca="1" si="13"/>
        <v/>
      </c>
      <c r="D287" s="101" t="str">
        <f ca="1">IF(ISERROR(OFFSET('HARGA SATUAN'!$D$6,MATCH(C287,'HARGA SATUAN'!$C$7:$C$1492,0),0)),"",OFFSET('HARGA SATUAN'!$D$6,MATCH(C287,'HARGA SATUAN'!$C$7:$C$1492,0),0))</f>
        <v/>
      </c>
      <c r="E287" s="101">
        <f ca="1">IF(B287="+","Unit",IF(ISERROR(OFFSET('HARGA SATUAN'!$E$6,MATCH(C287,'HARGA SATUAN'!$C$7:$C$1492,0),0)),"",OFFSET('HARGA SATUAN'!$E$6,MATCH(C287,'HARGA SATUAN'!$C$7:$C$1492,0),0)))</f>
        <v>0</v>
      </c>
      <c r="F287" s="138" t="str">
        <f t="shared" ca="1" si="14"/>
        <v/>
      </c>
      <c r="G287" s="41">
        <f ca="1">IF(ISERROR(OFFSET('HARGA SATUAN'!$I$6,MATCH(C287,'HARGA SATUAN'!$C$7:$C$1492,0),0)),"",OFFSET('HARGA SATUAN'!$I$6,MATCH(C287,'HARGA SATUAN'!$C$7:$C$1492,0),0))</f>
        <v>0</v>
      </c>
      <c r="H287" s="136" t="str">
        <f ca="1">IF(B287="","",#REF!)</f>
        <v/>
      </c>
      <c r="I287" s="136" t="str">
        <f ca="1">IF(B287="","",#REF!)</f>
        <v/>
      </c>
      <c r="J287" s="136" t="str">
        <f ca="1">IF(B287="","",#REF!)</f>
        <v/>
      </c>
      <c r="K287" s="136" t="str">
        <f ca="1">IF(B287="","",#REF!)</f>
        <v/>
      </c>
      <c r="L287" s="136" t="str">
        <f ca="1">IF(C287="","",#REF!)</f>
        <v/>
      </c>
    </row>
    <row r="288" spans="1:12">
      <c r="A288" s="112">
        <v>277</v>
      </c>
      <c r="B288" s="134" t="str">
        <f t="shared" ca="1" si="12"/>
        <v/>
      </c>
      <c r="C288" s="109" t="str">
        <f t="shared" ca="1" si="13"/>
        <v/>
      </c>
      <c r="D288" s="101" t="str">
        <f ca="1">IF(ISERROR(OFFSET('HARGA SATUAN'!$D$6,MATCH(C288,'HARGA SATUAN'!$C$7:$C$1492,0),0)),"",OFFSET('HARGA SATUAN'!$D$6,MATCH(C288,'HARGA SATUAN'!$C$7:$C$1492,0),0))</f>
        <v/>
      </c>
      <c r="E288" s="101">
        <f ca="1">IF(B288="+","Unit",IF(ISERROR(OFFSET('HARGA SATUAN'!$E$6,MATCH(C288,'HARGA SATUAN'!$C$7:$C$1492,0),0)),"",OFFSET('HARGA SATUAN'!$E$6,MATCH(C288,'HARGA SATUAN'!$C$7:$C$1492,0),0)))</f>
        <v>0</v>
      </c>
      <c r="F288" s="138" t="str">
        <f t="shared" ca="1" si="14"/>
        <v/>
      </c>
      <c r="G288" s="41">
        <f ca="1">IF(ISERROR(OFFSET('HARGA SATUAN'!$I$6,MATCH(C288,'HARGA SATUAN'!$C$7:$C$1492,0),0)),"",OFFSET('HARGA SATUAN'!$I$6,MATCH(C288,'HARGA SATUAN'!$C$7:$C$1492,0),0))</f>
        <v>0</v>
      </c>
      <c r="H288" s="136" t="str">
        <f ca="1">IF(B288="","",#REF!)</f>
        <v/>
      </c>
      <c r="I288" s="136" t="str">
        <f ca="1">IF(B288="","",#REF!)</f>
        <v/>
      </c>
      <c r="J288" s="136" t="str">
        <f ca="1">IF(B288="","",#REF!)</f>
        <v/>
      </c>
      <c r="K288" s="136" t="str">
        <f ca="1">IF(B288="","",#REF!)</f>
        <v/>
      </c>
      <c r="L288" s="136" t="str">
        <f ca="1">IF(C288="","",#REF!)</f>
        <v/>
      </c>
    </row>
    <row r="289" spans="1:12">
      <c r="A289" s="112">
        <v>278</v>
      </c>
      <c r="B289" s="134" t="str">
        <f t="shared" ca="1" si="12"/>
        <v/>
      </c>
      <c r="C289" s="109" t="str">
        <f t="shared" ca="1" si="13"/>
        <v/>
      </c>
      <c r="D289" s="101" t="str">
        <f ca="1">IF(ISERROR(OFFSET('HARGA SATUAN'!$D$6,MATCH(C289,'HARGA SATUAN'!$C$7:$C$1492,0),0)),"",OFFSET('HARGA SATUAN'!$D$6,MATCH(C289,'HARGA SATUAN'!$C$7:$C$1492,0),0))</f>
        <v/>
      </c>
      <c r="E289" s="101">
        <f ca="1">IF(B289="+","Unit",IF(ISERROR(OFFSET('HARGA SATUAN'!$E$6,MATCH(C289,'HARGA SATUAN'!$C$7:$C$1492,0),0)),"",OFFSET('HARGA SATUAN'!$E$6,MATCH(C289,'HARGA SATUAN'!$C$7:$C$1492,0),0)))</f>
        <v>0</v>
      </c>
      <c r="F289" s="138" t="str">
        <f t="shared" ca="1" si="14"/>
        <v/>
      </c>
      <c r="G289" s="41">
        <f ca="1">IF(ISERROR(OFFSET('HARGA SATUAN'!$I$6,MATCH(C289,'HARGA SATUAN'!$C$7:$C$1492,0),0)),"",OFFSET('HARGA SATUAN'!$I$6,MATCH(C289,'HARGA SATUAN'!$C$7:$C$1492,0),0))</f>
        <v>0</v>
      </c>
      <c r="H289" s="136" t="str">
        <f ca="1">IF(B289="","",#REF!)</f>
        <v/>
      </c>
      <c r="I289" s="136" t="str">
        <f ca="1">IF(B289="","",#REF!)</f>
        <v/>
      </c>
      <c r="J289" s="136" t="str">
        <f ca="1">IF(B289="","",#REF!)</f>
        <v/>
      </c>
      <c r="K289" s="136" t="str">
        <f ca="1">IF(B289="","",#REF!)</f>
        <v/>
      </c>
      <c r="L289" s="136" t="str">
        <f ca="1">IF(C289="","",#REF!)</f>
        <v/>
      </c>
    </row>
    <row r="290" spans="1:12">
      <c r="A290" s="112">
        <v>279</v>
      </c>
      <c r="B290" s="134" t="str">
        <f t="shared" ca="1" si="12"/>
        <v/>
      </c>
      <c r="C290" s="109" t="str">
        <f t="shared" ca="1" si="13"/>
        <v/>
      </c>
      <c r="D290" s="101" t="str">
        <f ca="1">IF(ISERROR(OFFSET('HARGA SATUAN'!$D$6,MATCH(C290,'HARGA SATUAN'!$C$7:$C$1492,0),0)),"",OFFSET('HARGA SATUAN'!$D$6,MATCH(C290,'HARGA SATUAN'!$C$7:$C$1492,0),0))</f>
        <v/>
      </c>
      <c r="E290" s="101">
        <f ca="1">IF(B290="+","Unit",IF(ISERROR(OFFSET('HARGA SATUAN'!$E$6,MATCH(C290,'HARGA SATUAN'!$C$7:$C$1492,0),0)),"",OFFSET('HARGA SATUAN'!$E$6,MATCH(C290,'HARGA SATUAN'!$C$7:$C$1492,0),0)))</f>
        <v>0</v>
      </c>
      <c r="F290" s="138" t="str">
        <f t="shared" ca="1" si="14"/>
        <v/>
      </c>
      <c r="G290" s="41">
        <f ca="1">IF(ISERROR(OFFSET('HARGA SATUAN'!$I$6,MATCH(C290,'HARGA SATUAN'!$C$7:$C$1492,0),0)),"",OFFSET('HARGA SATUAN'!$I$6,MATCH(C290,'HARGA SATUAN'!$C$7:$C$1492,0),0))</f>
        <v>0</v>
      </c>
      <c r="H290" s="136" t="str">
        <f ca="1">IF(B290="","",#REF!)</f>
        <v/>
      </c>
      <c r="I290" s="136" t="str">
        <f ca="1">IF(B290="","",#REF!)</f>
        <v/>
      </c>
      <c r="J290" s="136" t="str">
        <f ca="1">IF(B290="","",#REF!)</f>
        <v/>
      </c>
      <c r="K290" s="136" t="str">
        <f ca="1">IF(B290="","",#REF!)</f>
        <v/>
      </c>
      <c r="L290" s="136" t="str">
        <f ca="1">IF(C290="","",#REF!)</f>
        <v/>
      </c>
    </row>
    <row r="291" spans="1:12">
      <c r="A291" s="112">
        <v>280</v>
      </c>
      <c r="B291" s="134" t="str">
        <f t="shared" ca="1" si="12"/>
        <v/>
      </c>
      <c r="C291" s="109" t="str">
        <f t="shared" ca="1" si="13"/>
        <v/>
      </c>
      <c r="D291" s="101" t="str">
        <f ca="1">IF(ISERROR(OFFSET('HARGA SATUAN'!$D$6,MATCH(C291,'HARGA SATUAN'!$C$7:$C$1492,0),0)),"",OFFSET('HARGA SATUAN'!$D$6,MATCH(C291,'HARGA SATUAN'!$C$7:$C$1492,0),0))</f>
        <v/>
      </c>
      <c r="E291" s="101">
        <f ca="1">IF(B291="+","Unit",IF(ISERROR(OFFSET('HARGA SATUAN'!$E$6,MATCH(C291,'HARGA SATUAN'!$C$7:$C$1492,0),0)),"",OFFSET('HARGA SATUAN'!$E$6,MATCH(C291,'HARGA SATUAN'!$C$7:$C$1492,0),0)))</f>
        <v>0</v>
      </c>
      <c r="F291" s="138" t="str">
        <f t="shared" ca="1" si="14"/>
        <v/>
      </c>
      <c r="G291" s="41">
        <f ca="1">IF(ISERROR(OFFSET('HARGA SATUAN'!$I$6,MATCH(C291,'HARGA SATUAN'!$C$7:$C$1492,0),0)),"",OFFSET('HARGA SATUAN'!$I$6,MATCH(C291,'HARGA SATUAN'!$C$7:$C$1492,0),0))</f>
        <v>0</v>
      </c>
      <c r="H291" s="136" t="str">
        <f ca="1">IF(B291="","",#REF!)</f>
        <v/>
      </c>
      <c r="I291" s="136" t="str">
        <f ca="1">IF(B291="","",#REF!)</f>
        <v/>
      </c>
      <c r="J291" s="136" t="str">
        <f ca="1">IF(B291="","",#REF!)</f>
        <v/>
      </c>
      <c r="K291" s="136" t="str">
        <f ca="1">IF(B291="","",#REF!)</f>
        <v/>
      </c>
      <c r="L291" s="136" t="str">
        <f ca="1">IF(C291="","",#REF!)</f>
        <v/>
      </c>
    </row>
    <row r="292" spans="1:12">
      <c r="A292" s="112">
        <v>281</v>
      </c>
      <c r="B292" s="134" t="str">
        <f t="shared" ca="1" si="12"/>
        <v/>
      </c>
      <c r="C292" s="109" t="str">
        <f t="shared" ca="1" si="13"/>
        <v/>
      </c>
      <c r="D292" s="101" t="str">
        <f ca="1">IF(ISERROR(OFFSET('HARGA SATUAN'!$D$6,MATCH(C292,'HARGA SATUAN'!$C$7:$C$1492,0),0)),"",OFFSET('HARGA SATUAN'!$D$6,MATCH(C292,'HARGA SATUAN'!$C$7:$C$1492,0),0))</f>
        <v/>
      </c>
      <c r="E292" s="101">
        <f ca="1">IF(B292="+","Unit",IF(ISERROR(OFFSET('HARGA SATUAN'!$E$6,MATCH(C292,'HARGA SATUAN'!$C$7:$C$1492,0),0)),"",OFFSET('HARGA SATUAN'!$E$6,MATCH(C292,'HARGA SATUAN'!$C$7:$C$1492,0),0)))</f>
        <v>0</v>
      </c>
      <c r="F292" s="138" t="str">
        <f t="shared" ca="1" si="14"/>
        <v/>
      </c>
      <c r="G292" s="41">
        <f ca="1">IF(ISERROR(OFFSET('HARGA SATUAN'!$I$6,MATCH(C292,'HARGA SATUAN'!$C$7:$C$1492,0),0)),"",OFFSET('HARGA SATUAN'!$I$6,MATCH(C292,'HARGA SATUAN'!$C$7:$C$1492,0),0))</f>
        <v>0</v>
      </c>
      <c r="H292" s="136" t="str">
        <f ca="1">IF(B292="","",#REF!)</f>
        <v/>
      </c>
      <c r="I292" s="136" t="str">
        <f ca="1">IF(B292="","",#REF!)</f>
        <v/>
      </c>
      <c r="J292" s="136" t="str">
        <f ca="1">IF(B292="","",#REF!)</f>
        <v/>
      </c>
      <c r="K292" s="136" t="str">
        <f ca="1">IF(B292="","",#REF!)</f>
        <v/>
      </c>
      <c r="L292" s="136" t="str">
        <f ca="1">IF(C292="","",#REF!)</f>
        <v/>
      </c>
    </row>
    <row r="293" spans="1:12">
      <c r="A293" s="112">
        <v>282</v>
      </c>
      <c r="B293" s="134" t="str">
        <f t="shared" ca="1" si="12"/>
        <v/>
      </c>
      <c r="C293" s="109" t="str">
        <f t="shared" ca="1" si="13"/>
        <v/>
      </c>
      <c r="D293" s="101" t="str">
        <f ca="1">IF(ISERROR(OFFSET('HARGA SATUAN'!$D$6,MATCH(C293,'HARGA SATUAN'!$C$7:$C$1492,0),0)),"",OFFSET('HARGA SATUAN'!$D$6,MATCH(C293,'HARGA SATUAN'!$C$7:$C$1492,0),0))</f>
        <v/>
      </c>
      <c r="E293" s="101">
        <f ca="1">IF(B293="+","Unit",IF(ISERROR(OFFSET('HARGA SATUAN'!$E$6,MATCH(C293,'HARGA SATUAN'!$C$7:$C$1492,0),0)),"",OFFSET('HARGA SATUAN'!$E$6,MATCH(C293,'HARGA SATUAN'!$C$7:$C$1492,0),0)))</f>
        <v>0</v>
      </c>
      <c r="F293" s="138" t="str">
        <f t="shared" ca="1" si="14"/>
        <v/>
      </c>
      <c r="G293" s="41">
        <f ca="1">IF(ISERROR(OFFSET('HARGA SATUAN'!$I$6,MATCH(C293,'HARGA SATUAN'!$C$7:$C$1492,0),0)),"",OFFSET('HARGA SATUAN'!$I$6,MATCH(C293,'HARGA SATUAN'!$C$7:$C$1492,0),0))</f>
        <v>0</v>
      </c>
      <c r="H293" s="136" t="str">
        <f ca="1">IF(B293="","",#REF!)</f>
        <v/>
      </c>
      <c r="I293" s="136" t="str">
        <f ca="1">IF(B293="","",#REF!)</f>
        <v/>
      </c>
      <c r="J293" s="136" t="str">
        <f ca="1">IF(B293="","",#REF!)</f>
        <v/>
      </c>
      <c r="K293" s="136" t="str">
        <f ca="1">IF(B293="","",#REF!)</f>
        <v/>
      </c>
      <c r="L293" s="136" t="str">
        <f ca="1">IF(C293="","",#REF!)</f>
        <v/>
      </c>
    </row>
    <row r="294" spans="1:12">
      <c r="A294" s="112">
        <v>283</v>
      </c>
      <c r="B294" s="134" t="str">
        <f t="shared" ca="1" si="12"/>
        <v/>
      </c>
      <c r="C294" s="109" t="str">
        <f t="shared" ca="1" si="13"/>
        <v/>
      </c>
      <c r="D294" s="101" t="str">
        <f ca="1">IF(ISERROR(OFFSET('HARGA SATUAN'!$D$6,MATCH(C294,'HARGA SATUAN'!$C$7:$C$1492,0),0)),"",OFFSET('HARGA SATUAN'!$D$6,MATCH(C294,'HARGA SATUAN'!$C$7:$C$1492,0),0))</f>
        <v/>
      </c>
      <c r="E294" s="101">
        <f ca="1">IF(B294="+","Unit",IF(ISERROR(OFFSET('HARGA SATUAN'!$E$6,MATCH(C294,'HARGA SATUAN'!$C$7:$C$1492,0),0)),"",OFFSET('HARGA SATUAN'!$E$6,MATCH(C294,'HARGA SATUAN'!$C$7:$C$1492,0),0)))</f>
        <v>0</v>
      </c>
      <c r="F294" s="138" t="str">
        <f t="shared" ca="1" si="14"/>
        <v/>
      </c>
      <c r="G294" s="41">
        <f ca="1">IF(ISERROR(OFFSET('HARGA SATUAN'!$I$6,MATCH(C294,'HARGA SATUAN'!$C$7:$C$1492,0),0)),"",OFFSET('HARGA SATUAN'!$I$6,MATCH(C294,'HARGA SATUAN'!$C$7:$C$1492,0),0))</f>
        <v>0</v>
      </c>
      <c r="H294" s="136" t="str">
        <f ca="1">IF(B294="","",#REF!)</f>
        <v/>
      </c>
      <c r="I294" s="136" t="str">
        <f ca="1">IF(B294="","",#REF!)</f>
        <v/>
      </c>
      <c r="J294" s="136" t="str">
        <f ca="1">IF(B294="","",#REF!)</f>
        <v/>
      </c>
      <c r="K294" s="136" t="str">
        <f ca="1">IF(B294="","",#REF!)</f>
        <v/>
      </c>
      <c r="L294" s="136" t="str">
        <f ca="1">IF(C294="","",#REF!)</f>
        <v/>
      </c>
    </row>
    <row r="295" spans="1:12">
      <c r="A295" s="112">
        <v>284</v>
      </c>
      <c r="B295" s="134" t="str">
        <f t="shared" ca="1" si="12"/>
        <v/>
      </c>
      <c r="C295" s="109" t="str">
        <f t="shared" ca="1" si="13"/>
        <v/>
      </c>
      <c r="D295" s="101" t="str">
        <f ca="1">IF(ISERROR(OFFSET('HARGA SATUAN'!$D$6,MATCH(C295,'HARGA SATUAN'!$C$7:$C$1492,0),0)),"",OFFSET('HARGA SATUAN'!$D$6,MATCH(C295,'HARGA SATUAN'!$C$7:$C$1492,0),0))</f>
        <v/>
      </c>
      <c r="E295" s="101">
        <f ca="1">IF(B295="+","Unit",IF(ISERROR(OFFSET('HARGA SATUAN'!$E$6,MATCH(C295,'HARGA SATUAN'!$C$7:$C$1492,0),0)),"",OFFSET('HARGA SATUAN'!$E$6,MATCH(C295,'HARGA SATUAN'!$C$7:$C$1492,0),0)))</f>
        <v>0</v>
      </c>
      <c r="F295" s="138" t="str">
        <f t="shared" ca="1" si="14"/>
        <v/>
      </c>
      <c r="G295" s="41">
        <f ca="1">IF(ISERROR(OFFSET('HARGA SATUAN'!$I$6,MATCH(C295,'HARGA SATUAN'!$C$7:$C$1492,0),0)),"",OFFSET('HARGA SATUAN'!$I$6,MATCH(C295,'HARGA SATUAN'!$C$7:$C$1492,0),0))</f>
        <v>0</v>
      </c>
      <c r="H295" s="136" t="str">
        <f ca="1">IF(B295="","",#REF!)</f>
        <v/>
      </c>
      <c r="I295" s="136" t="str">
        <f ca="1">IF(B295="","",#REF!)</f>
        <v/>
      </c>
      <c r="J295" s="136" t="str">
        <f ca="1">IF(B295="","",#REF!)</f>
        <v/>
      </c>
      <c r="K295" s="136" t="str">
        <f ca="1">IF(B295="","",#REF!)</f>
        <v/>
      </c>
      <c r="L295" s="136" t="str">
        <f ca="1">IF(C295="","",#REF!)</f>
        <v/>
      </c>
    </row>
    <row r="296" spans="1:12">
      <c r="A296" s="112">
        <v>285</v>
      </c>
      <c r="B296" s="134" t="str">
        <f t="shared" ca="1" si="12"/>
        <v/>
      </c>
      <c r="C296" s="109" t="str">
        <f t="shared" ca="1" si="13"/>
        <v/>
      </c>
      <c r="D296" s="101" t="str">
        <f ca="1">IF(ISERROR(OFFSET('HARGA SATUAN'!$D$6,MATCH(C296,'HARGA SATUAN'!$C$7:$C$1492,0),0)),"",OFFSET('HARGA SATUAN'!$D$6,MATCH(C296,'HARGA SATUAN'!$C$7:$C$1492,0),0))</f>
        <v/>
      </c>
      <c r="E296" s="101">
        <f ca="1">IF(B296="+","Unit",IF(ISERROR(OFFSET('HARGA SATUAN'!$E$6,MATCH(C296,'HARGA SATUAN'!$C$7:$C$1492,0),0)),"",OFFSET('HARGA SATUAN'!$E$6,MATCH(C296,'HARGA SATUAN'!$C$7:$C$1492,0),0)))</f>
        <v>0</v>
      </c>
      <c r="F296" s="138" t="str">
        <f t="shared" ca="1" si="14"/>
        <v/>
      </c>
      <c r="G296" s="41">
        <f ca="1">IF(ISERROR(OFFSET('HARGA SATUAN'!$I$6,MATCH(C296,'HARGA SATUAN'!$C$7:$C$1492,0),0)),"",OFFSET('HARGA SATUAN'!$I$6,MATCH(C296,'HARGA SATUAN'!$C$7:$C$1492,0),0))</f>
        <v>0</v>
      </c>
      <c r="H296" s="136" t="str">
        <f ca="1">IF(B296="","",#REF!)</f>
        <v/>
      </c>
      <c r="I296" s="136" t="str">
        <f ca="1">IF(B296="","",#REF!)</f>
        <v/>
      </c>
      <c r="J296" s="136" t="str">
        <f ca="1">IF(B296="","",#REF!)</f>
        <v/>
      </c>
      <c r="K296" s="136" t="str">
        <f ca="1">IF(B296="","",#REF!)</f>
        <v/>
      </c>
      <c r="L296" s="136" t="str">
        <f ca="1">IF(C296="","",#REF!)</f>
        <v/>
      </c>
    </row>
    <row r="297" spans="1:12">
      <c r="A297" s="112">
        <v>286</v>
      </c>
      <c r="B297" s="134" t="str">
        <f t="shared" ca="1" si="12"/>
        <v/>
      </c>
      <c r="C297" s="109" t="str">
        <f t="shared" ca="1" si="13"/>
        <v/>
      </c>
      <c r="D297" s="101" t="str">
        <f ca="1">IF(ISERROR(OFFSET('HARGA SATUAN'!$D$6,MATCH(C297,'HARGA SATUAN'!$C$7:$C$1492,0),0)),"",OFFSET('HARGA SATUAN'!$D$6,MATCH(C297,'HARGA SATUAN'!$C$7:$C$1492,0),0))</f>
        <v/>
      </c>
      <c r="E297" s="101">
        <f ca="1">IF(B297="+","Unit",IF(ISERROR(OFFSET('HARGA SATUAN'!$E$6,MATCH(C297,'HARGA SATUAN'!$C$7:$C$1492,0),0)),"",OFFSET('HARGA SATUAN'!$E$6,MATCH(C297,'HARGA SATUAN'!$C$7:$C$1492,0),0)))</f>
        <v>0</v>
      </c>
      <c r="F297" s="138" t="str">
        <f t="shared" ca="1" si="14"/>
        <v/>
      </c>
      <c r="G297" s="41">
        <f ca="1">IF(ISERROR(OFFSET('HARGA SATUAN'!$I$6,MATCH(C297,'HARGA SATUAN'!$C$7:$C$1492,0),0)),"",OFFSET('HARGA SATUAN'!$I$6,MATCH(C297,'HARGA SATUAN'!$C$7:$C$1492,0),0))</f>
        <v>0</v>
      </c>
      <c r="H297" s="136" t="str">
        <f ca="1">IF(B297="","",#REF!)</f>
        <v/>
      </c>
      <c r="I297" s="136" t="str">
        <f ca="1">IF(B297="","",#REF!)</f>
        <v/>
      </c>
      <c r="J297" s="136" t="str">
        <f ca="1">IF(B297="","",#REF!)</f>
        <v/>
      </c>
      <c r="K297" s="136" t="str">
        <f ca="1">IF(B297="","",#REF!)</f>
        <v/>
      </c>
      <c r="L297" s="136" t="str">
        <f ca="1">IF(C297="","",#REF!)</f>
        <v/>
      </c>
    </row>
    <row r="298" spans="1:12">
      <c r="A298" s="112">
        <v>287</v>
      </c>
      <c r="B298" s="134" t="str">
        <f t="shared" ca="1" si="12"/>
        <v/>
      </c>
      <c r="C298" s="109" t="str">
        <f t="shared" ca="1" si="13"/>
        <v/>
      </c>
      <c r="D298" s="101" t="str">
        <f ca="1">IF(ISERROR(OFFSET('HARGA SATUAN'!$D$6,MATCH(C298,'HARGA SATUAN'!$C$7:$C$1492,0),0)),"",OFFSET('HARGA SATUAN'!$D$6,MATCH(C298,'HARGA SATUAN'!$C$7:$C$1492,0),0))</f>
        <v/>
      </c>
      <c r="E298" s="101">
        <f ca="1">IF(B298="+","Unit",IF(ISERROR(OFFSET('HARGA SATUAN'!$E$6,MATCH(C298,'HARGA SATUAN'!$C$7:$C$1492,0),0)),"",OFFSET('HARGA SATUAN'!$E$6,MATCH(C298,'HARGA SATUAN'!$C$7:$C$1492,0),0)))</f>
        <v>0</v>
      </c>
      <c r="F298" s="138" t="str">
        <f t="shared" ca="1" si="14"/>
        <v/>
      </c>
      <c r="G298" s="41">
        <f ca="1">IF(ISERROR(OFFSET('HARGA SATUAN'!$I$6,MATCH(C298,'HARGA SATUAN'!$C$7:$C$1492,0),0)),"",OFFSET('HARGA SATUAN'!$I$6,MATCH(C298,'HARGA SATUAN'!$C$7:$C$1492,0),0))</f>
        <v>0</v>
      </c>
      <c r="H298" s="136" t="str">
        <f ca="1">IF(B298="","",#REF!)</f>
        <v/>
      </c>
      <c r="I298" s="136" t="str">
        <f ca="1">IF(B298="","",#REF!)</f>
        <v/>
      </c>
      <c r="J298" s="136" t="str">
        <f ca="1">IF(B298="","",#REF!)</f>
        <v/>
      </c>
      <c r="K298" s="136" t="str">
        <f ca="1">IF(B298="","",#REF!)</f>
        <v/>
      </c>
      <c r="L298" s="136" t="str">
        <f ca="1">IF(C298="","",#REF!)</f>
        <v/>
      </c>
    </row>
    <row r="299" spans="1:12">
      <c r="A299" s="112">
        <v>288</v>
      </c>
      <c r="B299" s="134" t="str">
        <f t="shared" ca="1" si="12"/>
        <v/>
      </c>
      <c r="C299" s="109" t="str">
        <f t="shared" ca="1" si="13"/>
        <v/>
      </c>
      <c r="D299" s="101" t="str">
        <f ca="1">IF(ISERROR(OFFSET('HARGA SATUAN'!$D$6,MATCH(C299,'HARGA SATUAN'!$C$7:$C$1492,0),0)),"",OFFSET('HARGA SATUAN'!$D$6,MATCH(C299,'HARGA SATUAN'!$C$7:$C$1492,0),0))</f>
        <v/>
      </c>
      <c r="E299" s="101">
        <f ca="1">IF(B299="+","Unit",IF(ISERROR(OFFSET('HARGA SATUAN'!$E$6,MATCH(C299,'HARGA SATUAN'!$C$7:$C$1492,0),0)),"",OFFSET('HARGA SATUAN'!$E$6,MATCH(C299,'HARGA SATUAN'!$C$7:$C$1492,0),0)))</f>
        <v>0</v>
      </c>
      <c r="F299" s="138" t="str">
        <f t="shared" ca="1" si="14"/>
        <v/>
      </c>
      <c r="G299" s="41">
        <f ca="1">IF(ISERROR(OFFSET('HARGA SATUAN'!$I$6,MATCH(C299,'HARGA SATUAN'!$C$7:$C$1492,0),0)),"",OFFSET('HARGA SATUAN'!$I$6,MATCH(C299,'HARGA SATUAN'!$C$7:$C$1492,0),0))</f>
        <v>0</v>
      </c>
      <c r="H299" s="136" t="str">
        <f ca="1">IF(B299="","",#REF!)</f>
        <v/>
      </c>
      <c r="I299" s="136" t="str">
        <f ca="1">IF(B299="","",#REF!)</f>
        <v/>
      </c>
      <c r="J299" s="136" t="str">
        <f ca="1">IF(B299="","",#REF!)</f>
        <v/>
      </c>
      <c r="K299" s="136" t="str">
        <f ca="1">IF(B299="","",#REF!)</f>
        <v/>
      </c>
      <c r="L299" s="136" t="str">
        <f ca="1">IF(C299="","",#REF!)</f>
        <v/>
      </c>
    </row>
    <row r="300" spans="1:12">
      <c r="A300" s="112">
        <v>289</v>
      </c>
      <c r="B300" s="134" t="str">
        <f t="shared" ca="1" si="12"/>
        <v/>
      </c>
      <c r="C300" s="109" t="str">
        <f t="shared" ca="1" si="13"/>
        <v/>
      </c>
      <c r="D300" s="101" t="str">
        <f ca="1">IF(ISERROR(OFFSET('HARGA SATUAN'!$D$6,MATCH(C300,'HARGA SATUAN'!$C$7:$C$1492,0),0)),"",OFFSET('HARGA SATUAN'!$D$6,MATCH(C300,'HARGA SATUAN'!$C$7:$C$1492,0),0))</f>
        <v/>
      </c>
      <c r="E300" s="101">
        <f ca="1">IF(B300="+","Unit",IF(ISERROR(OFFSET('HARGA SATUAN'!$E$6,MATCH(C300,'HARGA SATUAN'!$C$7:$C$1492,0),0)),"",OFFSET('HARGA SATUAN'!$E$6,MATCH(C300,'HARGA SATUAN'!$C$7:$C$1492,0),0)))</f>
        <v>0</v>
      </c>
      <c r="F300" s="138" t="str">
        <f t="shared" ca="1" si="14"/>
        <v/>
      </c>
      <c r="G300" s="41">
        <f ca="1">IF(ISERROR(OFFSET('HARGA SATUAN'!$I$6,MATCH(C300,'HARGA SATUAN'!$C$7:$C$1492,0),0)),"",OFFSET('HARGA SATUAN'!$I$6,MATCH(C300,'HARGA SATUAN'!$C$7:$C$1492,0),0))</f>
        <v>0</v>
      </c>
      <c r="H300" s="136" t="str">
        <f ca="1">IF(B300="","",#REF!)</f>
        <v/>
      </c>
      <c r="I300" s="136" t="str">
        <f ca="1">IF(B300="","",#REF!)</f>
        <v/>
      </c>
      <c r="J300" s="136" t="str">
        <f ca="1">IF(B300="","",#REF!)</f>
        <v/>
      </c>
      <c r="K300" s="136" t="str">
        <f ca="1">IF(B300="","",#REF!)</f>
        <v/>
      </c>
      <c r="L300" s="136" t="str">
        <f ca="1">IF(C300="","",#REF!)</f>
        <v/>
      </c>
    </row>
    <row r="301" spans="1:12">
      <c r="A301" s="112">
        <v>290</v>
      </c>
      <c r="B301" s="134" t="str">
        <f t="shared" ca="1" si="12"/>
        <v/>
      </c>
      <c r="C301" s="109" t="str">
        <f t="shared" ca="1" si="13"/>
        <v/>
      </c>
      <c r="D301" s="101" t="str">
        <f ca="1">IF(ISERROR(OFFSET('HARGA SATUAN'!$D$6,MATCH(C301,'HARGA SATUAN'!$C$7:$C$1492,0),0)),"",OFFSET('HARGA SATUAN'!$D$6,MATCH(C301,'HARGA SATUAN'!$C$7:$C$1492,0),0))</f>
        <v/>
      </c>
      <c r="E301" s="101">
        <f ca="1">IF(B301="+","Unit",IF(ISERROR(OFFSET('HARGA SATUAN'!$E$6,MATCH(C301,'HARGA SATUAN'!$C$7:$C$1492,0),0)),"",OFFSET('HARGA SATUAN'!$E$6,MATCH(C301,'HARGA SATUAN'!$C$7:$C$1492,0),0)))</f>
        <v>0</v>
      </c>
      <c r="F301" s="138" t="str">
        <f t="shared" ca="1" si="14"/>
        <v/>
      </c>
      <c r="G301" s="41">
        <f ca="1">IF(ISERROR(OFFSET('HARGA SATUAN'!$I$6,MATCH(C301,'HARGA SATUAN'!$C$7:$C$1492,0),0)),"",OFFSET('HARGA SATUAN'!$I$6,MATCH(C301,'HARGA SATUAN'!$C$7:$C$1492,0),0))</f>
        <v>0</v>
      </c>
      <c r="H301" s="136" t="str">
        <f ca="1">IF(B301="","",#REF!)</f>
        <v/>
      </c>
      <c r="I301" s="136" t="str">
        <f ca="1">IF(B301="","",#REF!)</f>
        <v/>
      </c>
      <c r="J301" s="136" t="str">
        <f ca="1">IF(B301="","",#REF!)</f>
        <v/>
      </c>
      <c r="K301" s="136" t="str">
        <f ca="1">IF(B301="","",#REF!)</f>
        <v/>
      </c>
      <c r="L301" s="136" t="str">
        <f ca="1">IF(C301="","",#REF!)</f>
        <v/>
      </c>
    </row>
    <row r="302" spans="1:12">
      <c r="A302" s="112">
        <v>291</v>
      </c>
      <c r="B302" s="134" t="str">
        <f t="shared" ca="1" si="12"/>
        <v/>
      </c>
      <c r="C302" s="109" t="str">
        <f t="shared" ca="1" si="13"/>
        <v/>
      </c>
      <c r="D302" s="101" t="str">
        <f ca="1">IF(ISERROR(OFFSET('HARGA SATUAN'!$D$6,MATCH(C302,'HARGA SATUAN'!$C$7:$C$1492,0),0)),"",OFFSET('HARGA SATUAN'!$D$6,MATCH(C302,'HARGA SATUAN'!$C$7:$C$1492,0),0))</f>
        <v/>
      </c>
      <c r="E302" s="101">
        <f ca="1">IF(B302="+","Unit",IF(ISERROR(OFFSET('HARGA SATUAN'!$E$6,MATCH(C302,'HARGA SATUAN'!$C$7:$C$1492,0),0)),"",OFFSET('HARGA SATUAN'!$E$6,MATCH(C302,'HARGA SATUAN'!$C$7:$C$1492,0),0)))</f>
        <v>0</v>
      </c>
      <c r="F302" s="138" t="str">
        <f t="shared" ca="1" si="14"/>
        <v/>
      </c>
      <c r="G302" s="41">
        <f ca="1">IF(ISERROR(OFFSET('HARGA SATUAN'!$I$6,MATCH(C302,'HARGA SATUAN'!$C$7:$C$1492,0),0)),"",OFFSET('HARGA SATUAN'!$I$6,MATCH(C302,'HARGA SATUAN'!$C$7:$C$1492,0),0))</f>
        <v>0</v>
      </c>
      <c r="H302" s="136" t="str">
        <f ca="1">IF(B302="","",#REF!)</f>
        <v/>
      </c>
      <c r="I302" s="136" t="str">
        <f ca="1">IF(B302="","",#REF!)</f>
        <v/>
      </c>
      <c r="J302" s="136" t="str">
        <f ca="1">IF(B302="","",#REF!)</f>
        <v/>
      </c>
      <c r="K302" s="136" t="str">
        <f ca="1">IF(B302="","",#REF!)</f>
        <v/>
      </c>
      <c r="L302" s="136" t="str">
        <f ca="1">IF(C302="","",#REF!)</f>
        <v/>
      </c>
    </row>
    <row r="303" spans="1:12">
      <c r="A303" s="112">
        <v>292</v>
      </c>
      <c r="B303" s="134" t="str">
        <f t="shared" ca="1" si="12"/>
        <v/>
      </c>
      <c r="C303" s="109" t="str">
        <f t="shared" ca="1" si="13"/>
        <v/>
      </c>
      <c r="D303" s="101" t="str">
        <f ca="1">IF(ISERROR(OFFSET('HARGA SATUAN'!$D$6,MATCH(C303,'HARGA SATUAN'!$C$7:$C$1492,0),0)),"",OFFSET('HARGA SATUAN'!$D$6,MATCH(C303,'HARGA SATUAN'!$C$7:$C$1492,0),0))</f>
        <v/>
      </c>
      <c r="E303" s="101">
        <f ca="1">IF(B303="+","Unit",IF(ISERROR(OFFSET('HARGA SATUAN'!$E$6,MATCH(C303,'HARGA SATUAN'!$C$7:$C$1492,0),0)),"",OFFSET('HARGA SATUAN'!$E$6,MATCH(C303,'HARGA SATUAN'!$C$7:$C$1492,0),0)))</f>
        <v>0</v>
      </c>
      <c r="F303" s="138" t="str">
        <f t="shared" ca="1" si="14"/>
        <v/>
      </c>
      <c r="G303" s="41">
        <f ca="1">IF(ISERROR(OFFSET('HARGA SATUAN'!$I$6,MATCH(C303,'HARGA SATUAN'!$C$7:$C$1492,0),0)),"",OFFSET('HARGA SATUAN'!$I$6,MATCH(C303,'HARGA SATUAN'!$C$7:$C$1492,0),0))</f>
        <v>0</v>
      </c>
      <c r="H303" s="136" t="str">
        <f ca="1">IF(B303="","",#REF!)</f>
        <v/>
      </c>
      <c r="I303" s="136" t="str">
        <f ca="1">IF(B303="","",#REF!)</f>
        <v/>
      </c>
      <c r="J303" s="136" t="str">
        <f ca="1">IF(B303="","",#REF!)</f>
        <v/>
      </c>
      <c r="K303" s="136" t="str">
        <f ca="1">IF(B303="","",#REF!)</f>
        <v/>
      </c>
      <c r="L303" s="136" t="str">
        <f ca="1">IF(C303="","",#REF!)</f>
        <v/>
      </c>
    </row>
    <row r="304" spans="1:12">
      <c r="A304" s="112">
        <v>293</v>
      </c>
      <c r="B304" s="134" t="str">
        <f t="shared" ca="1" si="12"/>
        <v/>
      </c>
      <c r="C304" s="109" t="str">
        <f t="shared" ca="1" si="13"/>
        <v/>
      </c>
      <c r="D304" s="101" t="str">
        <f ca="1">IF(ISERROR(OFFSET('HARGA SATUAN'!$D$6,MATCH(C304,'HARGA SATUAN'!$C$7:$C$1492,0),0)),"",OFFSET('HARGA SATUAN'!$D$6,MATCH(C304,'HARGA SATUAN'!$C$7:$C$1492,0),0))</f>
        <v/>
      </c>
      <c r="E304" s="101">
        <f ca="1">IF(B304="+","Unit",IF(ISERROR(OFFSET('HARGA SATUAN'!$E$6,MATCH(C304,'HARGA SATUAN'!$C$7:$C$1492,0),0)),"",OFFSET('HARGA SATUAN'!$E$6,MATCH(C304,'HARGA SATUAN'!$C$7:$C$1492,0),0)))</f>
        <v>0</v>
      </c>
      <c r="F304" s="138" t="str">
        <f t="shared" ca="1" si="14"/>
        <v/>
      </c>
      <c r="G304" s="41">
        <f ca="1">IF(ISERROR(OFFSET('HARGA SATUAN'!$I$6,MATCH(C304,'HARGA SATUAN'!$C$7:$C$1492,0),0)),"",OFFSET('HARGA SATUAN'!$I$6,MATCH(C304,'HARGA SATUAN'!$C$7:$C$1492,0),0))</f>
        <v>0</v>
      </c>
      <c r="H304" s="136" t="str">
        <f ca="1">IF(B304="","",#REF!)</f>
        <v/>
      </c>
      <c r="I304" s="136" t="str">
        <f ca="1">IF(B304="","",#REF!)</f>
        <v/>
      </c>
      <c r="J304" s="136" t="str">
        <f ca="1">IF(B304="","",#REF!)</f>
        <v/>
      </c>
      <c r="K304" s="136" t="str">
        <f ca="1">IF(B304="","",#REF!)</f>
        <v/>
      </c>
      <c r="L304" s="136" t="str">
        <f ca="1">IF(C304="","",#REF!)</f>
        <v/>
      </c>
    </row>
    <row r="305" spans="1:12">
      <c r="A305" s="112">
        <v>294</v>
      </c>
      <c r="B305" s="134" t="str">
        <f t="shared" ca="1" si="12"/>
        <v/>
      </c>
      <c r="C305" s="109" t="str">
        <f t="shared" ca="1" si="13"/>
        <v/>
      </c>
      <c r="D305" s="101" t="str">
        <f ca="1">IF(ISERROR(OFFSET('HARGA SATUAN'!$D$6,MATCH(C305,'HARGA SATUAN'!$C$7:$C$1492,0),0)),"",OFFSET('HARGA SATUAN'!$D$6,MATCH(C305,'HARGA SATUAN'!$C$7:$C$1492,0),0))</f>
        <v/>
      </c>
      <c r="E305" s="101">
        <f ca="1">IF(B305="+","Unit",IF(ISERROR(OFFSET('HARGA SATUAN'!$E$6,MATCH(C305,'HARGA SATUAN'!$C$7:$C$1492,0),0)),"",OFFSET('HARGA SATUAN'!$E$6,MATCH(C305,'HARGA SATUAN'!$C$7:$C$1492,0),0)))</f>
        <v>0</v>
      </c>
      <c r="F305" s="138" t="str">
        <f t="shared" ca="1" si="14"/>
        <v/>
      </c>
      <c r="G305" s="41">
        <f ca="1">IF(ISERROR(OFFSET('HARGA SATUAN'!$I$6,MATCH(C305,'HARGA SATUAN'!$C$7:$C$1492,0),0)),"",OFFSET('HARGA SATUAN'!$I$6,MATCH(C305,'HARGA SATUAN'!$C$7:$C$1492,0),0))</f>
        <v>0</v>
      </c>
      <c r="H305" s="136" t="str">
        <f ca="1">IF(B305="","",#REF!)</f>
        <v/>
      </c>
      <c r="I305" s="136" t="str">
        <f ca="1">IF(B305="","",#REF!)</f>
        <v/>
      </c>
      <c r="J305" s="136" t="str">
        <f ca="1">IF(B305="","",#REF!)</f>
        <v/>
      </c>
      <c r="K305" s="136" t="str">
        <f ca="1">IF(B305="","",#REF!)</f>
        <v/>
      </c>
      <c r="L305" s="136" t="str">
        <f ca="1">IF(C305="","",#REF!)</f>
        <v/>
      </c>
    </row>
    <row r="306" spans="1:12">
      <c r="A306" s="112">
        <v>295</v>
      </c>
      <c r="B306" s="134" t="str">
        <f t="shared" ca="1" si="12"/>
        <v/>
      </c>
      <c r="C306" s="109" t="str">
        <f t="shared" ca="1" si="13"/>
        <v/>
      </c>
      <c r="D306" s="101" t="str">
        <f ca="1">IF(ISERROR(OFFSET('HARGA SATUAN'!$D$6,MATCH(C306,'HARGA SATUAN'!$C$7:$C$1492,0),0)),"",OFFSET('HARGA SATUAN'!$D$6,MATCH(C306,'HARGA SATUAN'!$C$7:$C$1492,0),0))</f>
        <v/>
      </c>
      <c r="E306" s="101">
        <f ca="1">IF(B306="+","Unit",IF(ISERROR(OFFSET('HARGA SATUAN'!$E$6,MATCH(C306,'HARGA SATUAN'!$C$7:$C$1492,0),0)),"",OFFSET('HARGA SATUAN'!$E$6,MATCH(C306,'HARGA SATUAN'!$C$7:$C$1492,0),0)))</f>
        <v>0</v>
      </c>
      <c r="F306" s="138" t="str">
        <f t="shared" ca="1" si="14"/>
        <v/>
      </c>
      <c r="G306" s="41">
        <f ca="1">IF(ISERROR(OFFSET('HARGA SATUAN'!$I$6,MATCH(C306,'HARGA SATUAN'!$C$7:$C$1492,0),0)),"",OFFSET('HARGA SATUAN'!$I$6,MATCH(C306,'HARGA SATUAN'!$C$7:$C$1492,0),0))</f>
        <v>0</v>
      </c>
      <c r="H306" s="136" t="str">
        <f ca="1">IF(B306="","",#REF!)</f>
        <v/>
      </c>
      <c r="I306" s="136" t="str">
        <f ca="1">IF(B306="","",#REF!)</f>
        <v/>
      </c>
      <c r="J306" s="136" t="str">
        <f ca="1">IF(B306="","",#REF!)</f>
        <v/>
      </c>
      <c r="K306" s="136" t="str">
        <f ca="1">IF(B306="","",#REF!)</f>
        <v/>
      </c>
      <c r="L306" s="136" t="str">
        <f ca="1">IF(C306="","",#REF!)</f>
        <v/>
      </c>
    </row>
    <row r="307" spans="1:12">
      <c r="A307" s="112">
        <v>296</v>
      </c>
      <c r="B307" s="134" t="str">
        <f t="shared" ca="1" si="12"/>
        <v/>
      </c>
      <c r="C307" s="109" t="str">
        <f t="shared" ca="1" si="13"/>
        <v/>
      </c>
      <c r="D307" s="101" t="str">
        <f ca="1">IF(ISERROR(OFFSET('HARGA SATUAN'!$D$6,MATCH(C307,'HARGA SATUAN'!$C$7:$C$1492,0),0)),"",OFFSET('HARGA SATUAN'!$D$6,MATCH(C307,'HARGA SATUAN'!$C$7:$C$1492,0),0))</f>
        <v/>
      </c>
      <c r="E307" s="101">
        <f ca="1">IF(B307="+","Unit",IF(ISERROR(OFFSET('HARGA SATUAN'!$E$6,MATCH(C307,'HARGA SATUAN'!$C$7:$C$1492,0),0)),"",OFFSET('HARGA SATUAN'!$E$6,MATCH(C307,'HARGA SATUAN'!$C$7:$C$1492,0),0)))</f>
        <v>0</v>
      </c>
      <c r="F307" s="138" t="str">
        <f t="shared" ca="1" si="14"/>
        <v/>
      </c>
      <c r="G307" s="41">
        <f ca="1">IF(ISERROR(OFFSET('HARGA SATUAN'!$I$6,MATCH(C307,'HARGA SATUAN'!$C$7:$C$1492,0),0)),"",OFFSET('HARGA SATUAN'!$I$6,MATCH(C307,'HARGA SATUAN'!$C$7:$C$1492,0),0))</f>
        <v>0</v>
      </c>
      <c r="H307" s="136" t="str">
        <f ca="1">IF(B307="","",#REF!)</f>
        <v/>
      </c>
      <c r="I307" s="136" t="str">
        <f ca="1">IF(B307="","",#REF!)</f>
        <v/>
      </c>
      <c r="J307" s="136" t="str">
        <f ca="1">IF(B307="","",#REF!)</f>
        <v/>
      </c>
      <c r="K307" s="136" t="str">
        <f ca="1">IF(B307="","",#REF!)</f>
        <v/>
      </c>
      <c r="L307" s="136" t="str">
        <f ca="1">IF(C307="","",#REF!)</f>
        <v/>
      </c>
    </row>
    <row r="308" spans="1:12">
      <c r="A308" s="112">
        <v>297</v>
      </c>
      <c r="B308" s="134" t="str">
        <f t="shared" ca="1" si="12"/>
        <v/>
      </c>
      <c r="C308" s="109" t="str">
        <f t="shared" ca="1" si="13"/>
        <v/>
      </c>
      <c r="D308" s="101" t="str">
        <f ca="1">IF(ISERROR(OFFSET('HARGA SATUAN'!$D$6,MATCH(C308,'HARGA SATUAN'!$C$7:$C$1492,0),0)),"",OFFSET('HARGA SATUAN'!$D$6,MATCH(C308,'HARGA SATUAN'!$C$7:$C$1492,0),0))</f>
        <v/>
      </c>
      <c r="E308" s="101">
        <f ca="1">IF(B308="+","Unit",IF(ISERROR(OFFSET('HARGA SATUAN'!$E$6,MATCH(C308,'HARGA SATUAN'!$C$7:$C$1492,0),0)),"",OFFSET('HARGA SATUAN'!$E$6,MATCH(C308,'HARGA SATUAN'!$C$7:$C$1492,0),0)))</f>
        <v>0</v>
      </c>
      <c r="F308" s="138" t="str">
        <f t="shared" ca="1" si="14"/>
        <v/>
      </c>
      <c r="G308" s="41">
        <f ca="1">IF(ISERROR(OFFSET('HARGA SATUAN'!$I$6,MATCH(C308,'HARGA SATUAN'!$C$7:$C$1492,0),0)),"",OFFSET('HARGA SATUAN'!$I$6,MATCH(C308,'HARGA SATUAN'!$C$7:$C$1492,0),0))</f>
        <v>0</v>
      </c>
      <c r="H308" s="136" t="str">
        <f ca="1">IF(B308="","",#REF!)</f>
        <v/>
      </c>
      <c r="I308" s="136" t="str">
        <f ca="1">IF(B308="","",#REF!)</f>
        <v/>
      </c>
      <c r="J308" s="136" t="str">
        <f ca="1">IF(B308="","",#REF!)</f>
        <v/>
      </c>
      <c r="K308" s="136" t="str">
        <f ca="1">IF(B308="","",#REF!)</f>
        <v/>
      </c>
      <c r="L308" s="136" t="str">
        <f ca="1">IF(C308="","",#REF!)</f>
        <v/>
      </c>
    </row>
    <row r="309" spans="1:12">
      <c r="A309" s="112">
        <v>298</v>
      </c>
      <c r="B309" s="134" t="str">
        <f t="shared" ca="1" si="12"/>
        <v/>
      </c>
      <c r="C309" s="109" t="str">
        <f t="shared" ca="1" si="13"/>
        <v/>
      </c>
      <c r="D309" s="101" t="str">
        <f ca="1">IF(ISERROR(OFFSET('HARGA SATUAN'!$D$6,MATCH(C309,'HARGA SATUAN'!$C$7:$C$1492,0),0)),"",OFFSET('HARGA SATUAN'!$D$6,MATCH(C309,'HARGA SATUAN'!$C$7:$C$1492,0),0))</f>
        <v/>
      </c>
      <c r="E309" s="101">
        <f ca="1">IF(B309="+","Unit",IF(ISERROR(OFFSET('HARGA SATUAN'!$E$6,MATCH(C309,'HARGA SATUAN'!$C$7:$C$1492,0),0)),"",OFFSET('HARGA SATUAN'!$E$6,MATCH(C309,'HARGA SATUAN'!$C$7:$C$1492,0),0)))</f>
        <v>0</v>
      </c>
      <c r="F309" s="138" t="str">
        <f t="shared" ca="1" si="14"/>
        <v/>
      </c>
      <c r="G309" s="41">
        <f ca="1">IF(ISERROR(OFFSET('HARGA SATUAN'!$I$6,MATCH(C309,'HARGA SATUAN'!$C$7:$C$1492,0),0)),"",OFFSET('HARGA SATUAN'!$I$6,MATCH(C309,'HARGA SATUAN'!$C$7:$C$1492,0),0))</f>
        <v>0</v>
      </c>
      <c r="H309" s="136" t="str">
        <f ca="1">IF(B309="","",#REF!)</f>
        <v/>
      </c>
      <c r="I309" s="136" t="str">
        <f ca="1">IF(B309="","",#REF!)</f>
        <v/>
      </c>
      <c r="J309" s="136" t="str">
        <f ca="1">IF(B309="","",#REF!)</f>
        <v/>
      </c>
      <c r="K309" s="136" t="str">
        <f ca="1">IF(B309="","",#REF!)</f>
        <v/>
      </c>
      <c r="L309" s="136" t="str">
        <f ca="1">IF(C309="","",#REF!)</f>
        <v/>
      </c>
    </row>
    <row r="310" spans="1:12">
      <c r="A310" s="112">
        <v>299</v>
      </c>
      <c r="B310" s="134" t="str">
        <f t="shared" ca="1" si="12"/>
        <v/>
      </c>
      <c r="C310" s="109" t="str">
        <f t="shared" ca="1" si="13"/>
        <v/>
      </c>
      <c r="D310" s="101" t="str">
        <f ca="1">IF(ISERROR(OFFSET('HARGA SATUAN'!$D$6,MATCH(C310,'HARGA SATUAN'!$C$7:$C$1492,0),0)),"",OFFSET('HARGA SATUAN'!$D$6,MATCH(C310,'HARGA SATUAN'!$C$7:$C$1492,0),0))</f>
        <v/>
      </c>
      <c r="E310" s="101">
        <f ca="1">IF(B310="+","Unit",IF(ISERROR(OFFSET('HARGA SATUAN'!$E$6,MATCH(C310,'HARGA SATUAN'!$C$7:$C$1492,0),0)),"",OFFSET('HARGA SATUAN'!$E$6,MATCH(C310,'HARGA SATUAN'!$C$7:$C$1492,0),0)))</f>
        <v>0</v>
      </c>
      <c r="F310" s="138" t="str">
        <f t="shared" ca="1" si="14"/>
        <v/>
      </c>
      <c r="G310" s="41">
        <f ca="1">IF(ISERROR(OFFSET('HARGA SATUAN'!$I$6,MATCH(C310,'HARGA SATUAN'!$C$7:$C$1492,0),0)),"",OFFSET('HARGA SATUAN'!$I$6,MATCH(C310,'HARGA SATUAN'!$C$7:$C$1492,0),0))</f>
        <v>0</v>
      </c>
      <c r="H310" s="136" t="str">
        <f ca="1">IF(B310="","",#REF!)</f>
        <v/>
      </c>
      <c r="I310" s="136" t="str">
        <f ca="1">IF(B310="","",#REF!)</f>
        <v/>
      </c>
      <c r="J310" s="136" t="str">
        <f ca="1">IF(B310="","",#REF!)</f>
        <v/>
      </c>
      <c r="K310" s="136" t="str">
        <f ca="1">IF(B310="","",#REF!)</f>
        <v/>
      </c>
      <c r="L310" s="136" t="str">
        <f ca="1">IF(C310="","",#REF!)</f>
        <v/>
      </c>
    </row>
    <row r="311" spans="1:12">
      <c r="A311" s="112">
        <v>300</v>
      </c>
      <c r="B311" s="134" t="str">
        <f t="shared" ca="1" si="12"/>
        <v/>
      </c>
      <c r="C311" s="109" t="str">
        <f t="shared" ca="1" si="13"/>
        <v/>
      </c>
      <c r="D311" s="101" t="str">
        <f ca="1">IF(ISERROR(OFFSET('HARGA SATUAN'!$D$6,MATCH(C311,'HARGA SATUAN'!$C$7:$C$1492,0),0)),"",OFFSET('HARGA SATUAN'!$D$6,MATCH(C311,'HARGA SATUAN'!$C$7:$C$1492,0),0))</f>
        <v/>
      </c>
      <c r="E311" s="101">
        <f ca="1">IF(B311="+","Unit",IF(ISERROR(OFFSET('HARGA SATUAN'!$E$6,MATCH(C311,'HARGA SATUAN'!$C$7:$C$1492,0),0)),"",OFFSET('HARGA SATUAN'!$E$6,MATCH(C311,'HARGA SATUAN'!$C$7:$C$1492,0),0)))</f>
        <v>0</v>
      </c>
      <c r="F311" s="138" t="str">
        <f t="shared" ca="1" si="14"/>
        <v/>
      </c>
      <c r="G311" s="41">
        <f ca="1">IF(ISERROR(OFFSET('HARGA SATUAN'!$I$6,MATCH(C311,'HARGA SATUAN'!$C$7:$C$1492,0),0)),"",OFFSET('HARGA SATUAN'!$I$6,MATCH(C311,'HARGA SATUAN'!$C$7:$C$1492,0),0))</f>
        <v>0</v>
      </c>
      <c r="H311" s="136" t="str">
        <f ca="1">IF(B311="","",#REF!)</f>
        <v/>
      </c>
      <c r="I311" s="136" t="str">
        <f ca="1">IF(B311="","",#REF!)</f>
        <v/>
      </c>
      <c r="J311" s="136" t="str">
        <f ca="1">IF(B311="","",#REF!)</f>
        <v/>
      </c>
      <c r="K311" s="136" t="str">
        <f ca="1">IF(B311="","",#REF!)</f>
        <v/>
      </c>
      <c r="L311" s="136" t="str">
        <f ca="1">IF(C311="","",#REF!)</f>
        <v/>
      </c>
    </row>
    <row r="312" spans="1:12">
      <c r="A312" s="112">
        <v>301</v>
      </c>
      <c r="B312" s="134" t="str">
        <f t="shared" ca="1" si="12"/>
        <v/>
      </c>
      <c r="C312" s="109" t="str">
        <f t="shared" ca="1" si="13"/>
        <v/>
      </c>
      <c r="D312" s="101" t="str">
        <f ca="1">IF(ISERROR(OFFSET('HARGA SATUAN'!$D$6,MATCH(C312,'HARGA SATUAN'!$C$7:$C$1492,0),0)),"",OFFSET('HARGA SATUAN'!$D$6,MATCH(C312,'HARGA SATUAN'!$C$7:$C$1492,0),0))</f>
        <v/>
      </c>
      <c r="E312" s="101">
        <f ca="1">IF(B312="+","Unit",IF(ISERROR(OFFSET('HARGA SATUAN'!$E$6,MATCH(C312,'HARGA SATUAN'!$C$7:$C$1492,0),0)),"",OFFSET('HARGA SATUAN'!$E$6,MATCH(C312,'HARGA SATUAN'!$C$7:$C$1492,0),0)))</f>
        <v>0</v>
      </c>
      <c r="F312" s="138" t="str">
        <f t="shared" ca="1" si="14"/>
        <v/>
      </c>
      <c r="G312" s="41">
        <f ca="1">IF(ISERROR(OFFSET('HARGA SATUAN'!$I$6,MATCH(C312,'HARGA SATUAN'!$C$7:$C$1492,0),0)),"",OFFSET('HARGA SATUAN'!$I$6,MATCH(C312,'HARGA SATUAN'!$C$7:$C$1492,0),0))</f>
        <v>0</v>
      </c>
      <c r="H312" s="136" t="str">
        <f ca="1">IF(B312="","",#REF!)</f>
        <v/>
      </c>
      <c r="I312" s="136" t="str">
        <f ca="1">IF(B312="","",#REF!)</f>
        <v/>
      </c>
      <c r="J312" s="136" t="str">
        <f ca="1">IF(B312="","",#REF!)</f>
        <v/>
      </c>
      <c r="K312" s="136" t="str">
        <f ca="1">IF(B312="","",#REF!)</f>
        <v/>
      </c>
      <c r="L312" s="136" t="str">
        <f ca="1">IF(C312="","",#REF!)</f>
        <v/>
      </c>
    </row>
    <row r="313" spans="1:12">
      <c r="A313" s="112">
        <v>302</v>
      </c>
      <c r="B313" s="134" t="str">
        <f t="shared" ca="1" si="12"/>
        <v/>
      </c>
      <c r="C313" s="109" t="str">
        <f t="shared" ca="1" si="13"/>
        <v/>
      </c>
      <c r="D313" s="101" t="str">
        <f ca="1">IF(ISERROR(OFFSET('HARGA SATUAN'!$D$6,MATCH(C313,'HARGA SATUAN'!$C$7:$C$1492,0),0)),"",OFFSET('HARGA SATUAN'!$D$6,MATCH(C313,'HARGA SATUAN'!$C$7:$C$1492,0),0))</f>
        <v/>
      </c>
      <c r="E313" s="101">
        <f ca="1">IF(B313="+","Unit",IF(ISERROR(OFFSET('HARGA SATUAN'!$E$6,MATCH(C313,'HARGA SATUAN'!$C$7:$C$1492,0),0)),"",OFFSET('HARGA SATUAN'!$E$6,MATCH(C313,'HARGA SATUAN'!$C$7:$C$1492,0),0)))</f>
        <v>0</v>
      </c>
      <c r="F313" s="138" t="str">
        <f t="shared" ca="1" si="14"/>
        <v/>
      </c>
      <c r="G313" s="41">
        <f ca="1">IF(ISERROR(OFFSET('HARGA SATUAN'!$I$6,MATCH(C313,'HARGA SATUAN'!$C$7:$C$1492,0),0)),"",OFFSET('HARGA SATUAN'!$I$6,MATCH(C313,'HARGA SATUAN'!$C$7:$C$1492,0),0))</f>
        <v>0</v>
      </c>
      <c r="H313" s="136" t="str">
        <f ca="1">IF(B313="","",#REF!)</f>
        <v/>
      </c>
      <c r="I313" s="136" t="str">
        <f ca="1">IF(B313="","",#REF!)</f>
        <v/>
      </c>
      <c r="J313" s="136" t="str">
        <f ca="1">IF(B313="","",#REF!)</f>
        <v/>
      </c>
      <c r="K313" s="136" t="str">
        <f ca="1">IF(B313="","",#REF!)</f>
        <v/>
      </c>
      <c r="L313" s="136" t="str">
        <f ca="1">IF(C313="","",#REF!)</f>
        <v/>
      </c>
    </row>
    <row r="314" spans="1:12">
      <c r="A314" s="112">
        <v>303</v>
      </c>
      <c r="B314" s="134" t="str">
        <f t="shared" ca="1" si="12"/>
        <v/>
      </c>
      <c r="C314" s="109" t="str">
        <f t="shared" ca="1" si="13"/>
        <v/>
      </c>
      <c r="D314" s="101" t="str">
        <f ca="1">IF(ISERROR(OFFSET('HARGA SATUAN'!$D$6,MATCH(C314,'HARGA SATUAN'!$C$7:$C$1492,0),0)),"",OFFSET('HARGA SATUAN'!$D$6,MATCH(C314,'HARGA SATUAN'!$C$7:$C$1492,0),0))</f>
        <v/>
      </c>
      <c r="E314" s="101">
        <f ca="1">IF(B314="+","Unit",IF(ISERROR(OFFSET('HARGA SATUAN'!$E$6,MATCH(C314,'HARGA SATUAN'!$C$7:$C$1492,0),0)),"",OFFSET('HARGA SATUAN'!$E$6,MATCH(C314,'HARGA SATUAN'!$C$7:$C$1492,0),0)))</f>
        <v>0</v>
      </c>
      <c r="F314" s="138" t="str">
        <f t="shared" ca="1" si="14"/>
        <v/>
      </c>
      <c r="G314" s="41">
        <f ca="1">IF(ISERROR(OFFSET('HARGA SATUAN'!$I$6,MATCH(C314,'HARGA SATUAN'!$C$7:$C$1492,0),0)),"",OFFSET('HARGA SATUAN'!$I$6,MATCH(C314,'HARGA SATUAN'!$C$7:$C$1492,0),0))</f>
        <v>0</v>
      </c>
      <c r="H314" s="136" t="str">
        <f ca="1">IF(B314="","",#REF!)</f>
        <v/>
      </c>
      <c r="I314" s="136" t="str">
        <f ca="1">IF(B314="","",#REF!)</f>
        <v/>
      </c>
      <c r="J314" s="136" t="str">
        <f ca="1">IF(B314="","",#REF!)</f>
        <v/>
      </c>
      <c r="K314" s="136" t="str">
        <f ca="1">IF(B314="","",#REF!)</f>
        <v/>
      </c>
      <c r="L314" s="136" t="str">
        <f ca="1">IF(C314="","",#REF!)</f>
        <v/>
      </c>
    </row>
    <row r="315" spans="1:12">
      <c r="A315" s="112">
        <v>304</v>
      </c>
      <c r="B315" s="134" t="str">
        <f t="shared" ca="1" si="12"/>
        <v/>
      </c>
      <c r="C315" s="109" t="str">
        <f t="shared" ca="1" si="13"/>
        <v/>
      </c>
      <c r="D315" s="101" t="str">
        <f ca="1">IF(ISERROR(OFFSET('HARGA SATUAN'!$D$6,MATCH(C315,'HARGA SATUAN'!$C$7:$C$1492,0),0)),"",OFFSET('HARGA SATUAN'!$D$6,MATCH(C315,'HARGA SATUAN'!$C$7:$C$1492,0),0))</f>
        <v/>
      </c>
      <c r="E315" s="101">
        <f ca="1">IF(B315="+","Unit",IF(ISERROR(OFFSET('HARGA SATUAN'!$E$6,MATCH(C315,'HARGA SATUAN'!$C$7:$C$1492,0),0)),"",OFFSET('HARGA SATUAN'!$E$6,MATCH(C315,'HARGA SATUAN'!$C$7:$C$1492,0),0)))</f>
        <v>0</v>
      </c>
      <c r="F315" s="138" t="str">
        <f t="shared" ca="1" si="14"/>
        <v/>
      </c>
      <c r="G315" s="41">
        <f ca="1">IF(ISERROR(OFFSET('HARGA SATUAN'!$I$6,MATCH(C315,'HARGA SATUAN'!$C$7:$C$1492,0),0)),"",OFFSET('HARGA SATUAN'!$I$6,MATCH(C315,'HARGA SATUAN'!$C$7:$C$1492,0),0))</f>
        <v>0</v>
      </c>
      <c r="H315" s="136" t="str">
        <f ca="1">IF(B315="","",#REF!)</f>
        <v/>
      </c>
      <c r="I315" s="136" t="str">
        <f ca="1">IF(B315="","",#REF!)</f>
        <v/>
      </c>
      <c r="J315" s="136" t="str">
        <f ca="1">IF(B315="","",#REF!)</f>
        <v/>
      </c>
      <c r="K315" s="136" t="str">
        <f ca="1">IF(B315="","",#REF!)</f>
        <v/>
      </c>
      <c r="L315" s="136" t="str">
        <f ca="1">IF(C315="","",#REF!)</f>
        <v/>
      </c>
    </row>
    <row r="316" spans="1:12">
      <c r="A316" s="112">
        <v>305</v>
      </c>
      <c r="B316" s="134" t="str">
        <f t="shared" ca="1" si="12"/>
        <v/>
      </c>
      <c r="C316" s="109" t="str">
        <f t="shared" ca="1" si="13"/>
        <v/>
      </c>
      <c r="D316" s="101" t="str">
        <f ca="1">IF(ISERROR(OFFSET('HARGA SATUAN'!$D$6,MATCH(C316,'HARGA SATUAN'!$C$7:$C$1492,0),0)),"",OFFSET('HARGA SATUAN'!$D$6,MATCH(C316,'HARGA SATUAN'!$C$7:$C$1492,0),0))</f>
        <v/>
      </c>
      <c r="E316" s="101">
        <f ca="1">IF(B316="+","Unit",IF(ISERROR(OFFSET('HARGA SATUAN'!$E$6,MATCH(C316,'HARGA SATUAN'!$C$7:$C$1492,0),0)),"",OFFSET('HARGA SATUAN'!$E$6,MATCH(C316,'HARGA SATUAN'!$C$7:$C$1492,0),0)))</f>
        <v>0</v>
      </c>
      <c r="F316" s="138" t="str">
        <f t="shared" ca="1" si="14"/>
        <v/>
      </c>
      <c r="G316" s="41">
        <f ca="1">IF(ISERROR(OFFSET('HARGA SATUAN'!$I$6,MATCH(C316,'HARGA SATUAN'!$C$7:$C$1492,0),0)),"",OFFSET('HARGA SATUAN'!$I$6,MATCH(C316,'HARGA SATUAN'!$C$7:$C$1492,0),0))</f>
        <v>0</v>
      </c>
      <c r="H316" s="136" t="str">
        <f ca="1">IF(B316="","",#REF!)</f>
        <v/>
      </c>
      <c r="I316" s="136" t="str">
        <f ca="1">IF(B316="","",#REF!)</f>
        <v/>
      </c>
      <c r="J316" s="136" t="str">
        <f ca="1">IF(B316="","",#REF!)</f>
        <v/>
      </c>
      <c r="K316" s="136" t="str">
        <f ca="1">IF(B316="","",#REF!)</f>
        <v/>
      </c>
      <c r="L316" s="136" t="str">
        <f ca="1">IF(C316="","",#REF!)</f>
        <v/>
      </c>
    </row>
    <row r="317" spans="1:12">
      <c r="A317" s="112">
        <v>306</v>
      </c>
      <c r="B317" s="134" t="str">
        <f t="shared" ca="1" si="12"/>
        <v/>
      </c>
      <c r="C317" s="109" t="str">
        <f t="shared" ca="1" si="13"/>
        <v/>
      </c>
      <c r="D317" s="101" t="str">
        <f ca="1">IF(ISERROR(OFFSET('HARGA SATUAN'!$D$6,MATCH(C317,'HARGA SATUAN'!$C$7:$C$1492,0),0)),"",OFFSET('HARGA SATUAN'!$D$6,MATCH(C317,'HARGA SATUAN'!$C$7:$C$1492,0),0))</f>
        <v/>
      </c>
      <c r="E317" s="101">
        <f ca="1">IF(B317="+","Unit",IF(ISERROR(OFFSET('HARGA SATUAN'!$E$6,MATCH(C317,'HARGA SATUAN'!$C$7:$C$1492,0),0)),"",OFFSET('HARGA SATUAN'!$E$6,MATCH(C317,'HARGA SATUAN'!$C$7:$C$1492,0),0)))</f>
        <v>0</v>
      </c>
      <c r="F317" s="138" t="str">
        <f t="shared" ca="1" si="14"/>
        <v/>
      </c>
      <c r="G317" s="41">
        <f ca="1">IF(ISERROR(OFFSET('HARGA SATUAN'!$I$6,MATCH(C317,'HARGA SATUAN'!$C$7:$C$1492,0),0)),"",OFFSET('HARGA SATUAN'!$I$6,MATCH(C317,'HARGA SATUAN'!$C$7:$C$1492,0),0))</f>
        <v>0</v>
      </c>
      <c r="H317" s="136" t="str">
        <f ca="1">IF(B317="","",#REF!)</f>
        <v/>
      </c>
      <c r="I317" s="136" t="str">
        <f ca="1">IF(B317="","",#REF!)</f>
        <v/>
      </c>
      <c r="J317" s="136" t="str">
        <f ca="1">IF(B317="","",#REF!)</f>
        <v/>
      </c>
      <c r="K317" s="136" t="str">
        <f ca="1">IF(B317="","",#REF!)</f>
        <v/>
      </c>
      <c r="L317" s="136" t="str">
        <f ca="1">IF(C317="","",#REF!)</f>
        <v/>
      </c>
    </row>
    <row r="318" spans="1:12">
      <c r="A318" s="112">
        <v>307</v>
      </c>
      <c r="B318" s="134" t="str">
        <f t="shared" ca="1" si="12"/>
        <v/>
      </c>
      <c r="C318" s="109" t="str">
        <f t="shared" ca="1" si="13"/>
        <v/>
      </c>
      <c r="D318" s="101" t="str">
        <f ca="1">IF(ISERROR(OFFSET('HARGA SATUAN'!$D$6,MATCH(C318,'HARGA SATUAN'!$C$7:$C$1492,0),0)),"",OFFSET('HARGA SATUAN'!$D$6,MATCH(C318,'HARGA SATUAN'!$C$7:$C$1492,0),0))</f>
        <v/>
      </c>
      <c r="E318" s="101">
        <f ca="1">IF(B318="+","Unit",IF(ISERROR(OFFSET('HARGA SATUAN'!$E$6,MATCH(C318,'HARGA SATUAN'!$C$7:$C$1492,0),0)),"",OFFSET('HARGA SATUAN'!$E$6,MATCH(C318,'HARGA SATUAN'!$C$7:$C$1492,0),0)))</f>
        <v>0</v>
      </c>
      <c r="F318" s="138" t="str">
        <f t="shared" ca="1" si="14"/>
        <v/>
      </c>
      <c r="G318" s="41">
        <f ca="1">IF(ISERROR(OFFSET('HARGA SATUAN'!$I$6,MATCH(C318,'HARGA SATUAN'!$C$7:$C$1492,0),0)),"",OFFSET('HARGA SATUAN'!$I$6,MATCH(C318,'HARGA SATUAN'!$C$7:$C$1492,0),0))</f>
        <v>0</v>
      </c>
      <c r="H318" s="136" t="str">
        <f ca="1">IF(B318="","",#REF!)</f>
        <v/>
      </c>
      <c r="I318" s="136" t="str">
        <f ca="1">IF(B318="","",#REF!)</f>
        <v/>
      </c>
      <c r="J318" s="136" t="str">
        <f ca="1">IF(B318="","",#REF!)</f>
        <v/>
      </c>
      <c r="K318" s="136" t="str">
        <f ca="1">IF(B318="","",#REF!)</f>
        <v/>
      </c>
      <c r="L318" s="136" t="str">
        <f ca="1">IF(C318="","",#REF!)</f>
        <v/>
      </c>
    </row>
    <row r="319" spans="1:12">
      <c r="A319" s="112">
        <v>308</v>
      </c>
      <c r="B319" s="134" t="str">
        <f t="shared" ca="1" si="12"/>
        <v/>
      </c>
      <c r="C319" s="109" t="str">
        <f t="shared" ca="1" si="13"/>
        <v/>
      </c>
      <c r="D319" s="101" t="str">
        <f ca="1">IF(ISERROR(OFFSET('HARGA SATUAN'!$D$6,MATCH(C319,'HARGA SATUAN'!$C$7:$C$1492,0),0)),"",OFFSET('HARGA SATUAN'!$D$6,MATCH(C319,'HARGA SATUAN'!$C$7:$C$1492,0),0))</f>
        <v/>
      </c>
      <c r="E319" s="101">
        <f ca="1">IF(B319="+","Unit",IF(ISERROR(OFFSET('HARGA SATUAN'!$E$6,MATCH(C319,'HARGA SATUAN'!$C$7:$C$1492,0),0)),"",OFFSET('HARGA SATUAN'!$E$6,MATCH(C319,'HARGA SATUAN'!$C$7:$C$1492,0),0)))</f>
        <v>0</v>
      </c>
      <c r="F319" s="138" t="str">
        <f t="shared" ca="1" si="14"/>
        <v/>
      </c>
      <c r="G319" s="41">
        <f ca="1">IF(ISERROR(OFFSET('HARGA SATUAN'!$I$6,MATCH(C319,'HARGA SATUAN'!$C$7:$C$1492,0),0)),"",OFFSET('HARGA SATUAN'!$I$6,MATCH(C319,'HARGA SATUAN'!$C$7:$C$1492,0),0))</f>
        <v>0</v>
      </c>
      <c r="H319" s="136" t="str">
        <f ca="1">IF(B319="","",#REF!)</f>
        <v/>
      </c>
      <c r="I319" s="136" t="str">
        <f ca="1">IF(B319="","",#REF!)</f>
        <v/>
      </c>
      <c r="J319" s="136" t="str">
        <f ca="1">IF(B319="","",#REF!)</f>
        <v/>
      </c>
      <c r="K319" s="136" t="str">
        <f ca="1">IF(B319="","",#REF!)</f>
        <v/>
      </c>
      <c r="L319" s="136" t="str">
        <f ca="1">IF(C319="","",#REF!)</f>
        <v/>
      </c>
    </row>
    <row r="320" spans="1:12">
      <c r="A320" s="112">
        <v>309</v>
      </c>
      <c r="B320" s="134" t="str">
        <f t="shared" ca="1" si="12"/>
        <v/>
      </c>
      <c r="C320" s="109" t="str">
        <f t="shared" ca="1" si="13"/>
        <v/>
      </c>
      <c r="D320" s="101" t="str">
        <f ca="1">IF(ISERROR(OFFSET('HARGA SATUAN'!$D$6,MATCH(C320,'HARGA SATUAN'!$C$7:$C$1492,0),0)),"",OFFSET('HARGA SATUAN'!$D$6,MATCH(C320,'HARGA SATUAN'!$C$7:$C$1492,0),0))</f>
        <v/>
      </c>
      <c r="E320" s="101">
        <f ca="1">IF(B320="+","Unit",IF(ISERROR(OFFSET('HARGA SATUAN'!$E$6,MATCH(C320,'HARGA SATUAN'!$C$7:$C$1492,0),0)),"",OFFSET('HARGA SATUAN'!$E$6,MATCH(C320,'HARGA SATUAN'!$C$7:$C$1492,0),0)))</f>
        <v>0</v>
      </c>
      <c r="F320" s="138" t="str">
        <f t="shared" ca="1" si="14"/>
        <v/>
      </c>
      <c r="G320" s="41">
        <f ca="1">IF(ISERROR(OFFSET('HARGA SATUAN'!$I$6,MATCH(C320,'HARGA SATUAN'!$C$7:$C$1492,0),0)),"",OFFSET('HARGA SATUAN'!$I$6,MATCH(C320,'HARGA SATUAN'!$C$7:$C$1492,0),0))</f>
        <v>0</v>
      </c>
      <c r="H320" s="136" t="str">
        <f ca="1">IF(B320="","",#REF!)</f>
        <v/>
      </c>
      <c r="I320" s="136" t="str">
        <f ca="1">IF(B320="","",#REF!)</f>
        <v/>
      </c>
      <c r="J320" s="136" t="str">
        <f ca="1">IF(B320="","",#REF!)</f>
        <v/>
      </c>
      <c r="K320" s="136" t="str">
        <f ca="1">IF(B320="","",#REF!)</f>
        <v/>
      </c>
      <c r="L320" s="136" t="str">
        <f ca="1">IF(C320="","",#REF!)</f>
        <v/>
      </c>
    </row>
    <row r="321" spans="1:12">
      <c r="A321" s="112">
        <v>310</v>
      </c>
      <c r="B321" s="134" t="str">
        <f t="shared" ca="1" si="12"/>
        <v/>
      </c>
      <c r="C321" s="109" t="str">
        <f t="shared" ca="1" si="13"/>
        <v/>
      </c>
      <c r="D321" s="101" t="str">
        <f ca="1">IF(ISERROR(OFFSET('HARGA SATUAN'!$D$6,MATCH(C321,'HARGA SATUAN'!$C$7:$C$1492,0),0)),"",OFFSET('HARGA SATUAN'!$D$6,MATCH(C321,'HARGA SATUAN'!$C$7:$C$1492,0),0))</f>
        <v/>
      </c>
      <c r="E321" s="101">
        <f ca="1">IF(B321="+","Unit",IF(ISERROR(OFFSET('HARGA SATUAN'!$E$6,MATCH(C321,'HARGA SATUAN'!$C$7:$C$1492,0),0)),"",OFFSET('HARGA SATUAN'!$E$6,MATCH(C321,'HARGA SATUAN'!$C$7:$C$1492,0),0)))</f>
        <v>0</v>
      </c>
      <c r="F321" s="138" t="str">
        <f t="shared" ca="1" si="14"/>
        <v/>
      </c>
      <c r="G321" s="41">
        <f ca="1">IF(ISERROR(OFFSET('HARGA SATUAN'!$I$6,MATCH(C321,'HARGA SATUAN'!$C$7:$C$1492,0),0)),"",OFFSET('HARGA SATUAN'!$I$6,MATCH(C321,'HARGA SATUAN'!$C$7:$C$1492,0),0))</f>
        <v>0</v>
      </c>
      <c r="H321" s="136" t="str">
        <f ca="1">IF(B321="","",#REF!)</f>
        <v/>
      </c>
      <c r="I321" s="136" t="str">
        <f ca="1">IF(B321="","",#REF!)</f>
        <v/>
      </c>
      <c r="J321" s="136" t="str">
        <f ca="1">IF(B321="","",#REF!)</f>
        <v/>
      </c>
      <c r="K321" s="136" t="str">
        <f ca="1">IF(B321="","",#REF!)</f>
        <v/>
      </c>
      <c r="L321" s="136" t="str">
        <f ca="1">IF(C321="","",#REF!)</f>
        <v/>
      </c>
    </row>
    <row r="322" spans="1:12">
      <c r="A322" s="112">
        <v>311</v>
      </c>
      <c r="B322" s="134" t="str">
        <f t="shared" ca="1" si="12"/>
        <v/>
      </c>
      <c r="C322" s="109" t="str">
        <f t="shared" ca="1" si="13"/>
        <v/>
      </c>
      <c r="D322" s="101" t="str">
        <f ca="1">IF(ISERROR(OFFSET('HARGA SATUAN'!$D$6,MATCH(C322,'HARGA SATUAN'!$C$7:$C$1492,0),0)),"",OFFSET('HARGA SATUAN'!$D$6,MATCH(C322,'HARGA SATUAN'!$C$7:$C$1492,0),0))</f>
        <v/>
      </c>
      <c r="E322" s="101">
        <f ca="1">IF(B322="+","Unit",IF(ISERROR(OFFSET('HARGA SATUAN'!$E$6,MATCH(C322,'HARGA SATUAN'!$C$7:$C$1492,0),0)),"",OFFSET('HARGA SATUAN'!$E$6,MATCH(C322,'HARGA SATUAN'!$C$7:$C$1492,0),0)))</f>
        <v>0</v>
      </c>
      <c r="F322" s="138" t="str">
        <f t="shared" ca="1" si="14"/>
        <v/>
      </c>
      <c r="G322" s="41">
        <f ca="1">IF(ISERROR(OFFSET('HARGA SATUAN'!$I$6,MATCH(C322,'HARGA SATUAN'!$C$7:$C$1492,0),0)),"",OFFSET('HARGA SATUAN'!$I$6,MATCH(C322,'HARGA SATUAN'!$C$7:$C$1492,0),0))</f>
        <v>0</v>
      </c>
      <c r="H322" s="136" t="str">
        <f ca="1">IF(B322="","",#REF!)</f>
        <v/>
      </c>
      <c r="I322" s="136" t="str">
        <f ca="1">IF(B322="","",#REF!)</f>
        <v/>
      </c>
      <c r="J322" s="136" t="str">
        <f ca="1">IF(B322="","",#REF!)</f>
        <v/>
      </c>
      <c r="K322" s="136" t="str">
        <f ca="1">IF(B322="","",#REF!)</f>
        <v/>
      </c>
      <c r="L322" s="136" t="str">
        <f ca="1">IF(C322="","",#REF!)</f>
        <v/>
      </c>
    </row>
    <row r="323" spans="1:12">
      <c r="A323" s="112">
        <v>312</v>
      </c>
      <c r="B323" s="134" t="str">
        <f t="shared" ca="1" si="12"/>
        <v/>
      </c>
      <c r="C323" s="109" t="str">
        <f t="shared" ca="1" si="13"/>
        <v/>
      </c>
      <c r="D323" s="101" t="str">
        <f ca="1">IF(ISERROR(OFFSET('HARGA SATUAN'!$D$6,MATCH(C323,'HARGA SATUAN'!$C$7:$C$1492,0),0)),"",OFFSET('HARGA SATUAN'!$D$6,MATCH(C323,'HARGA SATUAN'!$C$7:$C$1492,0),0))</f>
        <v/>
      </c>
      <c r="E323" s="101">
        <f ca="1">IF(B323="+","Unit",IF(ISERROR(OFFSET('HARGA SATUAN'!$E$6,MATCH(C323,'HARGA SATUAN'!$C$7:$C$1492,0),0)),"",OFFSET('HARGA SATUAN'!$E$6,MATCH(C323,'HARGA SATUAN'!$C$7:$C$1492,0),0)))</f>
        <v>0</v>
      </c>
      <c r="F323" s="138" t="str">
        <f t="shared" ca="1" si="14"/>
        <v/>
      </c>
      <c r="G323" s="41">
        <f ca="1">IF(ISERROR(OFFSET('HARGA SATUAN'!$I$6,MATCH(C323,'HARGA SATUAN'!$C$7:$C$1492,0),0)),"",OFFSET('HARGA SATUAN'!$I$6,MATCH(C323,'HARGA SATUAN'!$C$7:$C$1492,0),0))</f>
        <v>0</v>
      </c>
      <c r="H323" s="136" t="str">
        <f ca="1">IF(B323="","",#REF!)</f>
        <v/>
      </c>
      <c r="I323" s="136" t="str">
        <f ca="1">IF(B323="","",#REF!)</f>
        <v/>
      </c>
      <c r="J323" s="136" t="str">
        <f ca="1">IF(B323="","",#REF!)</f>
        <v/>
      </c>
      <c r="K323" s="136" t="str">
        <f ca="1">IF(B323="","",#REF!)</f>
        <v/>
      </c>
      <c r="L323" s="136" t="str">
        <f ca="1">IF(C323="","",#REF!)</f>
        <v/>
      </c>
    </row>
    <row r="324" spans="1:12">
      <c r="A324" s="112">
        <v>313</v>
      </c>
      <c r="B324" s="134" t="str">
        <f t="shared" ca="1" si="12"/>
        <v/>
      </c>
      <c r="C324" s="109" t="str">
        <f t="shared" ca="1" si="13"/>
        <v/>
      </c>
      <c r="D324" s="101" t="str">
        <f ca="1">IF(ISERROR(OFFSET('HARGA SATUAN'!$D$6,MATCH(C324,'HARGA SATUAN'!$C$7:$C$1492,0),0)),"",OFFSET('HARGA SATUAN'!$D$6,MATCH(C324,'HARGA SATUAN'!$C$7:$C$1492,0),0))</f>
        <v/>
      </c>
      <c r="E324" s="101">
        <f ca="1">IF(B324="+","Unit",IF(ISERROR(OFFSET('HARGA SATUAN'!$E$6,MATCH(C324,'HARGA SATUAN'!$C$7:$C$1492,0),0)),"",OFFSET('HARGA SATUAN'!$E$6,MATCH(C324,'HARGA SATUAN'!$C$7:$C$1492,0),0)))</f>
        <v>0</v>
      </c>
      <c r="F324" s="138" t="str">
        <f t="shared" ca="1" si="14"/>
        <v/>
      </c>
      <c r="G324" s="41">
        <f ca="1">IF(ISERROR(OFFSET('HARGA SATUAN'!$I$6,MATCH(C324,'HARGA SATUAN'!$C$7:$C$1492,0),0)),"",OFFSET('HARGA SATUAN'!$I$6,MATCH(C324,'HARGA SATUAN'!$C$7:$C$1492,0),0))</f>
        <v>0</v>
      </c>
      <c r="H324" s="136" t="str">
        <f ca="1">IF(B324="","",#REF!)</f>
        <v/>
      </c>
      <c r="I324" s="136" t="str">
        <f ca="1">IF(B324="","",#REF!)</f>
        <v/>
      </c>
      <c r="J324" s="136" t="str">
        <f ca="1">IF(B324="","",#REF!)</f>
        <v/>
      </c>
      <c r="K324" s="136" t="str">
        <f ca="1">IF(B324="","",#REF!)</f>
        <v/>
      </c>
      <c r="L324" s="136" t="str">
        <f ca="1">IF(C324="","",#REF!)</f>
        <v/>
      </c>
    </row>
    <row r="325" spans="1:12">
      <c r="A325" s="112">
        <v>314</v>
      </c>
      <c r="B325" s="134" t="str">
        <f t="shared" ca="1" si="12"/>
        <v/>
      </c>
      <c r="C325" s="109" t="str">
        <f t="shared" ca="1" si="13"/>
        <v/>
      </c>
      <c r="D325" s="101" t="str">
        <f ca="1">IF(ISERROR(OFFSET('HARGA SATUAN'!$D$6,MATCH(C325,'HARGA SATUAN'!$C$7:$C$1492,0),0)),"",OFFSET('HARGA SATUAN'!$D$6,MATCH(C325,'HARGA SATUAN'!$C$7:$C$1492,0),0))</f>
        <v/>
      </c>
      <c r="E325" s="101">
        <f ca="1">IF(B325="+","Unit",IF(ISERROR(OFFSET('HARGA SATUAN'!$E$6,MATCH(C325,'HARGA SATUAN'!$C$7:$C$1492,0),0)),"",OFFSET('HARGA SATUAN'!$E$6,MATCH(C325,'HARGA SATUAN'!$C$7:$C$1492,0),0)))</f>
        <v>0</v>
      </c>
      <c r="F325" s="138" t="str">
        <f t="shared" ca="1" si="14"/>
        <v/>
      </c>
      <c r="G325" s="41">
        <f ca="1">IF(ISERROR(OFFSET('HARGA SATUAN'!$I$6,MATCH(C325,'HARGA SATUAN'!$C$7:$C$1492,0),0)),"",OFFSET('HARGA SATUAN'!$I$6,MATCH(C325,'HARGA SATUAN'!$C$7:$C$1492,0),0))</f>
        <v>0</v>
      </c>
      <c r="H325" s="136" t="str">
        <f ca="1">IF(B325="","",#REF!)</f>
        <v/>
      </c>
      <c r="I325" s="136" t="str">
        <f ca="1">IF(B325="","",#REF!)</f>
        <v/>
      </c>
      <c r="J325" s="136" t="str">
        <f ca="1">IF(B325="","",#REF!)</f>
        <v/>
      </c>
      <c r="K325" s="136" t="str">
        <f ca="1">IF(B325="","",#REF!)</f>
        <v/>
      </c>
      <c r="L325" s="136" t="str">
        <f ca="1">IF(C325="","",#REF!)</f>
        <v/>
      </c>
    </row>
    <row r="326" spans="1:12">
      <c r="A326" s="112">
        <v>315</v>
      </c>
      <c r="B326" s="134" t="str">
        <f t="shared" ca="1" si="12"/>
        <v/>
      </c>
      <c r="C326" s="109" t="str">
        <f t="shared" ca="1" si="13"/>
        <v/>
      </c>
      <c r="D326" s="101" t="str">
        <f ca="1">IF(ISERROR(OFFSET('HARGA SATUAN'!$D$6,MATCH(C326,'HARGA SATUAN'!$C$7:$C$1492,0),0)),"",OFFSET('HARGA SATUAN'!$D$6,MATCH(C326,'HARGA SATUAN'!$C$7:$C$1492,0),0))</f>
        <v/>
      </c>
      <c r="E326" s="101">
        <f ca="1">IF(B326="+","Unit",IF(ISERROR(OFFSET('HARGA SATUAN'!$E$6,MATCH(C326,'HARGA SATUAN'!$C$7:$C$1492,0),0)),"",OFFSET('HARGA SATUAN'!$E$6,MATCH(C326,'HARGA SATUAN'!$C$7:$C$1492,0),0)))</f>
        <v>0</v>
      </c>
      <c r="F326" s="138" t="str">
        <f t="shared" ca="1" si="14"/>
        <v/>
      </c>
      <c r="G326" s="41">
        <f ca="1">IF(ISERROR(OFFSET('HARGA SATUAN'!$I$6,MATCH(C326,'HARGA SATUAN'!$C$7:$C$1492,0),0)),"",OFFSET('HARGA SATUAN'!$I$6,MATCH(C326,'HARGA SATUAN'!$C$7:$C$1492,0),0))</f>
        <v>0</v>
      </c>
      <c r="H326" s="136" t="str">
        <f ca="1">IF(B326="","",#REF!)</f>
        <v/>
      </c>
      <c r="I326" s="136" t="str">
        <f ca="1">IF(B326="","",#REF!)</f>
        <v/>
      </c>
      <c r="J326" s="136" t="str">
        <f ca="1">IF(B326="","",#REF!)</f>
        <v/>
      </c>
      <c r="K326" s="136" t="str">
        <f ca="1">IF(B326="","",#REF!)</f>
        <v/>
      </c>
      <c r="L326" s="136" t="str">
        <f ca="1">IF(C326="","",#REF!)</f>
        <v/>
      </c>
    </row>
    <row r="327" spans="1:12">
      <c r="A327" s="112">
        <v>316</v>
      </c>
      <c r="B327" s="134" t="str">
        <f t="shared" ca="1" si="12"/>
        <v/>
      </c>
      <c r="C327" s="109" t="str">
        <f t="shared" ca="1" si="13"/>
        <v/>
      </c>
      <c r="D327" s="101" t="str">
        <f ca="1">IF(ISERROR(OFFSET('HARGA SATUAN'!$D$6,MATCH(C327,'HARGA SATUAN'!$C$7:$C$1492,0),0)),"",OFFSET('HARGA SATUAN'!$D$6,MATCH(C327,'HARGA SATUAN'!$C$7:$C$1492,0),0))</f>
        <v/>
      </c>
      <c r="E327" s="101">
        <f ca="1">IF(B327="+","Unit",IF(ISERROR(OFFSET('HARGA SATUAN'!$E$6,MATCH(C327,'HARGA SATUAN'!$C$7:$C$1492,0),0)),"",OFFSET('HARGA SATUAN'!$E$6,MATCH(C327,'HARGA SATUAN'!$C$7:$C$1492,0),0)))</f>
        <v>0</v>
      </c>
      <c r="F327" s="138" t="str">
        <f t="shared" ca="1" si="14"/>
        <v/>
      </c>
      <c r="G327" s="41">
        <f ca="1">IF(ISERROR(OFFSET('HARGA SATUAN'!$I$6,MATCH(C327,'HARGA SATUAN'!$C$7:$C$1492,0),0)),"",OFFSET('HARGA SATUAN'!$I$6,MATCH(C327,'HARGA SATUAN'!$C$7:$C$1492,0),0))</f>
        <v>0</v>
      </c>
      <c r="H327" s="136" t="str">
        <f ca="1">IF(B327="","",#REF!)</f>
        <v/>
      </c>
      <c r="I327" s="136" t="str">
        <f ca="1">IF(B327="","",#REF!)</f>
        <v/>
      </c>
      <c r="J327" s="136" t="str">
        <f ca="1">IF(B327="","",#REF!)</f>
        <v/>
      </c>
      <c r="K327" s="136" t="str">
        <f ca="1">IF(B327="","",#REF!)</f>
        <v/>
      </c>
      <c r="L327" s="136" t="str">
        <f ca="1">IF(C327="","",#REF!)</f>
        <v/>
      </c>
    </row>
    <row r="328" spans="1:12">
      <c r="A328" s="112">
        <v>317</v>
      </c>
      <c r="B328" s="134" t="str">
        <f t="shared" ca="1" si="12"/>
        <v/>
      </c>
      <c r="C328" s="109" t="str">
        <f t="shared" ca="1" si="13"/>
        <v/>
      </c>
      <c r="D328" s="101" t="str">
        <f ca="1">IF(ISERROR(OFFSET('HARGA SATUAN'!$D$6,MATCH(C328,'HARGA SATUAN'!$C$7:$C$1492,0),0)),"",OFFSET('HARGA SATUAN'!$D$6,MATCH(C328,'HARGA SATUAN'!$C$7:$C$1492,0),0))</f>
        <v/>
      </c>
      <c r="E328" s="101">
        <f ca="1">IF(B328="+","Unit",IF(ISERROR(OFFSET('HARGA SATUAN'!$E$6,MATCH(C328,'HARGA SATUAN'!$C$7:$C$1492,0),0)),"",OFFSET('HARGA SATUAN'!$E$6,MATCH(C328,'HARGA SATUAN'!$C$7:$C$1492,0),0)))</f>
        <v>0</v>
      </c>
      <c r="F328" s="138" t="str">
        <f t="shared" ca="1" si="14"/>
        <v/>
      </c>
      <c r="G328" s="41">
        <f ca="1">IF(ISERROR(OFFSET('HARGA SATUAN'!$I$6,MATCH(C328,'HARGA SATUAN'!$C$7:$C$1492,0),0)),"",OFFSET('HARGA SATUAN'!$I$6,MATCH(C328,'HARGA SATUAN'!$C$7:$C$1492,0),0))</f>
        <v>0</v>
      </c>
      <c r="H328" s="136" t="str">
        <f ca="1">IF(B328="","",#REF!)</f>
        <v/>
      </c>
      <c r="I328" s="136" t="str">
        <f ca="1">IF(B328="","",#REF!)</f>
        <v/>
      </c>
      <c r="J328" s="136" t="str">
        <f ca="1">IF(B328="","",#REF!)</f>
        <v/>
      </c>
      <c r="K328" s="136" t="str">
        <f ca="1">IF(B328="","",#REF!)</f>
        <v/>
      </c>
      <c r="L328" s="136" t="str">
        <f ca="1">IF(C328="","",#REF!)</f>
        <v/>
      </c>
    </row>
    <row r="329" spans="1:12">
      <c r="A329" s="112">
        <v>318</v>
      </c>
      <c r="B329" s="134" t="str">
        <f t="shared" ca="1" si="12"/>
        <v/>
      </c>
      <c r="C329" s="109" t="str">
        <f t="shared" ca="1" si="13"/>
        <v/>
      </c>
      <c r="D329" s="101" t="str">
        <f ca="1">IF(ISERROR(OFFSET('HARGA SATUAN'!$D$6,MATCH(C329,'HARGA SATUAN'!$C$7:$C$1492,0),0)),"",OFFSET('HARGA SATUAN'!$D$6,MATCH(C329,'HARGA SATUAN'!$C$7:$C$1492,0),0))</f>
        <v/>
      </c>
      <c r="E329" s="101">
        <f ca="1">IF(B329="+","Unit",IF(ISERROR(OFFSET('HARGA SATUAN'!$E$6,MATCH(C329,'HARGA SATUAN'!$C$7:$C$1492,0),0)),"",OFFSET('HARGA SATUAN'!$E$6,MATCH(C329,'HARGA SATUAN'!$C$7:$C$1492,0),0)))</f>
        <v>0</v>
      </c>
      <c r="F329" s="138" t="str">
        <f t="shared" ca="1" si="14"/>
        <v/>
      </c>
      <c r="G329" s="41">
        <f ca="1">IF(ISERROR(OFFSET('HARGA SATUAN'!$I$6,MATCH(C329,'HARGA SATUAN'!$C$7:$C$1492,0),0)),"",OFFSET('HARGA SATUAN'!$I$6,MATCH(C329,'HARGA SATUAN'!$C$7:$C$1492,0),0))</f>
        <v>0</v>
      </c>
      <c r="H329" s="136" t="str">
        <f ca="1">IF(B329="","",#REF!)</f>
        <v/>
      </c>
      <c r="I329" s="136" t="str">
        <f ca="1">IF(B329="","",#REF!)</f>
        <v/>
      </c>
      <c r="J329" s="136" t="str">
        <f ca="1">IF(B329="","",#REF!)</f>
        <v/>
      </c>
      <c r="K329" s="136" t="str">
        <f ca="1">IF(B329="","",#REF!)</f>
        <v/>
      </c>
      <c r="L329" s="136" t="str">
        <f ca="1">IF(C329="","",#REF!)</f>
        <v/>
      </c>
    </row>
    <row r="330" spans="1:12">
      <c r="A330" s="112">
        <v>319</v>
      </c>
      <c r="B330" s="134" t="str">
        <f t="shared" ca="1" si="12"/>
        <v/>
      </c>
      <c r="C330" s="109" t="str">
        <f t="shared" ca="1" si="13"/>
        <v/>
      </c>
      <c r="D330" s="101" t="str">
        <f ca="1">IF(ISERROR(OFFSET('HARGA SATUAN'!$D$6,MATCH(C330,'HARGA SATUAN'!$C$7:$C$1492,0),0)),"",OFFSET('HARGA SATUAN'!$D$6,MATCH(C330,'HARGA SATUAN'!$C$7:$C$1492,0),0))</f>
        <v/>
      </c>
      <c r="E330" s="101">
        <f ca="1">IF(B330="+","Unit",IF(ISERROR(OFFSET('HARGA SATUAN'!$E$6,MATCH(C330,'HARGA SATUAN'!$C$7:$C$1492,0),0)),"",OFFSET('HARGA SATUAN'!$E$6,MATCH(C330,'HARGA SATUAN'!$C$7:$C$1492,0),0)))</f>
        <v>0</v>
      </c>
      <c r="F330" s="138" t="str">
        <f t="shared" ca="1" si="14"/>
        <v/>
      </c>
      <c r="G330" s="41">
        <f ca="1">IF(ISERROR(OFFSET('HARGA SATUAN'!$I$6,MATCH(C330,'HARGA SATUAN'!$C$7:$C$1492,0),0)),"",OFFSET('HARGA SATUAN'!$I$6,MATCH(C330,'HARGA SATUAN'!$C$7:$C$1492,0),0))</f>
        <v>0</v>
      </c>
      <c r="H330" s="136" t="str">
        <f ca="1">IF(B330="","",#REF!)</f>
        <v/>
      </c>
      <c r="I330" s="136" t="str">
        <f ca="1">IF(B330="","",#REF!)</f>
        <v/>
      </c>
      <c r="J330" s="136" t="str">
        <f ca="1">IF(B330="","",#REF!)</f>
        <v/>
      </c>
      <c r="K330" s="136" t="str">
        <f ca="1">IF(B330="","",#REF!)</f>
        <v/>
      </c>
      <c r="L330" s="136" t="str">
        <f ca="1">IF(C330="","",#REF!)</f>
        <v/>
      </c>
    </row>
    <row r="331" spans="1:12">
      <c r="A331" s="112">
        <v>320</v>
      </c>
      <c r="B331" s="134" t="str">
        <f t="shared" ca="1" si="12"/>
        <v/>
      </c>
      <c r="C331" s="109" t="str">
        <f t="shared" ca="1" si="13"/>
        <v/>
      </c>
      <c r="D331" s="101" t="str">
        <f ca="1">IF(ISERROR(OFFSET('HARGA SATUAN'!$D$6,MATCH(C331,'HARGA SATUAN'!$C$7:$C$1492,0),0)),"",OFFSET('HARGA SATUAN'!$D$6,MATCH(C331,'HARGA SATUAN'!$C$7:$C$1492,0),0))</f>
        <v/>
      </c>
      <c r="E331" s="101">
        <f ca="1">IF(B331="+","Unit",IF(ISERROR(OFFSET('HARGA SATUAN'!$E$6,MATCH(C331,'HARGA SATUAN'!$C$7:$C$1492,0),0)),"",OFFSET('HARGA SATUAN'!$E$6,MATCH(C331,'HARGA SATUAN'!$C$7:$C$1492,0),0)))</f>
        <v>0</v>
      </c>
      <c r="F331" s="138" t="str">
        <f t="shared" ca="1" si="14"/>
        <v/>
      </c>
      <c r="G331" s="41">
        <f ca="1">IF(ISERROR(OFFSET('HARGA SATUAN'!$I$6,MATCH(C331,'HARGA SATUAN'!$C$7:$C$1492,0),0)),"",OFFSET('HARGA SATUAN'!$I$6,MATCH(C331,'HARGA SATUAN'!$C$7:$C$1492,0),0))</f>
        <v>0</v>
      </c>
      <c r="H331" s="136" t="str">
        <f ca="1">IF(B331="","",#REF!)</f>
        <v/>
      </c>
      <c r="I331" s="136" t="str">
        <f ca="1">IF(B331="","",#REF!)</f>
        <v/>
      </c>
      <c r="J331" s="136" t="str">
        <f ca="1">IF(B331="","",#REF!)</f>
        <v/>
      </c>
      <c r="K331" s="136" t="str">
        <f ca="1">IF(B331="","",#REF!)</f>
        <v/>
      </c>
      <c r="L331" s="136" t="str">
        <f ca="1">IF(C331="","",#REF!)</f>
        <v/>
      </c>
    </row>
    <row r="332" spans="1:12">
      <c r="A332" s="112">
        <v>321</v>
      </c>
      <c r="B332" s="134" t="str">
        <f t="shared" ca="1" si="12"/>
        <v/>
      </c>
      <c r="C332" s="109" t="str">
        <f t="shared" ca="1" si="13"/>
        <v/>
      </c>
      <c r="D332" s="101" t="str">
        <f ca="1">IF(ISERROR(OFFSET('HARGA SATUAN'!$D$6,MATCH(C332,'HARGA SATUAN'!$C$7:$C$1492,0),0)),"",OFFSET('HARGA SATUAN'!$D$6,MATCH(C332,'HARGA SATUAN'!$C$7:$C$1492,0),0))</f>
        <v/>
      </c>
      <c r="E332" s="101">
        <f ca="1">IF(B332="+","Unit",IF(ISERROR(OFFSET('HARGA SATUAN'!$E$6,MATCH(C332,'HARGA SATUAN'!$C$7:$C$1492,0),0)),"",OFFSET('HARGA SATUAN'!$E$6,MATCH(C332,'HARGA SATUAN'!$C$7:$C$1492,0),0)))</f>
        <v>0</v>
      </c>
      <c r="F332" s="138" t="str">
        <f t="shared" ca="1" si="14"/>
        <v/>
      </c>
      <c r="G332" s="41">
        <f ca="1">IF(ISERROR(OFFSET('HARGA SATUAN'!$I$6,MATCH(C332,'HARGA SATUAN'!$C$7:$C$1492,0),0)),"",OFFSET('HARGA SATUAN'!$I$6,MATCH(C332,'HARGA SATUAN'!$C$7:$C$1492,0),0))</f>
        <v>0</v>
      </c>
      <c r="H332" s="136" t="str">
        <f ca="1">IF(B332="","",#REF!)</f>
        <v/>
      </c>
      <c r="I332" s="136" t="str">
        <f ca="1">IF(B332="","",#REF!)</f>
        <v/>
      </c>
      <c r="J332" s="136" t="str">
        <f ca="1">IF(B332="","",#REF!)</f>
        <v/>
      </c>
      <c r="K332" s="136" t="str">
        <f ca="1">IF(B332="","",#REF!)</f>
        <v/>
      </c>
      <c r="L332" s="136" t="str">
        <f ca="1">IF(C332="","",#REF!)</f>
        <v/>
      </c>
    </row>
    <row r="333" spans="1:12">
      <c r="A333" s="112">
        <v>322</v>
      </c>
      <c r="B333" s="134" t="str">
        <f t="shared" ref="B333:B396" ca="1" si="15">IF(C333="","",A333)</f>
        <v/>
      </c>
      <c r="C333" s="109" t="str">
        <f t="shared" ref="C333:C396" ca="1" si="16">IF(ISERROR(OFFSET($C$713,MATCH(A333,$F$714:$F$1320,0),0)),"",OFFSET($C$713,MATCH(A333,$F$714:$F$1320,0),0))</f>
        <v/>
      </c>
      <c r="D333" s="101" t="str">
        <f ca="1">IF(ISERROR(OFFSET('HARGA SATUAN'!$D$6,MATCH(C333,'HARGA SATUAN'!$C$7:$C$1492,0),0)),"",OFFSET('HARGA SATUAN'!$D$6,MATCH(C333,'HARGA SATUAN'!$C$7:$C$1492,0),0))</f>
        <v/>
      </c>
      <c r="E333" s="101">
        <f ca="1">IF(B333="+","Unit",IF(ISERROR(OFFSET('HARGA SATUAN'!$E$6,MATCH(C333,'HARGA SATUAN'!$C$7:$C$1492,0),0)),"",OFFSET('HARGA SATUAN'!$E$6,MATCH(C333,'HARGA SATUAN'!$C$7:$C$1492,0),0)))</f>
        <v>0</v>
      </c>
      <c r="F333" s="138" t="str">
        <f t="shared" ref="F333:F396" ca="1" si="17">IF(ISERROR(OFFSET($D$713,MATCH(A333,$F$714:$F$1320,0),0)),"",OFFSET($D$713,MATCH(A333,$F$714:$F$1320,0),0))</f>
        <v/>
      </c>
      <c r="G333" s="41">
        <f ca="1">IF(ISERROR(OFFSET('HARGA SATUAN'!$I$6,MATCH(C333,'HARGA SATUAN'!$C$7:$C$1492,0),0)),"",OFFSET('HARGA SATUAN'!$I$6,MATCH(C333,'HARGA SATUAN'!$C$7:$C$1492,0),0))</f>
        <v>0</v>
      </c>
      <c r="H333" s="136" t="str">
        <f ca="1">IF(B333="","",#REF!)</f>
        <v/>
      </c>
      <c r="I333" s="136" t="str">
        <f ca="1">IF(B333="","",#REF!)</f>
        <v/>
      </c>
      <c r="J333" s="136" t="str">
        <f ca="1">IF(B333="","",#REF!)</f>
        <v/>
      </c>
      <c r="K333" s="136" t="str">
        <f ca="1">IF(B333="","",#REF!)</f>
        <v/>
      </c>
      <c r="L333" s="136" t="str">
        <f ca="1">IF(C333="","",#REF!)</f>
        <v/>
      </c>
    </row>
    <row r="334" spans="1:12">
      <c r="A334" s="112">
        <v>323</v>
      </c>
      <c r="B334" s="134" t="str">
        <f t="shared" ca="1" si="15"/>
        <v/>
      </c>
      <c r="C334" s="109" t="str">
        <f t="shared" ca="1" si="16"/>
        <v/>
      </c>
      <c r="D334" s="101" t="str">
        <f ca="1">IF(ISERROR(OFFSET('HARGA SATUAN'!$D$6,MATCH(C334,'HARGA SATUAN'!$C$7:$C$1492,0),0)),"",OFFSET('HARGA SATUAN'!$D$6,MATCH(C334,'HARGA SATUAN'!$C$7:$C$1492,0),0))</f>
        <v/>
      </c>
      <c r="E334" s="101">
        <f ca="1">IF(B334="+","Unit",IF(ISERROR(OFFSET('HARGA SATUAN'!$E$6,MATCH(C334,'HARGA SATUAN'!$C$7:$C$1492,0),0)),"",OFFSET('HARGA SATUAN'!$E$6,MATCH(C334,'HARGA SATUAN'!$C$7:$C$1492,0),0)))</f>
        <v>0</v>
      </c>
      <c r="F334" s="138" t="str">
        <f t="shared" ca="1" si="17"/>
        <v/>
      </c>
      <c r="G334" s="41">
        <f ca="1">IF(ISERROR(OFFSET('HARGA SATUAN'!$I$6,MATCH(C334,'HARGA SATUAN'!$C$7:$C$1492,0),0)),"",OFFSET('HARGA SATUAN'!$I$6,MATCH(C334,'HARGA SATUAN'!$C$7:$C$1492,0),0))</f>
        <v>0</v>
      </c>
      <c r="H334" s="136" t="str">
        <f ca="1">IF(B334="","",#REF!)</f>
        <v/>
      </c>
      <c r="I334" s="136" t="str">
        <f ca="1">IF(B334="","",#REF!)</f>
        <v/>
      </c>
      <c r="J334" s="136" t="str">
        <f ca="1">IF(B334="","",#REF!)</f>
        <v/>
      </c>
      <c r="K334" s="136" t="str">
        <f ca="1">IF(B334="","",#REF!)</f>
        <v/>
      </c>
      <c r="L334" s="136" t="str">
        <f ca="1">IF(C334="","",#REF!)</f>
        <v/>
      </c>
    </row>
    <row r="335" spans="1:12">
      <c r="A335" s="112">
        <v>324</v>
      </c>
      <c r="B335" s="134" t="str">
        <f t="shared" ca="1" si="15"/>
        <v/>
      </c>
      <c r="C335" s="109" t="str">
        <f t="shared" ca="1" si="16"/>
        <v/>
      </c>
      <c r="D335" s="101" t="str">
        <f ca="1">IF(ISERROR(OFFSET('HARGA SATUAN'!$D$6,MATCH(C335,'HARGA SATUAN'!$C$7:$C$1492,0),0)),"",OFFSET('HARGA SATUAN'!$D$6,MATCH(C335,'HARGA SATUAN'!$C$7:$C$1492,0),0))</f>
        <v/>
      </c>
      <c r="E335" s="101">
        <f ca="1">IF(B335="+","Unit",IF(ISERROR(OFFSET('HARGA SATUAN'!$E$6,MATCH(C335,'HARGA SATUAN'!$C$7:$C$1492,0),0)),"",OFFSET('HARGA SATUAN'!$E$6,MATCH(C335,'HARGA SATUAN'!$C$7:$C$1492,0),0)))</f>
        <v>0</v>
      </c>
      <c r="F335" s="138" t="str">
        <f t="shared" ca="1" si="17"/>
        <v/>
      </c>
      <c r="G335" s="41">
        <f ca="1">IF(ISERROR(OFFSET('HARGA SATUAN'!$I$6,MATCH(C335,'HARGA SATUAN'!$C$7:$C$1492,0),0)),"",OFFSET('HARGA SATUAN'!$I$6,MATCH(C335,'HARGA SATUAN'!$C$7:$C$1492,0),0))</f>
        <v>0</v>
      </c>
      <c r="H335" s="136" t="str">
        <f ca="1">IF(B335="","",#REF!)</f>
        <v/>
      </c>
      <c r="I335" s="136" t="str">
        <f ca="1">IF(B335="","",#REF!)</f>
        <v/>
      </c>
      <c r="J335" s="136" t="str">
        <f ca="1">IF(B335="","",#REF!)</f>
        <v/>
      </c>
      <c r="K335" s="136" t="str">
        <f ca="1">IF(B335="","",#REF!)</f>
        <v/>
      </c>
      <c r="L335" s="136" t="str">
        <f ca="1">IF(C335="","",#REF!)</f>
        <v/>
      </c>
    </row>
    <row r="336" spans="1:12">
      <c r="A336" s="112">
        <v>325</v>
      </c>
      <c r="B336" s="134" t="str">
        <f t="shared" ca="1" si="15"/>
        <v/>
      </c>
      <c r="C336" s="109" t="str">
        <f t="shared" ca="1" si="16"/>
        <v/>
      </c>
      <c r="D336" s="101" t="str">
        <f ca="1">IF(ISERROR(OFFSET('HARGA SATUAN'!$D$6,MATCH(C336,'HARGA SATUAN'!$C$7:$C$1492,0),0)),"",OFFSET('HARGA SATUAN'!$D$6,MATCH(C336,'HARGA SATUAN'!$C$7:$C$1492,0),0))</f>
        <v/>
      </c>
      <c r="E336" s="101">
        <f ca="1">IF(B336="+","Unit",IF(ISERROR(OFFSET('HARGA SATUAN'!$E$6,MATCH(C336,'HARGA SATUAN'!$C$7:$C$1492,0),0)),"",OFFSET('HARGA SATUAN'!$E$6,MATCH(C336,'HARGA SATUAN'!$C$7:$C$1492,0),0)))</f>
        <v>0</v>
      </c>
      <c r="F336" s="138" t="str">
        <f t="shared" ca="1" si="17"/>
        <v/>
      </c>
      <c r="G336" s="41">
        <f ca="1">IF(ISERROR(OFFSET('HARGA SATUAN'!$I$6,MATCH(C336,'HARGA SATUAN'!$C$7:$C$1492,0),0)),"",OFFSET('HARGA SATUAN'!$I$6,MATCH(C336,'HARGA SATUAN'!$C$7:$C$1492,0),0))</f>
        <v>0</v>
      </c>
      <c r="H336" s="136" t="str">
        <f ca="1">IF(B336="","",#REF!)</f>
        <v/>
      </c>
      <c r="I336" s="136" t="str">
        <f ca="1">IF(B336="","",#REF!)</f>
        <v/>
      </c>
      <c r="J336" s="136" t="str">
        <f ca="1">IF(B336="","",#REF!)</f>
        <v/>
      </c>
      <c r="K336" s="136" t="str">
        <f ca="1">IF(B336="","",#REF!)</f>
        <v/>
      </c>
      <c r="L336" s="136" t="str">
        <f ca="1">IF(C336="","",#REF!)</f>
        <v/>
      </c>
    </row>
    <row r="337" spans="1:12">
      <c r="A337" s="112">
        <v>326</v>
      </c>
      <c r="B337" s="134" t="str">
        <f t="shared" ca="1" si="15"/>
        <v/>
      </c>
      <c r="C337" s="109" t="str">
        <f t="shared" ca="1" si="16"/>
        <v/>
      </c>
      <c r="D337" s="101" t="str">
        <f ca="1">IF(ISERROR(OFFSET('HARGA SATUAN'!$D$6,MATCH(C337,'HARGA SATUAN'!$C$7:$C$1492,0),0)),"",OFFSET('HARGA SATUAN'!$D$6,MATCH(C337,'HARGA SATUAN'!$C$7:$C$1492,0),0))</f>
        <v/>
      </c>
      <c r="E337" s="101">
        <f ca="1">IF(B337="+","Unit",IF(ISERROR(OFFSET('HARGA SATUAN'!$E$6,MATCH(C337,'HARGA SATUAN'!$C$7:$C$1492,0),0)),"",OFFSET('HARGA SATUAN'!$E$6,MATCH(C337,'HARGA SATUAN'!$C$7:$C$1492,0),0)))</f>
        <v>0</v>
      </c>
      <c r="F337" s="138" t="str">
        <f t="shared" ca="1" si="17"/>
        <v/>
      </c>
      <c r="G337" s="41">
        <f ca="1">IF(ISERROR(OFFSET('HARGA SATUAN'!$I$6,MATCH(C337,'HARGA SATUAN'!$C$7:$C$1492,0),0)),"",OFFSET('HARGA SATUAN'!$I$6,MATCH(C337,'HARGA SATUAN'!$C$7:$C$1492,0),0))</f>
        <v>0</v>
      </c>
      <c r="H337" s="136" t="str">
        <f ca="1">IF(B337="","",#REF!)</f>
        <v/>
      </c>
      <c r="I337" s="136" t="str">
        <f ca="1">IF(B337="","",#REF!)</f>
        <v/>
      </c>
      <c r="J337" s="136" t="str">
        <f ca="1">IF(B337="","",#REF!)</f>
        <v/>
      </c>
      <c r="K337" s="136" t="str">
        <f ca="1">IF(B337="","",#REF!)</f>
        <v/>
      </c>
      <c r="L337" s="136" t="str">
        <f ca="1">IF(C337="","",#REF!)</f>
        <v/>
      </c>
    </row>
    <row r="338" spans="1:12">
      <c r="A338" s="112">
        <v>327</v>
      </c>
      <c r="B338" s="134" t="str">
        <f t="shared" ca="1" si="15"/>
        <v/>
      </c>
      <c r="C338" s="109" t="str">
        <f t="shared" ca="1" si="16"/>
        <v/>
      </c>
      <c r="D338" s="101" t="str">
        <f ca="1">IF(ISERROR(OFFSET('HARGA SATUAN'!$D$6,MATCH(C338,'HARGA SATUAN'!$C$7:$C$1492,0),0)),"",OFFSET('HARGA SATUAN'!$D$6,MATCH(C338,'HARGA SATUAN'!$C$7:$C$1492,0),0))</f>
        <v/>
      </c>
      <c r="E338" s="101">
        <f ca="1">IF(B338="+","Unit",IF(ISERROR(OFFSET('HARGA SATUAN'!$E$6,MATCH(C338,'HARGA SATUAN'!$C$7:$C$1492,0),0)),"",OFFSET('HARGA SATUAN'!$E$6,MATCH(C338,'HARGA SATUAN'!$C$7:$C$1492,0),0)))</f>
        <v>0</v>
      </c>
      <c r="F338" s="138" t="str">
        <f t="shared" ca="1" si="17"/>
        <v/>
      </c>
      <c r="G338" s="41">
        <f ca="1">IF(ISERROR(OFFSET('HARGA SATUAN'!$I$6,MATCH(C338,'HARGA SATUAN'!$C$7:$C$1492,0),0)),"",OFFSET('HARGA SATUAN'!$I$6,MATCH(C338,'HARGA SATUAN'!$C$7:$C$1492,0),0))</f>
        <v>0</v>
      </c>
      <c r="H338" s="136" t="str">
        <f ca="1">IF(B338="","",#REF!)</f>
        <v/>
      </c>
      <c r="I338" s="136" t="str">
        <f ca="1">IF(B338="","",#REF!)</f>
        <v/>
      </c>
      <c r="J338" s="136" t="str">
        <f ca="1">IF(B338="","",#REF!)</f>
        <v/>
      </c>
      <c r="K338" s="136" t="str">
        <f ca="1">IF(B338="","",#REF!)</f>
        <v/>
      </c>
      <c r="L338" s="136" t="str">
        <f ca="1">IF(C338="","",#REF!)</f>
        <v/>
      </c>
    </row>
    <row r="339" spans="1:12">
      <c r="A339" s="112">
        <v>328</v>
      </c>
      <c r="B339" s="134" t="str">
        <f t="shared" ca="1" si="15"/>
        <v/>
      </c>
      <c r="C339" s="109" t="str">
        <f t="shared" ca="1" si="16"/>
        <v/>
      </c>
      <c r="D339" s="101" t="str">
        <f ca="1">IF(ISERROR(OFFSET('HARGA SATUAN'!$D$6,MATCH(C339,'HARGA SATUAN'!$C$7:$C$1492,0),0)),"",OFFSET('HARGA SATUAN'!$D$6,MATCH(C339,'HARGA SATUAN'!$C$7:$C$1492,0),0))</f>
        <v/>
      </c>
      <c r="E339" s="101">
        <f ca="1">IF(B339="+","Unit",IF(ISERROR(OFFSET('HARGA SATUAN'!$E$6,MATCH(C339,'HARGA SATUAN'!$C$7:$C$1492,0),0)),"",OFFSET('HARGA SATUAN'!$E$6,MATCH(C339,'HARGA SATUAN'!$C$7:$C$1492,0),0)))</f>
        <v>0</v>
      </c>
      <c r="F339" s="138" t="str">
        <f t="shared" ca="1" si="17"/>
        <v/>
      </c>
      <c r="G339" s="41">
        <f ca="1">IF(ISERROR(OFFSET('HARGA SATUAN'!$I$6,MATCH(C339,'HARGA SATUAN'!$C$7:$C$1492,0),0)),"",OFFSET('HARGA SATUAN'!$I$6,MATCH(C339,'HARGA SATUAN'!$C$7:$C$1492,0),0))</f>
        <v>0</v>
      </c>
      <c r="H339" s="136" t="str">
        <f ca="1">IF(B339="","",#REF!)</f>
        <v/>
      </c>
      <c r="I339" s="136" t="str">
        <f ca="1">IF(B339="","",#REF!)</f>
        <v/>
      </c>
      <c r="J339" s="136" t="str">
        <f ca="1">IF(B339="","",#REF!)</f>
        <v/>
      </c>
      <c r="K339" s="136" t="str">
        <f ca="1">IF(B339="","",#REF!)</f>
        <v/>
      </c>
      <c r="L339" s="136" t="str">
        <f ca="1">IF(C339="","",#REF!)</f>
        <v/>
      </c>
    </row>
    <row r="340" spans="1:12">
      <c r="A340" s="112">
        <v>329</v>
      </c>
      <c r="B340" s="134" t="str">
        <f t="shared" ca="1" si="15"/>
        <v/>
      </c>
      <c r="C340" s="109" t="str">
        <f t="shared" ca="1" si="16"/>
        <v/>
      </c>
      <c r="D340" s="101" t="str">
        <f ca="1">IF(ISERROR(OFFSET('HARGA SATUAN'!$D$6,MATCH(C340,'HARGA SATUAN'!$C$7:$C$1492,0),0)),"",OFFSET('HARGA SATUAN'!$D$6,MATCH(C340,'HARGA SATUAN'!$C$7:$C$1492,0),0))</f>
        <v/>
      </c>
      <c r="E340" s="101">
        <f ca="1">IF(B340="+","Unit",IF(ISERROR(OFFSET('HARGA SATUAN'!$E$6,MATCH(C340,'HARGA SATUAN'!$C$7:$C$1492,0),0)),"",OFFSET('HARGA SATUAN'!$E$6,MATCH(C340,'HARGA SATUAN'!$C$7:$C$1492,0),0)))</f>
        <v>0</v>
      </c>
      <c r="F340" s="138" t="str">
        <f t="shared" ca="1" si="17"/>
        <v/>
      </c>
      <c r="G340" s="41">
        <f ca="1">IF(ISERROR(OFFSET('HARGA SATUAN'!$I$6,MATCH(C340,'HARGA SATUAN'!$C$7:$C$1492,0),0)),"",OFFSET('HARGA SATUAN'!$I$6,MATCH(C340,'HARGA SATUAN'!$C$7:$C$1492,0),0))</f>
        <v>0</v>
      </c>
      <c r="H340" s="136" t="str">
        <f ca="1">IF(B340="","",#REF!)</f>
        <v/>
      </c>
      <c r="I340" s="136" t="str">
        <f ca="1">IF(B340="","",#REF!)</f>
        <v/>
      </c>
      <c r="J340" s="136" t="str">
        <f ca="1">IF(B340="","",#REF!)</f>
        <v/>
      </c>
      <c r="K340" s="136" t="str">
        <f ca="1">IF(B340="","",#REF!)</f>
        <v/>
      </c>
      <c r="L340" s="136" t="str">
        <f ca="1">IF(C340="","",#REF!)</f>
        <v/>
      </c>
    </row>
    <row r="341" spans="1:12">
      <c r="A341" s="112">
        <v>330</v>
      </c>
      <c r="B341" s="134" t="str">
        <f t="shared" ca="1" si="15"/>
        <v/>
      </c>
      <c r="C341" s="109" t="str">
        <f t="shared" ca="1" si="16"/>
        <v/>
      </c>
      <c r="D341" s="101" t="str">
        <f ca="1">IF(ISERROR(OFFSET('HARGA SATUAN'!$D$6,MATCH(C341,'HARGA SATUAN'!$C$7:$C$1492,0),0)),"",OFFSET('HARGA SATUAN'!$D$6,MATCH(C341,'HARGA SATUAN'!$C$7:$C$1492,0),0))</f>
        <v/>
      </c>
      <c r="E341" s="101">
        <f ca="1">IF(B341="+","Unit",IF(ISERROR(OFFSET('HARGA SATUAN'!$E$6,MATCH(C341,'HARGA SATUAN'!$C$7:$C$1492,0),0)),"",OFFSET('HARGA SATUAN'!$E$6,MATCH(C341,'HARGA SATUAN'!$C$7:$C$1492,0),0)))</f>
        <v>0</v>
      </c>
      <c r="F341" s="138" t="str">
        <f t="shared" ca="1" si="17"/>
        <v/>
      </c>
      <c r="G341" s="41">
        <f ca="1">IF(ISERROR(OFFSET('HARGA SATUAN'!$I$6,MATCH(C341,'HARGA SATUAN'!$C$7:$C$1492,0),0)),"",OFFSET('HARGA SATUAN'!$I$6,MATCH(C341,'HARGA SATUAN'!$C$7:$C$1492,0),0))</f>
        <v>0</v>
      </c>
      <c r="H341" s="136" t="str">
        <f ca="1">IF(B341="","",#REF!)</f>
        <v/>
      </c>
      <c r="I341" s="136" t="str">
        <f ca="1">IF(B341="","",#REF!)</f>
        <v/>
      </c>
      <c r="J341" s="136" t="str">
        <f ca="1">IF(B341="","",#REF!)</f>
        <v/>
      </c>
      <c r="K341" s="136" t="str">
        <f ca="1">IF(B341="","",#REF!)</f>
        <v/>
      </c>
      <c r="L341" s="136" t="str">
        <f ca="1">IF(C341="","",#REF!)</f>
        <v/>
      </c>
    </row>
    <row r="342" spans="1:12">
      <c r="A342" s="112">
        <v>331</v>
      </c>
      <c r="B342" s="134" t="str">
        <f t="shared" ca="1" si="15"/>
        <v/>
      </c>
      <c r="C342" s="109" t="str">
        <f t="shared" ca="1" si="16"/>
        <v/>
      </c>
      <c r="D342" s="101" t="str">
        <f ca="1">IF(ISERROR(OFFSET('HARGA SATUAN'!$D$6,MATCH(C342,'HARGA SATUAN'!$C$7:$C$1492,0),0)),"",OFFSET('HARGA SATUAN'!$D$6,MATCH(C342,'HARGA SATUAN'!$C$7:$C$1492,0),0))</f>
        <v/>
      </c>
      <c r="E342" s="101">
        <f ca="1">IF(B342="+","Unit",IF(ISERROR(OFFSET('HARGA SATUAN'!$E$6,MATCH(C342,'HARGA SATUAN'!$C$7:$C$1492,0),0)),"",OFFSET('HARGA SATUAN'!$E$6,MATCH(C342,'HARGA SATUAN'!$C$7:$C$1492,0),0)))</f>
        <v>0</v>
      </c>
      <c r="F342" s="138" t="str">
        <f t="shared" ca="1" si="17"/>
        <v/>
      </c>
      <c r="G342" s="41">
        <f ca="1">IF(ISERROR(OFFSET('HARGA SATUAN'!$I$6,MATCH(C342,'HARGA SATUAN'!$C$7:$C$1492,0),0)),"",OFFSET('HARGA SATUAN'!$I$6,MATCH(C342,'HARGA SATUAN'!$C$7:$C$1492,0),0))</f>
        <v>0</v>
      </c>
      <c r="H342" s="136" t="str">
        <f ca="1">IF(B342="","",#REF!)</f>
        <v/>
      </c>
      <c r="I342" s="136" t="str">
        <f ca="1">IF(B342="","",#REF!)</f>
        <v/>
      </c>
      <c r="J342" s="136" t="str">
        <f ca="1">IF(B342="","",#REF!)</f>
        <v/>
      </c>
      <c r="K342" s="136" t="str">
        <f ca="1">IF(B342="","",#REF!)</f>
        <v/>
      </c>
      <c r="L342" s="136" t="str">
        <f ca="1">IF(C342="","",#REF!)</f>
        <v/>
      </c>
    </row>
    <row r="343" spans="1:12">
      <c r="A343" s="112">
        <v>332</v>
      </c>
      <c r="B343" s="134" t="str">
        <f t="shared" ca="1" si="15"/>
        <v/>
      </c>
      <c r="C343" s="109" t="str">
        <f t="shared" ca="1" si="16"/>
        <v/>
      </c>
      <c r="D343" s="101" t="str">
        <f ca="1">IF(ISERROR(OFFSET('HARGA SATUAN'!$D$6,MATCH(C343,'HARGA SATUAN'!$C$7:$C$1492,0),0)),"",OFFSET('HARGA SATUAN'!$D$6,MATCH(C343,'HARGA SATUAN'!$C$7:$C$1492,0),0))</f>
        <v/>
      </c>
      <c r="E343" s="101">
        <f ca="1">IF(B343="+","Unit",IF(ISERROR(OFFSET('HARGA SATUAN'!$E$6,MATCH(C343,'HARGA SATUAN'!$C$7:$C$1492,0),0)),"",OFFSET('HARGA SATUAN'!$E$6,MATCH(C343,'HARGA SATUAN'!$C$7:$C$1492,0),0)))</f>
        <v>0</v>
      </c>
      <c r="F343" s="138" t="str">
        <f t="shared" ca="1" si="17"/>
        <v/>
      </c>
      <c r="G343" s="41">
        <f ca="1">IF(ISERROR(OFFSET('HARGA SATUAN'!$I$6,MATCH(C343,'HARGA SATUAN'!$C$7:$C$1492,0),0)),"",OFFSET('HARGA SATUAN'!$I$6,MATCH(C343,'HARGA SATUAN'!$C$7:$C$1492,0),0))</f>
        <v>0</v>
      </c>
      <c r="H343" s="136" t="str">
        <f ca="1">IF(B343="","",#REF!)</f>
        <v/>
      </c>
      <c r="I343" s="136" t="str">
        <f ca="1">IF(B343="","",#REF!)</f>
        <v/>
      </c>
      <c r="J343" s="136" t="str">
        <f ca="1">IF(B343="","",#REF!)</f>
        <v/>
      </c>
      <c r="K343" s="136" t="str">
        <f ca="1">IF(B343="","",#REF!)</f>
        <v/>
      </c>
      <c r="L343" s="136" t="str">
        <f ca="1">IF(C343="","",#REF!)</f>
        <v/>
      </c>
    </row>
    <row r="344" spans="1:12">
      <c r="A344" s="112">
        <v>333</v>
      </c>
      <c r="B344" s="134" t="str">
        <f t="shared" ca="1" si="15"/>
        <v/>
      </c>
      <c r="C344" s="109" t="str">
        <f t="shared" ca="1" si="16"/>
        <v/>
      </c>
      <c r="D344" s="101" t="str">
        <f ca="1">IF(ISERROR(OFFSET('HARGA SATUAN'!$D$6,MATCH(C344,'HARGA SATUAN'!$C$7:$C$1492,0),0)),"",OFFSET('HARGA SATUAN'!$D$6,MATCH(C344,'HARGA SATUAN'!$C$7:$C$1492,0),0))</f>
        <v/>
      </c>
      <c r="E344" s="101">
        <f ca="1">IF(B344="+","Unit",IF(ISERROR(OFFSET('HARGA SATUAN'!$E$6,MATCH(C344,'HARGA SATUAN'!$C$7:$C$1492,0),0)),"",OFFSET('HARGA SATUAN'!$E$6,MATCH(C344,'HARGA SATUAN'!$C$7:$C$1492,0),0)))</f>
        <v>0</v>
      </c>
      <c r="F344" s="138" t="str">
        <f t="shared" ca="1" si="17"/>
        <v/>
      </c>
      <c r="G344" s="41">
        <f ca="1">IF(ISERROR(OFFSET('HARGA SATUAN'!$I$6,MATCH(C344,'HARGA SATUAN'!$C$7:$C$1492,0),0)),"",OFFSET('HARGA SATUAN'!$I$6,MATCH(C344,'HARGA SATUAN'!$C$7:$C$1492,0),0))</f>
        <v>0</v>
      </c>
      <c r="H344" s="136" t="str">
        <f ca="1">IF(B344="","",#REF!)</f>
        <v/>
      </c>
      <c r="I344" s="136" t="str">
        <f ca="1">IF(B344="","",#REF!)</f>
        <v/>
      </c>
      <c r="J344" s="136" t="str">
        <f ca="1">IF(B344="","",#REF!)</f>
        <v/>
      </c>
      <c r="K344" s="136" t="str">
        <f ca="1">IF(B344="","",#REF!)</f>
        <v/>
      </c>
      <c r="L344" s="136" t="str">
        <f ca="1">IF(C344="","",#REF!)</f>
        <v/>
      </c>
    </row>
    <row r="345" spans="1:12">
      <c r="A345" s="112">
        <v>334</v>
      </c>
      <c r="B345" s="134" t="str">
        <f t="shared" ca="1" si="15"/>
        <v/>
      </c>
      <c r="C345" s="109" t="str">
        <f t="shared" ca="1" si="16"/>
        <v/>
      </c>
      <c r="D345" s="101" t="str">
        <f ca="1">IF(ISERROR(OFFSET('HARGA SATUAN'!$D$6,MATCH(C345,'HARGA SATUAN'!$C$7:$C$1492,0),0)),"",OFFSET('HARGA SATUAN'!$D$6,MATCH(C345,'HARGA SATUAN'!$C$7:$C$1492,0),0))</f>
        <v/>
      </c>
      <c r="E345" s="101">
        <f ca="1">IF(B345="+","Unit",IF(ISERROR(OFFSET('HARGA SATUAN'!$E$6,MATCH(C345,'HARGA SATUAN'!$C$7:$C$1492,0),0)),"",OFFSET('HARGA SATUAN'!$E$6,MATCH(C345,'HARGA SATUAN'!$C$7:$C$1492,0),0)))</f>
        <v>0</v>
      </c>
      <c r="F345" s="138" t="str">
        <f t="shared" ca="1" si="17"/>
        <v/>
      </c>
      <c r="G345" s="41">
        <f ca="1">IF(ISERROR(OFFSET('HARGA SATUAN'!$I$6,MATCH(C345,'HARGA SATUAN'!$C$7:$C$1492,0),0)),"",OFFSET('HARGA SATUAN'!$I$6,MATCH(C345,'HARGA SATUAN'!$C$7:$C$1492,0),0))</f>
        <v>0</v>
      </c>
      <c r="H345" s="136" t="str">
        <f ca="1">IF(B345="","",#REF!)</f>
        <v/>
      </c>
      <c r="I345" s="136" t="str">
        <f ca="1">IF(B345="","",#REF!)</f>
        <v/>
      </c>
      <c r="J345" s="136" t="str">
        <f ca="1">IF(B345="","",#REF!)</f>
        <v/>
      </c>
      <c r="K345" s="136" t="str">
        <f ca="1">IF(B345="","",#REF!)</f>
        <v/>
      </c>
      <c r="L345" s="136" t="str">
        <f ca="1">IF(C345="","",#REF!)</f>
        <v/>
      </c>
    </row>
    <row r="346" spans="1:12">
      <c r="A346" s="112">
        <v>335</v>
      </c>
      <c r="B346" s="134" t="str">
        <f t="shared" ca="1" si="15"/>
        <v/>
      </c>
      <c r="C346" s="109" t="str">
        <f t="shared" ca="1" si="16"/>
        <v/>
      </c>
      <c r="D346" s="101" t="str">
        <f ca="1">IF(ISERROR(OFFSET('HARGA SATUAN'!$D$6,MATCH(C346,'HARGA SATUAN'!$C$7:$C$1492,0),0)),"",OFFSET('HARGA SATUAN'!$D$6,MATCH(C346,'HARGA SATUAN'!$C$7:$C$1492,0),0))</f>
        <v/>
      </c>
      <c r="E346" s="101">
        <f ca="1">IF(B346="+","Unit",IF(ISERROR(OFFSET('HARGA SATUAN'!$E$6,MATCH(C346,'HARGA SATUAN'!$C$7:$C$1492,0),0)),"",OFFSET('HARGA SATUAN'!$E$6,MATCH(C346,'HARGA SATUAN'!$C$7:$C$1492,0),0)))</f>
        <v>0</v>
      </c>
      <c r="F346" s="138" t="str">
        <f t="shared" ca="1" si="17"/>
        <v/>
      </c>
      <c r="G346" s="41">
        <f ca="1">IF(ISERROR(OFFSET('HARGA SATUAN'!$I$6,MATCH(C346,'HARGA SATUAN'!$C$7:$C$1492,0),0)),"",OFFSET('HARGA SATUAN'!$I$6,MATCH(C346,'HARGA SATUAN'!$C$7:$C$1492,0),0))</f>
        <v>0</v>
      </c>
      <c r="H346" s="136" t="str">
        <f ca="1">IF(B346="","",#REF!)</f>
        <v/>
      </c>
      <c r="I346" s="136" t="str">
        <f ca="1">IF(B346="","",#REF!)</f>
        <v/>
      </c>
      <c r="J346" s="136" t="str">
        <f ca="1">IF(B346="","",#REF!)</f>
        <v/>
      </c>
      <c r="K346" s="136" t="str">
        <f ca="1">IF(B346="","",#REF!)</f>
        <v/>
      </c>
      <c r="L346" s="136" t="str">
        <f ca="1">IF(C346="","",#REF!)</f>
        <v/>
      </c>
    </row>
    <row r="347" spans="1:12">
      <c r="A347" s="112">
        <v>336</v>
      </c>
      <c r="B347" s="134" t="str">
        <f t="shared" ca="1" si="15"/>
        <v/>
      </c>
      <c r="C347" s="109" t="str">
        <f t="shared" ca="1" si="16"/>
        <v/>
      </c>
      <c r="D347" s="101" t="str">
        <f ca="1">IF(ISERROR(OFFSET('HARGA SATUAN'!$D$6,MATCH(C347,'HARGA SATUAN'!$C$7:$C$1492,0),0)),"",OFFSET('HARGA SATUAN'!$D$6,MATCH(C347,'HARGA SATUAN'!$C$7:$C$1492,0),0))</f>
        <v/>
      </c>
      <c r="E347" s="101">
        <f ca="1">IF(B347="+","Unit",IF(ISERROR(OFFSET('HARGA SATUAN'!$E$6,MATCH(C347,'HARGA SATUAN'!$C$7:$C$1492,0),0)),"",OFFSET('HARGA SATUAN'!$E$6,MATCH(C347,'HARGA SATUAN'!$C$7:$C$1492,0),0)))</f>
        <v>0</v>
      </c>
      <c r="F347" s="138" t="str">
        <f t="shared" ca="1" si="17"/>
        <v/>
      </c>
      <c r="G347" s="41">
        <f ca="1">IF(ISERROR(OFFSET('HARGA SATUAN'!$I$6,MATCH(C347,'HARGA SATUAN'!$C$7:$C$1492,0),0)),"",OFFSET('HARGA SATUAN'!$I$6,MATCH(C347,'HARGA SATUAN'!$C$7:$C$1492,0),0))</f>
        <v>0</v>
      </c>
      <c r="H347" s="136" t="str">
        <f ca="1">IF(B347="","",#REF!)</f>
        <v/>
      </c>
      <c r="I347" s="136" t="str">
        <f ca="1">IF(B347="","",#REF!)</f>
        <v/>
      </c>
      <c r="J347" s="136" t="str">
        <f ca="1">IF(B347="","",#REF!)</f>
        <v/>
      </c>
      <c r="K347" s="136" t="str">
        <f ca="1">IF(B347="","",#REF!)</f>
        <v/>
      </c>
      <c r="L347" s="136" t="str">
        <f ca="1">IF(C347="","",#REF!)</f>
        <v/>
      </c>
    </row>
    <row r="348" spans="1:12">
      <c r="A348" s="112">
        <v>337</v>
      </c>
      <c r="B348" s="134" t="str">
        <f t="shared" ca="1" si="15"/>
        <v/>
      </c>
      <c r="C348" s="109" t="str">
        <f t="shared" ca="1" si="16"/>
        <v/>
      </c>
      <c r="D348" s="101" t="str">
        <f ca="1">IF(ISERROR(OFFSET('HARGA SATUAN'!$D$6,MATCH(C348,'HARGA SATUAN'!$C$7:$C$1492,0),0)),"",OFFSET('HARGA SATUAN'!$D$6,MATCH(C348,'HARGA SATUAN'!$C$7:$C$1492,0),0))</f>
        <v/>
      </c>
      <c r="E348" s="101">
        <f ca="1">IF(B348="+","Unit",IF(ISERROR(OFFSET('HARGA SATUAN'!$E$6,MATCH(C348,'HARGA SATUAN'!$C$7:$C$1492,0),0)),"",OFFSET('HARGA SATUAN'!$E$6,MATCH(C348,'HARGA SATUAN'!$C$7:$C$1492,0),0)))</f>
        <v>0</v>
      </c>
      <c r="F348" s="138" t="str">
        <f t="shared" ca="1" si="17"/>
        <v/>
      </c>
      <c r="G348" s="41">
        <f ca="1">IF(ISERROR(OFFSET('HARGA SATUAN'!$I$6,MATCH(C348,'HARGA SATUAN'!$C$7:$C$1492,0),0)),"",OFFSET('HARGA SATUAN'!$I$6,MATCH(C348,'HARGA SATUAN'!$C$7:$C$1492,0),0))</f>
        <v>0</v>
      </c>
      <c r="H348" s="136" t="str">
        <f ca="1">IF(B348="","",#REF!)</f>
        <v/>
      </c>
      <c r="I348" s="136" t="str">
        <f ca="1">IF(B348="","",#REF!)</f>
        <v/>
      </c>
      <c r="J348" s="136" t="str">
        <f ca="1">IF(B348="","",#REF!)</f>
        <v/>
      </c>
      <c r="K348" s="136" t="str">
        <f ca="1">IF(B348="","",#REF!)</f>
        <v/>
      </c>
      <c r="L348" s="136" t="str">
        <f ca="1">IF(C348="","",#REF!)</f>
        <v/>
      </c>
    </row>
    <row r="349" spans="1:12">
      <c r="A349" s="112">
        <v>338</v>
      </c>
      <c r="B349" s="134" t="str">
        <f t="shared" ca="1" si="15"/>
        <v/>
      </c>
      <c r="C349" s="109" t="str">
        <f t="shared" ca="1" si="16"/>
        <v/>
      </c>
      <c r="D349" s="101" t="str">
        <f ca="1">IF(ISERROR(OFFSET('HARGA SATUAN'!$D$6,MATCH(C349,'HARGA SATUAN'!$C$7:$C$1492,0),0)),"",OFFSET('HARGA SATUAN'!$D$6,MATCH(C349,'HARGA SATUAN'!$C$7:$C$1492,0),0))</f>
        <v/>
      </c>
      <c r="E349" s="101">
        <f ca="1">IF(B349="+","Unit",IF(ISERROR(OFFSET('HARGA SATUAN'!$E$6,MATCH(C349,'HARGA SATUAN'!$C$7:$C$1492,0),0)),"",OFFSET('HARGA SATUAN'!$E$6,MATCH(C349,'HARGA SATUAN'!$C$7:$C$1492,0),0)))</f>
        <v>0</v>
      </c>
      <c r="F349" s="138" t="str">
        <f t="shared" ca="1" si="17"/>
        <v/>
      </c>
      <c r="G349" s="41">
        <f ca="1">IF(ISERROR(OFFSET('HARGA SATUAN'!$I$6,MATCH(C349,'HARGA SATUAN'!$C$7:$C$1492,0),0)),"",OFFSET('HARGA SATUAN'!$I$6,MATCH(C349,'HARGA SATUAN'!$C$7:$C$1492,0),0))</f>
        <v>0</v>
      </c>
      <c r="H349" s="136" t="str">
        <f ca="1">IF(B349="","",#REF!)</f>
        <v/>
      </c>
      <c r="I349" s="136" t="str">
        <f ca="1">IF(B349="","",#REF!)</f>
        <v/>
      </c>
      <c r="J349" s="136" t="str">
        <f ca="1">IF(B349="","",#REF!)</f>
        <v/>
      </c>
      <c r="K349" s="136" t="str">
        <f ca="1">IF(B349="","",#REF!)</f>
        <v/>
      </c>
      <c r="L349" s="136" t="str">
        <f ca="1">IF(C349="","",#REF!)</f>
        <v/>
      </c>
    </row>
    <row r="350" spans="1:12">
      <c r="A350" s="112">
        <v>339</v>
      </c>
      <c r="B350" s="134" t="str">
        <f t="shared" ca="1" si="15"/>
        <v/>
      </c>
      <c r="C350" s="109" t="str">
        <f t="shared" ca="1" si="16"/>
        <v/>
      </c>
      <c r="D350" s="101" t="str">
        <f ca="1">IF(ISERROR(OFFSET('HARGA SATUAN'!$D$6,MATCH(C350,'HARGA SATUAN'!$C$7:$C$1492,0),0)),"",OFFSET('HARGA SATUAN'!$D$6,MATCH(C350,'HARGA SATUAN'!$C$7:$C$1492,0),0))</f>
        <v/>
      </c>
      <c r="E350" s="101">
        <f ca="1">IF(B350="+","Unit",IF(ISERROR(OFFSET('HARGA SATUAN'!$E$6,MATCH(C350,'HARGA SATUAN'!$C$7:$C$1492,0),0)),"",OFFSET('HARGA SATUAN'!$E$6,MATCH(C350,'HARGA SATUAN'!$C$7:$C$1492,0),0)))</f>
        <v>0</v>
      </c>
      <c r="F350" s="138" t="str">
        <f t="shared" ca="1" si="17"/>
        <v/>
      </c>
      <c r="G350" s="41">
        <f ca="1">IF(ISERROR(OFFSET('HARGA SATUAN'!$I$6,MATCH(C350,'HARGA SATUAN'!$C$7:$C$1492,0),0)),"",OFFSET('HARGA SATUAN'!$I$6,MATCH(C350,'HARGA SATUAN'!$C$7:$C$1492,0),0))</f>
        <v>0</v>
      </c>
      <c r="H350" s="136" t="str">
        <f ca="1">IF(B350="","",#REF!)</f>
        <v/>
      </c>
      <c r="I350" s="136" t="str">
        <f ca="1">IF(B350="","",#REF!)</f>
        <v/>
      </c>
      <c r="J350" s="136" t="str">
        <f ca="1">IF(B350="","",#REF!)</f>
        <v/>
      </c>
      <c r="K350" s="136" t="str">
        <f ca="1">IF(B350="","",#REF!)</f>
        <v/>
      </c>
      <c r="L350" s="136" t="str">
        <f ca="1">IF(C350="","",#REF!)</f>
        <v/>
      </c>
    </row>
    <row r="351" spans="1:12">
      <c r="A351" s="112">
        <v>340</v>
      </c>
      <c r="B351" s="134" t="str">
        <f t="shared" ca="1" si="15"/>
        <v/>
      </c>
      <c r="C351" s="109" t="str">
        <f t="shared" ca="1" si="16"/>
        <v/>
      </c>
      <c r="D351" s="101" t="str">
        <f ca="1">IF(ISERROR(OFFSET('HARGA SATUAN'!$D$6,MATCH(C351,'HARGA SATUAN'!$C$7:$C$1492,0),0)),"",OFFSET('HARGA SATUAN'!$D$6,MATCH(C351,'HARGA SATUAN'!$C$7:$C$1492,0),0))</f>
        <v/>
      </c>
      <c r="E351" s="101">
        <f ca="1">IF(B351="+","Unit",IF(ISERROR(OFFSET('HARGA SATUAN'!$E$6,MATCH(C351,'HARGA SATUAN'!$C$7:$C$1492,0),0)),"",OFFSET('HARGA SATUAN'!$E$6,MATCH(C351,'HARGA SATUAN'!$C$7:$C$1492,0),0)))</f>
        <v>0</v>
      </c>
      <c r="F351" s="138" t="str">
        <f t="shared" ca="1" si="17"/>
        <v/>
      </c>
      <c r="G351" s="41">
        <f ca="1">IF(ISERROR(OFFSET('HARGA SATUAN'!$I$6,MATCH(C351,'HARGA SATUAN'!$C$7:$C$1492,0),0)),"",OFFSET('HARGA SATUAN'!$I$6,MATCH(C351,'HARGA SATUAN'!$C$7:$C$1492,0),0))</f>
        <v>0</v>
      </c>
      <c r="H351" s="136" t="str">
        <f ca="1">IF(B351="","",#REF!)</f>
        <v/>
      </c>
      <c r="I351" s="136" t="str">
        <f ca="1">IF(B351="","",#REF!)</f>
        <v/>
      </c>
      <c r="J351" s="136" t="str">
        <f ca="1">IF(B351="","",#REF!)</f>
        <v/>
      </c>
      <c r="K351" s="136" t="str">
        <f ca="1">IF(B351="","",#REF!)</f>
        <v/>
      </c>
      <c r="L351" s="136" t="str">
        <f ca="1">IF(C351="","",#REF!)</f>
        <v/>
      </c>
    </row>
    <row r="352" spans="1:12">
      <c r="A352" s="112">
        <v>341</v>
      </c>
      <c r="B352" s="134" t="str">
        <f t="shared" ca="1" si="15"/>
        <v/>
      </c>
      <c r="C352" s="109" t="str">
        <f t="shared" ca="1" si="16"/>
        <v/>
      </c>
      <c r="D352" s="101" t="str">
        <f ca="1">IF(ISERROR(OFFSET('HARGA SATUAN'!$D$6,MATCH(C352,'HARGA SATUAN'!$C$7:$C$1492,0),0)),"",OFFSET('HARGA SATUAN'!$D$6,MATCH(C352,'HARGA SATUAN'!$C$7:$C$1492,0),0))</f>
        <v/>
      </c>
      <c r="E352" s="101">
        <f ca="1">IF(B352="+","Unit",IF(ISERROR(OFFSET('HARGA SATUAN'!$E$6,MATCH(C352,'HARGA SATUAN'!$C$7:$C$1492,0),0)),"",OFFSET('HARGA SATUAN'!$E$6,MATCH(C352,'HARGA SATUAN'!$C$7:$C$1492,0),0)))</f>
        <v>0</v>
      </c>
      <c r="F352" s="138" t="str">
        <f t="shared" ca="1" si="17"/>
        <v/>
      </c>
      <c r="G352" s="41">
        <f ca="1">IF(ISERROR(OFFSET('HARGA SATUAN'!$I$6,MATCH(C352,'HARGA SATUAN'!$C$7:$C$1492,0),0)),"",OFFSET('HARGA SATUAN'!$I$6,MATCH(C352,'HARGA SATUAN'!$C$7:$C$1492,0),0))</f>
        <v>0</v>
      </c>
      <c r="H352" s="136" t="str">
        <f ca="1">IF(B352="","",#REF!)</f>
        <v/>
      </c>
      <c r="I352" s="136" t="str">
        <f ca="1">IF(B352="","",#REF!)</f>
        <v/>
      </c>
      <c r="J352" s="136" t="str">
        <f ca="1">IF(B352="","",#REF!)</f>
        <v/>
      </c>
      <c r="K352" s="136" t="str">
        <f ca="1">IF(B352="","",#REF!)</f>
        <v/>
      </c>
      <c r="L352" s="136" t="str">
        <f ca="1">IF(C352="","",#REF!)</f>
        <v/>
      </c>
    </row>
    <row r="353" spans="1:12">
      <c r="A353" s="112">
        <v>342</v>
      </c>
      <c r="B353" s="134" t="str">
        <f t="shared" ca="1" si="15"/>
        <v/>
      </c>
      <c r="C353" s="109" t="str">
        <f t="shared" ca="1" si="16"/>
        <v/>
      </c>
      <c r="D353" s="101" t="str">
        <f ca="1">IF(ISERROR(OFFSET('HARGA SATUAN'!$D$6,MATCH(C353,'HARGA SATUAN'!$C$7:$C$1492,0),0)),"",OFFSET('HARGA SATUAN'!$D$6,MATCH(C353,'HARGA SATUAN'!$C$7:$C$1492,0),0))</f>
        <v/>
      </c>
      <c r="E353" s="101">
        <f ca="1">IF(B353="+","Unit",IF(ISERROR(OFFSET('HARGA SATUAN'!$E$6,MATCH(C353,'HARGA SATUAN'!$C$7:$C$1492,0),0)),"",OFFSET('HARGA SATUAN'!$E$6,MATCH(C353,'HARGA SATUAN'!$C$7:$C$1492,0),0)))</f>
        <v>0</v>
      </c>
      <c r="F353" s="138" t="str">
        <f t="shared" ca="1" si="17"/>
        <v/>
      </c>
      <c r="G353" s="41">
        <f ca="1">IF(ISERROR(OFFSET('HARGA SATUAN'!$I$6,MATCH(C353,'HARGA SATUAN'!$C$7:$C$1492,0),0)),"",OFFSET('HARGA SATUAN'!$I$6,MATCH(C353,'HARGA SATUAN'!$C$7:$C$1492,0),0))</f>
        <v>0</v>
      </c>
      <c r="H353" s="136" t="str">
        <f ca="1">IF(B353="","",#REF!)</f>
        <v/>
      </c>
      <c r="I353" s="136" t="str">
        <f ca="1">IF(B353="","",#REF!)</f>
        <v/>
      </c>
      <c r="J353" s="136" t="str">
        <f ca="1">IF(B353="","",#REF!)</f>
        <v/>
      </c>
      <c r="K353" s="136" t="str">
        <f ca="1">IF(B353="","",#REF!)</f>
        <v/>
      </c>
      <c r="L353" s="136" t="str">
        <f ca="1">IF(C353="","",#REF!)</f>
        <v/>
      </c>
    </row>
    <row r="354" spans="1:12">
      <c r="A354" s="112">
        <v>343</v>
      </c>
      <c r="B354" s="134" t="str">
        <f t="shared" ca="1" si="15"/>
        <v/>
      </c>
      <c r="C354" s="109" t="str">
        <f t="shared" ca="1" si="16"/>
        <v/>
      </c>
      <c r="D354" s="101" t="str">
        <f ca="1">IF(ISERROR(OFFSET('HARGA SATUAN'!$D$6,MATCH(C354,'HARGA SATUAN'!$C$7:$C$1492,0),0)),"",OFFSET('HARGA SATUAN'!$D$6,MATCH(C354,'HARGA SATUAN'!$C$7:$C$1492,0),0))</f>
        <v/>
      </c>
      <c r="E354" s="101">
        <f ca="1">IF(B354="+","Unit",IF(ISERROR(OFFSET('HARGA SATUAN'!$E$6,MATCH(C354,'HARGA SATUAN'!$C$7:$C$1492,0),0)),"",OFFSET('HARGA SATUAN'!$E$6,MATCH(C354,'HARGA SATUAN'!$C$7:$C$1492,0),0)))</f>
        <v>0</v>
      </c>
      <c r="F354" s="138" t="str">
        <f t="shared" ca="1" si="17"/>
        <v/>
      </c>
      <c r="G354" s="41">
        <f ca="1">IF(ISERROR(OFFSET('HARGA SATUAN'!$I$6,MATCH(C354,'HARGA SATUAN'!$C$7:$C$1492,0),0)),"",OFFSET('HARGA SATUAN'!$I$6,MATCH(C354,'HARGA SATUAN'!$C$7:$C$1492,0),0))</f>
        <v>0</v>
      </c>
      <c r="H354" s="136" t="str">
        <f ca="1">IF(B354="","",#REF!)</f>
        <v/>
      </c>
      <c r="I354" s="136" t="str">
        <f ca="1">IF(B354="","",#REF!)</f>
        <v/>
      </c>
      <c r="J354" s="136" t="str">
        <f ca="1">IF(B354="","",#REF!)</f>
        <v/>
      </c>
      <c r="K354" s="136" t="str">
        <f ca="1">IF(B354="","",#REF!)</f>
        <v/>
      </c>
      <c r="L354" s="136" t="str">
        <f ca="1">IF(C354="","",#REF!)</f>
        <v/>
      </c>
    </row>
    <row r="355" spans="1:12">
      <c r="A355" s="112">
        <v>344</v>
      </c>
      <c r="B355" s="134" t="str">
        <f t="shared" ca="1" si="15"/>
        <v/>
      </c>
      <c r="C355" s="109" t="str">
        <f t="shared" ca="1" si="16"/>
        <v/>
      </c>
      <c r="D355" s="101" t="str">
        <f ca="1">IF(ISERROR(OFFSET('HARGA SATUAN'!$D$6,MATCH(C355,'HARGA SATUAN'!$C$7:$C$1492,0),0)),"",OFFSET('HARGA SATUAN'!$D$6,MATCH(C355,'HARGA SATUAN'!$C$7:$C$1492,0),0))</f>
        <v/>
      </c>
      <c r="E355" s="101">
        <f ca="1">IF(B355="+","Unit",IF(ISERROR(OFFSET('HARGA SATUAN'!$E$6,MATCH(C355,'HARGA SATUAN'!$C$7:$C$1492,0),0)),"",OFFSET('HARGA SATUAN'!$E$6,MATCH(C355,'HARGA SATUAN'!$C$7:$C$1492,0),0)))</f>
        <v>0</v>
      </c>
      <c r="F355" s="138" t="str">
        <f t="shared" ca="1" si="17"/>
        <v/>
      </c>
      <c r="G355" s="41">
        <f ca="1">IF(ISERROR(OFFSET('HARGA SATUAN'!$I$6,MATCH(C355,'HARGA SATUAN'!$C$7:$C$1492,0),0)),"",OFFSET('HARGA SATUAN'!$I$6,MATCH(C355,'HARGA SATUAN'!$C$7:$C$1492,0),0))</f>
        <v>0</v>
      </c>
      <c r="H355" s="136" t="str">
        <f ca="1">IF(B355="","",#REF!)</f>
        <v/>
      </c>
      <c r="I355" s="136" t="str">
        <f ca="1">IF(B355="","",#REF!)</f>
        <v/>
      </c>
      <c r="J355" s="136" t="str">
        <f ca="1">IF(B355="","",#REF!)</f>
        <v/>
      </c>
      <c r="K355" s="136" t="str">
        <f ca="1">IF(B355="","",#REF!)</f>
        <v/>
      </c>
      <c r="L355" s="136" t="str">
        <f ca="1">IF(C355="","",#REF!)</f>
        <v/>
      </c>
    </row>
    <row r="356" spans="1:12">
      <c r="A356" s="112">
        <v>345</v>
      </c>
      <c r="B356" s="134" t="str">
        <f t="shared" ca="1" si="15"/>
        <v/>
      </c>
      <c r="C356" s="109" t="str">
        <f t="shared" ca="1" si="16"/>
        <v/>
      </c>
      <c r="D356" s="101" t="str">
        <f ca="1">IF(ISERROR(OFFSET('HARGA SATUAN'!$D$6,MATCH(C356,'HARGA SATUAN'!$C$7:$C$1492,0),0)),"",OFFSET('HARGA SATUAN'!$D$6,MATCH(C356,'HARGA SATUAN'!$C$7:$C$1492,0),0))</f>
        <v/>
      </c>
      <c r="E356" s="101">
        <f ca="1">IF(B356="+","Unit",IF(ISERROR(OFFSET('HARGA SATUAN'!$E$6,MATCH(C356,'HARGA SATUAN'!$C$7:$C$1492,0),0)),"",OFFSET('HARGA SATUAN'!$E$6,MATCH(C356,'HARGA SATUAN'!$C$7:$C$1492,0),0)))</f>
        <v>0</v>
      </c>
      <c r="F356" s="138" t="str">
        <f t="shared" ca="1" si="17"/>
        <v/>
      </c>
      <c r="G356" s="41">
        <f ca="1">IF(ISERROR(OFFSET('HARGA SATUAN'!$I$6,MATCH(C356,'HARGA SATUAN'!$C$7:$C$1492,0),0)),"",OFFSET('HARGA SATUAN'!$I$6,MATCH(C356,'HARGA SATUAN'!$C$7:$C$1492,0),0))</f>
        <v>0</v>
      </c>
      <c r="H356" s="136" t="str">
        <f ca="1">IF(B356="","",#REF!)</f>
        <v/>
      </c>
      <c r="I356" s="136" t="str">
        <f ca="1">IF(B356="","",#REF!)</f>
        <v/>
      </c>
      <c r="J356" s="136" t="str">
        <f ca="1">IF(B356="","",#REF!)</f>
        <v/>
      </c>
      <c r="K356" s="136" t="str">
        <f ca="1">IF(B356="","",#REF!)</f>
        <v/>
      </c>
      <c r="L356" s="136" t="str">
        <f ca="1">IF(C356="","",#REF!)</f>
        <v/>
      </c>
    </row>
    <row r="357" spans="1:12">
      <c r="A357" s="112">
        <v>346</v>
      </c>
      <c r="B357" s="134" t="str">
        <f t="shared" ca="1" si="15"/>
        <v/>
      </c>
      <c r="C357" s="109" t="str">
        <f t="shared" ca="1" si="16"/>
        <v/>
      </c>
      <c r="D357" s="101" t="str">
        <f ca="1">IF(ISERROR(OFFSET('HARGA SATUAN'!$D$6,MATCH(C357,'HARGA SATUAN'!$C$7:$C$1492,0),0)),"",OFFSET('HARGA SATUAN'!$D$6,MATCH(C357,'HARGA SATUAN'!$C$7:$C$1492,0),0))</f>
        <v/>
      </c>
      <c r="E357" s="101">
        <f ca="1">IF(B357="+","Unit",IF(ISERROR(OFFSET('HARGA SATUAN'!$E$6,MATCH(C357,'HARGA SATUAN'!$C$7:$C$1492,0),0)),"",OFFSET('HARGA SATUAN'!$E$6,MATCH(C357,'HARGA SATUAN'!$C$7:$C$1492,0),0)))</f>
        <v>0</v>
      </c>
      <c r="F357" s="138" t="str">
        <f t="shared" ca="1" si="17"/>
        <v/>
      </c>
      <c r="G357" s="41">
        <f ca="1">IF(ISERROR(OFFSET('HARGA SATUAN'!$I$6,MATCH(C357,'HARGA SATUAN'!$C$7:$C$1492,0),0)),"",OFFSET('HARGA SATUAN'!$I$6,MATCH(C357,'HARGA SATUAN'!$C$7:$C$1492,0),0))</f>
        <v>0</v>
      </c>
      <c r="H357" s="136" t="str">
        <f ca="1">IF(B357="","",#REF!)</f>
        <v/>
      </c>
      <c r="I357" s="136" t="str">
        <f ca="1">IF(B357="","",#REF!)</f>
        <v/>
      </c>
      <c r="J357" s="136" t="str">
        <f ca="1">IF(B357="","",#REF!)</f>
        <v/>
      </c>
      <c r="K357" s="136" t="str">
        <f ca="1">IF(B357="","",#REF!)</f>
        <v/>
      </c>
      <c r="L357" s="136" t="str">
        <f ca="1">IF(C357="","",#REF!)</f>
        <v/>
      </c>
    </row>
    <row r="358" spans="1:12">
      <c r="A358" s="112">
        <v>347</v>
      </c>
      <c r="B358" s="134" t="str">
        <f t="shared" ca="1" si="15"/>
        <v/>
      </c>
      <c r="C358" s="109" t="str">
        <f t="shared" ca="1" si="16"/>
        <v/>
      </c>
      <c r="D358" s="101" t="str">
        <f ca="1">IF(ISERROR(OFFSET('HARGA SATUAN'!$D$6,MATCH(C358,'HARGA SATUAN'!$C$7:$C$1492,0),0)),"",OFFSET('HARGA SATUAN'!$D$6,MATCH(C358,'HARGA SATUAN'!$C$7:$C$1492,0),0))</f>
        <v/>
      </c>
      <c r="E358" s="101">
        <f ca="1">IF(B358="+","Unit",IF(ISERROR(OFFSET('HARGA SATUAN'!$E$6,MATCH(C358,'HARGA SATUAN'!$C$7:$C$1492,0),0)),"",OFFSET('HARGA SATUAN'!$E$6,MATCH(C358,'HARGA SATUAN'!$C$7:$C$1492,0),0)))</f>
        <v>0</v>
      </c>
      <c r="F358" s="138" t="str">
        <f t="shared" ca="1" si="17"/>
        <v/>
      </c>
      <c r="G358" s="41">
        <f ca="1">IF(ISERROR(OFFSET('HARGA SATUAN'!$I$6,MATCH(C358,'HARGA SATUAN'!$C$7:$C$1492,0),0)),"",OFFSET('HARGA SATUAN'!$I$6,MATCH(C358,'HARGA SATUAN'!$C$7:$C$1492,0),0))</f>
        <v>0</v>
      </c>
      <c r="H358" s="136" t="str">
        <f ca="1">IF(B358="","",#REF!)</f>
        <v/>
      </c>
      <c r="I358" s="136" t="str">
        <f ca="1">IF(B358="","",#REF!)</f>
        <v/>
      </c>
      <c r="J358" s="136" t="str">
        <f ca="1">IF(B358="","",#REF!)</f>
        <v/>
      </c>
      <c r="K358" s="136" t="str">
        <f ca="1">IF(B358="","",#REF!)</f>
        <v/>
      </c>
      <c r="L358" s="136" t="str">
        <f ca="1">IF(C358="","",#REF!)</f>
        <v/>
      </c>
    </row>
    <row r="359" spans="1:12">
      <c r="A359" s="112">
        <v>348</v>
      </c>
      <c r="B359" s="134" t="str">
        <f t="shared" ca="1" si="15"/>
        <v/>
      </c>
      <c r="C359" s="109" t="str">
        <f t="shared" ca="1" si="16"/>
        <v/>
      </c>
      <c r="D359" s="101" t="str">
        <f ca="1">IF(ISERROR(OFFSET('HARGA SATUAN'!$D$6,MATCH(C359,'HARGA SATUAN'!$C$7:$C$1492,0),0)),"",OFFSET('HARGA SATUAN'!$D$6,MATCH(C359,'HARGA SATUAN'!$C$7:$C$1492,0),0))</f>
        <v/>
      </c>
      <c r="E359" s="101">
        <f ca="1">IF(B359="+","Unit",IF(ISERROR(OFFSET('HARGA SATUAN'!$E$6,MATCH(C359,'HARGA SATUAN'!$C$7:$C$1492,0),0)),"",OFFSET('HARGA SATUAN'!$E$6,MATCH(C359,'HARGA SATUAN'!$C$7:$C$1492,0),0)))</f>
        <v>0</v>
      </c>
      <c r="F359" s="138" t="str">
        <f t="shared" ca="1" si="17"/>
        <v/>
      </c>
      <c r="G359" s="41">
        <f ca="1">IF(ISERROR(OFFSET('HARGA SATUAN'!$I$6,MATCH(C359,'HARGA SATUAN'!$C$7:$C$1492,0),0)),"",OFFSET('HARGA SATUAN'!$I$6,MATCH(C359,'HARGA SATUAN'!$C$7:$C$1492,0),0))</f>
        <v>0</v>
      </c>
      <c r="H359" s="136" t="str">
        <f ca="1">IF(B359="","",#REF!)</f>
        <v/>
      </c>
      <c r="I359" s="136" t="str">
        <f ca="1">IF(B359="","",#REF!)</f>
        <v/>
      </c>
      <c r="J359" s="136" t="str">
        <f ca="1">IF(B359="","",#REF!)</f>
        <v/>
      </c>
      <c r="K359" s="136" t="str">
        <f ca="1">IF(B359="","",#REF!)</f>
        <v/>
      </c>
      <c r="L359" s="136" t="str">
        <f ca="1">IF(C359="","",#REF!)</f>
        <v/>
      </c>
    </row>
    <row r="360" spans="1:12">
      <c r="A360" s="112">
        <v>349</v>
      </c>
      <c r="B360" s="134" t="str">
        <f t="shared" ca="1" si="15"/>
        <v/>
      </c>
      <c r="C360" s="109" t="str">
        <f t="shared" ca="1" si="16"/>
        <v/>
      </c>
      <c r="D360" s="101" t="str">
        <f ca="1">IF(ISERROR(OFFSET('HARGA SATUAN'!$D$6,MATCH(C360,'HARGA SATUAN'!$C$7:$C$1492,0),0)),"",OFFSET('HARGA SATUAN'!$D$6,MATCH(C360,'HARGA SATUAN'!$C$7:$C$1492,0),0))</f>
        <v/>
      </c>
      <c r="E360" s="101">
        <f ca="1">IF(B360="+","Unit",IF(ISERROR(OFFSET('HARGA SATUAN'!$E$6,MATCH(C360,'HARGA SATUAN'!$C$7:$C$1492,0),0)),"",OFFSET('HARGA SATUAN'!$E$6,MATCH(C360,'HARGA SATUAN'!$C$7:$C$1492,0),0)))</f>
        <v>0</v>
      </c>
      <c r="F360" s="138" t="str">
        <f t="shared" ca="1" si="17"/>
        <v/>
      </c>
      <c r="G360" s="41">
        <f ca="1">IF(ISERROR(OFFSET('HARGA SATUAN'!$I$6,MATCH(C360,'HARGA SATUAN'!$C$7:$C$1492,0),0)),"",OFFSET('HARGA SATUAN'!$I$6,MATCH(C360,'HARGA SATUAN'!$C$7:$C$1492,0),0))</f>
        <v>0</v>
      </c>
      <c r="H360" s="136" t="str">
        <f ca="1">IF(B360="","",#REF!)</f>
        <v/>
      </c>
      <c r="I360" s="136" t="str">
        <f ca="1">IF(B360="","",#REF!)</f>
        <v/>
      </c>
      <c r="J360" s="136" t="str">
        <f ca="1">IF(B360="","",#REF!)</f>
        <v/>
      </c>
      <c r="K360" s="136" t="str">
        <f ca="1">IF(B360="","",#REF!)</f>
        <v/>
      </c>
      <c r="L360" s="136" t="str">
        <f ca="1">IF(C360="","",#REF!)</f>
        <v/>
      </c>
    </row>
    <row r="361" spans="1:12">
      <c r="A361" s="112">
        <v>350</v>
      </c>
      <c r="B361" s="134" t="str">
        <f t="shared" ca="1" si="15"/>
        <v/>
      </c>
      <c r="C361" s="109" t="str">
        <f t="shared" ca="1" si="16"/>
        <v/>
      </c>
      <c r="D361" s="101" t="str">
        <f ca="1">IF(ISERROR(OFFSET('HARGA SATUAN'!$D$6,MATCH(C361,'HARGA SATUAN'!$C$7:$C$1492,0),0)),"",OFFSET('HARGA SATUAN'!$D$6,MATCH(C361,'HARGA SATUAN'!$C$7:$C$1492,0),0))</f>
        <v/>
      </c>
      <c r="E361" s="101">
        <f ca="1">IF(B361="+","Unit",IF(ISERROR(OFFSET('HARGA SATUAN'!$E$6,MATCH(C361,'HARGA SATUAN'!$C$7:$C$1492,0),0)),"",OFFSET('HARGA SATUAN'!$E$6,MATCH(C361,'HARGA SATUAN'!$C$7:$C$1492,0),0)))</f>
        <v>0</v>
      </c>
      <c r="F361" s="138" t="str">
        <f t="shared" ca="1" si="17"/>
        <v/>
      </c>
      <c r="G361" s="41">
        <f ca="1">IF(ISERROR(OFFSET('HARGA SATUAN'!$I$6,MATCH(C361,'HARGA SATUAN'!$C$7:$C$1492,0),0)),"",OFFSET('HARGA SATUAN'!$I$6,MATCH(C361,'HARGA SATUAN'!$C$7:$C$1492,0),0))</f>
        <v>0</v>
      </c>
      <c r="H361" s="136" t="str">
        <f ca="1">IF(B361="","",#REF!)</f>
        <v/>
      </c>
      <c r="I361" s="136" t="str">
        <f ca="1">IF(B361="","",#REF!)</f>
        <v/>
      </c>
      <c r="J361" s="136" t="str">
        <f ca="1">IF(B361="","",#REF!)</f>
        <v/>
      </c>
      <c r="K361" s="136" t="str">
        <f ca="1">IF(B361="","",#REF!)</f>
        <v/>
      </c>
      <c r="L361" s="136" t="str">
        <f ca="1">IF(C361="","",#REF!)</f>
        <v/>
      </c>
    </row>
    <row r="362" spans="1:12">
      <c r="A362" s="112">
        <v>351</v>
      </c>
      <c r="B362" s="134" t="str">
        <f t="shared" ca="1" si="15"/>
        <v/>
      </c>
      <c r="C362" s="109" t="str">
        <f t="shared" ca="1" si="16"/>
        <v/>
      </c>
      <c r="D362" s="101" t="str">
        <f ca="1">IF(ISERROR(OFFSET('HARGA SATUAN'!$D$6,MATCH(C362,'HARGA SATUAN'!$C$7:$C$1492,0),0)),"",OFFSET('HARGA SATUAN'!$D$6,MATCH(C362,'HARGA SATUAN'!$C$7:$C$1492,0),0))</f>
        <v/>
      </c>
      <c r="E362" s="101">
        <f ca="1">IF(B362="+","Unit",IF(ISERROR(OFFSET('HARGA SATUAN'!$E$6,MATCH(C362,'HARGA SATUAN'!$C$7:$C$1492,0),0)),"",OFFSET('HARGA SATUAN'!$E$6,MATCH(C362,'HARGA SATUAN'!$C$7:$C$1492,0),0)))</f>
        <v>0</v>
      </c>
      <c r="F362" s="138" t="str">
        <f t="shared" ca="1" si="17"/>
        <v/>
      </c>
      <c r="G362" s="41">
        <f ca="1">IF(ISERROR(OFFSET('HARGA SATUAN'!$I$6,MATCH(C362,'HARGA SATUAN'!$C$7:$C$1492,0),0)),"",OFFSET('HARGA SATUAN'!$I$6,MATCH(C362,'HARGA SATUAN'!$C$7:$C$1492,0),0))</f>
        <v>0</v>
      </c>
      <c r="H362" s="136" t="str">
        <f ca="1">IF(B362="","",#REF!)</f>
        <v/>
      </c>
      <c r="I362" s="136" t="str">
        <f ca="1">IF(B362="","",#REF!)</f>
        <v/>
      </c>
      <c r="J362" s="136" t="str">
        <f ca="1">IF(B362="","",#REF!)</f>
        <v/>
      </c>
      <c r="K362" s="136" t="str">
        <f ca="1">IF(B362="","",#REF!)</f>
        <v/>
      </c>
      <c r="L362" s="136" t="str">
        <f ca="1">IF(C362="","",#REF!)</f>
        <v/>
      </c>
    </row>
    <row r="363" spans="1:12">
      <c r="A363" s="112">
        <v>352</v>
      </c>
      <c r="B363" s="134" t="str">
        <f t="shared" ca="1" si="15"/>
        <v/>
      </c>
      <c r="C363" s="109" t="str">
        <f t="shared" ca="1" si="16"/>
        <v/>
      </c>
      <c r="D363" s="101" t="str">
        <f ca="1">IF(ISERROR(OFFSET('HARGA SATUAN'!$D$6,MATCH(C363,'HARGA SATUAN'!$C$7:$C$1492,0),0)),"",OFFSET('HARGA SATUAN'!$D$6,MATCH(C363,'HARGA SATUAN'!$C$7:$C$1492,0),0))</f>
        <v/>
      </c>
      <c r="E363" s="101">
        <f ca="1">IF(B363="+","Unit",IF(ISERROR(OFFSET('HARGA SATUAN'!$E$6,MATCH(C363,'HARGA SATUAN'!$C$7:$C$1492,0),0)),"",OFFSET('HARGA SATUAN'!$E$6,MATCH(C363,'HARGA SATUAN'!$C$7:$C$1492,0),0)))</f>
        <v>0</v>
      </c>
      <c r="F363" s="138" t="str">
        <f t="shared" ca="1" si="17"/>
        <v/>
      </c>
      <c r="G363" s="41">
        <f ca="1">IF(ISERROR(OFFSET('HARGA SATUAN'!$I$6,MATCH(C363,'HARGA SATUAN'!$C$7:$C$1492,0),0)),"",OFFSET('HARGA SATUAN'!$I$6,MATCH(C363,'HARGA SATUAN'!$C$7:$C$1492,0),0))</f>
        <v>0</v>
      </c>
      <c r="H363" s="136" t="str">
        <f ca="1">IF(B363="","",#REF!)</f>
        <v/>
      </c>
      <c r="I363" s="136" t="str">
        <f ca="1">IF(B363="","",#REF!)</f>
        <v/>
      </c>
      <c r="J363" s="136" t="str">
        <f ca="1">IF(B363="","",#REF!)</f>
        <v/>
      </c>
      <c r="K363" s="136" t="str">
        <f ca="1">IF(B363="","",#REF!)</f>
        <v/>
      </c>
      <c r="L363" s="136" t="str">
        <f ca="1">IF(C363="","",#REF!)</f>
        <v/>
      </c>
    </row>
    <row r="364" spans="1:12">
      <c r="A364" s="112">
        <v>353</v>
      </c>
      <c r="B364" s="134" t="str">
        <f t="shared" ca="1" si="15"/>
        <v/>
      </c>
      <c r="C364" s="109" t="str">
        <f t="shared" ca="1" si="16"/>
        <v/>
      </c>
      <c r="D364" s="101" t="str">
        <f ca="1">IF(ISERROR(OFFSET('HARGA SATUAN'!$D$6,MATCH(C364,'HARGA SATUAN'!$C$7:$C$1492,0),0)),"",OFFSET('HARGA SATUAN'!$D$6,MATCH(C364,'HARGA SATUAN'!$C$7:$C$1492,0),0))</f>
        <v/>
      </c>
      <c r="E364" s="101">
        <f ca="1">IF(B364="+","Unit",IF(ISERROR(OFFSET('HARGA SATUAN'!$E$6,MATCH(C364,'HARGA SATUAN'!$C$7:$C$1492,0),0)),"",OFFSET('HARGA SATUAN'!$E$6,MATCH(C364,'HARGA SATUAN'!$C$7:$C$1492,0),0)))</f>
        <v>0</v>
      </c>
      <c r="F364" s="138" t="str">
        <f t="shared" ca="1" si="17"/>
        <v/>
      </c>
      <c r="G364" s="41">
        <f ca="1">IF(ISERROR(OFFSET('HARGA SATUAN'!$I$6,MATCH(C364,'HARGA SATUAN'!$C$7:$C$1492,0),0)),"",OFFSET('HARGA SATUAN'!$I$6,MATCH(C364,'HARGA SATUAN'!$C$7:$C$1492,0),0))</f>
        <v>0</v>
      </c>
      <c r="H364" s="136" t="str">
        <f ca="1">IF(B364="","",#REF!)</f>
        <v/>
      </c>
      <c r="I364" s="136" t="str">
        <f ca="1">IF(B364="","",#REF!)</f>
        <v/>
      </c>
      <c r="J364" s="136" t="str">
        <f ca="1">IF(B364="","",#REF!)</f>
        <v/>
      </c>
      <c r="K364" s="136" t="str">
        <f ca="1">IF(B364="","",#REF!)</f>
        <v/>
      </c>
      <c r="L364" s="136" t="str">
        <f ca="1">IF(C364="","",#REF!)</f>
        <v/>
      </c>
    </row>
    <row r="365" spans="1:12">
      <c r="A365" s="112">
        <v>354</v>
      </c>
      <c r="B365" s="134" t="str">
        <f t="shared" ca="1" si="15"/>
        <v/>
      </c>
      <c r="C365" s="109" t="str">
        <f t="shared" ca="1" si="16"/>
        <v/>
      </c>
      <c r="D365" s="101" t="str">
        <f ca="1">IF(ISERROR(OFFSET('HARGA SATUAN'!$D$6,MATCH(C365,'HARGA SATUAN'!$C$7:$C$1492,0),0)),"",OFFSET('HARGA SATUAN'!$D$6,MATCH(C365,'HARGA SATUAN'!$C$7:$C$1492,0),0))</f>
        <v/>
      </c>
      <c r="E365" s="101">
        <f ca="1">IF(B365="+","Unit",IF(ISERROR(OFFSET('HARGA SATUAN'!$E$6,MATCH(C365,'HARGA SATUAN'!$C$7:$C$1492,0),0)),"",OFFSET('HARGA SATUAN'!$E$6,MATCH(C365,'HARGA SATUAN'!$C$7:$C$1492,0),0)))</f>
        <v>0</v>
      </c>
      <c r="F365" s="138" t="str">
        <f t="shared" ca="1" si="17"/>
        <v/>
      </c>
      <c r="G365" s="41">
        <f ca="1">IF(ISERROR(OFFSET('HARGA SATUAN'!$I$6,MATCH(C365,'HARGA SATUAN'!$C$7:$C$1492,0),0)),"",OFFSET('HARGA SATUAN'!$I$6,MATCH(C365,'HARGA SATUAN'!$C$7:$C$1492,0),0))</f>
        <v>0</v>
      </c>
      <c r="H365" s="136" t="str">
        <f ca="1">IF(B365="","",#REF!)</f>
        <v/>
      </c>
      <c r="I365" s="136" t="str">
        <f ca="1">IF(B365="","",#REF!)</f>
        <v/>
      </c>
      <c r="J365" s="136" t="str">
        <f ca="1">IF(B365="","",#REF!)</f>
        <v/>
      </c>
      <c r="K365" s="136" t="str">
        <f ca="1">IF(B365="","",#REF!)</f>
        <v/>
      </c>
      <c r="L365" s="136" t="str">
        <f ca="1">IF(C365="","",#REF!)</f>
        <v/>
      </c>
    </row>
    <row r="366" spans="1:12">
      <c r="A366" s="112">
        <v>355</v>
      </c>
      <c r="B366" s="134" t="str">
        <f t="shared" ca="1" si="15"/>
        <v/>
      </c>
      <c r="C366" s="109" t="str">
        <f t="shared" ca="1" si="16"/>
        <v/>
      </c>
      <c r="D366" s="101" t="str">
        <f ca="1">IF(ISERROR(OFFSET('HARGA SATUAN'!$D$6,MATCH(C366,'HARGA SATUAN'!$C$7:$C$1492,0),0)),"",OFFSET('HARGA SATUAN'!$D$6,MATCH(C366,'HARGA SATUAN'!$C$7:$C$1492,0),0))</f>
        <v/>
      </c>
      <c r="E366" s="101">
        <f ca="1">IF(B366="+","Unit",IF(ISERROR(OFFSET('HARGA SATUAN'!$E$6,MATCH(C366,'HARGA SATUAN'!$C$7:$C$1492,0),0)),"",OFFSET('HARGA SATUAN'!$E$6,MATCH(C366,'HARGA SATUAN'!$C$7:$C$1492,0),0)))</f>
        <v>0</v>
      </c>
      <c r="F366" s="138" t="str">
        <f t="shared" ca="1" si="17"/>
        <v/>
      </c>
      <c r="G366" s="41">
        <f ca="1">IF(ISERROR(OFFSET('HARGA SATUAN'!$I$6,MATCH(C366,'HARGA SATUAN'!$C$7:$C$1492,0),0)),"",OFFSET('HARGA SATUAN'!$I$6,MATCH(C366,'HARGA SATUAN'!$C$7:$C$1492,0),0))</f>
        <v>0</v>
      </c>
      <c r="H366" s="136" t="str">
        <f ca="1">IF(B366="","",#REF!)</f>
        <v/>
      </c>
      <c r="I366" s="136" t="str">
        <f ca="1">IF(B366="","",#REF!)</f>
        <v/>
      </c>
      <c r="J366" s="136" t="str">
        <f ca="1">IF(B366="","",#REF!)</f>
        <v/>
      </c>
      <c r="K366" s="136" t="str">
        <f ca="1">IF(B366="","",#REF!)</f>
        <v/>
      </c>
      <c r="L366" s="136" t="str">
        <f ca="1">IF(C366="","",#REF!)</f>
        <v/>
      </c>
    </row>
    <row r="367" spans="1:12">
      <c r="A367" s="112">
        <v>356</v>
      </c>
      <c r="B367" s="134" t="str">
        <f t="shared" ca="1" si="15"/>
        <v/>
      </c>
      <c r="C367" s="109" t="str">
        <f t="shared" ca="1" si="16"/>
        <v/>
      </c>
      <c r="D367" s="101" t="str">
        <f ca="1">IF(ISERROR(OFFSET('HARGA SATUAN'!$D$6,MATCH(C367,'HARGA SATUAN'!$C$7:$C$1492,0),0)),"",OFFSET('HARGA SATUAN'!$D$6,MATCH(C367,'HARGA SATUAN'!$C$7:$C$1492,0),0))</f>
        <v/>
      </c>
      <c r="E367" s="101">
        <f ca="1">IF(B367="+","Unit",IF(ISERROR(OFFSET('HARGA SATUAN'!$E$6,MATCH(C367,'HARGA SATUAN'!$C$7:$C$1492,0),0)),"",OFFSET('HARGA SATUAN'!$E$6,MATCH(C367,'HARGA SATUAN'!$C$7:$C$1492,0),0)))</f>
        <v>0</v>
      </c>
      <c r="F367" s="138" t="str">
        <f t="shared" ca="1" si="17"/>
        <v/>
      </c>
      <c r="G367" s="41">
        <f ca="1">IF(ISERROR(OFFSET('HARGA SATUAN'!$I$6,MATCH(C367,'HARGA SATUAN'!$C$7:$C$1492,0),0)),"",OFFSET('HARGA SATUAN'!$I$6,MATCH(C367,'HARGA SATUAN'!$C$7:$C$1492,0),0))</f>
        <v>0</v>
      </c>
      <c r="H367" s="136" t="str">
        <f ca="1">IF(B367="","",#REF!)</f>
        <v/>
      </c>
      <c r="I367" s="136" t="str">
        <f ca="1">IF(B367="","",#REF!)</f>
        <v/>
      </c>
      <c r="J367" s="136" t="str">
        <f ca="1">IF(B367="","",#REF!)</f>
        <v/>
      </c>
      <c r="K367" s="136" t="str">
        <f ca="1">IF(B367="","",#REF!)</f>
        <v/>
      </c>
      <c r="L367" s="136" t="str">
        <f ca="1">IF(C367="","",#REF!)</f>
        <v/>
      </c>
    </row>
    <row r="368" spans="1:12">
      <c r="A368" s="112">
        <v>357</v>
      </c>
      <c r="B368" s="134" t="str">
        <f t="shared" ca="1" si="15"/>
        <v/>
      </c>
      <c r="C368" s="109" t="str">
        <f t="shared" ca="1" si="16"/>
        <v/>
      </c>
      <c r="D368" s="101" t="str">
        <f ca="1">IF(ISERROR(OFFSET('HARGA SATUAN'!$D$6,MATCH(C368,'HARGA SATUAN'!$C$7:$C$1492,0),0)),"",OFFSET('HARGA SATUAN'!$D$6,MATCH(C368,'HARGA SATUAN'!$C$7:$C$1492,0),0))</f>
        <v/>
      </c>
      <c r="E368" s="101">
        <f ca="1">IF(B368="+","Unit",IF(ISERROR(OFFSET('HARGA SATUAN'!$E$6,MATCH(C368,'HARGA SATUAN'!$C$7:$C$1492,0),0)),"",OFFSET('HARGA SATUAN'!$E$6,MATCH(C368,'HARGA SATUAN'!$C$7:$C$1492,0),0)))</f>
        <v>0</v>
      </c>
      <c r="F368" s="138" t="str">
        <f t="shared" ca="1" si="17"/>
        <v/>
      </c>
      <c r="G368" s="41">
        <f ca="1">IF(ISERROR(OFFSET('HARGA SATUAN'!$I$6,MATCH(C368,'HARGA SATUAN'!$C$7:$C$1492,0),0)),"",OFFSET('HARGA SATUAN'!$I$6,MATCH(C368,'HARGA SATUAN'!$C$7:$C$1492,0),0))</f>
        <v>0</v>
      </c>
      <c r="H368" s="136" t="str">
        <f ca="1">IF(B368="","",#REF!)</f>
        <v/>
      </c>
      <c r="I368" s="136" t="str">
        <f ca="1">IF(B368="","",#REF!)</f>
        <v/>
      </c>
      <c r="J368" s="136" t="str">
        <f ca="1">IF(B368="","",#REF!)</f>
        <v/>
      </c>
      <c r="K368" s="136" t="str">
        <f ca="1">IF(B368="","",#REF!)</f>
        <v/>
      </c>
      <c r="L368" s="136" t="str">
        <f ca="1">IF(C368="","",#REF!)</f>
        <v/>
      </c>
    </row>
    <row r="369" spans="1:12">
      <c r="A369" s="112">
        <v>358</v>
      </c>
      <c r="B369" s="134" t="str">
        <f t="shared" ca="1" si="15"/>
        <v/>
      </c>
      <c r="C369" s="109" t="str">
        <f t="shared" ca="1" si="16"/>
        <v/>
      </c>
      <c r="D369" s="101" t="str">
        <f ca="1">IF(ISERROR(OFFSET('HARGA SATUAN'!$D$6,MATCH(C369,'HARGA SATUAN'!$C$7:$C$1492,0),0)),"",OFFSET('HARGA SATUAN'!$D$6,MATCH(C369,'HARGA SATUAN'!$C$7:$C$1492,0),0))</f>
        <v/>
      </c>
      <c r="E369" s="101">
        <f ca="1">IF(B369="+","Unit",IF(ISERROR(OFFSET('HARGA SATUAN'!$E$6,MATCH(C369,'HARGA SATUAN'!$C$7:$C$1492,0),0)),"",OFFSET('HARGA SATUAN'!$E$6,MATCH(C369,'HARGA SATUAN'!$C$7:$C$1492,0),0)))</f>
        <v>0</v>
      </c>
      <c r="F369" s="138" t="str">
        <f t="shared" ca="1" si="17"/>
        <v/>
      </c>
      <c r="G369" s="41">
        <f ca="1">IF(ISERROR(OFFSET('HARGA SATUAN'!$I$6,MATCH(C369,'HARGA SATUAN'!$C$7:$C$1492,0),0)),"",OFFSET('HARGA SATUAN'!$I$6,MATCH(C369,'HARGA SATUAN'!$C$7:$C$1492,0),0))</f>
        <v>0</v>
      </c>
      <c r="H369" s="136" t="str">
        <f ca="1">IF(B369="","",#REF!)</f>
        <v/>
      </c>
      <c r="I369" s="136" t="str">
        <f ca="1">IF(B369="","",#REF!)</f>
        <v/>
      </c>
      <c r="J369" s="136" t="str">
        <f ca="1">IF(B369="","",#REF!)</f>
        <v/>
      </c>
      <c r="K369" s="136" t="str">
        <f ca="1">IF(B369="","",#REF!)</f>
        <v/>
      </c>
      <c r="L369" s="136" t="str">
        <f ca="1">IF(C369="","",#REF!)</f>
        <v/>
      </c>
    </row>
    <row r="370" spans="1:12">
      <c r="A370" s="112">
        <v>359</v>
      </c>
      <c r="B370" s="134" t="str">
        <f t="shared" ca="1" si="15"/>
        <v/>
      </c>
      <c r="C370" s="109" t="str">
        <f t="shared" ca="1" si="16"/>
        <v/>
      </c>
      <c r="D370" s="101" t="str">
        <f ca="1">IF(ISERROR(OFFSET('HARGA SATUAN'!$D$6,MATCH(C370,'HARGA SATUAN'!$C$7:$C$1492,0),0)),"",OFFSET('HARGA SATUAN'!$D$6,MATCH(C370,'HARGA SATUAN'!$C$7:$C$1492,0),0))</f>
        <v/>
      </c>
      <c r="E370" s="101">
        <f ca="1">IF(B370="+","Unit",IF(ISERROR(OFFSET('HARGA SATUAN'!$E$6,MATCH(C370,'HARGA SATUAN'!$C$7:$C$1492,0),0)),"",OFFSET('HARGA SATUAN'!$E$6,MATCH(C370,'HARGA SATUAN'!$C$7:$C$1492,0),0)))</f>
        <v>0</v>
      </c>
      <c r="F370" s="138" t="str">
        <f t="shared" ca="1" si="17"/>
        <v/>
      </c>
      <c r="G370" s="41">
        <f ca="1">IF(ISERROR(OFFSET('HARGA SATUAN'!$I$6,MATCH(C370,'HARGA SATUAN'!$C$7:$C$1492,0),0)),"",OFFSET('HARGA SATUAN'!$I$6,MATCH(C370,'HARGA SATUAN'!$C$7:$C$1492,0),0))</f>
        <v>0</v>
      </c>
      <c r="H370" s="136" t="str">
        <f ca="1">IF(B370="","",#REF!)</f>
        <v/>
      </c>
      <c r="I370" s="136" t="str">
        <f ca="1">IF(B370="","",#REF!)</f>
        <v/>
      </c>
      <c r="J370" s="136" t="str">
        <f ca="1">IF(B370="","",#REF!)</f>
        <v/>
      </c>
      <c r="K370" s="136" t="str">
        <f ca="1">IF(B370="","",#REF!)</f>
        <v/>
      </c>
      <c r="L370" s="136" t="str">
        <f ca="1">IF(C370="","",#REF!)</f>
        <v/>
      </c>
    </row>
    <row r="371" spans="1:12">
      <c r="A371" s="112">
        <v>360</v>
      </c>
      <c r="B371" s="134" t="str">
        <f t="shared" ca="1" si="15"/>
        <v/>
      </c>
      <c r="C371" s="109" t="str">
        <f t="shared" ca="1" si="16"/>
        <v/>
      </c>
      <c r="D371" s="101" t="str">
        <f ca="1">IF(ISERROR(OFFSET('HARGA SATUAN'!$D$6,MATCH(C371,'HARGA SATUAN'!$C$7:$C$1492,0),0)),"",OFFSET('HARGA SATUAN'!$D$6,MATCH(C371,'HARGA SATUAN'!$C$7:$C$1492,0),0))</f>
        <v/>
      </c>
      <c r="E371" s="101">
        <f ca="1">IF(B371="+","Unit",IF(ISERROR(OFFSET('HARGA SATUAN'!$E$6,MATCH(C371,'HARGA SATUAN'!$C$7:$C$1492,0),0)),"",OFFSET('HARGA SATUAN'!$E$6,MATCH(C371,'HARGA SATUAN'!$C$7:$C$1492,0),0)))</f>
        <v>0</v>
      </c>
      <c r="F371" s="138" t="str">
        <f t="shared" ca="1" si="17"/>
        <v/>
      </c>
      <c r="G371" s="41">
        <f ca="1">IF(ISERROR(OFFSET('HARGA SATUAN'!$I$6,MATCH(C371,'HARGA SATUAN'!$C$7:$C$1492,0),0)),"",OFFSET('HARGA SATUAN'!$I$6,MATCH(C371,'HARGA SATUAN'!$C$7:$C$1492,0),0))</f>
        <v>0</v>
      </c>
      <c r="H371" s="136" t="str">
        <f ca="1">IF(B371="","",#REF!)</f>
        <v/>
      </c>
      <c r="I371" s="136" t="str">
        <f ca="1">IF(B371="","",#REF!)</f>
        <v/>
      </c>
      <c r="J371" s="136" t="str">
        <f ca="1">IF(B371="","",#REF!)</f>
        <v/>
      </c>
      <c r="K371" s="136" t="str">
        <f ca="1">IF(B371="","",#REF!)</f>
        <v/>
      </c>
      <c r="L371" s="136" t="str">
        <f ca="1">IF(C371="","",#REF!)</f>
        <v/>
      </c>
    </row>
    <row r="372" spans="1:12">
      <c r="A372" s="112">
        <v>361</v>
      </c>
      <c r="B372" s="134" t="str">
        <f t="shared" ca="1" si="15"/>
        <v/>
      </c>
      <c r="C372" s="109" t="str">
        <f t="shared" ca="1" si="16"/>
        <v/>
      </c>
      <c r="D372" s="101" t="str">
        <f ca="1">IF(ISERROR(OFFSET('HARGA SATUAN'!$D$6,MATCH(C372,'HARGA SATUAN'!$C$7:$C$1492,0),0)),"",OFFSET('HARGA SATUAN'!$D$6,MATCH(C372,'HARGA SATUAN'!$C$7:$C$1492,0),0))</f>
        <v/>
      </c>
      <c r="E372" s="101">
        <f ca="1">IF(B372="+","Unit",IF(ISERROR(OFFSET('HARGA SATUAN'!$E$6,MATCH(C372,'HARGA SATUAN'!$C$7:$C$1492,0),0)),"",OFFSET('HARGA SATUAN'!$E$6,MATCH(C372,'HARGA SATUAN'!$C$7:$C$1492,0),0)))</f>
        <v>0</v>
      </c>
      <c r="F372" s="138" t="str">
        <f t="shared" ca="1" si="17"/>
        <v/>
      </c>
      <c r="G372" s="41">
        <f ca="1">IF(ISERROR(OFFSET('HARGA SATUAN'!$I$6,MATCH(C372,'HARGA SATUAN'!$C$7:$C$1492,0),0)),"",OFFSET('HARGA SATUAN'!$I$6,MATCH(C372,'HARGA SATUAN'!$C$7:$C$1492,0),0))</f>
        <v>0</v>
      </c>
      <c r="H372" s="136" t="str">
        <f ca="1">IF(B372="","",#REF!)</f>
        <v/>
      </c>
      <c r="I372" s="136" t="str">
        <f ca="1">IF(B372="","",#REF!)</f>
        <v/>
      </c>
      <c r="J372" s="136" t="str">
        <f ca="1">IF(B372="","",#REF!)</f>
        <v/>
      </c>
      <c r="K372" s="136" t="str">
        <f ca="1">IF(B372="","",#REF!)</f>
        <v/>
      </c>
      <c r="L372" s="136" t="str">
        <f ca="1">IF(C372="","",#REF!)</f>
        <v/>
      </c>
    </row>
    <row r="373" spans="1:12">
      <c r="A373" s="112">
        <v>362</v>
      </c>
      <c r="B373" s="134" t="str">
        <f t="shared" ca="1" si="15"/>
        <v/>
      </c>
      <c r="C373" s="109" t="str">
        <f t="shared" ca="1" si="16"/>
        <v/>
      </c>
      <c r="D373" s="101" t="str">
        <f ca="1">IF(ISERROR(OFFSET('HARGA SATUAN'!$D$6,MATCH(C373,'HARGA SATUAN'!$C$7:$C$1492,0),0)),"",OFFSET('HARGA SATUAN'!$D$6,MATCH(C373,'HARGA SATUAN'!$C$7:$C$1492,0),0))</f>
        <v/>
      </c>
      <c r="E373" s="101">
        <f ca="1">IF(B373="+","Unit",IF(ISERROR(OFFSET('HARGA SATUAN'!$E$6,MATCH(C373,'HARGA SATUAN'!$C$7:$C$1492,0),0)),"",OFFSET('HARGA SATUAN'!$E$6,MATCH(C373,'HARGA SATUAN'!$C$7:$C$1492,0),0)))</f>
        <v>0</v>
      </c>
      <c r="F373" s="138" t="str">
        <f t="shared" ca="1" si="17"/>
        <v/>
      </c>
      <c r="G373" s="41">
        <f ca="1">IF(ISERROR(OFFSET('HARGA SATUAN'!$I$6,MATCH(C373,'HARGA SATUAN'!$C$7:$C$1492,0),0)),"",OFFSET('HARGA SATUAN'!$I$6,MATCH(C373,'HARGA SATUAN'!$C$7:$C$1492,0),0))</f>
        <v>0</v>
      </c>
      <c r="H373" s="136" t="str">
        <f ca="1">IF(B373="","",#REF!)</f>
        <v/>
      </c>
      <c r="I373" s="136" t="str">
        <f ca="1">IF(B373="","",#REF!)</f>
        <v/>
      </c>
      <c r="J373" s="136" t="str">
        <f ca="1">IF(B373="","",#REF!)</f>
        <v/>
      </c>
      <c r="K373" s="136" t="str">
        <f ca="1">IF(B373="","",#REF!)</f>
        <v/>
      </c>
      <c r="L373" s="136" t="str">
        <f ca="1">IF(C373="","",#REF!)</f>
        <v/>
      </c>
    </row>
    <row r="374" spans="1:12">
      <c r="A374" s="112">
        <v>363</v>
      </c>
      <c r="B374" s="134" t="str">
        <f t="shared" ca="1" si="15"/>
        <v/>
      </c>
      <c r="C374" s="109" t="str">
        <f t="shared" ca="1" si="16"/>
        <v/>
      </c>
      <c r="D374" s="101" t="str">
        <f ca="1">IF(ISERROR(OFFSET('HARGA SATUAN'!$D$6,MATCH(C374,'HARGA SATUAN'!$C$7:$C$1492,0),0)),"",OFFSET('HARGA SATUAN'!$D$6,MATCH(C374,'HARGA SATUAN'!$C$7:$C$1492,0),0))</f>
        <v/>
      </c>
      <c r="E374" s="101">
        <f ca="1">IF(B374="+","Unit",IF(ISERROR(OFFSET('HARGA SATUAN'!$E$6,MATCH(C374,'HARGA SATUAN'!$C$7:$C$1492,0),0)),"",OFFSET('HARGA SATUAN'!$E$6,MATCH(C374,'HARGA SATUAN'!$C$7:$C$1492,0),0)))</f>
        <v>0</v>
      </c>
      <c r="F374" s="138" t="str">
        <f t="shared" ca="1" si="17"/>
        <v/>
      </c>
      <c r="G374" s="41">
        <f ca="1">IF(ISERROR(OFFSET('HARGA SATUAN'!$I$6,MATCH(C374,'HARGA SATUAN'!$C$7:$C$1492,0),0)),"",OFFSET('HARGA SATUAN'!$I$6,MATCH(C374,'HARGA SATUAN'!$C$7:$C$1492,0),0))</f>
        <v>0</v>
      </c>
      <c r="H374" s="136" t="str">
        <f ca="1">IF(B374="","",#REF!)</f>
        <v/>
      </c>
      <c r="I374" s="136" t="str">
        <f ca="1">IF(B374="","",#REF!)</f>
        <v/>
      </c>
      <c r="J374" s="136" t="str">
        <f ca="1">IF(B374="","",#REF!)</f>
        <v/>
      </c>
      <c r="K374" s="136" t="str">
        <f ca="1">IF(B374="","",#REF!)</f>
        <v/>
      </c>
      <c r="L374" s="136" t="str">
        <f ca="1">IF(C374="","",#REF!)</f>
        <v/>
      </c>
    </row>
    <row r="375" spans="1:12">
      <c r="A375" s="112">
        <v>364</v>
      </c>
      <c r="B375" s="134" t="str">
        <f t="shared" ca="1" si="15"/>
        <v/>
      </c>
      <c r="C375" s="109" t="str">
        <f t="shared" ca="1" si="16"/>
        <v/>
      </c>
      <c r="D375" s="101" t="str">
        <f ca="1">IF(ISERROR(OFFSET('HARGA SATUAN'!$D$6,MATCH(C375,'HARGA SATUAN'!$C$7:$C$1492,0),0)),"",OFFSET('HARGA SATUAN'!$D$6,MATCH(C375,'HARGA SATUAN'!$C$7:$C$1492,0),0))</f>
        <v/>
      </c>
      <c r="E375" s="101">
        <f ca="1">IF(B375="+","Unit",IF(ISERROR(OFFSET('HARGA SATUAN'!$E$6,MATCH(C375,'HARGA SATUAN'!$C$7:$C$1492,0),0)),"",OFFSET('HARGA SATUAN'!$E$6,MATCH(C375,'HARGA SATUAN'!$C$7:$C$1492,0),0)))</f>
        <v>0</v>
      </c>
      <c r="F375" s="138" t="str">
        <f t="shared" ca="1" si="17"/>
        <v/>
      </c>
      <c r="G375" s="41">
        <f ca="1">IF(ISERROR(OFFSET('HARGA SATUAN'!$I$6,MATCH(C375,'HARGA SATUAN'!$C$7:$C$1492,0),0)),"",OFFSET('HARGA SATUAN'!$I$6,MATCH(C375,'HARGA SATUAN'!$C$7:$C$1492,0),0))</f>
        <v>0</v>
      </c>
      <c r="H375" s="136" t="str">
        <f ca="1">IF(B375="","",#REF!)</f>
        <v/>
      </c>
      <c r="I375" s="136" t="str">
        <f ca="1">IF(B375="","",#REF!)</f>
        <v/>
      </c>
      <c r="J375" s="136" t="str">
        <f ca="1">IF(B375="","",#REF!)</f>
        <v/>
      </c>
      <c r="K375" s="136" t="str">
        <f ca="1">IF(B375="","",#REF!)</f>
        <v/>
      </c>
      <c r="L375" s="136" t="str">
        <f ca="1">IF(C375="","",#REF!)</f>
        <v/>
      </c>
    </row>
    <row r="376" spans="1:12">
      <c r="A376" s="112">
        <v>365</v>
      </c>
      <c r="B376" s="134" t="str">
        <f t="shared" ca="1" si="15"/>
        <v/>
      </c>
      <c r="C376" s="109" t="str">
        <f t="shared" ca="1" si="16"/>
        <v/>
      </c>
      <c r="D376" s="101" t="str">
        <f ca="1">IF(ISERROR(OFFSET('HARGA SATUAN'!$D$6,MATCH(C376,'HARGA SATUAN'!$C$7:$C$1492,0),0)),"",OFFSET('HARGA SATUAN'!$D$6,MATCH(C376,'HARGA SATUAN'!$C$7:$C$1492,0),0))</f>
        <v/>
      </c>
      <c r="E376" s="101">
        <f ca="1">IF(B376="+","Unit",IF(ISERROR(OFFSET('HARGA SATUAN'!$E$6,MATCH(C376,'HARGA SATUAN'!$C$7:$C$1492,0),0)),"",OFFSET('HARGA SATUAN'!$E$6,MATCH(C376,'HARGA SATUAN'!$C$7:$C$1492,0),0)))</f>
        <v>0</v>
      </c>
      <c r="F376" s="138" t="str">
        <f t="shared" ca="1" si="17"/>
        <v/>
      </c>
      <c r="G376" s="41">
        <f ca="1">IF(ISERROR(OFFSET('HARGA SATUAN'!$I$6,MATCH(C376,'HARGA SATUAN'!$C$7:$C$1492,0),0)),"",OFFSET('HARGA SATUAN'!$I$6,MATCH(C376,'HARGA SATUAN'!$C$7:$C$1492,0),0))</f>
        <v>0</v>
      </c>
      <c r="H376" s="136" t="str">
        <f ca="1">IF(B376="","",#REF!)</f>
        <v/>
      </c>
      <c r="I376" s="136" t="str">
        <f ca="1">IF(B376="","",#REF!)</f>
        <v/>
      </c>
      <c r="J376" s="136" t="str">
        <f ca="1">IF(B376="","",#REF!)</f>
        <v/>
      </c>
      <c r="K376" s="136" t="str">
        <f ca="1">IF(B376="","",#REF!)</f>
        <v/>
      </c>
      <c r="L376" s="136" t="str">
        <f ca="1">IF(C376="","",#REF!)</f>
        <v/>
      </c>
    </row>
    <row r="377" spans="1:12">
      <c r="A377" s="112">
        <v>366</v>
      </c>
      <c r="B377" s="134" t="str">
        <f t="shared" ca="1" si="15"/>
        <v/>
      </c>
      <c r="C377" s="109" t="str">
        <f t="shared" ca="1" si="16"/>
        <v/>
      </c>
      <c r="D377" s="101" t="str">
        <f ca="1">IF(ISERROR(OFFSET('HARGA SATUAN'!$D$6,MATCH(C377,'HARGA SATUAN'!$C$7:$C$1492,0),0)),"",OFFSET('HARGA SATUAN'!$D$6,MATCH(C377,'HARGA SATUAN'!$C$7:$C$1492,0),0))</f>
        <v/>
      </c>
      <c r="E377" s="101">
        <f ca="1">IF(B377="+","Unit",IF(ISERROR(OFFSET('HARGA SATUAN'!$E$6,MATCH(C377,'HARGA SATUAN'!$C$7:$C$1492,0),0)),"",OFFSET('HARGA SATUAN'!$E$6,MATCH(C377,'HARGA SATUAN'!$C$7:$C$1492,0),0)))</f>
        <v>0</v>
      </c>
      <c r="F377" s="138" t="str">
        <f t="shared" ca="1" si="17"/>
        <v/>
      </c>
      <c r="G377" s="41">
        <f ca="1">IF(ISERROR(OFFSET('HARGA SATUAN'!$I$6,MATCH(C377,'HARGA SATUAN'!$C$7:$C$1492,0),0)),"",OFFSET('HARGA SATUAN'!$I$6,MATCH(C377,'HARGA SATUAN'!$C$7:$C$1492,0),0))</f>
        <v>0</v>
      </c>
      <c r="H377" s="136" t="str">
        <f ca="1">IF(B377="","",#REF!)</f>
        <v/>
      </c>
      <c r="I377" s="136" t="str">
        <f ca="1">IF(B377="","",#REF!)</f>
        <v/>
      </c>
      <c r="J377" s="136" t="str">
        <f ca="1">IF(B377="","",#REF!)</f>
        <v/>
      </c>
      <c r="K377" s="136" t="str">
        <f ca="1">IF(B377="","",#REF!)</f>
        <v/>
      </c>
      <c r="L377" s="136" t="str">
        <f ca="1">IF(C377="","",#REF!)</f>
        <v/>
      </c>
    </row>
    <row r="378" spans="1:12">
      <c r="A378" s="112">
        <v>367</v>
      </c>
      <c r="B378" s="134" t="str">
        <f t="shared" ca="1" si="15"/>
        <v/>
      </c>
      <c r="C378" s="109" t="str">
        <f t="shared" ca="1" si="16"/>
        <v/>
      </c>
      <c r="D378" s="101" t="str">
        <f ca="1">IF(ISERROR(OFFSET('HARGA SATUAN'!$D$6,MATCH(C378,'HARGA SATUAN'!$C$7:$C$1492,0),0)),"",OFFSET('HARGA SATUAN'!$D$6,MATCH(C378,'HARGA SATUAN'!$C$7:$C$1492,0),0))</f>
        <v/>
      </c>
      <c r="E378" s="101">
        <f ca="1">IF(B378="+","Unit",IF(ISERROR(OFFSET('HARGA SATUAN'!$E$6,MATCH(C378,'HARGA SATUAN'!$C$7:$C$1492,0),0)),"",OFFSET('HARGA SATUAN'!$E$6,MATCH(C378,'HARGA SATUAN'!$C$7:$C$1492,0),0)))</f>
        <v>0</v>
      </c>
      <c r="F378" s="138" t="str">
        <f t="shared" ca="1" si="17"/>
        <v/>
      </c>
      <c r="G378" s="41">
        <f ca="1">IF(ISERROR(OFFSET('HARGA SATUAN'!$I$6,MATCH(C378,'HARGA SATUAN'!$C$7:$C$1492,0),0)),"",OFFSET('HARGA SATUAN'!$I$6,MATCH(C378,'HARGA SATUAN'!$C$7:$C$1492,0),0))</f>
        <v>0</v>
      </c>
      <c r="H378" s="136" t="str">
        <f ca="1">IF(B378="","",#REF!)</f>
        <v/>
      </c>
      <c r="I378" s="136" t="str">
        <f ca="1">IF(B378="","",#REF!)</f>
        <v/>
      </c>
      <c r="J378" s="136" t="str">
        <f ca="1">IF(B378="","",#REF!)</f>
        <v/>
      </c>
      <c r="K378" s="136" t="str">
        <f ca="1">IF(B378="","",#REF!)</f>
        <v/>
      </c>
      <c r="L378" s="136" t="str">
        <f ca="1">IF(C378="","",#REF!)</f>
        <v/>
      </c>
    </row>
    <row r="379" spans="1:12">
      <c r="A379" s="112">
        <v>368</v>
      </c>
      <c r="B379" s="134" t="str">
        <f t="shared" ca="1" si="15"/>
        <v/>
      </c>
      <c r="C379" s="109" t="str">
        <f t="shared" ca="1" si="16"/>
        <v/>
      </c>
      <c r="D379" s="101" t="str">
        <f ca="1">IF(ISERROR(OFFSET('HARGA SATUAN'!$D$6,MATCH(C379,'HARGA SATUAN'!$C$7:$C$1492,0),0)),"",OFFSET('HARGA SATUAN'!$D$6,MATCH(C379,'HARGA SATUAN'!$C$7:$C$1492,0),0))</f>
        <v/>
      </c>
      <c r="E379" s="101">
        <f ca="1">IF(B379="+","Unit",IF(ISERROR(OFFSET('HARGA SATUAN'!$E$6,MATCH(C379,'HARGA SATUAN'!$C$7:$C$1492,0),0)),"",OFFSET('HARGA SATUAN'!$E$6,MATCH(C379,'HARGA SATUAN'!$C$7:$C$1492,0),0)))</f>
        <v>0</v>
      </c>
      <c r="F379" s="138" t="str">
        <f t="shared" ca="1" si="17"/>
        <v/>
      </c>
      <c r="G379" s="41">
        <f ca="1">IF(ISERROR(OFFSET('HARGA SATUAN'!$I$6,MATCH(C379,'HARGA SATUAN'!$C$7:$C$1492,0),0)),"",OFFSET('HARGA SATUAN'!$I$6,MATCH(C379,'HARGA SATUAN'!$C$7:$C$1492,0),0))</f>
        <v>0</v>
      </c>
      <c r="H379" s="136" t="str">
        <f ca="1">IF(B379="","",#REF!)</f>
        <v/>
      </c>
      <c r="I379" s="136" t="str">
        <f ca="1">IF(B379="","",#REF!)</f>
        <v/>
      </c>
      <c r="J379" s="136" t="str">
        <f ca="1">IF(B379="","",#REF!)</f>
        <v/>
      </c>
      <c r="K379" s="136" t="str">
        <f ca="1">IF(B379="","",#REF!)</f>
        <v/>
      </c>
      <c r="L379" s="136" t="str">
        <f ca="1">IF(C379="","",#REF!)</f>
        <v/>
      </c>
    </row>
    <row r="380" spans="1:12">
      <c r="A380" s="112">
        <v>369</v>
      </c>
      <c r="B380" s="134" t="str">
        <f t="shared" ca="1" si="15"/>
        <v/>
      </c>
      <c r="C380" s="109" t="str">
        <f t="shared" ca="1" si="16"/>
        <v/>
      </c>
      <c r="D380" s="101" t="str">
        <f ca="1">IF(ISERROR(OFFSET('HARGA SATUAN'!$D$6,MATCH(C380,'HARGA SATUAN'!$C$7:$C$1492,0),0)),"",OFFSET('HARGA SATUAN'!$D$6,MATCH(C380,'HARGA SATUAN'!$C$7:$C$1492,0),0))</f>
        <v/>
      </c>
      <c r="E380" s="101">
        <f ca="1">IF(B380="+","Unit",IF(ISERROR(OFFSET('HARGA SATUAN'!$E$6,MATCH(C380,'HARGA SATUAN'!$C$7:$C$1492,0),0)),"",OFFSET('HARGA SATUAN'!$E$6,MATCH(C380,'HARGA SATUAN'!$C$7:$C$1492,0),0)))</f>
        <v>0</v>
      </c>
      <c r="F380" s="138" t="str">
        <f t="shared" ca="1" si="17"/>
        <v/>
      </c>
      <c r="G380" s="41">
        <f ca="1">IF(ISERROR(OFFSET('HARGA SATUAN'!$I$6,MATCH(C380,'HARGA SATUAN'!$C$7:$C$1492,0),0)),"",OFFSET('HARGA SATUAN'!$I$6,MATCH(C380,'HARGA SATUAN'!$C$7:$C$1492,0),0))</f>
        <v>0</v>
      </c>
      <c r="H380" s="136" t="str">
        <f ca="1">IF(B380="","",#REF!)</f>
        <v/>
      </c>
      <c r="I380" s="136" t="str">
        <f ca="1">IF(B380="","",#REF!)</f>
        <v/>
      </c>
      <c r="J380" s="136" t="str">
        <f ca="1">IF(B380="","",#REF!)</f>
        <v/>
      </c>
      <c r="K380" s="136" t="str">
        <f ca="1">IF(B380="","",#REF!)</f>
        <v/>
      </c>
      <c r="L380" s="136" t="str">
        <f ca="1">IF(C380="","",#REF!)</f>
        <v/>
      </c>
    </row>
    <row r="381" spans="1:12">
      <c r="A381" s="112">
        <v>370</v>
      </c>
      <c r="B381" s="134" t="str">
        <f t="shared" ca="1" si="15"/>
        <v/>
      </c>
      <c r="C381" s="109" t="str">
        <f t="shared" ca="1" si="16"/>
        <v/>
      </c>
      <c r="D381" s="101" t="str">
        <f ca="1">IF(ISERROR(OFFSET('HARGA SATUAN'!$D$6,MATCH(C381,'HARGA SATUAN'!$C$7:$C$1492,0),0)),"",OFFSET('HARGA SATUAN'!$D$6,MATCH(C381,'HARGA SATUAN'!$C$7:$C$1492,0),0))</f>
        <v/>
      </c>
      <c r="E381" s="101">
        <f ca="1">IF(B381="+","Unit",IF(ISERROR(OFFSET('HARGA SATUAN'!$E$6,MATCH(C381,'HARGA SATUAN'!$C$7:$C$1492,0),0)),"",OFFSET('HARGA SATUAN'!$E$6,MATCH(C381,'HARGA SATUAN'!$C$7:$C$1492,0),0)))</f>
        <v>0</v>
      </c>
      <c r="F381" s="138" t="str">
        <f t="shared" ca="1" si="17"/>
        <v/>
      </c>
      <c r="G381" s="41">
        <f ca="1">IF(ISERROR(OFFSET('HARGA SATUAN'!$I$6,MATCH(C381,'HARGA SATUAN'!$C$7:$C$1492,0),0)),"",OFFSET('HARGA SATUAN'!$I$6,MATCH(C381,'HARGA SATUAN'!$C$7:$C$1492,0),0))</f>
        <v>0</v>
      </c>
      <c r="H381" s="136" t="str">
        <f ca="1">IF(B381="","",#REF!)</f>
        <v/>
      </c>
      <c r="I381" s="136" t="str">
        <f ca="1">IF(B381="","",#REF!)</f>
        <v/>
      </c>
      <c r="J381" s="136" t="str">
        <f ca="1">IF(B381="","",#REF!)</f>
        <v/>
      </c>
      <c r="K381" s="136" t="str">
        <f ca="1">IF(B381="","",#REF!)</f>
        <v/>
      </c>
      <c r="L381" s="136" t="str">
        <f ca="1">IF(C381="","",#REF!)</f>
        <v/>
      </c>
    </row>
    <row r="382" spans="1:12">
      <c r="A382" s="112">
        <v>371</v>
      </c>
      <c r="B382" s="134" t="str">
        <f t="shared" ca="1" si="15"/>
        <v/>
      </c>
      <c r="C382" s="109" t="str">
        <f t="shared" ca="1" si="16"/>
        <v/>
      </c>
      <c r="D382" s="101" t="str">
        <f ca="1">IF(ISERROR(OFFSET('HARGA SATUAN'!$D$6,MATCH(C382,'HARGA SATUAN'!$C$7:$C$1492,0),0)),"",OFFSET('HARGA SATUAN'!$D$6,MATCH(C382,'HARGA SATUAN'!$C$7:$C$1492,0),0))</f>
        <v/>
      </c>
      <c r="E382" s="101">
        <f ca="1">IF(B382="+","Unit",IF(ISERROR(OFFSET('HARGA SATUAN'!$E$6,MATCH(C382,'HARGA SATUAN'!$C$7:$C$1492,0),0)),"",OFFSET('HARGA SATUAN'!$E$6,MATCH(C382,'HARGA SATUAN'!$C$7:$C$1492,0),0)))</f>
        <v>0</v>
      </c>
      <c r="F382" s="138" t="str">
        <f t="shared" ca="1" si="17"/>
        <v/>
      </c>
      <c r="G382" s="41">
        <f ca="1">IF(ISERROR(OFFSET('HARGA SATUAN'!$I$6,MATCH(C382,'HARGA SATUAN'!$C$7:$C$1492,0),0)),"",OFFSET('HARGA SATUAN'!$I$6,MATCH(C382,'HARGA SATUAN'!$C$7:$C$1492,0),0))</f>
        <v>0</v>
      </c>
      <c r="H382" s="136" t="str">
        <f ca="1">IF(B382="","",#REF!)</f>
        <v/>
      </c>
      <c r="I382" s="136" t="str">
        <f ca="1">IF(B382="","",#REF!)</f>
        <v/>
      </c>
      <c r="J382" s="136" t="str">
        <f ca="1">IF(B382="","",#REF!)</f>
        <v/>
      </c>
      <c r="K382" s="136" t="str">
        <f ca="1">IF(B382="","",#REF!)</f>
        <v/>
      </c>
      <c r="L382" s="136" t="str">
        <f ca="1">IF(C382="","",#REF!)</f>
        <v/>
      </c>
    </row>
    <row r="383" spans="1:12">
      <c r="A383" s="112">
        <v>372</v>
      </c>
      <c r="B383" s="134" t="str">
        <f t="shared" ca="1" si="15"/>
        <v/>
      </c>
      <c r="C383" s="109" t="str">
        <f t="shared" ca="1" si="16"/>
        <v/>
      </c>
      <c r="D383" s="101" t="str">
        <f ca="1">IF(ISERROR(OFFSET('HARGA SATUAN'!$D$6,MATCH(C383,'HARGA SATUAN'!$C$7:$C$1492,0),0)),"",OFFSET('HARGA SATUAN'!$D$6,MATCH(C383,'HARGA SATUAN'!$C$7:$C$1492,0),0))</f>
        <v/>
      </c>
      <c r="E383" s="101">
        <f ca="1">IF(B383="+","Unit",IF(ISERROR(OFFSET('HARGA SATUAN'!$E$6,MATCH(C383,'HARGA SATUAN'!$C$7:$C$1492,0),0)),"",OFFSET('HARGA SATUAN'!$E$6,MATCH(C383,'HARGA SATUAN'!$C$7:$C$1492,0),0)))</f>
        <v>0</v>
      </c>
      <c r="F383" s="138" t="str">
        <f t="shared" ca="1" si="17"/>
        <v/>
      </c>
      <c r="G383" s="41">
        <f ca="1">IF(ISERROR(OFFSET('HARGA SATUAN'!$I$6,MATCH(C383,'HARGA SATUAN'!$C$7:$C$1492,0),0)),"",OFFSET('HARGA SATUAN'!$I$6,MATCH(C383,'HARGA SATUAN'!$C$7:$C$1492,0),0))</f>
        <v>0</v>
      </c>
      <c r="H383" s="136" t="str">
        <f ca="1">IF(B383="","",#REF!)</f>
        <v/>
      </c>
      <c r="I383" s="136" t="str">
        <f ca="1">IF(B383="","",#REF!)</f>
        <v/>
      </c>
      <c r="J383" s="136" t="str">
        <f ca="1">IF(B383="","",#REF!)</f>
        <v/>
      </c>
      <c r="K383" s="136" t="str">
        <f ca="1">IF(B383="","",#REF!)</f>
        <v/>
      </c>
      <c r="L383" s="136" t="str">
        <f ca="1">IF(C383="","",#REF!)</f>
        <v/>
      </c>
    </row>
    <row r="384" spans="1:12">
      <c r="A384" s="112">
        <v>373</v>
      </c>
      <c r="B384" s="134" t="str">
        <f t="shared" ca="1" si="15"/>
        <v/>
      </c>
      <c r="C384" s="109" t="str">
        <f t="shared" ca="1" si="16"/>
        <v/>
      </c>
      <c r="D384" s="101" t="str">
        <f ca="1">IF(ISERROR(OFFSET('HARGA SATUAN'!$D$6,MATCH(C384,'HARGA SATUAN'!$C$7:$C$1492,0),0)),"",OFFSET('HARGA SATUAN'!$D$6,MATCH(C384,'HARGA SATUAN'!$C$7:$C$1492,0),0))</f>
        <v/>
      </c>
      <c r="E384" s="101">
        <f ca="1">IF(B384="+","Unit",IF(ISERROR(OFFSET('HARGA SATUAN'!$E$6,MATCH(C384,'HARGA SATUAN'!$C$7:$C$1492,0),0)),"",OFFSET('HARGA SATUAN'!$E$6,MATCH(C384,'HARGA SATUAN'!$C$7:$C$1492,0),0)))</f>
        <v>0</v>
      </c>
      <c r="F384" s="138" t="str">
        <f t="shared" ca="1" si="17"/>
        <v/>
      </c>
      <c r="G384" s="41">
        <f ca="1">IF(ISERROR(OFFSET('HARGA SATUAN'!$I$6,MATCH(C384,'HARGA SATUAN'!$C$7:$C$1492,0),0)),"",OFFSET('HARGA SATUAN'!$I$6,MATCH(C384,'HARGA SATUAN'!$C$7:$C$1492,0),0))</f>
        <v>0</v>
      </c>
      <c r="H384" s="136" t="str">
        <f ca="1">IF(B384="","",#REF!)</f>
        <v/>
      </c>
      <c r="I384" s="136" t="str">
        <f ca="1">IF(B384="","",#REF!)</f>
        <v/>
      </c>
      <c r="J384" s="136" t="str">
        <f ca="1">IF(B384="","",#REF!)</f>
        <v/>
      </c>
      <c r="K384" s="136" t="str">
        <f ca="1">IF(B384="","",#REF!)</f>
        <v/>
      </c>
      <c r="L384" s="136" t="str">
        <f ca="1">IF(C384="","",#REF!)</f>
        <v/>
      </c>
    </row>
    <row r="385" spans="1:12">
      <c r="A385" s="112">
        <v>374</v>
      </c>
      <c r="B385" s="134" t="str">
        <f t="shared" ca="1" si="15"/>
        <v/>
      </c>
      <c r="C385" s="109" t="str">
        <f t="shared" ca="1" si="16"/>
        <v/>
      </c>
      <c r="D385" s="101" t="str">
        <f ca="1">IF(ISERROR(OFFSET('HARGA SATUAN'!$D$6,MATCH(C385,'HARGA SATUAN'!$C$7:$C$1492,0),0)),"",OFFSET('HARGA SATUAN'!$D$6,MATCH(C385,'HARGA SATUAN'!$C$7:$C$1492,0),0))</f>
        <v/>
      </c>
      <c r="E385" s="101">
        <f ca="1">IF(B385="+","Unit",IF(ISERROR(OFFSET('HARGA SATUAN'!$E$6,MATCH(C385,'HARGA SATUAN'!$C$7:$C$1492,0),0)),"",OFFSET('HARGA SATUAN'!$E$6,MATCH(C385,'HARGA SATUAN'!$C$7:$C$1492,0),0)))</f>
        <v>0</v>
      </c>
      <c r="F385" s="138" t="str">
        <f t="shared" ca="1" si="17"/>
        <v/>
      </c>
      <c r="G385" s="41">
        <f ca="1">IF(ISERROR(OFFSET('HARGA SATUAN'!$I$6,MATCH(C385,'HARGA SATUAN'!$C$7:$C$1492,0),0)),"",OFFSET('HARGA SATUAN'!$I$6,MATCH(C385,'HARGA SATUAN'!$C$7:$C$1492,0),0))</f>
        <v>0</v>
      </c>
      <c r="H385" s="136" t="str">
        <f ca="1">IF(B385="","",#REF!)</f>
        <v/>
      </c>
      <c r="I385" s="136" t="str">
        <f ca="1">IF(B385="","",#REF!)</f>
        <v/>
      </c>
      <c r="J385" s="136" t="str">
        <f ca="1">IF(B385="","",#REF!)</f>
        <v/>
      </c>
      <c r="K385" s="136" t="str">
        <f ca="1">IF(B385="","",#REF!)</f>
        <v/>
      </c>
      <c r="L385" s="136" t="str">
        <f ca="1">IF(C385="","",#REF!)</f>
        <v/>
      </c>
    </row>
    <row r="386" spans="1:12">
      <c r="A386" s="112">
        <v>375</v>
      </c>
      <c r="B386" s="134" t="str">
        <f t="shared" ca="1" si="15"/>
        <v/>
      </c>
      <c r="C386" s="109" t="str">
        <f t="shared" ca="1" si="16"/>
        <v/>
      </c>
      <c r="D386" s="101" t="str">
        <f ca="1">IF(ISERROR(OFFSET('HARGA SATUAN'!$D$6,MATCH(C386,'HARGA SATUAN'!$C$7:$C$1492,0),0)),"",OFFSET('HARGA SATUAN'!$D$6,MATCH(C386,'HARGA SATUAN'!$C$7:$C$1492,0),0))</f>
        <v/>
      </c>
      <c r="E386" s="101">
        <f ca="1">IF(B386="+","Unit",IF(ISERROR(OFFSET('HARGA SATUAN'!$E$6,MATCH(C386,'HARGA SATUAN'!$C$7:$C$1492,0),0)),"",OFFSET('HARGA SATUAN'!$E$6,MATCH(C386,'HARGA SATUAN'!$C$7:$C$1492,0),0)))</f>
        <v>0</v>
      </c>
      <c r="F386" s="138" t="str">
        <f t="shared" ca="1" si="17"/>
        <v/>
      </c>
      <c r="G386" s="41">
        <f ca="1">IF(ISERROR(OFFSET('HARGA SATUAN'!$I$6,MATCH(C386,'HARGA SATUAN'!$C$7:$C$1492,0),0)),"",OFFSET('HARGA SATUAN'!$I$6,MATCH(C386,'HARGA SATUAN'!$C$7:$C$1492,0),0))</f>
        <v>0</v>
      </c>
      <c r="H386" s="136" t="str">
        <f ca="1">IF(B386="","",#REF!)</f>
        <v/>
      </c>
      <c r="I386" s="136" t="str">
        <f ca="1">IF(B386="","",#REF!)</f>
        <v/>
      </c>
      <c r="J386" s="136" t="str">
        <f ca="1">IF(B386="","",#REF!)</f>
        <v/>
      </c>
      <c r="K386" s="136" t="str">
        <f ca="1">IF(B386="","",#REF!)</f>
        <v/>
      </c>
      <c r="L386" s="136" t="str">
        <f ca="1">IF(C386="","",#REF!)</f>
        <v/>
      </c>
    </row>
    <row r="387" spans="1:12">
      <c r="A387" s="112">
        <v>376</v>
      </c>
      <c r="B387" s="134" t="str">
        <f t="shared" ca="1" si="15"/>
        <v/>
      </c>
      <c r="C387" s="109" t="str">
        <f t="shared" ca="1" si="16"/>
        <v/>
      </c>
      <c r="D387" s="101" t="str">
        <f ca="1">IF(ISERROR(OFFSET('HARGA SATUAN'!$D$6,MATCH(C387,'HARGA SATUAN'!$C$7:$C$1492,0),0)),"",OFFSET('HARGA SATUAN'!$D$6,MATCH(C387,'HARGA SATUAN'!$C$7:$C$1492,0),0))</f>
        <v/>
      </c>
      <c r="E387" s="101">
        <f ca="1">IF(B387="+","Unit",IF(ISERROR(OFFSET('HARGA SATUAN'!$E$6,MATCH(C387,'HARGA SATUAN'!$C$7:$C$1492,0),0)),"",OFFSET('HARGA SATUAN'!$E$6,MATCH(C387,'HARGA SATUAN'!$C$7:$C$1492,0),0)))</f>
        <v>0</v>
      </c>
      <c r="F387" s="138" t="str">
        <f t="shared" ca="1" si="17"/>
        <v/>
      </c>
      <c r="G387" s="41">
        <f ca="1">IF(ISERROR(OFFSET('HARGA SATUAN'!$I$6,MATCH(C387,'HARGA SATUAN'!$C$7:$C$1492,0),0)),"",OFFSET('HARGA SATUAN'!$I$6,MATCH(C387,'HARGA SATUAN'!$C$7:$C$1492,0),0))</f>
        <v>0</v>
      </c>
      <c r="H387" s="136" t="str">
        <f ca="1">IF(B387="","",#REF!)</f>
        <v/>
      </c>
      <c r="I387" s="136" t="str">
        <f ca="1">IF(B387="","",#REF!)</f>
        <v/>
      </c>
      <c r="J387" s="136" t="str">
        <f ca="1">IF(B387="","",#REF!)</f>
        <v/>
      </c>
      <c r="K387" s="136" t="str">
        <f ca="1">IF(B387="","",#REF!)</f>
        <v/>
      </c>
      <c r="L387" s="136" t="str">
        <f ca="1">IF(C387="","",#REF!)</f>
        <v/>
      </c>
    </row>
    <row r="388" spans="1:12">
      <c r="A388" s="112">
        <v>377</v>
      </c>
      <c r="B388" s="134" t="str">
        <f t="shared" ca="1" si="15"/>
        <v/>
      </c>
      <c r="C388" s="109" t="str">
        <f t="shared" ca="1" si="16"/>
        <v/>
      </c>
      <c r="D388" s="101" t="str">
        <f ca="1">IF(ISERROR(OFFSET('HARGA SATUAN'!$D$6,MATCH(C388,'HARGA SATUAN'!$C$7:$C$1492,0),0)),"",OFFSET('HARGA SATUAN'!$D$6,MATCH(C388,'HARGA SATUAN'!$C$7:$C$1492,0),0))</f>
        <v/>
      </c>
      <c r="E388" s="101">
        <f ca="1">IF(B388="+","Unit",IF(ISERROR(OFFSET('HARGA SATUAN'!$E$6,MATCH(C388,'HARGA SATUAN'!$C$7:$C$1492,0),0)),"",OFFSET('HARGA SATUAN'!$E$6,MATCH(C388,'HARGA SATUAN'!$C$7:$C$1492,0),0)))</f>
        <v>0</v>
      </c>
      <c r="F388" s="138" t="str">
        <f t="shared" ca="1" si="17"/>
        <v/>
      </c>
      <c r="G388" s="41">
        <f ca="1">IF(ISERROR(OFFSET('HARGA SATUAN'!$I$6,MATCH(C388,'HARGA SATUAN'!$C$7:$C$1492,0),0)),"",OFFSET('HARGA SATUAN'!$I$6,MATCH(C388,'HARGA SATUAN'!$C$7:$C$1492,0),0))</f>
        <v>0</v>
      </c>
      <c r="H388" s="136" t="str">
        <f ca="1">IF(B388="","",#REF!)</f>
        <v/>
      </c>
      <c r="I388" s="136" t="str">
        <f ca="1">IF(B388="","",#REF!)</f>
        <v/>
      </c>
      <c r="J388" s="136" t="str">
        <f ca="1">IF(B388="","",#REF!)</f>
        <v/>
      </c>
      <c r="K388" s="136" t="str">
        <f ca="1">IF(B388="","",#REF!)</f>
        <v/>
      </c>
      <c r="L388" s="136" t="str">
        <f ca="1">IF(C388="","",#REF!)</f>
        <v/>
      </c>
    </row>
    <row r="389" spans="1:12">
      <c r="A389" s="112">
        <v>378</v>
      </c>
      <c r="B389" s="134" t="str">
        <f t="shared" ca="1" si="15"/>
        <v/>
      </c>
      <c r="C389" s="109" t="str">
        <f t="shared" ca="1" si="16"/>
        <v/>
      </c>
      <c r="D389" s="101" t="str">
        <f ca="1">IF(ISERROR(OFFSET('HARGA SATUAN'!$D$6,MATCH(C389,'HARGA SATUAN'!$C$7:$C$1492,0),0)),"",OFFSET('HARGA SATUAN'!$D$6,MATCH(C389,'HARGA SATUAN'!$C$7:$C$1492,0),0))</f>
        <v/>
      </c>
      <c r="E389" s="101">
        <f ca="1">IF(B389="+","Unit",IF(ISERROR(OFFSET('HARGA SATUAN'!$E$6,MATCH(C389,'HARGA SATUAN'!$C$7:$C$1492,0),0)),"",OFFSET('HARGA SATUAN'!$E$6,MATCH(C389,'HARGA SATUAN'!$C$7:$C$1492,0),0)))</f>
        <v>0</v>
      </c>
      <c r="F389" s="138" t="str">
        <f t="shared" ca="1" si="17"/>
        <v/>
      </c>
      <c r="G389" s="41">
        <f ca="1">IF(ISERROR(OFFSET('HARGA SATUAN'!$I$6,MATCH(C389,'HARGA SATUAN'!$C$7:$C$1492,0),0)),"",OFFSET('HARGA SATUAN'!$I$6,MATCH(C389,'HARGA SATUAN'!$C$7:$C$1492,0),0))</f>
        <v>0</v>
      </c>
      <c r="H389" s="136" t="str">
        <f ca="1">IF(B389="","",#REF!)</f>
        <v/>
      </c>
      <c r="I389" s="136" t="str">
        <f ca="1">IF(B389="","",#REF!)</f>
        <v/>
      </c>
      <c r="J389" s="136" t="str">
        <f ca="1">IF(B389="","",#REF!)</f>
        <v/>
      </c>
      <c r="K389" s="136" t="str">
        <f ca="1">IF(B389="","",#REF!)</f>
        <v/>
      </c>
      <c r="L389" s="136" t="str">
        <f ca="1">IF(C389="","",#REF!)</f>
        <v/>
      </c>
    </row>
    <row r="390" spans="1:12">
      <c r="A390" s="112">
        <v>379</v>
      </c>
      <c r="B390" s="134" t="str">
        <f t="shared" ca="1" si="15"/>
        <v/>
      </c>
      <c r="C390" s="109" t="str">
        <f t="shared" ca="1" si="16"/>
        <v/>
      </c>
      <c r="D390" s="101" t="str">
        <f ca="1">IF(ISERROR(OFFSET('HARGA SATUAN'!$D$6,MATCH(C390,'HARGA SATUAN'!$C$7:$C$1492,0),0)),"",OFFSET('HARGA SATUAN'!$D$6,MATCH(C390,'HARGA SATUAN'!$C$7:$C$1492,0),0))</f>
        <v/>
      </c>
      <c r="E390" s="101">
        <f ca="1">IF(B390="+","Unit",IF(ISERROR(OFFSET('HARGA SATUAN'!$E$6,MATCH(C390,'HARGA SATUAN'!$C$7:$C$1492,0),0)),"",OFFSET('HARGA SATUAN'!$E$6,MATCH(C390,'HARGA SATUAN'!$C$7:$C$1492,0),0)))</f>
        <v>0</v>
      </c>
      <c r="F390" s="138" t="str">
        <f t="shared" ca="1" si="17"/>
        <v/>
      </c>
      <c r="G390" s="41">
        <f ca="1">IF(ISERROR(OFFSET('HARGA SATUAN'!$I$6,MATCH(C390,'HARGA SATUAN'!$C$7:$C$1492,0),0)),"",OFFSET('HARGA SATUAN'!$I$6,MATCH(C390,'HARGA SATUAN'!$C$7:$C$1492,0),0))</f>
        <v>0</v>
      </c>
      <c r="H390" s="136" t="str">
        <f ca="1">IF(B390="","",#REF!)</f>
        <v/>
      </c>
      <c r="I390" s="136" t="str">
        <f ca="1">IF(B390="","",#REF!)</f>
        <v/>
      </c>
      <c r="J390" s="136" t="str">
        <f ca="1">IF(B390="","",#REF!)</f>
        <v/>
      </c>
      <c r="K390" s="136" t="str">
        <f ca="1">IF(B390="","",#REF!)</f>
        <v/>
      </c>
      <c r="L390" s="136" t="str">
        <f ca="1">IF(C390="","",#REF!)</f>
        <v/>
      </c>
    </row>
    <row r="391" spans="1:12">
      <c r="A391" s="112">
        <v>380</v>
      </c>
      <c r="B391" s="134" t="str">
        <f t="shared" ca="1" si="15"/>
        <v/>
      </c>
      <c r="C391" s="109" t="str">
        <f t="shared" ca="1" si="16"/>
        <v/>
      </c>
      <c r="D391" s="101" t="str">
        <f ca="1">IF(ISERROR(OFFSET('HARGA SATUAN'!$D$6,MATCH(C391,'HARGA SATUAN'!$C$7:$C$1492,0),0)),"",OFFSET('HARGA SATUAN'!$D$6,MATCH(C391,'HARGA SATUAN'!$C$7:$C$1492,0),0))</f>
        <v/>
      </c>
      <c r="E391" s="101">
        <f ca="1">IF(B391="+","Unit",IF(ISERROR(OFFSET('HARGA SATUAN'!$E$6,MATCH(C391,'HARGA SATUAN'!$C$7:$C$1492,0),0)),"",OFFSET('HARGA SATUAN'!$E$6,MATCH(C391,'HARGA SATUAN'!$C$7:$C$1492,0),0)))</f>
        <v>0</v>
      </c>
      <c r="F391" s="138" t="str">
        <f t="shared" ca="1" si="17"/>
        <v/>
      </c>
      <c r="G391" s="41">
        <f ca="1">IF(ISERROR(OFFSET('HARGA SATUAN'!$I$6,MATCH(C391,'HARGA SATUAN'!$C$7:$C$1492,0),0)),"",OFFSET('HARGA SATUAN'!$I$6,MATCH(C391,'HARGA SATUAN'!$C$7:$C$1492,0),0))</f>
        <v>0</v>
      </c>
      <c r="H391" s="136" t="str">
        <f ca="1">IF(B391="","",#REF!)</f>
        <v/>
      </c>
      <c r="I391" s="136" t="str">
        <f ca="1">IF(B391="","",#REF!)</f>
        <v/>
      </c>
      <c r="J391" s="136" t="str">
        <f ca="1">IF(B391="","",#REF!)</f>
        <v/>
      </c>
      <c r="K391" s="136" t="str">
        <f ca="1">IF(B391="","",#REF!)</f>
        <v/>
      </c>
      <c r="L391" s="136" t="str">
        <f ca="1">IF(C391="","",#REF!)</f>
        <v/>
      </c>
    </row>
    <row r="392" spans="1:12">
      <c r="A392" s="112">
        <v>381</v>
      </c>
      <c r="B392" s="134" t="str">
        <f t="shared" ca="1" si="15"/>
        <v/>
      </c>
      <c r="C392" s="109" t="str">
        <f t="shared" ca="1" si="16"/>
        <v/>
      </c>
      <c r="D392" s="101" t="str">
        <f ca="1">IF(ISERROR(OFFSET('HARGA SATUAN'!$D$6,MATCH(C392,'HARGA SATUAN'!$C$7:$C$1492,0),0)),"",OFFSET('HARGA SATUAN'!$D$6,MATCH(C392,'HARGA SATUAN'!$C$7:$C$1492,0),0))</f>
        <v/>
      </c>
      <c r="E392" s="101">
        <f ca="1">IF(B392="+","Unit",IF(ISERROR(OFFSET('HARGA SATUAN'!$E$6,MATCH(C392,'HARGA SATUAN'!$C$7:$C$1492,0),0)),"",OFFSET('HARGA SATUAN'!$E$6,MATCH(C392,'HARGA SATUAN'!$C$7:$C$1492,0),0)))</f>
        <v>0</v>
      </c>
      <c r="F392" s="138" t="str">
        <f t="shared" ca="1" si="17"/>
        <v/>
      </c>
      <c r="G392" s="41">
        <f ca="1">IF(ISERROR(OFFSET('HARGA SATUAN'!$I$6,MATCH(C392,'HARGA SATUAN'!$C$7:$C$1492,0),0)),"",OFFSET('HARGA SATUAN'!$I$6,MATCH(C392,'HARGA SATUAN'!$C$7:$C$1492,0),0))</f>
        <v>0</v>
      </c>
      <c r="H392" s="136" t="str">
        <f ca="1">IF(B392="","",#REF!)</f>
        <v/>
      </c>
      <c r="I392" s="136" t="str">
        <f ca="1">IF(B392="","",#REF!)</f>
        <v/>
      </c>
      <c r="J392" s="136" t="str">
        <f ca="1">IF(B392="","",#REF!)</f>
        <v/>
      </c>
      <c r="K392" s="136" t="str">
        <f ca="1">IF(B392="","",#REF!)</f>
        <v/>
      </c>
      <c r="L392" s="136" t="str">
        <f ca="1">IF(C392="","",#REF!)</f>
        <v/>
      </c>
    </row>
    <row r="393" spans="1:12">
      <c r="A393" s="112">
        <v>382</v>
      </c>
      <c r="B393" s="134" t="str">
        <f t="shared" ca="1" si="15"/>
        <v/>
      </c>
      <c r="C393" s="109" t="str">
        <f t="shared" ca="1" si="16"/>
        <v/>
      </c>
      <c r="D393" s="101" t="str">
        <f ca="1">IF(ISERROR(OFFSET('HARGA SATUAN'!$D$6,MATCH(C393,'HARGA SATUAN'!$C$7:$C$1492,0),0)),"",OFFSET('HARGA SATUAN'!$D$6,MATCH(C393,'HARGA SATUAN'!$C$7:$C$1492,0),0))</f>
        <v/>
      </c>
      <c r="E393" s="101">
        <f ca="1">IF(B393="+","Unit",IF(ISERROR(OFFSET('HARGA SATUAN'!$E$6,MATCH(C393,'HARGA SATUAN'!$C$7:$C$1492,0),0)),"",OFFSET('HARGA SATUAN'!$E$6,MATCH(C393,'HARGA SATUAN'!$C$7:$C$1492,0),0)))</f>
        <v>0</v>
      </c>
      <c r="F393" s="138" t="str">
        <f t="shared" ca="1" si="17"/>
        <v/>
      </c>
      <c r="G393" s="41">
        <f ca="1">IF(ISERROR(OFFSET('HARGA SATUAN'!$I$6,MATCH(C393,'HARGA SATUAN'!$C$7:$C$1492,0),0)),"",OFFSET('HARGA SATUAN'!$I$6,MATCH(C393,'HARGA SATUAN'!$C$7:$C$1492,0),0))</f>
        <v>0</v>
      </c>
      <c r="H393" s="136" t="str">
        <f ca="1">IF(B393="","",#REF!)</f>
        <v/>
      </c>
      <c r="I393" s="136" t="str">
        <f ca="1">IF(B393="","",#REF!)</f>
        <v/>
      </c>
      <c r="J393" s="136" t="str">
        <f ca="1">IF(B393="","",#REF!)</f>
        <v/>
      </c>
      <c r="K393" s="136" t="str">
        <f ca="1">IF(B393="","",#REF!)</f>
        <v/>
      </c>
      <c r="L393" s="136" t="str">
        <f ca="1">IF(C393="","",#REF!)</f>
        <v/>
      </c>
    </row>
    <row r="394" spans="1:12">
      <c r="A394" s="112">
        <v>383</v>
      </c>
      <c r="B394" s="134" t="str">
        <f t="shared" ca="1" si="15"/>
        <v/>
      </c>
      <c r="C394" s="109" t="str">
        <f t="shared" ca="1" si="16"/>
        <v/>
      </c>
      <c r="D394" s="101" t="str">
        <f ca="1">IF(ISERROR(OFFSET('HARGA SATUAN'!$D$6,MATCH(C394,'HARGA SATUAN'!$C$7:$C$1492,0),0)),"",OFFSET('HARGA SATUAN'!$D$6,MATCH(C394,'HARGA SATUAN'!$C$7:$C$1492,0),0))</f>
        <v/>
      </c>
      <c r="E394" s="101">
        <f ca="1">IF(B394="+","Unit",IF(ISERROR(OFFSET('HARGA SATUAN'!$E$6,MATCH(C394,'HARGA SATUAN'!$C$7:$C$1492,0),0)),"",OFFSET('HARGA SATUAN'!$E$6,MATCH(C394,'HARGA SATUAN'!$C$7:$C$1492,0),0)))</f>
        <v>0</v>
      </c>
      <c r="F394" s="138" t="str">
        <f t="shared" ca="1" si="17"/>
        <v/>
      </c>
      <c r="G394" s="41">
        <f ca="1">IF(ISERROR(OFFSET('HARGA SATUAN'!$I$6,MATCH(C394,'HARGA SATUAN'!$C$7:$C$1492,0),0)),"",OFFSET('HARGA SATUAN'!$I$6,MATCH(C394,'HARGA SATUAN'!$C$7:$C$1492,0),0))</f>
        <v>0</v>
      </c>
      <c r="H394" s="136" t="str">
        <f ca="1">IF(B394="","",#REF!)</f>
        <v/>
      </c>
      <c r="I394" s="136" t="str">
        <f ca="1">IF(B394="","",#REF!)</f>
        <v/>
      </c>
      <c r="J394" s="136" t="str">
        <f ca="1">IF(B394="","",#REF!)</f>
        <v/>
      </c>
      <c r="K394" s="136" t="str">
        <f ca="1">IF(B394="","",#REF!)</f>
        <v/>
      </c>
      <c r="L394" s="136" t="str">
        <f ca="1">IF(C394="","",#REF!)</f>
        <v/>
      </c>
    </row>
    <row r="395" spans="1:12">
      <c r="A395" s="112">
        <v>384</v>
      </c>
      <c r="B395" s="134" t="str">
        <f t="shared" ca="1" si="15"/>
        <v/>
      </c>
      <c r="C395" s="109" t="str">
        <f t="shared" ca="1" si="16"/>
        <v/>
      </c>
      <c r="D395" s="101" t="str">
        <f ca="1">IF(ISERROR(OFFSET('HARGA SATUAN'!$D$6,MATCH(C395,'HARGA SATUAN'!$C$7:$C$1492,0),0)),"",OFFSET('HARGA SATUAN'!$D$6,MATCH(C395,'HARGA SATUAN'!$C$7:$C$1492,0),0))</f>
        <v/>
      </c>
      <c r="E395" s="101">
        <f ca="1">IF(B395="+","Unit",IF(ISERROR(OFFSET('HARGA SATUAN'!$E$6,MATCH(C395,'HARGA SATUAN'!$C$7:$C$1492,0),0)),"",OFFSET('HARGA SATUAN'!$E$6,MATCH(C395,'HARGA SATUAN'!$C$7:$C$1492,0),0)))</f>
        <v>0</v>
      </c>
      <c r="F395" s="138" t="str">
        <f t="shared" ca="1" si="17"/>
        <v/>
      </c>
      <c r="G395" s="41">
        <f ca="1">IF(ISERROR(OFFSET('HARGA SATUAN'!$I$6,MATCH(C395,'HARGA SATUAN'!$C$7:$C$1492,0),0)),"",OFFSET('HARGA SATUAN'!$I$6,MATCH(C395,'HARGA SATUAN'!$C$7:$C$1492,0),0))</f>
        <v>0</v>
      </c>
      <c r="H395" s="136" t="str">
        <f ca="1">IF(B395="","",#REF!)</f>
        <v/>
      </c>
      <c r="I395" s="136" t="str">
        <f ca="1">IF(B395="","",#REF!)</f>
        <v/>
      </c>
      <c r="J395" s="136" t="str">
        <f ca="1">IF(B395="","",#REF!)</f>
        <v/>
      </c>
      <c r="K395" s="136" t="str">
        <f ca="1">IF(B395="","",#REF!)</f>
        <v/>
      </c>
      <c r="L395" s="136" t="str">
        <f ca="1">IF(C395="","",#REF!)</f>
        <v/>
      </c>
    </row>
    <row r="396" spans="1:12">
      <c r="A396" s="112">
        <v>385</v>
      </c>
      <c r="B396" s="134" t="str">
        <f t="shared" ca="1" si="15"/>
        <v/>
      </c>
      <c r="C396" s="109" t="str">
        <f t="shared" ca="1" si="16"/>
        <v/>
      </c>
      <c r="D396" s="101" t="str">
        <f ca="1">IF(ISERROR(OFFSET('HARGA SATUAN'!$D$6,MATCH(C396,'HARGA SATUAN'!$C$7:$C$1492,0),0)),"",OFFSET('HARGA SATUAN'!$D$6,MATCH(C396,'HARGA SATUAN'!$C$7:$C$1492,0),0))</f>
        <v/>
      </c>
      <c r="E396" s="101">
        <f ca="1">IF(B396="+","Unit",IF(ISERROR(OFFSET('HARGA SATUAN'!$E$6,MATCH(C396,'HARGA SATUAN'!$C$7:$C$1492,0),0)),"",OFFSET('HARGA SATUAN'!$E$6,MATCH(C396,'HARGA SATUAN'!$C$7:$C$1492,0),0)))</f>
        <v>0</v>
      </c>
      <c r="F396" s="138" t="str">
        <f t="shared" ca="1" si="17"/>
        <v/>
      </c>
      <c r="G396" s="41">
        <f ca="1">IF(ISERROR(OFFSET('HARGA SATUAN'!$I$6,MATCH(C396,'HARGA SATUAN'!$C$7:$C$1492,0),0)),"",OFFSET('HARGA SATUAN'!$I$6,MATCH(C396,'HARGA SATUAN'!$C$7:$C$1492,0),0))</f>
        <v>0</v>
      </c>
      <c r="H396" s="136" t="str">
        <f ca="1">IF(B396="","",#REF!)</f>
        <v/>
      </c>
      <c r="I396" s="136" t="str">
        <f ca="1">IF(B396="","",#REF!)</f>
        <v/>
      </c>
      <c r="J396" s="136" t="str">
        <f ca="1">IF(B396="","",#REF!)</f>
        <v/>
      </c>
      <c r="K396" s="136" t="str">
        <f ca="1">IF(B396="","",#REF!)</f>
        <v/>
      </c>
      <c r="L396" s="136" t="str">
        <f ca="1">IF(C396="","",#REF!)</f>
        <v/>
      </c>
    </row>
    <row r="397" spans="1:12">
      <c r="A397" s="112">
        <v>386</v>
      </c>
      <c r="B397" s="134" t="str">
        <f t="shared" ref="B397:B460" ca="1" si="18">IF(C397="","",A397)</f>
        <v/>
      </c>
      <c r="C397" s="109" t="str">
        <f t="shared" ref="C397:C460" ca="1" si="19">IF(ISERROR(OFFSET($C$713,MATCH(A397,$F$714:$F$1320,0),0)),"",OFFSET($C$713,MATCH(A397,$F$714:$F$1320,0),0))</f>
        <v/>
      </c>
      <c r="D397" s="101" t="str">
        <f ca="1">IF(ISERROR(OFFSET('HARGA SATUAN'!$D$6,MATCH(C397,'HARGA SATUAN'!$C$7:$C$1492,0),0)),"",OFFSET('HARGA SATUAN'!$D$6,MATCH(C397,'HARGA SATUAN'!$C$7:$C$1492,0),0))</f>
        <v/>
      </c>
      <c r="E397" s="101">
        <f ca="1">IF(B397="+","Unit",IF(ISERROR(OFFSET('HARGA SATUAN'!$E$6,MATCH(C397,'HARGA SATUAN'!$C$7:$C$1492,0),0)),"",OFFSET('HARGA SATUAN'!$E$6,MATCH(C397,'HARGA SATUAN'!$C$7:$C$1492,0),0)))</f>
        <v>0</v>
      </c>
      <c r="F397" s="138" t="str">
        <f t="shared" ref="F397:F460" ca="1" si="20">IF(ISERROR(OFFSET($D$713,MATCH(A397,$F$714:$F$1320,0),0)),"",OFFSET($D$713,MATCH(A397,$F$714:$F$1320,0),0))</f>
        <v/>
      </c>
      <c r="G397" s="41">
        <f ca="1">IF(ISERROR(OFFSET('HARGA SATUAN'!$I$6,MATCH(C397,'HARGA SATUAN'!$C$7:$C$1492,0),0)),"",OFFSET('HARGA SATUAN'!$I$6,MATCH(C397,'HARGA SATUAN'!$C$7:$C$1492,0),0))</f>
        <v>0</v>
      </c>
      <c r="H397" s="136" t="str">
        <f ca="1">IF(B397="","",#REF!)</f>
        <v/>
      </c>
      <c r="I397" s="136" t="str">
        <f ca="1">IF(B397="","",#REF!)</f>
        <v/>
      </c>
      <c r="J397" s="136" t="str">
        <f ca="1">IF(B397="","",#REF!)</f>
        <v/>
      </c>
      <c r="K397" s="136" t="str">
        <f ca="1">IF(B397="","",#REF!)</f>
        <v/>
      </c>
      <c r="L397" s="136" t="str">
        <f ca="1">IF(C397="","",#REF!)</f>
        <v/>
      </c>
    </row>
    <row r="398" spans="1:12">
      <c r="A398" s="112">
        <v>387</v>
      </c>
      <c r="B398" s="134" t="str">
        <f t="shared" ca="1" si="18"/>
        <v/>
      </c>
      <c r="C398" s="109" t="str">
        <f t="shared" ca="1" si="19"/>
        <v/>
      </c>
      <c r="D398" s="101" t="str">
        <f ca="1">IF(ISERROR(OFFSET('HARGA SATUAN'!$D$6,MATCH(C398,'HARGA SATUAN'!$C$7:$C$1492,0),0)),"",OFFSET('HARGA SATUAN'!$D$6,MATCH(C398,'HARGA SATUAN'!$C$7:$C$1492,0),0))</f>
        <v/>
      </c>
      <c r="E398" s="101">
        <f ca="1">IF(B398="+","Unit",IF(ISERROR(OFFSET('HARGA SATUAN'!$E$6,MATCH(C398,'HARGA SATUAN'!$C$7:$C$1492,0),0)),"",OFFSET('HARGA SATUAN'!$E$6,MATCH(C398,'HARGA SATUAN'!$C$7:$C$1492,0),0)))</f>
        <v>0</v>
      </c>
      <c r="F398" s="138" t="str">
        <f t="shared" ca="1" si="20"/>
        <v/>
      </c>
      <c r="G398" s="41">
        <f ca="1">IF(ISERROR(OFFSET('HARGA SATUAN'!$I$6,MATCH(C398,'HARGA SATUAN'!$C$7:$C$1492,0),0)),"",OFFSET('HARGA SATUAN'!$I$6,MATCH(C398,'HARGA SATUAN'!$C$7:$C$1492,0),0))</f>
        <v>0</v>
      </c>
      <c r="H398" s="136" t="str">
        <f ca="1">IF(B398="","",#REF!)</f>
        <v/>
      </c>
      <c r="I398" s="136" t="str">
        <f ca="1">IF(B398="","",#REF!)</f>
        <v/>
      </c>
      <c r="J398" s="136" t="str">
        <f ca="1">IF(B398="","",#REF!)</f>
        <v/>
      </c>
      <c r="K398" s="136" t="str">
        <f ca="1">IF(B398="","",#REF!)</f>
        <v/>
      </c>
      <c r="L398" s="136" t="str">
        <f ca="1">IF(C398="","",#REF!)</f>
        <v/>
      </c>
    </row>
    <row r="399" spans="1:12">
      <c r="A399" s="112">
        <v>388</v>
      </c>
      <c r="B399" s="134" t="str">
        <f t="shared" ca="1" si="18"/>
        <v/>
      </c>
      <c r="C399" s="109" t="str">
        <f t="shared" ca="1" si="19"/>
        <v/>
      </c>
      <c r="D399" s="101" t="str">
        <f ca="1">IF(ISERROR(OFFSET('HARGA SATUAN'!$D$6,MATCH(C399,'HARGA SATUAN'!$C$7:$C$1492,0),0)),"",OFFSET('HARGA SATUAN'!$D$6,MATCH(C399,'HARGA SATUAN'!$C$7:$C$1492,0),0))</f>
        <v/>
      </c>
      <c r="E399" s="101">
        <f ca="1">IF(B399="+","Unit",IF(ISERROR(OFFSET('HARGA SATUAN'!$E$6,MATCH(C399,'HARGA SATUAN'!$C$7:$C$1492,0),0)),"",OFFSET('HARGA SATUAN'!$E$6,MATCH(C399,'HARGA SATUAN'!$C$7:$C$1492,0),0)))</f>
        <v>0</v>
      </c>
      <c r="F399" s="138" t="str">
        <f t="shared" ca="1" si="20"/>
        <v/>
      </c>
      <c r="G399" s="41">
        <f ca="1">IF(ISERROR(OFFSET('HARGA SATUAN'!$I$6,MATCH(C399,'HARGA SATUAN'!$C$7:$C$1492,0),0)),"",OFFSET('HARGA SATUAN'!$I$6,MATCH(C399,'HARGA SATUAN'!$C$7:$C$1492,0),0))</f>
        <v>0</v>
      </c>
      <c r="H399" s="136" t="str">
        <f ca="1">IF(B399="","",#REF!)</f>
        <v/>
      </c>
      <c r="I399" s="136" t="str">
        <f ca="1">IF(B399="","",#REF!)</f>
        <v/>
      </c>
      <c r="J399" s="136" t="str">
        <f ca="1">IF(B399="","",#REF!)</f>
        <v/>
      </c>
      <c r="K399" s="136" t="str">
        <f ca="1">IF(B399="","",#REF!)</f>
        <v/>
      </c>
      <c r="L399" s="136" t="str">
        <f ca="1">IF(C399="","",#REF!)</f>
        <v/>
      </c>
    </row>
    <row r="400" spans="1:12">
      <c r="A400" s="112">
        <v>389</v>
      </c>
      <c r="B400" s="134" t="str">
        <f t="shared" ca="1" si="18"/>
        <v/>
      </c>
      <c r="C400" s="109" t="str">
        <f t="shared" ca="1" si="19"/>
        <v/>
      </c>
      <c r="D400" s="101" t="str">
        <f ca="1">IF(ISERROR(OFFSET('HARGA SATUAN'!$D$6,MATCH(C400,'HARGA SATUAN'!$C$7:$C$1492,0),0)),"",OFFSET('HARGA SATUAN'!$D$6,MATCH(C400,'HARGA SATUAN'!$C$7:$C$1492,0),0))</f>
        <v/>
      </c>
      <c r="E400" s="101">
        <f ca="1">IF(B400="+","Unit",IF(ISERROR(OFFSET('HARGA SATUAN'!$E$6,MATCH(C400,'HARGA SATUAN'!$C$7:$C$1492,0),0)),"",OFFSET('HARGA SATUAN'!$E$6,MATCH(C400,'HARGA SATUAN'!$C$7:$C$1492,0),0)))</f>
        <v>0</v>
      </c>
      <c r="F400" s="138" t="str">
        <f t="shared" ca="1" si="20"/>
        <v/>
      </c>
      <c r="G400" s="41">
        <f ca="1">IF(ISERROR(OFFSET('HARGA SATUAN'!$I$6,MATCH(C400,'HARGA SATUAN'!$C$7:$C$1492,0),0)),"",OFFSET('HARGA SATUAN'!$I$6,MATCH(C400,'HARGA SATUAN'!$C$7:$C$1492,0),0))</f>
        <v>0</v>
      </c>
      <c r="H400" s="136" t="str">
        <f ca="1">IF(B400="","",#REF!)</f>
        <v/>
      </c>
      <c r="I400" s="136" t="str">
        <f ca="1">IF(B400="","",#REF!)</f>
        <v/>
      </c>
      <c r="J400" s="136" t="str">
        <f ca="1">IF(B400="","",#REF!)</f>
        <v/>
      </c>
      <c r="K400" s="136" t="str">
        <f ca="1">IF(B400="","",#REF!)</f>
        <v/>
      </c>
      <c r="L400" s="136" t="str">
        <f ca="1">IF(C400="","",#REF!)</f>
        <v/>
      </c>
    </row>
    <row r="401" spans="1:12">
      <c r="A401" s="112">
        <v>390</v>
      </c>
      <c r="B401" s="134" t="str">
        <f t="shared" ca="1" si="18"/>
        <v/>
      </c>
      <c r="C401" s="109" t="str">
        <f t="shared" ca="1" si="19"/>
        <v/>
      </c>
      <c r="D401" s="101" t="str">
        <f ca="1">IF(ISERROR(OFFSET('HARGA SATUAN'!$D$6,MATCH(C401,'HARGA SATUAN'!$C$7:$C$1492,0),0)),"",OFFSET('HARGA SATUAN'!$D$6,MATCH(C401,'HARGA SATUAN'!$C$7:$C$1492,0),0))</f>
        <v/>
      </c>
      <c r="E401" s="101">
        <f ca="1">IF(B401="+","Unit",IF(ISERROR(OFFSET('HARGA SATUAN'!$E$6,MATCH(C401,'HARGA SATUAN'!$C$7:$C$1492,0),0)),"",OFFSET('HARGA SATUAN'!$E$6,MATCH(C401,'HARGA SATUAN'!$C$7:$C$1492,0),0)))</f>
        <v>0</v>
      </c>
      <c r="F401" s="138" t="str">
        <f t="shared" ca="1" si="20"/>
        <v/>
      </c>
      <c r="G401" s="41">
        <f ca="1">IF(ISERROR(OFFSET('HARGA SATUAN'!$I$6,MATCH(C401,'HARGA SATUAN'!$C$7:$C$1492,0),0)),"",OFFSET('HARGA SATUAN'!$I$6,MATCH(C401,'HARGA SATUAN'!$C$7:$C$1492,0),0))</f>
        <v>0</v>
      </c>
      <c r="H401" s="136" t="str">
        <f ca="1">IF(B401="","",#REF!)</f>
        <v/>
      </c>
      <c r="I401" s="136" t="str">
        <f ca="1">IF(B401="","",#REF!)</f>
        <v/>
      </c>
      <c r="J401" s="136" t="str">
        <f ca="1">IF(B401="","",#REF!)</f>
        <v/>
      </c>
      <c r="K401" s="136" t="str">
        <f ca="1">IF(B401="","",#REF!)</f>
        <v/>
      </c>
      <c r="L401" s="136" t="str">
        <f ca="1">IF(C401="","",#REF!)</f>
        <v/>
      </c>
    </row>
    <row r="402" spans="1:12">
      <c r="A402" s="112">
        <v>391</v>
      </c>
      <c r="B402" s="134" t="str">
        <f t="shared" ca="1" si="18"/>
        <v/>
      </c>
      <c r="C402" s="109" t="str">
        <f t="shared" ca="1" si="19"/>
        <v/>
      </c>
      <c r="D402" s="101" t="str">
        <f ca="1">IF(ISERROR(OFFSET('HARGA SATUAN'!$D$6,MATCH(C402,'HARGA SATUAN'!$C$7:$C$1492,0),0)),"",OFFSET('HARGA SATUAN'!$D$6,MATCH(C402,'HARGA SATUAN'!$C$7:$C$1492,0),0))</f>
        <v/>
      </c>
      <c r="E402" s="101">
        <f ca="1">IF(B402="+","Unit",IF(ISERROR(OFFSET('HARGA SATUAN'!$E$6,MATCH(C402,'HARGA SATUAN'!$C$7:$C$1492,0),0)),"",OFFSET('HARGA SATUAN'!$E$6,MATCH(C402,'HARGA SATUAN'!$C$7:$C$1492,0),0)))</f>
        <v>0</v>
      </c>
      <c r="F402" s="138" t="str">
        <f t="shared" ca="1" si="20"/>
        <v/>
      </c>
      <c r="G402" s="41">
        <f ca="1">IF(ISERROR(OFFSET('HARGA SATUAN'!$I$6,MATCH(C402,'HARGA SATUAN'!$C$7:$C$1492,0),0)),"",OFFSET('HARGA SATUAN'!$I$6,MATCH(C402,'HARGA SATUAN'!$C$7:$C$1492,0),0))</f>
        <v>0</v>
      </c>
      <c r="H402" s="136" t="str">
        <f ca="1">IF(B402="","",#REF!)</f>
        <v/>
      </c>
      <c r="I402" s="136" t="str">
        <f ca="1">IF(B402="","",#REF!)</f>
        <v/>
      </c>
      <c r="J402" s="136" t="str">
        <f ca="1">IF(B402="","",#REF!)</f>
        <v/>
      </c>
      <c r="K402" s="136" t="str">
        <f ca="1">IF(B402="","",#REF!)</f>
        <v/>
      </c>
      <c r="L402" s="136" t="str">
        <f ca="1">IF(C402="","",#REF!)</f>
        <v/>
      </c>
    </row>
    <row r="403" spans="1:12">
      <c r="A403" s="112">
        <v>392</v>
      </c>
      <c r="B403" s="134" t="str">
        <f t="shared" ca="1" si="18"/>
        <v/>
      </c>
      <c r="C403" s="109" t="str">
        <f t="shared" ca="1" si="19"/>
        <v/>
      </c>
      <c r="D403" s="101" t="str">
        <f ca="1">IF(ISERROR(OFFSET('HARGA SATUAN'!$D$6,MATCH(C403,'HARGA SATUAN'!$C$7:$C$1492,0),0)),"",OFFSET('HARGA SATUAN'!$D$6,MATCH(C403,'HARGA SATUAN'!$C$7:$C$1492,0),0))</f>
        <v/>
      </c>
      <c r="E403" s="101">
        <f ca="1">IF(B403="+","Unit",IF(ISERROR(OFFSET('HARGA SATUAN'!$E$6,MATCH(C403,'HARGA SATUAN'!$C$7:$C$1492,0),0)),"",OFFSET('HARGA SATUAN'!$E$6,MATCH(C403,'HARGA SATUAN'!$C$7:$C$1492,0),0)))</f>
        <v>0</v>
      </c>
      <c r="F403" s="138" t="str">
        <f t="shared" ca="1" si="20"/>
        <v/>
      </c>
      <c r="G403" s="41">
        <f ca="1">IF(ISERROR(OFFSET('HARGA SATUAN'!$I$6,MATCH(C403,'HARGA SATUAN'!$C$7:$C$1492,0),0)),"",OFFSET('HARGA SATUAN'!$I$6,MATCH(C403,'HARGA SATUAN'!$C$7:$C$1492,0),0))</f>
        <v>0</v>
      </c>
      <c r="H403" s="136" t="str">
        <f ca="1">IF(B403="","",#REF!)</f>
        <v/>
      </c>
      <c r="I403" s="136" t="str">
        <f ca="1">IF(B403="","",#REF!)</f>
        <v/>
      </c>
      <c r="J403" s="136" t="str">
        <f ca="1">IF(B403="","",#REF!)</f>
        <v/>
      </c>
      <c r="K403" s="136" t="str">
        <f ca="1">IF(B403="","",#REF!)</f>
        <v/>
      </c>
      <c r="L403" s="136" t="str">
        <f ca="1">IF(C403="","",#REF!)</f>
        <v/>
      </c>
    </row>
    <row r="404" spans="1:12">
      <c r="A404" s="112">
        <v>393</v>
      </c>
      <c r="B404" s="134" t="str">
        <f t="shared" ca="1" si="18"/>
        <v/>
      </c>
      <c r="C404" s="109" t="str">
        <f t="shared" ca="1" si="19"/>
        <v/>
      </c>
      <c r="D404" s="101" t="str">
        <f ca="1">IF(ISERROR(OFFSET('HARGA SATUAN'!$D$6,MATCH(C404,'HARGA SATUAN'!$C$7:$C$1492,0),0)),"",OFFSET('HARGA SATUAN'!$D$6,MATCH(C404,'HARGA SATUAN'!$C$7:$C$1492,0),0))</f>
        <v/>
      </c>
      <c r="E404" s="101">
        <f ca="1">IF(B404="+","Unit",IF(ISERROR(OFFSET('HARGA SATUAN'!$E$6,MATCH(C404,'HARGA SATUAN'!$C$7:$C$1492,0),0)),"",OFFSET('HARGA SATUAN'!$E$6,MATCH(C404,'HARGA SATUAN'!$C$7:$C$1492,0),0)))</f>
        <v>0</v>
      </c>
      <c r="F404" s="138" t="str">
        <f t="shared" ca="1" si="20"/>
        <v/>
      </c>
      <c r="G404" s="41">
        <f ca="1">IF(ISERROR(OFFSET('HARGA SATUAN'!$I$6,MATCH(C404,'HARGA SATUAN'!$C$7:$C$1492,0),0)),"",OFFSET('HARGA SATUAN'!$I$6,MATCH(C404,'HARGA SATUAN'!$C$7:$C$1492,0),0))</f>
        <v>0</v>
      </c>
      <c r="H404" s="136" t="str">
        <f ca="1">IF(B404="","",#REF!)</f>
        <v/>
      </c>
      <c r="I404" s="136" t="str">
        <f ca="1">IF(B404="","",#REF!)</f>
        <v/>
      </c>
      <c r="J404" s="136" t="str">
        <f ca="1">IF(B404="","",#REF!)</f>
        <v/>
      </c>
      <c r="K404" s="136" t="str">
        <f ca="1">IF(B404="","",#REF!)</f>
        <v/>
      </c>
      <c r="L404" s="136" t="str">
        <f ca="1">IF(C404="","",#REF!)</f>
        <v/>
      </c>
    </row>
    <row r="405" spans="1:12">
      <c r="A405" s="112">
        <v>394</v>
      </c>
      <c r="B405" s="134" t="str">
        <f t="shared" ca="1" si="18"/>
        <v/>
      </c>
      <c r="C405" s="109" t="str">
        <f t="shared" ca="1" si="19"/>
        <v/>
      </c>
      <c r="D405" s="101" t="str">
        <f ca="1">IF(ISERROR(OFFSET('HARGA SATUAN'!$D$6,MATCH(C405,'HARGA SATUAN'!$C$7:$C$1492,0),0)),"",OFFSET('HARGA SATUAN'!$D$6,MATCH(C405,'HARGA SATUAN'!$C$7:$C$1492,0),0))</f>
        <v/>
      </c>
      <c r="E405" s="101">
        <f ca="1">IF(B405="+","Unit",IF(ISERROR(OFFSET('HARGA SATUAN'!$E$6,MATCH(C405,'HARGA SATUAN'!$C$7:$C$1492,0),0)),"",OFFSET('HARGA SATUAN'!$E$6,MATCH(C405,'HARGA SATUAN'!$C$7:$C$1492,0),0)))</f>
        <v>0</v>
      </c>
      <c r="F405" s="138" t="str">
        <f t="shared" ca="1" si="20"/>
        <v/>
      </c>
      <c r="G405" s="41">
        <f ca="1">IF(ISERROR(OFFSET('HARGA SATUAN'!$I$6,MATCH(C405,'HARGA SATUAN'!$C$7:$C$1492,0),0)),"",OFFSET('HARGA SATUAN'!$I$6,MATCH(C405,'HARGA SATUAN'!$C$7:$C$1492,0),0))</f>
        <v>0</v>
      </c>
      <c r="H405" s="136" t="str">
        <f ca="1">IF(B405="","",#REF!)</f>
        <v/>
      </c>
      <c r="I405" s="136" t="str">
        <f ca="1">IF(B405="","",#REF!)</f>
        <v/>
      </c>
      <c r="J405" s="136" t="str">
        <f ca="1">IF(B405="","",#REF!)</f>
        <v/>
      </c>
      <c r="K405" s="136" t="str">
        <f ca="1">IF(B405="","",#REF!)</f>
        <v/>
      </c>
      <c r="L405" s="136" t="str">
        <f ca="1">IF(C405="","",#REF!)</f>
        <v/>
      </c>
    </row>
    <row r="406" spans="1:12">
      <c r="A406" s="112">
        <v>395</v>
      </c>
      <c r="B406" s="134" t="str">
        <f t="shared" ca="1" si="18"/>
        <v/>
      </c>
      <c r="C406" s="109" t="str">
        <f t="shared" ca="1" si="19"/>
        <v/>
      </c>
      <c r="D406" s="101" t="str">
        <f ca="1">IF(ISERROR(OFFSET('HARGA SATUAN'!$D$6,MATCH(C406,'HARGA SATUAN'!$C$7:$C$1492,0),0)),"",OFFSET('HARGA SATUAN'!$D$6,MATCH(C406,'HARGA SATUAN'!$C$7:$C$1492,0),0))</f>
        <v/>
      </c>
      <c r="E406" s="101">
        <f ca="1">IF(B406="+","Unit",IF(ISERROR(OFFSET('HARGA SATUAN'!$E$6,MATCH(C406,'HARGA SATUAN'!$C$7:$C$1492,0),0)),"",OFFSET('HARGA SATUAN'!$E$6,MATCH(C406,'HARGA SATUAN'!$C$7:$C$1492,0),0)))</f>
        <v>0</v>
      </c>
      <c r="F406" s="138" t="str">
        <f t="shared" ca="1" si="20"/>
        <v/>
      </c>
      <c r="G406" s="41">
        <f ca="1">IF(ISERROR(OFFSET('HARGA SATUAN'!$I$6,MATCH(C406,'HARGA SATUAN'!$C$7:$C$1492,0),0)),"",OFFSET('HARGA SATUAN'!$I$6,MATCH(C406,'HARGA SATUAN'!$C$7:$C$1492,0),0))</f>
        <v>0</v>
      </c>
      <c r="H406" s="136" t="str">
        <f ca="1">IF(B406="","",#REF!)</f>
        <v/>
      </c>
      <c r="I406" s="136" t="str">
        <f ca="1">IF(B406="","",#REF!)</f>
        <v/>
      </c>
      <c r="J406" s="136" t="str">
        <f ca="1">IF(B406="","",#REF!)</f>
        <v/>
      </c>
      <c r="K406" s="136" t="str">
        <f ca="1">IF(B406="","",#REF!)</f>
        <v/>
      </c>
      <c r="L406" s="136" t="str">
        <f ca="1">IF(C406="","",#REF!)</f>
        <v/>
      </c>
    </row>
    <row r="407" spans="1:12">
      <c r="A407" s="112">
        <v>396</v>
      </c>
      <c r="B407" s="134" t="str">
        <f t="shared" ca="1" si="18"/>
        <v/>
      </c>
      <c r="C407" s="109" t="str">
        <f t="shared" ca="1" si="19"/>
        <v/>
      </c>
      <c r="D407" s="101" t="str">
        <f ca="1">IF(ISERROR(OFFSET('HARGA SATUAN'!$D$6,MATCH(C407,'HARGA SATUAN'!$C$7:$C$1492,0),0)),"",OFFSET('HARGA SATUAN'!$D$6,MATCH(C407,'HARGA SATUAN'!$C$7:$C$1492,0),0))</f>
        <v/>
      </c>
      <c r="E407" s="101">
        <f ca="1">IF(B407="+","Unit",IF(ISERROR(OFFSET('HARGA SATUAN'!$E$6,MATCH(C407,'HARGA SATUAN'!$C$7:$C$1492,0),0)),"",OFFSET('HARGA SATUAN'!$E$6,MATCH(C407,'HARGA SATUAN'!$C$7:$C$1492,0),0)))</f>
        <v>0</v>
      </c>
      <c r="F407" s="138" t="str">
        <f t="shared" ca="1" si="20"/>
        <v/>
      </c>
      <c r="G407" s="41">
        <f ca="1">IF(ISERROR(OFFSET('HARGA SATUAN'!$I$6,MATCH(C407,'HARGA SATUAN'!$C$7:$C$1492,0),0)),"",OFFSET('HARGA SATUAN'!$I$6,MATCH(C407,'HARGA SATUAN'!$C$7:$C$1492,0),0))</f>
        <v>0</v>
      </c>
      <c r="H407" s="136" t="str">
        <f ca="1">IF(B407="","",#REF!)</f>
        <v/>
      </c>
      <c r="I407" s="136" t="str">
        <f ca="1">IF(B407="","",#REF!)</f>
        <v/>
      </c>
      <c r="J407" s="136" t="str">
        <f ca="1">IF(B407="","",#REF!)</f>
        <v/>
      </c>
      <c r="K407" s="136" t="str">
        <f ca="1">IF(B407="","",#REF!)</f>
        <v/>
      </c>
      <c r="L407" s="136" t="str">
        <f ca="1">IF(C407="","",#REF!)</f>
        <v/>
      </c>
    </row>
    <row r="408" spans="1:12">
      <c r="A408" s="112">
        <v>397</v>
      </c>
      <c r="B408" s="134" t="str">
        <f t="shared" ca="1" si="18"/>
        <v/>
      </c>
      <c r="C408" s="109" t="str">
        <f t="shared" ca="1" si="19"/>
        <v/>
      </c>
      <c r="D408" s="101" t="str">
        <f ca="1">IF(ISERROR(OFFSET('HARGA SATUAN'!$D$6,MATCH(C408,'HARGA SATUAN'!$C$7:$C$1492,0),0)),"",OFFSET('HARGA SATUAN'!$D$6,MATCH(C408,'HARGA SATUAN'!$C$7:$C$1492,0),0))</f>
        <v/>
      </c>
      <c r="E408" s="101">
        <f ca="1">IF(B408="+","Unit",IF(ISERROR(OFFSET('HARGA SATUAN'!$E$6,MATCH(C408,'HARGA SATUAN'!$C$7:$C$1492,0),0)),"",OFFSET('HARGA SATUAN'!$E$6,MATCH(C408,'HARGA SATUAN'!$C$7:$C$1492,0),0)))</f>
        <v>0</v>
      </c>
      <c r="F408" s="138" t="str">
        <f t="shared" ca="1" si="20"/>
        <v/>
      </c>
      <c r="G408" s="41">
        <f ca="1">IF(ISERROR(OFFSET('HARGA SATUAN'!$I$6,MATCH(C408,'HARGA SATUAN'!$C$7:$C$1492,0),0)),"",OFFSET('HARGA SATUAN'!$I$6,MATCH(C408,'HARGA SATUAN'!$C$7:$C$1492,0),0))</f>
        <v>0</v>
      </c>
      <c r="H408" s="136" t="str">
        <f ca="1">IF(B408="","",#REF!)</f>
        <v/>
      </c>
      <c r="I408" s="136" t="str">
        <f ca="1">IF(B408="","",#REF!)</f>
        <v/>
      </c>
      <c r="J408" s="136" t="str">
        <f ca="1">IF(B408="","",#REF!)</f>
        <v/>
      </c>
      <c r="K408" s="136" t="str">
        <f ca="1">IF(B408="","",#REF!)</f>
        <v/>
      </c>
      <c r="L408" s="136" t="str">
        <f ca="1">IF(C408="","",#REF!)</f>
        <v/>
      </c>
    </row>
    <row r="409" spans="1:12">
      <c r="A409" s="112">
        <v>398</v>
      </c>
      <c r="B409" s="134" t="str">
        <f t="shared" ca="1" si="18"/>
        <v/>
      </c>
      <c r="C409" s="109" t="str">
        <f t="shared" ca="1" si="19"/>
        <v/>
      </c>
      <c r="D409" s="101" t="str">
        <f ca="1">IF(ISERROR(OFFSET('HARGA SATUAN'!$D$6,MATCH(C409,'HARGA SATUAN'!$C$7:$C$1492,0),0)),"",OFFSET('HARGA SATUAN'!$D$6,MATCH(C409,'HARGA SATUAN'!$C$7:$C$1492,0),0))</f>
        <v/>
      </c>
      <c r="E409" s="101">
        <f ca="1">IF(B409="+","Unit",IF(ISERROR(OFFSET('HARGA SATUAN'!$E$6,MATCH(C409,'HARGA SATUAN'!$C$7:$C$1492,0),0)),"",OFFSET('HARGA SATUAN'!$E$6,MATCH(C409,'HARGA SATUAN'!$C$7:$C$1492,0),0)))</f>
        <v>0</v>
      </c>
      <c r="F409" s="138" t="str">
        <f t="shared" ca="1" si="20"/>
        <v/>
      </c>
      <c r="G409" s="41">
        <f ca="1">IF(ISERROR(OFFSET('HARGA SATUAN'!$I$6,MATCH(C409,'HARGA SATUAN'!$C$7:$C$1492,0),0)),"",OFFSET('HARGA SATUAN'!$I$6,MATCH(C409,'HARGA SATUAN'!$C$7:$C$1492,0),0))</f>
        <v>0</v>
      </c>
      <c r="H409" s="136" t="str">
        <f ca="1">IF(B409="","",#REF!)</f>
        <v/>
      </c>
      <c r="I409" s="136" t="str">
        <f ca="1">IF(B409="","",#REF!)</f>
        <v/>
      </c>
      <c r="J409" s="136" t="str">
        <f ca="1">IF(B409="","",#REF!)</f>
        <v/>
      </c>
      <c r="K409" s="136" t="str">
        <f ca="1">IF(B409="","",#REF!)</f>
        <v/>
      </c>
      <c r="L409" s="136" t="str">
        <f ca="1">IF(C409="","",#REF!)</f>
        <v/>
      </c>
    </row>
    <row r="410" spans="1:12">
      <c r="A410" s="112">
        <v>399</v>
      </c>
      <c r="B410" s="134" t="str">
        <f t="shared" ca="1" si="18"/>
        <v/>
      </c>
      <c r="C410" s="109" t="str">
        <f t="shared" ca="1" si="19"/>
        <v/>
      </c>
      <c r="D410" s="101" t="str">
        <f ca="1">IF(ISERROR(OFFSET('HARGA SATUAN'!$D$6,MATCH(C410,'HARGA SATUAN'!$C$7:$C$1492,0),0)),"",OFFSET('HARGA SATUAN'!$D$6,MATCH(C410,'HARGA SATUAN'!$C$7:$C$1492,0),0))</f>
        <v/>
      </c>
      <c r="E410" s="101">
        <f ca="1">IF(B410="+","Unit",IF(ISERROR(OFFSET('HARGA SATUAN'!$E$6,MATCH(C410,'HARGA SATUAN'!$C$7:$C$1492,0),0)),"",OFFSET('HARGA SATUAN'!$E$6,MATCH(C410,'HARGA SATUAN'!$C$7:$C$1492,0),0)))</f>
        <v>0</v>
      </c>
      <c r="F410" s="138" t="str">
        <f t="shared" ca="1" si="20"/>
        <v/>
      </c>
      <c r="G410" s="41">
        <f ca="1">IF(ISERROR(OFFSET('HARGA SATUAN'!$I$6,MATCH(C410,'HARGA SATUAN'!$C$7:$C$1492,0),0)),"",OFFSET('HARGA SATUAN'!$I$6,MATCH(C410,'HARGA SATUAN'!$C$7:$C$1492,0),0))</f>
        <v>0</v>
      </c>
      <c r="H410" s="136" t="str">
        <f ca="1">IF(B410="","",#REF!)</f>
        <v/>
      </c>
      <c r="I410" s="136" t="str">
        <f ca="1">IF(B410="","",#REF!)</f>
        <v/>
      </c>
      <c r="J410" s="136" t="str">
        <f ca="1">IF(B410="","",#REF!)</f>
        <v/>
      </c>
      <c r="K410" s="136" t="str">
        <f ca="1">IF(B410="","",#REF!)</f>
        <v/>
      </c>
      <c r="L410" s="136" t="str">
        <f ca="1">IF(C410="","",#REF!)</f>
        <v/>
      </c>
    </row>
    <row r="411" spans="1:12">
      <c r="A411" s="112">
        <v>400</v>
      </c>
      <c r="B411" s="134" t="str">
        <f t="shared" ca="1" si="18"/>
        <v/>
      </c>
      <c r="C411" s="109" t="str">
        <f t="shared" ca="1" si="19"/>
        <v/>
      </c>
      <c r="D411" s="101" t="str">
        <f ca="1">IF(ISERROR(OFFSET('HARGA SATUAN'!$D$6,MATCH(C411,'HARGA SATUAN'!$C$7:$C$1492,0),0)),"",OFFSET('HARGA SATUAN'!$D$6,MATCH(C411,'HARGA SATUAN'!$C$7:$C$1492,0),0))</f>
        <v/>
      </c>
      <c r="E411" s="101">
        <f ca="1">IF(B411="+","Unit",IF(ISERROR(OFFSET('HARGA SATUAN'!$E$6,MATCH(C411,'HARGA SATUAN'!$C$7:$C$1492,0),0)),"",OFFSET('HARGA SATUAN'!$E$6,MATCH(C411,'HARGA SATUAN'!$C$7:$C$1492,0),0)))</f>
        <v>0</v>
      </c>
      <c r="F411" s="138" t="str">
        <f t="shared" ca="1" si="20"/>
        <v/>
      </c>
      <c r="G411" s="41">
        <f ca="1">IF(ISERROR(OFFSET('HARGA SATUAN'!$I$6,MATCH(C411,'HARGA SATUAN'!$C$7:$C$1492,0),0)),"",OFFSET('HARGA SATUAN'!$I$6,MATCH(C411,'HARGA SATUAN'!$C$7:$C$1492,0),0))</f>
        <v>0</v>
      </c>
      <c r="H411" s="136" t="str">
        <f ca="1">IF(B411="","",#REF!)</f>
        <v/>
      </c>
      <c r="I411" s="136" t="str">
        <f ca="1">IF(B411="","",#REF!)</f>
        <v/>
      </c>
      <c r="J411" s="136" t="str">
        <f ca="1">IF(B411="","",#REF!)</f>
        <v/>
      </c>
      <c r="K411" s="136" t="str">
        <f ca="1">IF(B411="","",#REF!)</f>
        <v/>
      </c>
      <c r="L411" s="136" t="str">
        <f ca="1">IF(C411="","",#REF!)</f>
        <v/>
      </c>
    </row>
    <row r="412" spans="1:12">
      <c r="A412" s="112">
        <v>401</v>
      </c>
      <c r="B412" s="134" t="str">
        <f t="shared" ca="1" si="18"/>
        <v/>
      </c>
      <c r="C412" s="109" t="str">
        <f t="shared" ca="1" si="19"/>
        <v/>
      </c>
      <c r="D412" s="101" t="str">
        <f ca="1">IF(ISERROR(OFFSET('HARGA SATUAN'!$D$6,MATCH(C412,'HARGA SATUAN'!$C$7:$C$1492,0),0)),"",OFFSET('HARGA SATUAN'!$D$6,MATCH(C412,'HARGA SATUAN'!$C$7:$C$1492,0),0))</f>
        <v/>
      </c>
      <c r="E412" s="101">
        <f ca="1">IF(B412="+","Unit",IF(ISERROR(OFFSET('HARGA SATUAN'!$E$6,MATCH(C412,'HARGA SATUAN'!$C$7:$C$1492,0),0)),"",OFFSET('HARGA SATUAN'!$E$6,MATCH(C412,'HARGA SATUAN'!$C$7:$C$1492,0),0)))</f>
        <v>0</v>
      </c>
      <c r="F412" s="138" t="str">
        <f t="shared" ca="1" si="20"/>
        <v/>
      </c>
      <c r="G412" s="41">
        <f ca="1">IF(ISERROR(OFFSET('HARGA SATUAN'!$I$6,MATCH(C412,'HARGA SATUAN'!$C$7:$C$1492,0),0)),"",OFFSET('HARGA SATUAN'!$I$6,MATCH(C412,'HARGA SATUAN'!$C$7:$C$1492,0),0))</f>
        <v>0</v>
      </c>
      <c r="H412" s="136" t="str">
        <f ca="1">IF(B412="","",#REF!)</f>
        <v/>
      </c>
      <c r="I412" s="136" t="str">
        <f ca="1">IF(B412="","",#REF!)</f>
        <v/>
      </c>
      <c r="J412" s="136" t="str">
        <f ca="1">IF(B412="","",#REF!)</f>
        <v/>
      </c>
      <c r="K412" s="136" t="str">
        <f ca="1">IF(B412="","",#REF!)</f>
        <v/>
      </c>
      <c r="L412" s="136" t="str">
        <f ca="1">IF(C412="","",#REF!)</f>
        <v/>
      </c>
    </row>
    <row r="413" spans="1:12">
      <c r="A413" s="112">
        <v>402</v>
      </c>
      <c r="B413" s="134" t="str">
        <f t="shared" ca="1" si="18"/>
        <v/>
      </c>
      <c r="C413" s="109" t="str">
        <f t="shared" ca="1" si="19"/>
        <v/>
      </c>
      <c r="D413" s="101" t="str">
        <f ca="1">IF(ISERROR(OFFSET('HARGA SATUAN'!$D$6,MATCH(C413,'HARGA SATUAN'!$C$7:$C$1492,0),0)),"",OFFSET('HARGA SATUAN'!$D$6,MATCH(C413,'HARGA SATUAN'!$C$7:$C$1492,0),0))</f>
        <v/>
      </c>
      <c r="E413" s="101">
        <f ca="1">IF(B413="+","Unit",IF(ISERROR(OFFSET('HARGA SATUAN'!$E$6,MATCH(C413,'HARGA SATUAN'!$C$7:$C$1492,0),0)),"",OFFSET('HARGA SATUAN'!$E$6,MATCH(C413,'HARGA SATUAN'!$C$7:$C$1492,0),0)))</f>
        <v>0</v>
      </c>
      <c r="F413" s="138" t="str">
        <f t="shared" ca="1" si="20"/>
        <v/>
      </c>
      <c r="G413" s="41">
        <f ca="1">IF(ISERROR(OFFSET('HARGA SATUAN'!$I$6,MATCH(C413,'HARGA SATUAN'!$C$7:$C$1492,0),0)),"",OFFSET('HARGA SATUAN'!$I$6,MATCH(C413,'HARGA SATUAN'!$C$7:$C$1492,0),0))</f>
        <v>0</v>
      </c>
      <c r="H413" s="136" t="str">
        <f ca="1">IF(B413="","",#REF!)</f>
        <v/>
      </c>
      <c r="I413" s="136" t="str">
        <f ca="1">IF(B413="","",#REF!)</f>
        <v/>
      </c>
      <c r="J413" s="136" t="str">
        <f ca="1">IF(B413="","",#REF!)</f>
        <v/>
      </c>
      <c r="K413" s="136" t="str">
        <f ca="1">IF(B413="","",#REF!)</f>
        <v/>
      </c>
      <c r="L413" s="136" t="str">
        <f ca="1">IF(C413="","",#REF!)</f>
        <v/>
      </c>
    </row>
    <row r="414" spans="1:12">
      <c r="A414" s="112">
        <v>403</v>
      </c>
      <c r="B414" s="134" t="str">
        <f t="shared" ca="1" si="18"/>
        <v/>
      </c>
      <c r="C414" s="109" t="str">
        <f t="shared" ca="1" si="19"/>
        <v/>
      </c>
      <c r="D414" s="101" t="str">
        <f ca="1">IF(ISERROR(OFFSET('HARGA SATUAN'!$D$6,MATCH(C414,'HARGA SATUAN'!$C$7:$C$1492,0),0)),"",OFFSET('HARGA SATUAN'!$D$6,MATCH(C414,'HARGA SATUAN'!$C$7:$C$1492,0),0))</f>
        <v/>
      </c>
      <c r="E414" s="101">
        <f ca="1">IF(B414="+","Unit",IF(ISERROR(OFFSET('HARGA SATUAN'!$E$6,MATCH(C414,'HARGA SATUAN'!$C$7:$C$1492,0),0)),"",OFFSET('HARGA SATUAN'!$E$6,MATCH(C414,'HARGA SATUAN'!$C$7:$C$1492,0),0)))</f>
        <v>0</v>
      </c>
      <c r="F414" s="138" t="str">
        <f t="shared" ca="1" si="20"/>
        <v/>
      </c>
      <c r="G414" s="41">
        <f ca="1">IF(ISERROR(OFFSET('HARGA SATUAN'!$I$6,MATCH(C414,'HARGA SATUAN'!$C$7:$C$1492,0),0)),"",OFFSET('HARGA SATUAN'!$I$6,MATCH(C414,'HARGA SATUAN'!$C$7:$C$1492,0),0))</f>
        <v>0</v>
      </c>
      <c r="H414" s="136" t="str">
        <f ca="1">IF(B414="","",#REF!)</f>
        <v/>
      </c>
      <c r="I414" s="136" t="str">
        <f ca="1">IF(B414="","",#REF!)</f>
        <v/>
      </c>
      <c r="J414" s="136" t="str">
        <f ca="1">IF(B414="","",#REF!)</f>
        <v/>
      </c>
      <c r="K414" s="136" t="str">
        <f ca="1">IF(B414="","",#REF!)</f>
        <v/>
      </c>
      <c r="L414" s="136" t="str">
        <f ca="1">IF(C414="","",#REF!)</f>
        <v/>
      </c>
    </row>
    <row r="415" spans="1:12">
      <c r="A415" s="112">
        <v>404</v>
      </c>
      <c r="B415" s="134" t="str">
        <f t="shared" ca="1" si="18"/>
        <v/>
      </c>
      <c r="C415" s="109" t="str">
        <f t="shared" ca="1" si="19"/>
        <v/>
      </c>
      <c r="D415" s="101" t="str">
        <f ca="1">IF(ISERROR(OFFSET('HARGA SATUAN'!$D$6,MATCH(C415,'HARGA SATUAN'!$C$7:$C$1492,0),0)),"",OFFSET('HARGA SATUAN'!$D$6,MATCH(C415,'HARGA SATUAN'!$C$7:$C$1492,0),0))</f>
        <v/>
      </c>
      <c r="E415" s="101">
        <f ca="1">IF(B415="+","Unit",IF(ISERROR(OFFSET('HARGA SATUAN'!$E$6,MATCH(C415,'HARGA SATUAN'!$C$7:$C$1492,0),0)),"",OFFSET('HARGA SATUAN'!$E$6,MATCH(C415,'HARGA SATUAN'!$C$7:$C$1492,0),0)))</f>
        <v>0</v>
      </c>
      <c r="F415" s="138" t="str">
        <f t="shared" ca="1" si="20"/>
        <v/>
      </c>
      <c r="G415" s="41">
        <f ca="1">IF(ISERROR(OFFSET('HARGA SATUAN'!$I$6,MATCH(C415,'HARGA SATUAN'!$C$7:$C$1492,0),0)),"",OFFSET('HARGA SATUAN'!$I$6,MATCH(C415,'HARGA SATUAN'!$C$7:$C$1492,0),0))</f>
        <v>0</v>
      </c>
      <c r="H415" s="136" t="str">
        <f ca="1">IF(B415="","",#REF!)</f>
        <v/>
      </c>
      <c r="I415" s="136" t="str">
        <f ca="1">IF(B415="","",#REF!)</f>
        <v/>
      </c>
      <c r="J415" s="136" t="str">
        <f ca="1">IF(B415="","",#REF!)</f>
        <v/>
      </c>
      <c r="K415" s="136" t="str">
        <f ca="1">IF(B415="","",#REF!)</f>
        <v/>
      </c>
      <c r="L415" s="136" t="str">
        <f ca="1">IF(C415="","",#REF!)</f>
        <v/>
      </c>
    </row>
    <row r="416" spans="1:12">
      <c r="A416" s="112">
        <v>405</v>
      </c>
      <c r="B416" s="134" t="str">
        <f t="shared" ca="1" si="18"/>
        <v/>
      </c>
      <c r="C416" s="109" t="str">
        <f t="shared" ca="1" si="19"/>
        <v/>
      </c>
      <c r="D416" s="101" t="str">
        <f ca="1">IF(ISERROR(OFFSET('HARGA SATUAN'!$D$6,MATCH(C416,'HARGA SATUAN'!$C$7:$C$1492,0),0)),"",OFFSET('HARGA SATUAN'!$D$6,MATCH(C416,'HARGA SATUAN'!$C$7:$C$1492,0),0))</f>
        <v/>
      </c>
      <c r="E416" s="101">
        <f ca="1">IF(B416="+","Unit",IF(ISERROR(OFFSET('HARGA SATUAN'!$E$6,MATCH(C416,'HARGA SATUAN'!$C$7:$C$1492,0),0)),"",OFFSET('HARGA SATUAN'!$E$6,MATCH(C416,'HARGA SATUAN'!$C$7:$C$1492,0),0)))</f>
        <v>0</v>
      </c>
      <c r="F416" s="138" t="str">
        <f t="shared" ca="1" si="20"/>
        <v/>
      </c>
      <c r="G416" s="41">
        <f ca="1">IF(ISERROR(OFFSET('HARGA SATUAN'!$I$6,MATCH(C416,'HARGA SATUAN'!$C$7:$C$1492,0),0)),"",OFFSET('HARGA SATUAN'!$I$6,MATCH(C416,'HARGA SATUAN'!$C$7:$C$1492,0),0))</f>
        <v>0</v>
      </c>
      <c r="H416" s="136" t="str">
        <f ca="1">IF(B416="","",#REF!)</f>
        <v/>
      </c>
      <c r="I416" s="136" t="str">
        <f ca="1">IF(B416="","",#REF!)</f>
        <v/>
      </c>
      <c r="J416" s="136" t="str">
        <f ca="1">IF(B416="","",#REF!)</f>
        <v/>
      </c>
      <c r="K416" s="136" t="str">
        <f ca="1">IF(B416="","",#REF!)</f>
        <v/>
      </c>
      <c r="L416" s="136" t="str">
        <f ca="1">IF(C416="","",#REF!)</f>
        <v/>
      </c>
    </row>
    <row r="417" spans="1:12">
      <c r="A417" s="112">
        <v>406</v>
      </c>
      <c r="B417" s="134" t="str">
        <f t="shared" ca="1" si="18"/>
        <v/>
      </c>
      <c r="C417" s="109" t="str">
        <f t="shared" ca="1" si="19"/>
        <v/>
      </c>
      <c r="D417" s="101" t="str">
        <f ca="1">IF(ISERROR(OFFSET('HARGA SATUAN'!$D$6,MATCH(C417,'HARGA SATUAN'!$C$7:$C$1492,0),0)),"",OFFSET('HARGA SATUAN'!$D$6,MATCH(C417,'HARGA SATUAN'!$C$7:$C$1492,0),0))</f>
        <v/>
      </c>
      <c r="E417" s="101">
        <f ca="1">IF(B417="+","Unit",IF(ISERROR(OFFSET('HARGA SATUAN'!$E$6,MATCH(C417,'HARGA SATUAN'!$C$7:$C$1492,0),0)),"",OFFSET('HARGA SATUAN'!$E$6,MATCH(C417,'HARGA SATUAN'!$C$7:$C$1492,0),0)))</f>
        <v>0</v>
      </c>
      <c r="F417" s="138" t="str">
        <f t="shared" ca="1" si="20"/>
        <v/>
      </c>
      <c r="G417" s="41">
        <f ca="1">IF(ISERROR(OFFSET('HARGA SATUAN'!$I$6,MATCH(C417,'HARGA SATUAN'!$C$7:$C$1492,0),0)),"",OFFSET('HARGA SATUAN'!$I$6,MATCH(C417,'HARGA SATUAN'!$C$7:$C$1492,0),0))</f>
        <v>0</v>
      </c>
      <c r="H417" s="136" t="str">
        <f ca="1">IF(B417="","",#REF!)</f>
        <v/>
      </c>
      <c r="I417" s="136" t="str">
        <f ca="1">IF(B417="","",#REF!)</f>
        <v/>
      </c>
      <c r="J417" s="136" t="str">
        <f ca="1">IF(B417="","",#REF!)</f>
        <v/>
      </c>
      <c r="K417" s="136" t="str">
        <f ca="1">IF(B417="","",#REF!)</f>
        <v/>
      </c>
      <c r="L417" s="136" t="str">
        <f ca="1">IF(C417="","",#REF!)</f>
        <v/>
      </c>
    </row>
    <row r="418" spans="1:12">
      <c r="A418" s="112">
        <v>407</v>
      </c>
      <c r="B418" s="134" t="str">
        <f t="shared" ca="1" si="18"/>
        <v/>
      </c>
      <c r="C418" s="109" t="str">
        <f t="shared" ca="1" si="19"/>
        <v/>
      </c>
      <c r="D418" s="101" t="str">
        <f ca="1">IF(ISERROR(OFFSET('HARGA SATUAN'!$D$6,MATCH(C418,'HARGA SATUAN'!$C$7:$C$1492,0),0)),"",OFFSET('HARGA SATUAN'!$D$6,MATCH(C418,'HARGA SATUAN'!$C$7:$C$1492,0),0))</f>
        <v/>
      </c>
      <c r="E418" s="101">
        <f ca="1">IF(B418="+","Unit",IF(ISERROR(OFFSET('HARGA SATUAN'!$E$6,MATCH(C418,'HARGA SATUAN'!$C$7:$C$1492,0),0)),"",OFFSET('HARGA SATUAN'!$E$6,MATCH(C418,'HARGA SATUAN'!$C$7:$C$1492,0),0)))</f>
        <v>0</v>
      </c>
      <c r="F418" s="138" t="str">
        <f t="shared" ca="1" si="20"/>
        <v/>
      </c>
      <c r="G418" s="41">
        <f ca="1">IF(ISERROR(OFFSET('HARGA SATUAN'!$I$6,MATCH(C418,'HARGA SATUAN'!$C$7:$C$1492,0),0)),"",OFFSET('HARGA SATUAN'!$I$6,MATCH(C418,'HARGA SATUAN'!$C$7:$C$1492,0),0))</f>
        <v>0</v>
      </c>
      <c r="H418" s="136" t="str">
        <f ca="1">IF(B418="","",#REF!)</f>
        <v/>
      </c>
      <c r="I418" s="136" t="str">
        <f ca="1">IF(B418="","",#REF!)</f>
        <v/>
      </c>
      <c r="J418" s="136" t="str">
        <f ca="1">IF(B418="","",#REF!)</f>
        <v/>
      </c>
      <c r="K418" s="136" t="str">
        <f ca="1">IF(B418="","",#REF!)</f>
        <v/>
      </c>
      <c r="L418" s="136" t="str">
        <f ca="1">IF(C418="","",#REF!)</f>
        <v/>
      </c>
    </row>
    <row r="419" spans="1:12">
      <c r="A419" s="112">
        <v>408</v>
      </c>
      <c r="B419" s="134" t="str">
        <f t="shared" ca="1" si="18"/>
        <v/>
      </c>
      <c r="C419" s="109" t="str">
        <f t="shared" ca="1" si="19"/>
        <v/>
      </c>
      <c r="D419" s="101" t="str">
        <f ca="1">IF(ISERROR(OFFSET('HARGA SATUAN'!$D$6,MATCH(C419,'HARGA SATUAN'!$C$7:$C$1492,0),0)),"",OFFSET('HARGA SATUAN'!$D$6,MATCH(C419,'HARGA SATUAN'!$C$7:$C$1492,0),0))</f>
        <v/>
      </c>
      <c r="E419" s="101">
        <f ca="1">IF(B419="+","Unit",IF(ISERROR(OFFSET('HARGA SATUAN'!$E$6,MATCH(C419,'HARGA SATUAN'!$C$7:$C$1492,0),0)),"",OFFSET('HARGA SATUAN'!$E$6,MATCH(C419,'HARGA SATUAN'!$C$7:$C$1492,0),0)))</f>
        <v>0</v>
      </c>
      <c r="F419" s="138" t="str">
        <f t="shared" ca="1" si="20"/>
        <v/>
      </c>
      <c r="G419" s="41">
        <f ca="1">IF(ISERROR(OFFSET('HARGA SATUAN'!$I$6,MATCH(C419,'HARGA SATUAN'!$C$7:$C$1492,0),0)),"",OFFSET('HARGA SATUAN'!$I$6,MATCH(C419,'HARGA SATUAN'!$C$7:$C$1492,0),0))</f>
        <v>0</v>
      </c>
      <c r="H419" s="136" t="str">
        <f ca="1">IF(B419="","",#REF!)</f>
        <v/>
      </c>
      <c r="I419" s="136" t="str">
        <f ca="1">IF(B419="","",#REF!)</f>
        <v/>
      </c>
      <c r="J419" s="136" t="str">
        <f ca="1">IF(B419="","",#REF!)</f>
        <v/>
      </c>
      <c r="K419" s="136" t="str">
        <f ca="1">IF(B419="","",#REF!)</f>
        <v/>
      </c>
      <c r="L419" s="136" t="str">
        <f ca="1">IF(C419="","",#REF!)</f>
        <v/>
      </c>
    </row>
    <row r="420" spans="1:12">
      <c r="A420" s="112">
        <v>409</v>
      </c>
      <c r="B420" s="134" t="str">
        <f t="shared" ca="1" si="18"/>
        <v/>
      </c>
      <c r="C420" s="109" t="str">
        <f t="shared" ca="1" si="19"/>
        <v/>
      </c>
      <c r="D420" s="101" t="str">
        <f ca="1">IF(ISERROR(OFFSET('HARGA SATUAN'!$D$6,MATCH(C420,'HARGA SATUAN'!$C$7:$C$1492,0),0)),"",OFFSET('HARGA SATUAN'!$D$6,MATCH(C420,'HARGA SATUAN'!$C$7:$C$1492,0),0))</f>
        <v/>
      </c>
      <c r="E420" s="101">
        <f ca="1">IF(B420="+","Unit",IF(ISERROR(OFFSET('HARGA SATUAN'!$E$6,MATCH(C420,'HARGA SATUAN'!$C$7:$C$1492,0),0)),"",OFFSET('HARGA SATUAN'!$E$6,MATCH(C420,'HARGA SATUAN'!$C$7:$C$1492,0),0)))</f>
        <v>0</v>
      </c>
      <c r="F420" s="138" t="str">
        <f t="shared" ca="1" si="20"/>
        <v/>
      </c>
      <c r="G420" s="41">
        <f ca="1">IF(ISERROR(OFFSET('HARGA SATUAN'!$I$6,MATCH(C420,'HARGA SATUAN'!$C$7:$C$1492,0),0)),"",OFFSET('HARGA SATUAN'!$I$6,MATCH(C420,'HARGA SATUAN'!$C$7:$C$1492,0),0))</f>
        <v>0</v>
      </c>
      <c r="H420" s="136" t="str">
        <f ca="1">IF(B420="","",#REF!)</f>
        <v/>
      </c>
      <c r="I420" s="136" t="str">
        <f ca="1">IF(B420="","",#REF!)</f>
        <v/>
      </c>
      <c r="J420" s="136" t="str">
        <f ca="1">IF(B420="","",#REF!)</f>
        <v/>
      </c>
      <c r="K420" s="136" t="str">
        <f ca="1">IF(B420="","",#REF!)</f>
        <v/>
      </c>
      <c r="L420" s="136" t="str">
        <f ca="1">IF(C420="","",#REF!)</f>
        <v/>
      </c>
    </row>
    <row r="421" spans="1:12">
      <c r="A421" s="112">
        <v>410</v>
      </c>
      <c r="B421" s="134" t="str">
        <f t="shared" ca="1" si="18"/>
        <v/>
      </c>
      <c r="C421" s="109" t="str">
        <f t="shared" ca="1" si="19"/>
        <v/>
      </c>
      <c r="D421" s="101" t="str">
        <f ca="1">IF(ISERROR(OFFSET('HARGA SATUAN'!$D$6,MATCH(C421,'HARGA SATUAN'!$C$7:$C$1492,0),0)),"",OFFSET('HARGA SATUAN'!$D$6,MATCH(C421,'HARGA SATUAN'!$C$7:$C$1492,0),0))</f>
        <v/>
      </c>
      <c r="E421" s="101">
        <f ca="1">IF(B421="+","Unit",IF(ISERROR(OFFSET('HARGA SATUAN'!$E$6,MATCH(C421,'HARGA SATUAN'!$C$7:$C$1492,0),0)),"",OFFSET('HARGA SATUAN'!$E$6,MATCH(C421,'HARGA SATUAN'!$C$7:$C$1492,0),0)))</f>
        <v>0</v>
      </c>
      <c r="F421" s="138" t="str">
        <f t="shared" ca="1" si="20"/>
        <v/>
      </c>
      <c r="G421" s="41">
        <f ca="1">IF(ISERROR(OFFSET('HARGA SATUAN'!$I$6,MATCH(C421,'HARGA SATUAN'!$C$7:$C$1492,0),0)),"",OFFSET('HARGA SATUAN'!$I$6,MATCH(C421,'HARGA SATUAN'!$C$7:$C$1492,0),0))</f>
        <v>0</v>
      </c>
      <c r="H421" s="136" t="str">
        <f ca="1">IF(B421="","",#REF!)</f>
        <v/>
      </c>
      <c r="I421" s="136" t="str">
        <f ca="1">IF(B421="","",#REF!)</f>
        <v/>
      </c>
      <c r="J421" s="136" t="str">
        <f ca="1">IF(B421="","",#REF!)</f>
        <v/>
      </c>
      <c r="K421" s="136" t="str">
        <f ca="1">IF(B421="","",#REF!)</f>
        <v/>
      </c>
      <c r="L421" s="136" t="str">
        <f ca="1">IF(C421="","",#REF!)</f>
        <v/>
      </c>
    </row>
    <row r="422" spans="1:12">
      <c r="A422" s="112">
        <v>411</v>
      </c>
      <c r="B422" s="134" t="str">
        <f t="shared" ca="1" si="18"/>
        <v/>
      </c>
      <c r="C422" s="109" t="str">
        <f t="shared" ca="1" si="19"/>
        <v/>
      </c>
      <c r="D422" s="101" t="str">
        <f ca="1">IF(ISERROR(OFFSET('HARGA SATUAN'!$D$6,MATCH(C422,'HARGA SATUAN'!$C$7:$C$1492,0),0)),"",OFFSET('HARGA SATUAN'!$D$6,MATCH(C422,'HARGA SATUAN'!$C$7:$C$1492,0),0))</f>
        <v/>
      </c>
      <c r="E422" s="101">
        <f ca="1">IF(B422="+","Unit",IF(ISERROR(OFFSET('HARGA SATUAN'!$E$6,MATCH(C422,'HARGA SATUAN'!$C$7:$C$1492,0),0)),"",OFFSET('HARGA SATUAN'!$E$6,MATCH(C422,'HARGA SATUAN'!$C$7:$C$1492,0),0)))</f>
        <v>0</v>
      </c>
      <c r="F422" s="138" t="str">
        <f t="shared" ca="1" si="20"/>
        <v/>
      </c>
      <c r="G422" s="41">
        <f ca="1">IF(ISERROR(OFFSET('HARGA SATUAN'!$I$6,MATCH(C422,'HARGA SATUAN'!$C$7:$C$1492,0),0)),"",OFFSET('HARGA SATUAN'!$I$6,MATCH(C422,'HARGA SATUAN'!$C$7:$C$1492,0),0))</f>
        <v>0</v>
      </c>
      <c r="H422" s="136" t="str">
        <f ca="1">IF(B422="","",#REF!)</f>
        <v/>
      </c>
      <c r="I422" s="136" t="str">
        <f ca="1">IF(B422="","",#REF!)</f>
        <v/>
      </c>
      <c r="J422" s="136" t="str">
        <f ca="1">IF(B422="","",#REF!)</f>
        <v/>
      </c>
      <c r="K422" s="136" t="str">
        <f ca="1">IF(B422="","",#REF!)</f>
        <v/>
      </c>
      <c r="L422" s="136" t="str">
        <f ca="1">IF(C422="","",#REF!)</f>
        <v/>
      </c>
    </row>
    <row r="423" spans="1:12">
      <c r="A423" s="112">
        <v>412</v>
      </c>
      <c r="B423" s="134" t="str">
        <f t="shared" ca="1" si="18"/>
        <v/>
      </c>
      <c r="C423" s="109" t="str">
        <f t="shared" ca="1" si="19"/>
        <v/>
      </c>
      <c r="D423" s="101" t="str">
        <f ca="1">IF(ISERROR(OFFSET('HARGA SATUAN'!$D$6,MATCH(C423,'HARGA SATUAN'!$C$7:$C$1492,0),0)),"",OFFSET('HARGA SATUAN'!$D$6,MATCH(C423,'HARGA SATUAN'!$C$7:$C$1492,0),0))</f>
        <v/>
      </c>
      <c r="E423" s="101">
        <f ca="1">IF(B423="+","Unit",IF(ISERROR(OFFSET('HARGA SATUAN'!$E$6,MATCH(C423,'HARGA SATUAN'!$C$7:$C$1492,0),0)),"",OFFSET('HARGA SATUAN'!$E$6,MATCH(C423,'HARGA SATUAN'!$C$7:$C$1492,0),0)))</f>
        <v>0</v>
      </c>
      <c r="F423" s="138" t="str">
        <f t="shared" ca="1" si="20"/>
        <v/>
      </c>
      <c r="G423" s="41">
        <f ca="1">IF(ISERROR(OFFSET('HARGA SATUAN'!$I$6,MATCH(C423,'HARGA SATUAN'!$C$7:$C$1492,0),0)),"",OFFSET('HARGA SATUAN'!$I$6,MATCH(C423,'HARGA SATUAN'!$C$7:$C$1492,0),0))</f>
        <v>0</v>
      </c>
      <c r="H423" s="136" t="str">
        <f ca="1">IF(B423="","",#REF!)</f>
        <v/>
      </c>
      <c r="I423" s="136" t="str">
        <f ca="1">IF(B423="","",#REF!)</f>
        <v/>
      </c>
      <c r="J423" s="136" t="str">
        <f ca="1">IF(B423="","",#REF!)</f>
        <v/>
      </c>
      <c r="K423" s="136" t="str">
        <f ca="1">IF(B423="","",#REF!)</f>
        <v/>
      </c>
      <c r="L423" s="136" t="str">
        <f ca="1">IF(C423="","",#REF!)</f>
        <v/>
      </c>
    </row>
    <row r="424" spans="1:12">
      <c r="A424" s="112">
        <v>413</v>
      </c>
      <c r="B424" s="134" t="str">
        <f t="shared" ca="1" si="18"/>
        <v/>
      </c>
      <c r="C424" s="109" t="str">
        <f t="shared" ca="1" si="19"/>
        <v/>
      </c>
      <c r="D424" s="101" t="str">
        <f ca="1">IF(ISERROR(OFFSET('HARGA SATUAN'!$D$6,MATCH(C424,'HARGA SATUAN'!$C$7:$C$1492,0),0)),"",OFFSET('HARGA SATUAN'!$D$6,MATCH(C424,'HARGA SATUAN'!$C$7:$C$1492,0),0))</f>
        <v/>
      </c>
      <c r="E424" s="101">
        <f ca="1">IF(B424="+","Unit",IF(ISERROR(OFFSET('HARGA SATUAN'!$E$6,MATCH(C424,'HARGA SATUAN'!$C$7:$C$1492,0),0)),"",OFFSET('HARGA SATUAN'!$E$6,MATCH(C424,'HARGA SATUAN'!$C$7:$C$1492,0),0)))</f>
        <v>0</v>
      </c>
      <c r="F424" s="138" t="str">
        <f t="shared" ca="1" si="20"/>
        <v/>
      </c>
      <c r="G424" s="41">
        <f ca="1">IF(ISERROR(OFFSET('HARGA SATUAN'!$I$6,MATCH(C424,'HARGA SATUAN'!$C$7:$C$1492,0),0)),"",OFFSET('HARGA SATUAN'!$I$6,MATCH(C424,'HARGA SATUAN'!$C$7:$C$1492,0),0))</f>
        <v>0</v>
      </c>
      <c r="H424" s="136" t="str">
        <f ca="1">IF(B424="","",#REF!)</f>
        <v/>
      </c>
      <c r="I424" s="136" t="str">
        <f ca="1">IF(B424="","",#REF!)</f>
        <v/>
      </c>
      <c r="J424" s="136" t="str">
        <f ca="1">IF(B424="","",#REF!)</f>
        <v/>
      </c>
      <c r="K424" s="136" t="str">
        <f ca="1">IF(B424="","",#REF!)</f>
        <v/>
      </c>
      <c r="L424" s="136" t="str">
        <f ca="1">IF(C424="","",#REF!)</f>
        <v/>
      </c>
    </row>
    <row r="425" spans="1:12">
      <c r="A425" s="112">
        <v>414</v>
      </c>
      <c r="B425" s="134" t="str">
        <f t="shared" ca="1" si="18"/>
        <v/>
      </c>
      <c r="C425" s="109" t="str">
        <f t="shared" ca="1" si="19"/>
        <v/>
      </c>
      <c r="D425" s="101" t="str">
        <f ca="1">IF(ISERROR(OFFSET('HARGA SATUAN'!$D$6,MATCH(C425,'HARGA SATUAN'!$C$7:$C$1492,0),0)),"",OFFSET('HARGA SATUAN'!$D$6,MATCH(C425,'HARGA SATUAN'!$C$7:$C$1492,0),0))</f>
        <v/>
      </c>
      <c r="E425" s="101">
        <f ca="1">IF(B425="+","Unit",IF(ISERROR(OFFSET('HARGA SATUAN'!$E$6,MATCH(C425,'HARGA SATUAN'!$C$7:$C$1492,0),0)),"",OFFSET('HARGA SATUAN'!$E$6,MATCH(C425,'HARGA SATUAN'!$C$7:$C$1492,0),0)))</f>
        <v>0</v>
      </c>
      <c r="F425" s="138" t="str">
        <f t="shared" ca="1" si="20"/>
        <v/>
      </c>
      <c r="G425" s="41">
        <f ca="1">IF(ISERROR(OFFSET('HARGA SATUAN'!$I$6,MATCH(C425,'HARGA SATUAN'!$C$7:$C$1492,0),0)),"",OFFSET('HARGA SATUAN'!$I$6,MATCH(C425,'HARGA SATUAN'!$C$7:$C$1492,0),0))</f>
        <v>0</v>
      </c>
      <c r="H425" s="136" t="str">
        <f ca="1">IF(B425="","",#REF!)</f>
        <v/>
      </c>
      <c r="I425" s="136" t="str">
        <f ca="1">IF(B425="","",#REF!)</f>
        <v/>
      </c>
      <c r="J425" s="136" t="str">
        <f ca="1">IF(B425="","",#REF!)</f>
        <v/>
      </c>
      <c r="K425" s="136" t="str">
        <f ca="1">IF(B425="","",#REF!)</f>
        <v/>
      </c>
      <c r="L425" s="136" t="str">
        <f ca="1">IF(C425="","",#REF!)</f>
        <v/>
      </c>
    </row>
    <row r="426" spans="1:12">
      <c r="A426" s="112">
        <v>415</v>
      </c>
      <c r="B426" s="134" t="str">
        <f t="shared" ca="1" si="18"/>
        <v/>
      </c>
      <c r="C426" s="109" t="str">
        <f t="shared" ca="1" si="19"/>
        <v/>
      </c>
      <c r="D426" s="101" t="str">
        <f ca="1">IF(ISERROR(OFFSET('HARGA SATUAN'!$D$6,MATCH(C426,'HARGA SATUAN'!$C$7:$C$1492,0),0)),"",OFFSET('HARGA SATUAN'!$D$6,MATCH(C426,'HARGA SATUAN'!$C$7:$C$1492,0),0))</f>
        <v/>
      </c>
      <c r="E426" s="101">
        <f ca="1">IF(B426="+","Unit",IF(ISERROR(OFFSET('HARGA SATUAN'!$E$6,MATCH(C426,'HARGA SATUAN'!$C$7:$C$1492,0),0)),"",OFFSET('HARGA SATUAN'!$E$6,MATCH(C426,'HARGA SATUAN'!$C$7:$C$1492,0),0)))</f>
        <v>0</v>
      </c>
      <c r="F426" s="138" t="str">
        <f t="shared" ca="1" si="20"/>
        <v/>
      </c>
      <c r="G426" s="41">
        <f ca="1">IF(ISERROR(OFFSET('HARGA SATUAN'!$I$6,MATCH(C426,'HARGA SATUAN'!$C$7:$C$1492,0),0)),"",OFFSET('HARGA SATUAN'!$I$6,MATCH(C426,'HARGA SATUAN'!$C$7:$C$1492,0),0))</f>
        <v>0</v>
      </c>
      <c r="H426" s="136" t="str">
        <f ca="1">IF(B426="","",#REF!)</f>
        <v/>
      </c>
      <c r="I426" s="136" t="str">
        <f ca="1">IF(B426="","",#REF!)</f>
        <v/>
      </c>
      <c r="J426" s="136" t="str">
        <f ca="1">IF(B426="","",#REF!)</f>
        <v/>
      </c>
      <c r="K426" s="136" t="str">
        <f ca="1">IF(B426="","",#REF!)</f>
        <v/>
      </c>
      <c r="L426" s="136" t="str">
        <f ca="1">IF(C426="","",#REF!)</f>
        <v/>
      </c>
    </row>
    <row r="427" spans="1:12">
      <c r="A427" s="112">
        <v>416</v>
      </c>
      <c r="B427" s="134" t="str">
        <f t="shared" ca="1" si="18"/>
        <v/>
      </c>
      <c r="C427" s="109" t="str">
        <f t="shared" ca="1" si="19"/>
        <v/>
      </c>
      <c r="D427" s="101" t="str">
        <f ca="1">IF(ISERROR(OFFSET('HARGA SATUAN'!$D$6,MATCH(C427,'HARGA SATUAN'!$C$7:$C$1492,0),0)),"",OFFSET('HARGA SATUAN'!$D$6,MATCH(C427,'HARGA SATUAN'!$C$7:$C$1492,0),0))</f>
        <v/>
      </c>
      <c r="E427" s="101">
        <f ca="1">IF(B427="+","Unit",IF(ISERROR(OFFSET('HARGA SATUAN'!$E$6,MATCH(C427,'HARGA SATUAN'!$C$7:$C$1492,0),0)),"",OFFSET('HARGA SATUAN'!$E$6,MATCH(C427,'HARGA SATUAN'!$C$7:$C$1492,0),0)))</f>
        <v>0</v>
      </c>
      <c r="F427" s="138" t="str">
        <f t="shared" ca="1" si="20"/>
        <v/>
      </c>
      <c r="G427" s="41">
        <f ca="1">IF(ISERROR(OFFSET('HARGA SATUAN'!$I$6,MATCH(C427,'HARGA SATUAN'!$C$7:$C$1492,0),0)),"",OFFSET('HARGA SATUAN'!$I$6,MATCH(C427,'HARGA SATUAN'!$C$7:$C$1492,0),0))</f>
        <v>0</v>
      </c>
      <c r="H427" s="136" t="str">
        <f ca="1">IF(B427="","",#REF!)</f>
        <v/>
      </c>
      <c r="I427" s="136" t="str">
        <f ca="1">IF(B427="","",#REF!)</f>
        <v/>
      </c>
      <c r="J427" s="136" t="str">
        <f ca="1">IF(B427="","",#REF!)</f>
        <v/>
      </c>
      <c r="K427" s="136" t="str">
        <f ca="1">IF(B427="","",#REF!)</f>
        <v/>
      </c>
      <c r="L427" s="136" t="str">
        <f ca="1">IF(C427="","",#REF!)</f>
        <v/>
      </c>
    </row>
    <row r="428" spans="1:12">
      <c r="A428" s="112">
        <v>417</v>
      </c>
      <c r="B428" s="134" t="str">
        <f t="shared" ca="1" si="18"/>
        <v/>
      </c>
      <c r="C428" s="109" t="str">
        <f t="shared" ca="1" si="19"/>
        <v/>
      </c>
      <c r="D428" s="101" t="str">
        <f ca="1">IF(ISERROR(OFFSET('HARGA SATUAN'!$D$6,MATCH(C428,'HARGA SATUAN'!$C$7:$C$1492,0),0)),"",OFFSET('HARGA SATUAN'!$D$6,MATCH(C428,'HARGA SATUAN'!$C$7:$C$1492,0),0))</f>
        <v/>
      </c>
      <c r="E428" s="101">
        <f ca="1">IF(B428="+","Unit",IF(ISERROR(OFFSET('HARGA SATUAN'!$E$6,MATCH(C428,'HARGA SATUAN'!$C$7:$C$1492,0),0)),"",OFFSET('HARGA SATUAN'!$E$6,MATCH(C428,'HARGA SATUAN'!$C$7:$C$1492,0),0)))</f>
        <v>0</v>
      </c>
      <c r="F428" s="138" t="str">
        <f t="shared" ca="1" si="20"/>
        <v/>
      </c>
      <c r="G428" s="41">
        <f ca="1">IF(ISERROR(OFFSET('HARGA SATUAN'!$I$6,MATCH(C428,'HARGA SATUAN'!$C$7:$C$1492,0),0)),"",OFFSET('HARGA SATUAN'!$I$6,MATCH(C428,'HARGA SATUAN'!$C$7:$C$1492,0),0))</f>
        <v>0</v>
      </c>
      <c r="H428" s="136" t="str">
        <f ca="1">IF(B428="","",#REF!)</f>
        <v/>
      </c>
      <c r="I428" s="136" t="str">
        <f ca="1">IF(B428="","",#REF!)</f>
        <v/>
      </c>
      <c r="J428" s="136" t="str">
        <f ca="1">IF(B428="","",#REF!)</f>
        <v/>
      </c>
      <c r="K428" s="136" t="str">
        <f ca="1">IF(B428="","",#REF!)</f>
        <v/>
      </c>
      <c r="L428" s="136" t="str">
        <f ca="1">IF(C428="","",#REF!)</f>
        <v/>
      </c>
    </row>
    <row r="429" spans="1:12">
      <c r="A429" s="112">
        <v>418</v>
      </c>
      <c r="B429" s="134" t="str">
        <f t="shared" ca="1" si="18"/>
        <v/>
      </c>
      <c r="C429" s="109" t="str">
        <f t="shared" ca="1" si="19"/>
        <v/>
      </c>
      <c r="D429" s="101" t="str">
        <f ca="1">IF(ISERROR(OFFSET('HARGA SATUAN'!$D$6,MATCH(C429,'HARGA SATUAN'!$C$7:$C$1492,0),0)),"",OFFSET('HARGA SATUAN'!$D$6,MATCH(C429,'HARGA SATUAN'!$C$7:$C$1492,0),0))</f>
        <v/>
      </c>
      <c r="E429" s="101">
        <f ca="1">IF(B429="+","Unit",IF(ISERROR(OFFSET('HARGA SATUAN'!$E$6,MATCH(C429,'HARGA SATUAN'!$C$7:$C$1492,0),0)),"",OFFSET('HARGA SATUAN'!$E$6,MATCH(C429,'HARGA SATUAN'!$C$7:$C$1492,0),0)))</f>
        <v>0</v>
      </c>
      <c r="F429" s="138" t="str">
        <f t="shared" ca="1" si="20"/>
        <v/>
      </c>
      <c r="G429" s="41">
        <f ca="1">IF(ISERROR(OFFSET('HARGA SATUAN'!$I$6,MATCH(C429,'HARGA SATUAN'!$C$7:$C$1492,0),0)),"",OFFSET('HARGA SATUAN'!$I$6,MATCH(C429,'HARGA SATUAN'!$C$7:$C$1492,0),0))</f>
        <v>0</v>
      </c>
      <c r="H429" s="136" t="str">
        <f ca="1">IF(B429="","",#REF!)</f>
        <v/>
      </c>
      <c r="I429" s="136" t="str">
        <f ca="1">IF(B429="","",#REF!)</f>
        <v/>
      </c>
      <c r="J429" s="136" t="str">
        <f ca="1">IF(B429="","",#REF!)</f>
        <v/>
      </c>
      <c r="K429" s="136" t="str">
        <f ca="1">IF(B429="","",#REF!)</f>
        <v/>
      </c>
      <c r="L429" s="136" t="str">
        <f ca="1">IF(C429="","",#REF!)</f>
        <v/>
      </c>
    </row>
    <row r="430" spans="1:12">
      <c r="A430" s="112">
        <v>419</v>
      </c>
      <c r="B430" s="134" t="str">
        <f t="shared" ca="1" si="18"/>
        <v/>
      </c>
      <c r="C430" s="109" t="str">
        <f t="shared" ca="1" si="19"/>
        <v/>
      </c>
      <c r="D430" s="101" t="str">
        <f ca="1">IF(ISERROR(OFFSET('HARGA SATUAN'!$D$6,MATCH(C430,'HARGA SATUAN'!$C$7:$C$1492,0),0)),"",OFFSET('HARGA SATUAN'!$D$6,MATCH(C430,'HARGA SATUAN'!$C$7:$C$1492,0),0))</f>
        <v/>
      </c>
      <c r="E430" s="101">
        <f ca="1">IF(B430="+","Unit",IF(ISERROR(OFFSET('HARGA SATUAN'!$E$6,MATCH(C430,'HARGA SATUAN'!$C$7:$C$1492,0),0)),"",OFFSET('HARGA SATUAN'!$E$6,MATCH(C430,'HARGA SATUAN'!$C$7:$C$1492,0),0)))</f>
        <v>0</v>
      </c>
      <c r="F430" s="138" t="str">
        <f t="shared" ca="1" si="20"/>
        <v/>
      </c>
      <c r="G430" s="41">
        <f ca="1">IF(ISERROR(OFFSET('HARGA SATUAN'!$I$6,MATCH(C430,'HARGA SATUAN'!$C$7:$C$1492,0),0)),"",OFFSET('HARGA SATUAN'!$I$6,MATCH(C430,'HARGA SATUAN'!$C$7:$C$1492,0),0))</f>
        <v>0</v>
      </c>
      <c r="H430" s="136" t="str">
        <f ca="1">IF(B430="","",#REF!)</f>
        <v/>
      </c>
      <c r="I430" s="136" t="str">
        <f ca="1">IF(B430="","",#REF!)</f>
        <v/>
      </c>
      <c r="J430" s="136" t="str">
        <f ca="1">IF(B430="","",#REF!)</f>
        <v/>
      </c>
      <c r="K430" s="136" t="str">
        <f ca="1">IF(B430="","",#REF!)</f>
        <v/>
      </c>
      <c r="L430" s="136" t="str">
        <f ca="1">IF(C430="","",#REF!)</f>
        <v/>
      </c>
    </row>
    <row r="431" spans="1:12">
      <c r="A431" s="112">
        <v>420</v>
      </c>
      <c r="B431" s="134" t="str">
        <f t="shared" ca="1" si="18"/>
        <v/>
      </c>
      <c r="C431" s="109" t="str">
        <f t="shared" ca="1" si="19"/>
        <v/>
      </c>
      <c r="D431" s="101" t="str">
        <f ca="1">IF(ISERROR(OFFSET('HARGA SATUAN'!$D$6,MATCH(C431,'HARGA SATUAN'!$C$7:$C$1492,0),0)),"",OFFSET('HARGA SATUAN'!$D$6,MATCH(C431,'HARGA SATUAN'!$C$7:$C$1492,0),0))</f>
        <v/>
      </c>
      <c r="E431" s="101">
        <f ca="1">IF(B431="+","Unit",IF(ISERROR(OFFSET('HARGA SATUAN'!$E$6,MATCH(C431,'HARGA SATUAN'!$C$7:$C$1492,0),0)),"",OFFSET('HARGA SATUAN'!$E$6,MATCH(C431,'HARGA SATUAN'!$C$7:$C$1492,0),0)))</f>
        <v>0</v>
      </c>
      <c r="F431" s="138" t="str">
        <f t="shared" ca="1" si="20"/>
        <v/>
      </c>
      <c r="G431" s="41">
        <f ca="1">IF(ISERROR(OFFSET('HARGA SATUAN'!$I$6,MATCH(C431,'HARGA SATUAN'!$C$7:$C$1492,0),0)),"",OFFSET('HARGA SATUAN'!$I$6,MATCH(C431,'HARGA SATUAN'!$C$7:$C$1492,0),0))</f>
        <v>0</v>
      </c>
      <c r="H431" s="136" t="str">
        <f ca="1">IF(B431="","",#REF!)</f>
        <v/>
      </c>
      <c r="I431" s="136" t="str">
        <f ca="1">IF(B431="","",#REF!)</f>
        <v/>
      </c>
      <c r="J431" s="136" t="str">
        <f ca="1">IF(B431="","",#REF!)</f>
        <v/>
      </c>
      <c r="K431" s="136" t="str">
        <f ca="1">IF(B431="","",#REF!)</f>
        <v/>
      </c>
      <c r="L431" s="136" t="str">
        <f ca="1">IF(C431="","",#REF!)</f>
        <v/>
      </c>
    </row>
    <row r="432" spans="1:12">
      <c r="A432" s="112">
        <v>421</v>
      </c>
      <c r="B432" s="134" t="str">
        <f t="shared" ca="1" si="18"/>
        <v/>
      </c>
      <c r="C432" s="109" t="str">
        <f t="shared" ca="1" si="19"/>
        <v/>
      </c>
      <c r="D432" s="101" t="str">
        <f ca="1">IF(ISERROR(OFFSET('HARGA SATUAN'!$D$6,MATCH(C432,'HARGA SATUAN'!$C$7:$C$1492,0),0)),"",OFFSET('HARGA SATUAN'!$D$6,MATCH(C432,'HARGA SATUAN'!$C$7:$C$1492,0),0))</f>
        <v/>
      </c>
      <c r="E432" s="101">
        <f ca="1">IF(B432="+","Unit",IF(ISERROR(OFFSET('HARGA SATUAN'!$E$6,MATCH(C432,'HARGA SATUAN'!$C$7:$C$1492,0),0)),"",OFFSET('HARGA SATUAN'!$E$6,MATCH(C432,'HARGA SATUAN'!$C$7:$C$1492,0),0)))</f>
        <v>0</v>
      </c>
      <c r="F432" s="138" t="str">
        <f t="shared" ca="1" si="20"/>
        <v/>
      </c>
      <c r="G432" s="41">
        <f ca="1">IF(ISERROR(OFFSET('HARGA SATUAN'!$I$6,MATCH(C432,'HARGA SATUAN'!$C$7:$C$1492,0),0)),"",OFFSET('HARGA SATUAN'!$I$6,MATCH(C432,'HARGA SATUAN'!$C$7:$C$1492,0),0))</f>
        <v>0</v>
      </c>
      <c r="H432" s="136" t="str">
        <f ca="1">IF(B432="","",#REF!)</f>
        <v/>
      </c>
      <c r="I432" s="136" t="str">
        <f ca="1">IF(B432="","",#REF!)</f>
        <v/>
      </c>
      <c r="J432" s="136" t="str">
        <f ca="1">IF(B432="","",#REF!)</f>
        <v/>
      </c>
      <c r="K432" s="136" t="str">
        <f ca="1">IF(B432="","",#REF!)</f>
        <v/>
      </c>
      <c r="L432" s="136" t="str">
        <f ca="1">IF(C432="","",#REF!)</f>
        <v/>
      </c>
    </row>
    <row r="433" spans="1:12">
      <c r="A433" s="112">
        <v>422</v>
      </c>
      <c r="B433" s="134" t="str">
        <f t="shared" ca="1" si="18"/>
        <v/>
      </c>
      <c r="C433" s="109" t="str">
        <f t="shared" ca="1" si="19"/>
        <v/>
      </c>
      <c r="D433" s="101" t="str">
        <f ca="1">IF(ISERROR(OFFSET('HARGA SATUAN'!$D$6,MATCH(C433,'HARGA SATUAN'!$C$7:$C$1492,0),0)),"",OFFSET('HARGA SATUAN'!$D$6,MATCH(C433,'HARGA SATUAN'!$C$7:$C$1492,0),0))</f>
        <v/>
      </c>
      <c r="E433" s="101">
        <f ca="1">IF(B433="+","Unit",IF(ISERROR(OFFSET('HARGA SATUAN'!$E$6,MATCH(C433,'HARGA SATUAN'!$C$7:$C$1492,0),0)),"",OFFSET('HARGA SATUAN'!$E$6,MATCH(C433,'HARGA SATUAN'!$C$7:$C$1492,0),0)))</f>
        <v>0</v>
      </c>
      <c r="F433" s="138" t="str">
        <f t="shared" ca="1" si="20"/>
        <v/>
      </c>
      <c r="G433" s="41">
        <f ca="1">IF(ISERROR(OFFSET('HARGA SATUAN'!$I$6,MATCH(C433,'HARGA SATUAN'!$C$7:$C$1492,0),0)),"",OFFSET('HARGA SATUAN'!$I$6,MATCH(C433,'HARGA SATUAN'!$C$7:$C$1492,0),0))</f>
        <v>0</v>
      </c>
      <c r="H433" s="136" t="str">
        <f ca="1">IF(B433="","",#REF!)</f>
        <v/>
      </c>
      <c r="I433" s="136" t="str">
        <f ca="1">IF(B433="","",#REF!)</f>
        <v/>
      </c>
      <c r="J433" s="136" t="str">
        <f ca="1">IF(B433="","",#REF!)</f>
        <v/>
      </c>
      <c r="K433" s="136" t="str">
        <f ca="1">IF(B433="","",#REF!)</f>
        <v/>
      </c>
      <c r="L433" s="136" t="str">
        <f ca="1">IF(C433="","",#REF!)</f>
        <v/>
      </c>
    </row>
    <row r="434" spans="1:12">
      <c r="A434" s="112">
        <v>423</v>
      </c>
      <c r="B434" s="134" t="str">
        <f t="shared" ca="1" si="18"/>
        <v/>
      </c>
      <c r="C434" s="109" t="str">
        <f t="shared" ca="1" si="19"/>
        <v/>
      </c>
      <c r="D434" s="101" t="str">
        <f ca="1">IF(ISERROR(OFFSET('HARGA SATUAN'!$D$6,MATCH(C434,'HARGA SATUAN'!$C$7:$C$1492,0),0)),"",OFFSET('HARGA SATUAN'!$D$6,MATCH(C434,'HARGA SATUAN'!$C$7:$C$1492,0),0))</f>
        <v/>
      </c>
      <c r="E434" s="101">
        <f ca="1">IF(B434="+","Unit",IF(ISERROR(OFFSET('HARGA SATUAN'!$E$6,MATCH(C434,'HARGA SATUAN'!$C$7:$C$1492,0),0)),"",OFFSET('HARGA SATUAN'!$E$6,MATCH(C434,'HARGA SATUAN'!$C$7:$C$1492,0),0)))</f>
        <v>0</v>
      </c>
      <c r="F434" s="138" t="str">
        <f t="shared" ca="1" si="20"/>
        <v/>
      </c>
      <c r="G434" s="41">
        <f ca="1">IF(ISERROR(OFFSET('HARGA SATUAN'!$I$6,MATCH(C434,'HARGA SATUAN'!$C$7:$C$1492,0),0)),"",OFFSET('HARGA SATUAN'!$I$6,MATCH(C434,'HARGA SATUAN'!$C$7:$C$1492,0),0))</f>
        <v>0</v>
      </c>
      <c r="H434" s="136" t="str">
        <f ca="1">IF(B434="","",#REF!)</f>
        <v/>
      </c>
      <c r="I434" s="136" t="str">
        <f ca="1">IF(B434="","",#REF!)</f>
        <v/>
      </c>
      <c r="J434" s="136" t="str">
        <f ca="1">IF(B434="","",#REF!)</f>
        <v/>
      </c>
      <c r="K434" s="136" t="str">
        <f ca="1">IF(B434="","",#REF!)</f>
        <v/>
      </c>
      <c r="L434" s="136" t="str">
        <f ca="1">IF(C434="","",#REF!)</f>
        <v/>
      </c>
    </row>
    <row r="435" spans="1:12">
      <c r="A435" s="112">
        <v>424</v>
      </c>
      <c r="B435" s="134" t="str">
        <f t="shared" ca="1" si="18"/>
        <v/>
      </c>
      <c r="C435" s="109" t="str">
        <f t="shared" ca="1" si="19"/>
        <v/>
      </c>
      <c r="D435" s="101" t="str">
        <f ca="1">IF(ISERROR(OFFSET('HARGA SATUAN'!$D$6,MATCH(C435,'HARGA SATUAN'!$C$7:$C$1492,0),0)),"",OFFSET('HARGA SATUAN'!$D$6,MATCH(C435,'HARGA SATUAN'!$C$7:$C$1492,0),0))</f>
        <v/>
      </c>
      <c r="E435" s="101">
        <f ca="1">IF(B435="+","Unit",IF(ISERROR(OFFSET('HARGA SATUAN'!$E$6,MATCH(C435,'HARGA SATUAN'!$C$7:$C$1492,0),0)),"",OFFSET('HARGA SATUAN'!$E$6,MATCH(C435,'HARGA SATUAN'!$C$7:$C$1492,0),0)))</f>
        <v>0</v>
      </c>
      <c r="F435" s="138" t="str">
        <f t="shared" ca="1" si="20"/>
        <v/>
      </c>
      <c r="G435" s="41">
        <f ca="1">IF(ISERROR(OFFSET('HARGA SATUAN'!$I$6,MATCH(C435,'HARGA SATUAN'!$C$7:$C$1492,0),0)),"",OFFSET('HARGA SATUAN'!$I$6,MATCH(C435,'HARGA SATUAN'!$C$7:$C$1492,0),0))</f>
        <v>0</v>
      </c>
      <c r="H435" s="136" t="str">
        <f ca="1">IF(B435="","",#REF!)</f>
        <v/>
      </c>
      <c r="I435" s="136" t="str">
        <f ca="1">IF(B435="","",#REF!)</f>
        <v/>
      </c>
      <c r="J435" s="136" t="str">
        <f ca="1">IF(B435="","",#REF!)</f>
        <v/>
      </c>
      <c r="K435" s="136" t="str">
        <f ca="1">IF(B435="","",#REF!)</f>
        <v/>
      </c>
      <c r="L435" s="136" t="str">
        <f ca="1">IF(C435="","",#REF!)</f>
        <v/>
      </c>
    </row>
    <row r="436" spans="1:12">
      <c r="A436" s="112">
        <v>425</v>
      </c>
      <c r="B436" s="134" t="str">
        <f t="shared" ca="1" si="18"/>
        <v/>
      </c>
      <c r="C436" s="109" t="str">
        <f t="shared" ca="1" si="19"/>
        <v/>
      </c>
      <c r="D436" s="101" t="str">
        <f ca="1">IF(ISERROR(OFFSET('HARGA SATUAN'!$D$6,MATCH(C436,'HARGA SATUAN'!$C$7:$C$1492,0),0)),"",OFFSET('HARGA SATUAN'!$D$6,MATCH(C436,'HARGA SATUAN'!$C$7:$C$1492,0),0))</f>
        <v/>
      </c>
      <c r="E436" s="101">
        <f ca="1">IF(B436="+","Unit",IF(ISERROR(OFFSET('HARGA SATUAN'!$E$6,MATCH(C436,'HARGA SATUAN'!$C$7:$C$1492,0),0)),"",OFFSET('HARGA SATUAN'!$E$6,MATCH(C436,'HARGA SATUAN'!$C$7:$C$1492,0),0)))</f>
        <v>0</v>
      </c>
      <c r="F436" s="138" t="str">
        <f t="shared" ca="1" si="20"/>
        <v/>
      </c>
      <c r="G436" s="41">
        <f ca="1">IF(ISERROR(OFFSET('HARGA SATUAN'!$I$6,MATCH(C436,'HARGA SATUAN'!$C$7:$C$1492,0),0)),"",OFFSET('HARGA SATUAN'!$I$6,MATCH(C436,'HARGA SATUAN'!$C$7:$C$1492,0),0))</f>
        <v>0</v>
      </c>
      <c r="H436" s="136" t="str">
        <f ca="1">IF(B436="","",#REF!)</f>
        <v/>
      </c>
      <c r="I436" s="136" t="str">
        <f ca="1">IF(B436="","",#REF!)</f>
        <v/>
      </c>
      <c r="J436" s="136" t="str">
        <f ca="1">IF(B436="","",#REF!)</f>
        <v/>
      </c>
      <c r="K436" s="136" t="str">
        <f ca="1">IF(B436="","",#REF!)</f>
        <v/>
      </c>
      <c r="L436" s="136" t="str">
        <f ca="1">IF(C436="","",#REF!)</f>
        <v/>
      </c>
    </row>
    <row r="437" spans="1:12">
      <c r="A437" s="112">
        <v>426</v>
      </c>
      <c r="B437" s="134" t="str">
        <f t="shared" ca="1" si="18"/>
        <v/>
      </c>
      <c r="C437" s="109" t="str">
        <f t="shared" ca="1" si="19"/>
        <v/>
      </c>
      <c r="D437" s="101" t="str">
        <f ca="1">IF(ISERROR(OFFSET('HARGA SATUAN'!$D$6,MATCH(C437,'HARGA SATUAN'!$C$7:$C$1492,0),0)),"",OFFSET('HARGA SATUAN'!$D$6,MATCH(C437,'HARGA SATUAN'!$C$7:$C$1492,0),0))</f>
        <v/>
      </c>
      <c r="E437" s="101">
        <f ca="1">IF(B437="+","Unit",IF(ISERROR(OFFSET('HARGA SATUAN'!$E$6,MATCH(C437,'HARGA SATUAN'!$C$7:$C$1492,0),0)),"",OFFSET('HARGA SATUAN'!$E$6,MATCH(C437,'HARGA SATUAN'!$C$7:$C$1492,0),0)))</f>
        <v>0</v>
      </c>
      <c r="F437" s="138" t="str">
        <f t="shared" ca="1" si="20"/>
        <v/>
      </c>
      <c r="G437" s="41">
        <f ca="1">IF(ISERROR(OFFSET('HARGA SATUAN'!$I$6,MATCH(C437,'HARGA SATUAN'!$C$7:$C$1492,0),0)),"",OFFSET('HARGA SATUAN'!$I$6,MATCH(C437,'HARGA SATUAN'!$C$7:$C$1492,0),0))</f>
        <v>0</v>
      </c>
      <c r="H437" s="136" t="str">
        <f ca="1">IF(B437="","",#REF!)</f>
        <v/>
      </c>
      <c r="I437" s="136" t="str">
        <f ca="1">IF(B437="","",#REF!)</f>
        <v/>
      </c>
      <c r="J437" s="136" t="str">
        <f ca="1">IF(B437="","",#REF!)</f>
        <v/>
      </c>
      <c r="K437" s="136" t="str">
        <f ca="1">IF(B437="","",#REF!)</f>
        <v/>
      </c>
      <c r="L437" s="136" t="str">
        <f ca="1">IF(C437="","",#REF!)</f>
        <v/>
      </c>
    </row>
    <row r="438" spans="1:12">
      <c r="A438" s="112">
        <v>427</v>
      </c>
      <c r="B438" s="134" t="str">
        <f t="shared" ca="1" si="18"/>
        <v/>
      </c>
      <c r="C438" s="109" t="str">
        <f t="shared" ca="1" si="19"/>
        <v/>
      </c>
      <c r="D438" s="101" t="str">
        <f ca="1">IF(ISERROR(OFFSET('HARGA SATUAN'!$D$6,MATCH(C438,'HARGA SATUAN'!$C$7:$C$1492,0),0)),"",OFFSET('HARGA SATUAN'!$D$6,MATCH(C438,'HARGA SATUAN'!$C$7:$C$1492,0),0))</f>
        <v/>
      </c>
      <c r="E438" s="101">
        <f ca="1">IF(B438="+","Unit",IF(ISERROR(OFFSET('HARGA SATUAN'!$E$6,MATCH(C438,'HARGA SATUAN'!$C$7:$C$1492,0),0)),"",OFFSET('HARGA SATUAN'!$E$6,MATCH(C438,'HARGA SATUAN'!$C$7:$C$1492,0),0)))</f>
        <v>0</v>
      </c>
      <c r="F438" s="138" t="str">
        <f t="shared" ca="1" si="20"/>
        <v/>
      </c>
      <c r="G438" s="41">
        <f ca="1">IF(ISERROR(OFFSET('HARGA SATUAN'!$I$6,MATCH(C438,'HARGA SATUAN'!$C$7:$C$1492,0),0)),"",OFFSET('HARGA SATUAN'!$I$6,MATCH(C438,'HARGA SATUAN'!$C$7:$C$1492,0),0))</f>
        <v>0</v>
      </c>
      <c r="H438" s="136" t="str">
        <f ca="1">IF(B438="","",#REF!)</f>
        <v/>
      </c>
      <c r="I438" s="136" t="str">
        <f ca="1">IF(B438="","",#REF!)</f>
        <v/>
      </c>
      <c r="J438" s="136" t="str">
        <f ca="1">IF(B438="","",#REF!)</f>
        <v/>
      </c>
      <c r="K438" s="136" t="str">
        <f ca="1">IF(B438="","",#REF!)</f>
        <v/>
      </c>
      <c r="L438" s="136" t="str">
        <f ca="1">IF(C438="","",#REF!)</f>
        <v/>
      </c>
    </row>
    <row r="439" spans="1:12">
      <c r="A439" s="112">
        <v>428</v>
      </c>
      <c r="B439" s="134" t="str">
        <f t="shared" ca="1" si="18"/>
        <v/>
      </c>
      <c r="C439" s="109" t="str">
        <f t="shared" ca="1" si="19"/>
        <v/>
      </c>
      <c r="D439" s="101" t="str">
        <f ca="1">IF(ISERROR(OFFSET('HARGA SATUAN'!$D$6,MATCH(C439,'HARGA SATUAN'!$C$7:$C$1492,0),0)),"",OFFSET('HARGA SATUAN'!$D$6,MATCH(C439,'HARGA SATUAN'!$C$7:$C$1492,0),0))</f>
        <v/>
      </c>
      <c r="E439" s="101">
        <f ca="1">IF(B439="+","Unit",IF(ISERROR(OFFSET('HARGA SATUAN'!$E$6,MATCH(C439,'HARGA SATUAN'!$C$7:$C$1492,0),0)),"",OFFSET('HARGA SATUAN'!$E$6,MATCH(C439,'HARGA SATUAN'!$C$7:$C$1492,0),0)))</f>
        <v>0</v>
      </c>
      <c r="F439" s="138" t="str">
        <f t="shared" ca="1" si="20"/>
        <v/>
      </c>
      <c r="G439" s="41">
        <f ca="1">IF(ISERROR(OFFSET('HARGA SATUAN'!$I$6,MATCH(C439,'HARGA SATUAN'!$C$7:$C$1492,0),0)),"",OFFSET('HARGA SATUAN'!$I$6,MATCH(C439,'HARGA SATUAN'!$C$7:$C$1492,0),0))</f>
        <v>0</v>
      </c>
      <c r="H439" s="136" t="str">
        <f ca="1">IF(B439="","",#REF!)</f>
        <v/>
      </c>
      <c r="I439" s="136" t="str">
        <f ca="1">IF(B439="","",#REF!)</f>
        <v/>
      </c>
      <c r="J439" s="136" t="str">
        <f ca="1">IF(B439="","",#REF!)</f>
        <v/>
      </c>
      <c r="K439" s="136" t="str">
        <f ca="1">IF(B439="","",#REF!)</f>
        <v/>
      </c>
      <c r="L439" s="136" t="str">
        <f ca="1">IF(C439="","",#REF!)</f>
        <v/>
      </c>
    </row>
    <row r="440" spans="1:12">
      <c r="A440" s="112">
        <v>429</v>
      </c>
      <c r="B440" s="134" t="str">
        <f t="shared" ca="1" si="18"/>
        <v/>
      </c>
      <c r="C440" s="109" t="str">
        <f t="shared" ca="1" si="19"/>
        <v/>
      </c>
      <c r="D440" s="101" t="str">
        <f ca="1">IF(ISERROR(OFFSET('HARGA SATUAN'!$D$6,MATCH(C440,'HARGA SATUAN'!$C$7:$C$1492,0),0)),"",OFFSET('HARGA SATUAN'!$D$6,MATCH(C440,'HARGA SATUAN'!$C$7:$C$1492,0),0))</f>
        <v/>
      </c>
      <c r="E440" s="101">
        <f ca="1">IF(B440="+","Unit",IF(ISERROR(OFFSET('HARGA SATUAN'!$E$6,MATCH(C440,'HARGA SATUAN'!$C$7:$C$1492,0),0)),"",OFFSET('HARGA SATUAN'!$E$6,MATCH(C440,'HARGA SATUAN'!$C$7:$C$1492,0),0)))</f>
        <v>0</v>
      </c>
      <c r="F440" s="138" t="str">
        <f t="shared" ca="1" si="20"/>
        <v/>
      </c>
      <c r="G440" s="41">
        <f ca="1">IF(ISERROR(OFFSET('HARGA SATUAN'!$I$6,MATCH(C440,'HARGA SATUAN'!$C$7:$C$1492,0),0)),"",OFFSET('HARGA SATUAN'!$I$6,MATCH(C440,'HARGA SATUAN'!$C$7:$C$1492,0),0))</f>
        <v>0</v>
      </c>
      <c r="H440" s="136" t="str">
        <f ca="1">IF(B440="","",#REF!)</f>
        <v/>
      </c>
      <c r="I440" s="136" t="str">
        <f ca="1">IF(B440="","",#REF!)</f>
        <v/>
      </c>
      <c r="J440" s="136" t="str">
        <f ca="1">IF(B440="","",#REF!)</f>
        <v/>
      </c>
      <c r="K440" s="136" t="str">
        <f ca="1">IF(B440="","",#REF!)</f>
        <v/>
      </c>
      <c r="L440" s="136" t="str">
        <f ca="1">IF(C440="","",#REF!)</f>
        <v/>
      </c>
    </row>
    <row r="441" spans="1:12">
      <c r="A441" s="112">
        <v>430</v>
      </c>
      <c r="B441" s="134" t="str">
        <f t="shared" ca="1" si="18"/>
        <v/>
      </c>
      <c r="C441" s="109" t="str">
        <f t="shared" ca="1" si="19"/>
        <v/>
      </c>
      <c r="D441" s="101" t="str">
        <f ca="1">IF(ISERROR(OFFSET('HARGA SATUAN'!$D$6,MATCH(C441,'HARGA SATUAN'!$C$7:$C$1492,0),0)),"",OFFSET('HARGA SATUAN'!$D$6,MATCH(C441,'HARGA SATUAN'!$C$7:$C$1492,0),0))</f>
        <v/>
      </c>
      <c r="E441" s="101">
        <f ca="1">IF(B441="+","Unit",IF(ISERROR(OFFSET('HARGA SATUAN'!$E$6,MATCH(C441,'HARGA SATUAN'!$C$7:$C$1492,0),0)),"",OFFSET('HARGA SATUAN'!$E$6,MATCH(C441,'HARGA SATUAN'!$C$7:$C$1492,0),0)))</f>
        <v>0</v>
      </c>
      <c r="F441" s="138" t="str">
        <f t="shared" ca="1" si="20"/>
        <v/>
      </c>
      <c r="G441" s="41">
        <f ca="1">IF(ISERROR(OFFSET('HARGA SATUAN'!$I$6,MATCH(C441,'HARGA SATUAN'!$C$7:$C$1492,0),0)),"",OFFSET('HARGA SATUAN'!$I$6,MATCH(C441,'HARGA SATUAN'!$C$7:$C$1492,0),0))</f>
        <v>0</v>
      </c>
      <c r="H441" s="136" t="str">
        <f ca="1">IF(B441="","",#REF!)</f>
        <v/>
      </c>
      <c r="I441" s="136" t="str">
        <f ca="1">IF(B441="","",#REF!)</f>
        <v/>
      </c>
      <c r="J441" s="136" t="str">
        <f ca="1">IF(B441="","",#REF!)</f>
        <v/>
      </c>
      <c r="K441" s="136" t="str">
        <f ca="1">IF(B441="","",#REF!)</f>
        <v/>
      </c>
      <c r="L441" s="136" t="str">
        <f ca="1">IF(C441="","",#REF!)</f>
        <v/>
      </c>
    </row>
    <row r="442" spans="1:12">
      <c r="A442" s="112">
        <v>431</v>
      </c>
      <c r="B442" s="134" t="str">
        <f t="shared" ca="1" si="18"/>
        <v/>
      </c>
      <c r="C442" s="109" t="str">
        <f t="shared" ca="1" si="19"/>
        <v/>
      </c>
      <c r="D442" s="101" t="str">
        <f ca="1">IF(ISERROR(OFFSET('HARGA SATUAN'!$D$6,MATCH(C442,'HARGA SATUAN'!$C$7:$C$1492,0),0)),"",OFFSET('HARGA SATUAN'!$D$6,MATCH(C442,'HARGA SATUAN'!$C$7:$C$1492,0),0))</f>
        <v/>
      </c>
      <c r="E442" s="101">
        <f ca="1">IF(B442="+","Unit",IF(ISERROR(OFFSET('HARGA SATUAN'!$E$6,MATCH(C442,'HARGA SATUAN'!$C$7:$C$1492,0),0)),"",OFFSET('HARGA SATUAN'!$E$6,MATCH(C442,'HARGA SATUAN'!$C$7:$C$1492,0),0)))</f>
        <v>0</v>
      </c>
      <c r="F442" s="138" t="str">
        <f t="shared" ca="1" si="20"/>
        <v/>
      </c>
      <c r="G442" s="41">
        <f ca="1">IF(ISERROR(OFFSET('HARGA SATUAN'!$I$6,MATCH(C442,'HARGA SATUAN'!$C$7:$C$1492,0),0)),"",OFFSET('HARGA SATUAN'!$I$6,MATCH(C442,'HARGA SATUAN'!$C$7:$C$1492,0),0))</f>
        <v>0</v>
      </c>
      <c r="H442" s="136" t="str">
        <f ca="1">IF(B442="","",#REF!)</f>
        <v/>
      </c>
      <c r="I442" s="136" t="str">
        <f ca="1">IF(B442="","",#REF!)</f>
        <v/>
      </c>
      <c r="J442" s="136" t="str">
        <f ca="1">IF(B442="","",#REF!)</f>
        <v/>
      </c>
      <c r="K442" s="136" t="str">
        <f ca="1">IF(B442="","",#REF!)</f>
        <v/>
      </c>
      <c r="L442" s="136" t="str">
        <f ca="1">IF(C442="","",#REF!)</f>
        <v/>
      </c>
    </row>
    <row r="443" spans="1:12">
      <c r="A443" s="112">
        <v>432</v>
      </c>
      <c r="B443" s="134" t="str">
        <f t="shared" ca="1" si="18"/>
        <v/>
      </c>
      <c r="C443" s="109" t="str">
        <f t="shared" ca="1" si="19"/>
        <v/>
      </c>
      <c r="D443" s="101" t="str">
        <f ca="1">IF(ISERROR(OFFSET('HARGA SATUAN'!$D$6,MATCH(C443,'HARGA SATUAN'!$C$7:$C$1492,0),0)),"",OFFSET('HARGA SATUAN'!$D$6,MATCH(C443,'HARGA SATUAN'!$C$7:$C$1492,0),0))</f>
        <v/>
      </c>
      <c r="E443" s="101">
        <f ca="1">IF(B443="+","Unit",IF(ISERROR(OFFSET('HARGA SATUAN'!$E$6,MATCH(C443,'HARGA SATUAN'!$C$7:$C$1492,0),0)),"",OFFSET('HARGA SATUAN'!$E$6,MATCH(C443,'HARGA SATUAN'!$C$7:$C$1492,0),0)))</f>
        <v>0</v>
      </c>
      <c r="F443" s="138" t="str">
        <f t="shared" ca="1" si="20"/>
        <v/>
      </c>
      <c r="G443" s="41">
        <f ca="1">IF(ISERROR(OFFSET('HARGA SATUAN'!$I$6,MATCH(C443,'HARGA SATUAN'!$C$7:$C$1492,0),0)),"",OFFSET('HARGA SATUAN'!$I$6,MATCH(C443,'HARGA SATUAN'!$C$7:$C$1492,0),0))</f>
        <v>0</v>
      </c>
      <c r="H443" s="136" t="str">
        <f ca="1">IF(B443="","",#REF!)</f>
        <v/>
      </c>
      <c r="I443" s="136" t="str">
        <f ca="1">IF(B443="","",#REF!)</f>
        <v/>
      </c>
      <c r="J443" s="136" t="str">
        <f ca="1">IF(B443="","",#REF!)</f>
        <v/>
      </c>
      <c r="K443" s="136" t="str">
        <f ca="1">IF(B443="","",#REF!)</f>
        <v/>
      </c>
      <c r="L443" s="136" t="str">
        <f ca="1">IF(C443="","",#REF!)</f>
        <v/>
      </c>
    </row>
    <row r="444" spans="1:12">
      <c r="A444" s="112">
        <v>433</v>
      </c>
      <c r="B444" s="134" t="str">
        <f t="shared" ca="1" si="18"/>
        <v/>
      </c>
      <c r="C444" s="109" t="str">
        <f t="shared" ca="1" si="19"/>
        <v/>
      </c>
      <c r="D444" s="101" t="str">
        <f ca="1">IF(ISERROR(OFFSET('HARGA SATUAN'!$D$6,MATCH(C444,'HARGA SATUAN'!$C$7:$C$1492,0),0)),"",OFFSET('HARGA SATUAN'!$D$6,MATCH(C444,'HARGA SATUAN'!$C$7:$C$1492,0),0))</f>
        <v/>
      </c>
      <c r="E444" s="101">
        <f ca="1">IF(B444="+","Unit",IF(ISERROR(OFFSET('HARGA SATUAN'!$E$6,MATCH(C444,'HARGA SATUAN'!$C$7:$C$1492,0),0)),"",OFFSET('HARGA SATUAN'!$E$6,MATCH(C444,'HARGA SATUAN'!$C$7:$C$1492,0),0)))</f>
        <v>0</v>
      </c>
      <c r="F444" s="138" t="str">
        <f t="shared" ca="1" si="20"/>
        <v/>
      </c>
      <c r="G444" s="41">
        <f ca="1">IF(ISERROR(OFFSET('HARGA SATUAN'!$I$6,MATCH(C444,'HARGA SATUAN'!$C$7:$C$1492,0),0)),"",OFFSET('HARGA SATUAN'!$I$6,MATCH(C444,'HARGA SATUAN'!$C$7:$C$1492,0),0))</f>
        <v>0</v>
      </c>
      <c r="H444" s="136" t="str">
        <f ca="1">IF(B444="","",#REF!)</f>
        <v/>
      </c>
      <c r="I444" s="136" t="str">
        <f ca="1">IF(B444="","",#REF!)</f>
        <v/>
      </c>
      <c r="J444" s="136" t="str">
        <f ca="1">IF(B444="","",#REF!)</f>
        <v/>
      </c>
      <c r="K444" s="136" t="str">
        <f ca="1">IF(B444="","",#REF!)</f>
        <v/>
      </c>
      <c r="L444" s="136" t="str">
        <f ca="1">IF(C444="","",#REF!)</f>
        <v/>
      </c>
    </row>
    <row r="445" spans="1:12">
      <c r="A445" s="112">
        <v>434</v>
      </c>
      <c r="B445" s="134" t="str">
        <f t="shared" ca="1" si="18"/>
        <v/>
      </c>
      <c r="C445" s="109" t="str">
        <f t="shared" ca="1" si="19"/>
        <v/>
      </c>
      <c r="D445" s="101" t="str">
        <f ca="1">IF(ISERROR(OFFSET('HARGA SATUAN'!$D$6,MATCH(C445,'HARGA SATUAN'!$C$7:$C$1492,0),0)),"",OFFSET('HARGA SATUAN'!$D$6,MATCH(C445,'HARGA SATUAN'!$C$7:$C$1492,0),0))</f>
        <v/>
      </c>
      <c r="E445" s="101">
        <f ca="1">IF(B445="+","Unit",IF(ISERROR(OFFSET('HARGA SATUAN'!$E$6,MATCH(C445,'HARGA SATUAN'!$C$7:$C$1492,0),0)),"",OFFSET('HARGA SATUAN'!$E$6,MATCH(C445,'HARGA SATUAN'!$C$7:$C$1492,0),0)))</f>
        <v>0</v>
      </c>
      <c r="F445" s="138" t="str">
        <f t="shared" ca="1" si="20"/>
        <v/>
      </c>
      <c r="G445" s="41">
        <f ca="1">IF(ISERROR(OFFSET('HARGA SATUAN'!$I$6,MATCH(C445,'HARGA SATUAN'!$C$7:$C$1492,0),0)),"",OFFSET('HARGA SATUAN'!$I$6,MATCH(C445,'HARGA SATUAN'!$C$7:$C$1492,0),0))</f>
        <v>0</v>
      </c>
      <c r="H445" s="136" t="str">
        <f ca="1">IF(B445="","",#REF!)</f>
        <v/>
      </c>
      <c r="I445" s="136" t="str">
        <f ca="1">IF(B445="","",#REF!)</f>
        <v/>
      </c>
      <c r="J445" s="136" t="str">
        <f ca="1">IF(B445="","",#REF!)</f>
        <v/>
      </c>
      <c r="K445" s="136" t="str">
        <f ca="1">IF(B445="","",#REF!)</f>
        <v/>
      </c>
      <c r="L445" s="136" t="str">
        <f ca="1">IF(C445="","",#REF!)</f>
        <v/>
      </c>
    </row>
    <row r="446" spans="1:12">
      <c r="A446" s="112">
        <v>435</v>
      </c>
      <c r="B446" s="134" t="str">
        <f t="shared" ca="1" si="18"/>
        <v/>
      </c>
      <c r="C446" s="109" t="str">
        <f t="shared" ca="1" si="19"/>
        <v/>
      </c>
      <c r="D446" s="101" t="str">
        <f ca="1">IF(ISERROR(OFFSET('HARGA SATUAN'!$D$6,MATCH(C446,'HARGA SATUAN'!$C$7:$C$1492,0),0)),"",OFFSET('HARGA SATUAN'!$D$6,MATCH(C446,'HARGA SATUAN'!$C$7:$C$1492,0),0))</f>
        <v/>
      </c>
      <c r="E446" s="101">
        <f ca="1">IF(B446="+","Unit",IF(ISERROR(OFFSET('HARGA SATUAN'!$E$6,MATCH(C446,'HARGA SATUAN'!$C$7:$C$1492,0),0)),"",OFFSET('HARGA SATUAN'!$E$6,MATCH(C446,'HARGA SATUAN'!$C$7:$C$1492,0),0)))</f>
        <v>0</v>
      </c>
      <c r="F446" s="138" t="str">
        <f t="shared" ca="1" si="20"/>
        <v/>
      </c>
      <c r="G446" s="41">
        <f ca="1">IF(ISERROR(OFFSET('HARGA SATUAN'!$I$6,MATCH(C446,'HARGA SATUAN'!$C$7:$C$1492,0),0)),"",OFFSET('HARGA SATUAN'!$I$6,MATCH(C446,'HARGA SATUAN'!$C$7:$C$1492,0),0))</f>
        <v>0</v>
      </c>
      <c r="H446" s="136" t="str">
        <f ca="1">IF(B446="","",#REF!)</f>
        <v/>
      </c>
      <c r="I446" s="136" t="str">
        <f ca="1">IF(B446="","",#REF!)</f>
        <v/>
      </c>
      <c r="J446" s="136" t="str">
        <f ca="1">IF(B446="","",#REF!)</f>
        <v/>
      </c>
      <c r="K446" s="136" t="str">
        <f ca="1">IF(B446="","",#REF!)</f>
        <v/>
      </c>
      <c r="L446" s="136" t="str">
        <f ca="1">IF(C446="","",#REF!)</f>
        <v/>
      </c>
    </row>
    <row r="447" spans="1:12">
      <c r="A447" s="112">
        <v>436</v>
      </c>
      <c r="B447" s="134" t="str">
        <f t="shared" ca="1" si="18"/>
        <v/>
      </c>
      <c r="C447" s="109" t="str">
        <f t="shared" ca="1" si="19"/>
        <v/>
      </c>
      <c r="D447" s="101" t="str">
        <f ca="1">IF(ISERROR(OFFSET('HARGA SATUAN'!$D$6,MATCH(C447,'HARGA SATUAN'!$C$7:$C$1492,0),0)),"",OFFSET('HARGA SATUAN'!$D$6,MATCH(C447,'HARGA SATUAN'!$C$7:$C$1492,0),0))</f>
        <v/>
      </c>
      <c r="E447" s="101">
        <f ca="1">IF(B447="+","Unit",IF(ISERROR(OFFSET('HARGA SATUAN'!$E$6,MATCH(C447,'HARGA SATUAN'!$C$7:$C$1492,0),0)),"",OFFSET('HARGA SATUAN'!$E$6,MATCH(C447,'HARGA SATUAN'!$C$7:$C$1492,0),0)))</f>
        <v>0</v>
      </c>
      <c r="F447" s="138" t="str">
        <f t="shared" ca="1" si="20"/>
        <v/>
      </c>
      <c r="G447" s="41">
        <f ca="1">IF(ISERROR(OFFSET('HARGA SATUAN'!$I$6,MATCH(C447,'HARGA SATUAN'!$C$7:$C$1492,0),0)),"",OFFSET('HARGA SATUAN'!$I$6,MATCH(C447,'HARGA SATUAN'!$C$7:$C$1492,0),0))</f>
        <v>0</v>
      </c>
      <c r="H447" s="136" t="str">
        <f ca="1">IF(B447="","",#REF!)</f>
        <v/>
      </c>
      <c r="I447" s="136" t="str">
        <f ca="1">IF(B447="","",#REF!)</f>
        <v/>
      </c>
      <c r="J447" s="136" t="str">
        <f ca="1">IF(B447="","",#REF!)</f>
        <v/>
      </c>
      <c r="K447" s="136" t="str">
        <f ca="1">IF(B447="","",#REF!)</f>
        <v/>
      </c>
      <c r="L447" s="136" t="str">
        <f ca="1">IF(C447="","",#REF!)</f>
        <v/>
      </c>
    </row>
    <row r="448" spans="1:12">
      <c r="A448" s="112">
        <v>437</v>
      </c>
      <c r="B448" s="134" t="str">
        <f t="shared" ca="1" si="18"/>
        <v/>
      </c>
      <c r="C448" s="109" t="str">
        <f t="shared" ca="1" si="19"/>
        <v/>
      </c>
      <c r="D448" s="101" t="str">
        <f ca="1">IF(ISERROR(OFFSET('HARGA SATUAN'!$D$6,MATCH(C448,'HARGA SATUAN'!$C$7:$C$1492,0),0)),"",OFFSET('HARGA SATUAN'!$D$6,MATCH(C448,'HARGA SATUAN'!$C$7:$C$1492,0),0))</f>
        <v/>
      </c>
      <c r="E448" s="101">
        <f ca="1">IF(B448="+","Unit",IF(ISERROR(OFFSET('HARGA SATUAN'!$E$6,MATCH(C448,'HARGA SATUAN'!$C$7:$C$1492,0),0)),"",OFFSET('HARGA SATUAN'!$E$6,MATCH(C448,'HARGA SATUAN'!$C$7:$C$1492,0),0)))</f>
        <v>0</v>
      </c>
      <c r="F448" s="138" t="str">
        <f t="shared" ca="1" si="20"/>
        <v/>
      </c>
      <c r="G448" s="41">
        <f ca="1">IF(ISERROR(OFFSET('HARGA SATUAN'!$I$6,MATCH(C448,'HARGA SATUAN'!$C$7:$C$1492,0),0)),"",OFFSET('HARGA SATUAN'!$I$6,MATCH(C448,'HARGA SATUAN'!$C$7:$C$1492,0),0))</f>
        <v>0</v>
      </c>
      <c r="H448" s="136" t="str">
        <f ca="1">IF(B448="","",#REF!)</f>
        <v/>
      </c>
      <c r="I448" s="136" t="str">
        <f ca="1">IF(B448="","",#REF!)</f>
        <v/>
      </c>
      <c r="J448" s="136" t="str">
        <f ca="1">IF(B448="","",#REF!)</f>
        <v/>
      </c>
      <c r="K448" s="136" t="str">
        <f ca="1">IF(B448="","",#REF!)</f>
        <v/>
      </c>
      <c r="L448" s="136" t="str">
        <f ca="1">IF(C448="","",#REF!)</f>
        <v/>
      </c>
    </row>
    <row r="449" spans="1:12">
      <c r="A449" s="112">
        <v>438</v>
      </c>
      <c r="B449" s="134" t="str">
        <f t="shared" ca="1" si="18"/>
        <v/>
      </c>
      <c r="C449" s="109" t="str">
        <f t="shared" ca="1" si="19"/>
        <v/>
      </c>
      <c r="D449" s="101" t="str">
        <f ca="1">IF(ISERROR(OFFSET('HARGA SATUAN'!$D$6,MATCH(C449,'HARGA SATUAN'!$C$7:$C$1492,0),0)),"",OFFSET('HARGA SATUAN'!$D$6,MATCH(C449,'HARGA SATUAN'!$C$7:$C$1492,0),0))</f>
        <v/>
      </c>
      <c r="E449" s="101">
        <f ca="1">IF(B449="+","Unit",IF(ISERROR(OFFSET('HARGA SATUAN'!$E$6,MATCH(C449,'HARGA SATUAN'!$C$7:$C$1492,0),0)),"",OFFSET('HARGA SATUAN'!$E$6,MATCH(C449,'HARGA SATUAN'!$C$7:$C$1492,0),0)))</f>
        <v>0</v>
      </c>
      <c r="F449" s="138" t="str">
        <f t="shared" ca="1" si="20"/>
        <v/>
      </c>
      <c r="G449" s="41">
        <f ca="1">IF(ISERROR(OFFSET('HARGA SATUAN'!$I$6,MATCH(C449,'HARGA SATUAN'!$C$7:$C$1492,0),0)),"",OFFSET('HARGA SATUAN'!$I$6,MATCH(C449,'HARGA SATUAN'!$C$7:$C$1492,0),0))</f>
        <v>0</v>
      </c>
      <c r="H449" s="136" t="str">
        <f ca="1">IF(B449="","",#REF!)</f>
        <v/>
      </c>
      <c r="I449" s="136" t="str">
        <f ca="1">IF(B449="","",#REF!)</f>
        <v/>
      </c>
      <c r="J449" s="136" t="str">
        <f ca="1">IF(B449="","",#REF!)</f>
        <v/>
      </c>
      <c r="K449" s="136" t="str">
        <f ca="1">IF(B449="","",#REF!)</f>
        <v/>
      </c>
      <c r="L449" s="136" t="str">
        <f ca="1">IF(C449="","",#REF!)</f>
        <v/>
      </c>
    </row>
    <row r="450" spans="1:12">
      <c r="A450" s="112">
        <v>439</v>
      </c>
      <c r="B450" s="134" t="str">
        <f t="shared" ca="1" si="18"/>
        <v/>
      </c>
      <c r="C450" s="109" t="str">
        <f t="shared" ca="1" si="19"/>
        <v/>
      </c>
      <c r="D450" s="101" t="str">
        <f ca="1">IF(ISERROR(OFFSET('HARGA SATUAN'!$D$6,MATCH(C450,'HARGA SATUAN'!$C$7:$C$1492,0),0)),"",OFFSET('HARGA SATUAN'!$D$6,MATCH(C450,'HARGA SATUAN'!$C$7:$C$1492,0),0))</f>
        <v/>
      </c>
      <c r="E450" s="101">
        <f ca="1">IF(B450="+","Unit",IF(ISERROR(OFFSET('HARGA SATUAN'!$E$6,MATCH(C450,'HARGA SATUAN'!$C$7:$C$1492,0),0)),"",OFFSET('HARGA SATUAN'!$E$6,MATCH(C450,'HARGA SATUAN'!$C$7:$C$1492,0),0)))</f>
        <v>0</v>
      </c>
      <c r="F450" s="138" t="str">
        <f t="shared" ca="1" si="20"/>
        <v/>
      </c>
      <c r="G450" s="41">
        <f ca="1">IF(ISERROR(OFFSET('HARGA SATUAN'!$I$6,MATCH(C450,'HARGA SATUAN'!$C$7:$C$1492,0),0)),"",OFFSET('HARGA SATUAN'!$I$6,MATCH(C450,'HARGA SATUAN'!$C$7:$C$1492,0),0))</f>
        <v>0</v>
      </c>
      <c r="H450" s="136" t="str">
        <f ca="1">IF(B450="","",#REF!)</f>
        <v/>
      </c>
      <c r="I450" s="136" t="str">
        <f ca="1">IF(B450="","",#REF!)</f>
        <v/>
      </c>
      <c r="J450" s="136" t="str">
        <f ca="1">IF(B450="","",#REF!)</f>
        <v/>
      </c>
      <c r="K450" s="136" t="str">
        <f ca="1">IF(B450="","",#REF!)</f>
        <v/>
      </c>
      <c r="L450" s="136" t="str">
        <f ca="1">IF(C450="","",#REF!)</f>
        <v/>
      </c>
    </row>
    <row r="451" spans="1:12">
      <c r="A451" s="112">
        <v>440</v>
      </c>
      <c r="B451" s="134" t="str">
        <f t="shared" ca="1" si="18"/>
        <v/>
      </c>
      <c r="C451" s="109" t="str">
        <f t="shared" ca="1" si="19"/>
        <v/>
      </c>
      <c r="D451" s="101" t="str">
        <f ca="1">IF(ISERROR(OFFSET('HARGA SATUAN'!$D$6,MATCH(C451,'HARGA SATUAN'!$C$7:$C$1492,0),0)),"",OFFSET('HARGA SATUAN'!$D$6,MATCH(C451,'HARGA SATUAN'!$C$7:$C$1492,0),0))</f>
        <v/>
      </c>
      <c r="E451" s="101">
        <f ca="1">IF(B451="+","Unit",IF(ISERROR(OFFSET('HARGA SATUAN'!$E$6,MATCH(C451,'HARGA SATUAN'!$C$7:$C$1492,0),0)),"",OFFSET('HARGA SATUAN'!$E$6,MATCH(C451,'HARGA SATUAN'!$C$7:$C$1492,0),0)))</f>
        <v>0</v>
      </c>
      <c r="F451" s="138" t="str">
        <f t="shared" ca="1" si="20"/>
        <v/>
      </c>
      <c r="G451" s="41">
        <f ca="1">IF(ISERROR(OFFSET('HARGA SATUAN'!$I$6,MATCH(C451,'HARGA SATUAN'!$C$7:$C$1492,0),0)),"",OFFSET('HARGA SATUAN'!$I$6,MATCH(C451,'HARGA SATUAN'!$C$7:$C$1492,0),0))</f>
        <v>0</v>
      </c>
      <c r="H451" s="136" t="str">
        <f ca="1">IF(B451="","",#REF!)</f>
        <v/>
      </c>
      <c r="I451" s="136" t="str">
        <f ca="1">IF(B451="","",#REF!)</f>
        <v/>
      </c>
      <c r="J451" s="136" t="str">
        <f ca="1">IF(B451="","",#REF!)</f>
        <v/>
      </c>
      <c r="K451" s="136" t="str">
        <f ca="1">IF(B451="","",#REF!)</f>
        <v/>
      </c>
      <c r="L451" s="136" t="str">
        <f ca="1">IF(C451="","",#REF!)</f>
        <v/>
      </c>
    </row>
    <row r="452" spans="1:12">
      <c r="A452" s="112">
        <v>441</v>
      </c>
      <c r="B452" s="134" t="str">
        <f t="shared" ca="1" si="18"/>
        <v/>
      </c>
      <c r="C452" s="109" t="str">
        <f t="shared" ca="1" si="19"/>
        <v/>
      </c>
      <c r="D452" s="101" t="str">
        <f ca="1">IF(ISERROR(OFFSET('HARGA SATUAN'!$D$6,MATCH(C452,'HARGA SATUAN'!$C$7:$C$1492,0),0)),"",OFFSET('HARGA SATUAN'!$D$6,MATCH(C452,'HARGA SATUAN'!$C$7:$C$1492,0),0))</f>
        <v/>
      </c>
      <c r="E452" s="101">
        <f ca="1">IF(B452="+","Unit",IF(ISERROR(OFFSET('HARGA SATUAN'!$E$6,MATCH(C452,'HARGA SATUAN'!$C$7:$C$1492,0),0)),"",OFFSET('HARGA SATUAN'!$E$6,MATCH(C452,'HARGA SATUAN'!$C$7:$C$1492,0),0)))</f>
        <v>0</v>
      </c>
      <c r="F452" s="138" t="str">
        <f t="shared" ca="1" si="20"/>
        <v/>
      </c>
      <c r="G452" s="41">
        <f ca="1">IF(ISERROR(OFFSET('HARGA SATUAN'!$I$6,MATCH(C452,'HARGA SATUAN'!$C$7:$C$1492,0),0)),"",OFFSET('HARGA SATUAN'!$I$6,MATCH(C452,'HARGA SATUAN'!$C$7:$C$1492,0),0))</f>
        <v>0</v>
      </c>
      <c r="H452" s="136" t="str">
        <f ca="1">IF(B452="","",#REF!)</f>
        <v/>
      </c>
      <c r="I452" s="136" t="str">
        <f ca="1">IF(B452="","",#REF!)</f>
        <v/>
      </c>
      <c r="J452" s="136" t="str">
        <f ca="1">IF(B452="","",#REF!)</f>
        <v/>
      </c>
      <c r="K452" s="136" t="str">
        <f ca="1">IF(B452="","",#REF!)</f>
        <v/>
      </c>
      <c r="L452" s="136" t="str">
        <f ca="1">IF(C452="","",#REF!)</f>
        <v/>
      </c>
    </row>
    <row r="453" spans="1:12">
      <c r="A453" s="112">
        <v>442</v>
      </c>
      <c r="B453" s="134" t="str">
        <f t="shared" ca="1" si="18"/>
        <v/>
      </c>
      <c r="C453" s="109" t="str">
        <f t="shared" ca="1" si="19"/>
        <v/>
      </c>
      <c r="D453" s="101" t="str">
        <f ca="1">IF(ISERROR(OFFSET('HARGA SATUAN'!$D$6,MATCH(C453,'HARGA SATUAN'!$C$7:$C$1492,0),0)),"",OFFSET('HARGA SATUAN'!$D$6,MATCH(C453,'HARGA SATUAN'!$C$7:$C$1492,0),0))</f>
        <v/>
      </c>
      <c r="E453" s="101">
        <f ca="1">IF(B453="+","Unit",IF(ISERROR(OFFSET('HARGA SATUAN'!$E$6,MATCH(C453,'HARGA SATUAN'!$C$7:$C$1492,0),0)),"",OFFSET('HARGA SATUAN'!$E$6,MATCH(C453,'HARGA SATUAN'!$C$7:$C$1492,0),0)))</f>
        <v>0</v>
      </c>
      <c r="F453" s="138" t="str">
        <f t="shared" ca="1" si="20"/>
        <v/>
      </c>
      <c r="G453" s="41">
        <f ca="1">IF(ISERROR(OFFSET('HARGA SATUAN'!$I$6,MATCH(C453,'HARGA SATUAN'!$C$7:$C$1492,0),0)),"",OFFSET('HARGA SATUAN'!$I$6,MATCH(C453,'HARGA SATUAN'!$C$7:$C$1492,0),0))</f>
        <v>0</v>
      </c>
      <c r="H453" s="136" t="str">
        <f ca="1">IF(B453="","",#REF!)</f>
        <v/>
      </c>
      <c r="I453" s="136" t="str">
        <f ca="1">IF(B453="","",#REF!)</f>
        <v/>
      </c>
      <c r="J453" s="136" t="str">
        <f ca="1">IF(B453="","",#REF!)</f>
        <v/>
      </c>
      <c r="K453" s="136" t="str">
        <f ca="1">IF(B453="","",#REF!)</f>
        <v/>
      </c>
      <c r="L453" s="136" t="str">
        <f ca="1">IF(C453="","",#REF!)</f>
        <v/>
      </c>
    </row>
    <row r="454" spans="1:12">
      <c r="A454" s="112">
        <v>443</v>
      </c>
      <c r="B454" s="134" t="str">
        <f t="shared" ca="1" si="18"/>
        <v/>
      </c>
      <c r="C454" s="109" t="str">
        <f t="shared" ca="1" si="19"/>
        <v/>
      </c>
      <c r="D454" s="101" t="str">
        <f ca="1">IF(ISERROR(OFFSET('HARGA SATUAN'!$D$6,MATCH(C454,'HARGA SATUAN'!$C$7:$C$1492,0),0)),"",OFFSET('HARGA SATUAN'!$D$6,MATCH(C454,'HARGA SATUAN'!$C$7:$C$1492,0),0))</f>
        <v/>
      </c>
      <c r="E454" s="101">
        <f ca="1">IF(B454="+","Unit",IF(ISERROR(OFFSET('HARGA SATUAN'!$E$6,MATCH(C454,'HARGA SATUAN'!$C$7:$C$1492,0),0)),"",OFFSET('HARGA SATUAN'!$E$6,MATCH(C454,'HARGA SATUAN'!$C$7:$C$1492,0),0)))</f>
        <v>0</v>
      </c>
      <c r="F454" s="138" t="str">
        <f t="shared" ca="1" si="20"/>
        <v/>
      </c>
      <c r="G454" s="41">
        <f ca="1">IF(ISERROR(OFFSET('HARGA SATUAN'!$I$6,MATCH(C454,'HARGA SATUAN'!$C$7:$C$1492,0),0)),"",OFFSET('HARGA SATUAN'!$I$6,MATCH(C454,'HARGA SATUAN'!$C$7:$C$1492,0),0))</f>
        <v>0</v>
      </c>
      <c r="H454" s="136" t="str">
        <f ca="1">IF(B454="","",#REF!)</f>
        <v/>
      </c>
      <c r="I454" s="136" t="str">
        <f ca="1">IF(B454="","",#REF!)</f>
        <v/>
      </c>
      <c r="J454" s="136" t="str">
        <f ca="1">IF(B454="","",#REF!)</f>
        <v/>
      </c>
      <c r="K454" s="136" t="str">
        <f ca="1">IF(B454="","",#REF!)</f>
        <v/>
      </c>
      <c r="L454" s="136" t="str">
        <f ca="1">IF(C454="","",#REF!)</f>
        <v/>
      </c>
    </row>
    <row r="455" spans="1:12">
      <c r="A455" s="112">
        <v>444</v>
      </c>
      <c r="B455" s="134" t="str">
        <f t="shared" ca="1" si="18"/>
        <v/>
      </c>
      <c r="C455" s="109" t="str">
        <f t="shared" ca="1" si="19"/>
        <v/>
      </c>
      <c r="D455" s="101" t="str">
        <f ca="1">IF(ISERROR(OFFSET('HARGA SATUAN'!$D$6,MATCH(C455,'HARGA SATUAN'!$C$7:$C$1492,0),0)),"",OFFSET('HARGA SATUAN'!$D$6,MATCH(C455,'HARGA SATUAN'!$C$7:$C$1492,0),0))</f>
        <v/>
      </c>
      <c r="E455" s="101">
        <f ca="1">IF(B455="+","Unit",IF(ISERROR(OFFSET('HARGA SATUAN'!$E$6,MATCH(C455,'HARGA SATUAN'!$C$7:$C$1492,0),0)),"",OFFSET('HARGA SATUAN'!$E$6,MATCH(C455,'HARGA SATUAN'!$C$7:$C$1492,0),0)))</f>
        <v>0</v>
      </c>
      <c r="F455" s="138" t="str">
        <f t="shared" ca="1" si="20"/>
        <v/>
      </c>
      <c r="G455" s="41">
        <f ca="1">IF(ISERROR(OFFSET('HARGA SATUAN'!$I$6,MATCH(C455,'HARGA SATUAN'!$C$7:$C$1492,0),0)),"",OFFSET('HARGA SATUAN'!$I$6,MATCH(C455,'HARGA SATUAN'!$C$7:$C$1492,0),0))</f>
        <v>0</v>
      </c>
      <c r="H455" s="136" t="str">
        <f ca="1">IF(B455="","",#REF!)</f>
        <v/>
      </c>
      <c r="I455" s="136" t="str">
        <f ca="1">IF(B455="","",#REF!)</f>
        <v/>
      </c>
      <c r="J455" s="136" t="str">
        <f ca="1">IF(B455="","",#REF!)</f>
        <v/>
      </c>
      <c r="K455" s="136" t="str">
        <f ca="1">IF(B455="","",#REF!)</f>
        <v/>
      </c>
      <c r="L455" s="136" t="str">
        <f ca="1">IF(C455="","",#REF!)</f>
        <v/>
      </c>
    </row>
    <row r="456" spans="1:12">
      <c r="A456" s="112">
        <v>445</v>
      </c>
      <c r="B456" s="134" t="str">
        <f t="shared" ca="1" si="18"/>
        <v/>
      </c>
      <c r="C456" s="109" t="str">
        <f t="shared" ca="1" si="19"/>
        <v/>
      </c>
      <c r="D456" s="101" t="str">
        <f ca="1">IF(ISERROR(OFFSET('HARGA SATUAN'!$D$6,MATCH(C456,'HARGA SATUAN'!$C$7:$C$1492,0),0)),"",OFFSET('HARGA SATUAN'!$D$6,MATCH(C456,'HARGA SATUAN'!$C$7:$C$1492,0),0))</f>
        <v/>
      </c>
      <c r="E456" s="101">
        <f ca="1">IF(B456="+","Unit",IF(ISERROR(OFFSET('HARGA SATUAN'!$E$6,MATCH(C456,'HARGA SATUAN'!$C$7:$C$1492,0),0)),"",OFFSET('HARGA SATUAN'!$E$6,MATCH(C456,'HARGA SATUAN'!$C$7:$C$1492,0),0)))</f>
        <v>0</v>
      </c>
      <c r="F456" s="138" t="str">
        <f t="shared" ca="1" si="20"/>
        <v/>
      </c>
      <c r="G456" s="41">
        <f ca="1">IF(ISERROR(OFFSET('HARGA SATUAN'!$I$6,MATCH(C456,'HARGA SATUAN'!$C$7:$C$1492,0),0)),"",OFFSET('HARGA SATUAN'!$I$6,MATCH(C456,'HARGA SATUAN'!$C$7:$C$1492,0),0))</f>
        <v>0</v>
      </c>
      <c r="H456" s="136" t="str">
        <f ca="1">IF(B456="","",#REF!)</f>
        <v/>
      </c>
      <c r="I456" s="136" t="str">
        <f ca="1">IF(B456="","",#REF!)</f>
        <v/>
      </c>
      <c r="J456" s="136" t="str">
        <f ca="1">IF(B456="","",#REF!)</f>
        <v/>
      </c>
      <c r="K456" s="136" t="str">
        <f ca="1">IF(B456="","",#REF!)</f>
        <v/>
      </c>
      <c r="L456" s="136" t="str">
        <f ca="1">IF(C456="","",#REF!)</f>
        <v/>
      </c>
    </row>
    <row r="457" spans="1:12">
      <c r="A457" s="112">
        <v>446</v>
      </c>
      <c r="B457" s="134" t="str">
        <f t="shared" ca="1" si="18"/>
        <v/>
      </c>
      <c r="C457" s="109" t="str">
        <f t="shared" ca="1" si="19"/>
        <v/>
      </c>
      <c r="D457" s="101" t="str">
        <f ca="1">IF(ISERROR(OFFSET('HARGA SATUAN'!$D$6,MATCH(C457,'HARGA SATUAN'!$C$7:$C$1492,0),0)),"",OFFSET('HARGA SATUAN'!$D$6,MATCH(C457,'HARGA SATUAN'!$C$7:$C$1492,0),0))</f>
        <v/>
      </c>
      <c r="E457" s="101">
        <f ca="1">IF(B457="+","Unit",IF(ISERROR(OFFSET('HARGA SATUAN'!$E$6,MATCH(C457,'HARGA SATUAN'!$C$7:$C$1492,0),0)),"",OFFSET('HARGA SATUAN'!$E$6,MATCH(C457,'HARGA SATUAN'!$C$7:$C$1492,0),0)))</f>
        <v>0</v>
      </c>
      <c r="F457" s="138" t="str">
        <f t="shared" ca="1" si="20"/>
        <v/>
      </c>
      <c r="G457" s="41">
        <f ca="1">IF(ISERROR(OFFSET('HARGA SATUAN'!$I$6,MATCH(C457,'HARGA SATUAN'!$C$7:$C$1492,0),0)),"",OFFSET('HARGA SATUAN'!$I$6,MATCH(C457,'HARGA SATUAN'!$C$7:$C$1492,0),0))</f>
        <v>0</v>
      </c>
      <c r="H457" s="136" t="str">
        <f ca="1">IF(B457="","",#REF!)</f>
        <v/>
      </c>
      <c r="I457" s="136" t="str">
        <f ca="1">IF(B457="","",#REF!)</f>
        <v/>
      </c>
      <c r="J457" s="136" t="str">
        <f ca="1">IF(B457="","",#REF!)</f>
        <v/>
      </c>
      <c r="K457" s="136" t="str">
        <f ca="1">IF(B457="","",#REF!)</f>
        <v/>
      </c>
      <c r="L457" s="136" t="str">
        <f ca="1">IF(C457="","",#REF!)</f>
        <v/>
      </c>
    </row>
    <row r="458" spans="1:12">
      <c r="A458" s="112">
        <v>447</v>
      </c>
      <c r="B458" s="134" t="str">
        <f t="shared" ca="1" si="18"/>
        <v/>
      </c>
      <c r="C458" s="109" t="str">
        <f t="shared" ca="1" si="19"/>
        <v/>
      </c>
      <c r="D458" s="101" t="str">
        <f ca="1">IF(ISERROR(OFFSET('HARGA SATUAN'!$D$6,MATCH(C458,'HARGA SATUAN'!$C$7:$C$1492,0),0)),"",OFFSET('HARGA SATUAN'!$D$6,MATCH(C458,'HARGA SATUAN'!$C$7:$C$1492,0),0))</f>
        <v/>
      </c>
      <c r="E458" s="101">
        <f ca="1">IF(B458="+","Unit",IF(ISERROR(OFFSET('HARGA SATUAN'!$E$6,MATCH(C458,'HARGA SATUAN'!$C$7:$C$1492,0),0)),"",OFFSET('HARGA SATUAN'!$E$6,MATCH(C458,'HARGA SATUAN'!$C$7:$C$1492,0),0)))</f>
        <v>0</v>
      </c>
      <c r="F458" s="138" t="str">
        <f t="shared" ca="1" si="20"/>
        <v/>
      </c>
      <c r="G458" s="41">
        <f ca="1">IF(ISERROR(OFFSET('HARGA SATUAN'!$I$6,MATCH(C458,'HARGA SATUAN'!$C$7:$C$1492,0),0)),"",OFFSET('HARGA SATUAN'!$I$6,MATCH(C458,'HARGA SATUAN'!$C$7:$C$1492,0),0))</f>
        <v>0</v>
      </c>
      <c r="H458" s="136" t="str">
        <f ca="1">IF(B458="","",#REF!)</f>
        <v/>
      </c>
      <c r="I458" s="136" t="str">
        <f ca="1">IF(B458="","",#REF!)</f>
        <v/>
      </c>
      <c r="J458" s="136" t="str">
        <f ca="1">IF(B458="","",#REF!)</f>
        <v/>
      </c>
      <c r="K458" s="136" t="str">
        <f ca="1">IF(B458="","",#REF!)</f>
        <v/>
      </c>
      <c r="L458" s="136" t="str">
        <f ca="1">IF(C458="","",#REF!)</f>
        <v/>
      </c>
    </row>
    <row r="459" spans="1:12">
      <c r="A459" s="112">
        <v>448</v>
      </c>
      <c r="B459" s="134" t="str">
        <f t="shared" ca="1" si="18"/>
        <v/>
      </c>
      <c r="C459" s="109" t="str">
        <f t="shared" ca="1" si="19"/>
        <v/>
      </c>
      <c r="D459" s="101" t="str">
        <f ca="1">IF(ISERROR(OFFSET('HARGA SATUAN'!$D$6,MATCH(C459,'HARGA SATUAN'!$C$7:$C$1492,0),0)),"",OFFSET('HARGA SATUAN'!$D$6,MATCH(C459,'HARGA SATUAN'!$C$7:$C$1492,0),0))</f>
        <v/>
      </c>
      <c r="E459" s="101">
        <f ca="1">IF(B459="+","Unit",IF(ISERROR(OFFSET('HARGA SATUAN'!$E$6,MATCH(C459,'HARGA SATUAN'!$C$7:$C$1492,0),0)),"",OFFSET('HARGA SATUAN'!$E$6,MATCH(C459,'HARGA SATUAN'!$C$7:$C$1492,0),0)))</f>
        <v>0</v>
      </c>
      <c r="F459" s="138" t="str">
        <f t="shared" ca="1" si="20"/>
        <v/>
      </c>
      <c r="G459" s="41">
        <f ca="1">IF(ISERROR(OFFSET('HARGA SATUAN'!$I$6,MATCH(C459,'HARGA SATUAN'!$C$7:$C$1492,0),0)),"",OFFSET('HARGA SATUAN'!$I$6,MATCH(C459,'HARGA SATUAN'!$C$7:$C$1492,0),0))</f>
        <v>0</v>
      </c>
      <c r="H459" s="136" t="str">
        <f ca="1">IF(B459="","",#REF!)</f>
        <v/>
      </c>
      <c r="I459" s="136" t="str">
        <f ca="1">IF(B459="","",#REF!)</f>
        <v/>
      </c>
      <c r="J459" s="136" t="str">
        <f ca="1">IF(B459="","",#REF!)</f>
        <v/>
      </c>
      <c r="K459" s="136" t="str">
        <f ca="1">IF(B459="","",#REF!)</f>
        <v/>
      </c>
      <c r="L459" s="136" t="str">
        <f ca="1">IF(C459="","",#REF!)</f>
        <v/>
      </c>
    </row>
    <row r="460" spans="1:12">
      <c r="A460" s="112">
        <v>449</v>
      </c>
      <c r="B460" s="134" t="str">
        <f t="shared" ca="1" si="18"/>
        <v/>
      </c>
      <c r="C460" s="109" t="str">
        <f t="shared" ca="1" si="19"/>
        <v/>
      </c>
      <c r="D460" s="101" t="str">
        <f ca="1">IF(ISERROR(OFFSET('HARGA SATUAN'!$D$6,MATCH(C460,'HARGA SATUAN'!$C$7:$C$1492,0),0)),"",OFFSET('HARGA SATUAN'!$D$6,MATCH(C460,'HARGA SATUAN'!$C$7:$C$1492,0),0))</f>
        <v/>
      </c>
      <c r="E460" s="101">
        <f ca="1">IF(B460="+","Unit",IF(ISERROR(OFFSET('HARGA SATUAN'!$E$6,MATCH(C460,'HARGA SATUAN'!$C$7:$C$1492,0),0)),"",OFFSET('HARGA SATUAN'!$E$6,MATCH(C460,'HARGA SATUAN'!$C$7:$C$1492,0),0)))</f>
        <v>0</v>
      </c>
      <c r="F460" s="138" t="str">
        <f t="shared" ca="1" si="20"/>
        <v/>
      </c>
      <c r="G460" s="41">
        <f ca="1">IF(ISERROR(OFFSET('HARGA SATUAN'!$I$6,MATCH(C460,'HARGA SATUAN'!$C$7:$C$1492,0),0)),"",OFFSET('HARGA SATUAN'!$I$6,MATCH(C460,'HARGA SATUAN'!$C$7:$C$1492,0),0))</f>
        <v>0</v>
      </c>
      <c r="H460" s="136" t="str">
        <f ca="1">IF(B460="","",#REF!)</f>
        <v/>
      </c>
      <c r="I460" s="136" t="str">
        <f ca="1">IF(B460="","",#REF!)</f>
        <v/>
      </c>
      <c r="J460" s="136" t="str">
        <f ca="1">IF(B460="","",#REF!)</f>
        <v/>
      </c>
      <c r="K460" s="136" t="str">
        <f ca="1">IF(B460="","",#REF!)</f>
        <v/>
      </c>
      <c r="L460" s="136" t="str">
        <f ca="1">IF(C460="","",#REF!)</f>
        <v/>
      </c>
    </row>
    <row r="461" spans="1:12">
      <c r="A461" s="112">
        <v>450</v>
      </c>
      <c r="B461" s="134" t="str">
        <f t="shared" ref="B461:B524" ca="1" si="21">IF(C461="","",A461)</f>
        <v/>
      </c>
      <c r="C461" s="109" t="str">
        <f t="shared" ref="C461:C524" ca="1" si="22">IF(ISERROR(OFFSET($C$713,MATCH(A461,$F$714:$F$1320,0),0)),"",OFFSET($C$713,MATCH(A461,$F$714:$F$1320,0),0))</f>
        <v/>
      </c>
      <c r="D461" s="101" t="str">
        <f ca="1">IF(ISERROR(OFFSET('HARGA SATUAN'!$D$6,MATCH(C461,'HARGA SATUAN'!$C$7:$C$1492,0),0)),"",OFFSET('HARGA SATUAN'!$D$6,MATCH(C461,'HARGA SATUAN'!$C$7:$C$1492,0),0))</f>
        <v/>
      </c>
      <c r="E461" s="101">
        <f ca="1">IF(B461="+","Unit",IF(ISERROR(OFFSET('HARGA SATUAN'!$E$6,MATCH(C461,'HARGA SATUAN'!$C$7:$C$1492,0),0)),"",OFFSET('HARGA SATUAN'!$E$6,MATCH(C461,'HARGA SATUAN'!$C$7:$C$1492,0),0)))</f>
        <v>0</v>
      </c>
      <c r="F461" s="138" t="str">
        <f t="shared" ref="F461:F524" ca="1" si="23">IF(ISERROR(OFFSET($D$713,MATCH(A461,$F$714:$F$1320,0),0)),"",OFFSET($D$713,MATCH(A461,$F$714:$F$1320,0),0))</f>
        <v/>
      </c>
      <c r="G461" s="41">
        <f ca="1">IF(ISERROR(OFFSET('HARGA SATUAN'!$I$6,MATCH(C461,'HARGA SATUAN'!$C$7:$C$1492,0),0)),"",OFFSET('HARGA SATUAN'!$I$6,MATCH(C461,'HARGA SATUAN'!$C$7:$C$1492,0),0))</f>
        <v>0</v>
      </c>
      <c r="H461" s="136" t="str">
        <f ca="1">IF(B461="","",#REF!)</f>
        <v/>
      </c>
      <c r="I461" s="136" t="str">
        <f ca="1">IF(B461="","",#REF!)</f>
        <v/>
      </c>
      <c r="J461" s="136" t="str">
        <f ca="1">IF(B461="","",#REF!)</f>
        <v/>
      </c>
      <c r="K461" s="136" t="str">
        <f ca="1">IF(B461="","",#REF!)</f>
        <v/>
      </c>
      <c r="L461" s="136" t="str">
        <f ca="1">IF(C461="","",#REF!)</f>
        <v/>
      </c>
    </row>
    <row r="462" spans="1:12">
      <c r="A462" s="112">
        <v>451</v>
      </c>
      <c r="B462" s="134" t="str">
        <f t="shared" ca="1" si="21"/>
        <v/>
      </c>
      <c r="C462" s="109" t="str">
        <f t="shared" ca="1" si="22"/>
        <v/>
      </c>
      <c r="D462" s="101" t="str">
        <f ca="1">IF(ISERROR(OFFSET('HARGA SATUAN'!$D$6,MATCH(C462,'HARGA SATUAN'!$C$7:$C$1492,0),0)),"",OFFSET('HARGA SATUAN'!$D$6,MATCH(C462,'HARGA SATUAN'!$C$7:$C$1492,0),0))</f>
        <v/>
      </c>
      <c r="E462" s="101">
        <f ca="1">IF(B462="+","Unit",IF(ISERROR(OFFSET('HARGA SATUAN'!$E$6,MATCH(C462,'HARGA SATUAN'!$C$7:$C$1492,0),0)),"",OFFSET('HARGA SATUAN'!$E$6,MATCH(C462,'HARGA SATUAN'!$C$7:$C$1492,0),0)))</f>
        <v>0</v>
      </c>
      <c r="F462" s="138" t="str">
        <f t="shared" ca="1" si="23"/>
        <v/>
      </c>
      <c r="G462" s="41">
        <f ca="1">IF(ISERROR(OFFSET('HARGA SATUAN'!$I$6,MATCH(C462,'HARGA SATUAN'!$C$7:$C$1492,0),0)),"",OFFSET('HARGA SATUAN'!$I$6,MATCH(C462,'HARGA SATUAN'!$C$7:$C$1492,0),0))</f>
        <v>0</v>
      </c>
      <c r="H462" s="136" t="str">
        <f ca="1">IF(B462="","",#REF!)</f>
        <v/>
      </c>
      <c r="I462" s="136" t="str">
        <f ca="1">IF(B462="","",#REF!)</f>
        <v/>
      </c>
      <c r="J462" s="136" t="str">
        <f ca="1">IF(B462="","",#REF!)</f>
        <v/>
      </c>
      <c r="K462" s="136" t="str">
        <f ca="1">IF(B462="","",#REF!)</f>
        <v/>
      </c>
      <c r="L462" s="136" t="str">
        <f ca="1">IF(C462="","",#REF!)</f>
        <v/>
      </c>
    </row>
    <row r="463" spans="1:12">
      <c r="A463" s="112">
        <v>452</v>
      </c>
      <c r="B463" s="134" t="str">
        <f t="shared" ca="1" si="21"/>
        <v/>
      </c>
      <c r="C463" s="109" t="str">
        <f t="shared" ca="1" si="22"/>
        <v/>
      </c>
      <c r="D463" s="101" t="str">
        <f ca="1">IF(ISERROR(OFFSET('HARGA SATUAN'!$D$6,MATCH(C463,'HARGA SATUAN'!$C$7:$C$1492,0),0)),"",OFFSET('HARGA SATUAN'!$D$6,MATCH(C463,'HARGA SATUAN'!$C$7:$C$1492,0),0))</f>
        <v/>
      </c>
      <c r="E463" s="101">
        <f ca="1">IF(B463="+","Unit",IF(ISERROR(OFFSET('HARGA SATUAN'!$E$6,MATCH(C463,'HARGA SATUAN'!$C$7:$C$1492,0),0)),"",OFFSET('HARGA SATUAN'!$E$6,MATCH(C463,'HARGA SATUAN'!$C$7:$C$1492,0),0)))</f>
        <v>0</v>
      </c>
      <c r="F463" s="138" t="str">
        <f t="shared" ca="1" si="23"/>
        <v/>
      </c>
      <c r="G463" s="41">
        <f ca="1">IF(ISERROR(OFFSET('HARGA SATUAN'!$I$6,MATCH(C463,'HARGA SATUAN'!$C$7:$C$1492,0),0)),"",OFFSET('HARGA SATUAN'!$I$6,MATCH(C463,'HARGA SATUAN'!$C$7:$C$1492,0),0))</f>
        <v>0</v>
      </c>
      <c r="H463" s="136" t="str">
        <f ca="1">IF(B463="","",#REF!)</f>
        <v/>
      </c>
      <c r="I463" s="136" t="str">
        <f ca="1">IF(B463="","",#REF!)</f>
        <v/>
      </c>
      <c r="J463" s="136" t="str">
        <f ca="1">IF(B463="","",#REF!)</f>
        <v/>
      </c>
      <c r="K463" s="136" t="str">
        <f ca="1">IF(B463="","",#REF!)</f>
        <v/>
      </c>
      <c r="L463" s="136" t="str">
        <f ca="1">IF(C463="","",#REF!)</f>
        <v/>
      </c>
    </row>
    <row r="464" spans="1:12">
      <c r="A464" s="112">
        <v>453</v>
      </c>
      <c r="B464" s="134" t="str">
        <f t="shared" ca="1" si="21"/>
        <v/>
      </c>
      <c r="C464" s="109" t="str">
        <f t="shared" ca="1" si="22"/>
        <v/>
      </c>
      <c r="D464" s="101" t="str">
        <f ca="1">IF(ISERROR(OFFSET('HARGA SATUAN'!$D$6,MATCH(C464,'HARGA SATUAN'!$C$7:$C$1492,0),0)),"",OFFSET('HARGA SATUAN'!$D$6,MATCH(C464,'HARGA SATUAN'!$C$7:$C$1492,0),0))</f>
        <v/>
      </c>
      <c r="E464" s="101">
        <f ca="1">IF(B464="+","Unit",IF(ISERROR(OFFSET('HARGA SATUAN'!$E$6,MATCH(C464,'HARGA SATUAN'!$C$7:$C$1492,0),0)),"",OFFSET('HARGA SATUAN'!$E$6,MATCH(C464,'HARGA SATUAN'!$C$7:$C$1492,0),0)))</f>
        <v>0</v>
      </c>
      <c r="F464" s="138" t="str">
        <f t="shared" ca="1" si="23"/>
        <v/>
      </c>
      <c r="G464" s="41">
        <f ca="1">IF(ISERROR(OFFSET('HARGA SATUAN'!$I$6,MATCH(C464,'HARGA SATUAN'!$C$7:$C$1492,0),0)),"",OFFSET('HARGA SATUAN'!$I$6,MATCH(C464,'HARGA SATUAN'!$C$7:$C$1492,0),0))</f>
        <v>0</v>
      </c>
      <c r="H464" s="136" t="str">
        <f ca="1">IF(B464="","",#REF!)</f>
        <v/>
      </c>
      <c r="I464" s="136" t="str">
        <f ca="1">IF(B464="","",#REF!)</f>
        <v/>
      </c>
      <c r="J464" s="136" t="str">
        <f ca="1">IF(B464="","",#REF!)</f>
        <v/>
      </c>
      <c r="K464" s="136" t="str">
        <f ca="1">IF(B464="","",#REF!)</f>
        <v/>
      </c>
      <c r="L464" s="136" t="str">
        <f ca="1">IF(C464="","",#REF!)</f>
        <v/>
      </c>
    </row>
    <row r="465" spans="1:12">
      <c r="A465" s="112">
        <v>454</v>
      </c>
      <c r="B465" s="134" t="str">
        <f t="shared" ca="1" si="21"/>
        <v/>
      </c>
      <c r="C465" s="109" t="str">
        <f t="shared" ca="1" si="22"/>
        <v/>
      </c>
      <c r="D465" s="101" t="str">
        <f ca="1">IF(ISERROR(OFFSET('HARGA SATUAN'!$D$6,MATCH(C465,'HARGA SATUAN'!$C$7:$C$1492,0),0)),"",OFFSET('HARGA SATUAN'!$D$6,MATCH(C465,'HARGA SATUAN'!$C$7:$C$1492,0),0))</f>
        <v/>
      </c>
      <c r="E465" s="101">
        <f ca="1">IF(B465="+","Unit",IF(ISERROR(OFFSET('HARGA SATUAN'!$E$6,MATCH(C465,'HARGA SATUAN'!$C$7:$C$1492,0),0)),"",OFFSET('HARGA SATUAN'!$E$6,MATCH(C465,'HARGA SATUAN'!$C$7:$C$1492,0),0)))</f>
        <v>0</v>
      </c>
      <c r="F465" s="138" t="str">
        <f t="shared" ca="1" si="23"/>
        <v/>
      </c>
      <c r="G465" s="41">
        <f ca="1">IF(ISERROR(OFFSET('HARGA SATUAN'!$I$6,MATCH(C465,'HARGA SATUAN'!$C$7:$C$1492,0),0)),"",OFFSET('HARGA SATUAN'!$I$6,MATCH(C465,'HARGA SATUAN'!$C$7:$C$1492,0),0))</f>
        <v>0</v>
      </c>
      <c r="H465" s="136" t="str">
        <f ca="1">IF(B465="","",#REF!)</f>
        <v/>
      </c>
      <c r="I465" s="136" t="str">
        <f ca="1">IF(B465="","",#REF!)</f>
        <v/>
      </c>
      <c r="J465" s="136" t="str">
        <f ca="1">IF(B465="","",#REF!)</f>
        <v/>
      </c>
      <c r="K465" s="136" t="str">
        <f ca="1">IF(B465="","",#REF!)</f>
        <v/>
      </c>
      <c r="L465" s="136" t="str">
        <f ca="1">IF(C465="","",#REF!)</f>
        <v/>
      </c>
    </row>
    <row r="466" spans="1:12">
      <c r="A466" s="112">
        <v>455</v>
      </c>
      <c r="B466" s="134" t="str">
        <f t="shared" ca="1" si="21"/>
        <v/>
      </c>
      <c r="C466" s="109" t="str">
        <f t="shared" ca="1" si="22"/>
        <v/>
      </c>
      <c r="D466" s="101" t="str">
        <f ca="1">IF(ISERROR(OFFSET('HARGA SATUAN'!$D$6,MATCH(C466,'HARGA SATUAN'!$C$7:$C$1492,0),0)),"",OFFSET('HARGA SATUAN'!$D$6,MATCH(C466,'HARGA SATUAN'!$C$7:$C$1492,0),0))</f>
        <v/>
      </c>
      <c r="E466" s="101">
        <f ca="1">IF(B466="+","Unit",IF(ISERROR(OFFSET('HARGA SATUAN'!$E$6,MATCH(C466,'HARGA SATUAN'!$C$7:$C$1492,0),0)),"",OFFSET('HARGA SATUAN'!$E$6,MATCH(C466,'HARGA SATUAN'!$C$7:$C$1492,0),0)))</f>
        <v>0</v>
      </c>
      <c r="F466" s="138" t="str">
        <f t="shared" ca="1" si="23"/>
        <v/>
      </c>
      <c r="G466" s="41">
        <f ca="1">IF(ISERROR(OFFSET('HARGA SATUAN'!$I$6,MATCH(C466,'HARGA SATUAN'!$C$7:$C$1492,0),0)),"",OFFSET('HARGA SATUAN'!$I$6,MATCH(C466,'HARGA SATUAN'!$C$7:$C$1492,0),0))</f>
        <v>0</v>
      </c>
      <c r="H466" s="136" t="str">
        <f ca="1">IF(B466="","",#REF!)</f>
        <v/>
      </c>
      <c r="I466" s="136" t="str">
        <f ca="1">IF(B466="","",#REF!)</f>
        <v/>
      </c>
      <c r="J466" s="136" t="str">
        <f ca="1">IF(B466="","",#REF!)</f>
        <v/>
      </c>
      <c r="K466" s="136" t="str">
        <f ca="1">IF(B466="","",#REF!)</f>
        <v/>
      </c>
      <c r="L466" s="136" t="str">
        <f ca="1">IF(C466="","",#REF!)</f>
        <v/>
      </c>
    </row>
    <row r="467" spans="1:12">
      <c r="A467" s="112">
        <v>456</v>
      </c>
      <c r="B467" s="134" t="str">
        <f t="shared" ca="1" si="21"/>
        <v/>
      </c>
      <c r="C467" s="109" t="str">
        <f t="shared" ca="1" si="22"/>
        <v/>
      </c>
      <c r="D467" s="101" t="str">
        <f ca="1">IF(ISERROR(OFFSET('HARGA SATUAN'!$D$6,MATCH(C467,'HARGA SATUAN'!$C$7:$C$1492,0),0)),"",OFFSET('HARGA SATUAN'!$D$6,MATCH(C467,'HARGA SATUAN'!$C$7:$C$1492,0),0))</f>
        <v/>
      </c>
      <c r="E467" s="101">
        <f ca="1">IF(B467="+","Unit",IF(ISERROR(OFFSET('HARGA SATUAN'!$E$6,MATCH(C467,'HARGA SATUAN'!$C$7:$C$1492,0),0)),"",OFFSET('HARGA SATUAN'!$E$6,MATCH(C467,'HARGA SATUAN'!$C$7:$C$1492,0),0)))</f>
        <v>0</v>
      </c>
      <c r="F467" s="138" t="str">
        <f t="shared" ca="1" si="23"/>
        <v/>
      </c>
      <c r="G467" s="41">
        <f ca="1">IF(ISERROR(OFFSET('HARGA SATUAN'!$I$6,MATCH(C467,'HARGA SATUAN'!$C$7:$C$1492,0),0)),"",OFFSET('HARGA SATUAN'!$I$6,MATCH(C467,'HARGA SATUAN'!$C$7:$C$1492,0),0))</f>
        <v>0</v>
      </c>
      <c r="H467" s="136" t="str">
        <f ca="1">IF(B467="","",#REF!)</f>
        <v/>
      </c>
      <c r="I467" s="136" t="str">
        <f ca="1">IF(B467="","",#REF!)</f>
        <v/>
      </c>
      <c r="J467" s="136" t="str">
        <f ca="1">IF(B467="","",#REF!)</f>
        <v/>
      </c>
      <c r="K467" s="136" t="str">
        <f ca="1">IF(B467="","",#REF!)</f>
        <v/>
      </c>
      <c r="L467" s="136" t="str">
        <f ca="1">IF(C467="","",#REF!)</f>
        <v/>
      </c>
    </row>
    <row r="468" spans="1:12">
      <c r="A468" s="112">
        <v>457</v>
      </c>
      <c r="B468" s="134" t="str">
        <f t="shared" ca="1" si="21"/>
        <v/>
      </c>
      <c r="C468" s="109" t="str">
        <f t="shared" ca="1" si="22"/>
        <v/>
      </c>
      <c r="D468" s="101" t="str">
        <f ca="1">IF(ISERROR(OFFSET('HARGA SATUAN'!$D$6,MATCH(C468,'HARGA SATUAN'!$C$7:$C$1492,0),0)),"",OFFSET('HARGA SATUAN'!$D$6,MATCH(C468,'HARGA SATUAN'!$C$7:$C$1492,0),0))</f>
        <v/>
      </c>
      <c r="E468" s="101">
        <f ca="1">IF(B468="+","Unit",IF(ISERROR(OFFSET('HARGA SATUAN'!$E$6,MATCH(C468,'HARGA SATUAN'!$C$7:$C$1492,0),0)),"",OFFSET('HARGA SATUAN'!$E$6,MATCH(C468,'HARGA SATUAN'!$C$7:$C$1492,0),0)))</f>
        <v>0</v>
      </c>
      <c r="F468" s="138" t="str">
        <f t="shared" ca="1" si="23"/>
        <v/>
      </c>
      <c r="G468" s="41">
        <f ca="1">IF(ISERROR(OFFSET('HARGA SATUAN'!$I$6,MATCH(C468,'HARGA SATUAN'!$C$7:$C$1492,0),0)),"",OFFSET('HARGA SATUAN'!$I$6,MATCH(C468,'HARGA SATUAN'!$C$7:$C$1492,0),0))</f>
        <v>0</v>
      </c>
      <c r="H468" s="136" t="str">
        <f ca="1">IF(B468="","",#REF!)</f>
        <v/>
      </c>
      <c r="I468" s="136" t="str">
        <f ca="1">IF(B468="","",#REF!)</f>
        <v/>
      </c>
      <c r="J468" s="136" t="str">
        <f ca="1">IF(B468="","",#REF!)</f>
        <v/>
      </c>
      <c r="K468" s="136" t="str">
        <f ca="1">IF(B468="","",#REF!)</f>
        <v/>
      </c>
      <c r="L468" s="136" t="str">
        <f ca="1">IF(C468="","",#REF!)</f>
        <v/>
      </c>
    </row>
    <row r="469" spans="1:12">
      <c r="A469" s="112">
        <v>458</v>
      </c>
      <c r="B469" s="134" t="str">
        <f t="shared" ca="1" si="21"/>
        <v/>
      </c>
      <c r="C469" s="109" t="str">
        <f t="shared" ca="1" si="22"/>
        <v/>
      </c>
      <c r="D469" s="101" t="str">
        <f ca="1">IF(ISERROR(OFFSET('HARGA SATUAN'!$D$6,MATCH(C469,'HARGA SATUAN'!$C$7:$C$1492,0),0)),"",OFFSET('HARGA SATUAN'!$D$6,MATCH(C469,'HARGA SATUAN'!$C$7:$C$1492,0),0))</f>
        <v/>
      </c>
      <c r="E469" s="101">
        <f ca="1">IF(B469="+","Unit",IF(ISERROR(OFFSET('HARGA SATUAN'!$E$6,MATCH(C469,'HARGA SATUAN'!$C$7:$C$1492,0),0)),"",OFFSET('HARGA SATUAN'!$E$6,MATCH(C469,'HARGA SATUAN'!$C$7:$C$1492,0),0)))</f>
        <v>0</v>
      </c>
      <c r="F469" s="138" t="str">
        <f t="shared" ca="1" si="23"/>
        <v/>
      </c>
      <c r="G469" s="41">
        <f ca="1">IF(ISERROR(OFFSET('HARGA SATUAN'!$I$6,MATCH(C469,'HARGA SATUAN'!$C$7:$C$1492,0),0)),"",OFFSET('HARGA SATUAN'!$I$6,MATCH(C469,'HARGA SATUAN'!$C$7:$C$1492,0),0))</f>
        <v>0</v>
      </c>
      <c r="H469" s="136" t="str">
        <f ca="1">IF(B469="","",#REF!)</f>
        <v/>
      </c>
      <c r="I469" s="136" t="str">
        <f ca="1">IF(B469="","",#REF!)</f>
        <v/>
      </c>
      <c r="J469" s="136" t="str">
        <f ca="1">IF(B469="","",#REF!)</f>
        <v/>
      </c>
      <c r="K469" s="136" t="str">
        <f ca="1">IF(B469="","",#REF!)</f>
        <v/>
      </c>
      <c r="L469" s="136" t="str">
        <f ca="1">IF(C469="","",#REF!)</f>
        <v/>
      </c>
    </row>
    <row r="470" spans="1:12">
      <c r="A470" s="112">
        <v>459</v>
      </c>
      <c r="B470" s="134" t="str">
        <f t="shared" ca="1" si="21"/>
        <v/>
      </c>
      <c r="C470" s="109" t="str">
        <f t="shared" ca="1" si="22"/>
        <v/>
      </c>
      <c r="D470" s="101" t="str">
        <f ca="1">IF(ISERROR(OFFSET('HARGA SATUAN'!$D$6,MATCH(C470,'HARGA SATUAN'!$C$7:$C$1492,0),0)),"",OFFSET('HARGA SATUAN'!$D$6,MATCH(C470,'HARGA SATUAN'!$C$7:$C$1492,0),0))</f>
        <v/>
      </c>
      <c r="E470" s="101">
        <f ca="1">IF(B470="+","Unit",IF(ISERROR(OFFSET('HARGA SATUAN'!$E$6,MATCH(C470,'HARGA SATUAN'!$C$7:$C$1492,0),0)),"",OFFSET('HARGA SATUAN'!$E$6,MATCH(C470,'HARGA SATUAN'!$C$7:$C$1492,0),0)))</f>
        <v>0</v>
      </c>
      <c r="F470" s="138" t="str">
        <f t="shared" ca="1" si="23"/>
        <v/>
      </c>
      <c r="G470" s="41">
        <f ca="1">IF(ISERROR(OFFSET('HARGA SATUAN'!$I$6,MATCH(C470,'HARGA SATUAN'!$C$7:$C$1492,0),0)),"",OFFSET('HARGA SATUAN'!$I$6,MATCH(C470,'HARGA SATUAN'!$C$7:$C$1492,0),0))</f>
        <v>0</v>
      </c>
      <c r="H470" s="136" t="str">
        <f ca="1">IF(B470="","",#REF!)</f>
        <v/>
      </c>
      <c r="I470" s="136" t="str">
        <f ca="1">IF(B470="","",#REF!)</f>
        <v/>
      </c>
      <c r="J470" s="136" t="str">
        <f ca="1">IF(B470="","",#REF!)</f>
        <v/>
      </c>
      <c r="K470" s="136" t="str">
        <f ca="1">IF(B470="","",#REF!)</f>
        <v/>
      </c>
      <c r="L470" s="136" t="str">
        <f ca="1">IF(C470="","",#REF!)</f>
        <v/>
      </c>
    </row>
    <row r="471" spans="1:12">
      <c r="A471" s="112">
        <v>460</v>
      </c>
      <c r="B471" s="134" t="str">
        <f t="shared" ca="1" si="21"/>
        <v/>
      </c>
      <c r="C471" s="109" t="str">
        <f t="shared" ca="1" si="22"/>
        <v/>
      </c>
      <c r="D471" s="101" t="str">
        <f ca="1">IF(ISERROR(OFFSET('HARGA SATUAN'!$D$6,MATCH(C471,'HARGA SATUAN'!$C$7:$C$1492,0),0)),"",OFFSET('HARGA SATUAN'!$D$6,MATCH(C471,'HARGA SATUAN'!$C$7:$C$1492,0),0))</f>
        <v/>
      </c>
      <c r="E471" s="101">
        <f ca="1">IF(B471="+","Unit",IF(ISERROR(OFFSET('HARGA SATUAN'!$E$6,MATCH(C471,'HARGA SATUAN'!$C$7:$C$1492,0),0)),"",OFFSET('HARGA SATUAN'!$E$6,MATCH(C471,'HARGA SATUAN'!$C$7:$C$1492,0),0)))</f>
        <v>0</v>
      </c>
      <c r="F471" s="138" t="str">
        <f t="shared" ca="1" si="23"/>
        <v/>
      </c>
      <c r="G471" s="41">
        <f ca="1">IF(ISERROR(OFFSET('HARGA SATUAN'!$I$6,MATCH(C471,'HARGA SATUAN'!$C$7:$C$1492,0),0)),"",OFFSET('HARGA SATUAN'!$I$6,MATCH(C471,'HARGA SATUAN'!$C$7:$C$1492,0),0))</f>
        <v>0</v>
      </c>
      <c r="H471" s="136" t="str">
        <f ca="1">IF(B471="","",#REF!)</f>
        <v/>
      </c>
      <c r="I471" s="136" t="str">
        <f ca="1">IF(B471="","",#REF!)</f>
        <v/>
      </c>
      <c r="J471" s="136" t="str">
        <f ca="1">IF(B471="","",#REF!)</f>
        <v/>
      </c>
      <c r="K471" s="136" t="str">
        <f ca="1">IF(B471="","",#REF!)</f>
        <v/>
      </c>
      <c r="L471" s="136" t="str">
        <f ca="1">IF(C471="","",#REF!)</f>
        <v/>
      </c>
    </row>
    <row r="472" spans="1:12">
      <c r="A472" s="112">
        <v>461</v>
      </c>
      <c r="B472" s="134" t="str">
        <f t="shared" ca="1" si="21"/>
        <v/>
      </c>
      <c r="C472" s="109" t="str">
        <f t="shared" ca="1" si="22"/>
        <v/>
      </c>
      <c r="D472" s="101" t="str">
        <f ca="1">IF(ISERROR(OFFSET('HARGA SATUAN'!$D$6,MATCH(C472,'HARGA SATUAN'!$C$7:$C$1492,0),0)),"",OFFSET('HARGA SATUAN'!$D$6,MATCH(C472,'HARGA SATUAN'!$C$7:$C$1492,0),0))</f>
        <v/>
      </c>
      <c r="E472" s="101">
        <f ca="1">IF(B472="+","Unit",IF(ISERROR(OFFSET('HARGA SATUAN'!$E$6,MATCH(C472,'HARGA SATUAN'!$C$7:$C$1492,0),0)),"",OFFSET('HARGA SATUAN'!$E$6,MATCH(C472,'HARGA SATUAN'!$C$7:$C$1492,0),0)))</f>
        <v>0</v>
      </c>
      <c r="F472" s="138" t="str">
        <f t="shared" ca="1" si="23"/>
        <v/>
      </c>
      <c r="G472" s="41">
        <f ca="1">IF(ISERROR(OFFSET('HARGA SATUAN'!$I$6,MATCH(C472,'HARGA SATUAN'!$C$7:$C$1492,0),0)),"",OFFSET('HARGA SATUAN'!$I$6,MATCH(C472,'HARGA SATUAN'!$C$7:$C$1492,0),0))</f>
        <v>0</v>
      </c>
      <c r="H472" s="136" t="str">
        <f ca="1">IF(B472="","",#REF!)</f>
        <v/>
      </c>
      <c r="I472" s="136" t="str">
        <f ca="1">IF(B472="","",#REF!)</f>
        <v/>
      </c>
      <c r="J472" s="136" t="str">
        <f ca="1">IF(B472="","",#REF!)</f>
        <v/>
      </c>
      <c r="K472" s="136" t="str">
        <f ca="1">IF(B472="","",#REF!)</f>
        <v/>
      </c>
      <c r="L472" s="136" t="str">
        <f ca="1">IF(C472="","",#REF!)</f>
        <v/>
      </c>
    </row>
    <row r="473" spans="1:12">
      <c r="A473" s="112">
        <v>462</v>
      </c>
      <c r="B473" s="134" t="str">
        <f t="shared" ca="1" si="21"/>
        <v/>
      </c>
      <c r="C473" s="109" t="str">
        <f t="shared" ca="1" si="22"/>
        <v/>
      </c>
      <c r="D473" s="101" t="str">
        <f ca="1">IF(ISERROR(OFFSET('HARGA SATUAN'!$D$6,MATCH(C473,'HARGA SATUAN'!$C$7:$C$1492,0),0)),"",OFFSET('HARGA SATUAN'!$D$6,MATCH(C473,'HARGA SATUAN'!$C$7:$C$1492,0),0))</f>
        <v/>
      </c>
      <c r="E473" s="101">
        <f ca="1">IF(B473="+","Unit",IF(ISERROR(OFFSET('HARGA SATUAN'!$E$6,MATCH(C473,'HARGA SATUAN'!$C$7:$C$1492,0),0)),"",OFFSET('HARGA SATUAN'!$E$6,MATCH(C473,'HARGA SATUAN'!$C$7:$C$1492,0),0)))</f>
        <v>0</v>
      </c>
      <c r="F473" s="138" t="str">
        <f t="shared" ca="1" si="23"/>
        <v/>
      </c>
      <c r="G473" s="41">
        <f ca="1">IF(ISERROR(OFFSET('HARGA SATUAN'!$I$6,MATCH(C473,'HARGA SATUAN'!$C$7:$C$1492,0),0)),"",OFFSET('HARGA SATUAN'!$I$6,MATCH(C473,'HARGA SATUAN'!$C$7:$C$1492,0),0))</f>
        <v>0</v>
      </c>
      <c r="H473" s="136" t="str">
        <f ca="1">IF(B473="","",#REF!)</f>
        <v/>
      </c>
      <c r="I473" s="136" t="str">
        <f ca="1">IF(B473="","",#REF!)</f>
        <v/>
      </c>
      <c r="J473" s="136" t="str">
        <f ca="1">IF(B473="","",#REF!)</f>
        <v/>
      </c>
      <c r="K473" s="136" t="str">
        <f ca="1">IF(B473="","",#REF!)</f>
        <v/>
      </c>
      <c r="L473" s="136" t="str">
        <f ca="1">IF(C473="","",#REF!)</f>
        <v/>
      </c>
    </row>
    <row r="474" spans="1:12">
      <c r="A474" s="112">
        <v>463</v>
      </c>
      <c r="B474" s="134" t="str">
        <f t="shared" ca="1" si="21"/>
        <v/>
      </c>
      <c r="C474" s="109" t="str">
        <f t="shared" ca="1" si="22"/>
        <v/>
      </c>
      <c r="D474" s="101" t="str">
        <f ca="1">IF(ISERROR(OFFSET('HARGA SATUAN'!$D$6,MATCH(C474,'HARGA SATUAN'!$C$7:$C$1492,0),0)),"",OFFSET('HARGA SATUAN'!$D$6,MATCH(C474,'HARGA SATUAN'!$C$7:$C$1492,0),0))</f>
        <v/>
      </c>
      <c r="E474" s="101">
        <f ca="1">IF(B474="+","Unit",IF(ISERROR(OFFSET('HARGA SATUAN'!$E$6,MATCH(C474,'HARGA SATUAN'!$C$7:$C$1492,0),0)),"",OFFSET('HARGA SATUAN'!$E$6,MATCH(C474,'HARGA SATUAN'!$C$7:$C$1492,0),0)))</f>
        <v>0</v>
      </c>
      <c r="F474" s="138" t="str">
        <f t="shared" ca="1" si="23"/>
        <v/>
      </c>
      <c r="G474" s="41">
        <f ca="1">IF(ISERROR(OFFSET('HARGA SATUAN'!$I$6,MATCH(C474,'HARGA SATUAN'!$C$7:$C$1492,0),0)),"",OFFSET('HARGA SATUAN'!$I$6,MATCH(C474,'HARGA SATUAN'!$C$7:$C$1492,0),0))</f>
        <v>0</v>
      </c>
      <c r="H474" s="136" t="str">
        <f ca="1">IF(B474="","",#REF!)</f>
        <v/>
      </c>
      <c r="I474" s="136" t="str">
        <f ca="1">IF(B474="","",#REF!)</f>
        <v/>
      </c>
      <c r="J474" s="136" t="str">
        <f ca="1">IF(B474="","",#REF!)</f>
        <v/>
      </c>
      <c r="K474" s="136" t="str">
        <f ca="1">IF(B474="","",#REF!)</f>
        <v/>
      </c>
      <c r="L474" s="136" t="str">
        <f ca="1">IF(C474="","",#REF!)</f>
        <v/>
      </c>
    </row>
    <row r="475" spans="1:12">
      <c r="A475" s="112">
        <v>464</v>
      </c>
      <c r="B475" s="134" t="str">
        <f t="shared" ca="1" si="21"/>
        <v/>
      </c>
      <c r="C475" s="109" t="str">
        <f t="shared" ca="1" si="22"/>
        <v/>
      </c>
      <c r="D475" s="101" t="str">
        <f ca="1">IF(ISERROR(OFFSET('HARGA SATUAN'!$D$6,MATCH(C475,'HARGA SATUAN'!$C$7:$C$1492,0),0)),"",OFFSET('HARGA SATUAN'!$D$6,MATCH(C475,'HARGA SATUAN'!$C$7:$C$1492,0),0))</f>
        <v/>
      </c>
      <c r="E475" s="101">
        <f ca="1">IF(B475="+","Unit",IF(ISERROR(OFFSET('HARGA SATUAN'!$E$6,MATCH(C475,'HARGA SATUAN'!$C$7:$C$1492,0),0)),"",OFFSET('HARGA SATUAN'!$E$6,MATCH(C475,'HARGA SATUAN'!$C$7:$C$1492,0),0)))</f>
        <v>0</v>
      </c>
      <c r="F475" s="138" t="str">
        <f t="shared" ca="1" si="23"/>
        <v/>
      </c>
      <c r="G475" s="41">
        <f ca="1">IF(ISERROR(OFFSET('HARGA SATUAN'!$I$6,MATCH(C475,'HARGA SATUAN'!$C$7:$C$1492,0),0)),"",OFFSET('HARGA SATUAN'!$I$6,MATCH(C475,'HARGA SATUAN'!$C$7:$C$1492,0),0))</f>
        <v>0</v>
      </c>
      <c r="H475" s="136" t="str">
        <f ca="1">IF(B475="","",#REF!)</f>
        <v/>
      </c>
      <c r="I475" s="136" t="str">
        <f ca="1">IF(B475="","",#REF!)</f>
        <v/>
      </c>
      <c r="J475" s="136" t="str">
        <f ca="1">IF(B475="","",#REF!)</f>
        <v/>
      </c>
      <c r="K475" s="136" t="str">
        <f ca="1">IF(B475="","",#REF!)</f>
        <v/>
      </c>
      <c r="L475" s="136" t="str">
        <f ca="1">IF(C475="","",#REF!)</f>
        <v/>
      </c>
    </row>
    <row r="476" spans="1:12">
      <c r="A476" s="112">
        <v>465</v>
      </c>
      <c r="B476" s="134" t="str">
        <f t="shared" ca="1" si="21"/>
        <v/>
      </c>
      <c r="C476" s="109" t="str">
        <f t="shared" ca="1" si="22"/>
        <v/>
      </c>
      <c r="D476" s="101" t="str">
        <f ca="1">IF(ISERROR(OFFSET('HARGA SATUAN'!$D$6,MATCH(C476,'HARGA SATUAN'!$C$7:$C$1492,0),0)),"",OFFSET('HARGA SATUAN'!$D$6,MATCH(C476,'HARGA SATUAN'!$C$7:$C$1492,0),0))</f>
        <v/>
      </c>
      <c r="E476" s="101">
        <f ca="1">IF(B476="+","Unit",IF(ISERROR(OFFSET('HARGA SATUAN'!$E$6,MATCH(C476,'HARGA SATUAN'!$C$7:$C$1492,0),0)),"",OFFSET('HARGA SATUAN'!$E$6,MATCH(C476,'HARGA SATUAN'!$C$7:$C$1492,0),0)))</f>
        <v>0</v>
      </c>
      <c r="F476" s="138" t="str">
        <f t="shared" ca="1" si="23"/>
        <v/>
      </c>
      <c r="G476" s="41">
        <f ca="1">IF(ISERROR(OFFSET('HARGA SATUAN'!$I$6,MATCH(C476,'HARGA SATUAN'!$C$7:$C$1492,0),0)),"",OFFSET('HARGA SATUAN'!$I$6,MATCH(C476,'HARGA SATUAN'!$C$7:$C$1492,0),0))</f>
        <v>0</v>
      </c>
      <c r="H476" s="136" t="str">
        <f ca="1">IF(B476="","",#REF!)</f>
        <v/>
      </c>
      <c r="I476" s="136" t="str">
        <f ca="1">IF(B476="","",#REF!)</f>
        <v/>
      </c>
      <c r="J476" s="136" t="str">
        <f ca="1">IF(B476="","",#REF!)</f>
        <v/>
      </c>
      <c r="K476" s="136" t="str">
        <f ca="1">IF(B476="","",#REF!)</f>
        <v/>
      </c>
      <c r="L476" s="136" t="str">
        <f ca="1">IF(C476="","",#REF!)</f>
        <v/>
      </c>
    </row>
    <row r="477" spans="1:12">
      <c r="A477" s="112">
        <v>466</v>
      </c>
      <c r="B477" s="134" t="str">
        <f t="shared" ca="1" si="21"/>
        <v/>
      </c>
      <c r="C477" s="109" t="str">
        <f t="shared" ca="1" si="22"/>
        <v/>
      </c>
      <c r="D477" s="101" t="str">
        <f ca="1">IF(ISERROR(OFFSET('HARGA SATUAN'!$D$6,MATCH(C477,'HARGA SATUAN'!$C$7:$C$1492,0),0)),"",OFFSET('HARGA SATUAN'!$D$6,MATCH(C477,'HARGA SATUAN'!$C$7:$C$1492,0),0))</f>
        <v/>
      </c>
      <c r="E477" s="101">
        <f ca="1">IF(B477="+","Unit",IF(ISERROR(OFFSET('HARGA SATUAN'!$E$6,MATCH(C477,'HARGA SATUAN'!$C$7:$C$1492,0),0)),"",OFFSET('HARGA SATUAN'!$E$6,MATCH(C477,'HARGA SATUAN'!$C$7:$C$1492,0),0)))</f>
        <v>0</v>
      </c>
      <c r="F477" s="138" t="str">
        <f t="shared" ca="1" si="23"/>
        <v/>
      </c>
      <c r="G477" s="41">
        <f ca="1">IF(ISERROR(OFFSET('HARGA SATUAN'!$I$6,MATCH(C477,'HARGA SATUAN'!$C$7:$C$1492,0),0)),"",OFFSET('HARGA SATUAN'!$I$6,MATCH(C477,'HARGA SATUAN'!$C$7:$C$1492,0),0))</f>
        <v>0</v>
      </c>
      <c r="H477" s="136" t="str">
        <f ca="1">IF(B477="","",#REF!)</f>
        <v/>
      </c>
      <c r="I477" s="136" t="str">
        <f ca="1">IF(B477="","",#REF!)</f>
        <v/>
      </c>
      <c r="J477" s="136" t="str">
        <f ca="1">IF(B477="","",#REF!)</f>
        <v/>
      </c>
      <c r="K477" s="136" t="str">
        <f ca="1">IF(B477="","",#REF!)</f>
        <v/>
      </c>
      <c r="L477" s="136" t="str">
        <f ca="1">IF(C477="","",#REF!)</f>
        <v/>
      </c>
    </row>
    <row r="478" spans="1:12">
      <c r="A478" s="112">
        <v>467</v>
      </c>
      <c r="B478" s="134" t="str">
        <f t="shared" ca="1" si="21"/>
        <v/>
      </c>
      <c r="C478" s="109" t="str">
        <f t="shared" ca="1" si="22"/>
        <v/>
      </c>
      <c r="D478" s="101" t="str">
        <f ca="1">IF(ISERROR(OFFSET('HARGA SATUAN'!$D$6,MATCH(C478,'HARGA SATUAN'!$C$7:$C$1492,0),0)),"",OFFSET('HARGA SATUAN'!$D$6,MATCH(C478,'HARGA SATUAN'!$C$7:$C$1492,0),0))</f>
        <v/>
      </c>
      <c r="E478" s="101">
        <f ca="1">IF(B478="+","Unit",IF(ISERROR(OFFSET('HARGA SATUAN'!$E$6,MATCH(C478,'HARGA SATUAN'!$C$7:$C$1492,0),0)),"",OFFSET('HARGA SATUAN'!$E$6,MATCH(C478,'HARGA SATUAN'!$C$7:$C$1492,0),0)))</f>
        <v>0</v>
      </c>
      <c r="F478" s="138" t="str">
        <f t="shared" ca="1" si="23"/>
        <v/>
      </c>
      <c r="G478" s="41">
        <f ca="1">IF(ISERROR(OFFSET('HARGA SATUAN'!$I$6,MATCH(C478,'HARGA SATUAN'!$C$7:$C$1492,0),0)),"",OFFSET('HARGA SATUAN'!$I$6,MATCH(C478,'HARGA SATUAN'!$C$7:$C$1492,0),0))</f>
        <v>0</v>
      </c>
      <c r="H478" s="136" t="str">
        <f ca="1">IF(B478="","",#REF!)</f>
        <v/>
      </c>
      <c r="I478" s="136" t="str">
        <f ca="1">IF(B478="","",#REF!)</f>
        <v/>
      </c>
      <c r="J478" s="136" t="str">
        <f ca="1">IF(B478="","",#REF!)</f>
        <v/>
      </c>
      <c r="K478" s="136" t="str">
        <f ca="1">IF(B478="","",#REF!)</f>
        <v/>
      </c>
      <c r="L478" s="136" t="str">
        <f ca="1">IF(C478="","",#REF!)</f>
        <v/>
      </c>
    </row>
    <row r="479" spans="1:12">
      <c r="A479" s="112">
        <v>468</v>
      </c>
      <c r="B479" s="134" t="str">
        <f t="shared" ca="1" si="21"/>
        <v/>
      </c>
      <c r="C479" s="109" t="str">
        <f t="shared" ca="1" si="22"/>
        <v/>
      </c>
      <c r="D479" s="101" t="str">
        <f ca="1">IF(ISERROR(OFFSET('HARGA SATUAN'!$D$6,MATCH(C479,'HARGA SATUAN'!$C$7:$C$1492,0),0)),"",OFFSET('HARGA SATUAN'!$D$6,MATCH(C479,'HARGA SATUAN'!$C$7:$C$1492,0),0))</f>
        <v/>
      </c>
      <c r="E479" s="101">
        <f ca="1">IF(B479="+","Unit",IF(ISERROR(OFFSET('HARGA SATUAN'!$E$6,MATCH(C479,'HARGA SATUAN'!$C$7:$C$1492,0),0)),"",OFFSET('HARGA SATUAN'!$E$6,MATCH(C479,'HARGA SATUAN'!$C$7:$C$1492,0),0)))</f>
        <v>0</v>
      </c>
      <c r="F479" s="138" t="str">
        <f t="shared" ca="1" si="23"/>
        <v/>
      </c>
      <c r="G479" s="41">
        <f ca="1">IF(ISERROR(OFFSET('HARGA SATUAN'!$I$6,MATCH(C479,'HARGA SATUAN'!$C$7:$C$1492,0),0)),"",OFFSET('HARGA SATUAN'!$I$6,MATCH(C479,'HARGA SATUAN'!$C$7:$C$1492,0),0))</f>
        <v>0</v>
      </c>
      <c r="H479" s="136" t="str">
        <f ca="1">IF(B479="","",#REF!)</f>
        <v/>
      </c>
      <c r="I479" s="136" t="str">
        <f ca="1">IF(B479="","",#REF!)</f>
        <v/>
      </c>
      <c r="J479" s="136" t="str">
        <f ca="1">IF(B479="","",#REF!)</f>
        <v/>
      </c>
      <c r="K479" s="136" t="str">
        <f ca="1">IF(B479="","",#REF!)</f>
        <v/>
      </c>
      <c r="L479" s="136" t="str">
        <f ca="1">IF(C479="","",#REF!)</f>
        <v/>
      </c>
    </row>
    <row r="480" spans="1:12">
      <c r="A480" s="112">
        <v>469</v>
      </c>
      <c r="B480" s="134" t="str">
        <f t="shared" ca="1" si="21"/>
        <v/>
      </c>
      <c r="C480" s="109" t="str">
        <f t="shared" ca="1" si="22"/>
        <v/>
      </c>
      <c r="D480" s="101" t="str">
        <f ca="1">IF(ISERROR(OFFSET('HARGA SATUAN'!$D$6,MATCH(C480,'HARGA SATUAN'!$C$7:$C$1492,0),0)),"",OFFSET('HARGA SATUAN'!$D$6,MATCH(C480,'HARGA SATUAN'!$C$7:$C$1492,0),0))</f>
        <v/>
      </c>
      <c r="E480" s="101">
        <f ca="1">IF(B480="+","Unit",IF(ISERROR(OFFSET('HARGA SATUAN'!$E$6,MATCH(C480,'HARGA SATUAN'!$C$7:$C$1492,0),0)),"",OFFSET('HARGA SATUAN'!$E$6,MATCH(C480,'HARGA SATUAN'!$C$7:$C$1492,0),0)))</f>
        <v>0</v>
      </c>
      <c r="F480" s="138" t="str">
        <f t="shared" ca="1" si="23"/>
        <v/>
      </c>
      <c r="G480" s="41">
        <f ca="1">IF(ISERROR(OFFSET('HARGA SATUAN'!$I$6,MATCH(C480,'HARGA SATUAN'!$C$7:$C$1492,0),0)),"",OFFSET('HARGA SATUAN'!$I$6,MATCH(C480,'HARGA SATUAN'!$C$7:$C$1492,0),0))</f>
        <v>0</v>
      </c>
      <c r="H480" s="136" t="str">
        <f ca="1">IF(B480="","",#REF!)</f>
        <v/>
      </c>
      <c r="I480" s="136" t="str">
        <f ca="1">IF(B480="","",#REF!)</f>
        <v/>
      </c>
      <c r="J480" s="136" t="str">
        <f ca="1">IF(B480="","",#REF!)</f>
        <v/>
      </c>
      <c r="K480" s="136" t="str">
        <f ca="1">IF(B480="","",#REF!)</f>
        <v/>
      </c>
      <c r="L480" s="136" t="str">
        <f ca="1">IF(C480="","",#REF!)</f>
        <v/>
      </c>
    </row>
    <row r="481" spans="1:12">
      <c r="A481" s="112">
        <v>470</v>
      </c>
      <c r="B481" s="134" t="str">
        <f t="shared" ca="1" si="21"/>
        <v/>
      </c>
      <c r="C481" s="109" t="str">
        <f t="shared" ca="1" si="22"/>
        <v/>
      </c>
      <c r="D481" s="101" t="str">
        <f ca="1">IF(ISERROR(OFFSET('HARGA SATUAN'!$D$6,MATCH(C481,'HARGA SATUAN'!$C$7:$C$1492,0),0)),"",OFFSET('HARGA SATUAN'!$D$6,MATCH(C481,'HARGA SATUAN'!$C$7:$C$1492,0),0))</f>
        <v/>
      </c>
      <c r="E481" s="101">
        <f ca="1">IF(B481="+","Unit",IF(ISERROR(OFFSET('HARGA SATUAN'!$E$6,MATCH(C481,'HARGA SATUAN'!$C$7:$C$1492,0),0)),"",OFFSET('HARGA SATUAN'!$E$6,MATCH(C481,'HARGA SATUAN'!$C$7:$C$1492,0),0)))</f>
        <v>0</v>
      </c>
      <c r="F481" s="138" t="str">
        <f t="shared" ca="1" si="23"/>
        <v/>
      </c>
      <c r="G481" s="41">
        <f ca="1">IF(ISERROR(OFFSET('HARGA SATUAN'!$I$6,MATCH(C481,'HARGA SATUAN'!$C$7:$C$1492,0),0)),"",OFFSET('HARGA SATUAN'!$I$6,MATCH(C481,'HARGA SATUAN'!$C$7:$C$1492,0),0))</f>
        <v>0</v>
      </c>
      <c r="H481" s="136" t="str">
        <f ca="1">IF(B481="","",#REF!)</f>
        <v/>
      </c>
      <c r="I481" s="136" t="str">
        <f ca="1">IF(B481="","",#REF!)</f>
        <v/>
      </c>
      <c r="J481" s="136" t="str">
        <f ca="1">IF(B481="","",#REF!)</f>
        <v/>
      </c>
      <c r="K481" s="136" t="str">
        <f ca="1">IF(B481="","",#REF!)</f>
        <v/>
      </c>
      <c r="L481" s="136" t="str">
        <f ca="1">IF(C481="","",#REF!)</f>
        <v/>
      </c>
    </row>
    <row r="482" spans="1:12">
      <c r="A482" s="112">
        <v>471</v>
      </c>
      <c r="B482" s="134" t="str">
        <f t="shared" ca="1" si="21"/>
        <v/>
      </c>
      <c r="C482" s="109" t="str">
        <f t="shared" ca="1" si="22"/>
        <v/>
      </c>
      <c r="D482" s="101" t="str">
        <f ca="1">IF(ISERROR(OFFSET('HARGA SATUAN'!$D$6,MATCH(C482,'HARGA SATUAN'!$C$7:$C$1492,0),0)),"",OFFSET('HARGA SATUAN'!$D$6,MATCH(C482,'HARGA SATUAN'!$C$7:$C$1492,0),0))</f>
        <v/>
      </c>
      <c r="E482" s="101">
        <f ca="1">IF(B482="+","Unit",IF(ISERROR(OFFSET('HARGA SATUAN'!$E$6,MATCH(C482,'HARGA SATUAN'!$C$7:$C$1492,0),0)),"",OFFSET('HARGA SATUAN'!$E$6,MATCH(C482,'HARGA SATUAN'!$C$7:$C$1492,0),0)))</f>
        <v>0</v>
      </c>
      <c r="F482" s="138" t="str">
        <f t="shared" ca="1" si="23"/>
        <v/>
      </c>
      <c r="G482" s="41">
        <f ca="1">IF(ISERROR(OFFSET('HARGA SATUAN'!$I$6,MATCH(C482,'HARGA SATUAN'!$C$7:$C$1492,0),0)),"",OFFSET('HARGA SATUAN'!$I$6,MATCH(C482,'HARGA SATUAN'!$C$7:$C$1492,0),0))</f>
        <v>0</v>
      </c>
      <c r="H482" s="136" t="str">
        <f ca="1">IF(B482="","",#REF!)</f>
        <v/>
      </c>
      <c r="I482" s="136" t="str">
        <f ca="1">IF(B482="","",#REF!)</f>
        <v/>
      </c>
      <c r="J482" s="136" t="str">
        <f ca="1">IF(B482="","",#REF!)</f>
        <v/>
      </c>
      <c r="K482" s="136" t="str">
        <f ca="1">IF(B482="","",#REF!)</f>
        <v/>
      </c>
      <c r="L482" s="136" t="str">
        <f ca="1">IF(C482="","",#REF!)</f>
        <v/>
      </c>
    </row>
    <row r="483" spans="1:12">
      <c r="A483" s="112">
        <v>472</v>
      </c>
      <c r="B483" s="134" t="str">
        <f t="shared" ca="1" si="21"/>
        <v/>
      </c>
      <c r="C483" s="109" t="str">
        <f t="shared" ca="1" si="22"/>
        <v/>
      </c>
      <c r="D483" s="101" t="str">
        <f ca="1">IF(ISERROR(OFFSET('HARGA SATUAN'!$D$6,MATCH(C483,'HARGA SATUAN'!$C$7:$C$1492,0),0)),"",OFFSET('HARGA SATUAN'!$D$6,MATCH(C483,'HARGA SATUAN'!$C$7:$C$1492,0),0))</f>
        <v/>
      </c>
      <c r="E483" s="101">
        <f ca="1">IF(B483="+","Unit",IF(ISERROR(OFFSET('HARGA SATUAN'!$E$6,MATCH(C483,'HARGA SATUAN'!$C$7:$C$1492,0),0)),"",OFFSET('HARGA SATUAN'!$E$6,MATCH(C483,'HARGA SATUAN'!$C$7:$C$1492,0),0)))</f>
        <v>0</v>
      </c>
      <c r="F483" s="138" t="str">
        <f t="shared" ca="1" si="23"/>
        <v/>
      </c>
      <c r="G483" s="41">
        <f ca="1">IF(ISERROR(OFFSET('HARGA SATUAN'!$I$6,MATCH(C483,'HARGA SATUAN'!$C$7:$C$1492,0),0)),"",OFFSET('HARGA SATUAN'!$I$6,MATCH(C483,'HARGA SATUAN'!$C$7:$C$1492,0),0))</f>
        <v>0</v>
      </c>
      <c r="H483" s="136" t="str">
        <f ca="1">IF(B483="","",#REF!)</f>
        <v/>
      </c>
      <c r="I483" s="136" t="str">
        <f ca="1">IF(B483="","",#REF!)</f>
        <v/>
      </c>
      <c r="J483" s="136" t="str">
        <f ca="1">IF(B483="","",#REF!)</f>
        <v/>
      </c>
      <c r="K483" s="136" t="str">
        <f ca="1">IF(B483="","",#REF!)</f>
        <v/>
      </c>
      <c r="L483" s="136" t="str">
        <f ca="1">IF(C483="","",#REF!)</f>
        <v/>
      </c>
    </row>
    <row r="484" spans="1:12">
      <c r="A484" s="112">
        <v>473</v>
      </c>
      <c r="B484" s="134" t="str">
        <f t="shared" ca="1" si="21"/>
        <v/>
      </c>
      <c r="C484" s="109" t="str">
        <f t="shared" ca="1" si="22"/>
        <v/>
      </c>
      <c r="D484" s="101" t="str">
        <f ca="1">IF(ISERROR(OFFSET('HARGA SATUAN'!$D$6,MATCH(C484,'HARGA SATUAN'!$C$7:$C$1492,0),0)),"",OFFSET('HARGA SATUAN'!$D$6,MATCH(C484,'HARGA SATUAN'!$C$7:$C$1492,0),0))</f>
        <v/>
      </c>
      <c r="E484" s="101">
        <f ca="1">IF(B484="+","Unit",IF(ISERROR(OFFSET('HARGA SATUAN'!$E$6,MATCH(C484,'HARGA SATUAN'!$C$7:$C$1492,0),0)),"",OFFSET('HARGA SATUAN'!$E$6,MATCH(C484,'HARGA SATUAN'!$C$7:$C$1492,0),0)))</f>
        <v>0</v>
      </c>
      <c r="F484" s="138" t="str">
        <f t="shared" ca="1" si="23"/>
        <v/>
      </c>
      <c r="G484" s="41">
        <f ca="1">IF(ISERROR(OFFSET('HARGA SATUAN'!$I$6,MATCH(C484,'HARGA SATUAN'!$C$7:$C$1492,0),0)),"",OFFSET('HARGA SATUAN'!$I$6,MATCH(C484,'HARGA SATUAN'!$C$7:$C$1492,0),0))</f>
        <v>0</v>
      </c>
      <c r="H484" s="136" t="str">
        <f ca="1">IF(B484="","",#REF!)</f>
        <v/>
      </c>
      <c r="I484" s="136" t="str">
        <f ca="1">IF(B484="","",#REF!)</f>
        <v/>
      </c>
      <c r="J484" s="136" t="str">
        <f ca="1">IF(B484="","",#REF!)</f>
        <v/>
      </c>
      <c r="K484" s="136" t="str">
        <f ca="1">IF(B484="","",#REF!)</f>
        <v/>
      </c>
      <c r="L484" s="136" t="str">
        <f ca="1">IF(C484="","",#REF!)</f>
        <v/>
      </c>
    </row>
    <row r="485" spans="1:12">
      <c r="A485" s="112">
        <v>474</v>
      </c>
      <c r="B485" s="134" t="str">
        <f t="shared" ca="1" si="21"/>
        <v/>
      </c>
      <c r="C485" s="109" t="str">
        <f t="shared" ca="1" si="22"/>
        <v/>
      </c>
      <c r="D485" s="101" t="str">
        <f ca="1">IF(ISERROR(OFFSET('HARGA SATUAN'!$D$6,MATCH(C485,'HARGA SATUAN'!$C$7:$C$1492,0),0)),"",OFFSET('HARGA SATUAN'!$D$6,MATCH(C485,'HARGA SATUAN'!$C$7:$C$1492,0),0))</f>
        <v/>
      </c>
      <c r="E485" s="101">
        <f ca="1">IF(B485="+","Unit",IF(ISERROR(OFFSET('HARGA SATUAN'!$E$6,MATCH(C485,'HARGA SATUAN'!$C$7:$C$1492,0),0)),"",OFFSET('HARGA SATUAN'!$E$6,MATCH(C485,'HARGA SATUAN'!$C$7:$C$1492,0),0)))</f>
        <v>0</v>
      </c>
      <c r="F485" s="138" t="str">
        <f t="shared" ca="1" si="23"/>
        <v/>
      </c>
      <c r="G485" s="41">
        <f ca="1">IF(ISERROR(OFFSET('HARGA SATUAN'!$I$6,MATCH(C485,'HARGA SATUAN'!$C$7:$C$1492,0),0)),"",OFFSET('HARGA SATUAN'!$I$6,MATCH(C485,'HARGA SATUAN'!$C$7:$C$1492,0),0))</f>
        <v>0</v>
      </c>
      <c r="H485" s="136" t="str">
        <f ca="1">IF(B485="","",#REF!)</f>
        <v/>
      </c>
      <c r="I485" s="136" t="str">
        <f ca="1">IF(B485="","",#REF!)</f>
        <v/>
      </c>
      <c r="J485" s="136" t="str">
        <f ca="1">IF(B485="","",#REF!)</f>
        <v/>
      </c>
      <c r="K485" s="136" t="str">
        <f ca="1">IF(B485="","",#REF!)</f>
        <v/>
      </c>
      <c r="L485" s="136" t="str">
        <f ca="1">IF(C485="","",#REF!)</f>
        <v/>
      </c>
    </row>
    <row r="486" spans="1:12">
      <c r="A486" s="112">
        <v>475</v>
      </c>
      <c r="B486" s="134" t="str">
        <f t="shared" ca="1" si="21"/>
        <v/>
      </c>
      <c r="C486" s="109" t="str">
        <f t="shared" ca="1" si="22"/>
        <v/>
      </c>
      <c r="D486" s="101" t="str">
        <f ca="1">IF(ISERROR(OFFSET('HARGA SATUAN'!$D$6,MATCH(C486,'HARGA SATUAN'!$C$7:$C$1492,0),0)),"",OFFSET('HARGA SATUAN'!$D$6,MATCH(C486,'HARGA SATUAN'!$C$7:$C$1492,0),0))</f>
        <v/>
      </c>
      <c r="E486" s="101">
        <f ca="1">IF(B486="+","Unit",IF(ISERROR(OFFSET('HARGA SATUAN'!$E$6,MATCH(C486,'HARGA SATUAN'!$C$7:$C$1492,0),0)),"",OFFSET('HARGA SATUAN'!$E$6,MATCH(C486,'HARGA SATUAN'!$C$7:$C$1492,0),0)))</f>
        <v>0</v>
      </c>
      <c r="F486" s="138" t="str">
        <f t="shared" ca="1" si="23"/>
        <v/>
      </c>
      <c r="G486" s="41">
        <f ca="1">IF(ISERROR(OFFSET('HARGA SATUAN'!$I$6,MATCH(C486,'HARGA SATUAN'!$C$7:$C$1492,0),0)),"",OFFSET('HARGA SATUAN'!$I$6,MATCH(C486,'HARGA SATUAN'!$C$7:$C$1492,0),0))</f>
        <v>0</v>
      </c>
      <c r="H486" s="136" t="str">
        <f ca="1">IF(B486="","",#REF!)</f>
        <v/>
      </c>
      <c r="I486" s="136" t="str">
        <f ca="1">IF(B486="","",#REF!)</f>
        <v/>
      </c>
      <c r="J486" s="136" t="str">
        <f ca="1">IF(B486="","",#REF!)</f>
        <v/>
      </c>
      <c r="K486" s="136" t="str">
        <f ca="1">IF(B486="","",#REF!)</f>
        <v/>
      </c>
      <c r="L486" s="136" t="str">
        <f ca="1">IF(C486="","",#REF!)</f>
        <v/>
      </c>
    </row>
    <row r="487" spans="1:12">
      <c r="A487" s="112">
        <v>476</v>
      </c>
      <c r="B487" s="134" t="str">
        <f t="shared" ca="1" si="21"/>
        <v/>
      </c>
      <c r="C487" s="109" t="str">
        <f t="shared" ca="1" si="22"/>
        <v/>
      </c>
      <c r="D487" s="101" t="str">
        <f ca="1">IF(ISERROR(OFFSET('HARGA SATUAN'!$D$6,MATCH(C487,'HARGA SATUAN'!$C$7:$C$1492,0),0)),"",OFFSET('HARGA SATUAN'!$D$6,MATCH(C487,'HARGA SATUAN'!$C$7:$C$1492,0),0))</f>
        <v/>
      </c>
      <c r="E487" s="101">
        <f ca="1">IF(B487="+","Unit",IF(ISERROR(OFFSET('HARGA SATUAN'!$E$6,MATCH(C487,'HARGA SATUAN'!$C$7:$C$1492,0),0)),"",OFFSET('HARGA SATUAN'!$E$6,MATCH(C487,'HARGA SATUAN'!$C$7:$C$1492,0),0)))</f>
        <v>0</v>
      </c>
      <c r="F487" s="138" t="str">
        <f t="shared" ca="1" si="23"/>
        <v/>
      </c>
      <c r="G487" s="41">
        <f ca="1">IF(ISERROR(OFFSET('HARGA SATUAN'!$I$6,MATCH(C487,'HARGA SATUAN'!$C$7:$C$1492,0),0)),"",OFFSET('HARGA SATUAN'!$I$6,MATCH(C487,'HARGA SATUAN'!$C$7:$C$1492,0),0))</f>
        <v>0</v>
      </c>
      <c r="H487" s="136" t="str">
        <f ca="1">IF(B487="","",#REF!)</f>
        <v/>
      </c>
      <c r="I487" s="136" t="str">
        <f ca="1">IF(B487="","",#REF!)</f>
        <v/>
      </c>
      <c r="J487" s="136" t="str">
        <f ca="1">IF(B487="","",#REF!)</f>
        <v/>
      </c>
      <c r="K487" s="136" t="str">
        <f ca="1">IF(B487="","",#REF!)</f>
        <v/>
      </c>
      <c r="L487" s="136" t="str">
        <f ca="1">IF(C487="","",#REF!)</f>
        <v/>
      </c>
    </row>
    <row r="488" spans="1:12">
      <c r="A488" s="112">
        <v>477</v>
      </c>
      <c r="B488" s="134" t="str">
        <f t="shared" ca="1" si="21"/>
        <v/>
      </c>
      <c r="C488" s="109" t="str">
        <f t="shared" ca="1" si="22"/>
        <v/>
      </c>
      <c r="D488" s="101" t="str">
        <f ca="1">IF(ISERROR(OFFSET('HARGA SATUAN'!$D$6,MATCH(C488,'HARGA SATUAN'!$C$7:$C$1492,0),0)),"",OFFSET('HARGA SATUAN'!$D$6,MATCH(C488,'HARGA SATUAN'!$C$7:$C$1492,0),0))</f>
        <v/>
      </c>
      <c r="E488" s="101">
        <f ca="1">IF(B488="+","Unit",IF(ISERROR(OFFSET('HARGA SATUAN'!$E$6,MATCH(C488,'HARGA SATUAN'!$C$7:$C$1492,0),0)),"",OFFSET('HARGA SATUAN'!$E$6,MATCH(C488,'HARGA SATUAN'!$C$7:$C$1492,0),0)))</f>
        <v>0</v>
      </c>
      <c r="F488" s="138" t="str">
        <f t="shared" ca="1" si="23"/>
        <v/>
      </c>
      <c r="G488" s="41">
        <f ca="1">IF(ISERROR(OFFSET('HARGA SATUAN'!$I$6,MATCH(C488,'HARGA SATUAN'!$C$7:$C$1492,0),0)),"",OFFSET('HARGA SATUAN'!$I$6,MATCH(C488,'HARGA SATUAN'!$C$7:$C$1492,0),0))</f>
        <v>0</v>
      </c>
      <c r="H488" s="136" t="str">
        <f ca="1">IF(B488="","",#REF!)</f>
        <v/>
      </c>
      <c r="I488" s="136" t="str">
        <f ca="1">IF(B488="","",#REF!)</f>
        <v/>
      </c>
      <c r="J488" s="136" t="str">
        <f ca="1">IF(B488="","",#REF!)</f>
        <v/>
      </c>
      <c r="K488" s="136" t="str">
        <f ca="1">IF(B488="","",#REF!)</f>
        <v/>
      </c>
      <c r="L488" s="136" t="str">
        <f ca="1">IF(C488="","",#REF!)</f>
        <v/>
      </c>
    </row>
    <row r="489" spans="1:12">
      <c r="A489" s="112">
        <v>478</v>
      </c>
      <c r="B489" s="134" t="str">
        <f t="shared" ca="1" si="21"/>
        <v/>
      </c>
      <c r="C489" s="109" t="str">
        <f t="shared" ca="1" si="22"/>
        <v/>
      </c>
      <c r="D489" s="101" t="str">
        <f ca="1">IF(ISERROR(OFFSET('HARGA SATUAN'!$D$6,MATCH(C489,'HARGA SATUAN'!$C$7:$C$1492,0),0)),"",OFFSET('HARGA SATUAN'!$D$6,MATCH(C489,'HARGA SATUAN'!$C$7:$C$1492,0),0))</f>
        <v/>
      </c>
      <c r="E489" s="101">
        <f ca="1">IF(B489="+","Unit",IF(ISERROR(OFFSET('HARGA SATUAN'!$E$6,MATCH(C489,'HARGA SATUAN'!$C$7:$C$1492,0),0)),"",OFFSET('HARGA SATUAN'!$E$6,MATCH(C489,'HARGA SATUAN'!$C$7:$C$1492,0),0)))</f>
        <v>0</v>
      </c>
      <c r="F489" s="138" t="str">
        <f t="shared" ca="1" si="23"/>
        <v/>
      </c>
      <c r="G489" s="41">
        <f ca="1">IF(ISERROR(OFFSET('HARGA SATUAN'!$I$6,MATCH(C489,'HARGA SATUAN'!$C$7:$C$1492,0),0)),"",OFFSET('HARGA SATUAN'!$I$6,MATCH(C489,'HARGA SATUAN'!$C$7:$C$1492,0),0))</f>
        <v>0</v>
      </c>
      <c r="H489" s="136" t="str">
        <f ca="1">IF(B489="","",#REF!)</f>
        <v/>
      </c>
      <c r="I489" s="136" t="str">
        <f ca="1">IF(B489="","",#REF!)</f>
        <v/>
      </c>
      <c r="J489" s="136" t="str">
        <f ca="1">IF(B489="","",#REF!)</f>
        <v/>
      </c>
      <c r="K489" s="136" t="str">
        <f ca="1">IF(B489="","",#REF!)</f>
        <v/>
      </c>
      <c r="L489" s="136" t="str">
        <f ca="1">IF(C489="","",#REF!)</f>
        <v/>
      </c>
    </row>
    <row r="490" spans="1:12">
      <c r="A490" s="112">
        <v>479</v>
      </c>
      <c r="B490" s="134" t="str">
        <f t="shared" ca="1" si="21"/>
        <v/>
      </c>
      <c r="C490" s="109" t="str">
        <f t="shared" ca="1" si="22"/>
        <v/>
      </c>
      <c r="D490" s="101" t="str">
        <f ca="1">IF(ISERROR(OFFSET('HARGA SATUAN'!$D$6,MATCH(C490,'HARGA SATUAN'!$C$7:$C$1492,0),0)),"",OFFSET('HARGA SATUAN'!$D$6,MATCH(C490,'HARGA SATUAN'!$C$7:$C$1492,0),0))</f>
        <v/>
      </c>
      <c r="E490" s="101">
        <f ca="1">IF(B490="+","Unit",IF(ISERROR(OFFSET('HARGA SATUAN'!$E$6,MATCH(C490,'HARGA SATUAN'!$C$7:$C$1492,0),0)),"",OFFSET('HARGA SATUAN'!$E$6,MATCH(C490,'HARGA SATUAN'!$C$7:$C$1492,0),0)))</f>
        <v>0</v>
      </c>
      <c r="F490" s="138" t="str">
        <f t="shared" ca="1" si="23"/>
        <v/>
      </c>
      <c r="G490" s="41">
        <f ca="1">IF(ISERROR(OFFSET('HARGA SATUAN'!$I$6,MATCH(C490,'HARGA SATUAN'!$C$7:$C$1492,0),0)),"",OFFSET('HARGA SATUAN'!$I$6,MATCH(C490,'HARGA SATUAN'!$C$7:$C$1492,0),0))</f>
        <v>0</v>
      </c>
      <c r="H490" s="136" t="str">
        <f ca="1">IF(B490="","",#REF!)</f>
        <v/>
      </c>
      <c r="I490" s="136" t="str">
        <f ca="1">IF(B490="","",#REF!)</f>
        <v/>
      </c>
      <c r="J490" s="136" t="str">
        <f ca="1">IF(B490="","",#REF!)</f>
        <v/>
      </c>
      <c r="K490" s="136" t="str">
        <f ca="1">IF(B490="","",#REF!)</f>
        <v/>
      </c>
      <c r="L490" s="136" t="str">
        <f ca="1">IF(C490="","",#REF!)</f>
        <v/>
      </c>
    </row>
    <row r="491" spans="1:12">
      <c r="A491" s="112">
        <v>480</v>
      </c>
      <c r="B491" s="134" t="str">
        <f t="shared" ca="1" si="21"/>
        <v/>
      </c>
      <c r="C491" s="109" t="str">
        <f t="shared" ca="1" si="22"/>
        <v/>
      </c>
      <c r="D491" s="101" t="str">
        <f ca="1">IF(ISERROR(OFFSET('HARGA SATUAN'!$D$6,MATCH(C491,'HARGA SATUAN'!$C$7:$C$1492,0),0)),"",OFFSET('HARGA SATUAN'!$D$6,MATCH(C491,'HARGA SATUAN'!$C$7:$C$1492,0),0))</f>
        <v/>
      </c>
      <c r="E491" s="101">
        <f ca="1">IF(B491="+","Unit",IF(ISERROR(OFFSET('HARGA SATUAN'!$E$6,MATCH(C491,'HARGA SATUAN'!$C$7:$C$1492,0),0)),"",OFFSET('HARGA SATUAN'!$E$6,MATCH(C491,'HARGA SATUAN'!$C$7:$C$1492,0),0)))</f>
        <v>0</v>
      </c>
      <c r="F491" s="138" t="str">
        <f t="shared" ca="1" si="23"/>
        <v/>
      </c>
      <c r="G491" s="41">
        <f ca="1">IF(ISERROR(OFFSET('HARGA SATUAN'!$I$6,MATCH(C491,'HARGA SATUAN'!$C$7:$C$1492,0),0)),"",OFFSET('HARGA SATUAN'!$I$6,MATCH(C491,'HARGA SATUAN'!$C$7:$C$1492,0),0))</f>
        <v>0</v>
      </c>
      <c r="H491" s="136" t="str">
        <f ca="1">IF(B491="","",#REF!)</f>
        <v/>
      </c>
      <c r="I491" s="136" t="str">
        <f ca="1">IF(B491="","",#REF!)</f>
        <v/>
      </c>
      <c r="J491" s="136" t="str">
        <f ca="1">IF(B491="","",#REF!)</f>
        <v/>
      </c>
      <c r="K491" s="136" t="str">
        <f ca="1">IF(B491="","",#REF!)</f>
        <v/>
      </c>
      <c r="L491" s="136" t="str">
        <f ca="1">IF(C491="","",#REF!)</f>
        <v/>
      </c>
    </row>
    <row r="492" spans="1:12">
      <c r="A492" s="112">
        <v>481</v>
      </c>
      <c r="B492" s="134" t="str">
        <f t="shared" ca="1" si="21"/>
        <v/>
      </c>
      <c r="C492" s="109" t="str">
        <f t="shared" ca="1" si="22"/>
        <v/>
      </c>
      <c r="D492" s="101" t="str">
        <f ca="1">IF(ISERROR(OFFSET('HARGA SATUAN'!$D$6,MATCH(C492,'HARGA SATUAN'!$C$7:$C$1492,0),0)),"",OFFSET('HARGA SATUAN'!$D$6,MATCH(C492,'HARGA SATUAN'!$C$7:$C$1492,0),0))</f>
        <v/>
      </c>
      <c r="E492" s="101">
        <f ca="1">IF(B492="+","Unit",IF(ISERROR(OFFSET('HARGA SATUAN'!$E$6,MATCH(C492,'HARGA SATUAN'!$C$7:$C$1492,0),0)),"",OFFSET('HARGA SATUAN'!$E$6,MATCH(C492,'HARGA SATUAN'!$C$7:$C$1492,0),0)))</f>
        <v>0</v>
      </c>
      <c r="F492" s="138" t="str">
        <f t="shared" ca="1" si="23"/>
        <v/>
      </c>
      <c r="G492" s="41">
        <f ca="1">IF(ISERROR(OFFSET('HARGA SATUAN'!$I$6,MATCH(C492,'HARGA SATUAN'!$C$7:$C$1492,0),0)),"",OFFSET('HARGA SATUAN'!$I$6,MATCH(C492,'HARGA SATUAN'!$C$7:$C$1492,0),0))</f>
        <v>0</v>
      </c>
      <c r="H492" s="136" t="str">
        <f ca="1">IF(B492="","",#REF!)</f>
        <v/>
      </c>
      <c r="I492" s="136" t="str">
        <f ca="1">IF(B492="","",#REF!)</f>
        <v/>
      </c>
      <c r="J492" s="136" t="str">
        <f ca="1">IF(B492="","",#REF!)</f>
        <v/>
      </c>
      <c r="K492" s="136" t="str">
        <f ca="1">IF(B492="","",#REF!)</f>
        <v/>
      </c>
      <c r="L492" s="136" t="str">
        <f ca="1">IF(C492="","",#REF!)</f>
        <v/>
      </c>
    </row>
    <row r="493" spans="1:12">
      <c r="A493" s="112">
        <v>482</v>
      </c>
      <c r="B493" s="134" t="str">
        <f t="shared" ca="1" si="21"/>
        <v/>
      </c>
      <c r="C493" s="109" t="str">
        <f t="shared" ca="1" si="22"/>
        <v/>
      </c>
      <c r="D493" s="101" t="str">
        <f ca="1">IF(ISERROR(OFFSET('HARGA SATUAN'!$D$6,MATCH(C493,'HARGA SATUAN'!$C$7:$C$1492,0),0)),"",OFFSET('HARGA SATUAN'!$D$6,MATCH(C493,'HARGA SATUAN'!$C$7:$C$1492,0),0))</f>
        <v/>
      </c>
      <c r="E493" s="101">
        <f ca="1">IF(B493="+","Unit",IF(ISERROR(OFFSET('HARGA SATUAN'!$E$6,MATCH(C493,'HARGA SATUAN'!$C$7:$C$1492,0),0)),"",OFFSET('HARGA SATUAN'!$E$6,MATCH(C493,'HARGA SATUAN'!$C$7:$C$1492,0),0)))</f>
        <v>0</v>
      </c>
      <c r="F493" s="138" t="str">
        <f t="shared" ca="1" si="23"/>
        <v/>
      </c>
      <c r="G493" s="41">
        <f ca="1">IF(ISERROR(OFFSET('HARGA SATUAN'!$I$6,MATCH(C493,'HARGA SATUAN'!$C$7:$C$1492,0),0)),"",OFFSET('HARGA SATUAN'!$I$6,MATCH(C493,'HARGA SATUAN'!$C$7:$C$1492,0),0))</f>
        <v>0</v>
      </c>
      <c r="H493" s="136" t="str">
        <f ca="1">IF(B493="","",#REF!)</f>
        <v/>
      </c>
      <c r="I493" s="136" t="str">
        <f ca="1">IF(B493="","",#REF!)</f>
        <v/>
      </c>
      <c r="J493" s="136" t="str">
        <f ca="1">IF(B493="","",#REF!)</f>
        <v/>
      </c>
      <c r="K493" s="136" t="str">
        <f ca="1">IF(B493="","",#REF!)</f>
        <v/>
      </c>
      <c r="L493" s="136" t="str">
        <f ca="1">IF(C493="","",#REF!)</f>
        <v/>
      </c>
    </row>
    <row r="494" spans="1:12">
      <c r="A494" s="112">
        <v>483</v>
      </c>
      <c r="B494" s="134" t="str">
        <f t="shared" ca="1" si="21"/>
        <v/>
      </c>
      <c r="C494" s="109" t="str">
        <f t="shared" ca="1" si="22"/>
        <v/>
      </c>
      <c r="D494" s="101" t="str">
        <f ca="1">IF(ISERROR(OFFSET('HARGA SATUAN'!$D$6,MATCH(C494,'HARGA SATUAN'!$C$7:$C$1492,0),0)),"",OFFSET('HARGA SATUAN'!$D$6,MATCH(C494,'HARGA SATUAN'!$C$7:$C$1492,0),0))</f>
        <v/>
      </c>
      <c r="E494" s="101">
        <f ca="1">IF(B494="+","Unit",IF(ISERROR(OFFSET('HARGA SATUAN'!$E$6,MATCH(C494,'HARGA SATUAN'!$C$7:$C$1492,0),0)),"",OFFSET('HARGA SATUAN'!$E$6,MATCH(C494,'HARGA SATUAN'!$C$7:$C$1492,0),0)))</f>
        <v>0</v>
      </c>
      <c r="F494" s="138" t="str">
        <f t="shared" ca="1" si="23"/>
        <v/>
      </c>
      <c r="G494" s="41">
        <f ca="1">IF(ISERROR(OFFSET('HARGA SATUAN'!$I$6,MATCH(C494,'HARGA SATUAN'!$C$7:$C$1492,0),0)),"",OFFSET('HARGA SATUAN'!$I$6,MATCH(C494,'HARGA SATUAN'!$C$7:$C$1492,0),0))</f>
        <v>0</v>
      </c>
      <c r="H494" s="136" t="str">
        <f ca="1">IF(B494="","",#REF!)</f>
        <v/>
      </c>
      <c r="I494" s="136" t="str">
        <f ca="1">IF(B494="","",#REF!)</f>
        <v/>
      </c>
      <c r="J494" s="136" t="str">
        <f ca="1">IF(B494="","",#REF!)</f>
        <v/>
      </c>
      <c r="K494" s="136" t="str">
        <f ca="1">IF(B494="","",#REF!)</f>
        <v/>
      </c>
      <c r="L494" s="136" t="str">
        <f ca="1">IF(C494="","",#REF!)</f>
        <v/>
      </c>
    </row>
    <row r="495" spans="1:12">
      <c r="A495" s="112">
        <v>484</v>
      </c>
      <c r="B495" s="134" t="str">
        <f t="shared" ca="1" si="21"/>
        <v/>
      </c>
      <c r="C495" s="109" t="str">
        <f t="shared" ca="1" si="22"/>
        <v/>
      </c>
      <c r="D495" s="101" t="str">
        <f ca="1">IF(ISERROR(OFFSET('HARGA SATUAN'!$D$6,MATCH(C495,'HARGA SATUAN'!$C$7:$C$1492,0),0)),"",OFFSET('HARGA SATUAN'!$D$6,MATCH(C495,'HARGA SATUAN'!$C$7:$C$1492,0),0))</f>
        <v/>
      </c>
      <c r="E495" s="101">
        <f ca="1">IF(B495="+","Unit",IF(ISERROR(OFFSET('HARGA SATUAN'!$E$6,MATCH(C495,'HARGA SATUAN'!$C$7:$C$1492,0),0)),"",OFFSET('HARGA SATUAN'!$E$6,MATCH(C495,'HARGA SATUAN'!$C$7:$C$1492,0),0)))</f>
        <v>0</v>
      </c>
      <c r="F495" s="138" t="str">
        <f t="shared" ca="1" si="23"/>
        <v/>
      </c>
      <c r="G495" s="41">
        <f ca="1">IF(ISERROR(OFFSET('HARGA SATUAN'!$I$6,MATCH(C495,'HARGA SATUAN'!$C$7:$C$1492,0),0)),"",OFFSET('HARGA SATUAN'!$I$6,MATCH(C495,'HARGA SATUAN'!$C$7:$C$1492,0),0))</f>
        <v>0</v>
      </c>
      <c r="H495" s="136" t="str">
        <f ca="1">IF(B495="","",#REF!)</f>
        <v/>
      </c>
      <c r="I495" s="136" t="str">
        <f ca="1">IF(B495="","",#REF!)</f>
        <v/>
      </c>
      <c r="J495" s="136" t="str">
        <f ca="1">IF(B495="","",#REF!)</f>
        <v/>
      </c>
      <c r="K495" s="136" t="str">
        <f ca="1">IF(B495="","",#REF!)</f>
        <v/>
      </c>
      <c r="L495" s="136" t="str">
        <f ca="1">IF(C495="","",#REF!)</f>
        <v/>
      </c>
    </row>
    <row r="496" spans="1:12">
      <c r="A496" s="112">
        <v>485</v>
      </c>
      <c r="B496" s="134" t="str">
        <f t="shared" ca="1" si="21"/>
        <v/>
      </c>
      <c r="C496" s="109" t="str">
        <f t="shared" ca="1" si="22"/>
        <v/>
      </c>
      <c r="D496" s="101" t="str">
        <f ca="1">IF(ISERROR(OFFSET('HARGA SATUAN'!$D$6,MATCH(C496,'HARGA SATUAN'!$C$7:$C$1492,0),0)),"",OFFSET('HARGA SATUAN'!$D$6,MATCH(C496,'HARGA SATUAN'!$C$7:$C$1492,0),0))</f>
        <v/>
      </c>
      <c r="E496" s="101">
        <f ca="1">IF(B496="+","Unit",IF(ISERROR(OFFSET('HARGA SATUAN'!$E$6,MATCH(C496,'HARGA SATUAN'!$C$7:$C$1492,0),0)),"",OFFSET('HARGA SATUAN'!$E$6,MATCH(C496,'HARGA SATUAN'!$C$7:$C$1492,0),0)))</f>
        <v>0</v>
      </c>
      <c r="F496" s="138" t="str">
        <f t="shared" ca="1" si="23"/>
        <v/>
      </c>
      <c r="G496" s="41">
        <f ca="1">IF(ISERROR(OFFSET('HARGA SATUAN'!$I$6,MATCH(C496,'HARGA SATUAN'!$C$7:$C$1492,0),0)),"",OFFSET('HARGA SATUAN'!$I$6,MATCH(C496,'HARGA SATUAN'!$C$7:$C$1492,0),0))</f>
        <v>0</v>
      </c>
      <c r="H496" s="136" t="str">
        <f ca="1">IF(B496="","",#REF!)</f>
        <v/>
      </c>
      <c r="I496" s="136" t="str">
        <f ca="1">IF(B496="","",#REF!)</f>
        <v/>
      </c>
      <c r="J496" s="136" t="str">
        <f ca="1">IF(B496="","",#REF!)</f>
        <v/>
      </c>
      <c r="K496" s="136" t="str">
        <f ca="1">IF(B496="","",#REF!)</f>
        <v/>
      </c>
      <c r="L496" s="136" t="str">
        <f ca="1">IF(C496="","",#REF!)</f>
        <v/>
      </c>
    </row>
    <row r="497" spans="1:12">
      <c r="A497" s="112">
        <v>486</v>
      </c>
      <c r="B497" s="134" t="str">
        <f t="shared" ca="1" si="21"/>
        <v/>
      </c>
      <c r="C497" s="109" t="str">
        <f t="shared" ca="1" si="22"/>
        <v/>
      </c>
      <c r="D497" s="101" t="str">
        <f ca="1">IF(ISERROR(OFFSET('HARGA SATUAN'!$D$6,MATCH(C497,'HARGA SATUAN'!$C$7:$C$1492,0),0)),"",OFFSET('HARGA SATUAN'!$D$6,MATCH(C497,'HARGA SATUAN'!$C$7:$C$1492,0),0))</f>
        <v/>
      </c>
      <c r="E497" s="101">
        <f ca="1">IF(B497="+","Unit",IF(ISERROR(OFFSET('HARGA SATUAN'!$E$6,MATCH(C497,'HARGA SATUAN'!$C$7:$C$1492,0),0)),"",OFFSET('HARGA SATUAN'!$E$6,MATCH(C497,'HARGA SATUAN'!$C$7:$C$1492,0),0)))</f>
        <v>0</v>
      </c>
      <c r="F497" s="138" t="str">
        <f t="shared" ca="1" si="23"/>
        <v/>
      </c>
      <c r="G497" s="41">
        <f ca="1">IF(ISERROR(OFFSET('HARGA SATUAN'!$I$6,MATCH(C497,'HARGA SATUAN'!$C$7:$C$1492,0),0)),"",OFFSET('HARGA SATUAN'!$I$6,MATCH(C497,'HARGA SATUAN'!$C$7:$C$1492,0),0))</f>
        <v>0</v>
      </c>
      <c r="H497" s="136" t="str">
        <f ca="1">IF(B497="","",#REF!)</f>
        <v/>
      </c>
      <c r="I497" s="136" t="str">
        <f ca="1">IF(B497="","",#REF!)</f>
        <v/>
      </c>
      <c r="J497" s="136" t="str">
        <f ca="1">IF(B497="","",#REF!)</f>
        <v/>
      </c>
      <c r="K497" s="136" t="str">
        <f ca="1">IF(B497="","",#REF!)</f>
        <v/>
      </c>
      <c r="L497" s="136" t="str">
        <f ca="1">IF(C497="","",#REF!)</f>
        <v/>
      </c>
    </row>
    <row r="498" spans="1:12">
      <c r="A498" s="112">
        <v>487</v>
      </c>
      <c r="B498" s="134" t="str">
        <f t="shared" ca="1" si="21"/>
        <v/>
      </c>
      <c r="C498" s="109" t="str">
        <f t="shared" ca="1" si="22"/>
        <v/>
      </c>
      <c r="D498" s="101" t="str">
        <f ca="1">IF(ISERROR(OFFSET('HARGA SATUAN'!$D$6,MATCH(C498,'HARGA SATUAN'!$C$7:$C$1492,0),0)),"",OFFSET('HARGA SATUAN'!$D$6,MATCH(C498,'HARGA SATUAN'!$C$7:$C$1492,0),0))</f>
        <v/>
      </c>
      <c r="E498" s="101">
        <f ca="1">IF(B498="+","Unit",IF(ISERROR(OFFSET('HARGA SATUAN'!$E$6,MATCH(C498,'HARGA SATUAN'!$C$7:$C$1492,0),0)),"",OFFSET('HARGA SATUAN'!$E$6,MATCH(C498,'HARGA SATUAN'!$C$7:$C$1492,0),0)))</f>
        <v>0</v>
      </c>
      <c r="F498" s="138" t="str">
        <f t="shared" ca="1" si="23"/>
        <v/>
      </c>
      <c r="G498" s="41">
        <f ca="1">IF(ISERROR(OFFSET('HARGA SATUAN'!$I$6,MATCH(C498,'HARGA SATUAN'!$C$7:$C$1492,0),0)),"",OFFSET('HARGA SATUAN'!$I$6,MATCH(C498,'HARGA SATUAN'!$C$7:$C$1492,0),0))</f>
        <v>0</v>
      </c>
      <c r="H498" s="136" t="str">
        <f ca="1">IF(B498="","",#REF!)</f>
        <v/>
      </c>
      <c r="I498" s="136" t="str">
        <f ca="1">IF(B498="","",#REF!)</f>
        <v/>
      </c>
      <c r="J498" s="136" t="str">
        <f ca="1">IF(B498="","",#REF!)</f>
        <v/>
      </c>
      <c r="K498" s="136" t="str">
        <f ca="1">IF(B498="","",#REF!)</f>
        <v/>
      </c>
      <c r="L498" s="136" t="str">
        <f ca="1">IF(C498="","",#REF!)</f>
        <v/>
      </c>
    </row>
    <row r="499" spans="1:12">
      <c r="A499" s="112">
        <v>488</v>
      </c>
      <c r="B499" s="134" t="str">
        <f t="shared" ca="1" si="21"/>
        <v/>
      </c>
      <c r="C499" s="109" t="str">
        <f t="shared" ca="1" si="22"/>
        <v/>
      </c>
      <c r="D499" s="101" t="str">
        <f ca="1">IF(ISERROR(OFFSET('HARGA SATUAN'!$D$6,MATCH(C499,'HARGA SATUAN'!$C$7:$C$1492,0),0)),"",OFFSET('HARGA SATUAN'!$D$6,MATCH(C499,'HARGA SATUAN'!$C$7:$C$1492,0),0))</f>
        <v/>
      </c>
      <c r="E499" s="101">
        <f ca="1">IF(B499="+","Unit",IF(ISERROR(OFFSET('HARGA SATUAN'!$E$6,MATCH(C499,'HARGA SATUAN'!$C$7:$C$1492,0),0)),"",OFFSET('HARGA SATUAN'!$E$6,MATCH(C499,'HARGA SATUAN'!$C$7:$C$1492,0),0)))</f>
        <v>0</v>
      </c>
      <c r="F499" s="138" t="str">
        <f t="shared" ca="1" si="23"/>
        <v/>
      </c>
      <c r="G499" s="41">
        <f ca="1">IF(ISERROR(OFFSET('HARGA SATUAN'!$I$6,MATCH(C499,'HARGA SATUAN'!$C$7:$C$1492,0),0)),"",OFFSET('HARGA SATUAN'!$I$6,MATCH(C499,'HARGA SATUAN'!$C$7:$C$1492,0),0))</f>
        <v>0</v>
      </c>
      <c r="H499" s="136" t="str">
        <f ca="1">IF(B499="","",#REF!)</f>
        <v/>
      </c>
      <c r="I499" s="136" t="str">
        <f ca="1">IF(B499="","",#REF!)</f>
        <v/>
      </c>
      <c r="J499" s="136" t="str">
        <f ca="1">IF(B499="","",#REF!)</f>
        <v/>
      </c>
      <c r="K499" s="136" t="str">
        <f ca="1">IF(B499="","",#REF!)</f>
        <v/>
      </c>
      <c r="L499" s="136" t="str">
        <f ca="1">IF(C499="","",#REF!)</f>
        <v/>
      </c>
    </row>
    <row r="500" spans="1:12">
      <c r="A500" s="112">
        <v>489</v>
      </c>
      <c r="B500" s="134" t="str">
        <f t="shared" ca="1" si="21"/>
        <v/>
      </c>
      <c r="C500" s="109" t="str">
        <f t="shared" ca="1" si="22"/>
        <v/>
      </c>
      <c r="D500" s="101" t="str">
        <f ca="1">IF(ISERROR(OFFSET('HARGA SATUAN'!$D$6,MATCH(C500,'HARGA SATUAN'!$C$7:$C$1492,0),0)),"",OFFSET('HARGA SATUAN'!$D$6,MATCH(C500,'HARGA SATUAN'!$C$7:$C$1492,0),0))</f>
        <v/>
      </c>
      <c r="E500" s="101">
        <f ca="1">IF(B500="+","Unit",IF(ISERROR(OFFSET('HARGA SATUAN'!$E$6,MATCH(C500,'HARGA SATUAN'!$C$7:$C$1492,0),0)),"",OFFSET('HARGA SATUAN'!$E$6,MATCH(C500,'HARGA SATUAN'!$C$7:$C$1492,0),0)))</f>
        <v>0</v>
      </c>
      <c r="F500" s="138" t="str">
        <f t="shared" ca="1" si="23"/>
        <v/>
      </c>
      <c r="G500" s="41">
        <f ca="1">IF(ISERROR(OFFSET('HARGA SATUAN'!$I$6,MATCH(C500,'HARGA SATUAN'!$C$7:$C$1492,0),0)),"",OFFSET('HARGA SATUAN'!$I$6,MATCH(C500,'HARGA SATUAN'!$C$7:$C$1492,0),0))</f>
        <v>0</v>
      </c>
      <c r="H500" s="136" t="str">
        <f ca="1">IF(B500="","",#REF!)</f>
        <v/>
      </c>
      <c r="I500" s="136" t="str">
        <f ca="1">IF(B500="","",#REF!)</f>
        <v/>
      </c>
      <c r="J500" s="136" t="str">
        <f ca="1">IF(B500="","",#REF!)</f>
        <v/>
      </c>
      <c r="K500" s="136" t="str">
        <f ca="1">IF(B500="","",#REF!)</f>
        <v/>
      </c>
      <c r="L500" s="136" t="str">
        <f ca="1">IF(C500="","",#REF!)</f>
        <v/>
      </c>
    </row>
    <row r="501" spans="1:12">
      <c r="A501" s="112">
        <v>490</v>
      </c>
      <c r="B501" s="134" t="str">
        <f t="shared" ca="1" si="21"/>
        <v/>
      </c>
      <c r="C501" s="109" t="str">
        <f t="shared" ca="1" si="22"/>
        <v/>
      </c>
      <c r="D501" s="101" t="str">
        <f ca="1">IF(ISERROR(OFFSET('HARGA SATUAN'!$D$6,MATCH(C501,'HARGA SATUAN'!$C$7:$C$1492,0),0)),"",OFFSET('HARGA SATUAN'!$D$6,MATCH(C501,'HARGA SATUAN'!$C$7:$C$1492,0),0))</f>
        <v/>
      </c>
      <c r="E501" s="101">
        <f ca="1">IF(B501="+","Unit",IF(ISERROR(OFFSET('HARGA SATUAN'!$E$6,MATCH(C501,'HARGA SATUAN'!$C$7:$C$1492,0),0)),"",OFFSET('HARGA SATUAN'!$E$6,MATCH(C501,'HARGA SATUAN'!$C$7:$C$1492,0),0)))</f>
        <v>0</v>
      </c>
      <c r="F501" s="138" t="str">
        <f t="shared" ca="1" si="23"/>
        <v/>
      </c>
      <c r="G501" s="41">
        <f ca="1">IF(ISERROR(OFFSET('HARGA SATUAN'!$I$6,MATCH(C501,'HARGA SATUAN'!$C$7:$C$1492,0),0)),"",OFFSET('HARGA SATUAN'!$I$6,MATCH(C501,'HARGA SATUAN'!$C$7:$C$1492,0),0))</f>
        <v>0</v>
      </c>
      <c r="H501" s="136" t="str">
        <f ca="1">IF(B501="","",#REF!)</f>
        <v/>
      </c>
      <c r="I501" s="136" t="str">
        <f ca="1">IF(B501="","",#REF!)</f>
        <v/>
      </c>
      <c r="J501" s="136" t="str">
        <f ca="1">IF(B501="","",#REF!)</f>
        <v/>
      </c>
      <c r="K501" s="136" t="str">
        <f ca="1">IF(B501="","",#REF!)</f>
        <v/>
      </c>
      <c r="L501" s="136" t="str">
        <f ca="1">IF(C501="","",#REF!)</f>
        <v/>
      </c>
    </row>
    <row r="502" spans="1:12">
      <c r="A502" s="112">
        <v>491</v>
      </c>
      <c r="B502" s="134" t="str">
        <f t="shared" ca="1" si="21"/>
        <v/>
      </c>
      <c r="C502" s="109" t="str">
        <f t="shared" ca="1" si="22"/>
        <v/>
      </c>
      <c r="D502" s="101" t="str">
        <f ca="1">IF(ISERROR(OFFSET('HARGA SATUAN'!$D$6,MATCH(C502,'HARGA SATUAN'!$C$7:$C$1492,0),0)),"",OFFSET('HARGA SATUAN'!$D$6,MATCH(C502,'HARGA SATUAN'!$C$7:$C$1492,0),0))</f>
        <v/>
      </c>
      <c r="E502" s="101">
        <f ca="1">IF(B502="+","Unit",IF(ISERROR(OFFSET('HARGA SATUAN'!$E$6,MATCH(C502,'HARGA SATUAN'!$C$7:$C$1492,0),0)),"",OFFSET('HARGA SATUAN'!$E$6,MATCH(C502,'HARGA SATUAN'!$C$7:$C$1492,0),0)))</f>
        <v>0</v>
      </c>
      <c r="F502" s="138" t="str">
        <f t="shared" ca="1" si="23"/>
        <v/>
      </c>
      <c r="G502" s="41">
        <f ca="1">IF(ISERROR(OFFSET('HARGA SATUAN'!$I$6,MATCH(C502,'HARGA SATUAN'!$C$7:$C$1492,0),0)),"",OFFSET('HARGA SATUAN'!$I$6,MATCH(C502,'HARGA SATUAN'!$C$7:$C$1492,0),0))</f>
        <v>0</v>
      </c>
      <c r="H502" s="136" t="str">
        <f ca="1">IF(B502="","",#REF!)</f>
        <v/>
      </c>
      <c r="I502" s="136" t="str">
        <f ca="1">IF(B502="","",#REF!)</f>
        <v/>
      </c>
      <c r="J502" s="136" t="str">
        <f ca="1">IF(B502="","",#REF!)</f>
        <v/>
      </c>
      <c r="K502" s="136" t="str">
        <f ca="1">IF(B502="","",#REF!)</f>
        <v/>
      </c>
      <c r="L502" s="136" t="str">
        <f ca="1">IF(C502="","",#REF!)</f>
        <v/>
      </c>
    </row>
    <row r="503" spans="1:12">
      <c r="A503" s="112">
        <v>492</v>
      </c>
      <c r="B503" s="134" t="str">
        <f t="shared" ca="1" si="21"/>
        <v/>
      </c>
      <c r="C503" s="109" t="str">
        <f t="shared" ca="1" si="22"/>
        <v/>
      </c>
      <c r="D503" s="101" t="str">
        <f ca="1">IF(ISERROR(OFFSET('HARGA SATUAN'!$D$6,MATCH(C503,'HARGA SATUAN'!$C$7:$C$1492,0),0)),"",OFFSET('HARGA SATUAN'!$D$6,MATCH(C503,'HARGA SATUAN'!$C$7:$C$1492,0),0))</f>
        <v/>
      </c>
      <c r="E503" s="101">
        <f ca="1">IF(B503="+","Unit",IF(ISERROR(OFFSET('HARGA SATUAN'!$E$6,MATCH(C503,'HARGA SATUAN'!$C$7:$C$1492,0),0)),"",OFFSET('HARGA SATUAN'!$E$6,MATCH(C503,'HARGA SATUAN'!$C$7:$C$1492,0),0)))</f>
        <v>0</v>
      </c>
      <c r="F503" s="138" t="str">
        <f t="shared" ca="1" si="23"/>
        <v/>
      </c>
      <c r="G503" s="41">
        <f ca="1">IF(ISERROR(OFFSET('HARGA SATUAN'!$I$6,MATCH(C503,'HARGA SATUAN'!$C$7:$C$1492,0),0)),"",OFFSET('HARGA SATUAN'!$I$6,MATCH(C503,'HARGA SATUAN'!$C$7:$C$1492,0),0))</f>
        <v>0</v>
      </c>
      <c r="H503" s="136" t="str">
        <f ca="1">IF(B503="","",#REF!)</f>
        <v/>
      </c>
      <c r="I503" s="136" t="str">
        <f ca="1">IF(B503="","",#REF!)</f>
        <v/>
      </c>
      <c r="J503" s="136" t="str">
        <f ca="1">IF(B503="","",#REF!)</f>
        <v/>
      </c>
      <c r="K503" s="136" t="str">
        <f ca="1">IF(B503="","",#REF!)</f>
        <v/>
      </c>
      <c r="L503" s="136" t="str">
        <f ca="1">IF(C503="","",#REF!)</f>
        <v/>
      </c>
    </row>
    <row r="504" spans="1:12">
      <c r="A504" s="112">
        <v>493</v>
      </c>
      <c r="B504" s="134" t="str">
        <f t="shared" ca="1" si="21"/>
        <v/>
      </c>
      <c r="C504" s="109" t="str">
        <f t="shared" ca="1" si="22"/>
        <v/>
      </c>
      <c r="D504" s="101" t="str">
        <f ca="1">IF(ISERROR(OFFSET('HARGA SATUAN'!$D$6,MATCH(C504,'HARGA SATUAN'!$C$7:$C$1492,0),0)),"",OFFSET('HARGA SATUAN'!$D$6,MATCH(C504,'HARGA SATUAN'!$C$7:$C$1492,0),0))</f>
        <v/>
      </c>
      <c r="E504" s="101">
        <f ca="1">IF(B504="+","Unit",IF(ISERROR(OFFSET('HARGA SATUAN'!$E$6,MATCH(C504,'HARGA SATUAN'!$C$7:$C$1492,0),0)),"",OFFSET('HARGA SATUAN'!$E$6,MATCH(C504,'HARGA SATUAN'!$C$7:$C$1492,0),0)))</f>
        <v>0</v>
      </c>
      <c r="F504" s="138" t="str">
        <f t="shared" ca="1" si="23"/>
        <v/>
      </c>
      <c r="G504" s="41">
        <f ca="1">IF(ISERROR(OFFSET('HARGA SATUAN'!$I$6,MATCH(C504,'HARGA SATUAN'!$C$7:$C$1492,0),0)),"",OFFSET('HARGA SATUAN'!$I$6,MATCH(C504,'HARGA SATUAN'!$C$7:$C$1492,0),0))</f>
        <v>0</v>
      </c>
      <c r="H504" s="136" t="str">
        <f ca="1">IF(B504="","",#REF!)</f>
        <v/>
      </c>
      <c r="I504" s="136" t="str">
        <f ca="1">IF(B504="","",#REF!)</f>
        <v/>
      </c>
      <c r="J504" s="136" t="str">
        <f ca="1">IF(B504="","",#REF!)</f>
        <v/>
      </c>
      <c r="K504" s="136" t="str">
        <f ca="1">IF(B504="","",#REF!)</f>
        <v/>
      </c>
      <c r="L504" s="136" t="str">
        <f ca="1">IF(C504="","",#REF!)</f>
        <v/>
      </c>
    </row>
    <row r="505" spans="1:12">
      <c r="A505" s="112">
        <v>494</v>
      </c>
      <c r="B505" s="134" t="str">
        <f t="shared" ca="1" si="21"/>
        <v/>
      </c>
      <c r="C505" s="109" t="str">
        <f t="shared" ca="1" si="22"/>
        <v/>
      </c>
      <c r="D505" s="101" t="str">
        <f ca="1">IF(ISERROR(OFFSET('HARGA SATUAN'!$D$6,MATCH(C505,'HARGA SATUAN'!$C$7:$C$1492,0),0)),"",OFFSET('HARGA SATUAN'!$D$6,MATCH(C505,'HARGA SATUAN'!$C$7:$C$1492,0),0))</f>
        <v/>
      </c>
      <c r="E505" s="101">
        <f ca="1">IF(B505="+","Unit",IF(ISERROR(OFFSET('HARGA SATUAN'!$E$6,MATCH(C505,'HARGA SATUAN'!$C$7:$C$1492,0),0)),"",OFFSET('HARGA SATUAN'!$E$6,MATCH(C505,'HARGA SATUAN'!$C$7:$C$1492,0),0)))</f>
        <v>0</v>
      </c>
      <c r="F505" s="138" t="str">
        <f t="shared" ca="1" si="23"/>
        <v/>
      </c>
      <c r="G505" s="41">
        <f ca="1">IF(ISERROR(OFFSET('HARGA SATUAN'!$I$6,MATCH(C505,'HARGA SATUAN'!$C$7:$C$1492,0),0)),"",OFFSET('HARGA SATUAN'!$I$6,MATCH(C505,'HARGA SATUAN'!$C$7:$C$1492,0),0))</f>
        <v>0</v>
      </c>
      <c r="H505" s="136" t="str">
        <f ca="1">IF(B505="","",#REF!)</f>
        <v/>
      </c>
      <c r="I505" s="136" t="str">
        <f ca="1">IF(B505="","",#REF!)</f>
        <v/>
      </c>
      <c r="J505" s="136" t="str">
        <f ca="1">IF(B505="","",#REF!)</f>
        <v/>
      </c>
      <c r="K505" s="136" t="str">
        <f ca="1">IF(B505="","",#REF!)</f>
        <v/>
      </c>
      <c r="L505" s="136" t="str">
        <f ca="1">IF(C505="","",#REF!)</f>
        <v/>
      </c>
    </row>
    <row r="506" spans="1:12">
      <c r="A506" s="112">
        <v>495</v>
      </c>
      <c r="B506" s="134" t="str">
        <f t="shared" ca="1" si="21"/>
        <v/>
      </c>
      <c r="C506" s="109" t="str">
        <f t="shared" ca="1" si="22"/>
        <v/>
      </c>
      <c r="D506" s="101" t="str">
        <f ca="1">IF(ISERROR(OFFSET('HARGA SATUAN'!$D$6,MATCH(C506,'HARGA SATUAN'!$C$7:$C$1492,0),0)),"",OFFSET('HARGA SATUAN'!$D$6,MATCH(C506,'HARGA SATUAN'!$C$7:$C$1492,0),0))</f>
        <v/>
      </c>
      <c r="E506" s="101">
        <f ca="1">IF(B506="+","Unit",IF(ISERROR(OFFSET('HARGA SATUAN'!$E$6,MATCH(C506,'HARGA SATUAN'!$C$7:$C$1492,0),0)),"",OFFSET('HARGA SATUAN'!$E$6,MATCH(C506,'HARGA SATUAN'!$C$7:$C$1492,0),0)))</f>
        <v>0</v>
      </c>
      <c r="F506" s="138" t="str">
        <f t="shared" ca="1" si="23"/>
        <v/>
      </c>
      <c r="G506" s="41">
        <f ca="1">IF(ISERROR(OFFSET('HARGA SATUAN'!$I$6,MATCH(C506,'HARGA SATUAN'!$C$7:$C$1492,0),0)),"",OFFSET('HARGA SATUAN'!$I$6,MATCH(C506,'HARGA SATUAN'!$C$7:$C$1492,0),0))</f>
        <v>0</v>
      </c>
      <c r="H506" s="136" t="str">
        <f ca="1">IF(B506="","",#REF!)</f>
        <v/>
      </c>
      <c r="I506" s="136" t="str">
        <f ca="1">IF(B506="","",#REF!)</f>
        <v/>
      </c>
      <c r="J506" s="136" t="str">
        <f ca="1">IF(B506="","",#REF!)</f>
        <v/>
      </c>
      <c r="K506" s="136" t="str">
        <f ca="1">IF(B506="","",#REF!)</f>
        <v/>
      </c>
      <c r="L506" s="136" t="str">
        <f ca="1">IF(C506="","",#REF!)</f>
        <v/>
      </c>
    </row>
    <row r="507" spans="1:12">
      <c r="A507" s="112">
        <v>496</v>
      </c>
      <c r="B507" s="134" t="str">
        <f t="shared" ca="1" si="21"/>
        <v/>
      </c>
      <c r="C507" s="109" t="str">
        <f t="shared" ca="1" si="22"/>
        <v/>
      </c>
      <c r="D507" s="101" t="str">
        <f ca="1">IF(ISERROR(OFFSET('HARGA SATUAN'!$D$6,MATCH(C507,'HARGA SATUAN'!$C$7:$C$1492,0),0)),"",OFFSET('HARGA SATUAN'!$D$6,MATCH(C507,'HARGA SATUAN'!$C$7:$C$1492,0),0))</f>
        <v/>
      </c>
      <c r="E507" s="101">
        <f ca="1">IF(B507="+","Unit",IF(ISERROR(OFFSET('HARGA SATUAN'!$E$6,MATCH(C507,'HARGA SATUAN'!$C$7:$C$1492,0),0)),"",OFFSET('HARGA SATUAN'!$E$6,MATCH(C507,'HARGA SATUAN'!$C$7:$C$1492,0),0)))</f>
        <v>0</v>
      </c>
      <c r="F507" s="138" t="str">
        <f t="shared" ca="1" si="23"/>
        <v/>
      </c>
      <c r="G507" s="41">
        <f ca="1">IF(ISERROR(OFFSET('HARGA SATUAN'!$I$6,MATCH(C507,'HARGA SATUAN'!$C$7:$C$1492,0),0)),"",OFFSET('HARGA SATUAN'!$I$6,MATCH(C507,'HARGA SATUAN'!$C$7:$C$1492,0),0))</f>
        <v>0</v>
      </c>
      <c r="H507" s="136" t="str">
        <f ca="1">IF(B507="","",#REF!)</f>
        <v/>
      </c>
      <c r="I507" s="136" t="str">
        <f ca="1">IF(B507="","",#REF!)</f>
        <v/>
      </c>
      <c r="J507" s="136" t="str">
        <f ca="1">IF(B507="","",#REF!)</f>
        <v/>
      </c>
      <c r="K507" s="136" t="str">
        <f ca="1">IF(B507="","",#REF!)</f>
        <v/>
      </c>
      <c r="L507" s="136" t="str">
        <f ca="1">IF(C507="","",#REF!)</f>
        <v/>
      </c>
    </row>
    <row r="508" spans="1:12">
      <c r="A508" s="112">
        <v>497</v>
      </c>
      <c r="B508" s="134" t="str">
        <f t="shared" ca="1" si="21"/>
        <v/>
      </c>
      <c r="C508" s="109" t="str">
        <f t="shared" ca="1" si="22"/>
        <v/>
      </c>
      <c r="D508" s="101" t="str">
        <f ca="1">IF(ISERROR(OFFSET('HARGA SATUAN'!$D$6,MATCH(C508,'HARGA SATUAN'!$C$7:$C$1492,0),0)),"",OFFSET('HARGA SATUAN'!$D$6,MATCH(C508,'HARGA SATUAN'!$C$7:$C$1492,0),0))</f>
        <v/>
      </c>
      <c r="E508" s="101">
        <f ca="1">IF(B508="+","Unit",IF(ISERROR(OFFSET('HARGA SATUAN'!$E$6,MATCH(C508,'HARGA SATUAN'!$C$7:$C$1492,0),0)),"",OFFSET('HARGA SATUAN'!$E$6,MATCH(C508,'HARGA SATUAN'!$C$7:$C$1492,0),0)))</f>
        <v>0</v>
      </c>
      <c r="F508" s="138" t="str">
        <f t="shared" ca="1" si="23"/>
        <v/>
      </c>
      <c r="G508" s="41">
        <f ca="1">IF(ISERROR(OFFSET('HARGA SATUAN'!$I$6,MATCH(C508,'HARGA SATUAN'!$C$7:$C$1492,0),0)),"",OFFSET('HARGA SATUAN'!$I$6,MATCH(C508,'HARGA SATUAN'!$C$7:$C$1492,0),0))</f>
        <v>0</v>
      </c>
      <c r="H508" s="136" t="str">
        <f ca="1">IF(B508="","",#REF!)</f>
        <v/>
      </c>
      <c r="I508" s="136" t="str">
        <f ca="1">IF(B508="","",#REF!)</f>
        <v/>
      </c>
      <c r="J508" s="136" t="str">
        <f ca="1">IF(B508="","",#REF!)</f>
        <v/>
      </c>
      <c r="K508" s="136" t="str">
        <f ca="1">IF(B508="","",#REF!)</f>
        <v/>
      </c>
      <c r="L508" s="136" t="str">
        <f ca="1">IF(C508="","",#REF!)</f>
        <v/>
      </c>
    </row>
    <row r="509" spans="1:12">
      <c r="A509" s="112">
        <v>498</v>
      </c>
      <c r="B509" s="134" t="str">
        <f t="shared" ca="1" si="21"/>
        <v/>
      </c>
      <c r="C509" s="109" t="str">
        <f t="shared" ca="1" si="22"/>
        <v/>
      </c>
      <c r="D509" s="101" t="str">
        <f ca="1">IF(ISERROR(OFFSET('HARGA SATUAN'!$D$6,MATCH(C509,'HARGA SATUAN'!$C$7:$C$1492,0),0)),"",OFFSET('HARGA SATUAN'!$D$6,MATCH(C509,'HARGA SATUAN'!$C$7:$C$1492,0),0))</f>
        <v/>
      </c>
      <c r="E509" s="101">
        <f ca="1">IF(B509="+","Unit",IF(ISERROR(OFFSET('HARGA SATUAN'!$E$6,MATCH(C509,'HARGA SATUAN'!$C$7:$C$1492,0),0)),"",OFFSET('HARGA SATUAN'!$E$6,MATCH(C509,'HARGA SATUAN'!$C$7:$C$1492,0),0)))</f>
        <v>0</v>
      </c>
      <c r="F509" s="138" t="str">
        <f t="shared" ca="1" si="23"/>
        <v/>
      </c>
      <c r="G509" s="41">
        <f ca="1">IF(ISERROR(OFFSET('HARGA SATUAN'!$I$6,MATCH(C509,'HARGA SATUAN'!$C$7:$C$1492,0),0)),"",OFFSET('HARGA SATUAN'!$I$6,MATCH(C509,'HARGA SATUAN'!$C$7:$C$1492,0),0))</f>
        <v>0</v>
      </c>
      <c r="H509" s="136" t="str">
        <f ca="1">IF(B509="","",#REF!)</f>
        <v/>
      </c>
      <c r="I509" s="136" t="str">
        <f ca="1">IF(B509="","",#REF!)</f>
        <v/>
      </c>
      <c r="J509" s="136" t="str">
        <f ca="1">IF(B509="","",#REF!)</f>
        <v/>
      </c>
      <c r="K509" s="136" t="str">
        <f ca="1">IF(B509="","",#REF!)</f>
        <v/>
      </c>
      <c r="L509" s="136" t="str">
        <f ca="1">IF(C509="","",#REF!)</f>
        <v/>
      </c>
    </row>
    <row r="510" spans="1:12">
      <c r="A510" s="112">
        <v>499</v>
      </c>
      <c r="B510" s="134" t="str">
        <f t="shared" ca="1" si="21"/>
        <v/>
      </c>
      <c r="C510" s="109" t="str">
        <f t="shared" ca="1" si="22"/>
        <v/>
      </c>
      <c r="D510" s="101" t="str">
        <f ca="1">IF(ISERROR(OFFSET('HARGA SATUAN'!$D$6,MATCH(C510,'HARGA SATUAN'!$C$7:$C$1492,0),0)),"",OFFSET('HARGA SATUAN'!$D$6,MATCH(C510,'HARGA SATUAN'!$C$7:$C$1492,0),0))</f>
        <v/>
      </c>
      <c r="E510" s="101">
        <f ca="1">IF(B510="+","Unit",IF(ISERROR(OFFSET('HARGA SATUAN'!$E$6,MATCH(C510,'HARGA SATUAN'!$C$7:$C$1492,0),0)),"",OFFSET('HARGA SATUAN'!$E$6,MATCH(C510,'HARGA SATUAN'!$C$7:$C$1492,0),0)))</f>
        <v>0</v>
      </c>
      <c r="F510" s="138" t="str">
        <f t="shared" ca="1" si="23"/>
        <v/>
      </c>
      <c r="G510" s="41">
        <f ca="1">IF(ISERROR(OFFSET('HARGA SATUAN'!$I$6,MATCH(C510,'HARGA SATUAN'!$C$7:$C$1492,0),0)),"",OFFSET('HARGA SATUAN'!$I$6,MATCH(C510,'HARGA SATUAN'!$C$7:$C$1492,0),0))</f>
        <v>0</v>
      </c>
      <c r="H510" s="136" t="str">
        <f ca="1">IF(B510="","",#REF!)</f>
        <v/>
      </c>
      <c r="I510" s="136" t="str">
        <f ca="1">IF(B510="","",#REF!)</f>
        <v/>
      </c>
      <c r="J510" s="136" t="str">
        <f ca="1">IF(B510="","",#REF!)</f>
        <v/>
      </c>
      <c r="K510" s="136" t="str">
        <f ca="1">IF(B510="","",#REF!)</f>
        <v/>
      </c>
      <c r="L510" s="136" t="str">
        <f ca="1">IF(C510="","",#REF!)</f>
        <v/>
      </c>
    </row>
    <row r="511" spans="1:12">
      <c r="A511" s="112">
        <v>500</v>
      </c>
      <c r="B511" s="134" t="str">
        <f t="shared" ca="1" si="21"/>
        <v/>
      </c>
      <c r="C511" s="109" t="str">
        <f t="shared" ca="1" si="22"/>
        <v/>
      </c>
      <c r="D511" s="101" t="str">
        <f ca="1">IF(ISERROR(OFFSET('HARGA SATUAN'!$D$6,MATCH(C511,'HARGA SATUAN'!$C$7:$C$1492,0),0)),"",OFFSET('HARGA SATUAN'!$D$6,MATCH(C511,'HARGA SATUAN'!$C$7:$C$1492,0),0))</f>
        <v/>
      </c>
      <c r="E511" s="101">
        <f ca="1">IF(B511="+","Unit",IF(ISERROR(OFFSET('HARGA SATUAN'!$E$6,MATCH(C511,'HARGA SATUAN'!$C$7:$C$1492,0),0)),"",OFFSET('HARGA SATUAN'!$E$6,MATCH(C511,'HARGA SATUAN'!$C$7:$C$1492,0),0)))</f>
        <v>0</v>
      </c>
      <c r="F511" s="138" t="str">
        <f t="shared" ca="1" si="23"/>
        <v/>
      </c>
      <c r="G511" s="41">
        <f ca="1">IF(ISERROR(OFFSET('HARGA SATUAN'!$I$6,MATCH(C511,'HARGA SATUAN'!$C$7:$C$1492,0),0)),"",OFFSET('HARGA SATUAN'!$I$6,MATCH(C511,'HARGA SATUAN'!$C$7:$C$1492,0),0))</f>
        <v>0</v>
      </c>
      <c r="H511" s="136" t="str">
        <f ca="1">IF(B511="","",#REF!)</f>
        <v/>
      </c>
      <c r="I511" s="136" t="str">
        <f ca="1">IF(B511="","",#REF!)</f>
        <v/>
      </c>
      <c r="J511" s="136" t="str">
        <f ca="1">IF(B511="","",#REF!)</f>
        <v/>
      </c>
      <c r="K511" s="136" t="str">
        <f ca="1">IF(B511="","",#REF!)</f>
        <v/>
      </c>
      <c r="L511" s="136" t="str">
        <f ca="1">IF(C511="","",#REF!)</f>
        <v/>
      </c>
    </row>
    <row r="512" spans="1:12">
      <c r="A512" s="112">
        <v>501</v>
      </c>
      <c r="B512" s="134" t="str">
        <f t="shared" ca="1" si="21"/>
        <v/>
      </c>
      <c r="C512" s="109" t="str">
        <f t="shared" ca="1" si="22"/>
        <v/>
      </c>
      <c r="D512" s="101" t="str">
        <f ca="1">IF(ISERROR(OFFSET('HARGA SATUAN'!$D$6,MATCH(C512,'HARGA SATUAN'!$C$7:$C$1492,0),0)),"",OFFSET('HARGA SATUAN'!$D$6,MATCH(C512,'HARGA SATUAN'!$C$7:$C$1492,0),0))</f>
        <v/>
      </c>
      <c r="E512" s="101">
        <f ca="1">IF(B512="+","Unit",IF(ISERROR(OFFSET('HARGA SATUAN'!$E$6,MATCH(C512,'HARGA SATUAN'!$C$7:$C$1492,0),0)),"",OFFSET('HARGA SATUAN'!$E$6,MATCH(C512,'HARGA SATUAN'!$C$7:$C$1492,0),0)))</f>
        <v>0</v>
      </c>
      <c r="F512" s="138" t="str">
        <f t="shared" ca="1" si="23"/>
        <v/>
      </c>
      <c r="G512" s="41">
        <f ca="1">IF(ISERROR(OFFSET('HARGA SATUAN'!$I$6,MATCH(C512,'HARGA SATUAN'!$C$7:$C$1492,0),0)),"",OFFSET('HARGA SATUAN'!$I$6,MATCH(C512,'HARGA SATUAN'!$C$7:$C$1492,0),0))</f>
        <v>0</v>
      </c>
      <c r="H512" s="136" t="str">
        <f ca="1">IF(B512="","",#REF!)</f>
        <v/>
      </c>
      <c r="I512" s="136" t="str">
        <f ca="1">IF(B512="","",#REF!)</f>
        <v/>
      </c>
      <c r="J512" s="136" t="str">
        <f ca="1">IF(B512="","",#REF!)</f>
        <v/>
      </c>
      <c r="K512" s="136" t="str">
        <f ca="1">IF(B512="","",#REF!)</f>
        <v/>
      </c>
      <c r="L512" s="136" t="str">
        <f ca="1">IF(C512="","",#REF!)</f>
        <v/>
      </c>
    </row>
    <row r="513" spans="1:12">
      <c r="A513" s="112">
        <v>502</v>
      </c>
      <c r="B513" s="134" t="str">
        <f t="shared" ca="1" si="21"/>
        <v/>
      </c>
      <c r="C513" s="109" t="str">
        <f t="shared" ca="1" si="22"/>
        <v/>
      </c>
      <c r="D513" s="101" t="str">
        <f ca="1">IF(ISERROR(OFFSET('HARGA SATUAN'!$D$6,MATCH(C513,'HARGA SATUAN'!$C$7:$C$1492,0),0)),"",OFFSET('HARGA SATUAN'!$D$6,MATCH(C513,'HARGA SATUAN'!$C$7:$C$1492,0),0))</f>
        <v/>
      </c>
      <c r="E513" s="101">
        <f ca="1">IF(B513="+","Unit",IF(ISERROR(OFFSET('HARGA SATUAN'!$E$6,MATCH(C513,'HARGA SATUAN'!$C$7:$C$1492,0),0)),"",OFFSET('HARGA SATUAN'!$E$6,MATCH(C513,'HARGA SATUAN'!$C$7:$C$1492,0),0)))</f>
        <v>0</v>
      </c>
      <c r="F513" s="138" t="str">
        <f t="shared" ca="1" si="23"/>
        <v/>
      </c>
      <c r="G513" s="41">
        <f ca="1">IF(ISERROR(OFFSET('HARGA SATUAN'!$I$6,MATCH(C513,'HARGA SATUAN'!$C$7:$C$1492,0),0)),"",OFFSET('HARGA SATUAN'!$I$6,MATCH(C513,'HARGA SATUAN'!$C$7:$C$1492,0),0))</f>
        <v>0</v>
      </c>
      <c r="H513" s="136" t="str">
        <f ca="1">IF(B513="","",#REF!)</f>
        <v/>
      </c>
      <c r="I513" s="136" t="str">
        <f ca="1">IF(B513="","",#REF!)</f>
        <v/>
      </c>
      <c r="J513" s="136" t="str">
        <f ca="1">IF(B513="","",#REF!)</f>
        <v/>
      </c>
      <c r="K513" s="136" t="str">
        <f ca="1">IF(B513="","",#REF!)</f>
        <v/>
      </c>
      <c r="L513" s="136" t="str">
        <f ca="1">IF(C513="","",#REF!)</f>
        <v/>
      </c>
    </row>
    <row r="514" spans="1:12">
      <c r="A514" s="112">
        <v>503</v>
      </c>
      <c r="B514" s="134" t="str">
        <f t="shared" ca="1" si="21"/>
        <v/>
      </c>
      <c r="C514" s="109" t="str">
        <f t="shared" ca="1" si="22"/>
        <v/>
      </c>
      <c r="D514" s="101" t="str">
        <f ca="1">IF(ISERROR(OFFSET('HARGA SATUAN'!$D$6,MATCH(C514,'HARGA SATUAN'!$C$7:$C$1492,0),0)),"",OFFSET('HARGA SATUAN'!$D$6,MATCH(C514,'HARGA SATUAN'!$C$7:$C$1492,0),0))</f>
        <v/>
      </c>
      <c r="E514" s="101">
        <f ca="1">IF(B514="+","Unit",IF(ISERROR(OFFSET('HARGA SATUAN'!$E$6,MATCH(C514,'HARGA SATUAN'!$C$7:$C$1492,0),0)),"",OFFSET('HARGA SATUAN'!$E$6,MATCH(C514,'HARGA SATUAN'!$C$7:$C$1492,0),0)))</f>
        <v>0</v>
      </c>
      <c r="F514" s="138" t="str">
        <f t="shared" ca="1" si="23"/>
        <v/>
      </c>
      <c r="G514" s="41">
        <f ca="1">IF(ISERROR(OFFSET('HARGA SATUAN'!$I$6,MATCH(C514,'HARGA SATUAN'!$C$7:$C$1492,0),0)),"",OFFSET('HARGA SATUAN'!$I$6,MATCH(C514,'HARGA SATUAN'!$C$7:$C$1492,0),0))</f>
        <v>0</v>
      </c>
      <c r="H514" s="136" t="str">
        <f ca="1">IF(B514="","",#REF!)</f>
        <v/>
      </c>
      <c r="I514" s="136" t="str">
        <f ca="1">IF(B514="","",#REF!)</f>
        <v/>
      </c>
      <c r="J514" s="136" t="str">
        <f ca="1">IF(B514="","",#REF!)</f>
        <v/>
      </c>
      <c r="K514" s="136" t="str">
        <f ca="1">IF(B514="","",#REF!)</f>
        <v/>
      </c>
      <c r="L514" s="136" t="str">
        <f ca="1">IF(C514="","",#REF!)</f>
        <v/>
      </c>
    </row>
    <row r="515" spans="1:12">
      <c r="A515" s="112">
        <v>504</v>
      </c>
      <c r="B515" s="134" t="str">
        <f t="shared" ca="1" si="21"/>
        <v/>
      </c>
      <c r="C515" s="109" t="str">
        <f t="shared" ca="1" si="22"/>
        <v/>
      </c>
      <c r="D515" s="101" t="str">
        <f ca="1">IF(ISERROR(OFFSET('HARGA SATUAN'!$D$6,MATCH(C515,'HARGA SATUAN'!$C$7:$C$1492,0),0)),"",OFFSET('HARGA SATUAN'!$D$6,MATCH(C515,'HARGA SATUAN'!$C$7:$C$1492,0),0))</f>
        <v/>
      </c>
      <c r="E515" s="101">
        <f ca="1">IF(B515="+","Unit",IF(ISERROR(OFFSET('HARGA SATUAN'!$E$6,MATCH(C515,'HARGA SATUAN'!$C$7:$C$1492,0),0)),"",OFFSET('HARGA SATUAN'!$E$6,MATCH(C515,'HARGA SATUAN'!$C$7:$C$1492,0),0)))</f>
        <v>0</v>
      </c>
      <c r="F515" s="138" t="str">
        <f t="shared" ca="1" si="23"/>
        <v/>
      </c>
      <c r="G515" s="41">
        <f ca="1">IF(ISERROR(OFFSET('HARGA SATUAN'!$I$6,MATCH(C515,'HARGA SATUAN'!$C$7:$C$1492,0),0)),"",OFFSET('HARGA SATUAN'!$I$6,MATCH(C515,'HARGA SATUAN'!$C$7:$C$1492,0),0))</f>
        <v>0</v>
      </c>
      <c r="H515" s="136" t="str">
        <f ca="1">IF(B515="","",#REF!)</f>
        <v/>
      </c>
      <c r="I515" s="136" t="str">
        <f ca="1">IF(B515="","",#REF!)</f>
        <v/>
      </c>
      <c r="J515" s="136" t="str">
        <f ca="1">IF(B515="","",#REF!)</f>
        <v/>
      </c>
      <c r="K515" s="136" t="str">
        <f ca="1">IF(B515="","",#REF!)</f>
        <v/>
      </c>
      <c r="L515" s="136" t="str">
        <f ca="1">IF(C515="","",#REF!)</f>
        <v/>
      </c>
    </row>
    <row r="516" spans="1:12">
      <c r="A516" s="112">
        <v>505</v>
      </c>
      <c r="B516" s="134" t="str">
        <f t="shared" ca="1" si="21"/>
        <v/>
      </c>
      <c r="C516" s="109" t="str">
        <f t="shared" ca="1" si="22"/>
        <v/>
      </c>
      <c r="D516" s="101" t="str">
        <f ca="1">IF(ISERROR(OFFSET('HARGA SATUAN'!$D$6,MATCH(C516,'HARGA SATUAN'!$C$7:$C$1492,0),0)),"",OFFSET('HARGA SATUAN'!$D$6,MATCH(C516,'HARGA SATUAN'!$C$7:$C$1492,0),0))</f>
        <v/>
      </c>
      <c r="E516" s="101">
        <f ca="1">IF(B516="+","Unit",IF(ISERROR(OFFSET('HARGA SATUAN'!$E$6,MATCH(C516,'HARGA SATUAN'!$C$7:$C$1492,0),0)),"",OFFSET('HARGA SATUAN'!$E$6,MATCH(C516,'HARGA SATUAN'!$C$7:$C$1492,0),0)))</f>
        <v>0</v>
      </c>
      <c r="F516" s="138" t="str">
        <f t="shared" ca="1" si="23"/>
        <v/>
      </c>
      <c r="G516" s="41">
        <f ca="1">IF(ISERROR(OFFSET('HARGA SATUAN'!$I$6,MATCH(C516,'HARGA SATUAN'!$C$7:$C$1492,0),0)),"",OFFSET('HARGA SATUAN'!$I$6,MATCH(C516,'HARGA SATUAN'!$C$7:$C$1492,0),0))</f>
        <v>0</v>
      </c>
      <c r="H516" s="136" t="str">
        <f ca="1">IF(B516="","",#REF!)</f>
        <v/>
      </c>
      <c r="I516" s="136" t="str">
        <f ca="1">IF(B516="","",#REF!)</f>
        <v/>
      </c>
      <c r="J516" s="136" t="str">
        <f ca="1">IF(B516="","",#REF!)</f>
        <v/>
      </c>
      <c r="K516" s="136" t="str">
        <f ca="1">IF(B516="","",#REF!)</f>
        <v/>
      </c>
      <c r="L516" s="136" t="str">
        <f ca="1">IF(C516="","",#REF!)</f>
        <v/>
      </c>
    </row>
    <row r="517" spans="1:12">
      <c r="A517" s="112">
        <v>506</v>
      </c>
      <c r="B517" s="134" t="str">
        <f t="shared" ca="1" si="21"/>
        <v/>
      </c>
      <c r="C517" s="109" t="str">
        <f t="shared" ca="1" si="22"/>
        <v/>
      </c>
      <c r="D517" s="101" t="str">
        <f ca="1">IF(ISERROR(OFFSET('HARGA SATUAN'!$D$6,MATCH(C517,'HARGA SATUAN'!$C$7:$C$1492,0),0)),"",OFFSET('HARGA SATUAN'!$D$6,MATCH(C517,'HARGA SATUAN'!$C$7:$C$1492,0),0))</f>
        <v/>
      </c>
      <c r="E517" s="101">
        <f ca="1">IF(B517="+","Unit",IF(ISERROR(OFFSET('HARGA SATUAN'!$E$6,MATCH(C517,'HARGA SATUAN'!$C$7:$C$1492,0),0)),"",OFFSET('HARGA SATUAN'!$E$6,MATCH(C517,'HARGA SATUAN'!$C$7:$C$1492,0),0)))</f>
        <v>0</v>
      </c>
      <c r="F517" s="138" t="str">
        <f t="shared" ca="1" si="23"/>
        <v/>
      </c>
      <c r="G517" s="41">
        <f ca="1">IF(ISERROR(OFFSET('HARGA SATUAN'!$I$6,MATCH(C517,'HARGA SATUAN'!$C$7:$C$1492,0),0)),"",OFFSET('HARGA SATUAN'!$I$6,MATCH(C517,'HARGA SATUAN'!$C$7:$C$1492,0),0))</f>
        <v>0</v>
      </c>
      <c r="H517" s="136" t="str">
        <f ca="1">IF(B517="","",#REF!)</f>
        <v/>
      </c>
      <c r="I517" s="136" t="str">
        <f ca="1">IF(B517="","",#REF!)</f>
        <v/>
      </c>
      <c r="J517" s="136" t="str">
        <f ca="1">IF(B517="","",#REF!)</f>
        <v/>
      </c>
      <c r="K517" s="136" t="str">
        <f ca="1">IF(B517="","",#REF!)</f>
        <v/>
      </c>
      <c r="L517" s="136" t="str">
        <f ca="1">IF(C517="","",#REF!)</f>
        <v/>
      </c>
    </row>
    <row r="518" spans="1:12">
      <c r="A518" s="112">
        <v>507</v>
      </c>
      <c r="B518" s="134" t="str">
        <f t="shared" ca="1" si="21"/>
        <v/>
      </c>
      <c r="C518" s="109" t="str">
        <f t="shared" ca="1" si="22"/>
        <v/>
      </c>
      <c r="D518" s="101" t="str">
        <f ca="1">IF(ISERROR(OFFSET('HARGA SATUAN'!$D$6,MATCH(C518,'HARGA SATUAN'!$C$7:$C$1492,0),0)),"",OFFSET('HARGA SATUAN'!$D$6,MATCH(C518,'HARGA SATUAN'!$C$7:$C$1492,0),0))</f>
        <v/>
      </c>
      <c r="E518" s="101">
        <f ca="1">IF(B518="+","Unit",IF(ISERROR(OFFSET('HARGA SATUAN'!$E$6,MATCH(C518,'HARGA SATUAN'!$C$7:$C$1492,0),0)),"",OFFSET('HARGA SATUAN'!$E$6,MATCH(C518,'HARGA SATUAN'!$C$7:$C$1492,0),0)))</f>
        <v>0</v>
      </c>
      <c r="F518" s="138" t="str">
        <f t="shared" ca="1" si="23"/>
        <v/>
      </c>
      <c r="G518" s="41">
        <f ca="1">IF(ISERROR(OFFSET('HARGA SATUAN'!$I$6,MATCH(C518,'HARGA SATUAN'!$C$7:$C$1492,0),0)),"",OFFSET('HARGA SATUAN'!$I$6,MATCH(C518,'HARGA SATUAN'!$C$7:$C$1492,0),0))</f>
        <v>0</v>
      </c>
      <c r="H518" s="136" t="str">
        <f ca="1">IF(B518="","",#REF!)</f>
        <v/>
      </c>
      <c r="I518" s="136" t="str">
        <f ca="1">IF(B518="","",#REF!)</f>
        <v/>
      </c>
      <c r="J518" s="136" t="str">
        <f ca="1">IF(B518="","",#REF!)</f>
        <v/>
      </c>
      <c r="K518" s="136" t="str">
        <f ca="1">IF(B518="","",#REF!)</f>
        <v/>
      </c>
      <c r="L518" s="136" t="str">
        <f ca="1">IF(C518="","",#REF!)</f>
        <v/>
      </c>
    </row>
    <row r="519" spans="1:12">
      <c r="A519" s="112">
        <v>508</v>
      </c>
      <c r="B519" s="134" t="str">
        <f t="shared" ca="1" si="21"/>
        <v/>
      </c>
      <c r="C519" s="109" t="str">
        <f t="shared" ca="1" si="22"/>
        <v/>
      </c>
      <c r="D519" s="101" t="str">
        <f ca="1">IF(ISERROR(OFFSET('HARGA SATUAN'!$D$6,MATCH(C519,'HARGA SATUAN'!$C$7:$C$1492,0),0)),"",OFFSET('HARGA SATUAN'!$D$6,MATCH(C519,'HARGA SATUAN'!$C$7:$C$1492,0),0))</f>
        <v/>
      </c>
      <c r="E519" s="101">
        <f ca="1">IF(B519="+","Unit",IF(ISERROR(OFFSET('HARGA SATUAN'!$E$6,MATCH(C519,'HARGA SATUAN'!$C$7:$C$1492,0),0)),"",OFFSET('HARGA SATUAN'!$E$6,MATCH(C519,'HARGA SATUAN'!$C$7:$C$1492,0),0)))</f>
        <v>0</v>
      </c>
      <c r="F519" s="138" t="str">
        <f t="shared" ca="1" si="23"/>
        <v/>
      </c>
      <c r="G519" s="41">
        <f ca="1">IF(ISERROR(OFFSET('HARGA SATUAN'!$I$6,MATCH(C519,'HARGA SATUAN'!$C$7:$C$1492,0),0)),"",OFFSET('HARGA SATUAN'!$I$6,MATCH(C519,'HARGA SATUAN'!$C$7:$C$1492,0),0))</f>
        <v>0</v>
      </c>
      <c r="H519" s="136" t="str">
        <f ca="1">IF(B519="","",#REF!)</f>
        <v/>
      </c>
      <c r="I519" s="136" t="str">
        <f ca="1">IF(B519="","",#REF!)</f>
        <v/>
      </c>
      <c r="J519" s="136" t="str">
        <f ca="1">IF(B519="","",#REF!)</f>
        <v/>
      </c>
      <c r="K519" s="136" t="str">
        <f ca="1">IF(B519="","",#REF!)</f>
        <v/>
      </c>
      <c r="L519" s="136" t="str">
        <f ca="1">IF(C519="","",#REF!)</f>
        <v/>
      </c>
    </row>
    <row r="520" spans="1:12">
      <c r="A520" s="112">
        <v>509</v>
      </c>
      <c r="B520" s="134" t="str">
        <f t="shared" ca="1" si="21"/>
        <v/>
      </c>
      <c r="C520" s="109" t="str">
        <f t="shared" ca="1" si="22"/>
        <v/>
      </c>
      <c r="D520" s="101" t="str">
        <f ca="1">IF(ISERROR(OFFSET('HARGA SATUAN'!$D$6,MATCH(C520,'HARGA SATUAN'!$C$7:$C$1492,0),0)),"",OFFSET('HARGA SATUAN'!$D$6,MATCH(C520,'HARGA SATUAN'!$C$7:$C$1492,0),0))</f>
        <v/>
      </c>
      <c r="E520" s="101">
        <f ca="1">IF(B520="+","Unit",IF(ISERROR(OFFSET('HARGA SATUAN'!$E$6,MATCH(C520,'HARGA SATUAN'!$C$7:$C$1492,0),0)),"",OFFSET('HARGA SATUAN'!$E$6,MATCH(C520,'HARGA SATUAN'!$C$7:$C$1492,0),0)))</f>
        <v>0</v>
      </c>
      <c r="F520" s="138" t="str">
        <f t="shared" ca="1" si="23"/>
        <v/>
      </c>
      <c r="G520" s="41">
        <f ca="1">IF(ISERROR(OFFSET('HARGA SATUAN'!$I$6,MATCH(C520,'HARGA SATUAN'!$C$7:$C$1492,0),0)),"",OFFSET('HARGA SATUAN'!$I$6,MATCH(C520,'HARGA SATUAN'!$C$7:$C$1492,0),0))</f>
        <v>0</v>
      </c>
      <c r="H520" s="136" t="str">
        <f ca="1">IF(B520="","",#REF!)</f>
        <v/>
      </c>
      <c r="I520" s="136" t="str">
        <f ca="1">IF(B520="","",#REF!)</f>
        <v/>
      </c>
      <c r="J520" s="136" t="str">
        <f ca="1">IF(B520="","",#REF!)</f>
        <v/>
      </c>
      <c r="K520" s="136" t="str">
        <f ca="1">IF(B520="","",#REF!)</f>
        <v/>
      </c>
      <c r="L520" s="136" t="str">
        <f ca="1">IF(C520="","",#REF!)</f>
        <v/>
      </c>
    </row>
    <row r="521" spans="1:12">
      <c r="A521" s="112">
        <v>510</v>
      </c>
      <c r="B521" s="134" t="str">
        <f t="shared" ca="1" si="21"/>
        <v/>
      </c>
      <c r="C521" s="109" t="str">
        <f t="shared" ca="1" si="22"/>
        <v/>
      </c>
      <c r="D521" s="101" t="str">
        <f ca="1">IF(ISERROR(OFFSET('HARGA SATUAN'!$D$6,MATCH(C521,'HARGA SATUAN'!$C$7:$C$1492,0),0)),"",OFFSET('HARGA SATUAN'!$D$6,MATCH(C521,'HARGA SATUAN'!$C$7:$C$1492,0),0))</f>
        <v/>
      </c>
      <c r="E521" s="101">
        <f ca="1">IF(B521="+","Unit",IF(ISERROR(OFFSET('HARGA SATUAN'!$E$6,MATCH(C521,'HARGA SATUAN'!$C$7:$C$1492,0),0)),"",OFFSET('HARGA SATUAN'!$E$6,MATCH(C521,'HARGA SATUAN'!$C$7:$C$1492,0),0)))</f>
        <v>0</v>
      </c>
      <c r="F521" s="138" t="str">
        <f t="shared" ca="1" si="23"/>
        <v/>
      </c>
      <c r="G521" s="41">
        <f ca="1">IF(ISERROR(OFFSET('HARGA SATUAN'!$I$6,MATCH(C521,'HARGA SATUAN'!$C$7:$C$1492,0),0)),"",OFFSET('HARGA SATUAN'!$I$6,MATCH(C521,'HARGA SATUAN'!$C$7:$C$1492,0),0))</f>
        <v>0</v>
      </c>
      <c r="H521" s="136" t="str">
        <f ca="1">IF(B521="","",#REF!)</f>
        <v/>
      </c>
      <c r="I521" s="136" t="str">
        <f ca="1">IF(B521="","",#REF!)</f>
        <v/>
      </c>
      <c r="J521" s="136" t="str">
        <f ca="1">IF(B521="","",#REF!)</f>
        <v/>
      </c>
      <c r="K521" s="136" t="str">
        <f ca="1">IF(B521="","",#REF!)</f>
        <v/>
      </c>
      <c r="L521" s="136" t="str">
        <f ca="1">IF(C521="","",#REF!)</f>
        <v/>
      </c>
    </row>
    <row r="522" spans="1:12">
      <c r="A522" s="112">
        <v>511</v>
      </c>
      <c r="B522" s="134" t="str">
        <f t="shared" ca="1" si="21"/>
        <v/>
      </c>
      <c r="C522" s="109" t="str">
        <f t="shared" ca="1" si="22"/>
        <v/>
      </c>
      <c r="D522" s="101" t="str">
        <f ca="1">IF(ISERROR(OFFSET('HARGA SATUAN'!$D$6,MATCH(C522,'HARGA SATUAN'!$C$7:$C$1492,0),0)),"",OFFSET('HARGA SATUAN'!$D$6,MATCH(C522,'HARGA SATUAN'!$C$7:$C$1492,0),0))</f>
        <v/>
      </c>
      <c r="E522" s="101">
        <f ca="1">IF(B522="+","Unit",IF(ISERROR(OFFSET('HARGA SATUAN'!$E$6,MATCH(C522,'HARGA SATUAN'!$C$7:$C$1492,0),0)),"",OFFSET('HARGA SATUAN'!$E$6,MATCH(C522,'HARGA SATUAN'!$C$7:$C$1492,0),0)))</f>
        <v>0</v>
      </c>
      <c r="F522" s="138" t="str">
        <f t="shared" ca="1" si="23"/>
        <v/>
      </c>
      <c r="G522" s="41">
        <f ca="1">IF(ISERROR(OFFSET('HARGA SATUAN'!$I$6,MATCH(C522,'HARGA SATUAN'!$C$7:$C$1492,0),0)),"",OFFSET('HARGA SATUAN'!$I$6,MATCH(C522,'HARGA SATUAN'!$C$7:$C$1492,0),0))</f>
        <v>0</v>
      </c>
      <c r="H522" s="136" t="str">
        <f ca="1">IF(B522="","",#REF!)</f>
        <v/>
      </c>
      <c r="I522" s="136" t="str">
        <f ca="1">IF(B522="","",#REF!)</f>
        <v/>
      </c>
      <c r="J522" s="136" t="str">
        <f ca="1">IF(B522="","",#REF!)</f>
        <v/>
      </c>
      <c r="K522" s="136" t="str">
        <f ca="1">IF(B522="","",#REF!)</f>
        <v/>
      </c>
      <c r="L522" s="136" t="str">
        <f ca="1">IF(C522="","",#REF!)</f>
        <v/>
      </c>
    </row>
    <row r="523" spans="1:12">
      <c r="A523" s="112">
        <v>512</v>
      </c>
      <c r="B523" s="134" t="str">
        <f t="shared" ca="1" si="21"/>
        <v/>
      </c>
      <c r="C523" s="109" t="str">
        <f t="shared" ca="1" si="22"/>
        <v/>
      </c>
      <c r="D523" s="101" t="str">
        <f ca="1">IF(ISERROR(OFFSET('HARGA SATUAN'!$D$6,MATCH(C523,'HARGA SATUAN'!$C$7:$C$1492,0),0)),"",OFFSET('HARGA SATUAN'!$D$6,MATCH(C523,'HARGA SATUAN'!$C$7:$C$1492,0),0))</f>
        <v/>
      </c>
      <c r="E523" s="101">
        <f ca="1">IF(B523="+","Unit",IF(ISERROR(OFFSET('HARGA SATUAN'!$E$6,MATCH(C523,'HARGA SATUAN'!$C$7:$C$1492,0),0)),"",OFFSET('HARGA SATUAN'!$E$6,MATCH(C523,'HARGA SATUAN'!$C$7:$C$1492,0),0)))</f>
        <v>0</v>
      </c>
      <c r="F523" s="138" t="str">
        <f t="shared" ca="1" si="23"/>
        <v/>
      </c>
      <c r="G523" s="41">
        <f ca="1">IF(ISERROR(OFFSET('HARGA SATUAN'!$I$6,MATCH(C523,'HARGA SATUAN'!$C$7:$C$1492,0),0)),"",OFFSET('HARGA SATUAN'!$I$6,MATCH(C523,'HARGA SATUAN'!$C$7:$C$1492,0),0))</f>
        <v>0</v>
      </c>
      <c r="H523" s="136" t="str">
        <f ca="1">IF(B523="","",#REF!)</f>
        <v/>
      </c>
      <c r="I523" s="136" t="str">
        <f ca="1">IF(B523="","",#REF!)</f>
        <v/>
      </c>
      <c r="J523" s="136" t="str">
        <f ca="1">IF(B523="","",#REF!)</f>
        <v/>
      </c>
      <c r="K523" s="136" t="str">
        <f ca="1">IF(B523="","",#REF!)</f>
        <v/>
      </c>
      <c r="L523" s="136" t="str">
        <f ca="1">IF(C523="","",#REF!)</f>
        <v/>
      </c>
    </row>
    <row r="524" spans="1:12">
      <c r="A524" s="112">
        <v>513</v>
      </c>
      <c r="B524" s="134" t="str">
        <f t="shared" ca="1" si="21"/>
        <v/>
      </c>
      <c r="C524" s="109" t="str">
        <f t="shared" ca="1" si="22"/>
        <v/>
      </c>
      <c r="D524" s="101" t="str">
        <f ca="1">IF(ISERROR(OFFSET('HARGA SATUAN'!$D$6,MATCH(C524,'HARGA SATUAN'!$C$7:$C$1492,0),0)),"",OFFSET('HARGA SATUAN'!$D$6,MATCH(C524,'HARGA SATUAN'!$C$7:$C$1492,0),0))</f>
        <v/>
      </c>
      <c r="E524" s="101">
        <f ca="1">IF(B524="+","Unit",IF(ISERROR(OFFSET('HARGA SATUAN'!$E$6,MATCH(C524,'HARGA SATUAN'!$C$7:$C$1492,0),0)),"",OFFSET('HARGA SATUAN'!$E$6,MATCH(C524,'HARGA SATUAN'!$C$7:$C$1492,0),0)))</f>
        <v>0</v>
      </c>
      <c r="F524" s="138" t="str">
        <f t="shared" ca="1" si="23"/>
        <v/>
      </c>
      <c r="G524" s="41">
        <f ca="1">IF(ISERROR(OFFSET('HARGA SATUAN'!$I$6,MATCH(C524,'HARGA SATUAN'!$C$7:$C$1492,0),0)),"",OFFSET('HARGA SATUAN'!$I$6,MATCH(C524,'HARGA SATUAN'!$C$7:$C$1492,0),0))</f>
        <v>0</v>
      </c>
      <c r="H524" s="136" t="str">
        <f ca="1">IF(B524="","",#REF!)</f>
        <v/>
      </c>
      <c r="I524" s="136" t="str">
        <f ca="1">IF(B524="","",#REF!)</f>
        <v/>
      </c>
      <c r="J524" s="136" t="str">
        <f ca="1">IF(B524="","",#REF!)</f>
        <v/>
      </c>
      <c r="K524" s="136" t="str">
        <f ca="1">IF(B524="","",#REF!)</f>
        <v/>
      </c>
      <c r="L524" s="136" t="str">
        <f ca="1">IF(C524="","",#REF!)</f>
        <v/>
      </c>
    </row>
    <row r="525" spans="1:12">
      <c r="A525" s="112">
        <v>514</v>
      </c>
      <c r="B525" s="134" t="str">
        <f t="shared" ref="B525:B588" ca="1" si="24">IF(C525="","",A525)</f>
        <v/>
      </c>
      <c r="C525" s="109" t="str">
        <f t="shared" ref="C525:C588" ca="1" si="25">IF(ISERROR(OFFSET($C$713,MATCH(A525,$F$714:$F$1320,0),0)),"",OFFSET($C$713,MATCH(A525,$F$714:$F$1320,0),0))</f>
        <v/>
      </c>
      <c r="D525" s="101" t="str">
        <f ca="1">IF(ISERROR(OFFSET('HARGA SATUAN'!$D$6,MATCH(C525,'HARGA SATUAN'!$C$7:$C$1492,0),0)),"",OFFSET('HARGA SATUAN'!$D$6,MATCH(C525,'HARGA SATUAN'!$C$7:$C$1492,0),0))</f>
        <v/>
      </c>
      <c r="E525" s="101">
        <f ca="1">IF(B525="+","Unit",IF(ISERROR(OFFSET('HARGA SATUAN'!$E$6,MATCH(C525,'HARGA SATUAN'!$C$7:$C$1492,0),0)),"",OFFSET('HARGA SATUAN'!$E$6,MATCH(C525,'HARGA SATUAN'!$C$7:$C$1492,0),0)))</f>
        <v>0</v>
      </c>
      <c r="F525" s="138" t="str">
        <f t="shared" ref="F525:F588" ca="1" si="26">IF(ISERROR(OFFSET($D$713,MATCH(A525,$F$714:$F$1320,0),0)),"",OFFSET($D$713,MATCH(A525,$F$714:$F$1320,0),0))</f>
        <v/>
      </c>
      <c r="G525" s="41">
        <f ca="1">IF(ISERROR(OFFSET('HARGA SATUAN'!$I$6,MATCH(C525,'HARGA SATUAN'!$C$7:$C$1492,0),0)),"",OFFSET('HARGA SATUAN'!$I$6,MATCH(C525,'HARGA SATUAN'!$C$7:$C$1492,0),0))</f>
        <v>0</v>
      </c>
      <c r="H525" s="136" t="str">
        <f ca="1">IF(B525="","",#REF!)</f>
        <v/>
      </c>
      <c r="I525" s="136" t="str">
        <f ca="1">IF(B525="","",#REF!)</f>
        <v/>
      </c>
      <c r="J525" s="136" t="str">
        <f ca="1">IF(B525="","",#REF!)</f>
        <v/>
      </c>
      <c r="K525" s="136" t="str">
        <f ca="1">IF(B525="","",#REF!)</f>
        <v/>
      </c>
      <c r="L525" s="136" t="str">
        <f ca="1">IF(C525="","",#REF!)</f>
        <v/>
      </c>
    </row>
    <row r="526" spans="1:12">
      <c r="A526" s="112">
        <v>515</v>
      </c>
      <c r="B526" s="134" t="str">
        <f t="shared" ca="1" si="24"/>
        <v/>
      </c>
      <c r="C526" s="109" t="str">
        <f t="shared" ca="1" si="25"/>
        <v/>
      </c>
      <c r="D526" s="101" t="str">
        <f ca="1">IF(ISERROR(OFFSET('HARGA SATUAN'!$D$6,MATCH(C526,'HARGA SATUAN'!$C$7:$C$1492,0),0)),"",OFFSET('HARGA SATUAN'!$D$6,MATCH(C526,'HARGA SATUAN'!$C$7:$C$1492,0),0))</f>
        <v/>
      </c>
      <c r="E526" s="101">
        <f ca="1">IF(B526="+","Unit",IF(ISERROR(OFFSET('HARGA SATUAN'!$E$6,MATCH(C526,'HARGA SATUAN'!$C$7:$C$1492,0),0)),"",OFFSET('HARGA SATUAN'!$E$6,MATCH(C526,'HARGA SATUAN'!$C$7:$C$1492,0),0)))</f>
        <v>0</v>
      </c>
      <c r="F526" s="138" t="str">
        <f t="shared" ca="1" si="26"/>
        <v/>
      </c>
      <c r="G526" s="41">
        <f ca="1">IF(ISERROR(OFFSET('HARGA SATUAN'!$I$6,MATCH(C526,'HARGA SATUAN'!$C$7:$C$1492,0),0)),"",OFFSET('HARGA SATUAN'!$I$6,MATCH(C526,'HARGA SATUAN'!$C$7:$C$1492,0),0))</f>
        <v>0</v>
      </c>
      <c r="H526" s="136" t="str">
        <f ca="1">IF(B526="","",#REF!)</f>
        <v/>
      </c>
      <c r="I526" s="136" t="str">
        <f ca="1">IF(B526="","",#REF!)</f>
        <v/>
      </c>
      <c r="J526" s="136" t="str">
        <f ca="1">IF(B526="","",#REF!)</f>
        <v/>
      </c>
      <c r="K526" s="136" t="str">
        <f ca="1">IF(B526="","",#REF!)</f>
        <v/>
      </c>
      <c r="L526" s="136" t="str">
        <f ca="1">IF(C526="","",#REF!)</f>
        <v/>
      </c>
    </row>
    <row r="527" spans="1:12">
      <c r="A527" s="112">
        <v>516</v>
      </c>
      <c r="B527" s="134" t="str">
        <f t="shared" ca="1" si="24"/>
        <v/>
      </c>
      <c r="C527" s="109" t="str">
        <f t="shared" ca="1" si="25"/>
        <v/>
      </c>
      <c r="D527" s="101" t="str">
        <f ca="1">IF(ISERROR(OFFSET('HARGA SATUAN'!$D$6,MATCH(C527,'HARGA SATUAN'!$C$7:$C$1492,0),0)),"",OFFSET('HARGA SATUAN'!$D$6,MATCH(C527,'HARGA SATUAN'!$C$7:$C$1492,0),0))</f>
        <v/>
      </c>
      <c r="E527" s="101">
        <f ca="1">IF(B527="+","Unit",IF(ISERROR(OFFSET('HARGA SATUAN'!$E$6,MATCH(C527,'HARGA SATUAN'!$C$7:$C$1492,0),0)),"",OFFSET('HARGA SATUAN'!$E$6,MATCH(C527,'HARGA SATUAN'!$C$7:$C$1492,0),0)))</f>
        <v>0</v>
      </c>
      <c r="F527" s="138" t="str">
        <f t="shared" ca="1" si="26"/>
        <v/>
      </c>
      <c r="G527" s="41">
        <f ca="1">IF(ISERROR(OFFSET('HARGA SATUAN'!$I$6,MATCH(C527,'HARGA SATUAN'!$C$7:$C$1492,0),0)),"",OFFSET('HARGA SATUAN'!$I$6,MATCH(C527,'HARGA SATUAN'!$C$7:$C$1492,0),0))</f>
        <v>0</v>
      </c>
      <c r="H527" s="136" t="str">
        <f ca="1">IF(B527="","",#REF!)</f>
        <v/>
      </c>
      <c r="I527" s="136" t="str">
        <f ca="1">IF(B527="","",#REF!)</f>
        <v/>
      </c>
      <c r="J527" s="136" t="str">
        <f ca="1">IF(B527="","",#REF!)</f>
        <v/>
      </c>
      <c r="K527" s="136" t="str">
        <f ca="1">IF(B527="","",#REF!)</f>
        <v/>
      </c>
      <c r="L527" s="136" t="str">
        <f ca="1">IF(C527="","",#REF!)</f>
        <v/>
      </c>
    </row>
    <row r="528" spans="1:12">
      <c r="A528" s="112">
        <v>517</v>
      </c>
      <c r="B528" s="134" t="str">
        <f t="shared" ca="1" si="24"/>
        <v/>
      </c>
      <c r="C528" s="109" t="str">
        <f t="shared" ca="1" si="25"/>
        <v/>
      </c>
      <c r="D528" s="101" t="str">
        <f ca="1">IF(ISERROR(OFFSET('HARGA SATUAN'!$D$6,MATCH(C528,'HARGA SATUAN'!$C$7:$C$1492,0),0)),"",OFFSET('HARGA SATUAN'!$D$6,MATCH(C528,'HARGA SATUAN'!$C$7:$C$1492,0),0))</f>
        <v/>
      </c>
      <c r="E528" s="101">
        <f ca="1">IF(B528="+","Unit",IF(ISERROR(OFFSET('HARGA SATUAN'!$E$6,MATCH(C528,'HARGA SATUAN'!$C$7:$C$1492,0),0)),"",OFFSET('HARGA SATUAN'!$E$6,MATCH(C528,'HARGA SATUAN'!$C$7:$C$1492,0),0)))</f>
        <v>0</v>
      </c>
      <c r="F528" s="138" t="str">
        <f t="shared" ca="1" si="26"/>
        <v/>
      </c>
      <c r="G528" s="41">
        <f ca="1">IF(ISERROR(OFFSET('HARGA SATUAN'!$I$6,MATCH(C528,'HARGA SATUAN'!$C$7:$C$1492,0),0)),"",OFFSET('HARGA SATUAN'!$I$6,MATCH(C528,'HARGA SATUAN'!$C$7:$C$1492,0),0))</f>
        <v>0</v>
      </c>
      <c r="H528" s="136" t="str">
        <f ca="1">IF(B528="","",#REF!)</f>
        <v/>
      </c>
      <c r="I528" s="136" t="str">
        <f ca="1">IF(B528="","",#REF!)</f>
        <v/>
      </c>
      <c r="J528" s="136" t="str">
        <f ca="1">IF(B528="","",#REF!)</f>
        <v/>
      </c>
      <c r="K528" s="136" t="str">
        <f ca="1">IF(B528="","",#REF!)</f>
        <v/>
      </c>
      <c r="L528" s="136" t="str">
        <f ca="1">IF(C528="","",#REF!)</f>
        <v/>
      </c>
    </row>
    <row r="529" spans="1:12">
      <c r="A529" s="112">
        <v>518</v>
      </c>
      <c r="B529" s="134" t="str">
        <f t="shared" ca="1" si="24"/>
        <v/>
      </c>
      <c r="C529" s="109" t="str">
        <f t="shared" ca="1" si="25"/>
        <v/>
      </c>
      <c r="D529" s="101" t="str">
        <f ca="1">IF(ISERROR(OFFSET('HARGA SATUAN'!$D$6,MATCH(C529,'HARGA SATUAN'!$C$7:$C$1492,0),0)),"",OFFSET('HARGA SATUAN'!$D$6,MATCH(C529,'HARGA SATUAN'!$C$7:$C$1492,0),0))</f>
        <v/>
      </c>
      <c r="E529" s="101">
        <f ca="1">IF(B529="+","Unit",IF(ISERROR(OFFSET('HARGA SATUAN'!$E$6,MATCH(C529,'HARGA SATUAN'!$C$7:$C$1492,0),0)),"",OFFSET('HARGA SATUAN'!$E$6,MATCH(C529,'HARGA SATUAN'!$C$7:$C$1492,0),0)))</f>
        <v>0</v>
      </c>
      <c r="F529" s="138" t="str">
        <f t="shared" ca="1" si="26"/>
        <v/>
      </c>
      <c r="G529" s="41">
        <f ca="1">IF(ISERROR(OFFSET('HARGA SATUAN'!$I$6,MATCH(C529,'HARGA SATUAN'!$C$7:$C$1492,0),0)),"",OFFSET('HARGA SATUAN'!$I$6,MATCH(C529,'HARGA SATUAN'!$C$7:$C$1492,0),0))</f>
        <v>0</v>
      </c>
      <c r="H529" s="136" t="str">
        <f ca="1">IF(B529="","",#REF!)</f>
        <v/>
      </c>
      <c r="I529" s="136" t="str">
        <f ca="1">IF(B529="","",#REF!)</f>
        <v/>
      </c>
      <c r="J529" s="136" t="str">
        <f ca="1">IF(B529="","",#REF!)</f>
        <v/>
      </c>
      <c r="K529" s="136" t="str">
        <f ca="1">IF(B529="","",#REF!)</f>
        <v/>
      </c>
      <c r="L529" s="136" t="str">
        <f ca="1">IF(C529="","",#REF!)</f>
        <v/>
      </c>
    </row>
    <row r="530" spans="1:12">
      <c r="A530" s="112">
        <v>519</v>
      </c>
      <c r="B530" s="134" t="str">
        <f t="shared" ca="1" si="24"/>
        <v/>
      </c>
      <c r="C530" s="109" t="str">
        <f t="shared" ca="1" si="25"/>
        <v/>
      </c>
      <c r="D530" s="101" t="str">
        <f ca="1">IF(ISERROR(OFFSET('HARGA SATUAN'!$D$6,MATCH(C530,'HARGA SATUAN'!$C$7:$C$1492,0),0)),"",OFFSET('HARGA SATUAN'!$D$6,MATCH(C530,'HARGA SATUAN'!$C$7:$C$1492,0),0))</f>
        <v/>
      </c>
      <c r="E530" s="101">
        <f ca="1">IF(B530="+","Unit",IF(ISERROR(OFFSET('HARGA SATUAN'!$E$6,MATCH(C530,'HARGA SATUAN'!$C$7:$C$1492,0),0)),"",OFFSET('HARGA SATUAN'!$E$6,MATCH(C530,'HARGA SATUAN'!$C$7:$C$1492,0),0)))</f>
        <v>0</v>
      </c>
      <c r="F530" s="138" t="str">
        <f t="shared" ca="1" si="26"/>
        <v/>
      </c>
      <c r="G530" s="41">
        <f ca="1">IF(ISERROR(OFFSET('HARGA SATUAN'!$I$6,MATCH(C530,'HARGA SATUAN'!$C$7:$C$1492,0),0)),"",OFFSET('HARGA SATUAN'!$I$6,MATCH(C530,'HARGA SATUAN'!$C$7:$C$1492,0),0))</f>
        <v>0</v>
      </c>
      <c r="H530" s="136" t="str">
        <f ca="1">IF(B530="","",#REF!)</f>
        <v/>
      </c>
      <c r="I530" s="136" t="str">
        <f ca="1">IF(B530="","",#REF!)</f>
        <v/>
      </c>
      <c r="J530" s="136" t="str">
        <f ca="1">IF(B530="","",#REF!)</f>
        <v/>
      </c>
      <c r="K530" s="136" t="str">
        <f ca="1">IF(B530="","",#REF!)</f>
        <v/>
      </c>
      <c r="L530" s="136" t="str">
        <f ca="1">IF(C530="","",#REF!)</f>
        <v/>
      </c>
    </row>
    <row r="531" spans="1:12">
      <c r="A531" s="112">
        <v>520</v>
      </c>
      <c r="B531" s="134" t="str">
        <f t="shared" ca="1" si="24"/>
        <v/>
      </c>
      <c r="C531" s="109" t="str">
        <f t="shared" ca="1" si="25"/>
        <v/>
      </c>
      <c r="D531" s="101" t="str">
        <f ca="1">IF(ISERROR(OFFSET('HARGA SATUAN'!$D$6,MATCH(C531,'HARGA SATUAN'!$C$7:$C$1492,0),0)),"",OFFSET('HARGA SATUAN'!$D$6,MATCH(C531,'HARGA SATUAN'!$C$7:$C$1492,0),0))</f>
        <v/>
      </c>
      <c r="E531" s="101">
        <f ca="1">IF(B531="+","Unit",IF(ISERROR(OFFSET('HARGA SATUAN'!$E$6,MATCH(C531,'HARGA SATUAN'!$C$7:$C$1492,0),0)),"",OFFSET('HARGA SATUAN'!$E$6,MATCH(C531,'HARGA SATUAN'!$C$7:$C$1492,0),0)))</f>
        <v>0</v>
      </c>
      <c r="F531" s="138" t="str">
        <f t="shared" ca="1" si="26"/>
        <v/>
      </c>
      <c r="G531" s="41">
        <f ca="1">IF(ISERROR(OFFSET('HARGA SATUAN'!$I$6,MATCH(C531,'HARGA SATUAN'!$C$7:$C$1492,0),0)),"",OFFSET('HARGA SATUAN'!$I$6,MATCH(C531,'HARGA SATUAN'!$C$7:$C$1492,0),0))</f>
        <v>0</v>
      </c>
      <c r="H531" s="136" t="str">
        <f ca="1">IF(B531="","",#REF!)</f>
        <v/>
      </c>
      <c r="I531" s="136" t="str">
        <f ca="1">IF(B531="","",#REF!)</f>
        <v/>
      </c>
      <c r="J531" s="136" t="str">
        <f ca="1">IF(B531="","",#REF!)</f>
        <v/>
      </c>
      <c r="K531" s="136" t="str">
        <f ca="1">IF(B531="","",#REF!)</f>
        <v/>
      </c>
      <c r="L531" s="136" t="str">
        <f ca="1">IF(C531="","",#REF!)</f>
        <v/>
      </c>
    </row>
    <row r="532" spans="1:12">
      <c r="A532" s="112">
        <v>521</v>
      </c>
      <c r="B532" s="134" t="str">
        <f t="shared" ca="1" si="24"/>
        <v/>
      </c>
      <c r="C532" s="109" t="str">
        <f t="shared" ca="1" si="25"/>
        <v/>
      </c>
      <c r="D532" s="101" t="str">
        <f ca="1">IF(ISERROR(OFFSET('HARGA SATUAN'!$D$6,MATCH(C532,'HARGA SATUAN'!$C$7:$C$1492,0),0)),"",OFFSET('HARGA SATUAN'!$D$6,MATCH(C532,'HARGA SATUAN'!$C$7:$C$1492,0),0))</f>
        <v/>
      </c>
      <c r="E532" s="101">
        <f ca="1">IF(B532="+","Unit",IF(ISERROR(OFFSET('HARGA SATUAN'!$E$6,MATCH(C532,'HARGA SATUAN'!$C$7:$C$1492,0),0)),"",OFFSET('HARGA SATUAN'!$E$6,MATCH(C532,'HARGA SATUAN'!$C$7:$C$1492,0),0)))</f>
        <v>0</v>
      </c>
      <c r="F532" s="138" t="str">
        <f t="shared" ca="1" si="26"/>
        <v/>
      </c>
      <c r="G532" s="41">
        <f ca="1">IF(ISERROR(OFFSET('HARGA SATUAN'!$I$6,MATCH(C532,'HARGA SATUAN'!$C$7:$C$1492,0),0)),"",OFFSET('HARGA SATUAN'!$I$6,MATCH(C532,'HARGA SATUAN'!$C$7:$C$1492,0),0))</f>
        <v>0</v>
      </c>
      <c r="H532" s="136" t="str">
        <f ca="1">IF(B532="","",#REF!)</f>
        <v/>
      </c>
      <c r="I532" s="136" t="str">
        <f ca="1">IF(B532="","",#REF!)</f>
        <v/>
      </c>
      <c r="J532" s="136" t="str">
        <f ca="1">IF(B532="","",#REF!)</f>
        <v/>
      </c>
      <c r="K532" s="136" t="str">
        <f ca="1">IF(B532="","",#REF!)</f>
        <v/>
      </c>
      <c r="L532" s="136" t="str">
        <f ca="1">IF(C532="","",#REF!)</f>
        <v/>
      </c>
    </row>
    <row r="533" spans="1:12">
      <c r="A533" s="112">
        <v>522</v>
      </c>
      <c r="B533" s="134" t="str">
        <f t="shared" ca="1" si="24"/>
        <v/>
      </c>
      <c r="C533" s="109" t="str">
        <f t="shared" ca="1" si="25"/>
        <v/>
      </c>
      <c r="D533" s="101" t="str">
        <f ca="1">IF(ISERROR(OFFSET('HARGA SATUAN'!$D$6,MATCH(C533,'HARGA SATUAN'!$C$7:$C$1492,0),0)),"",OFFSET('HARGA SATUAN'!$D$6,MATCH(C533,'HARGA SATUAN'!$C$7:$C$1492,0),0))</f>
        <v/>
      </c>
      <c r="E533" s="101">
        <f ca="1">IF(B533="+","Unit",IF(ISERROR(OFFSET('HARGA SATUAN'!$E$6,MATCH(C533,'HARGA SATUAN'!$C$7:$C$1492,0),0)),"",OFFSET('HARGA SATUAN'!$E$6,MATCH(C533,'HARGA SATUAN'!$C$7:$C$1492,0),0)))</f>
        <v>0</v>
      </c>
      <c r="F533" s="138" t="str">
        <f t="shared" ca="1" si="26"/>
        <v/>
      </c>
      <c r="G533" s="41">
        <f ca="1">IF(ISERROR(OFFSET('HARGA SATUAN'!$I$6,MATCH(C533,'HARGA SATUAN'!$C$7:$C$1492,0),0)),"",OFFSET('HARGA SATUAN'!$I$6,MATCH(C533,'HARGA SATUAN'!$C$7:$C$1492,0),0))</f>
        <v>0</v>
      </c>
      <c r="H533" s="136" t="str">
        <f ca="1">IF(B533="","",#REF!)</f>
        <v/>
      </c>
      <c r="I533" s="136" t="str">
        <f ca="1">IF(B533="","",#REF!)</f>
        <v/>
      </c>
      <c r="J533" s="136" t="str">
        <f ca="1">IF(B533="","",#REF!)</f>
        <v/>
      </c>
      <c r="K533" s="136" t="str">
        <f ca="1">IF(B533="","",#REF!)</f>
        <v/>
      </c>
      <c r="L533" s="136" t="str">
        <f ca="1">IF(C533="","",#REF!)</f>
        <v/>
      </c>
    </row>
    <row r="534" spans="1:12">
      <c r="A534" s="112">
        <v>523</v>
      </c>
      <c r="B534" s="134" t="str">
        <f t="shared" ca="1" si="24"/>
        <v/>
      </c>
      <c r="C534" s="109" t="str">
        <f t="shared" ca="1" si="25"/>
        <v/>
      </c>
      <c r="D534" s="101" t="str">
        <f ca="1">IF(ISERROR(OFFSET('HARGA SATUAN'!$D$6,MATCH(C534,'HARGA SATUAN'!$C$7:$C$1492,0),0)),"",OFFSET('HARGA SATUAN'!$D$6,MATCH(C534,'HARGA SATUAN'!$C$7:$C$1492,0),0))</f>
        <v/>
      </c>
      <c r="E534" s="101">
        <f ca="1">IF(B534="+","Unit",IF(ISERROR(OFFSET('HARGA SATUAN'!$E$6,MATCH(C534,'HARGA SATUAN'!$C$7:$C$1492,0),0)),"",OFFSET('HARGA SATUAN'!$E$6,MATCH(C534,'HARGA SATUAN'!$C$7:$C$1492,0),0)))</f>
        <v>0</v>
      </c>
      <c r="F534" s="138" t="str">
        <f t="shared" ca="1" si="26"/>
        <v/>
      </c>
      <c r="G534" s="41">
        <f ca="1">IF(ISERROR(OFFSET('HARGA SATUAN'!$I$6,MATCH(C534,'HARGA SATUAN'!$C$7:$C$1492,0),0)),"",OFFSET('HARGA SATUAN'!$I$6,MATCH(C534,'HARGA SATUAN'!$C$7:$C$1492,0),0))</f>
        <v>0</v>
      </c>
      <c r="H534" s="136" t="str">
        <f ca="1">IF(B534="","",#REF!)</f>
        <v/>
      </c>
      <c r="I534" s="136" t="str">
        <f ca="1">IF(B534="","",#REF!)</f>
        <v/>
      </c>
      <c r="J534" s="136" t="str">
        <f ca="1">IF(B534="","",#REF!)</f>
        <v/>
      </c>
      <c r="K534" s="136" t="str">
        <f ca="1">IF(B534="","",#REF!)</f>
        <v/>
      </c>
      <c r="L534" s="136" t="str">
        <f ca="1">IF(C534="","",#REF!)</f>
        <v/>
      </c>
    </row>
    <row r="535" spans="1:12">
      <c r="A535" s="112">
        <v>524</v>
      </c>
      <c r="B535" s="134" t="str">
        <f t="shared" ca="1" si="24"/>
        <v/>
      </c>
      <c r="C535" s="109" t="str">
        <f t="shared" ca="1" si="25"/>
        <v/>
      </c>
      <c r="D535" s="101" t="str">
        <f ca="1">IF(ISERROR(OFFSET('HARGA SATUAN'!$D$6,MATCH(C535,'HARGA SATUAN'!$C$7:$C$1492,0),0)),"",OFFSET('HARGA SATUAN'!$D$6,MATCH(C535,'HARGA SATUAN'!$C$7:$C$1492,0),0))</f>
        <v/>
      </c>
      <c r="E535" s="101">
        <f ca="1">IF(B535="+","Unit",IF(ISERROR(OFFSET('HARGA SATUAN'!$E$6,MATCH(C535,'HARGA SATUAN'!$C$7:$C$1492,0),0)),"",OFFSET('HARGA SATUAN'!$E$6,MATCH(C535,'HARGA SATUAN'!$C$7:$C$1492,0),0)))</f>
        <v>0</v>
      </c>
      <c r="F535" s="138" t="str">
        <f t="shared" ca="1" si="26"/>
        <v/>
      </c>
      <c r="G535" s="41">
        <f ca="1">IF(ISERROR(OFFSET('HARGA SATUAN'!$I$6,MATCH(C535,'HARGA SATUAN'!$C$7:$C$1492,0),0)),"",OFFSET('HARGA SATUAN'!$I$6,MATCH(C535,'HARGA SATUAN'!$C$7:$C$1492,0),0))</f>
        <v>0</v>
      </c>
      <c r="H535" s="136" t="str">
        <f ca="1">IF(B535="","",#REF!)</f>
        <v/>
      </c>
      <c r="I535" s="136" t="str">
        <f ca="1">IF(B535="","",#REF!)</f>
        <v/>
      </c>
      <c r="J535" s="136" t="str">
        <f ca="1">IF(B535="","",#REF!)</f>
        <v/>
      </c>
      <c r="K535" s="136" t="str">
        <f ca="1">IF(B535="","",#REF!)</f>
        <v/>
      </c>
      <c r="L535" s="136" t="str">
        <f ca="1">IF(C535="","",#REF!)</f>
        <v/>
      </c>
    </row>
    <row r="536" spans="1:12">
      <c r="A536" s="112">
        <v>525</v>
      </c>
      <c r="B536" s="134" t="str">
        <f t="shared" ca="1" si="24"/>
        <v/>
      </c>
      <c r="C536" s="109" t="str">
        <f t="shared" ca="1" si="25"/>
        <v/>
      </c>
      <c r="D536" s="101" t="str">
        <f ca="1">IF(ISERROR(OFFSET('HARGA SATUAN'!$D$6,MATCH(C536,'HARGA SATUAN'!$C$7:$C$1492,0),0)),"",OFFSET('HARGA SATUAN'!$D$6,MATCH(C536,'HARGA SATUAN'!$C$7:$C$1492,0),0))</f>
        <v/>
      </c>
      <c r="E536" s="101">
        <f ca="1">IF(B536="+","Unit",IF(ISERROR(OFFSET('HARGA SATUAN'!$E$6,MATCH(C536,'HARGA SATUAN'!$C$7:$C$1492,0),0)),"",OFFSET('HARGA SATUAN'!$E$6,MATCH(C536,'HARGA SATUAN'!$C$7:$C$1492,0),0)))</f>
        <v>0</v>
      </c>
      <c r="F536" s="138" t="str">
        <f t="shared" ca="1" si="26"/>
        <v/>
      </c>
      <c r="G536" s="41">
        <f ca="1">IF(ISERROR(OFFSET('HARGA SATUAN'!$I$6,MATCH(C536,'HARGA SATUAN'!$C$7:$C$1492,0),0)),"",OFFSET('HARGA SATUAN'!$I$6,MATCH(C536,'HARGA SATUAN'!$C$7:$C$1492,0),0))</f>
        <v>0</v>
      </c>
      <c r="H536" s="136" t="str">
        <f ca="1">IF(B536="","",#REF!)</f>
        <v/>
      </c>
      <c r="I536" s="136" t="str">
        <f ca="1">IF(B536="","",#REF!)</f>
        <v/>
      </c>
      <c r="J536" s="136" t="str">
        <f ca="1">IF(B536="","",#REF!)</f>
        <v/>
      </c>
      <c r="K536" s="136" t="str">
        <f ca="1">IF(B536="","",#REF!)</f>
        <v/>
      </c>
      <c r="L536" s="136" t="str">
        <f ca="1">IF(C536="","",#REF!)</f>
        <v/>
      </c>
    </row>
    <row r="537" spans="1:12">
      <c r="A537" s="112">
        <v>526</v>
      </c>
      <c r="B537" s="134" t="str">
        <f t="shared" ca="1" si="24"/>
        <v/>
      </c>
      <c r="C537" s="109" t="str">
        <f t="shared" ca="1" si="25"/>
        <v/>
      </c>
      <c r="D537" s="101" t="str">
        <f ca="1">IF(ISERROR(OFFSET('HARGA SATUAN'!$D$6,MATCH(C537,'HARGA SATUAN'!$C$7:$C$1492,0),0)),"",OFFSET('HARGA SATUAN'!$D$6,MATCH(C537,'HARGA SATUAN'!$C$7:$C$1492,0),0))</f>
        <v/>
      </c>
      <c r="E537" s="101">
        <f ca="1">IF(B537="+","Unit",IF(ISERROR(OFFSET('HARGA SATUAN'!$E$6,MATCH(C537,'HARGA SATUAN'!$C$7:$C$1492,0),0)),"",OFFSET('HARGA SATUAN'!$E$6,MATCH(C537,'HARGA SATUAN'!$C$7:$C$1492,0),0)))</f>
        <v>0</v>
      </c>
      <c r="F537" s="138" t="str">
        <f t="shared" ca="1" si="26"/>
        <v/>
      </c>
      <c r="G537" s="41">
        <f ca="1">IF(ISERROR(OFFSET('HARGA SATUAN'!$I$6,MATCH(C537,'HARGA SATUAN'!$C$7:$C$1492,0),0)),"",OFFSET('HARGA SATUAN'!$I$6,MATCH(C537,'HARGA SATUAN'!$C$7:$C$1492,0),0))</f>
        <v>0</v>
      </c>
      <c r="H537" s="136" t="str">
        <f ca="1">IF(B537="","",#REF!)</f>
        <v/>
      </c>
      <c r="I537" s="136" t="str">
        <f ca="1">IF(B537="","",#REF!)</f>
        <v/>
      </c>
      <c r="J537" s="136" t="str">
        <f ca="1">IF(B537="","",#REF!)</f>
        <v/>
      </c>
      <c r="K537" s="136" t="str">
        <f ca="1">IF(B537="","",#REF!)</f>
        <v/>
      </c>
      <c r="L537" s="136" t="str">
        <f ca="1">IF(C537="","",#REF!)</f>
        <v/>
      </c>
    </row>
    <row r="538" spans="1:12">
      <c r="A538" s="112">
        <v>527</v>
      </c>
      <c r="B538" s="134" t="str">
        <f t="shared" ca="1" si="24"/>
        <v/>
      </c>
      <c r="C538" s="109" t="str">
        <f t="shared" ca="1" si="25"/>
        <v/>
      </c>
      <c r="D538" s="101" t="str">
        <f ca="1">IF(ISERROR(OFFSET('HARGA SATUAN'!$D$6,MATCH(C538,'HARGA SATUAN'!$C$7:$C$1492,0),0)),"",OFFSET('HARGA SATUAN'!$D$6,MATCH(C538,'HARGA SATUAN'!$C$7:$C$1492,0),0))</f>
        <v/>
      </c>
      <c r="E538" s="101">
        <f ca="1">IF(B538="+","Unit",IF(ISERROR(OFFSET('HARGA SATUAN'!$E$6,MATCH(C538,'HARGA SATUAN'!$C$7:$C$1492,0),0)),"",OFFSET('HARGA SATUAN'!$E$6,MATCH(C538,'HARGA SATUAN'!$C$7:$C$1492,0),0)))</f>
        <v>0</v>
      </c>
      <c r="F538" s="138" t="str">
        <f t="shared" ca="1" si="26"/>
        <v/>
      </c>
      <c r="G538" s="41">
        <f ca="1">IF(ISERROR(OFFSET('HARGA SATUAN'!$I$6,MATCH(C538,'HARGA SATUAN'!$C$7:$C$1492,0),0)),"",OFFSET('HARGA SATUAN'!$I$6,MATCH(C538,'HARGA SATUAN'!$C$7:$C$1492,0),0))</f>
        <v>0</v>
      </c>
      <c r="H538" s="136" t="str">
        <f ca="1">IF(B538="","",#REF!)</f>
        <v/>
      </c>
      <c r="I538" s="136" t="str">
        <f ca="1">IF(B538="","",#REF!)</f>
        <v/>
      </c>
      <c r="J538" s="136" t="str">
        <f ca="1">IF(B538="","",#REF!)</f>
        <v/>
      </c>
      <c r="K538" s="136" t="str">
        <f ca="1">IF(B538="","",#REF!)</f>
        <v/>
      </c>
      <c r="L538" s="136" t="str">
        <f ca="1">IF(C538="","",#REF!)</f>
        <v/>
      </c>
    </row>
    <row r="539" spans="1:12">
      <c r="A539" s="112">
        <v>528</v>
      </c>
      <c r="B539" s="134" t="str">
        <f t="shared" ca="1" si="24"/>
        <v/>
      </c>
      <c r="C539" s="109" t="str">
        <f t="shared" ca="1" si="25"/>
        <v/>
      </c>
      <c r="D539" s="101" t="str">
        <f ca="1">IF(ISERROR(OFFSET('HARGA SATUAN'!$D$6,MATCH(C539,'HARGA SATUAN'!$C$7:$C$1492,0),0)),"",OFFSET('HARGA SATUAN'!$D$6,MATCH(C539,'HARGA SATUAN'!$C$7:$C$1492,0),0))</f>
        <v/>
      </c>
      <c r="E539" s="101">
        <f ca="1">IF(B539="+","Unit",IF(ISERROR(OFFSET('HARGA SATUAN'!$E$6,MATCH(C539,'HARGA SATUAN'!$C$7:$C$1492,0),0)),"",OFFSET('HARGA SATUAN'!$E$6,MATCH(C539,'HARGA SATUAN'!$C$7:$C$1492,0),0)))</f>
        <v>0</v>
      </c>
      <c r="F539" s="138" t="str">
        <f t="shared" ca="1" si="26"/>
        <v/>
      </c>
      <c r="G539" s="41">
        <f ca="1">IF(ISERROR(OFFSET('HARGA SATUAN'!$I$6,MATCH(C539,'HARGA SATUAN'!$C$7:$C$1492,0),0)),"",OFFSET('HARGA SATUAN'!$I$6,MATCH(C539,'HARGA SATUAN'!$C$7:$C$1492,0),0))</f>
        <v>0</v>
      </c>
      <c r="H539" s="136" t="str">
        <f ca="1">IF(B539="","",#REF!)</f>
        <v/>
      </c>
      <c r="I539" s="136" t="str">
        <f ca="1">IF(B539="","",#REF!)</f>
        <v/>
      </c>
      <c r="J539" s="136" t="str">
        <f ca="1">IF(B539="","",#REF!)</f>
        <v/>
      </c>
      <c r="K539" s="136" t="str">
        <f ca="1">IF(B539="","",#REF!)</f>
        <v/>
      </c>
      <c r="L539" s="136" t="str">
        <f ca="1">IF(C539="","",#REF!)</f>
        <v/>
      </c>
    </row>
    <row r="540" spans="1:12">
      <c r="A540" s="112">
        <v>529</v>
      </c>
      <c r="B540" s="134" t="str">
        <f t="shared" ca="1" si="24"/>
        <v/>
      </c>
      <c r="C540" s="109" t="str">
        <f t="shared" ca="1" si="25"/>
        <v/>
      </c>
      <c r="D540" s="101" t="str">
        <f ca="1">IF(ISERROR(OFFSET('HARGA SATUAN'!$D$6,MATCH(C540,'HARGA SATUAN'!$C$7:$C$1492,0),0)),"",OFFSET('HARGA SATUAN'!$D$6,MATCH(C540,'HARGA SATUAN'!$C$7:$C$1492,0),0))</f>
        <v/>
      </c>
      <c r="E540" s="101">
        <f ca="1">IF(B540="+","Unit",IF(ISERROR(OFFSET('HARGA SATUAN'!$E$6,MATCH(C540,'HARGA SATUAN'!$C$7:$C$1492,0),0)),"",OFFSET('HARGA SATUAN'!$E$6,MATCH(C540,'HARGA SATUAN'!$C$7:$C$1492,0),0)))</f>
        <v>0</v>
      </c>
      <c r="F540" s="138" t="str">
        <f t="shared" ca="1" si="26"/>
        <v/>
      </c>
      <c r="G540" s="41">
        <f ca="1">IF(ISERROR(OFFSET('HARGA SATUAN'!$I$6,MATCH(C540,'HARGA SATUAN'!$C$7:$C$1492,0),0)),"",OFFSET('HARGA SATUAN'!$I$6,MATCH(C540,'HARGA SATUAN'!$C$7:$C$1492,0),0))</f>
        <v>0</v>
      </c>
      <c r="H540" s="136" t="str">
        <f ca="1">IF(B540="","",#REF!)</f>
        <v/>
      </c>
      <c r="I540" s="136" t="str">
        <f ca="1">IF(B540="","",#REF!)</f>
        <v/>
      </c>
      <c r="J540" s="136" t="str">
        <f ca="1">IF(B540="","",#REF!)</f>
        <v/>
      </c>
      <c r="K540" s="136" t="str">
        <f ca="1">IF(B540="","",#REF!)</f>
        <v/>
      </c>
      <c r="L540" s="136" t="str">
        <f ca="1">IF(C540="","",#REF!)</f>
        <v/>
      </c>
    </row>
    <row r="541" spans="1:12">
      <c r="A541" s="112">
        <v>530</v>
      </c>
      <c r="B541" s="134" t="str">
        <f t="shared" ca="1" si="24"/>
        <v/>
      </c>
      <c r="C541" s="109" t="str">
        <f t="shared" ca="1" si="25"/>
        <v/>
      </c>
      <c r="D541" s="101" t="str">
        <f ca="1">IF(ISERROR(OFFSET('HARGA SATUAN'!$D$6,MATCH(C541,'HARGA SATUAN'!$C$7:$C$1492,0),0)),"",OFFSET('HARGA SATUAN'!$D$6,MATCH(C541,'HARGA SATUAN'!$C$7:$C$1492,0),0))</f>
        <v/>
      </c>
      <c r="E541" s="101">
        <f ca="1">IF(B541="+","Unit",IF(ISERROR(OFFSET('HARGA SATUAN'!$E$6,MATCH(C541,'HARGA SATUAN'!$C$7:$C$1492,0),0)),"",OFFSET('HARGA SATUAN'!$E$6,MATCH(C541,'HARGA SATUAN'!$C$7:$C$1492,0),0)))</f>
        <v>0</v>
      </c>
      <c r="F541" s="138" t="str">
        <f t="shared" ca="1" si="26"/>
        <v/>
      </c>
      <c r="G541" s="41">
        <f ca="1">IF(ISERROR(OFFSET('HARGA SATUAN'!$I$6,MATCH(C541,'HARGA SATUAN'!$C$7:$C$1492,0),0)),"",OFFSET('HARGA SATUAN'!$I$6,MATCH(C541,'HARGA SATUAN'!$C$7:$C$1492,0),0))</f>
        <v>0</v>
      </c>
      <c r="H541" s="136" t="str">
        <f ca="1">IF(B541="","",#REF!)</f>
        <v/>
      </c>
      <c r="I541" s="136" t="str">
        <f ca="1">IF(B541="","",#REF!)</f>
        <v/>
      </c>
      <c r="J541" s="136" t="str">
        <f ca="1">IF(B541="","",#REF!)</f>
        <v/>
      </c>
      <c r="K541" s="136" t="str">
        <f ca="1">IF(B541="","",#REF!)</f>
        <v/>
      </c>
      <c r="L541" s="136" t="str">
        <f ca="1">IF(C541="","",#REF!)</f>
        <v/>
      </c>
    </row>
    <row r="542" spans="1:12">
      <c r="A542" s="112">
        <v>531</v>
      </c>
      <c r="B542" s="134" t="str">
        <f t="shared" ca="1" si="24"/>
        <v/>
      </c>
      <c r="C542" s="109" t="str">
        <f t="shared" ca="1" si="25"/>
        <v/>
      </c>
      <c r="D542" s="101" t="str">
        <f ca="1">IF(ISERROR(OFFSET('HARGA SATUAN'!$D$6,MATCH(C542,'HARGA SATUAN'!$C$7:$C$1492,0),0)),"",OFFSET('HARGA SATUAN'!$D$6,MATCH(C542,'HARGA SATUAN'!$C$7:$C$1492,0),0))</f>
        <v/>
      </c>
      <c r="E542" s="101">
        <f ca="1">IF(B542="+","Unit",IF(ISERROR(OFFSET('HARGA SATUAN'!$E$6,MATCH(C542,'HARGA SATUAN'!$C$7:$C$1492,0),0)),"",OFFSET('HARGA SATUAN'!$E$6,MATCH(C542,'HARGA SATUAN'!$C$7:$C$1492,0),0)))</f>
        <v>0</v>
      </c>
      <c r="F542" s="138" t="str">
        <f t="shared" ca="1" si="26"/>
        <v/>
      </c>
      <c r="G542" s="41">
        <f ca="1">IF(ISERROR(OFFSET('HARGA SATUAN'!$I$6,MATCH(C542,'HARGA SATUAN'!$C$7:$C$1492,0),0)),"",OFFSET('HARGA SATUAN'!$I$6,MATCH(C542,'HARGA SATUAN'!$C$7:$C$1492,0),0))</f>
        <v>0</v>
      </c>
      <c r="H542" s="136" t="str">
        <f ca="1">IF(B542="","",#REF!)</f>
        <v/>
      </c>
      <c r="I542" s="136" t="str">
        <f ca="1">IF(B542="","",#REF!)</f>
        <v/>
      </c>
      <c r="J542" s="136" t="str">
        <f ca="1">IF(B542="","",#REF!)</f>
        <v/>
      </c>
      <c r="K542" s="136" t="str">
        <f ca="1">IF(B542="","",#REF!)</f>
        <v/>
      </c>
      <c r="L542" s="136" t="str">
        <f ca="1">IF(C542="","",#REF!)</f>
        <v/>
      </c>
    </row>
    <row r="543" spans="1:12">
      <c r="A543" s="112">
        <v>532</v>
      </c>
      <c r="B543" s="134" t="str">
        <f t="shared" ca="1" si="24"/>
        <v/>
      </c>
      <c r="C543" s="109" t="str">
        <f t="shared" ca="1" si="25"/>
        <v/>
      </c>
      <c r="D543" s="101" t="str">
        <f ca="1">IF(ISERROR(OFFSET('HARGA SATUAN'!$D$6,MATCH(C543,'HARGA SATUAN'!$C$7:$C$1492,0),0)),"",OFFSET('HARGA SATUAN'!$D$6,MATCH(C543,'HARGA SATUAN'!$C$7:$C$1492,0),0))</f>
        <v/>
      </c>
      <c r="E543" s="101">
        <f ca="1">IF(B543="+","Unit",IF(ISERROR(OFFSET('HARGA SATUAN'!$E$6,MATCH(C543,'HARGA SATUAN'!$C$7:$C$1492,0),0)),"",OFFSET('HARGA SATUAN'!$E$6,MATCH(C543,'HARGA SATUAN'!$C$7:$C$1492,0),0)))</f>
        <v>0</v>
      </c>
      <c r="F543" s="138" t="str">
        <f t="shared" ca="1" si="26"/>
        <v/>
      </c>
      <c r="G543" s="41">
        <f ca="1">IF(ISERROR(OFFSET('HARGA SATUAN'!$I$6,MATCH(C543,'HARGA SATUAN'!$C$7:$C$1492,0),0)),"",OFFSET('HARGA SATUAN'!$I$6,MATCH(C543,'HARGA SATUAN'!$C$7:$C$1492,0),0))</f>
        <v>0</v>
      </c>
      <c r="H543" s="136" t="str">
        <f ca="1">IF(B543="","",#REF!)</f>
        <v/>
      </c>
      <c r="I543" s="136" t="str">
        <f ca="1">IF(B543="","",#REF!)</f>
        <v/>
      </c>
      <c r="J543" s="136" t="str">
        <f ca="1">IF(B543="","",#REF!)</f>
        <v/>
      </c>
      <c r="K543" s="136" t="str">
        <f ca="1">IF(B543="","",#REF!)</f>
        <v/>
      </c>
      <c r="L543" s="136" t="str">
        <f ca="1">IF(C543="","",#REF!)</f>
        <v/>
      </c>
    </row>
    <row r="544" spans="1:12">
      <c r="A544" s="112">
        <v>533</v>
      </c>
      <c r="B544" s="134" t="str">
        <f t="shared" ca="1" si="24"/>
        <v/>
      </c>
      <c r="C544" s="109" t="str">
        <f t="shared" ca="1" si="25"/>
        <v/>
      </c>
      <c r="D544" s="101" t="str">
        <f ca="1">IF(ISERROR(OFFSET('HARGA SATUAN'!$D$6,MATCH(C544,'HARGA SATUAN'!$C$7:$C$1492,0),0)),"",OFFSET('HARGA SATUAN'!$D$6,MATCH(C544,'HARGA SATUAN'!$C$7:$C$1492,0),0))</f>
        <v/>
      </c>
      <c r="E544" s="101">
        <f ca="1">IF(B544="+","Unit",IF(ISERROR(OFFSET('HARGA SATUAN'!$E$6,MATCH(C544,'HARGA SATUAN'!$C$7:$C$1492,0),0)),"",OFFSET('HARGA SATUAN'!$E$6,MATCH(C544,'HARGA SATUAN'!$C$7:$C$1492,0),0)))</f>
        <v>0</v>
      </c>
      <c r="F544" s="138" t="str">
        <f t="shared" ca="1" si="26"/>
        <v/>
      </c>
      <c r="G544" s="41">
        <f ca="1">IF(ISERROR(OFFSET('HARGA SATUAN'!$I$6,MATCH(C544,'HARGA SATUAN'!$C$7:$C$1492,0),0)),"",OFFSET('HARGA SATUAN'!$I$6,MATCH(C544,'HARGA SATUAN'!$C$7:$C$1492,0),0))</f>
        <v>0</v>
      </c>
      <c r="H544" s="136" t="str">
        <f ca="1">IF(B544="","",#REF!)</f>
        <v/>
      </c>
      <c r="I544" s="136" t="str">
        <f ca="1">IF(B544="","",#REF!)</f>
        <v/>
      </c>
      <c r="J544" s="136" t="str">
        <f ca="1">IF(B544="","",#REF!)</f>
        <v/>
      </c>
      <c r="K544" s="136" t="str">
        <f ca="1">IF(B544="","",#REF!)</f>
        <v/>
      </c>
      <c r="L544" s="136" t="str">
        <f ca="1">IF(C544="","",#REF!)</f>
        <v/>
      </c>
    </row>
    <row r="545" spans="1:12">
      <c r="A545" s="112">
        <v>534</v>
      </c>
      <c r="B545" s="134" t="str">
        <f t="shared" ca="1" si="24"/>
        <v/>
      </c>
      <c r="C545" s="109" t="str">
        <f t="shared" ca="1" si="25"/>
        <v/>
      </c>
      <c r="D545" s="101" t="str">
        <f ca="1">IF(ISERROR(OFFSET('HARGA SATUAN'!$D$6,MATCH(C545,'HARGA SATUAN'!$C$7:$C$1492,0),0)),"",OFFSET('HARGA SATUAN'!$D$6,MATCH(C545,'HARGA SATUAN'!$C$7:$C$1492,0),0))</f>
        <v/>
      </c>
      <c r="E545" s="101">
        <f ca="1">IF(B545="+","Unit",IF(ISERROR(OFFSET('HARGA SATUAN'!$E$6,MATCH(C545,'HARGA SATUAN'!$C$7:$C$1492,0),0)),"",OFFSET('HARGA SATUAN'!$E$6,MATCH(C545,'HARGA SATUAN'!$C$7:$C$1492,0),0)))</f>
        <v>0</v>
      </c>
      <c r="F545" s="138" t="str">
        <f t="shared" ca="1" si="26"/>
        <v/>
      </c>
      <c r="G545" s="41">
        <f ca="1">IF(ISERROR(OFFSET('HARGA SATUAN'!$I$6,MATCH(C545,'HARGA SATUAN'!$C$7:$C$1492,0),0)),"",OFFSET('HARGA SATUAN'!$I$6,MATCH(C545,'HARGA SATUAN'!$C$7:$C$1492,0),0))</f>
        <v>0</v>
      </c>
      <c r="H545" s="136" t="str">
        <f ca="1">IF(B545="","",#REF!)</f>
        <v/>
      </c>
      <c r="I545" s="136" t="str">
        <f ca="1">IF(B545="","",#REF!)</f>
        <v/>
      </c>
      <c r="J545" s="136" t="str">
        <f ca="1">IF(B545="","",#REF!)</f>
        <v/>
      </c>
      <c r="K545" s="136" t="str">
        <f ca="1">IF(B545="","",#REF!)</f>
        <v/>
      </c>
      <c r="L545" s="136" t="str">
        <f ca="1">IF(C545="","",#REF!)</f>
        <v/>
      </c>
    </row>
    <row r="546" spans="1:12">
      <c r="A546" s="112">
        <v>535</v>
      </c>
      <c r="B546" s="134" t="str">
        <f t="shared" ca="1" si="24"/>
        <v/>
      </c>
      <c r="C546" s="109" t="str">
        <f t="shared" ca="1" si="25"/>
        <v/>
      </c>
      <c r="D546" s="101" t="str">
        <f ca="1">IF(ISERROR(OFFSET('HARGA SATUAN'!$D$6,MATCH(C546,'HARGA SATUAN'!$C$7:$C$1492,0),0)),"",OFFSET('HARGA SATUAN'!$D$6,MATCH(C546,'HARGA SATUAN'!$C$7:$C$1492,0),0))</f>
        <v/>
      </c>
      <c r="E546" s="101">
        <f ca="1">IF(B546="+","Unit",IF(ISERROR(OFFSET('HARGA SATUAN'!$E$6,MATCH(C546,'HARGA SATUAN'!$C$7:$C$1492,0),0)),"",OFFSET('HARGA SATUAN'!$E$6,MATCH(C546,'HARGA SATUAN'!$C$7:$C$1492,0),0)))</f>
        <v>0</v>
      </c>
      <c r="F546" s="138" t="str">
        <f t="shared" ca="1" si="26"/>
        <v/>
      </c>
      <c r="G546" s="41">
        <f ca="1">IF(ISERROR(OFFSET('HARGA SATUAN'!$I$6,MATCH(C546,'HARGA SATUAN'!$C$7:$C$1492,0),0)),"",OFFSET('HARGA SATUAN'!$I$6,MATCH(C546,'HARGA SATUAN'!$C$7:$C$1492,0),0))</f>
        <v>0</v>
      </c>
      <c r="H546" s="136" t="str">
        <f ca="1">IF(B546="","",#REF!)</f>
        <v/>
      </c>
      <c r="I546" s="136" t="str">
        <f ca="1">IF(B546="","",#REF!)</f>
        <v/>
      </c>
      <c r="J546" s="136" t="str">
        <f ca="1">IF(B546="","",#REF!)</f>
        <v/>
      </c>
      <c r="K546" s="136" t="str">
        <f ca="1">IF(B546="","",#REF!)</f>
        <v/>
      </c>
      <c r="L546" s="136" t="str">
        <f ca="1">IF(C546="","",#REF!)</f>
        <v/>
      </c>
    </row>
    <row r="547" spans="1:12">
      <c r="A547" s="112">
        <v>536</v>
      </c>
      <c r="B547" s="134" t="str">
        <f t="shared" ca="1" si="24"/>
        <v/>
      </c>
      <c r="C547" s="109" t="str">
        <f t="shared" ca="1" si="25"/>
        <v/>
      </c>
      <c r="D547" s="101" t="str">
        <f ca="1">IF(ISERROR(OFFSET('HARGA SATUAN'!$D$6,MATCH(C547,'HARGA SATUAN'!$C$7:$C$1492,0),0)),"",OFFSET('HARGA SATUAN'!$D$6,MATCH(C547,'HARGA SATUAN'!$C$7:$C$1492,0),0))</f>
        <v/>
      </c>
      <c r="E547" s="101">
        <f ca="1">IF(B547="+","Unit",IF(ISERROR(OFFSET('HARGA SATUAN'!$E$6,MATCH(C547,'HARGA SATUAN'!$C$7:$C$1492,0),0)),"",OFFSET('HARGA SATUAN'!$E$6,MATCH(C547,'HARGA SATUAN'!$C$7:$C$1492,0),0)))</f>
        <v>0</v>
      </c>
      <c r="F547" s="138" t="str">
        <f t="shared" ca="1" si="26"/>
        <v/>
      </c>
      <c r="G547" s="41">
        <f ca="1">IF(ISERROR(OFFSET('HARGA SATUAN'!$I$6,MATCH(C547,'HARGA SATUAN'!$C$7:$C$1492,0),0)),"",OFFSET('HARGA SATUAN'!$I$6,MATCH(C547,'HARGA SATUAN'!$C$7:$C$1492,0),0))</f>
        <v>0</v>
      </c>
      <c r="H547" s="136" t="str">
        <f ca="1">IF(B547="","",#REF!)</f>
        <v/>
      </c>
      <c r="I547" s="136" t="str">
        <f ca="1">IF(B547="","",#REF!)</f>
        <v/>
      </c>
      <c r="J547" s="136" t="str">
        <f ca="1">IF(B547="","",#REF!)</f>
        <v/>
      </c>
      <c r="K547" s="136" t="str">
        <f ca="1">IF(B547="","",#REF!)</f>
        <v/>
      </c>
      <c r="L547" s="136" t="str">
        <f ca="1">IF(C547="","",#REF!)</f>
        <v/>
      </c>
    </row>
    <row r="548" spans="1:12">
      <c r="A548" s="112">
        <v>537</v>
      </c>
      <c r="B548" s="134" t="str">
        <f t="shared" ca="1" si="24"/>
        <v/>
      </c>
      <c r="C548" s="109" t="str">
        <f t="shared" ca="1" si="25"/>
        <v/>
      </c>
      <c r="D548" s="101" t="str">
        <f ca="1">IF(ISERROR(OFFSET('HARGA SATUAN'!$D$6,MATCH(C548,'HARGA SATUAN'!$C$7:$C$1492,0),0)),"",OFFSET('HARGA SATUAN'!$D$6,MATCH(C548,'HARGA SATUAN'!$C$7:$C$1492,0),0))</f>
        <v/>
      </c>
      <c r="E548" s="101">
        <f ca="1">IF(B548="+","Unit",IF(ISERROR(OFFSET('HARGA SATUAN'!$E$6,MATCH(C548,'HARGA SATUAN'!$C$7:$C$1492,0),0)),"",OFFSET('HARGA SATUAN'!$E$6,MATCH(C548,'HARGA SATUAN'!$C$7:$C$1492,0),0)))</f>
        <v>0</v>
      </c>
      <c r="F548" s="138" t="str">
        <f t="shared" ca="1" si="26"/>
        <v/>
      </c>
      <c r="G548" s="41">
        <f ca="1">IF(ISERROR(OFFSET('HARGA SATUAN'!$I$6,MATCH(C548,'HARGA SATUAN'!$C$7:$C$1492,0),0)),"",OFFSET('HARGA SATUAN'!$I$6,MATCH(C548,'HARGA SATUAN'!$C$7:$C$1492,0),0))</f>
        <v>0</v>
      </c>
      <c r="H548" s="136" t="str">
        <f ca="1">IF(B548="","",#REF!)</f>
        <v/>
      </c>
      <c r="I548" s="136" t="str">
        <f ca="1">IF(B548="","",#REF!)</f>
        <v/>
      </c>
      <c r="J548" s="136" t="str">
        <f ca="1">IF(B548="","",#REF!)</f>
        <v/>
      </c>
      <c r="K548" s="136" t="str">
        <f ca="1">IF(B548="","",#REF!)</f>
        <v/>
      </c>
      <c r="L548" s="136" t="str">
        <f ca="1">IF(C548="","",#REF!)</f>
        <v/>
      </c>
    </row>
    <row r="549" spans="1:12">
      <c r="A549" s="112">
        <v>538</v>
      </c>
      <c r="B549" s="134" t="str">
        <f t="shared" ca="1" si="24"/>
        <v/>
      </c>
      <c r="C549" s="109" t="str">
        <f t="shared" ca="1" si="25"/>
        <v/>
      </c>
      <c r="D549" s="101" t="str">
        <f ca="1">IF(ISERROR(OFFSET('HARGA SATUAN'!$D$6,MATCH(C549,'HARGA SATUAN'!$C$7:$C$1492,0),0)),"",OFFSET('HARGA SATUAN'!$D$6,MATCH(C549,'HARGA SATUAN'!$C$7:$C$1492,0),0))</f>
        <v/>
      </c>
      <c r="E549" s="101">
        <f ca="1">IF(B549="+","Unit",IF(ISERROR(OFFSET('HARGA SATUAN'!$E$6,MATCH(C549,'HARGA SATUAN'!$C$7:$C$1492,0),0)),"",OFFSET('HARGA SATUAN'!$E$6,MATCH(C549,'HARGA SATUAN'!$C$7:$C$1492,0),0)))</f>
        <v>0</v>
      </c>
      <c r="F549" s="138" t="str">
        <f t="shared" ca="1" si="26"/>
        <v/>
      </c>
      <c r="G549" s="41">
        <f ca="1">IF(ISERROR(OFFSET('HARGA SATUAN'!$I$6,MATCH(C549,'HARGA SATUAN'!$C$7:$C$1492,0),0)),"",OFFSET('HARGA SATUAN'!$I$6,MATCH(C549,'HARGA SATUAN'!$C$7:$C$1492,0),0))</f>
        <v>0</v>
      </c>
      <c r="H549" s="136" t="str">
        <f ca="1">IF(B549="","",#REF!)</f>
        <v/>
      </c>
      <c r="I549" s="136" t="str">
        <f ca="1">IF(B549="","",#REF!)</f>
        <v/>
      </c>
      <c r="J549" s="136" t="str">
        <f ca="1">IF(B549="","",#REF!)</f>
        <v/>
      </c>
      <c r="K549" s="136" t="str">
        <f ca="1">IF(B549="","",#REF!)</f>
        <v/>
      </c>
      <c r="L549" s="136" t="str">
        <f ca="1">IF(C549="","",#REF!)</f>
        <v/>
      </c>
    </row>
    <row r="550" spans="1:12">
      <c r="A550" s="112">
        <v>539</v>
      </c>
      <c r="B550" s="134" t="str">
        <f t="shared" ca="1" si="24"/>
        <v/>
      </c>
      <c r="C550" s="109" t="str">
        <f t="shared" ca="1" si="25"/>
        <v/>
      </c>
      <c r="D550" s="101" t="str">
        <f ca="1">IF(ISERROR(OFFSET('HARGA SATUAN'!$D$6,MATCH(C550,'HARGA SATUAN'!$C$7:$C$1492,0),0)),"",OFFSET('HARGA SATUAN'!$D$6,MATCH(C550,'HARGA SATUAN'!$C$7:$C$1492,0),0))</f>
        <v/>
      </c>
      <c r="E550" s="101">
        <f ca="1">IF(B550="+","Unit",IF(ISERROR(OFFSET('HARGA SATUAN'!$E$6,MATCH(C550,'HARGA SATUAN'!$C$7:$C$1492,0),0)),"",OFFSET('HARGA SATUAN'!$E$6,MATCH(C550,'HARGA SATUAN'!$C$7:$C$1492,0),0)))</f>
        <v>0</v>
      </c>
      <c r="F550" s="138" t="str">
        <f t="shared" ca="1" si="26"/>
        <v/>
      </c>
      <c r="G550" s="41">
        <f ca="1">IF(ISERROR(OFFSET('HARGA SATUAN'!$I$6,MATCH(C550,'HARGA SATUAN'!$C$7:$C$1492,0),0)),"",OFFSET('HARGA SATUAN'!$I$6,MATCH(C550,'HARGA SATUAN'!$C$7:$C$1492,0),0))</f>
        <v>0</v>
      </c>
      <c r="H550" s="136" t="str">
        <f ca="1">IF(B550="","",#REF!)</f>
        <v/>
      </c>
      <c r="I550" s="136" t="str">
        <f ca="1">IF(B550="","",#REF!)</f>
        <v/>
      </c>
      <c r="J550" s="136" t="str">
        <f ca="1">IF(B550="","",#REF!)</f>
        <v/>
      </c>
      <c r="K550" s="136" t="str">
        <f ca="1">IF(B550="","",#REF!)</f>
        <v/>
      </c>
      <c r="L550" s="136" t="str">
        <f ca="1">IF(C550="","",#REF!)</f>
        <v/>
      </c>
    </row>
    <row r="551" spans="1:12">
      <c r="A551" s="112">
        <v>540</v>
      </c>
      <c r="B551" s="134" t="str">
        <f t="shared" ca="1" si="24"/>
        <v/>
      </c>
      <c r="C551" s="109" t="str">
        <f t="shared" ca="1" si="25"/>
        <v/>
      </c>
      <c r="D551" s="101" t="str">
        <f ca="1">IF(ISERROR(OFFSET('HARGA SATUAN'!$D$6,MATCH(C551,'HARGA SATUAN'!$C$7:$C$1492,0),0)),"",OFFSET('HARGA SATUAN'!$D$6,MATCH(C551,'HARGA SATUAN'!$C$7:$C$1492,0),0))</f>
        <v/>
      </c>
      <c r="E551" s="101">
        <f ca="1">IF(B551="+","Unit",IF(ISERROR(OFFSET('HARGA SATUAN'!$E$6,MATCH(C551,'HARGA SATUAN'!$C$7:$C$1492,0),0)),"",OFFSET('HARGA SATUAN'!$E$6,MATCH(C551,'HARGA SATUAN'!$C$7:$C$1492,0),0)))</f>
        <v>0</v>
      </c>
      <c r="F551" s="138" t="str">
        <f t="shared" ca="1" si="26"/>
        <v/>
      </c>
      <c r="G551" s="41">
        <f ca="1">IF(ISERROR(OFFSET('HARGA SATUAN'!$I$6,MATCH(C551,'HARGA SATUAN'!$C$7:$C$1492,0),0)),"",OFFSET('HARGA SATUAN'!$I$6,MATCH(C551,'HARGA SATUAN'!$C$7:$C$1492,0),0))</f>
        <v>0</v>
      </c>
      <c r="H551" s="136" t="str">
        <f ca="1">IF(B551="","",#REF!)</f>
        <v/>
      </c>
      <c r="I551" s="136" t="str">
        <f ca="1">IF(B551="","",#REF!)</f>
        <v/>
      </c>
      <c r="J551" s="136" t="str">
        <f ca="1">IF(B551="","",#REF!)</f>
        <v/>
      </c>
      <c r="K551" s="136" t="str">
        <f ca="1">IF(B551="","",#REF!)</f>
        <v/>
      </c>
      <c r="L551" s="136" t="str">
        <f ca="1">IF(C551="","",#REF!)</f>
        <v/>
      </c>
    </row>
    <row r="552" spans="1:12">
      <c r="A552" s="112">
        <v>541</v>
      </c>
      <c r="B552" s="134" t="str">
        <f t="shared" ca="1" si="24"/>
        <v/>
      </c>
      <c r="C552" s="109" t="str">
        <f t="shared" ca="1" si="25"/>
        <v/>
      </c>
      <c r="D552" s="101" t="str">
        <f ca="1">IF(ISERROR(OFFSET('HARGA SATUAN'!$D$6,MATCH(C552,'HARGA SATUAN'!$C$7:$C$1492,0),0)),"",OFFSET('HARGA SATUAN'!$D$6,MATCH(C552,'HARGA SATUAN'!$C$7:$C$1492,0),0))</f>
        <v/>
      </c>
      <c r="E552" s="101">
        <f ca="1">IF(B552="+","Unit",IF(ISERROR(OFFSET('HARGA SATUAN'!$E$6,MATCH(C552,'HARGA SATUAN'!$C$7:$C$1492,0),0)),"",OFFSET('HARGA SATUAN'!$E$6,MATCH(C552,'HARGA SATUAN'!$C$7:$C$1492,0),0)))</f>
        <v>0</v>
      </c>
      <c r="F552" s="138" t="str">
        <f t="shared" ca="1" si="26"/>
        <v/>
      </c>
      <c r="G552" s="41">
        <f ca="1">IF(ISERROR(OFFSET('HARGA SATUAN'!$I$6,MATCH(C552,'HARGA SATUAN'!$C$7:$C$1492,0),0)),"",OFFSET('HARGA SATUAN'!$I$6,MATCH(C552,'HARGA SATUAN'!$C$7:$C$1492,0),0))</f>
        <v>0</v>
      </c>
      <c r="H552" s="136" t="str">
        <f ca="1">IF(B552="","",#REF!)</f>
        <v/>
      </c>
      <c r="I552" s="136" t="str">
        <f ca="1">IF(B552="","",#REF!)</f>
        <v/>
      </c>
      <c r="J552" s="136" t="str">
        <f ca="1">IF(B552="","",#REF!)</f>
        <v/>
      </c>
      <c r="K552" s="136" t="str">
        <f ca="1">IF(B552="","",#REF!)</f>
        <v/>
      </c>
      <c r="L552" s="136" t="str">
        <f ca="1">IF(C552="","",#REF!)</f>
        <v/>
      </c>
    </row>
    <row r="553" spans="1:12">
      <c r="A553" s="112">
        <v>542</v>
      </c>
      <c r="B553" s="134" t="str">
        <f t="shared" ca="1" si="24"/>
        <v/>
      </c>
      <c r="C553" s="109" t="str">
        <f t="shared" ca="1" si="25"/>
        <v/>
      </c>
      <c r="D553" s="101" t="str">
        <f ca="1">IF(ISERROR(OFFSET('HARGA SATUAN'!$D$6,MATCH(C553,'HARGA SATUAN'!$C$7:$C$1492,0),0)),"",OFFSET('HARGA SATUAN'!$D$6,MATCH(C553,'HARGA SATUAN'!$C$7:$C$1492,0),0))</f>
        <v/>
      </c>
      <c r="E553" s="101">
        <f ca="1">IF(B553="+","Unit",IF(ISERROR(OFFSET('HARGA SATUAN'!$E$6,MATCH(C553,'HARGA SATUAN'!$C$7:$C$1492,0),0)),"",OFFSET('HARGA SATUAN'!$E$6,MATCH(C553,'HARGA SATUAN'!$C$7:$C$1492,0),0)))</f>
        <v>0</v>
      </c>
      <c r="F553" s="138" t="str">
        <f t="shared" ca="1" si="26"/>
        <v/>
      </c>
      <c r="G553" s="41">
        <f ca="1">IF(ISERROR(OFFSET('HARGA SATUAN'!$I$6,MATCH(C553,'HARGA SATUAN'!$C$7:$C$1492,0),0)),"",OFFSET('HARGA SATUAN'!$I$6,MATCH(C553,'HARGA SATUAN'!$C$7:$C$1492,0),0))</f>
        <v>0</v>
      </c>
      <c r="H553" s="136" t="str">
        <f ca="1">IF(B553="","",#REF!)</f>
        <v/>
      </c>
      <c r="I553" s="136" t="str">
        <f ca="1">IF(B553="","",#REF!)</f>
        <v/>
      </c>
      <c r="J553" s="136" t="str">
        <f ca="1">IF(B553="","",#REF!)</f>
        <v/>
      </c>
      <c r="K553" s="136" t="str">
        <f ca="1">IF(B553="","",#REF!)</f>
        <v/>
      </c>
      <c r="L553" s="136" t="str">
        <f ca="1">IF(C553="","",#REF!)</f>
        <v/>
      </c>
    </row>
    <row r="554" spans="1:12">
      <c r="A554" s="112">
        <v>543</v>
      </c>
      <c r="B554" s="134" t="str">
        <f t="shared" ca="1" si="24"/>
        <v/>
      </c>
      <c r="C554" s="109" t="str">
        <f t="shared" ca="1" si="25"/>
        <v/>
      </c>
      <c r="D554" s="101" t="str">
        <f ca="1">IF(ISERROR(OFFSET('HARGA SATUAN'!$D$6,MATCH(C554,'HARGA SATUAN'!$C$7:$C$1492,0),0)),"",OFFSET('HARGA SATUAN'!$D$6,MATCH(C554,'HARGA SATUAN'!$C$7:$C$1492,0),0))</f>
        <v/>
      </c>
      <c r="E554" s="101">
        <f ca="1">IF(B554="+","Unit",IF(ISERROR(OFFSET('HARGA SATUAN'!$E$6,MATCH(C554,'HARGA SATUAN'!$C$7:$C$1492,0),0)),"",OFFSET('HARGA SATUAN'!$E$6,MATCH(C554,'HARGA SATUAN'!$C$7:$C$1492,0),0)))</f>
        <v>0</v>
      </c>
      <c r="F554" s="138" t="str">
        <f t="shared" ca="1" si="26"/>
        <v/>
      </c>
      <c r="G554" s="41">
        <f ca="1">IF(ISERROR(OFFSET('HARGA SATUAN'!$I$6,MATCH(C554,'HARGA SATUAN'!$C$7:$C$1492,0),0)),"",OFFSET('HARGA SATUAN'!$I$6,MATCH(C554,'HARGA SATUAN'!$C$7:$C$1492,0),0))</f>
        <v>0</v>
      </c>
      <c r="H554" s="136" t="str">
        <f ca="1">IF(B554="","",#REF!)</f>
        <v/>
      </c>
      <c r="I554" s="136" t="str">
        <f ca="1">IF(B554="","",#REF!)</f>
        <v/>
      </c>
      <c r="J554" s="136" t="str">
        <f ca="1">IF(B554="","",#REF!)</f>
        <v/>
      </c>
      <c r="K554" s="136" t="str">
        <f ca="1">IF(B554="","",#REF!)</f>
        <v/>
      </c>
      <c r="L554" s="136" t="str">
        <f ca="1">IF(C554="","",#REF!)</f>
        <v/>
      </c>
    </row>
    <row r="555" spans="1:12">
      <c r="A555" s="112">
        <v>544</v>
      </c>
      <c r="B555" s="134" t="str">
        <f t="shared" ca="1" si="24"/>
        <v/>
      </c>
      <c r="C555" s="109" t="str">
        <f t="shared" ca="1" si="25"/>
        <v/>
      </c>
      <c r="D555" s="101" t="str">
        <f ca="1">IF(ISERROR(OFFSET('HARGA SATUAN'!$D$6,MATCH(C555,'HARGA SATUAN'!$C$7:$C$1492,0),0)),"",OFFSET('HARGA SATUAN'!$D$6,MATCH(C555,'HARGA SATUAN'!$C$7:$C$1492,0),0))</f>
        <v/>
      </c>
      <c r="E555" s="101">
        <f ca="1">IF(B555="+","Unit",IF(ISERROR(OFFSET('HARGA SATUAN'!$E$6,MATCH(C555,'HARGA SATUAN'!$C$7:$C$1492,0),0)),"",OFFSET('HARGA SATUAN'!$E$6,MATCH(C555,'HARGA SATUAN'!$C$7:$C$1492,0),0)))</f>
        <v>0</v>
      </c>
      <c r="F555" s="138" t="str">
        <f t="shared" ca="1" si="26"/>
        <v/>
      </c>
      <c r="G555" s="41">
        <f ca="1">IF(ISERROR(OFFSET('HARGA SATUAN'!$I$6,MATCH(C555,'HARGA SATUAN'!$C$7:$C$1492,0),0)),"",OFFSET('HARGA SATUAN'!$I$6,MATCH(C555,'HARGA SATUAN'!$C$7:$C$1492,0),0))</f>
        <v>0</v>
      </c>
      <c r="H555" s="136" t="str">
        <f ca="1">IF(B555="","",#REF!)</f>
        <v/>
      </c>
      <c r="I555" s="136" t="str">
        <f ca="1">IF(B555="","",#REF!)</f>
        <v/>
      </c>
      <c r="J555" s="136" t="str">
        <f ca="1">IF(B555="","",#REF!)</f>
        <v/>
      </c>
      <c r="K555" s="136" t="str">
        <f ca="1">IF(B555="","",#REF!)</f>
        <v/>
      </c>
      <c r="L555" s="136" t="str">
        <f ca="1">IF(C555="","",#REF!)</f>
        <v/>
      </c>
    </row>
    <row r="556" spans="1:12">
      <c r="A556" s="112">
        <v>545</v>
      </c>
      <c r="B556" s="134" t="str">
        <f t="shared" ca="1" si="24"/>
        <v/>
      </c>
      <c r="C556" s="109" t="str">
        <f t="shared" ca="1" si="25"/>
        <v/>
      </c>
      <c r="D556" s="101" t="str">
        <f ca="1">IF(ISERROR(OFFSET('HARGA SATUAN'!$D$6,MATCH(C556,'HARGA SATUAN'!$C$7:$C$1492,0),0)),"",OFFSET('HARGA SATUAN'!$D$6,MATCH(C556,'HARGA SATUAN'!$C$7:$C$1492,0),0))</f>
        <v/>
      </c>
      <c r="E556" s="101">
        <f ca="1">IF(B556="+","Unit",IF(ISERROR(OFFSET('HARGA SATUAN'!$E$6,MATCH(C556,'HARGA SATUAN'!$C$7:$C$1492,0),0)),"",OFFSET('HARGA SATUAN'!$E$6,MATCH(C556,'HARGA SATUAN'!$C$7:$C$1492,0),0)))</f>
        <v>0</v>
      </c>
      <c r="F556" s="138" t="str">
        <f t="shared" ca="1" si="26"/>
        <v/>
      </c>
      <c r="G556" s="41">
        <f ca="1">IF(ISERROR(OFFSET('HARGA SATUAN'!$I$6,MATCH(C556,'HARGA SATUAN'!$C$7:$C$1492,0),0)),"",OFFSET('HARGA SATUAN'!$I$6,MATCH(C556,'HARGA SATUAN'!$C$7:$C$1492,0),0))</f>
        <v>0</v>
      </c>
      <c r="H556" s="136" t="str">
        <f ca="1">IF(B556="","",#REF!)</f>
        <v/>
      </c>
      <c r="I556" s="136" t="str">
        <f ca="1">IF(B556="","",#REF!)</f>
        <v/>
      </c>
      <c r="J556" s="136" t="str">
        <f ca="1">IF(B556="","",#REF!)</f>
        <v/>
      </c>
      <c r="K556" s="136" t="str">
        <f ca="1">IF(B556="","",#REF!)</f>
        <v/>
      </c>
      <c r="L556" s="136" t="str">
        <f ca="1">IF(C556="","",#REF!)</f>
        <v/>
      </c>
    </row>
    <row r="557" spans="1:12">
      <c r="A557" s="112">
        <v>546</v>
      </c>
      <c r="B557" s="134" t="str">
        <f t="shared" ca="1" si="24"/>
        <v/>
      </c>
      <c r="C557" s="109" t="str">
        <f t="shared" ca="1" si="25"/>
        <v/>
      </c>
      <c r="D557" s="101" t="str">
        <f ca="1">IF(ISERROR(OFFSET('HARGA SATUAN'!$D$6,MATCH(C557,'HARGA SATUAN'!$C$7:$C$1492,0),0)),"",OFFSET('HARGA SATUAN'!$D$6,MATCH(C557,'HARGA SATUAN'!$C$7:$C$1492,0),0))</f>
        <v/>
      </c>
      <c r="E557" s="101">
        <f ca="1">IF(B557="+","Unit",IF(ISERROR(OFFSET('HARGA SATUAN'!$E$6,MATCH(C557,'HARGA SATUAN'!$C$7:$C$1492,0),0)),"",OFFSET('HARGA SATUAN'!$E$6,MATCH(C557,'HARGA SATUAN'!$C$7:$C$1492,0),0)))</f>
        <v>0</v>
      </c>
      <c r="F557" s="138" t="str">
        <f t="shared" ca="1" si="26"/>
        <v/>
      </c>
      <c r="G557" s="41">
        <f ca="1">IF(ISERROR(OFFSET('HARGA SATUAN'!$I$6,MATCH(C557,'HARGA SATUAN'!$C$7:$C$1492,0),0)),"",OFFSET('HARGA SATUAN'!$I$6,MATCH(C557,'HARGA SATUAN'!$C$7:$C$1492,0),0))</f>
        <v>0</v>
      </c>
      <c r="H557" s="136" t="str">
        <f ca="1">IF(B557="","",#REF!)</f>
        <v/>
      </c>
      <c r="I557" s="136" t="str">
        <f ca="1">IF(B557="","",#REF!)</f>
        <v/>
      </c>
      <c r="J557" s="136" t="str">
        <f ca="1">IF(B557="","",#REF!)</f>
        <v/>
      </c>
      <c r="K557" s="136" t="str">
        <f ca="1">IF(B557="","",#REF!)</f>
        <v/>
      </c>
      <c r="L557" s="136" t="str">
        <f ca="1">IF(C557="","",#REF!)</f>
        <v/>
      </c>
    </row>
    <row r="558" spans="1:12">
      <c r="A558" s="112">
        <v>547</v>
      </c>
      <c r="B558" s="134" t="str">
        <f t="shared" ca="1" si="24"/>
        <v/>
      </c>
      <c r="C558" s="109" t="str">
        <f t="shared" ca="1" si="25"/>
        <v/>
      </c>
      <c r="D558" s="101" t="str">
        <f ca="1">IF(ISERROR(OFFSET('HARGA SATUAN'!$D$6,MATCH(C558,'HARGA SATUAN'!$C$7:$C$1492,0),0)),"",OFFSET('HARGA SATUAN'!$D$6,MATCH(C558,'HARGA SATUAN'!$C$7:$C$1492,0),0))</f>
        <v/>
      </c>
      <c r="E558" s="101">
        <f ca="1">IF(B558="+","Unit",IF(ISERROR(OFFSET('HARGA SATUAN'!$E$6,MATCH(C558,'HARGA SATUAN'!$C$7:$C$1492,0),0)),"",OFFSET('HARGA SATUAN'!$E$6,MATCH(C558,'HARGA SATUAN'!$C$7:$C$1492,0),0)))</f>
        <v>0</v>
      </c>
      <c r="F558" s="138" t="str">
        <f t="shared" ca="1" si="26"/>
        <v/>
      </c>
      <c r="G558" s="41">
        <f ca="1">IF(ISERROR(OFFSET('HARGA SATUAN'!$I$6,MATCH(C558,'HARGA SATUAN'!$C$7:$C$1492,0),0)),"",OFFSET('HARGA SATUAN'!$I$6,MATCH(C558,'HARGA SATUAN'!$C$7:$C$1492,0),0))</f>
        <v>0</v>
      </c>
      <c r="H558" s="136" t="str">
        <f ca="1">IF(B558="","",#REF!)</f>
        <v/>
      </c>
      <c r="I558" s="136" t="str">
        <f ca="1">IF(B558="","",#REF!)</f>
        <v/>
      </c>
      <c r="J558" s="136" t="str">
        <f ca="1">IF(B558="","",#REF!)</f>
        <v/>
      </c>
      <c r="K558" s="136" t="str">
        <f ca="1">IF(B558="","",#REF!)</f>
        <v/>
      </c>
      <c r="L558" s="136" t="str">
        <f ca="1">IF(C558="","",#REF!)</f>
        <v/>
      </c>
    </row>
    <row r="559" spans="1:12">
      <c r="A559" s="112">
        <v>548</v>
      </c>
      <c r="B559" s="134" t="str">
        <f t="shared" ca="1" si="24"/>
        <v/>
      </c>
      <c r="C559" s="109" t="str">
        <f t="shared" ca="1" si="25"/>
        <v/>
      </c>
      <c r="D559" s="101" t="str">
        <f ca="1">IF(ISERROR(OFFSET('HARGA SATUAN'!$D$6,MATCH(C559,'HARGA SATUAN'!$C$7:$C$1492,0),0)),"",OFFSET('HARGA SATUAN'!$D$6,MATCH(C559,'HARGA SATUAN'!$C$7:$C$1492,0),0))</f>
        <v/>
      </c>
      <c r="E559" s="101">
        <f ca="1">IF(B559="+","Unit",IF(ISERROR(OFFSET('HARGA SATUAN'!$E$6,MATCH(C559,'HARGA SATUAN'!$C$7:$C$1492,0),0)),"",OFFSET('HARGA SATUAN'!$E$6,MATCH(C559,'HARGA SATUAN'!$C$7:$C$1492,0),0)))</f>
        <v>0</v>
      </c>
      <c r="F559" s="138" t="str">
        <f t="shared" ca="1" si="26"/>
        <v/>
      </c>
      <c r="G559" s="41">
        <f ca="1">IF(ISERROR(OFFSET('HARGA SATUAN'!$I$6,MATCH(C559,'HARGA SATUAN'!$C$7:$C$1492,0),0)),"",OFFSET('HARGA SATUAN'!$I$6,MATCH(C559,'HARGA SATUAN'!$C$7:$C$1492,0),0))</f>
        <v>0</v>
      </c>
      <c r="H559" s="136" t="str">
        <f ca="1">IF(B559="","",#REF!)</f>
        <v/>
      </c>
      <c r="I559" s="136" t="str">
        <f ca="1">IF(B559="","",#REF!)</f>
        <v/>
      </c>
      <c r="J559" s="136" t="str">
        <f ca="1">IF(B559="","",#REF!)</f>
        <v/>
      </c>
      <c r="K559" s="136" t="str">
        <f ca="1">IF(B559="","",#REF!)</f>
        <v/>
      </c>
      <c r="L559" s="136" t="str">
        <f ca="1">IF(C559="","",#REF!)</f>
        <v/>
      </c>
    </row>
    <row r="560" spans="1:12">
      <c r="A560" s="112">
        <v>549</v>
      </c>
      <c r="B560" s="134" t="str">
        <f t="shared" ca="1" si="24"/>
        <v/>
      </c>
      <c r="C560" s="109" t="str">
        <f t="shared" ca="1" si="25"/>
        <v/>
      </c>
      <c r="D560" s="101" t="str">
        <f ca="1">IF(ISERROR(OFFSET('HARGA SATUAN'!$D$6,MATCH(C560,'HARGA SATUAN'!$C$7:$C$1492,0),0)),"",OFFSET('HARGA SATUAN'!$D$6,MATCH(C560,'HARGA SATUAN'!$C$7:$C$1492,0),0))</f>
        <v/>
      </c>
      <c r="E560" s="101">
        <f ca="1">IF(B560="+","Unit",IF(ISERROR(OFFSET('HARGA SATUAN'!$E$6,MATCH(C560,'HARGA SATUAN'!$C$7:$C$1492,0),0)),"",OFFSET('HARGA SATUAN'!$E$6,MATCH(C560,'HARGA SATUAN'!$C$7:$C$1492,0),0)))</f>
        <v>0</v>
      </c>
      <c r="F560" s="138" t="str">
        <f t="shared" ca="1" si="26"/>
        <v/>
      </c>
      <c r="G560" s="41">
        <f ca="1">IF(ISERROR(OFFSET('HARGA SATUAN'!$I$6,MATCH(C560,'HARGA SATUAN'!$C$7:$C$1492,0),0)),"",OFFSET('HARGA SATUAN'!$I$6,MATCH(C560,'HARGA SATUAN'!$C$7:$C$1492,0),0))</f>
        <v>0</v>
      </c>
      <c r="H560" s="136" t="str">
        <f ca="1">IF(B560="","",#REF!)</f>
        <v/>
      </c>
      <c r="I560" s="136" t="str">
        <f ca="1">IF(B560="","",#REF!)</f>
        <v/>
      </c>
      <c r="J560" s="136" t="str">
        <f ca="1">IF(B560="","",#REF!)</f>
        <v/>
      </c>
      <c r="K560" s="136" t="str">
        <f ca="1">IF(B560="","",#REF!)</f>
        <v/>
      </c>
      <c r="L560" s="136" t="str">
        <f ca="1">IF(C560="","",#REF!)</f>
        <v/>
      </c>
    </row>
    <row r="561" spans="1:12">
      <c r="A561" s="112">
        <v>550</v>
      </c>
      <c r="B561" s="134" t="str">
        <f t="shared" ca="1" si="24"/>
        <v/>
      </c>
      <c r="C561" s="109" t="str">
        <f t="shared" ca="1" si="25"/>
        <v/>
      </c>
      <c r="D561" s="101" t="str">
        <f ca="1">IF(ISERROR(OFFSET('HARGA SATUAN'!$D$6,MATCH(C561,'HARGA SATUAN'!$C$7:$C$1492,0),0)),"",OFFSET('HARGA SATUAN'!$D$6,MATCH(C561,'HARGA SATUAN'!$C$7:$C$1492,0),0))</f>
        <v/>
      </c>
      <c r="E561" s="101">
        <f ca="1">IF(B561="+","Unit",IF(ISERROR(OFFSET('HARGA SATUAN'!$E$6,MATCH(C561,'HARGA SATUAN'!$C$7:$C$1492,0),0)),"",OFFSET('HARGA SATUAN'!$E$6,MATCH(C561,'HARGA SATUAN'!$C$7:$C$1492,0),0)))</f>
        <v>0</v>
      </c>
      <c r="F561" s="138" t="str">
        <f t="shared" ca="1" si="26"/>
        <v/>
      </c>
      <c r="G561" s="41">
        <f ca="1">IF(ISERROR(OFFSET('HARGA SATUAN'!$I$6,MATCH(C561,'HARGA SATUAN'!$C$7:$C$1492,0),0)),"",OFFSET('HARGA SATUAN'!$I$6,MATCH(C561,'HARGA SATUAN'!$C$7:$C$1492,0),0))</f>
        <v>0</v>
      </c>
      <c r="H561" s="136" t="str">
        <f ca="1">IF(B561="","",#REF!)</f>
        <v/>
      </c>
      <c r="I561" s="136" t="str">
        <f ca="1">IF(B561="","",#REF!)</f>
        <v/>
      </c>
      <c r="J561" s="136" t="str">
        <f ca="1">IF(B561="","",#REF!)</f>
        <v/>
      </c>
      <c r="K561" s="136" t="str">
        <f ca="1">IF(B561="","",#REF!)</f>
        <v/>
      </c>
      <c r="L561" s="136" t="str">
        <f ca="1">IF(C561="","",#REF!)</f>
        <v/>
      </c>
    </row>
    <row r="562" spans="1:12">
      <c r="A562" s="112">
        <v>551</v>
      </c>
      <c r="B562" s="134" t="str">
        <f t="shared" ca="1" si="24"/>
        <v/>
      </c>
      <c r="C562" s="109" t="str">
        <f t="shared" ca="1" si="25"/>
        <v/>
      </c>
      <c r="D562" s="101" t="str">
        <f ca="1">IF(ISERROR(OFFSET('HARGA SATUAN'!$D$6,MATCH(C562,'HARGA SATUAN'!$C$7:$C$1492,0),0)),"",OFFSET('HARGA SATUAN'!$D$6,MATCH(C562,'HARGA SATUAN'!$C$7:$C$1492,0),0))</f>
        <v/>
      </c>
      <c r="E562" s="101">
        <f ca="1">IF(B562="+","Unit",IF(ISERROR(OFFSET('HARGA SATUAN'!$E$6,MATCH(C562,'HARGA SATUAN'!$C$7:$C$1492,0),0)),"",OFFSET('HARGA SATUAN'!$E$6,MATCH(C562,'HARGA SATUAN'!$C$7:$C$1492,0),0)))</f>
        <v>0</v>
      </c>
      <c r="F562" s="138" t="str">
        <f t="shared" ca="1" si="26"/>
        <v/>
      </c>
      <c r="G562" s="41">
        <f ca="1">IF(ISERROR(OFFSET('HARGA SATUAN'!$I$6,MATCH(C562,'HARGA SATUAN'!$C$7:$C$1492,0),0)),"",OFFSET('HARGA SATUAN'!$I$6,MATCH(C562,'HARGA SATUAN'!$C$7:$C$1492,0),0))</f>
        <v>0</v>
      </c>
      <c r="H562" s="136" t="str">
        <f ca="1">IF(B562="","",#REF!)</f>
        <v/>
      </c>
      <c r="I562" s="136" t="str">
        <f ca="1">IF(B562="","",#REF!)</f>
        <v/>
      </c>
      <c r="J562" s="136" t="str">
        <f ca="1">IF(B562="","",#REF!)</f>
        <v/>
      </c>
      <c r="K562" s="136" t="str">
        <f ca="1">IF(B562="","",#REF!)</f>
        <v/>
      </c>
      <c r="L562" s="136" t="str">
        <f ca="1">IF(C562="","",#REF!)</f>
        <v/>
      </c>
    </row>
    <row r="563" spans="1:12">
      <c r="A563" s="112">
        <v>552</v>
      </c>
      <c r="B563" s="134" t="str">
        <f t="shared" ca="1" si="24"/>
        <v/>
      </c>
      <c r="C563" s="109" t="str">
        <f t="shared" ca="1" si="25"/>
        <v/>
      </c>
      <c r="D563" s="101" t="str">
        <f ca="1">IF(ISERROR(OFFSET('HARGA SATUAN'!$D$6,MATCH(C563,'HARGA SATUAN'!$C$7:$C$1492,0),0)),"",OFFSET('HARGA SATUAN'!$D$6,MATCH(C563,'HARGA SATUAN'!$C$7:$C$1492,0),0))</f>
        <v/>
      </c>
      <c r="E563" s="101">
        <f ca="1">IF(B563="+","Unit",IF(ISERROR(OFFSET('HARGA SATUAN'!$E$6,MATCH(C563,'HARGA SATUAN'!$C$7:$C$1492,0),0)),"",OFFSET('HARGA SATUAN'!$E$6,MATCH(C563,'HARGA SATUAN'!$C$7:$C$1492,0),0)))</f>
        <v>0</v>
      </c>
      <c r="F563" s="138" t="str">
        <f t="shared" ca="1" si="26"/>
        <v/>
      </c>
      <c r="G563" s="41">
        <f ca="1">IF(ISERROR(OFFSET('HARGA SATUAN'!$I$6,MATCH(C563,'HARGA SATUAN'!$C$7:$C$1492,0),0)),"",OFFSET('HARGA SATUAN'!$I$6,MATCH(C563,'HARGA SATUAN'!$C$7:$C$1492,0),0))</f>
        <v>0</v>
      </c>
      <c r="H563" s="136" t="str">
        <f ca="1">IF(B563="","",#REF!)</f>
        <v/>
      </c>
      <c r="I563" s="136" t="str">
        <f ca="1">IF(B563="","",#REF!)</f>
        <v/>
      </c>
      <c r="J563" s="136" t="str">
        <f ca="1">IF(B563="","",#REF!)</f>
        <v/>
      </c>
      <c r="K563" s="136" t="str">
        <f ca="1">IF(B563="","",#REF!)</f>
        <v/>
      </c>
      <c r="L563" s="136" t="str">
        <f ca="1">IF(C563="","",#REF!)</f>
        <v/>
      </c>
    </row>
    <row r="564" spans="1:12">
      <c r="A564" s="112">
        <v>553</v>
      </c>
      <c r="B564" s="134" t="str">
        <f t="shared" ca="1" si="24"/>
        <v/>
      </c>
      <c r="C564" s="109" t="str">
        <f t="shared" ca="1" si="25"/>
        <v/>
      </c>
      <c r="D564" s="101" t="str">
        <f ca="1">IF(ISERROR(OFFSET('HARGA SATUAN'!$D$6,MATCH(C564,'HARGA SATUAN'!$C$7:$C$1492,0),0)),"",OFFSET('HARGA SATUAN'!$D$6,MATCH(C564,'HARGA SATUAN'!$C$7:$C$1492,0),0))</f>
        <v/>
      </c>
      <c r="E564" s="101">
        <f ca="1">IF(B564="+","Unit",IF(ISERROR(OFFSET('HARGA SATUAN'!$E$6,MATCH(C564,'HARGA SATUAN'!$C$7:$C$1492,0),0)),"",OFFSET('HARGA SATUAN'!$E$6,MATCH(C564,'HARGA SATUAN'!$C$7:$C$1492,0),0)))</f>
        <v>0</v>
      </c>
      <c r="F564" s="138" t="str">
        <f t="shared" ca="1" si="26"/>
        <v/>
      </c>
      <c r="G564" s="41">
        <f ca="1">IF(ISERROR(OFFSET('HARGA SATUAN'!$I$6,MATCH(C564,'HARGA SATUAN'!$C$7:$C$1492,0),0)),"",OFFSET('HARGA SATUAN'!$I$6,MATCH(C564,'HARGA SATUAN'!$C$7:$C$1492,0),0))</f>
        <v>0</v>
      </c>
      <c r="H564" s="136" t="str">
        <f ca="1">IF(B564="","",#REF!)</f>
        <v/>
      </c>
      <c r="I564" s="136" t="str">
        <f ca="1">IF(B564="","",#REF!)</f>
        <v/>
      </c>
      <c r="J564" s="136" t="str">
        <f ca="1">IF(B564="","",#REF!)</f>
        <v/>
      </c>
      <c r="K564" s="136" t="str">
        <f ca="1">IF(B564="","",#REF!)</f>
        <v/>
      </c>
      <c r="L564" s="136" t="str">
        <f ca="1">IF(C564="","",#REF!)</f>
        <v/>
      </c>
    </row>
    <row r="565" spans="1:12">
      <c r="A565" s="112">
        <v>554</v>
      </c>
      <c r="B565" s="134" t="str">
        <f t="shared" ca="1" si="24"/>
        <v/>
      </c>
      <c r="C565" s="109" t="str">
        <f t="shared" ca="1" si="25"/>
        <v/>
      </c>
      <c r="D565" s="101" t="str">
        <f ca="1">IF(ISERROR(OFFSET('HARGA SATUAN'!$D$6,MATCH(C565,'HARGA SATUAN'!$C$7:$C$1492,0),0)),"",OFFSET('HARGA SATUAN'!$D$6,MATCH(C565,'HARGA SATUAN'!$C$7:$C$1492,0),0))</f>
        <v/>
      </c>
      <c r="E565" s="101">
        <f ca="1">IF(B565="+","Unit",IF(ISERROR(OFFSET('HARGA SATUAN'!$E$6,MATCH(C565,'HARGA SATUAN'!$C$7:$C$1492,0),0)),"",OFFSET('HARGA SATUAN'!$E$6,MATCH(C565,'HARGA SATUAN'!$C$7:$C$1492,0),0)))</f>
        <v>0</v>
      </c>
      <c r="F565" s="138" t="str">
        <f t="shared" ca="1" si="26"/>
        <v/>
      </c>
      <c r="G565" s="41">
        <f ca="1">IF(ISERROR(OFFSET('HARGA SATUAN'!$I$6,MATCH(C565,'HARGA SATUAN'!$C$7:$C$1492,0),0)),"",OFFSET('HARGA SATUAN'!$I$6,MATCH(C565,'HARGA SATUAN'!$C$7:$C$1492,0),0))</f>
        <v>0</v>
      </c>
      <c r="H565" s="136" t="str">
        <f ca="1">IF(B565="","",#REF!)</f>
        <v/>
      </c>
      <c r="I565" s="136" t="str">
        <f ca="1">IF(B565="","",#REF!)</f>
        <v/>
      </c>
      <c r="J565" s="136" t="str">
        <f ca="1">IF(B565="","",#REF!)</f>
        <v/>
      </c>
      <c r="K565" s="136" t="str">
        <f ca="1">IF(B565="","",#REF!)</f>
        <v/>
      </c>
      <c r="L565" s="136" t="str">
        <f ca="1">IF(C565="","",#REF!)</f>
        <v/>
      </c>
    </row>
    <row r="566" spans="1:12">
      <c r="A566" s="112">
        <v>555</v>
      </c>
      <c r="B566" s="134" t="str">
        <f t="shared" ca="1" si="24"/>
        <v/>
      </c>
      <c r="C566" s="109" t="str">
        <f t="shared" ca="1" si="25"/>
        <v/>
      </c>
      <c r="D566" s="101" t="str">
        <f ca="1">IF(ISERROR(OFFSET('HARGA SATUAN'!$D$6,MATCH(C566,'HARGA SATUAN'!$C$7:$C$1492,0),0)),"",OFFSET('HARGA SATUAN'!$D$6,MATCH(C566,'HARGA SATUAN'!$C$7:$C$1492,0),0))</f>
        <v/>
      </c>
      <c r="E566" s="101">
        <f ca="1">IF(B566="+","Unit",IF(ISERROR(OFFSET('HARGA SATUAN'!$E$6,MATCH(C566,'HARGA SATUAN'!$C$7:$C$1492,0),0)),"",OFFSET('HARGA SATUAN'!$E$6,MATCH(C566,'HARGA SATUAN'!$C$7:$C$1492,0),0)))</f>
        <v>0</v>
      </c>
      <c r="F566" s="138" t="str">
        <f t="shared" ca="1" si="26"/>
        <v/>
      </c>
      <c r="G566" s="41">
        <f ca="1">IF(ISERROR(OFFSET('HARGA SATUAN'!$I$6,MATCH(C566,'HARGA SATUAN'!$C$7:$C$1492,0),0)),"",OFFSET('HARGA SATUAN'!$I$6,MATCH(C566,'HARGA SATUAN'!$C$7:$C$1492,0),0))</f>
        <v>0</v>
      </c>
      <c r="H566" s="136" t="str">
        <f ca="1">IF(B566="","",#REF!)</f>
        <v/>
      </c>
      <c r="I566" s="136" t="str">
        <f ca="1">IF(B566="","",#REF!)</f>
        <v/>
      </c>
      <c r="J566" s="136" t="str">
        <f ca="1">IF(B566="","",#REF!)</f>
        <v/>
      </c>
      <c r="K566" s="136" t="str">
        <f ca="1">IF(B566="","",#REF!)</f>
        <v/>
      </c>
      <c r="L566" s="136" t="str">
        <f ca="1">IF(C566="","",#REF!)</f>
        <v/>
      </c>
    </row>
    <row r="567" spans="1:12">
      <c r="A567" s="112">
        <v>556</v>
      </c>
      <c r="B567" s="134" t="str">
        <f t="shared" ca="1" si="24"/>
        <v/>
      </c>
      <c r="C567" s="109" t="str">
        <f t="shared" ca="1" si="25"/>
        <v/>
      </c>
      <c r="D567" s="101" t="str">
        <f ca="1">IF(ISERROR(OFFSET('HARGA SATUAN'!$D$6,MATCH(C567,'HARGA SATUAN'!$C$7:$C$1492,0),0)),"",OFFSET('HARGA SATUAN'!$D$6,MATCH(C567,'HARGA SATUAN'!$C$7:$C$1492,0),0))</f>
        <v/>
      </c>
      <c r="E567" s="101">
        <f ca="1">IF(B567="+","Unit",IF(ISERROR(OFFSET('HARGA SATUAN'!$E$6,MATCH(C567,'HARGA SATUAN'!$C$7:$C$1492,0),0)),"",OFFSET('HARGA SATUAN'!$E$6,MATCH(C567,'HARGA SATUAN'!$C$7:$C$1492,0),0)))</f>
        <v>0</v>
      </c>
      <c r="F567" s="138" t="str">
        <f t="shared" ca="1" si="26"/>
        <v/>
      </c>
      <c r="G567" s="41">
        <f ca="1">IF(ISERROR(OFFSET('HARGA SATUAN'!$I$6,MATCH(C567,'HARGA SATUAN'!$C$7:$C$1492,0),0)),"",OFFSET('HARGA SATUAN'!$I$6,MATCH(C567,'HARGA SATUAN'!$C$7:$C$1492,0),0))</f>
        <v>0</v>
      </c>
      <c r="H567" s="136" t="str">
        <f ca="1">IF(B567="","",#REF!)</f>
        <v/>
      </c>
      <c r="I567" s="136" t="str">
        <f ca="1">IF(B567="","",#REF!)</f>
        <v/>
      </c>
      <c r="J567" s="136" t="str">
        <f ca="1">IF(B567="","",#REF!)</f>
        <v/>
      </c>
      <c r="K567" s="136" t="str">
        <f ca="1">IF(B567="","",#REF!)</f>
        <v/>
      </c>
      <c r="L567" s="136" t="str">
        <f ca="1">IF(C567="","",#REF!)</f>
        <v/>
      </c>
    </row>
    <row r="568" spans="1:12">
      <c r="A568" s="112">
        <v>557</v>
      </c>
      <c r="B568" s="134" t="str">
        <f t="shared" ca="1" si="24"/>
        <v/>
      </c>
      <c r="C568" s="109" t="str">
        <f t="shared" ca="1" si="25"/>
        <v/>
      </c>
      <c r="D568" s="101" t="str">
        <f ca="1">IF(ISERROR(OFFSET('HARGA SATUAN'!$D$6,MATCH(C568,'HARGA SATUAN'!$C$7:$C$1492,0),0)),"",OFFSET('HARGA SATUAN'!$D$6,MATCH(C568,'HARGA SATUAN'!$C$7:$C$1492,0),0))</f>
        <v/>
      </c>
      <c r="E568" s="101">
        <f ca="1">IF(B568="+","Unit",IF(ISERROR(OFFSET('HARGA SATUAN'!$E$6,MATCH(C568,'HARGA SATUAN'!$C$7:$C$1492,0),0)),"",OFFSET('HARGA SATUAN'!$E$6,MATCH(C568,'HARGA SATUAN'!$C$7:$C$1492,0),0)))</f>
        <v>0</v>
      </c>
      <c r="F568" s="138" t="str">
        <f t="shared" ca="1" si="26"/>
        <v/>
      </c>
      <c r="G568" s="41">
        <f ca="1">IF(ISERROR(OFFSET('HARGA SATUAN'!$I$6,MATCH(C568,'HARGA SATUAN'!$C$7:$C$1492,0),0)),"",OFFSET('HARGA SATUAN'!$I$6,MATCH(C568,'HARGA SATUAN'!$C$7:$C$1492,0),0))</f>
        <v>0</v>
      </c>
      <c r="H568" s="136" t="str">
        <f ca="1">IF(B568="","",#REF!)</f>
        <v/>
      </c>
      <c r="I568" s="136" t="str">
        <f ca="1">IF(B568="","",#REF!)</f>
        <v/>
      </c>
      <c r="J568" s="136" t="str">
        <f ca="1">IF(B568="","",#REF!)</f>
        <v/>
      </c>
      <c r="K568" s="136" t="str">
        <f ca="1">IF(B568="","",#REF!)</f>
        <v/>
      </c>
      <c r="L568" s="136" t="str">
        <f ca="1">IF(C568="","",#REF!)</f>
        <v/>
      </c>
    </row>
    <row r="569" spans="1:12">
      <c r="A569" s="112">
        <v>558</v>
      </c>
      <c r="B569" s="134" t="str">
        <f t="shared" ca="1" si="24"/>
        <v/>
      </c>
      <c r="C569" s="109" t="str">
        <f t="shared" ca="1" si="25"/>
        <v/>
      </c>
      <c r="D569" s="101" t="str">
        <f ca="1">IF(ISERROR(OFFSET('HARGA SATUAN'!$D$6,MATCH(C569,'HARGA SATUAN'!$C$7:$C$1492,0),0)),"",OFFSET('HARGA SATUAN'!$D$6,MATCH(C569,'HARGA SATUAN'!$C$7:$C$1492,0),0))</f>
        <v/>
      </c>
      <c r="E569" s="101">
        <f ca="1">IF(B569="+","Unit",IF(ISERROR(OFFSET('HARGA SATUAN'!$E$6,MATCH(C569,'HARGA SATUAN'!$C$7:$C$1492,0),0)),"",OFFSET('HARGA SATUAN'!$E$6,MATCH(C569,'HARGA SATUAN'!$C$7:$C$1492,0),0)))</f>
        <v>0</v>
      </c>
      <c r="F569" s="138" t="str">
        <f t="shared" ca="1" si="26"/>
        <v/>
      </c>
      <c r="G569" s="41">
        <f ca="1">IF(ISERROR(OFFSET('HARGA SATUAN'!$I$6,MATCH(C569,'HARGA SATUAN'!$C$7:$C$1492,0),0)),"",OFFSET('HARGA SATUAN'!$I$6,MATCH(C569,'HARGA SATUAN'!$C$7:$C$1492,0),0))</f>
        <v>0</v>
      </c>
      <c r="H569" s="136" t="str">
        <f ca="1">IF(B569="","",#REF!)</f>
        <v/>
      </c>
      <c r="I569" s="136" t="str">
        <f ca="1">IF(B569="","",#REF!)</f>
        <v/>
      </c>
      <c r="J569" s="136" t="str">
        <f ca="1">IF(B569="","",#REF!)</f>
        <v/>
      </c>
      <c r="K569" s="136" t="str">
        <f ca="1">IF(B569="","",#REF!)</f>
        <v/>
      </c>
      <c r="L569" s="136" t="str">
        <f ca="1">IF(C569="","",#REF!)</f>
        <v/>
      </c>
    </row>
    <row r="570" spans="1:12">
      <c r="A570" s="112">
        <v>559</v>
      </c>
      <c r="B570" s="134" t="str">
        <f t="shared" ca="1" si="24"/>
        <v/>
      </c>
      <c r="C570" s="109" t="str">
        <f t="shared" ca="1" si="25"/>
        <v/>
      </c>
      <c r="D570" s="101" t="str">
        <f ca="1">IF(ISERROR(OFFSET('HARGA SATUAN'!$D$6,MATCH(C570,'HARGA SATUAN'!$C$7:$C$1492,0),0)),"",OFFSET('HARGA SATUAN'!$D$6,MATCH(C570,'HARGA SATUAN'!$C$7:$C$1492,0),0))</f>
        <v/>
      </c>
      <c r="E570" s="101">
        <f ca="1">IF(B570="+","Unit",IF(ISERROR(OFFSET('HARGA SATUAN'!$E$6,MATCH(C570,'HARGA SATUAN'!$C$7:$C$1492,0),0)),"",OFFSET('HARGA SATUAN'!$E$6,MATCH(C570,'HARGA SATUAN'!$C$7:$C$1492,0),0)))</f>
        <v>0</v>
      </c>
      <c r="F570" s="138" t="str">
        <f t="shared" ca="1" si="26"/>
        <v/>
      </c>
      <c r="G570" s="41">
        <f ca="1">IF(ISERROR(OFFSET('HARGA SATUAN'!$I$6,MATCH(C570,'HARGA SATUAN'!$C$7:$C$1492,0),0)),"",OFFSET('HARGA SATUAN'!$I$6,MATCH(C570,'HARGA SATUAN'!$C$7:$C$1492,0),0))</f>
        <v>0</v>
      </c>
      <c r="H570" s="136" t="str">
        <f ca="1">IF(B570="","",#REF!)</f>
        <v/>
      </c>
      <c r="I570" s="136" t="str">
        <f ca="1">IF(B570="","",#REF!)</f>
        <v/>
      </c>
      <c r="J570" s="136" t="str">
        <f ca="1">IF(B570="","",#REF!)</f>
        <v/>
      </c>
      <c r="K570" s="136" t="str">
        <f ca="1">IF(B570="","",#REF!)</f>
        <v/>
      </c>
      <c r="L570" s="136" t="str">
        <f ca="1">IF(C570="","",#REF!)</f>
        <v/>
      </c>
    </row>
    <row r="571" spans="1:12">
      <c r="A571" s="112">
        <v>560</v>
      </c>
      <c r="B571" s="134" t="str">
        <f t="shared" ca="1" si="24"/>
        <v/>
      </c>
      <c r="C571" s="109" t="str">
        <f t="shared" ca="1" si="25"/>
        <v/>
      </c>
      <c r="D571" s="101" t="str">
        <f ca="1">IF(ISERROR(OFFSET('HARGA SATUAN'!$D$6,MATCH(C571,'HARGA SATUAN'!$C$7:$C$1492,0),0)),"",OFFSET('HARGA SATUAN'!$D$6,MATCH(C571,'HARGA SATUAN'!$C$7:$C$1492,0),0))</f>
        <v/>
      </c>
      <c r="E571" s="101">
        <f ca="1">IF(B571="+","Unit",IF(ISERROR(OFFSET('HARGA SATUAN'!$E$6,MATCH(C571,'HARGA SATUAN'!$C$7:$C$1492,0),0)),"",OFFSET('HARGA SATUAN'!$E$6,MATCH(C571,'HARGA SATUAN'!$C$7:$C$1492,0),0)))</f>
        <v>0</v>
      </c>
      <c r="F571" s="138" t="str">
        <f t="shared" ca="1" si="26"/>
        <v/>
      </c>
      <c r="G571" s="41">
        <f ca="1">IF(ISERROR(OFFSET('HARGA SATUAN'!$I$6,MATCH(C571,'HARGA SATUAN'!$C$7:$C$1492,0),0)),"",OFFSET('HARGA SATUAN'!$I$6,MATCH(C571,'HARGA SATUAN'!$C$7:$C$1492,0),0))</f>
        <v>0</v>
      </c>
      <c r="H571" s="136" t="str">
        <f ca="1">IF(B571="","",#REF!)</f>
        <v/>
      </c>
      <c r="I571" s="136" t="str">
        <f ca="1">IF(B571="","",#REF!)</f>
        <v/>
      </c>
      <c r="J571" s="136" t="str">
        <f ca="1">IF(B571="","",#REF!)</f>
        <v/>
      </c>
      <c r="K571" s="136" t="str">
        <f ca="1">IF(B571="","",#REF!)</f>
        <v/>
      </c>
      <c r="L571" s="136" t="str">
        <f ca="1">IF(C571="","",#REF!)</f>
        <v/>
      </c>
    </row>
    <row r="572" spans="1:12">
      <c r="A572" s="112">
        <v>561</v>
      </c>
      <c r="B572" s="134" t="str">
        <f t="shared" ca="1" si="24"/>
        <v/>
      </c>
      <c r="C572" s="109" t="str">
        <f t="shared" ca="1" si="25"/>
        <v/>
      </c>
      <c r="D572" s="101" t="str">
        <f ca="1">IF(ISERROR(OFFSET('HARGA SATUAN'!$D$6,MATCH(C572,'HARGA SATUAN'!$C$7:$C$1492,0),0)),"",OFFSET('HARGA SATUAN'!$D$6,MATCH(C572,'HARGA SATUAN'!$C$7:$C$1492,0),0))</f>
        <v/>
      </c>
      <c r="E572" s="101">
        <f ca="1">IF(B572="+","Unit",IF(ISERROR(OFFSET('HARGA SATUAN'!$E$6,MATCH(C572,'HARGA SATUAN'!$C$7:$C$1492,0),0)),"",OFFSET('HARGA SATUAN'!$E$6,MATCH(C572,'HARGA SATUAN'!$C$7:$C$1492,0),0)))</f>
        <v>0</v>
      </c>
      <c r="F572" s="138" t="str">
        <f t="shared" ca="1" si="26"/>
        <v/>
      </c>
      <c r="G572" s="41">
        <f ca="1">IF(ISERROR(OFFSET('HARGA SATUAN'!$I$6,MATCH(C572,'HARGA SATUAN'!$C$7:$C$1492,0),0)),"",OFFSET('HARGA SATUAN'!$I$6,MATCH(C572,'HARGA SATUAN'!$C$7:$C$1492,0),0))</f>
        <v>0</v>
      </c>
      <c r="H572" s="136" t="str">
        <f ca="1">IF(B572="","",#REF!)</f>
        <v/>
      </c>
      <c r="I572" s="136" t="str">
        <f ca="1">IF(B572="","",#REF!)</f>
        <v/>
      </c>
      <c r="J572" s="136" t="str">
        <f ca="1">IF(B572="","",#REF!)</f>
        <v/>
      </c>
      <c r="K572" s="136" t="str">
        <f ca="1">IF(B572="","",#REF!)</f>
        <v/>
      </c>
      <c r="L572" s="136" t="str">
        <f ca="1">IF(C572="","",#REF!)</f>
        <v/>
      </c>
    </row>
    <row r="573" spans="1:12">
      <c r="A573" s="112">
        <v>562</v>
      </c>
      <c r="B573" s="134" t="str">
        <f t="shared" ca="1" si="24"/>
        <v/>
      </c>
      <c r="C573" s="109" t="str">
        <f t="shared" ca="1" si="25"/>
        <v/>
      </c>
      <c r="D573" s="101" t="str">
        <f ca="1">IF(ISERROR(OFFSET('HARGA SATUAN'!$D$6,MATCH(C573,'HARGA SATUAN'!$C$7:$C$1492,0),0)),"",OFFSET('HARGA SATUAN'!$D$6,MATCH(C573,'HARGA SATUAN'!$C$7:$C$1492,0),0))</f>
        <v/>
      </c>
      <c r="E573" s="101">
        <f ca="1">IF(B573="+","Unit",IF(ISERROR(OFFSET('HARGA SATUAN'!$E$6,MATCH(C573,'HARGA SATUAN'!$C$7:$C$1492,0),0)),"",OFFSET('HARGA SATUAN'!$E$6,MATCH(C573,'HARGA SATUAN'!$C$7:$C$1492,0),0)))</f>
        <v>0</v>
      </c>
      <c r="F573" s="138" t="str">
        <f t="shared" ca="1" si="26"/>
        <v/>
      </c>
      <c r="G573" s="41">
        <f ca="1">IF(ISERROR(OFFSET('HARGA SATUAN'!$I$6,MATCH(C573,'HARGA SATUAN'!$C$7:$C$1492,0),0)),"",OFFSET('HARGA SATUAN'!$I$6,MATCH(C573,'HARGA SATUAN'!$C$7:$C$1492,0),0))</f>
        <v>0</v>
      </c>
      <c r="H573" s="136" t="str">
        <f ca="1">IF(B573="","",#REF!)</f>
        <v/>
      </c>
      <c r="I573" s="136" t="str">
        <f ca="1">IF(B573="","",#REF!)</f>
        <v/>
      </c>
      <c r="J573" s="136" t="str">
        <f ca="1">IF(B573="","",#REF!)</f>
        <v/>
      </c>
      <c r="K573" s="136" t="str">
        <f ca="1">IF(B573="","",#REF!)</f>
        <v/>
      </c>
      <c r="L573" s="136" t="str">
        <f ca="1">IF(C573="","",#REF!)</f>
        <v/>
      </c>
    </row>
    <row r="574" spans="1:12">
      <c r="A574" s="112">
        <v>563</v>
      </c>
      <c r="B574" s="134" t="str">
        <f t="shared" ca="1" si="24"/>
        <v/>
      </c>
      <c r="C574" s="109" t="str">
        <f t="shared" ca="1" si="25"/>
        <v/>
      </c>
      <c r="D574" s="101" t="str">
        <f ca="1">IF(ISERROR(OFFSET('HARGA SATUAN'!$D$6,MATCH(C574,'HARGA SATUAN'!$C$7:$C$1492,0),0)),"",OFFSET('HARGA SATUAN'!$D$6,MATCH(C574,'HARGA SATUAN'!$C$7:$C$1492,0),0))</f>
        <v/>
      </c>
      <c r="E574" s="101">
        <f ca="1">IF(B574="+","Unit",IF(ISERROR(OFFSET('HARGA SATUAN'!$E$6,MATCH(C574,'HARGA SATUAN'!$C$7:$C$1492,0),0)),"",OFFSET('HARGA SATUAN'!$E$6,MATCH(C574,'HARGA SATUAN'!$C$7:$C$1492,0),0)))</f>
        <v>0</v>
      </c>
      <c r="F574" s="138" t="str">
        <f t="shared" ca="1" si="26"/>
        <v/>
      </c>
      <c r="G574" s="41">
        <f ca="1">IF(ISERROR(OFFSET('HARGA SATUAN'!$I$6,MATCH(C574,'HARGA SATUAN'!$C$7:$C$1492,0),0)),"",OFFSET('HARGA SATUAN'!$I$6,MATCH(C574,'HARGA SATUAN'!$C$7:$C$1492,0),0))</f>
        <v>0</v>
      </c>
      <c r="H574" s="136" t="str">
        <f ca="1">IF(B574="","",#REF!)</f>
        <v/>
      </c>
      <c r="I574" s="136" t="str">
        <f ca="1">IF(B574="","",#REF!)</f>
        <v/>
      </c>
      <c r="J574" s="136" t="str">
        <f ca="1">IF(B574="","",#REF!)</f>
        <v/>
      </c>
      <c r="K574" s="136" t="str">
        <f ca="1">IF(B574="","",#REF!)</f>
        <v/>
      </c>
      <c r="L574" s="136" t="str">
        <f ca="1">IF(C574="","",#REF!)</f>
        <v/>
      </c>
    </row>
    <row r="575" spans="1:12">
      <c r="A575" s="112">
        <v>564</v>
      </c>
      <c r="B575" s="134" t="str">
        <f t="shared" ca="1" si="24"/>
        <v/>
      </c>
      <c r="C575" s="109" t="str">
        <f t="shared" ca="1" si="25"/>
        <v/>
      </c>
      <c r="D575" s="101" t="str">
        <f ca="1">IF(ISERROR(OFFSET('HARGA SATUAN'!$D$6,MATCH(C575,'HARGA SATUAN'!$C$7:$C$1492,0),0)),"",OFFSET('HARGA SATUAN'!$D$6,MATCH(C575,'HARGA SATUAN'!$C$7:$C$1492,0),0))</f>
        <v/>
      </c>
      <c r="E575" s="101">
        <f ca="1">IF(B575="+","Unit",IF(ISERROR(OFFSET('HARGA SATUAN'!$E$6,MATCH(C575,'HARGA SATUAN'!$C$7:$C$1492,0),0)),"",OFFSET('HARGA SATUAN'!$E$6,MATCH(C575,'HARGA SATUAN'!$C$7:$C$1492,0),0)))</f>
        <v>0</v>
      </c>
      <c r="F575" s="138" t="str">
        <f t="shared" ca="1" si="26"/>
        <v/>
      </c>
      <c r="G575" s="41">
        <f ca="1">IF(ISERROR(OFFSET('HARGA SATUAN'!$I$6,MATCH(C575,'HARGA SATUAN'!$C$7:$C$1492,0),0)),"",OFFSET('HARGA SATUAN'!$I$6,MATCH(C575,'HARGA SATUAN'!$C$7:$C$1492,0),0))</f>
        <v>0</v>
      </c>
      <c r="H575" s="136" t="str">
        <f ca="1">IF(B575="","",#REF!)</f>
        <v/>
      </c>
      <c r="I575" s="136" t="str">
        <f ca="1">IF(B575="","",#REF!)</f>
        <v/>
      </c>
      <c r="J575" s="136" t="str">
        <f ca="1">IF(B575="","",#REF!)</f>
        <v/>
      </c>
      <c r="K575" s="136" t="str">
        <f ca="1">IF(B575="","",#REF!)</f>
        <v/>
      </c>
      <c r="L575" s="136" t="str">
        <f ca="1">IF(C575="","",#REF!)</f>
        <v/>
      </c>
    </row>
    <row r="576" spans="1:12">
      <c r="A576" s="112">
        <v>565</v>
      </c>
      <c r="B576" s="134" t="str">
        <f t="shared" ca="1" si="24"/>
        <v/>
      </c>
      <c r="C576" s="109" t="str">
        <f t="shared" ca="1" si="25"/>
        <v/>
      </c>
      <c r="D576" s="101" t="str">
        <f ca="1">IF(ISERROR(OFFSET('HARGA SATUAN'!$D$6,MATCH(C576,'HARGA SATUAN'!$C$7:$C$1492,0),0)),"",OFFSET('HARGA SATUAN'!$D$6,MATCH(C576,'HARGA SATUAN'!$C$7:$C$1492,0),0))</f>
        <v/>
      </c>
      <c r="E576" s="101">
        <f ca="1">IF(B576="+","Unit",IF(ISERROR(OFFSET('HARGA SATUAN'!$E$6,MATCH(C576,'HARGA SATUAN'!$C$7:$C$1492,0),0)),"",OFFSET('HARGA SATUAN'!$E$6,MATCH(C576,'HARGA SATUAN'!$C$7:$C$1492,0),0)))</f>
        <v>0</v>
      </c>
      <c r="F576" s="138" t="str">
        <f t="shared" ca="1" si="26"/>
        <v/>
      </c>
      <c r="G576" s="41">
        <f ca="1">IF(ISERROR(OFFSET('HARGA SATUAN'!$I$6,MATCH(C576,'HARGA SATUAN'!$C$7:$C$1492,0),0)),"",OFFSET('HARGA SATUAN'!$I$6,MATCH(C576,'HARGA SATUAN'!$C$7:$C$1492,0),0))</f>
        <v>0</v>
      </c>
      <c r="H576" s="136" t="str">
        <f ca="1">IF(B576="","",#REF!)</f>
        <v/>
      </c>
      <c r="I576" s="136" t="str">
        <f ca="1">IF(B576="","",#REF!)</f>
        <v/>
      </c>
      <c r="J576" s="136" t="str">
        <f ca="1">IF(B576="","",#REF!)</f>
        <v/>
      </c>
      <c r="K576" s="136" t="str">
        <f ca="1">IF(B576="","",#REF!)</f>
        <v/>
      </c>
      <c r="L576" s="136" t="str">
        <f ca="1">IF(C576="","",#REF!)</f>
        <v/>
      </c>
    </row>
    <row r="577" spans="1:12">
      <c r="A577" s="112">
        <v>566</v>
      </c>
      <c r="B577" s="134" t="str">
        <f t="shared" ca="1" si="24"/>
        <v/>
      </c>
      <c r="C577" s="109" t="str">
        <f t="shared" ca="1" si="25"/>
        <v/>
      </c>
      <c r="D577" s="101" t="str">
        <f ca="1">IF(ISERROR(OFFSET('HARGA SATUAN'!$D$6,MATCH(C577,'HARGA SATUAN'!$C$7:$C$1492,0),0)),"",OFFSET('HARGA SATUAN'!$D$6,MATCH(C577,'HARGA SATUAN'!$C$7:$C$1492,0),0))</f>
        <v/>
      </c>
      <c r="E577" s="101">
        <f ca="1">IF(B577="+","Unit",IF(ISERROR(OFFSET('HARGA SATUAN'!$E$6,MATCH(C577,'HARGA SATUAN'!$C$7:$C$1492,0),0)),"",OFFSET('HARGA SATUAN'!$E$6,MATCH(C577,'HARGA SATUAN'!$C$7:$C$1492,0),0)))</f>
        <v>0</v>
      </c>
      <c r="F577" s="138" t="str">
        <f t="shared" ca="1" si="26"/>
        <v/>
      </c>
      <c r="G577" s="41">
        <f ca="1">IF(ISERROR(OFFSET('HARGA SATUAN'!$I$6,MATCH(C577,'HARGA SATUAN'!$C$7:$C$1492,0),0)),"",OFFSET('HARGA SATUAN'!$I$6,MATCH(C577,'HARGA SATUAN'!$C$7:$C$1492,0),0))</f>
        <v>0</v>
      </c>
      <c r="H577" s="136" t="str">
        <f ca="1">IF(B577="","",#REF!)</f>
        <v/>
      </c>
      <c r="I577" s="136" t="str">
        <f ca="1">IF(B577="","",#REF!)</f>
        <v/>
      </c>
      <c r="J577" s="136" t="str">
        <f ca="1">IF(B577="","",#REF!)</f>
        <v/>
      </c>
      <c r="K577" s="136" t="str">
        <f ca="1">IF(B577="","",#REF!)</f>
        <v/>
      </c>
      <c r="L577" s="136" t="str">
        <f ca="1">IF(C577="","",#REF!)</f>
        <v/>
      </c>
    </row>
    <row r="578" spans="1:12">
      <c r="A578" s="112">
        <v>567</v>
      </c>
      <c r="B578" s="134" t="str">
        <f t="shared" ca="1" si="24"/>
        <v/>
      </c>
      <c r="C578" s="109" t="str">
        <f t="shared" ca="1" si="25"/>
        <v/>
      </c>
      <c r="D578" s="101" t="str">
        <f ca="1">IF(ISERROR(OFFSET('HARGA SATUAN'!$D$6,MATCH(C578,'HARGA SATUAN'!$C$7:$C$1492,0),0)),"",OFFSET('HARGA SATUAN'!$D$6,MATCH(C578,'HARGA SATUAN'!$C$7:$C$1492,0),0))</f>
        <v/>
      </c>
      <c r="E578" s="101">
        <f ca="1">IF(B578="+","Unit",IF(ISERROR(OFFSET('HARGA SATUAN'!$E$6,MATCH(C578,'HARGA SATUAN'!$C$7:$C$1492,0),0)),"",OFFSET('HARGA SATUAN'!$E$6,MATCH(C578,'HARGA SATUAN'!$C$7:$C$1492,0),0)))</f>
        <v>0</v>
      </c>
      <c r="F578" s="138" t="str">
        <f t="shared" ca="1" si="26"/>
        <v/>
      </c>
      <c r="G578" s="41">
        <f ca="1">IF(ISERROR(OFFSET('HARGA SATUAN'!$I$6,MATCH(C578,'HARGA SATUAN'!$C$7:$C$1492,0),0)),"",OFFSET('HARGA SATUAN'!$I$6,MATCH(C578,'HARGA SATUAN'!$C$7:$C$1492,0),0))</f>
        <v>0</v>
      </c>
      <c r="H578" s="136" t="str">
        <f ca="1">IF(B578="","",#REF!)</f>
        <v/>
      </c>
      <c r="I578" s="136" t="str">
        <f ca="1">IF(B578="","",#REF!)</f>
        <v/>
      </c>
      <c r="J578" s="136" t="str">
        <f ca="1">IF(B578="","",#REF!)</f>
        <v/>
      </c>
      <c r="K578" s="136" t="str">
        <f ca="1">IF(B578="","",#REF!)</f>
        <v/>
      </c>
      <c r="L578" s="136" t="str">
        <f ca="1">IF(C578="","",#REF!)</f>
        <v/>
      </c>
    </row>
    <row r="579" spans="1:12">
      <c r="A579" s="112">
        <v>568</v>
      </c>
      <c r="B579" s="134" t="str">
        <f t="shared" ca="1" si="24"/>
        <v/>
      </c>
      <c r="C579" s="109" t="str">
        <f t="shared" ca="1" si="25"/>
        <v/>
      </c>
      <c r="D579" s="101" t="str">
        <f ca="1">IF(ISERROR(OFFSET('HARGA SATUAN'!$D$6,MATCH(C579,'HARGA SATUAN'!$C$7:$C$1492,0),0)),"",OFFSET('HARGA SATUAN'!$D$6,MATCH(C579,'HARGA SATUAN'!$C$7:$C$1492,0),0))</f>
        <v/>
      </c>
      <c r="E579" s="101">
        <f ca="1">IF(B579="+","Unit",IF(ISERROR(OFFSET('HARGA SATUAN'!$E$6,MATCH(C579,'HARGA SATUAN'!$C$7:$C$1492,0),0)),"",OFFSET('HARGA SATUAN'!$E$6,MATCH(C579,'HARGA SATUAN'!$C$7:$C$1492,0),0)))</f>
        <v>0</v>
      </c>
      <c r="F579" s="138" t="str">
        <f t="shared" ca="1" si="26"/>
        <v/>
      </c>
      <c r="G579" s="41">
        <f ca="1">IF(ISERROR(OFFSET('HARGA SATUAN'!$I$6,MATCH(C579,'HARGA SATUAN'!$C$7:$C$1492,0),0)),"",OFFSET('HARGA SATUAN'!$I$6,MATCH(C579,'HARGA SATUAN'!$C$7:$C$1492,0),0))</f>
        <v>0</v>
      </c>
      <c r="H579" s="136" t="str">
        <f ca="1">IF(B579="","",#REF!)</f>
        <v/>
      </c>
      <c r="I579" s="136" t="str">
        <f ca="1">IF(B579="","",#REF!)</f>
        <v/>
      </c>
      <c r="J579" s="136" t="str">
        <f ca="1">IF(B579="","",#REF!)</f>
        <v/>
      </c>
      <c r="K579" s="136" t="str">
        <f ca="1">IF(B579="","",#REF!)</f>
        <v/>
      </c>
      <c r="L579" s="136" t="str">
        <f ca="1">IF(C579="","",#REF!)</f>
        <v/>
      </c>
    </row>
    <row r="580" spans="1:12">
      <c r="A580" s="112">
        <v>569</v>
      </c>
      <c r="B580" s="134" t="str">
        <f t="shared" ca="1" si="24"/>
        <v/>
      </c>
      <c r="C580" s="109" t="str">
        <f t="shared" ca="1" si="25"/>
        <v/>
      </c>
      <c r="D580" s="101" t="str">
        <f ca="1">IF(ISERROR(OFFSET('HARGA SATUAN'!$D$6,MATCH(C580,'HARGA SATUAN'!$C$7:$C$1492,0),0)),"",OFFSET('HARGA SATUAN'!$D$6,MATCH(C580,'HARGA SATUAN'!$C$7:$C$1492,0),0))</f>
        <v/>
      </c>
      <c r="E580" s="101">
        <f ca="1">IF(B580="+","Unit",IF(ISERROR(OFFSET('HARGA SATUAN'!$E$6,MATCH(C580,'HARGA SATUAN'!$C$7:$C$1492,0),0)),"",OFFSET('HARGA SATUAN'!$E$6,MATCH(C580,'HARGA SATUAN'!$C$7:$C$1492,0),0)))</f>
        <v>0</v>
      </c>
      <c r="F580" s="138" t="str">
        <f t="shared" ca="1" si="26"/>
        <v/>
      </c>
      <c r="G580" s="41">
        <f ca="1">IF(ISERROR(OFFSET('HARGA SATUAN'!$I$6,MATCH(C580,'HARGA SATUAN'!$C$7:$C$1492,0),0)),"",OFFSET('HARGA SATUAN'!$I$6,MATCH(C580,'HARGA SATUAN'!$C$7:$C$1492,0),0))</f>
        <v>0</v>
      </c>
      <c r="H580" s="136" t="str">
        <f ca="1">IF(B580="","",#REF!)</f>
        <v/>
      </c>
      <c r="I580" s="136" t="str">
        <f ca="1">IF(B580="","",#REF!)</f>
        <v/>
      </c>
      <c r="J580" s="136" t="str">
        <f ca="1">IF(B580="","",#REF!)</f>
        <v/>
      </c>
      <c r="K580" s="136" t="str">
        <f ca="1">IF(B580="","",#REF!)</f>
        <v/>
      </c>
      <c r="L580" s="136" t="str">
        <f ca="1">IF(C580="","",#REF!)</f>
        <v/>
      </c>
    </row>
    <row r="581" spans="1:12">
      <c r="A581" s="112">
        <v>570</v>
      </c>
      <c r="B581" s="134" t="str">
        <f t="shared" ca="1" si="24"/>
        <v/>
      </c>
      <c r="C581" s="109" t="str">
        <f t="shared" ca="1" si="25"/>
        <v/>
      </c>
      <c r="D581" s="101" t="str">
        <f ca="1">IF(ISERROR(OFFSET('HARGA SATUAN'!$D$6,MATCH(C581,'HARGA SATUAN'!$C$7:$C$1492,0),0)),"",OFFSET('HARGA SATUAN'!$D$6,MATCH(C581,'HARGA SATUAN'!$C$7:$C$1492,0),0))</f>
        <v/>
      </c>
      <c r="E581" s="101">
        <f ca="1">IF(B581="+","Unit",IF(ISERROR(OFFSET('HARGA SATUAN'!$E$6,MATCH(C581,'HARGA SATUAN'!$C$7:$C$1492,0),0)),"",OFFSET('HARGA SATUAN'!$E$6,MATCH(C581,'HARGA SATUAN'!$C$7:$C$1492,0),0)))</f>
        <v>0</v>
      </c>
      <c r="F581" s="138" t="str">
        <f t="shared" ca="1" si="26"/>
        <v/>
      </c>
      <c r="G581" s="41">
        <f ca="1">IF(ISERROR(OFFSET('HARGA SATUAN'!$I$6,MATCH(C581,'HARGA SATUAN'!$C$7:$C$1492,0),0)),"",OFFSET('HARGA SATUAN'!$I$6,MATCH(C581,'HARGA SATUAN'!$C$7:$C$1492,0),0))</f>
        <v>0</v>
      </c>
      <c r="H581" s="136" t="str">
        <f ca="1">IF(B581="","",#REF!)</f>
        <v/>
      </c>
      <c r="I581" s="136" t="str">
        <f ca="1">IF(B581="","",#REF!)</f>
        <v/>
      </c>
      <c r="J581" s="136" t="str">
        <f ca="1">IF(B581="","",#REF!)</f>
        <v/>
      </c>
      <c r="K581" s="136" t="str">
        <f ca="1">IF(B581="","",#REF!)</f>
        <v/>
      </c>
      <c r="L581" s="136" t="str">
        <f ca="1">IF(C581="","",#REF!)</f>
        <v/>
      </c>
    </row>
    <row r="582" spans="1:12">
      <c r="A582" s="112">
        <v>571</v>
      </c>
      <c r="B582" s="134" t="str">
        <f t="shared" ca="1" si="24"/>
        <v/>
      </c>
      <c r="C582" s="109" t="str">
        <f t="shared" ca="1" si="25"/>
        <v/>
      </c>
      <c r="D582" s="101" t="str">
        <f ca="1">IF(ISERROR(OFFSET('HARGA SATUAN'!$D$6,MATCH(C582,'HARGA SATUAN'!$C$7:$C$1492,0),0)),"",OFFSET('HARGA SATUAN'!$D$6,MATCH(C582,'HARGA SATUAN'!$C$7:$C$1492,0),0))</f>
        <v/>
      </c>
      <c r="E582" s="101">
        <f ca="1">IF(B582="+","Unit",IF(ISERROR(OFFSET('HARGA SATUAN'!$E$6,MATCH(C582,'HARGA SATUAN'!$C$7:$C$1492,0),0)),"",OFFSET('HARGA SATUAN'!$E$6,MATCH(C582,'HARGA SATUAN'!$C$7:$C$1492,0),0)))</f>
        <v>0</v>
      </c>
      <c r="F582" s="138" t="str">
        <f t="shared" ca="1" si="26"/>
        <v/>
      </c>
      <c r="G582" s="41">
        <f ca="1">IF(ISERROR(OFFSET('HARGA SATUAN'!$I$6,MATCH(C582,'HARGA SATUAN'!$C$7:$C$1492,0),0)),"",OFFSET('HARGA SATUAN'!$I$6,MATCH(C582,'HARGA SATUAN'!$C$7:$C$1492,0),0))</f>
        <v>0</v>
      </c>
      <c r="H582" s="136" t="str">
        <f ca="1">IF(B582="","",#REF!)</f>
        <v/>
      </c>
      <c r="I582" s="136" t="str">
        <f ca="1">IF(B582="","",#REF!)</f>
        <v/>
      </c>
      <c r="J582" s="136" t="str">
        <f ca="1">IF(B582="","",#REF!)</f>
        <v/>
      </c>
      <c r="K582" s="136" t="str">
        <f ca="1">IF(B582="","",#REF!)</f>
        <v/>
      </c>
      <c r="L582" s="136" t="str">
        <f ca="1">IF(C582="","",#REF!)</f>
        <v/>
      </c>
    </row>
    <row r="583" spans="1:12">
      <c r="A583" s="112">
        <v>572</v>
      </c>
      <c r="B583" s="134" t="str">
        <f t="shared" ca="1" si="24"/>
        <v/>
      </c>
      <c r="C583" s="109" t="str">
        <f t="shared" ca="1" si="25"/>
        <v/>
      </c>
      <c r="D583" s="101" t="str">
        <f ca="1">IF(ISERROR(OFFSET('HARGA SATUAN'!$D$6,MATCH(C583,'HARGA SATUAN'!$C$7:$C$1492,0),0)),"",OFFSET('HARGA SATUAN'!$D$6,MATCH(C583,'HARGA SATUAN'!$C$7:$C$1492,0),0))</f>
        <v/>
      </c>
      <c r="E583" s="101">
        <f ca="1">IF(B583="+","Unit",IF(ISERROR(OFFSET('HARGA SATUAN'!$E$6,MATCH(C583,'HARGA SATUAN'!$C$7:$C$1492,0),0)),"",OFFSET('HARGA SATUAN'!$E$6,MATCH(C583,'HARGA SATUAN'!$C$7:$C$1492,0),0)))</f>
        <v>0</v>
      </c>
      <c r="F583" s="138" t="str">
        <f t="shared" ca="1" si="26"/>
        <v/>
      </c>
      <c r="G583" s="41">
        <f ca="1">IF(ISERROR(OFFSET('HARGA SATUAN'!$I$6,MATCH(C583,'HARGA SATUAN'!$C$7:$C$1492,0),0)),"",OFFSET('HARGA SATUAN'!$I$6,MATCH(C583,'HARGA SATUAN'!$C$7:$C$1492,0),0))</f>
        <v>0</v>
      </c>
      <c r="H583" s="136" t="str">
        <f ca="1">IF(B583="","",#REF!)</f>
        <v/>
      </c>
      <c r="I583" s="136" t="str">
        <f ca="1">IF(B583="","",#REF!)</f>
        <v/>
      </c>
      <c r="J583" s="136" t="str">
        <f ca="1">IF(B583="","",#REF!)</f>
        <v/>
      </c>
      <c r="K583" s="136" t="str">
        <f ca="1">IF(B583="","",#REF!)</f>
        <v/>
      </c>
      <c r="L583" s="136" t="str">
        <f ca="1">IF(C583="","",#REF!)</f>
        <v/>
      </c>
    </row>
    <row r="584" spans="1:12">
      <c r="A584" s="112">
        <v>573</v>
      </c>
      <c r="B584" s="134" t="str">
        <f t="shared" ca="1" si="24"/>
        <v/>
      </c>
      <c r="C584" s="109" t="str">
        <f t="shared" ca="1" si="25"/>
        <v/>
      </c>
      <c r="D584" s="101" t="str">
        <f ca="1">IF(ISERROR(OFFSET('HARGA SATUAN'!$D$6,MATCH(C584,'HARGA SATUAN'!$C$7:$C$1492,0),0)),"",OFFSET('HARGA SATUAN'!$D$6,MATCH(C584,'HARGA SATUAN'!$C$7:$C$1492,0),0))</f>
        <v/>
      </c>
      <c r="E584" s="101">
        <f ca="1">IF(B584="+","Unit",IF(ISERROR(OFFSET('HARGA SATUAN'!$E$6,MATCH(C584,'HARGA SATUAN'!$C$7:$C$1492,0),0)),"",OFFSET('HARGA SATUAN'!$E$6,MATCH(C584,'HARGA SATUAN'!$C$7:$C$1492,0),0)))</f>
        <v>0</v>
      </c>
      <c r="F584" s="138" t="str">
        <f t="shared" ca="1" si="26"/>
        <v/>
      </c>
      <c r="G584" s="41">
        <f ca="1">IF(ISERROR(OFFSET('HARGA SATUAN'!$I$6,MATCH(C584,'HARGA SATUAN'!$C$7:$C$1492,0),0)),"",OFFSET('HARGA SATUAN'!$I$6,MATCH(C584,'HARGA SATUAN'!$C$7:$C$1492,0),0))</f>
        <v>0</v>
      </c>
      <c r="H584" s="136" t="str">
        <f ca="1">IF(B584="","",#REF!)</f>
        <v/>
      </c>
      <c r="I584" s="136" t="str">
        <f ca="1">IF(B584="","",#REF!)</f>
        <v/>
      </c>
      <c r="J584" s="136" t="str">
        <f ca="1">IF(B584="","",#REF!)</f>
        <v/>
      </c>
      <c r="K584" s="136" t="str">
        <f ca="1">IF(B584="","",#REF!)</f>
        <v/>
      </c>
      <c r="L584" s="136" t="str">
        <f ca="1">IF(C584="","",#REF!)</f>
        <v/>
      </c>
    </row>
    <row r="585" spans="1:12">
      <c r="A585" s="112">
        <v>574</v>
      </c>
      <c r="B585" s="134" t="str">
        <f t="shared" ca="1" si="24"/>
        <v/>
      </c>
      <c r="C585" s="109" t="str">
        <f t="shared" ca="1" si="25"/>
        <v/>
      </c>
      <c r="D585" s="101" t="str">
        <f ca="1">IF(ISERROR(OFFSET('HARGA SATUAN'!$D$6,MATCH(C585,'HARGA SATUAN'!$C$7:$C$1492,0),0)),"",OFFSET('HARGA SATUAN'!$D$6,MATCH(C585,'HARGA SATUAN'!$C$7:$C$1492,0),0))</f>
        <v/>
      </c>
      <c r="E585" s="101">
        <f ca="1">IF(B585="+","Unit",IF(ISERROR(OFFSET('HARGA SATUAN'!$E$6,MATCH(C585,'HARGA SATUAN'!$C$7:$C$1492,0),0)),"",OFFSET('HARGA SATUAN'!$E$6,MATCH(C585,'HARGA SATUAN'!$C$7:$C$1492,0),0)))</f>
        <v>0</v>
      </c>
      <c r="F585" s="138" t="str">
        <f t="shared" ca="1" si="26"/>
        <v/>
      </c>
      <c r="G585" s="41">
        <f ca="1">IF(ISERROR(OFFSET('HARGA SATUAN'!$I$6,MATCH(C585,'HARGA SATUAN'!$C$7:$C$1492,0),0)),"",OFFSET('HARGA SATUAN'!$I$6,MATCH(C585,'HARGA SATUAN'!$C$7:$C$1492,0),0))</f>
        <v>0</v>
      </c>
      <c r="H585" s="136" t="str">
        <f ca="1">IF(B585="","",#REF!)</f>
        <v/>
      </c>
      <c r="I585" s="136" t="str">
        <f ca="1">IF(B585="","",#REF!)</f>
        <v/>
      </c>
      <c r="J585" s="136" t="str">
        <f ca="1">IF(B585="","",#REF!)</f>
        <v/>
      </c>
      <c r="K585" s="136" t="str">
        <f ca="1">IF(B585="","",#REF!)</f>
        <v/>
      </c>
      <c r="L585" s="136" t="str">
        <f ca="1">IF(C585="","",#REF!)</f>
        <v/>
      </c>
    </row>
    <row r="586" spans="1:12">
      <c r="A586" s="112">
        <v>575</v>
      </c>
      <c r="B586" s="134" t="str">
        <f t="shared" ca="1" si="24"/>
        <v/>
      </c>
      <c r="C586" s="109" t="str">
        <f t="shared" ca="1" si="25"/>
        <v/>
      </c>
      <c r="D586" s="101" t="str">
        <f ca="1">IF(ISERROR(OFFSET('HARGA SATUAN'!$D$6,MATCH(C586,'HARGA SATUAN'!$C$7:$C$1492,0),0)),"",OFFSET('HARGA SATUAN'!$D$6,MATCH(C586,'HARGA SATUAN'!$C$7:$C$1492,0),0))</f>
        <v/>
      </c>
      <c r="E586" s="101">
        <f ca="1">IF(B586="+","Unit",IF(ISERROR(OFFSET('HARGA SATUAN'!$E$6,MATCH(C586,'HARGA SATUAN'!$C$7:$C$1492,0),0)),"",OFFSET('HARGA SATUAN'!$E$6,MATCH(C586,'HARGA SATUAN'!$C$7:$C$1492,0),0)))</f>
        <v>0</v>
      </c>
      <c r="F586" s="138" t="str">
        <f t="shared" ca="1" si="26"/>
        <v/>
      </c>
      <c r="G586" s="41">
        <f ca="1">IF(ISERROR(OFFSET('HARGA SATUAN'!$I$6,MATCH(C586,'HARGA SATUAN'!$C$7:$C$1492,0),0)),"",OFFSET('HARGA SATUAN'!$I$6,MATCH(C586,'HARGA SATUAN'!$C$7:$C$1492,0),0))</f>
        <v>0</v>
      </c>
      <c r="H586" s="136" t="str">
        <f ca="1">IF(B586="","",#REF!)</f>
        <v/>
      </c>
      <c r="I586" s="136" t="str">
        <f ca="1">IF(B586="","",#REF!)</f>
        <v/>
      </c>
      <c r="J586" s="136" t="str">
        <f ca="1">IF(B586="","",#REF!)</f>
        <v/>
      </c>
      <c r="K586" s="136" t="str">
        <f ca="1">IF(B586="","",#REF!)</f>
        <v/>
      </c>
      <c r="L586" s="136" t="str">
        <f ca="1">IF(C586="","",#REF!)</f>
        <v/>
      </c>
    </row>
    <row r="587" spans="1:12">
      <c r="A587" s="112">
        <v>576</v>
      </c>
      <c r="B587" s="134" t="str">
        <f t="shared" ca="1" si="24"/>
        <v/>
      </c>
      <c r="C587" s="109" t="str">
        <f t="shared" ca="1" si="25"/>
        <v/>
      </c>
      <c r="D587" s="101" t="str">
        <f ca="1">IF(ISERROR(OFFSET('HARGA SATUAN'!$D$6,MATCH(C587,'HARGA SATUAN'!$C$7:$C$1492,0),0)),"",OFFSET('HARGA SATUAN'!$D$6,MATCH(C587,'HARGA SATUAN'!$C$7:$C$1492,0),0))</f>
        <v/>
      </c>
      <c r="E587" s="101">
        <f ca="1">IF(B587="+","Unit",IF(ISERROR(OFFSET('HARGA SATUAN'!$E$6,MATCH(C587,'HARGA SATUAN'!$C$7:$C$1492,0),0)),"",OFFSET('HARGA SATUAN'!$E$6,MATCH(C587,'HARGA SATUAN'!$C$7:$C$1492,0),0)))</f>
        <v>0</v>
      </c>
      <c r="F587" s="138" t="str">
        <f t="shared" ca="1" si="26"/>
        <v/>
      </c>
      <c r="G587" s="41">
        <f ca="1">IF(ISERROR(OFFSET('HARGA SATUAN'!$I$6,MATCH(C587,'HARGA SATUAN'!$C$7:$C$1492,0),0)),"",OFFSET('HARGA SATUAN'!$I$6,MATCH(C587,'HARGA SATUAN'!$C$7:$C$1492,0),0))</f>
        <v>0</v>
      </c>
      <c r="H587" s="136" t="str">
        <f ca="1">IF(B587="","",#REF!)</f>
        <v/>
      </c>
      <c r="I587" s="136" t="str">
        <f ca="1">IF(B587="","",#REF!)</f>
        <v/>
      </c>
      <c r="J587" s="136" t="str">
        <f ca="1">IF(B587="","",#REF!)</f>
        <v/>
      </c>
      <c r="K587" s="136" t="str">
        <f ca="1">IF(B587="","",#REF!)</f>
        <v/>
      </c>
      <c r="L587" s="136" t="str">
        <f ca="1">IF(C587="","",#REF!)</f>
        <v/>
      </c>
    </row>
    <row r="588" spans="1:12">
      <c r="A588" s="112">
        <v>577</v>
      </c>
      <c r="B588" s="134" t="str">
        <f t="shared" ca="1" si="24"/>
        <v/>
      </c>
      <c r="C588" s="109" t="str">
        <f t="shared" ca="1" si="25"/>
        <v/>
      </c>
      <c r="D588" s="101" t="str">
        <f ca="1">IF(ISERROR(OFFSET('HARGA SATUAN'!$D$6,MATCH(C588,'HARGA SATUAN'!$C$7:$C$1492,0),0)),"",OFFSET('HARGA SATUAN'!$D$6,MATCH(C588,'HARGA SATUAN'!$C$7:$C$1492,0),0))</f>
        <v/>
      </c>
      <c r="E588" s="101">
        <f ca="1">IF(B588="+","Unit",IF(ISERROR(OFFSET('HARGA SATUAN'!$E$6,MATCH(C588,'HARGA SATUAN'!$C$7:$C$1492,0),0)),"",OFFSET('HARGA SATUAN'!$E$6,MATCH(C588,'HARGA SATUAN'!$C$7:$C$1492,0),0)))</f>
        <v>0</v>
      </c>
      <c r="F588" s="138" t="str">
        <f t="shared" ca="1" si="26"/>
        <v/>
      </c>
      <c r="G588" s="41">
        <f ca="1">IF(ISERROR(OFFSET('HARGA SATUAN'!$I$6,MATCH(C588,'HARGA SATUAN'!$C$7:$C$1492,0),0)),"",OFFSET('HARGA SATUAN'!$I$6,MATCH(C588,'HARGA SATUAN'!$C$7:$C$1492,0),0))</f>
        <v>0</v>
      </c>
      <c r="H588" s="136" t="str">
        <f ca="1">IF(B588="","",#REF!)</f>
        <v/>
      </c>
      <c r="I588" s="136" t="str">
        <f ca="1">IF(B588="","",#REF!)</f>
        <v/>
      </c>
      <c r="J588" s="136" t="str">
        <f ca="1">IF(B588="","",#REF!)</f>
        <v/>
      </c>
      <c r="K588" s="136" t="str">
        <f ca="1">IF(B588="","",#REF!)</f>
        <v/>
      </c>
      <c r="L588" s="136" t="str">
        <f ca="1">IF(C588="","",#REF!)</f>
        <v/>
      </c>
    </row>
    <row r="589" spans="1:12">
      <c r="A589" s="112">
        <v>578</v>
      </c>
      <c r="B589" s="134" t="str">
        <f t="shared" ref="B589:B652" ca="1" si="27">IF(C589="","",A589)</f>
        <v/>
      </c>
      <c r="C589" s="109" t="str">
        <f t="shared" ref="C589:C652" ca="1" si="28">IF(ISERROR(OFFSET($C$713,MATCH(A589,$F$714:$F$1320,0),0)),"",OFFSET($C$713,MATCH(A589,$F$714:$F$1320,0),0))</f>
        <v/>
      </c>
      <c r="D589" s="101" t="str">
        <f ca="1">IF(ISERROR(OFFSET('HARGA SATUAN'!$D$6,MATCH(C589,'HARGA SATUAN'!$C$7:$C$1492,0),0)),"",OFFSET('HARGA SATUAN'!$D$6,MATCH(C589,'HARGA SATUAN'!$C$7:$C$1492,0),0))</f>
        <v/>
      </c>
      <c r="E589" s="101">
        <f ca="1">IF(B589="+","Unit",IF(ISERROR(OFFSET('HARGA SATUAN'!$E$6,MATCH(C589,'HARGA SATUAN'!$C$7:$C$1492,0),0)),"",OFFSET('HARGA SATUAN'!$E$6,MATCH(C589,'HARGA SATUAN'!$C$7:$C$1492,0),0)))</f>
        <v>0</v>
      </c>
      <c r="F589" s="138" t="str">
        <f t="shared" ref="F589:F652" ca="1" si="29">IF(ISERROR(OFFSET($D$713,MATCH(A589,$F$714:$F$1320,0),0)),"",OFFSET($D$713,MATCH(A589,$F$714:$F$1320,0),0))</f>
        <v/>
      </c>
      <c r="G589" s="41">
        <f ca="1">IF(ISERROR(OFFSET('HARGA SATUAN'!$I$6,MATCH(C589,'HARGA SATUAN'!$C$7:$C$1492,0),0)),"",OFFSET('HARGA SATUAN'!$I$6,MATCH(C589,'HARGA SATUAN'!$C$7:$C$1492,0),0))</f>
        <v>0</v>
      </c>
      <c r="H589" s="136" t="str">
        <f ca="1">IF(B589="","",#REF!)</f>
        <v/>
      </c>
      <c r="I589" s="136" t="str">
        <f ca="1">IF(B589="","",#REF!)</f>
        <v/>
      </c>
      <c r="J589" s="136" t="str">
        <f ca="1">IF(B589="","",#REF!)</f>
        <v/>
      </c>
      <c r="K589" s="136" t="str">
        <f ca="1">IF(B589="","",#REF!)</f>
        <v/>
      </c>
      <c r="L589" s="136" t="str">
        <f ca="1">IF(C589="","",#REF!)</f>
        <v/>
      </c>
    </row>
    <row r="590" spans="1:12">
      <c r="A590" s="112">
        <v>579</v>
      </c>
      <c r="B590" s="134" t="str">
        <f t="shared" ca="1" si="27"/>
        <v/>
      </c>
      <c r="C590" s="109" t="str">
        <f t="shared" ca="1" si="28"/>
        <v/>
      </c>
      <c r="D590" s="101" t="str">
        <f ca="1">IF(ISERROR(OFFSET('HARGA SATUAN'!$D$6,MATCH(C590,'HARGA SATUAN'!$C$7:$C$1492,0),0)),"",OFFSET('HARGA SATUAN'!$D$6,MATCH(C590,'HARGA SATUAN'!$C$7:$C$1492,0),0))</f>
        <v/>
      </c>
      <c r="E590" s="101">
        <f ca="1">IF(B590="+","Unit",IF(ISERROR(OFFSET('HARGA SATUAN'!$E$6,MATCH(C590,'HARGA SATUAN'!$C$7:$C$1492,0),0)),"",OFFSET('HARGA SATUAN'!$E$6,MATCH(C590,'HARGA SATUAN'!$C$7:$C$1492,0),0)))</f>
        <v>0</v>
      </c>
      <c r="F590" s="138" t="str">
        <f t="shared" ca="1" si="29"/>
        <v/>
      </c>
      <c r="G590" s="41">
        <f ca="1">IF(ISERROR(OFFSET('HARGA SATUAN'!$I$6,MATCH(C590,'HARGA SATUAN'!$C$7:$C$1492,0),0)),"",OFFSET('HARGA SATUAN'!$I$6,MATCH(C590,'HARGA SATUAN'!$C$7:$C$1492,0),0))</f>
        <v>0</v>
      </c>
      <c r="H590" s="136" t="str">
        <f ca="1">IF(B590="","",#REF!)</f>
        <v/>
      </c>
      <c r="I590" s="136" t="str">
        <f ca="1">IF(B590="","",#REF!)</f>
        <v/>
      </c>
      <c r="J590" s="136" t="str">
        <f ca="1">IF(B590="","",#REF!)</f>
        <v/>
      </c>
      <c r="K590" s="136" t="str">
        <f ca="1">IF(B590="","",#REF!)</f>
        <v/>
      </c>
      <c r="L590" s="136" t="str">
        <f ca="1">IF(C590="","",#REF!)</f>
        <v/>
      </c>
    </row>
    <row r="591" spans="1:12">
      <c r="A591" s="112">
        <v>580</v>
      </c>
      <c r="B591" s="134" t="str">
        <f t="shared" ca="1" si="27"/>
        <v/>
      </c>
      <c r="C591" s="109" t="str">
        <f t="shared" ca="1" si="28"/>
        <v/>
      </c>
      <c r="D591" s="101" t="str">
        <f ca="1">IF(ISERROR(OFFSET('HARGA SATUAN'!$D$6,MATCH(C591,'HARGA SATUAN'!$C$7:$C$1492,0),0)),"",OFFSET('HARGA SATUAN'!$D$6,MATCH(C591,'HARGA SATUAN'!$C$7:$C$1492,0),0))</f>
        <v/>
      </c>
      <c r="E591" s="101">
        <f ca="1">IF(B591="+","Unit",IF(ISERROR(OFFSET('HARGA SATUAN'!$E$6,MATCH(C591,'HARGA SATUAN'!$C$7:$C$1492,0),0)),"",OFFSET('HARGA SATUAN'!$E$6,MATCH(C591,'HARGA SATUAN'!$C$7:$C$1492,0),0)))</f>
        <v>0</v>
      </c>
      <c r="F591" s="138" t="str">
        <f t="shared" ca="1" si="29"/>
        <v/>
      </c>
      <c r="G591" s="41">
        <f ca="1">IF(ISERROR(OFFSET('HARGA SATUAN'!$I$6,MATCH(C591,'HARGA SATUAN'!$C$7:$C$1492,0),0)),"",OFFSET('HARGA SATUAN'!$I$6,MATCH(C591,'HARGA SATUAN'!$C$7:$C$1492,0),0))</f>
        <v>0</v>
      </c>
      <c r="H591" s="136" t="str">
        <f ca="1">IF(B591="","",#REF!)</f>
        <v/>
      </c>
      <c r="I591" s="136" t="str">
        <f ca="1">IF(B591="","",#REF!)</f>
        <v/>
      </c>
      <c r="J591" s="136" t="str">
        <f ca="1">IF(B591="","",#REF!)</f>
        <v/>
      </c>
      <c r="K591" s="136" t="str">
        <f ca="1">IF(B591="","",#REF!)</f>
        <v/>
      </c>
      <c r="L591" s="136" t="str">
        <f ca="1">IF(C591="","",#REF!)</f>
        <v/>
      </c>
    </row>
    <row r="592" spans="1:12">
      <c r="A592" s="112">
        <v>581</v>
      </c>
      <c r="B592" s="134" t="str">
        <f t="shared" ca="1" si="27"/>
        <v/>
      </c>
      <c r="C592" s="109" t="str">
        <f t="shared" ca="1" si="28"/>
        <v/>
      </c>
      <c r="D592" s="101" t="str">
        <f ca="1">IF(ISERROR(OFFSET('HARGA SATUAN'!$D$6,MATCH(C592,'HARGA SATUAN'!$C$7:$C$1492,0),0)),"",OFFSET('HARGA SATUAN'!$D$6,MATCH(C592,'HARGA SATUAN'!$C$7:$C$1492,0),0))</f>
        <v/>
      </c>
      <c r="E592" s="101">
        <f ca="1">IF(B592="+","Unit",IF(ISERROR(OFFSET('HARGA SATUAN'!$E$6,MATCH(C592,'HARGA SATUAN'!$C$7:$C$1492,0),0)),"",OFFSET('HARGA SATUAN'!$E$6,MATCH(C592,'HARGA SATUAN'!$C$7:$C$1492,0),0)))</f>
        <v>0</v>
      </c>
      <c r="F592" s="138" t="str">
        <f t="shared" ca="1" si="29"/>
        <v/>
      </c>
      <c r="G592" s="41">
        <f ca="1">IF(ISERROR(OFFSET('HARGA SATUAN'!$I$6,MATCH(C592,'HARGA SATUAN'!$C$7:$C$1492,0),0)),"",OFFSET('HARGA SATUAN'!$I$6,MATCH(C592,'HARGA SATUAN'!$C$7:$C$1492,0),0))</f>
        <v>0</v>
      </c>
      <c r="H592" s="136" t="str">
        <f ca="1">IF(B592="","",#REF!)</f>
        <v/>
      </c>
      <c r="I592" s="136" t="str">
        <f ca="1">IF(B592="","",#REF!)</f>
        <v/>
      </c>
      <c r="J592" s="136" t="str">
        <f ca="1">IF(B592="","",#REF!)</f>
        <v/>
      </c>
      <c r="K592" s="136" t="str">
        <f ca="1">IF(B592="","",#REF!)</f>
        <v/>
      </c>
      <c r="L592" s="136" t="str">
        <f ca="1">IF(C592="","",#REF!)</f>
        <v/>
      </c>
    </row>
    <row r="593" spans="1:12">
      <c r="A593" s="112">
        <v>582</v>
      </c>
      <c r="B593" s="134" t="str">
        <f t="shared" ca="1" si="27"/>
        <v/>
      </c>
      <c r="C593" s="109" t="str">
        <f t="shared" ca="1" si="28"/>
        <v/>
      </c>
      <c r="D593" s="101" t="str">
        <f ca="1">IF(ISERROR(OFFSET('HARGA SATUAN'!$D$6,MATCH(C593,'HARGA SATUAN'!$C$7:$C$1492,0),0)),"",OFFSET('HARGA SATUAN'!$D$6,MATCH(C593,'HARGA SATUAN'!$C$7:$C$1492,0),0))</f>
        <v/>
      </c>
      <c r="E593" s="101">
        <f ca="1">IF(B593="+","Unit",IF(ISERROR(OFFSET('HARGA SATUAN'!$E$6,MATCH(C593,'HARGA SATUAN'!$C$7:$C$1492,0),0)),"",OFFSET('HARGA SATUAN'!$E$6,MATCH(C593,'HARGA SATUAN'!$C$7:$C$1492,0),0)))</f>
        <v>0</v>
      </c>
      <c r="F593" s="138" t="str">
        <f t="shared" ca="1" si="29"/>
        <v/>
      </c>
      <c r="G593" s="41">
        <f ca="1">IF(ISERROR(OFFSET('HARGA SATUAN'!$I$6,MATCH(C593,'HARGA SATUAN'!$C$7:$C$1492,0),0)),"",OFFSET('HARGA SATUAN'!$I$6,MATCH(C593,'HARGA SATUAN'!$C$7:$C$1492,0),0))</f>
        <v>0</v>
      </c>
      <c r="H593" s="136" t="str">
        <f ca="1">IF(B593="","",#REF!)</f>
        <v/>
      </c>
      <c r="I593" s="136" t="str">
        <f ca="1">IF(B593="","",#REF!)</f>
        <v/>
      </c>
      <c r="J593" s="136" t="str">
        <f ca="1">IF(B593="","",#REF!)</f>
        <v/>
      </c>
      <c r="K593" s="136" t="str">
        <f ca="1">IF(B593="","",#REF!)</f>
        <v/>
      </c>
      <c r="L593" s="136" t="str">
        <f ca="1">IF(C593="","",#REF!)</f>
        <v/>
      </c>
    </row>
    <row r="594" spans="1:12">
      <c r="A594" s="112">
        <v>583</v>
      </c>
      <c r="B594" s="134" t="str">
        <f t="shared" ca="1" si="27"/>
        <v/>
      </c>
      <c r="C594" s="109" t="str">
        <f t="shared" ca="1" si="28"/>
        <v/>
      </c>
      <c r="D594" s="101" t="str">
        <f ca="1">IF(ISERROR(OFFSET('HARGA SATUAN'!$D$6,MATCH(C594,'HARGA SATUAN'!$C$7:$C$1492,0),0)),"",OFFSET('HARGA SATUAN'!$D$6,MATCH(C594,'HARGA SATUAN'!$C$7:$C$1492,0),0))</f>
        <v/>
      </c>
      <c r="E594" s="101">
        <f ca="1">IF(B594="+","Unit",IF(ISERROR(OFFSET('HARGA SATUAN'!$E$6,MATCH(C594,'HARGA SATUAN'!$C$7:$C$1492,0),0)),"",OFFSET('HARGA SATUAN'!$E$6,MATCH(C594,'HARGA SATUAN'!$C$7:$C$1492,0),0)))</f>
        <v>0</v>
      </c>
      <c r="F594" s="138" t="str">
        <f t="shared" ca="1" si="29"/>
        <v/>
      </c>
      <c r="G594" s="41">
        <f ca="1">IF(ISERROR(OFFSET('HARGA SATUAN'!$I$6,MATCH(C594,'HARGA SATUAN'!$C$7:$C$1492,0),0)),"",OFFSET('HARGA SATUAN'!$I$6,MATCH(C594,'HARGA SATUAN'!$C$7:$C$1492,0),0))</f>
        <v>0</v>
      </c>
      <c r="H594" s="136" t="str">
        <f ca="1">IF(B594="","",#REF!)</f>
        <v/>
      </c>
      <c r="I594" s="136" t="str">
        <f ca="1">IF(B594="","",#REF!)</f>
        <v/>
      </c>
      <c r="J594" s="136" t="str">
        <f ca="1">IF(B594="","",#REF!)</f>
        <v/>
      </c>
      <c r="K594" s="136" t="str">
        <f ca="1">IF(B594="","",#REF!)</f>
        <v/>
      </c>
      <c r="L594" s="136" t="str">
        <f ca="1">IF(C594="","",#REF!)</f>
        <v/>
      </c>
    </row>
    <row r="595" spans="1:12">
      <c r="A595" s="112">
        <v>584</v>
      </c>
      <c r="B595" s="134" t="str">
        <f t="shared" ca="1" si="27"/>
        <v/>
      </c>
      <c r="C595" s="109" t="str">
        <f t="shared" ca="1" si="28"/>
        <v/>
      </c>
      <c r="D595" s="101" t="str">
        <f ca="1">IF(ISERROR(OFFSET('HARGA SATUAN'!$D$6,MATCH(C595,'HARGA SATUAN'!$C$7:$C$1492,0),0)),"",OFFSET('HARGA SATUAN'!$D$6,MATCH(C595,'HARGA SATUAN'!$C$7:$C$1492,0),0))</f>
        <v/>
      </c>
      <c r="E595" s="101">
        <f ca="1">IF(B595="+","Unit",IF(ISERROR(OFFSET('HARGA SATUAN'!$E$6,MATCH(C595,'HARGA SATUAN'!$C$7:$C$1492,0),0)),"",OFFSET('HARGA SATUAN'!$E$6,MATCH(C595,'HARGA SATUAN'!$C$7:$C$1492,0),0)))</f>
        <v>0</v>
      </c>
      <c r="F595" s="138" t="str">
        <f t="shared" ca="1" si="29"/>
        <v/>
      </c>
      <c r="G595" s="41">
        <f ca="1">IF(ISERROR(OFFSET('HARGA SATUAN'!$I$6,MATCH(C595,'HARGA SATUAN'!$C$7:$C$1492,0),0)),"",OFFSET('HARGA SATUAN'!$I$6,MATCH(C595,'HARGA SATUAN'!$C$7:$C$1492,0),0))</f>
        <v>0</v>
      </c>
      <c r="H595" s="136" t="str">
        <f ca="1">IF(B595="","",#REF!)</f>
        <v/>
      </c>
      <c r="I595" s="136" t="str">
        <f ca="1">IF(B595="","",#REF!)</f>
        <v/>
      </c>
      <c r="J595" s="136" t="str">
        <f ca="1">IF(B595="","",#REF!)</f>
        <v/>
      </c>
      <c r="K595" s="136" t="str">
        <f ca="1">IF(B595="","",#REF!)</f>
        <v/>
      </c>
      <c r="L595" s="136" t="str">
        <f ca="1">IF(C595="","",#REF!)</f>
        <v/>
      </c>
    </row>
    <row r="596" spans="1:12">
      <c r="A596" s="112">
        <v>585</v>
      </c>
      <c r="B596" s="134" t="str">
        <f t="shared" ca="1" si="27"/>
        <v/>
      </c>
      <c r="C596" s="109" t="str">
        <f t="shared" ca="1" si="28"/>
        <v/>
      </c>
      <c r="D596" s="101" t="str">
        <f ca="1">IF(ISERROR(OFFSET('HARGA SATUAN'!$D$6,MATCH(C596,'HARGA SATUAN'!$C$7:$C$1492,0),0)),"",OFFSET('HARGA SATUAN'!$D$6,MATCH(C596,'HARGA SATUAN'!$C$7:$C$1492,0),0))</f>
        <v/>
      </c>
      <c r="E596" s="101">
        <f ca="1">IF(B596="+","Unit",IF(ISERROR(OFFSET('HARGA SATUAN'!$E$6,MATCH(C596,'HARGA SATUAN'!$C$7:$C$1492,0),0)),"",OFFSET('HARGA SATUAN'!$E$6,MATCH(C596,'HARGA SATUAN'!$C$7:$C$1492,0),0)))</f>
        <v>0</v>
      </c>
      <c r="F596" s="138" t="str">
        <f t="shared" ca="1" si="29"/>
        <v/>
      </c>
      <c r="G596" s="41">
        <f ca="1">IF(ISERROR(OFFSET('HARGA SATUAN'!$I$6,MATCH(C596,'HARGA SATUAN'!$C$7:$C$1492,0),0)),"",OFFSET('HARGA SATUAN'!$I$6,MATCH(C596,'HARGA SATUAN'!$C$7:$C$1492,0),0))</f>
        <v>0</v>
      </c>
      <c r="H596" s="136" t="str">
        <f ca="1">IF(B596="","",#REF!)</f>
        <v/>
      </c>
      <c r="I596" s="136" t="str">
        <f ca="1">IF(B596="","",#REF!)</f>
        <v/>
      </c>
      <c r="J596" s="136" t="str">
        <f ca="1">IF(B596="","",#REF!)</f>
        <v/>
      </c>
      <c r="K596" s="136" t="str">
        <f ca="1">IF(B596="","",#REF!)</f>
        <v/>
      </c>
      <c r="L596" s="136" t="str">
        <f ca="1">IF(C596="","",#REF!)</f>
        <v/>
      </c>
    </row>
    <row r="597" spans="1:12">
      <c r="A597" s="112">
        <v>586</v>
      </c>
      <c r="B597" s="134" t="str">
        <f t="shared" ca="1" si="27"/>
        <v/>
      </c>
      <c r="C597" s="109" t="str">
        <f t="shared" ca="1" si="28"/>
        <v/>
      </c>
      <c r="D597" s="101" t="str">
        <f ca="1">IF(ISERROR(OFFSET('HARGA SATUAN'!$D$6,MATCH(C597,'HARGA SATUAN'!$C$7:$C$1492,0),0)),"",OFFSET('HARGA SATUAN'!$D$6,MATCH(C597,'HARGA SATUAN'!$C$7:$C$1492,0),0))</f>
        <v/>
      </c>
      <c r="E597" s="101">
        <f ca="1">IF(B597="+","Unit",IF(ISERROR(OFFSET('HARGA SATUAN'!$E$6,MATCH(C597,'HARGA SATUAN'!$C$7:$C$1492,0),0)),"",OFFSET('HARGA SATUAN'!$E$6,MATCH(C597,'HARGA SATUAN'!$C$7:$C$1492,0),0)))</f>
        <v>0</v>
      </c>
      <c r="F597" s="138" t="str">
        <f t="shared" ca="1" si="29"/>
        <v/>
      </c>
      <c r="G597" s="41">
        <f ca="1">IF(ISERROR(OFFSET('HARGA SATUAN'!$I$6,MATCH(C597,'HARGA SATUAN'!$C$7:$C$1492,0),0)),"",OFFSET('HARGA SATUAN'!$I$6,MATCH(C597,'HARGA SATUAN'!$C$7:$C$1492,0),0))</f>
        <v>0</v>
      </c>
      <c r="H597" s="136" t="str">
        <f ca="1">IF(B597="","",#REF!)</f>
        <v/>
      </c>
      <c r="I597" s="136" t="str">
        <f ca="1">IF(B597="","",#REF!)</f>
        <v/>
      </c>
      <c r="J597" s="136" t="str">
        <f ca="1">IF(B597="","",#REF!)</f>
        <v/>
      </c>
      <c r="K597" s="136" t="str">
        <f ca="1">IF(B597="","",#REF!)</f>
        <v/>
      </c>
      <c r="L597" s="136" t="str">
        <f ca="1">IF(C597="","",#REF!)</f>
        <v/>
      </c>
    </row>
    <row r="598" spans="1:12">
      <c r="A598" s="112">
        <v>587</v>
      </c>
      <c r="B598" s="134" t="str">
        <f t="shared" ca="1" si="27"/>
        <v/>
      </c>
      <c r="C598" s="109" t="str">
        <f t="shared" ca="1" si="28"/>
        <v/>
      </c>
      <c r="D598" s="101" t="str">
        <f ca="1">IF(ISERROR(OFFSET('HARGA SATUAN'!$D$6,MATCH(C598,'HARGA SATUAN'!$C$7:$C$1492,0),0)),"",OFFSET('HARGA SATUAN'!$D$6,MATCH(C598,'HARGA SATUAN'!$C$7:$C$1492,0),0))</f>
        <v/>
      </c>
      <c r="E598" s="101">
        <f ca="1">IF(B598="+","Unit",IF(ISERROR(OFFSET('HARGA SATUAN'!$E$6,MATCH(C598,'HARGA SATUAN'!$C$7:$C$1492,0),0)),"",OFFSET('HARGA SATUAN'!$E$6,MATCH(C598,'HARGA SATUAN'!$C$7:$C$1492,0),0)))</f>
        <v>0</v>
      </c>
      <c r="F598" s="138" t="str">
        <f t="shared" ca="1" si="29"/>
        <v/>
      </c>
      <c r="G598" s="41">
        <f ca="1">IF(ISERROR(OFFSET('HARGA SATUAN'!$I$6,MATCH(C598,'HARGA SATUAN'!$C$7:$C$1492,0),0)),"",OFFSET('HARGA SATUAN'!$I$6,MATCH(C598,'HARGA SATUAN'!$C$7:$C$1492,0),0))</f>
        <v>0</v>
      </c>
      <c r="H598" s="136" t="str">
        <f ca="1">IF(B598="","",#REF!)</f>
        <v/>
      </c>
      <c r="I598" s="136" t="str">
        <f ca="1">IF(B598="","",#REF!)</f>
        <v/>
      </c>
      <c r="J598" s="136" t="str">
        <f ca="1">IF(B598="","",#REF!)</f>
        <v/>
      </c>
      <c r="K598" s="136" t="str">
        <f ca="1">IF(B598="","",#REF!)</f>
        <v/>
      </c>
      <c r="L598" s="136" t="str">
        <f ca="1">IF(C598="","",#REF!)</f>
        <v/>
      </c>
    </row>
    <row r="599" spans="1:12">
      <c r="A599" s="112">
        <v>588</v>
      </c>
      <c r="B599" s="134" t="str">
        <f t="shared" ca="1" si="27"/>
        <v/>
      </c>
      <c r="C599" s="109" t="str">
        <f t="shared" ca="1" si="28"/>
        <v/>
      </c>
      <c r="D599" s="101" t="str">
        <f ca="1">IF(ISERROR(OFFSET('HARGA SATUAN'!$D$6,MATCH(C599,'HARGA SATUAN'!$C$7:$C$1492,0),0)),"",OFFSET('HARGA SATUAN'!$D$6,MATCH(C599,'HARGA SATUAN'!$C$7:$C$1492,0),0))</f>
        <v/>
      </c>
      <c r="E599" s="101">
        <f ca="1">IF(B599="+","Unit",IF(ISERROR(OFFSET('HARGA SATUAN'!$E$6,MATCH(C599,'HARGA SATUAN'!$C$7:$C$1492,0),0)),"",OFFSET('HARGA SATUAN'!$E$6,MATCH(C599,'HARGA SATUAN'!$C$7:$C$1492,0),0)))</f>
        <v>0</v>
      </c>
      <c r="F599" s="138" t="str">
        <f t="shared" ca="1" si="29"/>
        <v/>
      </c>
      <c r="G599" s="41">
        <f ca="1">IF(ISERROR(OFFSET('HARGA SATUAN'!$I$6,MATCH(C599,'HARGA SATUAN'!$C$7:$C$1492,0),0)),"",OFFSET('HARGA SATUAN'!$I$6,MATCH(C599,'HARGA SATUAN'!$C$7:$C$1492,0),0))</f>
        <v>0</v>
      </c>
      <c r="H599" s="136" t="str">
        <f ca="1">IF(B599="","",#REF!)</f>
        <v/>
      </c>
      <c r="I599" s="136" t="str">
        <f ca="1">IF(B599="","",#REF!)</f>
        <v/>
      </c>
      <c r="J599" s="136" t="str">
        <f ca="1">IF(B599="","",#REF!)</f>
        <v/>
      </c>
      <c r="K599" s="136" t="str">
        <f ca="1">IF(B599="","",#REF!)</f>
        <v/>
      </c>
      <c r="L599" s="136" t="str">
        <f ca="1">IF(C599="","",#REF!)</f>
        <v/>
      </c>
    </row>
    <row r="600" spans="1:12">
      <c r="A600" s="112">
        <v>589</v>
      </c>
      <c r="B600" s="134" t="str">
        <f t="shared" ca="1" si="27"/>
        <v/>
      </c>
      <c r="C600" s="109" t="str">
        <f t="shared" ca="1" si="28"/>
        <v/>
      </c>
      <c r="D600" s="101" t="str">
        <f ca="1">IF(ISERROR(OFFSET('HARGA SATUAN'!$D$6,MATCH(C600,'HARGA SATUAN'!$C$7:$C$1492,0),0)),"",OFFSET('HARGA SATUAN'!$D$6,MATCH(C600,'HARGA SATUAN'!$C$7:$C$1492,0),0))</f>
        <v/>
      </c>
      <c r="E600" s="101">
        <f ca="1">IF(B600="+","Unit",IF(ISERROR(OFFSET('HARGA SATUAN'!$E$6,MATCH(C600,'HARGA SATUAN'!$C$7:$C$1492,0),0)),"",OFFSET('HARGA SATUAN'!$E$6,MATCH(C600,'HARGA SATUAN'!$C$7:$C$1492,0),0)))</f>
        <v>0</v>
      </c>
      <c r="F600" s="138" t="str">
        <f t="shared" ca="1" si="29"/>
        <v/>
      </c>
      <c r="G600" s="41">
        <f ca="1">IF(ISERROR(OFFSET('HARGA SATUAN'!$I$6,MATCH(C600,'HARGA SATUAN'!$C$7:$C$1492,0),0)),"",OFFSET('HARGA SATUAN'!$I$6,MATCH(C600,'HARGA SATUAN'!$C$7:$C$1492,0),0))</f>
        <v>0</v>
      </c>
      <c r="H600" s="136" t="str">
        <f ca="1">IF(B600="","",#REF!)</f>
        <v/>
      </c>
      <c r="I600" s="136" t="str">
        <f ca="1">IF(B600="","",#REF!)</f>
        <v/>
      </c>
      <c r="J600" s="136" t="str">
        <f ca="1">IF(B600="","",#REF!)</f>
        <v/>
      </c>
      <c r="K600" s="136" t="str">
        <f ca="1">IF(B600="","",#REF!)</f>
        <v/>
      </c>
      <c r="L600" s="136" t="str">
        <f ca="1">IF(C600="","",#REF!)</f>
        <v/>
      </c>
    </row>
    <row r="601" spans="1:12">
      <c r="A601" s="112">
        <v>590</v>
      </c>
      <c r="B601" s="134" t="str">
        <f t="shared" ca="1" si="27"/>
        <v/>
      </c>
      <c r="C601" s="109" t="str">
        <f t="shared" ca="1" si="28"/>
        <v/>
      </c>
      <c r="D601" s="101" t="str">
        <f ca="1">IF(ISERROR(OFFSET('HARGA SATUAN'!$D$6,MATCH(C601,'HARGA SATUAN'!$C$7:$C$1492,0),0)),"",OFFSET('HARGA SATUAN'!$D$6,MATCH(C601,'HARGA SATUAN'!$C$7:$C$1492,0),0))</f>
        <v/>
      </c>
      <c r="E601" s="101">
        <f ca="1">IF(B601="+","Unit",IF(ISERROR(OFFSET('HARGA SATUAN'!$E$6,MATCH(C601,'HARGA SATUAN'!$C$7:$C$1492,0),0)),"",OFFSET('HARGA SATUAN'!$E$6,MATCH(C601,'HARGA SATUAN'!$C$7:$C$1492,0),0)))</f>
        <v>0</v>
      </c>
      <c r="F601" s="138" t="str">
        <f t="shared" ca="1" si="29"/>
        <v/>
      </c>
      <c r="G601" s="41">
        <f ca="1">IF(ISERROR(OFFSET('HARGA SATUAN'!$I$6,MATCH(C601,'HARGA SATUAN'!$C$7:$C$1492,0),0)),"",OFFSET('HARGA SATUAN'!$I$6,MATCH(C601,'HARGA SATUAN'!$C$7:$C$1492,0),0))</f>
        <v>0</v>
      </c>
      <c r="H601" s="136" t="str">
        <f ca="1">IF(B601="","",#REF!)</f>
        <v/>
      </c>
      <c r="I601" s="136" t="str">
        <f ca="1">IF(B601="","",#REF!)</f>
        <v/>
      </c>
      <c r="J601" s="136" t="str">
        <f ca="1">IF(B601="","",#REF!)</f>
        <v/>
      </c>
      <c r="K601" s="136" t="str">
        <f ca="1">IF(B601="","",#REF!)</f>
        <v/>
      </c>
      <c r="L601" s="136" t="str">
        <f ca="1">IF(C601="","",#REF!)</f>
        <v/>
      </c>
    </row>
    <row r="602" spans="1:12">
      <c r="A602" s="112">
        <v>591</v>
      </c>
      <c r="B602" s="134" t="str">
        <f t="shared" ca="1" si="27"/>
        <v/>
      </c>
      <c r="C602" s="109" t="str">
        <f t="shared" ca="1" si="28"/>
        <v/>
      </c>
      <c r="D602" s="101" t="str">
        <f ca="1">IF(ISERROR(OFFSET('HARGA SATUAN'!$D$6,MATCH(C602,'HARGA SATUAN'!$C$7:$C$1492,0),0)),"",OFFSET('HARGA SATUAN'!$D$6,MATCH(C602,'HARGA SATUAN'!$C$7:$C$1492,0),0))</f>
        <v/>
      </c>
      <c r="E602" s="101">
        <f ca="1">IF(B602="+","Unit",IF(ISERROR(OFFSET('HARGA SATUAN'!$E$6,MATCH(C602,'HARGA SATUAN'!$C$7:$C$1492,0),0)),"",OFFSET('HARGA SATUAN'!$E$6,MATCH(C602,'HARGA SATUAN'!$C$7:$C$1492,0),0)))</f>
        <v>0</v>
      </c>
      <c r="F602" s="138" t="str">
        <f t="shared" ca="1" si="29"/>
        <v/>
      </c>
      <c r="G602" s="41">
        <f ca="1">IF(ISERROR(OFFSET('HARGA SATUAN'!$I$6,MATCH(C602,'HARGA SATUAN'!$C$7:$C$1492,0),0)),"",OFFSET('HARGA SATUAN'!$I$6,MATCH(C602,'HARGA SATUAN'!$C$7:$C$1492,0),0))</f>
        <v>0</v>
      </c>
      <c r="H602" s="136" t="str">
        <f ca="1">IF(B602="","",#REF!)</f>
        <v/>
      </c>
      <c r="I602" s="136" t="str">
        <f ca="1">IF(B602="","",#REF!)</f>
        <v/>
      </c>
      <c r="J602" s="136" t="str">
        <f ca="1">IF(B602="","",#REF!)</f>
        <v/>
      </c>
      <c r="K602" s="136" t="str">
        <f ca="1">IF(B602="","",#REF!)</f>
        <v/>
      </c>
      <c r="L602" s="136" t="str">
        <f ca="1">IF(C602="","",#REF!)</f>
        <v/>
      </c>
    </row>
    <row r="603" spans="1:12">
      <c r="A603" s="112">
        <v>592</v>
      </c>
      <c r="B603" s="134" t="str">
        <f t="shared" ca="1" si="27"/>
        <v/>
      </c>
      <c r="C603" s="109" t="str">
        <f t="shared" ca="1" si="28"/>
        <v/>
      </c>
      <c r="D603" s="101" t="str">
        <f ca="1">IF(ISERROR(OFFSET('HARGA SATUAN'!$D$6,MATCH(C603,'HARGA SATUAN'!$C$7:$C$1492,0),0)),"",OFFSET('HARGA SATUAN'!$D$6,MATCH(C603,'HARGA SATUAN'!$C$7:$C$1492,0),0))</f>
        <v/>
      </c>
      <c r="E603" s="101">
        <f ca="1">IF(B603="+","Unit",IF(ISERROR(OFFSET('HARGA SATUAN'!$E$6,MATCH(C603,'HARGA SATUAN'!$C$7:$C$1492,0),0)),"",OFFSET('HARGA SATUAN'!$E$6,MATCH(C603,'HARGA SATUAN'!$C$7:$C$1492,0),0)))</f>
        <v>0</v>
      </c>
      <c r="F603" s="138" t="str">
        <f t="shared" ca="1" si="29"/>
        <v/>
      </c>
      <c r="G603" s="41">
        <f ca="1">IF(ISERROR(OFFSET('HARGA SATUAN'!$I$6,MATCH(C603,'HARGA SATUAN'!$C$7:$C$1492,0),0)),"",OFFSET('HARGA SATUAN'!$I$6,MATCH(C603,'HARGA SATUAN'!$C$7:$C$1492,0),0))</f>
        <v>0</v>
      </c>
      <c r="H603" s="136" t="str">
        <f ca="1">IF(B603="","",#REF!)</f>
        <v/>
      </c>
      <c r="I603" s="136" t="str">
        <f ca="1">IF(B603="","",#REF!)</f>
        <v/>
      </c>
      <c r="J603" s="136" t="str">
        <f ca="1">IF(B603="","",#REF!)</f>
        <v/>
      </c>
      <c r="K603" s="136" t="str">
        <f ca="1">IF(B603="","",#REF!)</f>
        <v/>
      </c>
      <c r="L603" s="136" t="str">
        <f ca="1">IF(C603="","",#REF!)</f>
        <v/>
      </c>
    </row>
    <row r="604" spans="1:12">
      <c r="A604" s="112">
        <v>593</v>
      </c>
      <c r="B604" s="134" t="str">
        <f t="shared" ca="1" si="27"/>
        <v/>
      </c>
      <c r="C604" s="109" t="str">
        <f t="shared" ca="1" si="28"/>
        <v/>
      </c>
      <c r="D604" s="101" t="str">
        <f ca="1">IF(ISERROR(OFFSET('HARGA SATUAN'!$D$6,MATCH(C604,'HARGA SATUAN'!$C$7:$C$1492,0),0)),"",OFFSET('HARGA SATUAN'!$D$6,MATCH(C604,'HARGA SATUAN'!$C$7:$C$1492,0),0))</f>
        <v/>
      </c>
      <c r="E604" s="101">
        <f ca="1">IF(B604="+","Unit",IF(ISERROR(OFFSET('HARGA SATUAN'!$E$6,MATCH(C604,'HARGA SATUAN'!$C$7:$C$1492,0),0)),"",OFFSET('HARGA SATUAN'!$E$6,MATCH(C604,'HARGA SATUAN'!$C$7:$C$1492,0),0)))</f>
        <v>0</v>
      </c>
      <c r="F604" s="138" t="str">
        <f t="shared" ca="1" si="29"/>
        <v/>
      </c>
      <c r="G604" s="41">
        <f ca="1">IF(ISERROR(OFFSET('HARGA SATUAN'!$I$6,MATCH(C604,'HARGA SATUAN'!$C$7:$C$1492,0),0)),"",OFFSET('HARGA SATUAN'!$I$6,MATCH(C604,'HARGA SATUAN'!$C$7:$C$1492,0),0))</f>
        <v>0</v>
      </c>
      <c r="H604" s="136" t="str">
        <f ca="1">IF(B604="","",#REF!)</f>
        <v/>
      </c>
      <c r="I604" s="136" t="str">
        <f ca="1">IF(B604="","",#REF!)</f>
        <v/>
      </c>
      <c r="J604" s="136" t="str">
        <f ca="1">IF(B604="","",#REF!)</f>
        <v/>
      </c>
      <c r="K604" s="136" t="str">
        <f ca="1">IF(B604="","",#REF!)</f>
        <v/>
      </c>
      <c r="L604" s="136" t="str">
        <f ca="1">IF(C604="","",#REF!)</f>
        <v/>
      </c>
    </row>
    <row r="605" spans="1:12">
      <c r="A605" s="112">
        <v>594</v>
      </c>
      <c r="B605" s="134" t="str">
        <f t="shared" ca="1" si="27"/>
        <v/>
      </c>
      <c r="C605" s="109" t="str">
        <f t="shared" ca="1" si="28"/>
        <v/>
      </c>
      <c r="D605" s="101" t="str">
        <f ca="1">IF(ISERROR(OFFSET('HARGA SATUAN'!$D$6,MATCH(C605,'HARGA SATUAN'!$C$7:$C$1492,0),0)),"",OFFSET('HARGA SATUAN'!$D$6,MATCH(C605,'HARGA SATUAN'!$C$7:$C$1492,0),0))</f>
        <v/>
      </c>
      <c r="E605" s="101">
        <f ca="1">IF(B605="+","Unit",IF(ISERROR(OFFSET('HARGA SATUAN'!$E$6,MATCH(C605,'HARGA SATUAN'!$C$7:$C$1492,0),0)),"",OFFSET('HARGA SATUAN'!$E$6,MATCH(C605,'HARGA SATUAN'!$C$7:$C$1492,0),0)))</f>
        <v>0</v>
      </c>
      <c r="F605" s="138" t="str">
        <f t="shared" ca="1" si="29"/>
        <v/>
      </c>
      <c r="G605" s="41">
        <f ca="1">IF(ISERROR(OFFSET('HARGA SATUAN'!$I$6,MATCH(C605,'HARGA SATUAN'!$C$7:$C$1492,0),0)),"",OFFSET('HARGA SATUAN'!$I$6,MATCH(C605,'HARGA SATUAN'!$C$7:$C$1492,0),0))</f>
        <v>0</v>
      </c>
      <c r="H605" s="136" t="str">
        <f ca="1">IF(B605="","",#REF!)</f>
        <v/>
      </c>
      <c r="I605" s="136" t="str">
        <f ca="1">IF(B605="","",#REF!)</f>
        <v/>
      </c>
      <c r="J605" s="136" t="str">
        <f ca="1">IF(B605="","",#REF!)</f>
        <v/>
      </c>
      <c r="K605" s="136" t="str">
        <f ca="1">IF(B605="","",#REF!)</f>
        <v/>
      </c>
      <c r="L605" s="136" t="str">
        <f ca="1">IF(C605="","",#REF!)</f>
        <v/>
      </c>
    </row>
    <row r="606" spans="1:12">
      <c r="A606" s="112">
        <v>595</v>
      </c>
      <c r="B606" s="134" t="str">
        <f t="shared" ca="1" si="27"/>
        <v/>
      </c>
      <c r="C606" s="109" t="str">
        <f t="shared" ca="1" si="28"/>
        <v/>
      </c>
      <c r="D606" s="101" t="str">
        <f ca="1">IF(ISERROR(OFFSET('HARGA SATUAN'!$D$6,MATCH(C606,'HARGA SATUAN'!$C$7:$C$1492,0),0)),"",OFFSET('HARGA SATUAN'!$D$6,MATCH(C606,'HARGA SATUAN'!$C$7:$C$1492,0),0))</f>
        <v/>
      </c>
      <c r="E606" s="101">
        <f ca="1">IF(B606="+","Unit",IF(ISERROR(OFFSET('HARGA SATUAN'!$E$6,MATCH(C606,'HARGA SATUAN'!$C$7:$C$1492,0),0)),"",OFFSET('HARGA SATUAN'!$E$6,MATCH(C606,'HARGA SATUAN'!$C$7:$C$1492,0),0)))</f>
        <v>0</v>
      </c>
      <c r="F606" s="138" t="str">
        <f t="shared" ca="1" si="29"/>
        <v/>
      </c>
      <c r="G606" s="41">
        <f ca="1">IF(ISERROR(OFFSET('HARGA SATUAN'!$I$6,MATCH(C606,'HARGA SATUAN'!$C$7:$C$1492,0),0)),"",OFFSET('HARGA SATUAN'!$I$6,MATCH(C606,'HARGA SATUAN'!$C$7:$C$1492,0),0))</f>
        <v>0</v>
      </c>
      <c r="H606" s="136" t="str">
        <f ca="1">IF(B606="","",#REF!)</f>
        <v/>
      </c>
      <c r="I606" s="136" t="str">
        <f ca="1">IF(B606="","",#REF!)</f>
        <v/>
      </c>
      <c r="J606" s="136" t="str">
        <f ca="1">IF(B606="","",#REF!)</f>
        <v/>
      </c>
      <c r="K606" s="136" t="str">
        <f ca="1">IF(B606="","",#REF!)</f>
        <v/>
      </c>
      <c r="L606" s="136" t="str">
        <f ca="1">IF(C606="","",#REF!)</f>
        <v/>
      </c>
    </row>
    <row r="607" spans="1:12">
      <c r="A607" s="112">
        <v>596</v>
      </c>
      <c r="B607" s="134" t="str">
        <f t="shared" ca="1" si="27"/>
        <v/>
      </c>
      <c r="C607" s="109" t="str">
        <f t="shared" ca="1" si="28"/>
        <v/>
      </c>
      <c r="D607" s="101" t="str">
        <f ca="1">IF(ISERROR(OFFSET('HARGA SATUAN'!$D$6,MATCH(C607,'HARGA SATUAN'!$C$7:$C$1492,0),0)),"",OFFSET('HARGA SATUAN'!$D$6,MATCH(C607,'HARGA SATUAN'!$C$7:$C$1492,0),0))</f>
        <v/>
      </c>
      <c r="E607" s="101">
        <f ca="1">IF(B607="+","Unit",IF(ISERROR(OFFSET('HARGA SATUAN'!$E$6,MATCH(C607,'HARGA SATUAN'!$C$7:$C$1492,0),0)),"",OFFSET('HARGA SATUAN'!$E$6,MATCH(C607,'HARGA SATUAN'!$C$7:$C$1492,0),0)))</f>
        <v>0</v>
      </c>
      <c r="F607" s="138" t="str">
        <f t="shared" ca="1" si="29"/>
        <v/>
      </c>
      <c r="G607" s="41">
        <f ca="1">IF(ISERROR(OFFSET('HARGA SATUAN'!$I$6,MATCH(C607,'HARGA SATUAN'!$C$7:$C$1492,0),0)),"",OFFSET('HARGA SATUAN'!$I$6,MATCH(C607,'HARGA SATUAN'!$C$7:$C$1492,0),0))</f>
        <v>0</v>
      </c>
      <c r="H607" s="136" t="str">
        <f ca="1">IF(B607="","",#REF!)</f>
        <v/>
      </c>
      <c r="I607" s="136" t="str">
        <f ca="1">IF(B607="","",#REF!)</f>
        <v/>
      </c>
      <c r="J607" s="136" t="str">
        <f ca="1">IF(B607="","",#REF!)</f>
        <v/>
      </c>
      <c r="K607" s="136" t="str">
        <f ca="1">IF(B607="","",#REF!)</f>
        <v/>
      </c>
      <c r="L607" s="136" t="str">
        <f ca="1">IF(C607="","",#REF!)</f>
        <v/>
      </c>
    </row>
    <row r="608" spans="1:12">
      <c r="A608" s="112">
        <v>597</v>
      </c>
      <c r="B608" s="134" t="str">
        <f t="shared" ca="1" si="27"/>
        <v/>
      </c>
      <c r="C608" s="109" t="str">
        <f t="shared" ca="1" si="28"/>
        <v/>
      </c>
      <c r="D608" s="101" t="str">
        <f ca="1">IF(ISERROR(OFFSET('HARGA SATUAN'!$D$6,MATCH(C608,'HARGA SATUAN'!$C$7:$C$1492,0),0)),"",OFFSET('HARGA SATUAN'!$D$6,MATCH(C608,'HARGA SATUAN'!$C$7:$C$1492,0),0))</f>
        <v/>
      </c>
      <c r="E608" s="101">
        <f ca="1">IF(B608="+","Unit",IF(ISERROR(OFFSET('HARGA SATUAN'!$E$6,MATCH(C608,'HARGA SATUAN'!$C$7:$C$1492,0),0)),"",OFFSET('HARGA SATUAN'!$E$6,MATCH(C608,'HARGA SATUAN'!$C$7:$C$1492,0),0)))</f>
        <v>0</v>
      </c>
      <c r="F608" s="138" t="str">
        <f t="shared" ca="1" si="29"/>
        <v/>
      </c>
      <c r="G608" s="41">
        <f ca="1">IF(ISERROR(OFFSET('HARGA SATUAN'!$I$6,MATCH(C608,'HARGA SATUAN'!$C$7:$C$1492,0),0)),"",OFFSET('HARGA SATUAN'!$I$6,MATCH(C608,'HARGA SATUAN'!$C$7:$C$1492,0),0))</f>
        <v>0</v>
      </c>
      <c r="H608" s="136" t="str">
        <f ca="1">IF(B608="","",#REF!)</f>
        <v/>
      </c>
      <c r="I608" s="136" t="str">
        <f ca="1">IF(B608="","",#REF!)</f>
        <v/>
      </c>
      <c r="J608" s="136" t="str">
        <f ca="1">IF(B608="","",#REF!)</f>
        <v/>
      </c>
      <c r="K608" s="136" t="str">
        <f ca="1">IF(B608="","",#REF!)</f>
        <v/>
      </c>
      <c r="L608" s="136" t="str">
        <f ca="1">IF(C608="","",#REF!)</f>
        <v/>
      </c>
    </row>
    <row r="609" spans="1:12">
      <c r="A609" s="112">
        <v>598</v>
      </c>
      <c r="B609" s="134" t="str">
        <f t="shared" ca="1" si="27"/>
        <v/>
      </c>
      <c r="C609" s="109" t="str">
        <f t="shared" ca="1" si="28"/>
        <v/>
      </c>
      <c r="D609" s="101" t="str">
        <f ca="1">IF(ISERROR(OFFSET('HARGA SATUAN'!$D$6,MATCH(C609,'HARGA SATUAN'!$C$7:$C$1492,0),0)),"",OFFSET('HARGA SATUAN'!$D$6,MATCH(C609,'HARGA SATUAN'!$C$7:$C$1492,0),0))</f>
        <v/>
      </c>
      <c r="E609" s="101">
        <f ca="1">IF(B609="+","Unit",IF(ISERROR(OFFSET('HARGA SATUAN'!$E$6,MATCH(C609,'HARGA SATUAN'!$C$7:$C$1492,0),0)),"",OFFSET('HARGA SATUAN'!$E$6,MATCH(C609,'HARGA SATUAN'!$C$7:$C$1492,0),0)))</f>
        <v>0</v>
      </c>
      <c r="F609" s="138" t="str">
        <f t="shared" ca="1" si="29"/>
        <v/>
      </c>
      <c r="G609" s="41">
        <f ca="1">IF(ISERROR(OFFSET('HARGA SATUAN'!$I$6,MATCH(C609,'HARGA SATUAN'!$C$7:$C$1492,0),0)),"",OFFSET('HARGA SATUAN'!$I$6,MATCH(C609,'HARGA SATUAN'!$C$7:$C$1492,0),0))</f>
        <v>0</v>
      </c>
      <c r="H609" s="136" t="str">
        <f ca="1">IF(B609="","",#REF!)</f>
        <v/>
      </c>
      <c r="I609" s="136" t="str">
        <f ca="1">IF(B609="","",#REF!)</f>
        <v/>
      </c>
      <c r="J609" s="136" t="str">
        <f ca="1">IF(B609="","",#REF!)</f>
        <v/>
      </c>
      <c r="K609" s="136" t="str">
        <f ca="1">IF(B609="","",#REF!)</f>
        <v/>
      </c>
      <c r="L609" s="136" t="str">
        <f ca="1">IF(C609="","",#REF!)</f>
        <v/>
      </c>
    </row>
    <row r="610" spans="1:12">
      <c r="A610" s="112">
        <v>599</v>
      </c>
      <c r="B610" s="134" t="str">
        <f t="shared" ca="1" si="27"/>
        <v/>
      </c>
      <c r="C610" s="109" t="str">
        <f t="shared" ca="1" si="28"/>
        <v/>
      </c>
      <c r="D610" s="101" t="str">
        <f ca="1">IF(ISERROR(OFFSET('HARGA SATUAN'!$D$6,MATCH(C610,'HARGA SATUAN'!$C$7:$C$1492,0),0)),"",OFFSET('HARGA SATUAN'!$D$6,MATCH(C610,'HARGA SATUAN'!$C$7:$C$1492,0),0))</f>
        <v/>
      </c>
      <c r="E610" s="101">
        <f ca="1">IF(B610="+","Unit",IF(ISERROR(OFFSET('HARGA SATUAN'!$E$6,MATCH(C610,'HARGA SATUAN'!$C$7:$C$1492,0),0)),"",OFFSET('HARGA SATUAN'!$E$6,MATCH(C610,'HARGA SATUAN'!$C$7:$C$1492,0),0)))</f>
        <v>0</v>
      </c>
      <c r="F610" s="138" t="str">
        <f t="shared" ca="1" si="29"/>
        <v/>
      </c>
      <c r="G610" s="41">
        <f ca="1">IF(ISERROR(OFFSET('HARGA SATUAN'!$I$6,MATCH(C610,'HARGA SATUAN'!$C$7:$C$1492,0),0)),"",OFFSET('HARGA SATUAN'!$I$6,MATCH(C610,'HARGA SATUAN'!$C$7:$C$1492,0),0))</f>
        <v>0</v>
      </c>
      <c r="H610" s="136" t="str">
        <f ca="1">IF(B610="","",#REF!)</f>
        <v/>
      </c>
      <c r="I610" s="136" t="str">
        <f ca="1">IF(B610="","",#REF!)</f>
        <v/>
      </c>
      <c r="J610" s="136" t="str">
        <f ca="1">IF(B610="","",#REF!)</f>
        <v/>
      </c>
      <c r="K610" s="136" t="str">
        <f ca="1">IF(B610="","",#REF!)</f>
        <v/>
      </c>
      <c r="L610" s="136" t="str">
        <f ca="1">IF(C610="","",#REF!)</f>
        <v/>
      </c>
    </row>
    <row r="611" spans="1:12">
      <c r="A611" s="112">
        <v>600</v>
      </c>
      <c r="B611" s="134" t="str">
        <f t="shared" ca="1" si="27"/>
        <v/>
      </c>
      <c r="C611" s="109" t="str">
        <f t="shared" ca="1" si="28"/>
        <v/>
      </c>
      <c r="D611" s="101" t="str">
        <f ca="1">IF(ISERROR(OFFSET('HARGA SATUAN'!$D$6,MATCH(C611,'HARGA SATUAN'!$C$7:$C$1492,0),0)),"",OFFSET('HARGA SATUAN'!$D$6,MATCH(C611,'HARGA SATUAN'!$C$7:$C$1492,0),0))</f>
        <v/>
      </c>
      <c r="E611" s="101">
        <f ca="1">IF(B611="+","Unit",IF(ISERROR(OFFSET('HARGA SATUAN'!$E$6,MATCH(C611,'HARGA SATUAN'!$C$7:$C$1492,0),0)),"",OFFSET('HARGA SATUAN'!$E$6,MATCH(C611,'HARGA SATUAN'!$C$7:$C$1492,0),0)))</f>
        <v>0</v>
      </c>
      <c r="F611" s="138" t="str">
        <f t="shared" ca="1" si="29"/>
        <v/>
      </c>
      <c r="G611" s="41">
        <f ca="1">IF(ISERROR(OFFSET('HARGA SATUAN'!$I$6,MATCH(C611,'HARGA SATUAN'!$C$7:$C$1492,0),0)),"",OFFSET('HARGA SATUAN'!$I$6,MATCH(C611,'HARGA SATUAN'!$C$7:$C$1492,0),0))</f>
        <v>0</v>
      </c>
      <c r="H611" s="136" t="str">
        <f ca="1">IF(B611="","",#REF!)</f>
        <v/>
      </c>
      <c r="I611" s="136" t="str">
        <f ca="1">IF(B611="","",#REF!)</f>
        <v/>
      </c>
      <c r="J611" s="136" t="str">
        <f ca="1">IF(B611="","",#REF!)</f>
        <v/>
      </c>
      <c r="K611" s="136" t="str">
        <f ca="1">IF(B611="","",#REF!)</f>
        <v/>
      </c>
      <c r="L611" s="136" t="str">
        <f ca="1">IF(C611="","",#REF!)</f>
        <v/>
      </c>
    </row>
    <row r="612" spans="1:12">
      <c r="A612" s="112">
        <v>601</v>
      </c>
      <c r="B612" s="134" t="str">
        <f t="shared" ca="1" si="27"/>
        <v/>
      </c>
      <c r="C612" s="109" t="str">
        <f t="shared" ca="1" si="28"/>
        <v/>
      </c>
      <c r="D612" s="101" t="str">
        <f ca="1">IF(ISERROR(OFFSET('HARGA SATUAN'!$D$6,MATCH(C612,'HARGA SATUAN'!$C$7:$C$1492,0),0)),"",OFFSET('HARGA SATUAN'!$D$6,MATCH(C612,'HARGA SATUAN'!$C$7:$C$1492,0),0))</f>
        <v/>
      </c>
      <c r="E612" s="101">
        <f ca="1">IF(B612="+","Unit",IF(ISERROR(OFFSET('HARGA SATUAN'!$E$6,MATCH(C612,'HARGA SATUAN'!$C$7:$C$1492,0),0)),"",OFFSET('HARGA SATUAN'!$E$6,MATCH(C612,'HARGA SATUAN'!$C$7:$C$1492,0),0)))</f>
        <v>0</v>
      </c>
      <c r="F612" s="138" t="str">
        <f t="shared" ca="1" si="29"/>
        <v/>
      </c>
      <c r="G612" s="41">
        <f ca="1">IF(ISERROR(OFFSET('HARGA SATUAN'!$I$6,MATCH(C612,'HARGA SATUAN'!$C$7:$C$1492,0),0)),"",OFFSET('HARGA SATUAN'!$I$6,MATCH(C612,'HARGA SATUAN'!$C$7:$C$1492,0),0))</f>
        <v>0</v>
      </c>
      <c r="H612" s="136" t="str">
        <f ca="1">IF(B612="","",#REF!)</f>
        <v/>
      </c>
      <c r="I612" s="136" t="str">
        <f ca="1">IF(B612="","",#REF!)</f>
        <v/>
      </c>
      <c r="J612" s="136" t="str">
        <f ca="1">IF(B612="","",#REF!)</f>
        <v/>
      </c>
      <c r="K612" s="136" t="str">
        <f ca="1">IF(B612="","",#REF!)</f>
        <v/>
      </c>
      <c r="L612" s="136" t="str">
        <f ca="1">IF(C612="","",#REF!)</f>
        <v/>
      </c>
    </row>
    <row r="613" spans="1:12">
      <c r="A613" s="112">
        <v>602</v>
      </c>
      <c r="B613" s="134" t="str">
        <f t="shared" ca="1" si="27"/>
        <v/>
      </c>
      <c r="C613" s="109" t="str">
        <f t="shared" ca="1" si="28"/>
        <v/>
      </c>
      <c r="D613" s="101" t="str">
        <f ca="1">IF(ISERROR(OFFSET('HARGA SATUAN'!$D$6,MATCH(C613,'HARGA SATUAN'!$C$7:$C$1492,0),0)),"",OFFSET('HARGA SATUAN'!$D$6,MATCH(C613,'HARGA SATUAN'!$C$7:$C$1492,0),0))</f>
        <v/>
      </c>
      <c r="E613" s="101">
        <f ca="1">IF(B613="+","Unit",IF(ISERROR(OFFSET('HARGA SATUAN'!$E$6,MATCH(C613,'HARGA SATUAN'!$C$7:$C$1492,0),0)),"",OFFSET('HARGA SATUAN'!$E$6,MATCH(C613,'HARGA SATUAN'!$C$7:$C$1492,0),0)))</f>
        <v>0</v>
      </c>
      <c r="F613" s="138" t="str">
        <f t="shared" ca="1" si="29"/>
        <v/>
      </c>
      <c r="G613" s="41">
        <f ca="1">IF(ISERROR(OFFSET('HARGA SATUAN'!$I$6,MATCH(C613,'HARGA SATUAN'!$C$7:$C$1492,0),0)),"",OFFSET('HARGA SATUAN'!$I$6,MATCH(C613,'HARGA SATUAN'!$C$7:$C$1492,0),0))</f>
        <v>0</v>
      </c>
      <c r="H613" s="136" t="str">
        <f ca="1">IF(B613="","",#REF!)</f>
        <v/>
      </c>
      <c r="I613" s="136" t="str">
        <f ca="1">IF(B613="","",#REF!)</f>
        <v/>
      </c>
      <c r="J613" s="136" t="str">
        <f ca="1">IF(B613="","",#REF!)</f>
        <v/>
      </c>
      <c r="K613" s="136" t="str">
        <f ca="1">IF(B613="","",#REF!)</f>
        <v/>
      </c>
      <c r="L613" s="136" t="str">
        <f ca="1">IF(C613="","",#REF!)</f>
        <v/>
      </c>
    </row>
    <row r="614" spans="1:12">
      <c r="A614" s="112">
        <v>603</v>
      </c>
      <c r="B614" s="134" t="str">
        <f t="shared" ca="1" si="27"/>
        <v/>
      </c>
      <c r="C614" s="109" t="str">
        <f t="shared" ca="1" si="28"/>
        <v/>
      </c>
      <c r="D614" s="101" t="str">
        <f ca="1">IF(ISERROR(OFFSET('HARGA SATUAN'!$D$6,MATCH(C614,'HARGA SATUAN'!$C$7:$C$1492,0),0)),"",OFFSET('HARGA SATUAN'!$D$6,MATCH(C614,'HARGA SATUAN'!$C$7:$C$1492,0),0))</f>
        <v/>
      </c>
      <c r="E614" s="101">
        <f ca="1">IF(B614="+","Unit",IF(ISERROR(OFFSET('HARGA SATUAN'!$E$6,MATCH(C614,'HARGA SATUAN'!$C$7:$C$1492,0),0)),"",OFFSET('HARGA SATUAN'!$E$6,MATCH(C614,'HARGA SATUAN'!$C$7:$C$1492,0),0)))</f>
        <v>0</v>
      </c>
      <c r="F614" s="138" t="str">
        <f t="shared" ca="1" si="29"/>
        <v/>
      </c>
      <c r="G614" s="41">
        <f ca="1">IF(ISERROR(OFFSET('HARGA SATUAN'!$I$6,MATCH(C614,'HARGA SATUAN'!$C$7:$C$1492,0),0)),"",OFFSET('HARGA SATUAN'!$I$6,MATCH(C614,'HARGA SATUAN'!$C$7:$C$1492,0),0))</f>
        <v>0</v>
      </c>
      <c r="H614" s="136" t="str">
        <f ca="1">IF(B614="","",#REF!)</f>
        <v/>
      </c>
      <c r="I614" s="136" t="str">
        <f ca="1">IF(B614="","",#REF!)</f>
        <v/>
      </c>
      <c r="J614" s="136" t="str">
        <f ca="1">IF(B614="","",#REF!)</f>
        <v/>
      </c>
      <c r="K614" s="136" t="str">
        <f ca="1">IF(B614="","",#REF!)</f>
        <v/>
      </c>
      <c r="L614" s="136" t="str">
        <f ca="1">IF(C614="","",#REF!)</f>
        <v/>
      </c>
    </row>
    <row r="615" spans="1:12">
      <c r="A615" s="112">
        <v>604</v>
      </c>
      <c r="B615" s="134" t="str">
        <f t="shared" ca="1" si="27"/>
        <v/>
      </c>
      <c r="C615" s="109" t="str">
        <f t="shared" ca="1" si="28"/>
        <v/>
      </c>
      <c r="D615" s="101" t="str">
        <f ca="1">IF(ISERROR(OFFSET('HARGA SATUAN'!$D$6,MATCH(C615,'HARGA SATUAN'!$C$7:$C$1492,0),0)),"",OFFSET('HARGA SATUAN'!$D$6,MATCH(C615,'HARGA SATUAN'!$C$7:$C$1492,0),0))</f>
        <v/>
      </c>
      <c r="E615" s="101">
        <f ca="1">IF(B615="+","Unit",IF(ISERROR(OFFSET('HARGA SATUAN'!$E$6,MATCH(C615,'HARGA SATUAN'!$C$7:$C$1492,0),0)),"",OFFSET('HARGA SATUAN'!$E$6,MATCH(C615,'HARGA SATUAN'!$C$7:$C$1492,0),0)))</f>
        <v>0</v>
      </c>
      <c r="F615" s="138" t="str">
        <f t="shared" ca="1" si="29"/>
        <v/>
      </c>
      <c r="G615" s="41">
        <f ca="1">IF(ISERROR(OFFSET('HARGA SATUAN'!$I$6,MATCH(C615,'HARGA SATUAN'!$C$7:$C$1492,0),0)),"",OFFSET('HARGA SATUAN'!$I$6,MATCH(C615,'HARGA SATUAN'!$C$7:$C$1492,0),0))</f>
        <v>0</v>
      </c>
      <c r="H615" s="136" t="str">
        <f ca="1">IF(B615="","",#REF!)</f>
        <v/>
      </c>
      <c r="I615" s="136" t="str">
        <f ca="1">IF(B615="","",#REF!)</f>
        <v/>
      </c>
      <c r="J615" s="136" t="str">
        <f ca="1">IF(B615="","",#REF!)</f>
        <v/>
      </c>
      <c r="K615" s="136" t="str">
        <f ca="1">IF(B615="","",#REF!)</f>
        <v/>
      </c>
      <c r="L615" s="136" t="str">
        <f ca="1">IF(C615="","",#REF!)</f>
        <v/>
      </c>
    </row>
    <row r="616" spans="1:12">
      <c r="A616" s="112">
        <v>605</v>
      </c>
      <c r="B616" s="134" t="str">
        <f t="shared" ca="1" si="27"/>
        <v/>
      </c>
      <c r="C616" s="109" t="str">
        <f t="shared" ca="1" si="28"/>
        <v/>
      </c>
      <c r="D616" s="101" t="str">
        <f ca="1">IF(ISERROR(OFFSET('HARGA SATUAN'!$D$6,MATCH(C616,'HARGA SATUAN'!$C$7:$C$1492,0),0)),"",OFFSET('HARGA SATUAN'!$D$6,MATCH(C616,'HARGA SATUAN'!$C$7:$C$1492,0),0))</f>
        <v/>
      </c>
      <c r="E616" s="101">
        <f ca="1">IF(B616="+","Unit",IF(ISERROR(OFFSET('HARGA SATUAN'!$E$6,MATCH(C616,'HARGA SATUAN'!$C$7:$C$1492,0),0)),"",OFFSET('HARGA SATUAN'!$E$6,MATCH(C616,'HARGA SATUAN'!$C$7:$C$1492,0),0)))</f>
        <v>0</v>
      </c>
      <c r="F616" s="138" t="str">
        <f t="shared" ca="1" si="29"/>
        <v/>
      </c>
      <c r="G616" s="41">
        <f ca="1">IF(ISERROR(OFFSET('HARGA SATUAN'!$I$6,MATCH(C616,'HARGA SATUAN'!$C$7:$C$1492,0),0)),"",OFFSET('HARGA SATUAN'!$I$6,MATCH(C616,'HARGA SATUAN'!$C$7:$C$1492,0),0))</f>
        <v>0</v>
      </c>
      <c r="H616" s="136" t="str">
        <f ca="1">IF(B616="","",#REF!)</f>
        <v/>
      </c>
      <c r="I616" s="136" t="str">
        <f ca="1">IF(B616="","",#REF!)</f>
        <v/>
      </c>
      <c r="J616" s="136" t="str">
        <f ca="1">IF(B616="","",#REF!)</f>
        <v/>
      </c>
      <c r="K616" s="136" t="str">
        <f ca="1">IF(B616="","",#REF!)</f>
        <v/>
      </c>
      <c r="L616" s="136" t="str">
        <f ca="1">IF(C616="","",#REF!)</f>
        <v/>
      </c>
    </row>
    <row r="617" spans="1:12">
      <c r="A617" s="112">
        <v>606</v>
      </c>
      <c r="B617" s="134" t="str">
        <f t="shared" ca="1" si="27"/>
        <v/>
      </c>
      <c r="C617" s="109" t="str">
        <f t="shared" ca="1" si="28"/>
        <v/>
      </c>
      <c r="D617" s="101" t="str">
        <f ca="1">IF(ISERROR(OFFSET('HARGA SATUAN'!$D$6,MATCH(C617,'HARGA SATUAN'!$C$7:$C$1492,0),0)),"",OFFSET('HARGA SATUAN'!$D$6,MATCH(C617,'HARGA SATUAN'!$C$7:$C$1492,0),0))</f>
        <v/>
      </c>
      <c r="E617" s="101">
        <f ca="1">IF(B617="+","Unit",IF(ISERROR(OFFSET('HARGA SATUAN'!$E$6,MATCH(C617,'HARGA SATUAN'!$C$7:$C$1492,0),0)),"",OFFSET('HARGA SATUAN'!$E$6,MATCH(C617,'HARGA SATUAN'!$C$7:$C$1492,0),0)))</f>
        <v>0</v>
      </c>
      <c r="F617" s="138" t="str">
        <f t="shared" ca="1" si="29"/>
        <v/>
      </c>
      <c r="G617" s="41">
        <f ca="1">IF(ISERROR(OFFSET('HARGA SATUAN'!$I$6,MATCH(C617,'HARGA SATUAN'!$C$7:$C$1492,0),0)),"",OFFSET('HARGA SATUAN'!$I$6,MATCH(C617,'HARGA SATUAN'!$C$7:$C$1492,0),0))</f>
        <v>0</v>
      </c>
      <c r="H617" s="136" t="str">
        <f ca="1">IF(B617="","",#REF!)</f>
        <v/>
      </c>
      <c r="I617" s="136" t="str">
        <f ca="1">IF(B617="","",#REF!)</f>
        <v/>
      </c>
      <c r="J617" s="136" t="str">
        <f ca="1">IF(B617="","",#REF!)</f>
        <v/>
      </c>
      <c r="K617" s="136" t="str">
        <f ca="1">IF(B617="","",#REF!)</f>
        <v/>
      </c>
      <c r="L617" s="136" t="str">
        <f ca="1">IF(C617="","",#REF!)</f>
        <v/>
      </c>
    </row>
    <row r="618" spans="1:12">
      <c r="A618" s="112">
        <v>607</v>
      </c>
      <c r="B618" s="134" t="str">
        <f t="shared" ca="1" si="27"/>
        <v/>
      </c>
      <c r="C618" s="109" t="str">
        <f t="shared" ca="1" si="28"/>
        <v/>
      </c>
      <c r="D618" s="101" t="str">
        <f ca="1">IF(ISERROR(OFFSET('HARGA SATUAN'!$D$6,MATCH(C618,'HARGA SATUAN'!$C$7:$C$1492,0),0)),"",OFFSET('HARGA SATUAN'!$D$6,MATCH(C618,'HARGA SATUAN'!$C$7:$C$1492,0),0))</f>
        <v/>
      </c>
      <c r="E618" s="101">
        <f ca="1">IF(B618="+","Unit",IF(ISERROR(OFFSET('HARGA SATUAN'!$E$6,MATCH(C618,'HARGA SATUAN'!$C$7:$C$1492,0),0)),"",OFFSET('HARGA SATUAN'!$E$6,MATCH(C618,'HARGA SATUAN'!$C$7:$C$1492,0),0)))</f>
        <v>0</v>
      </c>
      <c r="F618" s="138" t="str">
        <f t="shared" ca="1" si="29"/>
        <v/>
      </c>
      <c r="G618" s="41">
        <f ca="1">IF(ISERROR(OFFSET('HARGA SATUAN'!$I$6,MATCH(C618,'HARGA SATUAN'!$C$7:$C$1492,0),0)),"",OFFSET('HARGA SATUAN'!$I$6,MATCH(C618,'HARGA SATUAN'!$C$7:$C$1492,0),0))</f>
        <v>0</v>
      </c>
      <c r="H618" s="136" t="str">
        <f ca="1">IF(B618="","",#REF!)</f>
        <v/>
      </c>
      <c r="I618" s="136" t="str">
        <f ca="1">IF(B618="","",#REF!)</f>
        <v/>
      </c>
      <c r="J618" s="136" t="str">
        <f ca="1">IF(B618="","",#REF!)</f>
        <v/>
      </c>
      <c r="K618" s="136" t="str">
        <f ca="1">IF(B618="","",#REF!)</f>
        <v/>
      </c>
      <c r="L618" s="136" t="str">
        <f ca="1">IF(C618="","",#REF!)</f>
        <v/>
      </c>
    </row>
    <row r="619" spans="1:12">
      <c r="A619" s="112">
        <v>608</v>
      </c>
      <c r="B619" s="134" t="str">
        <f t="shared" ca="1" si="27"/>
        <v/>
      </c>
      <c r="C619" s="109" t="str">
        <f t="shared" ca="1" si="28"/>
        <v/>
      </c>
      <c r="D619" s="101" t="str">
        <f ca="1">IF(ISERROR(OFFSET('HARGA SATUAN'!$D$6,MATCH(C619,'HARGA SATUAN'!$C$7:$C$1492,0),0)),"",OFFSET('HARGA SATUAN'!$D$6,MATCH(C619,'HARGA SATUAN'!$C$7:$C$1492,0),0))</f>
        <v/>
      </c>
      <c r="E619" s="101">
        <f ca="1">IF(B619="+","Unit",IF(ISERROR(OFFSET('HARGA SATUAN'!$E$6,MATCH(C619,'HARGA SATUAN'!$C$7:$C$1492,0),0)),"",OFFSET('HARGA SATUAN'!$E$6,MATCH(C619,'HARGA SATUAN'!$C$7:$C$1492,0),0)))</f>
        <v>0</v>
      </c>
      <c r="F619" s="138" t="str">
        <f t="shared" ca="1" si="29"/>
        <v/>
      </c>
      <c r="G619" s="41">
        <f ca="1">IF(ISERROR(OFFSET('HARGA SATUAN'!$I$6,MATCH(C619,'HARGA SATUAN'!$C$7:$C$1492,0),0)),"",OFFSET('HARGA SATUAN'!$I$6,MATCH(C619,'HARGA SATUAN'!$C$7:$C$1492,0),0))</f>
        <v>0</v>
      </c>
      <c r="H619" s="136" t="str">
        <f ca="1">IF(B619="","",#REF!)</f>
        <v/>
      </c>
      <c r="I619" s="136" t="str">
        <f ca="1">IF(B619="","",#REF!)</f>
        <v/>
      </c>
      <c r="J619" s="136" t="str">
        <f ca="1">IF(B619="","",#REF!)</f>
        <v/>
      </c>
      <c r="K619" s="136" t="str">
        <f ca="1">IF(B619="","",#REF!)</f>
        <v/>
      </c>
      <c r="L619" s="136" t="str">
        <f ca="1">IF(C619="","",#REF!)</f>
        <v/>
      </c>
    </row>
    <row r="620" spans="1:12">
      <c r="A620" s="112">
        <v>609</v>
      </c>
      <c r="B620" s="134" t="str">
        <f t="shared" ca="1" si="27"/>
        <v/>
      </c>
      <c r="C620" s="109" t="str">
        <f t="shared" ca="1" si="28"/>
        <v/>
      </c>
      <c r="D620" s="101" t="str">
        <f ca="1">IF(ISERROR(OFFSET('HARGA SATUAN'!$D$6,MATCH(C620,'HARGA SATUAN'!$C$7:$C$1492,0),0)),"",OFFSET('HARGA SATUAN'!$D$6,MATCH(C620,'HARGA SATUAN'!$C$7:$C$1492,0),0))</f>
        <v/>
      </c>
      <c r="E620" s="101">
        <f ca="1">IF(B620="+","Unit",IF(ISERROR(OFFSET('HARGA SATUAN'!$E$6,MATCH(C620,'HARGA SATUAN'!$C$7:$C$1492,0),0)),"",OFFSET('HARGA SATUAN'!$E$6,MATCH(C620,'HARGA SATUAN'!$C$7:$C$1492,0),0)))</f>
        <v>0</v>
      </c>
      <c r="F620" s="138" t="str">
        <f t="shared" ca="1" si="29"/>
        <v/>
      </c>
      <c r="G620" s="41">
        <f ca="1">IF(ISERROR(OFFSET('HARGA SATUAN'!$I$6,MATCH(C620,'HARGA SATUAN'!$C$7:$C$1492,0),0)),"",OFFSET('HARGA SATUAN'!$I$6,MATCH(C620,'HARGA SATUAN'!$C$7:$C$1492,0),0))</f>
        <v>0</v>
      </c>
      <c r="H620" s="136" t="str">
        <f ca="1">IF(B620="","",#REF!)</f>
        <v/>
      </c>
      <c r="I620" s="136" t="str">
        <f ca="1">IF(B620="","",#REF!)</f>
        <v/>
      </c>
      <c r="J620" s="136" t="str">
        <f ca="1">IF(B620="","",#REF!)</f>
        <v/>
      </c>
      <c r="K620" s="136" t="str">
        <f ca="1">IF(B620="","",#REF!)</f>
        <v/>
      </c>
      <c r="L620" s="136" t="str">
        <f ca="1">IF(C620="","",#REF!)</f>
        <v/>
      </c>
    </row>
    <row r="621" spans="1:12">
      <c r="A621" s="112">
        <v>610</v>
      </c>
      <c r="B621" s="134" t="str">
        <f t="shared" ca="1" si="27"/>
        <v/>
      </c>
      <c r="C621" s="109" t="str">
        <f t="shared" ca="1" si="28"/>
        <v/>
      </c>
      <c r="D621" s="101" t="str">
        <f ca="1">IF(ISERROR(OFFSET('HARGA SATUAN'!$D$6,MATCH(C621,'HARGA SATUAN'!$C$7:$C$1492,0),0)),"",OFFSET('HARGA SATUAN'!$D$6,MATCH(C621,'HARGA SATUAN'!$C$7:$C$1492,0),0))</f>
        <v/>
      </c>
      <c r="E621" s="101">
        <f ca="1">IF(B621="+","Unit",IF(ISERROR(OFFSET('HARGA SATUAN'!$E$6,MATCH(C621,'HARGA SATUAN'!$C$7:$C$1492,0),0)),"",OFFSET('HARGA SATUAN'!$E$6,MATCH(C621,'HARGA SATUAN'!$C$7:$C$1492,0),0)))</f>
        <v>0</v>
      </c>
      <c r="F621" s="138" t="str">
        <f t="shared" ca="1" si="29"/>
        <v/>
      </c>
      <c r="G621" s="41">
        <f ca="1">IF(ISERROR(OFFSET('HARGA SATUAN'!$I$6,MATCH(C621,'HARGA SATUAN'!$C$7:$C$1492,0),0)),"",OFFSET('HARGA SATUAN'!$I$6,MATCH(C621,'HARGA SATUAN'!$C$7:$C$1492,0),0))</f>
        <v>0</v>
      </c>
      <c r="H621" s="136" t="str">
        <f ca="1">IF(B621="","",#REF!)</f>
        <v/>
      </c>
      <c r="I621" s="136" t="str">
        <f ca="1">IF(B621="","",#REF!)</f>
        <v/>
      </c>
      <c r="J621" s="136" t="str">
        <f ca="1">IF(B621="","",#REF!)</f>
        <v/>
      </c>
      <c r="K621" s="136" t="str">
        <f ca="1">IF(B621="","",#REF!)</f>
        <v/>
      </c>
      <c r="L621" s="136" t="str">
        <f ca="1">IF(C621="","",#REF!)</f>
        <v/>
      </c>
    </row>
    <row r="622" spans="1:12">
      <c r="A622" s="112">
        <v>611</v>
      </c>
      <c r="B622" s="134" t="str">
        <f t="shared" ca="1" si="27"/>
        <v/>
      </c>
      <c r="C622" s="109" t="str">
        <f t="shared" ca="1" si="28"/>
        <v/>
      </c>
      <c r="D622" s="101" t="str">
        <f ca="1">IF(ISERROR(OFFSET('HARGA SATUAN'!$D$6,MATCH(C622,'HARGA SATUAN'!$C$7:$C$1492,0),0)),"",OFFSET('HARGA SATUAN'!$D$6,MATCH(C622,'HARGA SATUAN'!$C$7:$C$1492,0),0))</f>
        <v/>
      </c>
      <c r="E622" s="101">
        <f ca="1">IF(B622="+","Unit",IF(ISERROR(OFFSET('HARGA SATUAN'!$E$6,MATCH(C622,'HARGA SATUAN'!$C$7:$C$1492,0),0)),"",OFFSET('HARGA SATUAN'!$E$6,MATCH(C622,'HARGA SATUAN'!$C$7:$C$1492,0),0)))</f>
        <v>0</v>
      </c>
      <c r="F622" s="138" t="str">
        <f t="shared" ca="1" si="29"/>
        <v/>
      </c>
      <c r="G622" s="41">
        <f ca="1">IF(ISERROR(OFFSET('HARGA SATUAN'!$I$6,MATCH(C622,'HARGA SATUAN'!$C$7:$C$1492,0),0)),"",OFFSET('HARGA SATUAN'!$I$6,MATCH(C622,'HARGA SATUAN'!$C$7:$C$1492,0),0))</f>
        <v>0</v>
      </c>
      <c r="H622" s="136" t="str">
        <f ca="1">IF(B622="","",#REF!)</f>
        <v/>
      </c>
      <c r="I622" s="136" t="str">
        <f ca="1">IF(B622="","",#REF!)</f>
        <v/>
      </c>
      <c r="J622" s="136" t="str">
        <f ca="1">IF(B622="","",#REF!)</f>
        <v/>
      </c>
      <c r="K622" s="136" t="str">
        <f ca="1">IF(B622="","",#REF!)</f>
        <v/>
      </c>
      <c r="L622" s="136" t="str">
        <f ca="1">IF(C622="","",#REF!)</f>
        <v/>
      </c>
    </row>
    <row r="623" spans="1:12">
      <c r="A623" s="112">
        <v>612</v>
      </c>
      <c r="B623" s="134" t="str">
        <f t="shared" ca="1" si="27"/>
        <v/>
      </c>
      <c r="C623" s="109" t="str">
        <f t="shared" ca="1" si="28"/>
        <v/>
      </c>
      <c r="D623" s="101" t="str">
        <f ca="1">IF(ISERROR(OFFSET('HARGA SATUAN'!$D$6,MATCH(C623,'HARGA SATUAN'!$C$7:$C$1492,0),0)),"",OFFSET('HARGA SATUAN'!$D$6,MATCH(C623,'HARGA SATUAN'!$C$7:$C$1492,0),0))</f>
        <v/>
      </c>
      <c r="E623" s="101">
        <f ca="1">IF(B623="+","Unit",IF(ISERROR(OFFSET('HARGA SATUAN'!$E$6,MATCH(C623,'HARGA SATUAN'!$C$7:$C$1492,0),0)),"",OFFSET('HARGA SATUAN'!$E$6,MATCH(C623,'HARGA SATUAN'!$C$7:$C$1492,0),0)))</f>
        <v>0</v>
      </c>
      <c r="F623" s="138" t="str">
        <f t="shared" ca="1" si="29"/>
        <v/>
      </c>
      <c r="G623" s="41">
        <f ca="1">IF(ISERROR(OFFSET('HARGA SATUAN'!$I$6,MATCH(C623,'HARGA SATUAN'!$C$7:$C$1492,0),0)),"",OFFSET('HARGA SATUAN'!$I$6,MATCH(C623,'HARGA SATUAN'!$C$7:$C$1492,0),0))</f>
        <v>0</v>
      </c>
      <c r="H623" s="136" t="str">
        <f ca="1">IF(B623="","",#REF!)</f>
        <v/>
      </c>
      <c r="I623" s="136" t="str">
        <f ca="1">IF(B623="","",#REF!)</f>
        <v/>
      </c>
      <c r="J623" s="136" t="str">
        <f ca="1">IF(B623="","",#REF!)</f>
        <v/>
      </c>
      <c r="K623" s="136" t="str">
        <f ca="1">IF(B623="","",#REF!)</f>
        <v/>
      </c>
      <c r="L623" s="136" t="str">
        <f ca="1">IF(C623="","",#REF!)</f>
        <v/>
      </c>
    </row>
    <row r="624" spans="1:12">
      <c r="A624" s="112">
        <v>613</v>
      </c>
      <c r="B624" s="134" t="str">
        <f t="shared" ca="1" si="27"/>
        <v/>
      </c>
      <c r="C624" s="109" t="str">
        <f t="shared" ca="1" si="28"/>
        <v/>
      </c>
      <c r="D624" s="101" t="str">
        <f ca="1">IF(ISERROR(OFFSET('HARGA SATUAN'!$D$6,MATCH(C624,'HARGA SATUAN'!$C$7:$C$1492,0),0)),"",OFFSET('HARGA SATUAN'!$D$6,MATCH(C624,'HARGA SATUAN'!$C$7:$C$1492,0),0))</f>
        <v/>
      </c>
      <c r="E624" s="101">
        <f ca="1">IF(B624="+","Unit",IF(ISERROR(OFFSET('HARGA SATUAN'!$E$6,MATCH(C624,'HARGA SATUAN'!$C$7:$C$1492,0),0)),"",OFFSET('HARGA SATUAN'!$E$6,MATCH(C624,'HARGA SATUAN'!$C$7:$C$1492,0),0)))</f>
        <v>0</v>
      </c>
      <c r="F624" s="138" t="str">
        <f t="shared" ca="1" si="29"/>
        <v/>
      </c>
      <c r="G624" s="41">
        <f ca="1">IF(ISERROR(OFFSET('HARGA SATUAN'!$I$6,MATCH(C624,'HARGA SATUAN'!$C$7:$C$1492,0),0)),"",OFFSET('HARGA SATUAN'!$I$6,MATCH(C624,'HARGA SATUAN'!$C$7:$C$1492,0),0))</f>
        <v>0</v>
      </c>
      <c r="H624" s="136" t="str">
        <f ca="1">IF(B624="","",#REF!)</f>
        <v/>
      </c>
      <c r="I624" s="136" t="str">
        <f ca="1">IF(B624="","",#REF!)</f>
        <v/>
      </c>
      <c r="J624" s="136" t="str">
        <f ca="1">IF(B624="","",#REF!)</f>
        <v/>
      </c>
      <c r="K624" s="136" t="str">
        <f ca="1">IF(B624="","",#REF!)</f>
        <v/>
      </c>
      <c r="L624" s="136" t="str">
        <f ca="1">IF(C624="","",#REF!)</f>
        <v/>
      </c>
    </row>
    <row r="625" spans="1:12">
      <c r="A625" s="112">
        <v>614</v>
      </c>
      <c r="B625" s="134" t="str">
        <f t="shared" ca="1" si="27"/>
        <v/>
      </c>
      <c r="C625" s="109" t="str">
        <f t="shared" ca="1" si="28"/>
        <v/>
      </c>
      <c r="D625" s="101" t="str">
        <f ca="1">IF(ISERROR(OFFSET('HARGA SATUAN'!$D$6,MATCH(C625,'HARGA SATUAN'!$C$7:$C$1492,0),0)),"",OFFSET('HARGA SATUAN'!$D$6,MATCH(C625,'HARGA SATUAN'!$C$7:$C$1492,0),0))</f>
        <v/>
      </c>
      <c r="E625" s="101">
        <f ca="1">IF(B625="+","Unit",IF(ISERROR(OFFSET('HARGA SATUAN'!$E$6,MATCH(C625,'HARGA SATUAN'!$C$7:$C$1492,0),0)),"",OFFSET('HARGA SATUAN'!$E$6,MATCH(C625,'HARGA SATUAN'!$C$7:$C$1492,0),0)))</f>
        <v>0</v>
      </c>
      <c r="F625" s="138" t="str">
        <f t="shared" ca="1" si="29"/>
        <v/>
      </c>
      <c r="G625" s="41">
        <f ca="1">IF(ISERROR(OFFSET('HARGA SATUAN'!$I$6,MATCH(C625,'HARGA SATUAN'!$C$7:$C$1492,0),0)),"",OFFSET('HARGA SATUAN'!$I$6,MATCH(C625,'HARGA SATUAN'!$C$7:$C$1492,0),0))</f>
        <v>0</v>
      </c>
      <c r="H625" s="136" t="str">
        <f ca="1">IF(B625="","",#REF!)</f>
        <v/>
      </c>
      <c r="I625" s="136" t="str">
        <f ca="1">IF(B625="","",#REF!)</f>
        <v/>
      </c>
      <c r="J625" s="136" t="str">
        <f ca="1">IF(B625="","",#REF!)</f>
        <v/>
      </c>
      <c r="K625" s="136" t="str">
        <f ca="1">IF(B625="","",#REF!)</f>
        <v/>
      </c>
      <c r="L625" s="136" t="str">
        <f ca="1">IF(C625="","",#REF!)</f>
        <v/>
      </c>
    </row>
    <row r="626" spans="1:12">
      <c r="A626" s="112">
        <v>615</v>
      </c>
      <c r="B626" s="134" t="str">
        <f t="shared" ca="1" si="27"/>
        <v/>
      </c>
      <c r="C626" s="109" t="str">
        <f t="shared" ca="1" si="28"/>
        <v/>
      </c>
      <c r="D626" s="101" t="str">
        <f ca="1">IF(ISERROR(OFFSET('HARGA SATUAN'!$D$6,MATCH(C626,'HARGA SATUAN'!$C$7:$C$1492,0),0)),"",OFFSET('HARGA SATUAN'!$D$6,MATCH(C626,'HARGA SATUAN'!$C$7:$C$1492,0),0))</f>
        <v/>
      </c>
      <c r="E626" s="101">
        <f ca="1">IF(B626="+","Unit",IF(ISERROR(OFFSET('HARGA SATUAN'!$E$6,MATCH(C626,'HARGA SATUAN'!$C$7:$C$1492,0),0)),"",OFFSET('HARGA SATUAN'!$E$6,MATCH(C626,'HARGA SATUAN'!$C$7:$C$1492,0),0)))</f>
        <v>0</v>
      </c>
      <c r="F626" s="138" t="str">
        <f t="shared" ca="1" si="29"/>
        <v/>
      </c>
      <c r="G626" s="41">
        <f ca="1">IF(ISERROR(OFFSET('HARGA SATUAN'!$I$6,MATCH(C626,'HARGA SATUAN'!$C$7:$C$1492,0),0)),"",OFFSET('HARGA SATUAN'!$I$6,MATCH(C626,'HARGA SATUAN'!$C$7:$C$1492,0),0))</f>
        <v>0</v>
      </c>
      <c r="H626" s="136" t="str">
        <f ca="1">IF(B626="","",#REF!)</f>
        <v/>
      </c>
      <c r="I626" s="136" t="str">
        <f ca="1">IF(B626="","",#REF!)</f>
        <v/>
      </c>
      <c r="J626" s="136" t="str">
        <f ca="1">IF(B626="","",#REF!)</f>
        <v/>
      </c>
      <c r="K626" s="136" t="str">
        <f ca="1">IF(B626="","",#REF!)</f>
        <v/>
      </c>
      <c r="L626" s="136" t="str">
        <f ca="1">IF(C626="","",#REF!)</f>
        <v/>
      </c>
    </row>
    <row r="627" spans="1:12">
      <c r="A627" s="112">
        <v>616</v>
      </c>
      <c r="B627" s="134" t="str">
        <f t="shared" ca="1" si="27"/>
        <v/>
      </c>
      <c r="C627" s="109" t="str">
        <f t="shared" ca="1" si="28"/>
        <v/>
      </c>
      <c r="D627" s="101" t="str">
        <f ca="1">IF(ISERROR(OFFSET('HARGA SATUAN'!$D$6,MATCH(C627,'HARGA SATUAN'!$C$7:$C$1492,0),0)),"",OFFSET('HARGA SATUAN'!$D$6,MATCH(C627,'HARGA SATUAN'!$C$7:$C$1492,0),0))</f>
        <v/>
      </c>
      <c r="E627" s="101">
        <f ca="1">IF(B627="+","Unit",IF(ISERROR(OFFSET('HARGA SATUAN'!$E$6,MATCH(C627,'HARGA SATUAN'!$C$7:$C$1492,0),0)),"",OFFSET('HARGA SATUAN'!$E$6,MATCH(C627,'HARGA SATUAN'!$C$7:$C$1492,0),0)))</f>
        <v>0</v>
      </c>
      <c r="F627" s="138" t="str">
        <f t="shared" ca="1" si="29"/>
        <v/>
      </c>
      <c r="G627" s="41">
        <f ca="1">IF(ISERROR(OFFSET('HARGA SATUAN'!$I$6,MATCH(C627,'HARGA SATUAN'!$C$7:$C$1492,0),0)),"",OFFSET('HARGA SATUAN'!$I$6,MATCH(C627,'HARGA SATUAN'!$C$7:$C$1492,0),0))</f>
        <v>0</v>
      </c>
      <c r="H627" s="136" t="str">
        <f ca="1">IF(B627="","",#REF!)</f>
        <v/>
      </c>
      <c r="I627" s="136" t="str">
        <f ca="1">IF(B627="","",#REF!)</f>
        <v/>
      </c>
      <c r="J627" s="136" t="str">
        <f ca="1">IF(B627="","",#REF!)</f>
        <v/>
      </c>
      <c r="K627" s="136" t="str">
        <f ca="1">IF(B627="","",#REF!)</f>
        <v/>
      </c>
      <c r="L627" s="136" t="str">
        <f ca="1">IF(C627="","",#REF!)</f>
        <v/>
      </c>
    </row>
    <row r="628" spans="1:12">
      <c r="A628" s="112">
        <v>617</v>
      </c>
      <c r="B628" s="134" t="str">
        <f t="shared" ca="1" si="27"/>
        <v/>
      </c>
      <c r="C628" s="109" t="str">
        <f t="shared" ca="1" si="28"/>
        <v/>
      </c>
      <c r="D628" s="101" t="str">
        <f ca="1">IF(ISERROR(OFFSET('HARGA SATUAN'!$D$6,MATCH(C628,'HARGA SATUAN'!$C$7:$C$1492,0),0)),"",OFFSET('HARGA SATUAN'!$D$6,MATCH(C628,'HARGA SATUAN'!$C$7:$C$1492,0),0))</f>
        <v/>
      </c>
      <c r="E628" s="101">
        <f ca="1">IF(B628="+","Unit",IF(ISERROR(OFFSET('HARGA SATUAN'!$E$6,MATCH(C628,'HARGA SATUAN'!$C$7:$C$1492,0),0)),"",OFFSET('HARGA SATUAN'!$E$6,MATCH(C628,'HARGA SATUAN'!$C$7:$C$1492,0),0)))</f>
        <v>0</v>
      </c>
      <c r="F628" s="138" t="str">
        <f t="shared" ca="1" si="29"/>
        <v/>
      </c>
      <c r="G628" s="41">
        <f ca="1">IF(ISERROR(OFFSET('HARGA SATUAN'!$I$6,MATCH(C628,'HARGA SATUAN'!$C$7:$C$1492,0),0)),"",OFFSET('HARGA SATUAN'!$I$6,MATCH(C628,'HARGA SATUAN'!$C$7:$C$1492,0),0))</f>
        <v>0</v>
      </c>
      <c r="H628" s="136" t="str">
        <f ca="1">IF(B628="","",#REF!)</f>
        <v/>
      </c>
      <c r="I628" s="136" t="str">
        <f ca="1">IF(B628="","",#REF!)</f>
        <v/>
      </c>
      <c r="J628" s="136" t="str">
        <f ca="1">IF(B628="","",#REF!)</f>
        <v/>
      </c>
      <c r="K628" s="136" t="str">
        <f ca="1">IF(B628="","",#REF!)</f>
        <v/>
      </c>
      <c r="L628" s="136" t="str">
        <f ca="1">IF(C628="","",#REF!)</f>
        <v/>
      </c>
    </row>
    <row r="629" spans="1:12">
      <c r="A629" s="112">
        <v>618</v>
      </c>
      <c r="B629" s="134" t="str">
        <f t="shared" ca="1" si="27"/>
        <v/>
      </c>
      <c r="C629" s="109" t="str">
        <f t="shared" ca="1" si="28"/>
        <v/>
      </c>
      <c r="D629" s="101" t="str">
        <f ca="1">IF(ISERROR(OFFSET('HARGA SATUAN'!$D$6,MATCH(C629,'HARGA SATUAN'!$C$7:$C$1492,0),0)),"",OFFSET('HARGA SATUAN'!$D$6,MATCH(C629,'HARGA SATUAN'!$C$7:$C$1492,0),0))</f>
        <v/>
      </c>
      <c r="E629" s="101">
        <f ca="1">IF(B629="+","Unit",IF(ISERROR(OFFSET('HARGA SATUAN'!$E$6,MATCH(C629,'HARGA SATUAN'!$C$7:$C$1492,0),0)),"",OFFSET('HARGA SATUAN'!$E$6,MATCH(C629,'HARGA SATUAN'!$C$7:$C$1492,0),0)))</f>
        <v>0</v>
      </c>
      <c r="F629" s="138" t="str">
        <f t="shared" ca="1" si="29"/>
        <v/>
      </c>
      <c r="G629" s="41">
        <f ca="1">IF(ISERROR(OFFSET('HARGA SATUAN'!$I$6,MATCH(C629,'HARGA SATUAN'!$C$7:$C$1492,0),0)),"",OFFSET('HARGA SATUAN'!$I$6,MATCH(C629,'HARGA SATUAN'!$C$7:$C$1492,0),0))</f>
        <v>0</v>
      </c>
      <c r="H629" s="136" t="str">
        <f ca="1">IF(B629="","",#REF!)</f>
        <v/>
      </c>
      <c r="I629" s="136" t="str">
        <f ca="1">IF(B629="","",#REF!)</f>
        <v/>
      </c>
      <c r="J629" s="136" t="str">
        <f ca="1">IF(B629="","",#REF!)</f>
        <v/>
      </c>
      <c r="K629" s="136" t="str">
        <f ca="1">IF(B629="","",#REF!)</f>
        <v/>
      </c>
      <c r="L629" s="136" t="str">
        <f ca="1">IF(C629="","",#REF!)</f>
        <v/>
      </c>
    </row>
    <row r="630" spans="1:12">
      <c r="A630" s="112">
        <v>619</v>
      </c>
      <c r="B630" s="134" t="str">
        <f t="shared" ca="1" si="27"/>
        <v/>
      </c>
      <c r="C630" s="109" t="str">
        <f t="shared" ca="1" si="28"/>
        <v/>
      </c>
      <c r="D630" s="101" t="str">
        <f ca="1">IF(ISERROR(OFFSET('HARGA SATUAN'!$D$6,MATCH(C630,'HARGA SATUAN'!$C$7:$C$1492,0),0)),"",OFFSET('HARGA SATUAN'!$D$6,MATCH(C630,'HARGA SATUAN'!$C$7:$C$1492,0),0))</f>
        <v/>
      </c>
      <c r="E630" s="101">
        <f ca="1">IF(B630="+","Unit",IF(ISERROR(OFFSET('HARGA SATUAN'!$E$6,MATCH(C630,'HARGA SATUAN'!$C$7:$C$1492,0),0)),"",OFFSET('HARGA SATUAN'!$E$6,MATCH(C630,'HARGA SATUAN'!$C$7:$C$1492,0),0)))</f>
        <v>0</v>
      </c>
      <c r="F630" s="138" t="str">
        <f t="shared" ca="1" si="29"/>
        <v/>
      </c>
      <c r="G630" s="41">
        <f ca="1">IF(ISERROR(OFFSET('HARGA SATUAN'!$I$6,MATCH(C630,'HARGA SATUAN'!$C$7:$C$1492,0),0)),"",OFFSET('HARGA SATUAN'!$I$6,MATCH(C630,'HARGA SATUAN'!$C$7:$C$1492,0),0))</f>
        <v>0</v>
      </c>
      <c r="H630" s="136" t="str">
        <f ca="1">IF(B630="","",#REF!)</f>
        <v/>
      </c>
      <c r="I630" s="136" t="str">
        <f ca="1">IF(B630="","",#REF!)</f>
        <v/>
      </c>
      <c r="J630" s="136" t="str">
        <f ca="1">IF(B630="","",#REF!)</f>
        <v/>
      </c>
      <c r="K630" s="136" t="str">
        <f ca="1">IF(B630="","",#REF!)</f>
        <v/>
      </c>
      <c r="L630" s="136" t="str">
        <f ca="1">IF(C630="","",#REF!)</f>
        <v/>
      </c>
    </row>
    <row r="631" spans="1:12">
      <c r="A631" s="112">
        <v>620</v>
      </c>
      <c r="B631" s="134" t="str">
        <f t="shared" ca="1" si="27"/>
        <v/>
      </c>
      <c r="C631" s="109" t="str">
        <f t="shared" ca="1" si="28"/>
        <v/>
      </c>
      <c r="D631" s="101" t="str">
        <f ca="1">IF(ISERROR(OFFSET('HARGA SATUAN'!$D$6,MATCH(C631,'HARGA SATUAN'!$C$7:$C$1492,0),0)),"",OFFSET('HARGA SATUAN'!$D$6,MATCH(C631,'HARGA SATUAN'!$C$7:$C$1492,0),0))</f>
        <v/>
      </c>
      <c r="E631" s="101">
        <f ca="1">IF(B631="+","Unit",IF(ISERROR(OFFSET('HARGA SATUAN'!$E$6,MATCH(C631,'HARGA SATUAN'!$C$7:$C$1492,0),0)),"",OFFSET('HARGA SATUAN'!$E$6,MATCH(C631,'HARGA SATUAN'!$C$7:$C$1492,0),0)))</f>
        <v>0</v>
      </c>
      <c r="F631" s="138" t="str">
        <f t="shared" ca="1" si="29"/>
        <v/>
      </c>
      <c r="G631" s="41">
        <f ca="1">IF(ISERROR(OFFSET('HARGA SATUAN'!$I$6,MATCH(C631,'HARGA SATUAN'!$C$7:$C$1492,0),0)),"",OFFSET('HARGA SATUAN'!$I$6,MATCH(C631,'HARGA SATUAN'!$C$7:$C$1492,0),0))</f>
        <v>0</v>
      </c>
      <c r="H631" s="136" t="str">
        <f ca="1">IF(B631="","",#REF!)</f>
        <v/>
      </c>
      <c r="I631" s="136" t="str">
        <f ca="1">IF(B631="","",#REF!)</f>
        <v/>
      </c>
      <c r="J631" s="136" t="str">
        <f ca="1">IF(B631="","",#REF!)</f>
        <v/>
      </c>
      <c r="K631" s="136" t="str">
        <f ca="1">IF(B631="","",#REF!)</f>
        <v/>
      </c>
      <c r="L631" s="136" t="str">
        <f ca="1">IF(C631="","",#REF!)</f>
        <v/>
      </c>
    </row>
    <row r="632" spans="1:12">
      <c r="A632" s="112">
        <v>621</v>
      </c>
      <c r="B632" s="134" t="str">
        <f t="shared" ca="1" si="27"/>
        <v/>
      </c>
      <c r="C632" s="109" t="str">
        <f t="shared" ca="1" si="28"/>
        <v/>
      </c>
      <c r="D632" s="101" t="str">
        <f ca="1">IF(ISERROR(OFFSET('HARGA SATUAN'!$D$6,MATCH(C632,'HARGA SATUAN'!$C$7:$C$1492,0),0)),"",OFFSET('HARGA SATUAN'!$D$6,MATCH(C632,'HARGA SATUAN'!$C$7:$C$1492,0),0))</f>
        <v/>
      </c>
      <c r="E632" s="101">
        <f ca="1">IF(B632="+","Unit",IF(ISERROR(OFFSET('HARGA SATUAN'!$E$6,MATCH(C632,'HARGA SATUAN'!$C$7:$C$1492,0),0)),"",OFFSET('HARGA SATUAN'!$E$6,MATCH(C632,'HARGA SATUAN'!$C$7:$C$1492,0),0)))</f>
        <v>0</v>
      </c>
      <c r="F632" s="138" t="str">
        <f t="shared" ca="1" si="29"/>
        <v/>
      </c>
      <c r="G632" s="41">
        <f ca="1">IF(ISERROR(OFFSET('HARGA SATUAN'!$I$6,MATCH(C632,'HARGA SATUAN'!$C$7:$C$1492,0),0)),"",OFFSET('HARGA SATUAN'!$I$6,MATCH(C632,'HARGA SATUAN'!$C$7:$C$1492,0),0))</f>
        <v>0</v>
      </c>
      <c r="H632" s="136" t="str">
        <f ca="1">IF(B632="","",#REF!)</f>
        <v/>
      </c>
      <c r="I632" s="136" t="str">
        <f ca="1">IF(B632="","",#REF!)</f>
        <v/>
      </c>
      <c r="J632" s="136" t="str">
        <f ca="1">IF(B632="","",#REF!)</f>
        <v/>
      </c>
      <c r="K632" s="136" t="str">
        <f ca="1">IF(B632="","",#REF!)</f>
        <v/>
      </c>
      <c r="L632" s="136" t="str">
        <f ca="1">IF(C632="","",#REF!)</f>
        <v/>
      </c>
    </row>
    <row r="633" spans="1:12">
      <c r="A633" s="112">
        <v>622</v>
      </c>
      <c r="B633" s="134" t="str">
        <f t="shared" ca="1" si="27"/>
        <v/>
      </c>
      <c r="C633" s="109" t="str">
        <f t="shared" ca="1" si="28"/>
        <v/>
      </c>
      <c r="D633" s="101" t="str">
        <f ca="1">IF(ISERROR(OFFSET('HARGA SATUAN'!$D$6,MATCH(C633,'HARGA SATUAN'!$C$7:$C$1492,0),0)),"",OFFSET('HARGA SATUAN'!$D$6,MATCH(C633,'HARGA SATUAN'!$C$7:$C$1492,0),0))</f>
        <v/>
      </c>
      <c r="E633" s="101">
        <f ca="1">IF(B633="+","Unit",IF(ISERROR(OFFSET('HARGA SATUAN'!$E$6,MATCH(C633,'HARGA SATUAN'!$C$7:$C$1492,0),0)),"",OFFSET('HARGA SATUAN'!$E$6,MATCH(C633,'HARGA SATUAN'!$C$7:$C$1492,0),0)))</f>
        <v>0</v>
      </c>
      <c r="F633" s="138" t="str">
        <f t="shared" ca="1" si="29"/>
        <v/>
      </c>
      <c r="G633" s="41">
        <f ca="1">IF(ISERROR(OFFSET('HARGA SATUAN'!$I$6,MATCH(C633,'HARGA SATUAN'!$C$7:$C$1492,0),0)),"",OFFSET('HARGA SATUAN'!$I$6,MATCH(C633,'HARGA SATUAN'!$C$7:$C$1492,0),0))</f>
        <v>0</v>
      </c>
      <c r="H633" s="136" t="str">
        <f ca="1">IF(B633="","",#REF!)</f>
        <v/>
      </c>
      <c r="I633" s="136" t="str">
        <f ca="1">IF(B633="","",#REF!)</f>
        <v/>
      </c>
      <c r="J633" s="136" t="str">
        <f ca="1">IF(B633="","",#REF!)</f>
        <v/>
      </c>
      <c r="K633" s="136" t="str">
        <f ca="1">IF(B633="","",#REF!)</f>
        <v/>
      </c>
      <c r="L633" s="136" t="str">
        <f ca="1">IF(C633="","",#REF!)</f>
        <v/>
      </c>
    </row>
    <row r="634" spans="1:12">
      <c r="A634" s="112">
        <v>623</v>
      </c>
      <c r="B634" s="134" t="str">
        <f t="shared" ca="1" si="27"/>
        <v/>
      </c>
      <c r="C634" s="109" t="str">
        <f t="shared" ca="1" si="28"/>
        <v/>
      </c>
      <c r="D634" s="101" t="str">
        <f ca="1">IF(ISERROR(OFFSET('HARGA SATUAN'!$D$6,MATCH(C634,'HARGA SATUAN'!$C$7:$C$1492,0),0)),"",OFFSET('HARGA SATUAN'!$D$6,MATCH(C634,'HARGA SATUAN'!$C$7:$C$1492,0),0))</f>
        <v/>
      </c>
      <c r="E634" s="101">
        <f ca="1">IF(B634="+","Unit",IF(ISERROR(OFFSET('HARGA SATUAN'!$E$6,MATCH(C634,'HARGA SATUAN'!$C$7:$C$1492,0),0)),"",OFFSET('HARGA SATUAN'!$E$6,MATCH(C634,'HARGA SATUAN'!$C$7:$C$1492,0),0)))</f>
        <v>0</v>
      </c>
      <c r="F634" s="138" t="str">
        <f t="shared" ca="1" si="29"/>
        <v/>
      </c>
      <c r="G634" s="41">
        <f ca="1">IF(ISERROR(OFFSET('HARGA SATUAN'!$I$6,MATCH(C634,'HARGA SATUAN'!$C$7:$C$1492,0),0)),"",OFFSET('HARGA SATUAN'!$I$6,MATCH(C634,'HARGA SATUAN'!$C$7:$C$1492,0),0))</f>
        <v>0</v>
      </c>
      <c r="H634" s="136" t="str">
        <f ca="1">IF(B634="","",#REF!)</f>
        <v/>
      </c>
      <c r="I634" s="136" t="str">
        <f ca="1">IF(B634="","",#REF!)</f>
        <v/>
      </c>
      <c r="J634" s="136" t="str">
        <f ca="1">IF(B634="","",#REF!)</f>
        <v/>
      </c>
      <c r="K634" s="136" t="str">
        <f ca="1">IF(B634="","",#REF!)</f>
        <v/>
      </c>
      <c r="L634" s="136" t="str">
        <f ca="1">IF(C634="","",#REF!)</f>
        <v/>
      </c>
    </row>
    <row r="635" spans="1:12">
      <c r="A635" s="112">
        <v>624</v>
      </c>
      <c r="B635" s="134" t="str">
        <f t="shared" ca="1" si="27"/>
        <v/>
      </c>
      <c r="C635" s="109" t="str">
        <f t="shared" ca="1" si="28"/>
        <v/>
      </c>
      <c r="D635" s="101" t="str">
        <f ca="1">IF(ISERROR(OFFSET('HARGA SATUAN'!$D$6,MATCH(C635,'HARGA SATUAN'!$C$7:$C$1492,0),0)),"",OFFSET('HARGA SATUAN'!$D$6,MATCH(C635,'HARGA SATUAN'!$C$7:$C$1492,0),0))</f>
        <v/>
      </c>
      <c r="E635" s="101">
        <f ca="1">IF(B635="+","Unit",IF(ISERROR(OFFSET('HARGA SATUAN'!$E$6,MATCH(C635,'HARGA SATUAN'!$C$7:$C$1492,0),0)),"",OFFSET('HARGA SATUAN'!$E$6,MATCH(C635,'HARGA SATUAN'!$C$7:$C$1492,0),0)))</f>
        <v>0</v>
      </c>
      <c r="F635" s="138" t="str">
        <f t="shared" ca="1" si="29"/>
        <v/>
      </c>
      <c r="G635" s="41">
        <f ca="1">IF(ISERROR(OFFSET('HARGA SATUAN'!$I$6,MATCH(C635,'HARGA SATUAN'!$C$7:$C$1492,0),0)),"",OFFSET('HARGA SATUAN'!$I$6,MATCH(C635,'HARGA SATUAN'!$C$7:$C$1492,0),0))</f>
        <v>0</v>
      </c>
      <c r="H635" s="136" t="str">
        <f ca="1">IF(B635="","",#REF!)</f>
        <v/>
      </c>
      <c r="I635" s="136" t="str">
        <f ca="1">IF(B635="","",#REF!)</f>
        <v/>
      </c>
      <c r="J635" s="136" t="str">
        <f ca="1">IF(B635="","",#REF!)</f>
        <v/>
      </c>
      <c r="K635" s="136" t="str">
        <f ca="1">IF(B635="","",#REF!)</f>
        <v/>
      </c>
      <c r="L635" s="136" t="str">
        <f ca="1">IF(C635="","",#REF!)</f>
        <v/>
      </c>
    </row>
    <row r="636" spans="1:12">
      <c r="A636" s="112">
        <v>625</v>
      </c>
      <c r="B636" s="134" t="str">
        <f t="shared" ca="1" si="27"/>
        <v/>
      </c>
      <c r="C636" s="109" t="str">
        <f t="shared" ca="1" si="28"/>
        <v/>
      </c>
      <c r="D636" s="101" t="str">
        <f ca="1">IF(ISERROR(OFFSET('HARGA SATUAN'!$D$6,MATCH(C636,'HARGA SATUAN'!$C$7:$C$1492,0),0)),"",OFFSET('HARGA SATUAN'!$D$6,MATCH(C636,'HARGA SATUAN'!$C$7:$C$1492,0),0))</f>
        <v/>
      </c>
      <c r="E636" s="101">
        <f ca="1">IF(B636="+","Unit",IF(ISERROR(OFFSET('HARGA SATUAN'!$E$6,MATCH(C636,'HARGA SATUAN'!$C$7:$C$1492,0),0)),"",OFFSET('HARGA SATUAN'!$E$6,MATCH(C636,'HARGA SATUAN'!$C$7:$C$1492,0),0)))</f>
        <v>0</v>
      </c>
      <c r="F636" s="138" t="str">
        <f t="shared" ca="1" si="29"/>
        <v/>
      </c>
      <c r="G636" s="41">
        <f ca="1">IF(ISERROR(OFFSET('HARGA SATUAN'!$I$6,MATCH(C636,'HARGA SATUAN'!$C$7:$C$1492,0),0)),"",OFFSET('HARGA SATUAN'!$I$6,MATCH(C636,'HARGA SATUAN'!$C$7:$C$1492,0),0))</f>
        <v>0</v>
      </c>
      <c r="H636" s="136" t="str">
        <f ca="1">IF(B636="","",#REF!)</f>
        <v/>
      </c>
      <c r="I636" s="136" t="str">
        <f ca="1">IF(B636="","",#REF!)</f>
        <v/>
      </c>
      <c r="J636" s="136" t="str">
        <f ca="1">IF(B636="","",#REF!)</f>
        <v/>
      </c>
      <c r="K636" s="136" t="str">
        <f ca="1">IF(B636="","",#REF!)</f>
        <v/>
      </c>
      <c r="L636" s="136" t="str">
        <f ca="1">IF(C636="","",#REF!)</f>
        <v/>
      </c>
    </row>
    <row r="637" spans="1:12">
      <c r="A637" s="112">
        <v>626</v>
      </c>
      <c r="B637" s="134" t="str">
        <f t="shared" ca="1" si="27"/>
        <v/>
      </c>
      <c r="C637" s="109" t="str">
        <f t="shared" ca="1" si="28"/>
        <v/>
      </c>
      <c r="D637" s="101" t="str">
        <f ca="1">IF(ISERROR(OFFSET('HARGA SATUAN'!$D$6,MATCH(C637,'HARGA SATUAN'!$C$7:$C$1492,0),0)),"",OFFSET('HARGA SATUAN'!$D$6,MATCH(C637,'HARGA SATUAN'!$C$7:$C$1492,0),0))</f>
        <v/>
      </c>
      <c r="E637" s="101">
        <f ca="1">IF(B637="+","Unit",IF(ISERROR(OFFSET('HARGA SATUAN'!$E$6,MATCH(C637,'HARGA SATUAN'!$C$7:$C$1492,0),0)),"",OFFSET('HARGA SATUAN'!$E$6,MATCH(C637,'HARGA SATUAN'!$C$7:$C$1492,0),0)))</f>
        <v>0</v>
      </c>
      <c r="F637" s="138" t="str">
        <f t="shared" ca="1" si="29"/>
        <v/>
      </c>
      <c r="G637" s="41">
        <f ca="1">IF(ISERROR(OFFSET('HARGA SATUAN'!$I$6,MATCH(C637,'HARGA SATUAN'!$C$7:$C$1492,0),0)),"",OFFSET('HARGA SATUAN'!$I$6,MATCH(C637,'HARGA SATUAN'!$C$7:$C$1492,0),0))</f>
        <v>0</v>
      </c>
      <c r="H637" s="136" t="str">
        <f ca="1">IF(B637="","",#REF!)</f>
        <v/>
      </c>
      <c r="I637" s="136" t="str">
        <f ca="1">IF(B637="","",#REF!)</f>
        <v/>
      </c>
      <c r="J637" s="136" t="str">
        <f ca="1">IF(B637="","",#REF!)</f>
        <v/>
      </c>
      <c r="K637" s="136" t="str">
        <f ca="1">IF(B637="","",#REF!)</f>
        <v/>
      </c>
      <c r="L637" s="136" t="str">
        <f ca="1">IF(C637="","",#REF!)</f>
        <v/>
      </c>
    </row>
    <row r="638" spans="1:12">
      <c r="A638" s="112">
        <v>627</v>
      </c>
      <c r="B638" s="134" t="str">
        <f t="shared" ca="1" si="27"/>
        <v/>
      </c>
      <c r="C638" s="109" t="str">
        <f t="shared" ca="1" si="28"/>
        <v/>
      </c>
      <c r="D638" s="101" t="str">
        <f ca="1">IF(ISERROR(OFFSET('HARGA SATUAN'!$D$6,MATCH(C638,'HARGA SATUAN'!$C$7:$C$1492,0),0)),"",OFFSET('HARGA SATUAN'!$D$6,MATCH(C638,'HARGA SATUAN'!$C$7:$C$1492,0),0))</f>
        <v/>
      </c>
      <c r="E638" s="101">
        <f ca="1">IF(B638="+","Unit",IF(ISERROR(OFFSET('HARGA SATUAN'!$E$6,MATCH(C638,'HARGA SATUAN'!$C$7:$C$1492,0),0)),"",OFFSET('HARGA SATUAN'!$E$6,MATCH(C638,'HARGA SATUAN'!$C$7:$C$1492,0),0)))</f>
        <v>0</v>
      </c>
      <c r="F638" s="138" t="str">
        <f t="shared" ca="1" si="29"/>
        <v/>
      </c>
      <c r="G638" s="41">
        <f ca="1">IF(ISERROR(OFFSET('HARGA SATUAN'!$I$6,MATCH(C638,'HARGA SATUAN'!$C$7:$C$1492,0),0)),"",OFFSET('HARGA SATUAN'!$I$6,MATCH(C638,'HARGA SATUAN'!$C$7:$C$1492,0),0))</f>
        <v>0</v>
      </c>
      <c r="H638" s="136" t="str">
        <f ca="1">IF(B638="","",#REF!)</f>
        <v/>
      </c>
      <c r="I638" s="136" t="str">
        <f ca="1">IF(B638="","",#REF!)</f>
        <v/>
      </c>
      <c r="J638" s="136" t="str">
        <f ca="1">IF(B638="","",#REF!)</f>
        <v/>
      </c>
      <c r="K638" s="136" t="str">
        <f ca="1">IF(B638="","",#REF!)</f>
        <v/>
      </c>
      <c r="L638" s="136" t="str">
        <f ca="1">IF(C638="","",#REF!)</f>
        <v/>
      </c>
    </row>
    <row r="639" spans="1:12">
      <c r="A639" s="112">
        <v>628</v>
      </c>
      <c r="B639" s="134" t="str">
        <f t="shared" ca="1" si="27"/>
        <v/>
      </c>
      <c r="C639" s="109" t="str">
        <f t="shared" ca="1" si="28"/>
        <v/>
      </c>
      <c r="D639" s="101" t="str">
        <f ca="1">IF(ISERROR(OFFSET('HARGA SATUAN'!$D$6,MATCH(C639,'HARGA SATUAN'!$C$7:$C$1492,0),0)),"",OFFSET('HARGA SATUAN'!$D$6,MATCH(C639,'HARGA SATUAN'!$C$7:$C$1492,0),0))</f>
        <v/>
      </c>
      <c r="E639" s="101">
        <f ca="1">IF(B639="+","Unit",IF(ISERROR(OFFSET('HARGA SATUAN'!$E$6,MATCH(C639,'HARGA SATUAN'!$C$7:$C$1492,0),0)),"",OFFSET('HARGA SATUAN'!$E$6,MATCH(C639,'HARGA SATUAN'!$C$7:$C$1492,0),0)))</f>
        <v>0</v>
      </c>
      <c r="F639" s="138" t="str">
        <f t="shared" ca="1" si="29"/>
        <v/>
      </c>
      <c r="G639" s="41">
        <f ca="1">IF(ISERROR(OFFSET('HARGA SATUAN'!$I$6,MATCH(C639,'HARGA SATUAN'!$C$7:$C$1492,0),0)),"",OFFSET('HARGA SATUAN'!$I$6,MATCH(C639,'HARGA SATUAN'!$C$7:$C$1492,0),0))</f>
        <v>0</v>
      </c>
      <c r="H639" s="136" t="str">
        <f ca="1">IF(B639="","",#REF!)</f>
        <v/>
      </c>
      <c r="I639" s="136" t="str">
        <f ca="1">IF(B639="","",#REF!)</f>
        <v/>
      </c>
      <c r="J639" s="136" t="str">
        <f ca="1">IF(B639="","",#REF!)</f>
        <v/>
      </c>
      <c r="K639" s="136" t="str">
        <f ca="1">IF(B639="","",#REF!)</f>
        <v/>
      </c>
      <c r="L639" s="136" t="str">
        <f ca="1">IF(C639="","",#REF!)</f>
        <v/>
      </c>
    </row>
    <row r="640" spans="1:12">
      <c r="A640" s="112">
        <v>629</v>
      </c>
      <c r="B640" s="134" t="str">
        <f t="shared" ca="1" si="27"/>
        <v/>
      </c>
      <c r="C640" s="109" t="str">
        <f t="shared" ca="1" si="28"/>
        <v/>
      </c>
      <c r="D640" s="101" t="str">
        <f ca="1">IF(ISERROR(OFFSET('HARGA SATUAN'!$D$6,MATCH(C640,'HARGA SATUAN'!$C$7:$C$1492,0),0)),"",OFFSET('HARGA SATUAN'!$D$6,MATCH(C640,'HARGA SATUAN'!$C$7:$C$1492,0),0))</f>
        <v/>
      </c>
      <c r="E640" s="101">
        <f ca="1">IF(B640="+","Unit",IF(ISERROR(OFFSET('HARGA SATUAN'!$E$6,MATCH(C640,'HARGA SATUAN'!$C$7:$C$1492,0),0)),"",OFFSET('HARGA SATUAN'!$E$6,MATCH(C640,'HARGA SATUAN'!$C$7:$C$1492,0),0)))</f>
        <v>0</v>
      </c>
      <c r="F640" s="138" t="str">
        <f t="shared" ca="1" si="29"/>
        <v/>
      </c>
      <c r="G640" s="41">
        <f ca="1">IF(ISERROR(OFFSET('HARGA SATUAN'!$I$6,MATCH(C640,'HARGA SATUAN'!$C$7:$C$1492,0),0)),"",OFFSET('HARGA SATUAN'!$I$6,MATCH(C640,'HARGA SATUAN'!$C$7:$C$1492,0),0))</f>
        <v>0</v>
      </c>
      <c r="H640" s="136" t="str">
        <f ca="1">IF(B640="","",#REF!)</f>
        <v/>
      </c>
      <c r="I640" s="136" t="str">
        <f ca="1">IF(B640="","",#REF!)</f>
        <v/>
      </c>
      <c r="J640" s="136" t="str">
        <f ca="1">IF(B640="","",#REF!)</f>
        <v/>
      </c>
      <c r="K640" s="136" t="str">
        <f ca="1">IF(B640="","",#REF!)</f>
        <v/>
      </c>
      <c r="L640" s="136" t="str">
        <f ca="1">IF(C640="","",#REF!)</f>
        <v/>
      </c>
    </row>
    <row r="641" spans="1:12">
      <c r="A641" s="112">
        <v>630</v>
      </c>
      <c r="B641" s="134" t="str">
        <f t="shared" ca="1" si="27"/>
        <v/>
      </c>
      <c r="C641" s="109" t="str">
        <f t="shared" ca="1" si="28"/>
        <v/>
      </c>
      <c r="D641" s="101" t="str">
        <f ca="1">IF(ISERROR(OFFSET('HARGA SATUAN'!$D$6,MATCH(C641,'HARGA SATUAN'!$C$7:$C$1492,0),0)),"",OFFSET('HARGA SATUAN'!$D$6,MATCH(C641,'HARGA SATUAN'!$C$7:$C$1492,0),0))</f>
        <v/>
      </c>
      <c r="E641" s="101">
        <f ca="1">IF(B641="+","Unit",IF(ISERROR(OFFSET('HARGA SATUAN'!$E$6,MATCH(C641,'HARGA SATUAN'!$C$7:$C$1492,0),0)),"",OFFSET('HARGA SATUAN'!$E$6,MATCH(C641,'HARGA SATUAN'!$C$7:$C$1492,0),0)))</f>
        <v>0</v>
      </c>
      <c r="F641" s="138" t="str">
        <f t="shared" ca="1" si="29"/>
        <v/>
      </c>
      <c r="G641" s="41">
        <f ca="1">IF(ISERROR(OFFSET('HARGA SATUAN'!$I$6,MATCH(C641,'HARGA SATUAN'!$C$7:$C$1492,0),0)),"",OFFSET('HARGA SATUAN'!$I$6,MATCH(C641,'HARGA SATUAN'!$C$7:$C$1492,0),0))</f>
        <v>0</v>
      </c>
      <c r="H641" s="136" t="str">
        <f ca="1">IF(B641="","",#REF!)</f>
        <v/>
      </c>
      <c r="I641" s="136" t="str">
        <f ca="1">IF(B641="","",#REF!)</f>
        <v/>
      </c>
      <c r="J641" s="136" t="str">
        <f ca="1">IF(B641="","",#REF!)</f>
        <v/>
      </c>
      <c r="K641" s="136" t="str">
        <f ca="1">IF(B641="","",#REF!)</f>
        <v/>
      </c>
      <c r="L641" s="136" t="str">
        <f ca="1">IF(C641="","",#REF!)</f>
        <v/>
      </c>
    </row>
    <row r="642" spans="1:12">
      <c r="A642" s="112">
        <v>631</v>
      </c>
      <c r="B642" s="134" t="str">
        <f t="shared" ca="1" si="27"/>
        <v/>
      </c>
      <c r="C642" s="109" t="str">
        <f t="shared" ca="1" si="28"/>
        <v/>
      </c>
      <c r="D642" s="101" t="str">
        <f ca="1">IF(ISERROR(OFFSET('HARGA SATUAN'!$D$6,MATCH(C642,'HARGA SATUAN'!$C$7:$C$1492,0),0)),"",OFFSET('HARGA SATUAN'!$D$6,MATCH(C642,'HARGA SATUAN'!$C$7:$C$1492,0),0))</f>
        <v/>
      </c>
      <c r="E642" s="101">
        <f ca="1">IF(B642="+","Unit",IF(ISERROR(OFFSET('HARGA SATUAN'!$E$6,MATCH(C642,'HARGA SATUAN'!$C$7:$C$1492,0),0)),"",OFFSET('HARGA SATUAN'!$E$6,MATCH(C642,'HARGA SATUAN'!$C$7:$C$1492,0),0)))</f>
        <v>0</v>
      </c>
      <c r="F642" s="138" t="str">
        <f t="shared" ca="1" si="29"/>
        <v/>
      </c>
      <c r="G642" s="41">
        <f ca="1">IF(ISERROR(OFFSET('HARGA SATUAN'!$I$6,MATCH(C642,'HARGA SATUAN'!$C$7:$C$1492,0),0)),"",OFFSET('HARGA SATUAN'!$I$6,MATCH(C642,'HARGA SATUAN'!$C$7:$C$1492,0),0))</f>
        <v>0</v>
      </c>
      <c r="H642" s="136" t="str">
        <f ca="1">IF(B642="","",#REF!)</f>
        <v/>
      </c>
      <c r="I642" s="136" t="str">
        <f ca="1">IF(B642="","",#REF!)</f>
        <v/>
      </c>
      <c r="J642" s="136" t="str">
        <f ca="1">IF(B642="","",#REF!)</f>
        <v/>
      </c>
      <c r="K642" s="136" t="str">
        <f ca="1">IF(B642="","",#REF!)</f>
        <v/>
      </c>
      <c r="L642" s="136" t="str">
        <f ca="1">IF(C642="","",#REF!)</f>
        <v/>
      </c>
    </row>
    <row r="643" spans="1:12">
      <c r="A643" s="112">
        <v>632</v>
      </c>
      <c r="B643" s="134" t="str">
        <f t="shared" ca="1" si="27"/>
        <v/>
      </c>
      <c r="C643" s="109" t="str">
        <f t="shared" ca="1" si="28"/>
        <v/>
      </c>
      <c r="D643" s="101" t="str">
        <f ca="1">IF(ISERROR(OFFSET('HARGA SATUAN'!$D$6,MATCH(C643,'HARGA SATUAN'!$C$7:$C$1492,0),0)),"",OFFSET('HARGA SATUAN'!$D$6,MATCH(C643,'HARGA SATUAN'!$C$7:$C$1492,0),0))</f>
        <v/>
      </c>
      <c r="E643" s="101">
        <f ca="1">IF(B643="+","Unit",IF(ISERROR(OFFSET('HARGA SATUAN'!$E$6,MATCH(C643,'HARGA SATUAN'!$C$7:$C$1492,0),0)),"",OFFSET('HARGA SATUAN'!$E$6,MATCH(C643,'HARGA SATUAN'!$C$7:$C$1492,0),0)))</f>
        <v>0</v>
      </c>
      <c r="F643" s="138" t="str">
        <f t="shared" ca="1" si="29"/>
        <v/>
      </c>
      <c r="G643" s="41">
        <f ca="1">IF(ISERROR(OFFSET('HARGA SATUAN'!$I$6,MATCH(C643,'HARGA SATUAN'!$C$7:$C$1492,0),0)),"",OFFSET('HARGA SATUAN'!$I$6,MATCH(C643,'HARGA SATUAN'!$C$7:$C$1492,0),0))</f>
        <v>0</v>
      </c>
      <c r="H643" s="136" t="str">
        <f ca="1">IF(B643="","",#REF!)</f>
        <v/>
      </c>
      <c r="I643" s="136" t="str">
        <f ca="1">IF(B643="","",#REF!)</f>
        <v/>
      </c>
      <c r="J643" s="136" t="str">
        <f ca="1">IF(B643="","",#REF!)</f>
        <v/>
      </c>
      <c r="K643" s="136" t="str">
        <f ca="1">IF(B643="","",#REF!)</f>
        <v/>
      </c>
      <c r="L643" s="136" t="str">
        <f ca="1">IF(C643="","",#REF!)</f>
        <v/>
      </c>
    </row>
    <row r="644" spans="1:12">
      <c r="A644" s="112">
        <v>633</v>
      </c>
      <c r="B644" s="134" t="str">
        <f t="shared" ca="1" si="27"/>
        <v/>
      </c>
      <c r="C644" s="109" t="str">
        <f t="shared" ca="1" si="28"/>
        <v/>
      </c>
      <c r="D644" s="101" t="str">
        <f ca="1">IF(ISERROR(OFFSET('HARGA SATUAN'!$D$6,MATCH(C644,'HARGA SATUAN'!$C$7:$C$1492,0),0)),"",OFFSET('HARGA SATUAN'!$D$6,MATCH(C644,'HARGA SATUAN'!$C$7:$C$1492,0),0))</f>
        <v/>
      </c>
      <c r="E644" s="101">
        <f ca="1">IF(B644="+","Unit",IF(ISERROR(OFFSET('HARGA SATUAN'!$E$6,MATCH(C644,'HARGA SATUAN'!$C$7:$C$1492,0),0)),"",OFFSET('HARGA SATUAN'!$E$6,MATCH(C644,'HARGA SATUAN'!$C$7:$C$1492,0),0)))</f>
        <v>0</v>
      </c>
      <c r="F644" s="138" t="str">
        <f t="shared" ca="1" si="29"/>
        <v/>
      </c>
      <c r="G644" s="41">
        <f ca="1">IF(ISERROR(OFFSET('HARGA SATUAN'!$I$6,MATCH(C644,'HARGA SATUAN'!$C$7:$C$1492,0),0)),"",OFFSET('HARGA SATUAN'!$I$6,MATCH(C644,'HARGA SATUAN'!$C$7:$C$1492,0),0))</f>
        <v>0</v>
      </c>
      <c r="H644" s="136" t="str">
        <f ca="1">IF(B644="","",#REF!)</f>
        <v/>
      </c>
      <c r="I644" s="136" t="str">
        <f ca="1">IF(B644="","",#REF!)</f>
        <v/>
      </c>
      <c r="J644" s="136" t="str">
        <f ca="1">IF(B644="","",#REF!)</f>
        <v/>
      </c>
      <c r="K644" s="136" t="str">
        <f ca="1">IF(B644="","",#REF!)</f>
        <v/>
      </c>
      <c r="L644" s="136" t="str">
        <f ca="1">IF(C644="","",#REF!)</f>
        <v/>
      </c>
    </row>
    <row r="645" spans="1:12">
      <c r="A645" s="112">
        <v>634</v>
      </c>
      <c r="B645" s="134" t="str">
        <f t="shared" ca="1" si="27"/>
        <v/>
      </c>
      <c r="C645" s="109" t="str">
        <f t="shared" ca="1" si="28"/>
        <v/>
      </c>
      <c r="D645" s="101" t="str">
        <f ca="1">IF(ISERROR(OFFSET('HARGA SATUAN'!$D$6,MATCH(C645,'HARGA SATUAN'!$C$7:$C$1492,0),0)),"",OFFSET('HARGA SATUAN'!$D$6,MATCH(C645,'HARGA SATUAN'!$C$7:$C$1492,0),0))</f>
        <v/>
      </c>
      <c r="E645" s="101">
        <f ca="1">IF(B645="+","Unit",IF(ISERROR(OFFSET('HARGA SATUAN'!$E$6,MATCH(C645,'HARGA SATUAN'!$C$7:$C$1492,0),0)),"",OFFSET('HARGA SATUAN'!$E$6,MATCH(C645,'HARGA SATUAN'!$C$7:$C$1492,0),0)))</f>
        <v>0</v>
      </c>
      <c r="F645" s="138" t="str">
        <f t="shared" ca="1" si="29"/>
        <v/>
      </c>
      <c r="G645" s="41">
        <f ca="1">IF(ISERROR(OFFSET('HARGA SATUAN'!$I$6,MATCH(C645,'HARGA SATUAN'!$C$7:$C$1492,0),0)),"",OFFSET('HARGA SATUAN'!$I$6,MATCH(C645,'HARGA SATUAN'!$C$7:$C$1492,0),0))</f>
        <v>0</v>
      </c>
      <c r="H645" s="136" t="str">
        <f ca="1">IF(B645="","",#REF!)</f>
        <v/>
      </c>
      <c r="I645" s="136" t="str">
        <f ca="1">IF(B645="","",#REF!)</f>
        <v/>
      </c>
      <c r="J645" s="136" t="str">
        <f ca="1">IF(B645="","",#REF!)</f>
        <v/>
      </c>
      <c r="K645" s="136" t="str">
        <f ca="1">IF(B645="","",#REF!)</f>
        <v/>
      </c>
      <c r="L645" s="136" t="str">
        <f ca="1">IF(C645="","",#REF!)</f>
        <v/>
      </c>
    </row>
    <row r="646" spans="1:12">
      <c r="A646" s="112">
        <v>635</v>
      </c>
      <c r="B646" s="134" t="str">
        <f t="shared" ca="1" si="27"/>
        <v/>
      </c>
      <c r="C646" s="109" t="str">
        <f t="shared" ca="1" si="28"/>
        <v/>
      </c>
      <c r="D646" s="101" t="str">
        <f ca="1">IF(ISERROR(OFFSET('HARGA SATUAN'!$D$6,MATCH(C646,'HARGA SATUAN'!$C$7:$C$1492,0),0)),"",OFFSET('HARGA SATUAN'!$D$6,MATCH(C646,'HARGA SATUAN'!$C$7:$C$1492,0),0))</f>
        <v/>
      </c>
      <c r="E646" s="101">
        <f ca="1">IF(B646="+","Unit",IF(ISERROR(OFFSET('HARGA SATUAN'!$E$6,MATCH(C646,'HARGA SATUAN'!$C$7:$C$1492,0),0)),"",OFFSET('HARGA SATUAN'!$E$6,MATCH(C646,'HARGA SATUAN'!$C$7:$C$1492,0),0)))</f>
        <v>0</v>
      </c>
      <c r="F646" s="138" t="str">
        <f t="shared" ca="1" si="29"/>
        <v/>
      </c>
      <c r="G646" s="41">
        <f ca="1">IF(ISERROR(OFFSET('HARGA SATUAN'!$I$6,MATCH(C646,'HARGA SATUAN'!$C$7:$C$1492,0),0)),"",OFFSET('HARGA SATUAN'!$I$6,MATCH(C646,'HARGA SATUAN'!$C$7:$C$1492,0),0))</f>
        <v>0</v>
      </c>
      <c r="H646" s="136" t="str">
        <f ca="1">IF(B646="","",#REF!)</f>
        <v/>
      </c>
      <c r="I646" s="136" t="str">
        <f ca="1">IF(B646="","",#REF!)</f>
        <v/>
      </c>
      <c r="J646" s="136" t="str">
        <f ca="1">IF(B646="","",#REF!)</f>
        <v/>
      </c>
      <c r="K646" s="136" t="str">
        <f ca="1">IF(B646="","",#REF!)</f>
        <v/>
      </c>
      <c r="L646" s="136" t="str">
        <f ca="1">IF(C646="","",#REF!)</f>
        <v/>
      </c>
    </row>
    <row r="647" spans="1:12">
      <c r="A647" s="112">
        <v>636</v>
      </c>
      <c r="B647" s="134" t="str">
        <f t="shared" ca="1" si="27"/>
        <v/>
      </c>
      <c r="C647" s="109" t="str">
        <f t="shared" ca="1" si="28"/>
        <v/>
      </c>
      <c r="D647" s="101" t="str">
        <f ca="1">IF(ISERROR(OFFSET('HARGA SATUAN'!$D$6,MATCH(C647,'HARGA SATUAN'!$C$7:$C$1492,0),0)),"",OFFSET('HARGA SATUAN'!$D$6,MATCH(C647,'HARGA SATUAN'!$C$7:$C$1492,0),0))</f>
        <v/>
      </c>
      <c r="E647" s="101">
        <f ca="1">IF(B647="+","Unit",IF(ISERROR(OFFSET('HARGA SATUAN'!$E$6,MATCH(C647,'HARGA SATUAN'!$C$7:$C$1492,0),0)),"",OFFSET('HARGA SATUAN'!$E$6,MATCH(C647,'HARGA SATUAN'!$C$7:$C$1492,0),0)))</f>
        <v>0</v>
      </c>
      <c r="F647" s="138" t="str">
        <f t="shared" ca="1" si="29"/>
        <v/>
      </c>
      <c r="G647" s="41">
        <f ca="1">IF(ISERROR(OFFSET('HARGA SATUAN'!$I$6,MATCH(C647,'HARGA SATUAN'!$C$7:$C$1492,0),0)),"",OFFSET('HARGA SATUAN'!$I$6,MATCH(C647,'HARGA SATUAN'!$C$7:$C$1492,0),0))</f>
        <v>0</v>
      </c>
      <c r="H647" s="136" t="str">
        <f ca="1">IF(B647="","",#REF!)</f>
        <v/>
      </c>
      <c r="I647" s="136" t="str">
        <f ca="1">IF(B647="","",#REF!)</f>
        <v/>
      </c>
      <c r="J647" s="136" t="str">
        <f ca="1">IF(B647="","",#REF!)</f>
        <v/>
      </c>
      <c r="K647" s="136" t="str">
        <f ca="1">IF(B647="","",#REF!)</f>
        <v/>
      </c>
      <c r="L647" s="136" t="str">
        <f ca="1">IF(C647="","",#REF!)</f>
        <v/>
      </c>
    </row>
    <row r="648" spans="1:12">
      <c r="A648" s="112">
        <v>637</v>
      </c>
      <c r="B648" s="134" t="str">
        <f t="shared" ca="1" si="27"/>
        <v/>
      </c>
      <c r="C648" s="109" t="str">
        <f t="shared" ca="1" si="28"/>
        <v/>
      </c>
      <c r="D648" s="101" t="str">
        <f ca="1">IF(ISERROR(OFFSET('HARGA SATUAN'!$D$6,MATCH(C648,'HARGA SATUAN'!$C$7:$C$1492,0),0)),"",OFFSET('HARGA SATUAN'!$D$6,MATCH(C648,'HARGA SATUAN'!$C$7:$C$1492,0),0))</f>
        <v/>
      </c>
      <c r="E648" s="101">
        <f ca="1">IF(B648="+","Unit",IF(ISERROR(OFFSET('HARGA SATUAN'!$E$6,MATCH(C648,'HARGA SATUAN'!$C$7:$C$1492,0),0)),"",OFFSET('HARGA SATUAN'!$E$6,MATCH(C648,'HARGA SATUAN'!$C$7:$C$1492,0),0)))</f>
        <v>0</v>
      </c>
      <c r="F648" s="138" t="str">
        <f t="shared" ca="1" si="29"/>
        <v/>
      </c>
      <c r="G648" s="41">
        <f ca="1">IF(ISERROR(OFFSET('HARGA SATUAN'!$I$6,MATCH(C648,'HARGA SATUAN'!$C$7:$C$1492,0),0)),"",OFFSET('HARGA SATUAN'!$I$6,MATCH(C648,'HARGA SATUAN'!$C$7:$C$1492,0),0))</f>
        <v>0</v>
      </c>
      <c r="H648" s="136" t="str">
        <f ca="1">IF(B648="","",#REF!)</f>
        <v/>
      </c>
      <c r="I648" s="136" t="str">
        <f ca="1">IF(B648="","",#REF!)</f>
        <v/>
      </c>
      <c r="J648" s="136" t="str">
        <f ca="1">IF(B648="","",#REF!)</f>
        <v/>
      </c>
      <c r="K648" s="136" t="str">
        <f ca="1">IF(B648="","",#REF!)</f>
        <v/>
      </c>
      <c r="L648" s="136" t="str">
        <f ca="1">IF(C648="","",#REF!)</f>
        <v/>
      </c>
    </row>
    <row r="649" spans="1:12">
      <c r="A649" s="112">
        <v>638</v>
      </c>
      <c r="B649" s="134" t="str">
        <f t="shared" ca="1" si="27"/>
        <v/>
      </c>
      <c r="C649" s="109" t="str">
        <f t="shared" ca="1" si="28"/>
        <v/>
      </c>
      <c r="D649" s="101" t="str">
        <f ca="1">IF(ISERROR(OFFSET('HARGA SATUAN'!$D$6,MATCH(C649,'HARGA SATUAN'!$C$7:$C$1492,0),0)),"",OFFSET('HARGA SATUAN'!$D$6,MATCH(C649,'HARGA SATUAN'!$C$7:$C$1492,0),0))</f>
        <v/>
      </c>
      <c r="E649" s="101">
        <f ca="1">IF(B649="+","Unit",IF(ISERROR(OFFSET('HARGA SATUAN'!$E$6,MATCH(C649,'HARGA SATUAN'!$C$7:$C$1492,0),0)),"",OFFSET('HARGA SATUAN'!$E$6,MATCH(C649,'HARGA SATUAN'!$C$7:$C$1492,0),0)))</f>
        <v>0</v>
      </c>
      <c r="F649" s="138" t="str">
        <f t="shared" ca="1" si="29"/>
        <v/>
      </c>
      <c r="G649" s="41">
        <f ca="1">IF(ISERROR(OFFSET('HARGA SATUAN'!$I$6,MATCH(C649,'HARGA SATUAN'!$C$7:$C$1492,0),0)),"",OFFSET('HARGA SATUAN'!$I$6,MATCH(C649,'HARGA SATUAN'!$C$7:$C$1492,0),0))</f>
        <v>0</v>
      </c>
      <c r="H649" s="136" t="str">
        <f ca="1">IF(B649="","",#REF!)</f>
        <v/>
      </c>
      <c r="I649" s="136" t="str">
        <f ca="1">IF(B649="","",#REF!)</f>
        <v/>
      </c>
      <c r="J649" s="136" t="str">
        <f ca="1">IF(B649="","",#REF!)</f>
        <v/>
      </c>
      <c r="K649" s="136" t="str">
        <f ca="1">IF(B649="","",#REF!)</f>
        <v/>
      </c>
      <c r="L649" s="136" t="str">
        <f ca="1">IF(C649="","",#REF!)</f>
        <v/>
      </c>
    </row>
    <row r="650" spans="1:12">
      <c r="A650" s="112">
        <v>639</v>
      </c>
      <c r="B650" s="134" t="str">
        <f t="shared" ca="1" si="27"/>
        <v/>
      </c>
      <c r="C650" s="109" t="str">
        <f t="shared" ca="1" si="28"/>
        <v/>
      </c>
      <c r="D650" s="101" t="str">
        <f ca="1">IF(ISERROR(OFFSET('HARGA SATUAN'!$D$6,MATCH(C650,'HARGA SATUAN'!$C$7:$C$1492,0),0)),"",OFFSET('HARGA SATUAN'!$D$6,MATCH(C650,'HARGA SATUAN'!$C$7:$C$1492,0),0))</f>
        <v/>
      </c>
      <c r="E650" s="101">
        <f ca="1">IF(B650="+","Unit",IF(ISERROR(OFFSET('HARGA SATUAN'!$E$6,MATCH(C650,'HARGA SATUAN'!$C$7:$C$1492,0),0)),"",OFFSET('HARGA SATUAN'!$E$6,MATCH(C650,'HARGA SATUAN'!$C$7:$C$1492,0),0)))</f>
        <v>0</v>
      </c>
      <c r="F650" s="138" t="str">
        <f t="shared" ca="1" si="29"/>
        <v/>
      </c>
      <c r="G650" s="41">
        <f ca="1">IF(ISERROR(OFFSET('HARGA SATUAN'!$I$6,MATCH(C650,'HARGA SATUAN'!$C$7:$C$1492,0),0)),"",OFFSET('HARGA SATUAN'!$I$6,MATCH(C650,'HARGA SATUAN'!$C$7:$C$1492,0),0))</f>
        <v>0</v>
      </c>
      <c r="H650" s="136" t="str">
        <f ca="1">IF(B650="","",#REF!)</f>
        <v/>
      </c>
      <c r="I650" s="136" t="str">
        <f ca="1">IF(B650="","",#REF!)</f>
        <v/>
      </c>
      <c r="J650" s="136" t="str">
        <f ca="1">IF(B650="","",#REF!)</f>
        <v/>
      </c>
      <c r="K650" s="136" t="str">
        <f ca="1">IF(B650="","",#REF!)</f>
        <v/>
      </c>
      <c r="L650" s="136" t="str">
        <f ca="1">IF(C650="","",#REF!)</f>
        <v/>
      </c>
    </row>
    <row r="651" spans="1:12">
      <c r="A651" s="112">
        <v>640</v>
      </c>
      <c r="B651" s="134" t="str">
        <f t="shared" ca="1" si="27"/>
        <v/>
      </c>
      <c r="C651" s="109" t="str">
        <f t="shared" ca="1" si="28"/>
        <v/>
      </c>
      <c r="D651" s="101" t="str">
        <f ca="1">IF(ISERROR(OFFSET('HARGA SATUAN'!$D$6,MATCH(C651,'HARGA SATUAN'!$C$7:$C$1492,0),0)),"",OFFSET('HARGA SATUAN'!$D$6,MATCH(C651,'HARGA SATUAN'!$C$7:$C$1492,0),0))</f>
        <v/>
      </c>
      <c r="E651" s="101">
        <f ca="1">IF(B651="+","Unit",IF(ISERROR(OFFSET('HARGA SATUAN'!$E$6,MATCH(C651,'HARGA SATUAN'!$C$7:$C$1492,0),0)),"",OFFSET('HARGA SATUAN'!$E$6,MATCH(C651,'HARGA SATUAN'!$C$7:$C$1492,0),0)))</f>
        <v>0</v>
      </c>
      <c r="F651" s="138" t="str">
        <f t="shared" ca="1" si="29"/>
        <v/>
      </c>
      <c r="G651" s="41">
        <f ca="1">IF(ISERROR(OFFSET('HARGA SATUAN'!$I$6,MATCH(C651,'HARGA SATUAN'!$C$7:$C$1492,0),0)),"",OFFSET('HARGA SATUAN'!$I$6,MATCH(C651,'HARGA SATUAN'!$C$7:$C$1492,0),0))</f>
        <v>0</v>
      </c>
      <c r="H651" s="136" t="str">
        <f ca="1">IF(B651="","",#REF!)</f>
        <v/>
      </c>
      <c r="I651" s="136" t="str">
        <f ca="1">IF(B651="","",#REF!)</f>
        <v/>
      </c>
      <c r="J651" s="136" t="str">
        <f ca="1">IF(B651="","",#REF!)</f>
        <v/>
      </c>
      <c r="K651" s="136" t="str">
        <f ca="1">IF(B651="","",#REF!)</f>
        <v/>
      </c>
      <c r="L651" s="136" t="str">
        <f ca="1">IF(C651="","",#REF!)</f>
        <v/>
      </c>
    </row>
    <row r="652" spans="1:12">
      <c r="A652" s="112">
        <v>641</v>
      </c>
      <c r="B652" s="134" t="str">
        <f t="shared" ca="1" si="27"/>
        <v/>
      </c>
      <c r="C652" s="109" t="str">
        <f t="shared" ca="1" si="28"/>
        <v/>
      </c>
      <c r="D652" s="101" t="str">
        <f ca="1">IF(ISERROR(OFFSET('HARGA SATUAN'!$D$6,MATCH(C652,'HARGA SATUAN'!$C$7:$C$1492,0),0)),"",OFFSET('HARGA SATUAN'!$D$6,MATCH(C652,'HARGA SATUAN'!$C$7:$C$1492,0),0))</f>
        <v/>
      </c>
      <c r="E652" s="101">
        <f ca="1">IF(B652="+","Unit",IF(ISERROR(OFFSET('HARGA SATUAN'!$E$6,MATCH(C652,'HARGA SATUAN'!$C$7:$C$1492,0),0)),"",OFFSET('HARGA SATUAN'!$E$6,MATCH(C652,'HARGA SATUAN'!$C$7:$C$1492,0),0)))</f>
        <v>0</v>
      </c>
      <c r="F652" s="138" t="str">
        <f t="shared" ca="1" si="29"/>
        <v/>
      </c>
      <c r="G652" s="41">
        <f ca="1">IF(ISERROR(OFFSET('HARGA SATUAN'!$I$6,MATCH(C652,'HARGA SATUAN'!$C$7:$C$1492,0),0)),"",OFFSET('HARGA SATUAN'!$I$6,MATCH(C652,'HARGA SATUAN'!$C$7:$C$1492,0),0))</f>
        <v>0</v>
      </c>
      <c r="H652" s="136" t="str">
        <f ca="1">IF(B652="","",#REF!)</f>
        <v/>
      </c>
      <c r="I652" s="136" t="str">
        <f ca="1">IF(B652="","",#REF!)</f>
        <v/>
      </c>
      <c r="J652" s="136" t="str">
        <f ca="1">IF(B652="","",#REF!)</f>
        <v/>
      </c>
      <c r="K652" s="136" t="str">
        <f ca="1">IF(B652="","",#REF!)</f>
        <v/>
      </c>
      <c r="L652" s="136" t="str">
        <f ca="1">IF(C652="","",#REF!)</f>
        <v/>
      </c>
    </row>
    <row r="653" spans="1:12">
      <c r="A653" s="112">
        <v>642</v>
      </c>
      <c r="B653" s="134" t="str">
        <f t="shared" ref="B653:B711" ca="1" si="30">IF(C653="","",A653)</f>
        <v/>
      </c>
      <c r="C653" s="109" t="str">
        <f t="shared" ref="C653:C710" ca="1" si="31">IF(ISERROR(OFFSET($C$713,MATCH(A653,$F$714:$F$1320,0),0)),"",OFFSET($C$713,MATCH(A653,$F$714:$F$1320,0),0))</f>
        <v/>
      </c>
      <c r="D653" s="101" t="str">
        <f ca="1">IF(ISERROR(OFFSET('HARGA SATUAN'!$D$6,MATCH(C653,'HARGA SATUAN'!$C$7:$C$1492,0),0)),"",OFFSET('HARGA SATUAN'!$D$6,MATCH(C653,'HARGA SATUAN'!$C$7:$C$1492,0),0))</f>
        <v/>
      </c>
      <c r="E653" s="101">
        <f ca="1">IF(B653="+","Unit",IF(ISERROR(OFFSET('HARGA SATUAN'!$E$6,MATCH(C653,'HARGA SATUAN'!$C$7:$C$1492,0),0)),"",OFFSET('HARGA SATUAN'!$E$6,MATCH(C653,'HARGA SATUAN'!$C$7:$C$1492,0),0)))</f>
        <v>0</v>
      </c>
      <c r="F653" s="138" t="str">
        <f t="shared" ref="F653:F710" ca="1" si="32">IF(ISERROR(OFFSET($D$713,MATCH(A653,$F$714:$F$1320,0),0)),"",OFFSET($D$713,MATCH(A653,$F$714:$F$1320,0),0))</f>
        <v/>
      </c>
      <c r="G653" s="41">
        <f ca="1">IF(ISERROR(OFFSET('HARGA SATUAN'!$I$6,MATCH(C653,'HARGA SATUAN'!$C$7:$C$1492,0),0)),"",OFFSET('HARGA SATUAN'!$I$6,MATCH(C653,'HARGA SATUAN'!$C$7:$C$1492,0),0))</f>
        <v>0</v>
      </c>
      <c r="H653" s="136" t="str">
        <f ca="1">IF(B653="","",#REF!)</f>
        <v/>
      </c>
      <c r="I653" s="136" t="str">
        <f ca="1">IF(B653="","",#REF!)</f>
        <v/>
      </c>
      <c r="J653" s="136" t="str">
        <f ca="1">IF(B653="","",#REF!)</f>
        <v/>
      </c>
      <c r="K653" s="136" t="str">
        <f ca="1">IF(B653="","",#REF!)</f>
        <v/>
      </c>
      <c r="L653" s="136" t="str">
        <f ca="1">IF(C653="","",#REF!)</f>
        <v/>
      </c>
    </row>
    <row r="654" spans="1:12">
      <c r="A654" s="112">
        <v>643</v>
      </c>
      <c r="B654" s="134" t="str">
        <f t="shared" ca="1" si="30"/>
        <v/>
      </c>
      <c r="C654" s="109" t="str">
        <f t="shared" ca="1" si="31"/>
        <v/>
      </c>
      <c r="D654" s="101" t="str">
        <f ca="1">IF(ISERROR(OFFSET('HARGA SATUAN'!$D$6,MATCH(C654,'HARGA SATUAN'!$C$7:$C$1492,0),0)),"",OFFSET('HARGA SATUAN'!$D$6,MATCH(C654,'HARGA SATUAN'!$C$7:$C$1492,0),0))</f>
        <v/>
      </c>
      <c r="E654" s="101">
        <f ca="1">IF(B654="+","Unit",IF(ISERROR(OFFSET('HARGA SATUAN'!$E$6,MATCH(C654,'HARGA SATUAN'!$C$7:$C$1492,0),0)),"",OFFSET('HARGA SATUAN'!$E$6,MATCH(C654,'HARGA SATUAN'!$C$7:$C$1492,0),0)))</f>
        <v>0</v>
      </c>
      <c r="F654" s="138" t="str">
        <f t="shared" ca="1" si="32"/>
        <v/>
      </c>
      <c r="G654" s="41">
        <f ca="1">IF(ISERROR(OFFSET('HARGA SATUAN'!$I$6,MATCH(C654,'HARGA SATUAN'!$C$7:$C$1492,0),0)),"",OFFSET('HARGA SATUAN'!$I$6,MATCH(C654,'HARGA SATUAN'!$C$7:$C$1492,0),0))</f>
        <v>0</v>
      </c>
      <c r="H654" s="136" t="str">
        <f ca="1">IF(B654="","",#REF!)</f>
        <v/>
      </c>
      <c r="I654" s="136" t="str">
        <f ca="1">IF(B654="","",#REF!)</f>
        <v/>
      </c>
      <c r="J654" s="136" t="str">
        <f ca="1">IF(B654="","",#REF!)</f>
        <v/>
      </c>
      <c r="K654" s="136" t="str">
        <f ca="1">IF(B654="","",#REF!)</f>
        <v/>
      </c>
      <c r="L654" s="136" t="str">
        <f ca="1">IF(C654="","",#REF!)</f>
        <v/>
      </c>
    </row>
    <row r="655" spans="1:12">
      <c r="A655" s="112">
        <v>644</v>
      </c>
      <c r="B655" s="134" t="str">
        <f t="shared" ca="1" si="30"/>
        <v/>
      </c>
      <c r="C655" s="109" t="str">
        <f t="shared" ca="1" si="31"/>
        <v/>
      </c>
      <c r="D655" s="101" t="str">
        <f ca="1">IF(ISERROR(OFFSET('HARGA SATUAN'!$D$6,MATCH(C655,'HARGA SATUAN'!$C$7:$C$1492,0),0)),"",OFFSET('HARGA SATUAN'!$D$6,MATCH(C655,'HARGA SATUAN'!$C$7:$C$1492,0),0))</f>
        <v/>
      </c>
      <c r="E655" s="101">
        <f ca="1">IF(B655="+","Unit",IF(ISERROR(OFFSET('HARGA SATUAN'!$E$6,MATCH(C655,'HARGA SATUAN'!$C$7:$C$1492,0),0)),"",OFFSET('HARGA SATUAN'!$E$6,MATCH(C655,'HARGA SATUAN'!$C$7:$C$1492,0),0)))</f>
        <v>0</v>
      </c>
      <c r="F655" s="138" t="str">
        <f t="shared" ca="1" si="32"/>
        <v/>
      </c>
      <c r="G655" s="41">
        <f ca="1">IF(ISERROR(OFFSET('HARGA SATUAN'!$I$6,MATCH(C655,'HARGA SATUAN'!$C$7:$C$1492,0),0)),"",OFFSET('HARGA SATUAN'!$I$6,MATCH(C655,'HARGA SATUAN'!$C$7:$C$1492,0),0))</f>
        <v>0</v>
      </c>
      <c r="H655" s="136" t="str">
        <f ca="1">IF(B655="","",#REF!)</f>
        <v/>
      </c>
      <c r="I655" s="136" t="str">
        <f ca="1">IF(B655="","",#REF!)</f>
        <v/>
      </c>
      <c r="J655" s="136" t="str">
        <f ca="1">IF(B655="","",#REF!)</f>
        <v/>
      </c>
      <c r="K655" s="136" t="str">
        <f ca="1">IF(B655="","",#REF!)</f>
        <v/>
      </c>
      <c r="L655" s="136" t="str">
        <f ca="1">IF(C655="","",#REF!)</f>
        <v/>
      </c>
    </row>
    <row r="656" spans="1:12">
      <c r="A656" s="112">
        <v>645</v>
      </c>
      <c r="B656" s="134" t="str">
        <f t="shared" ca="1" si="30"/>
        <v/>
      </c>
      <c r="C656" s="109" t="str">
        <f t="shared" ca="1" si="31"/>
        <v/>
      </c>
      <c r="D656" s="101" t="str">
        <f ca="1">IF(ISERROR(OFFSET('HARGA SATUAN'!$D$6,MATCH(C656,'HARGA SATUAN'!$C$7:$C$1492,0),0)),"",OFFSET('HARGA SATUAN'!$D$6,MATCH(C656,'HARGA SATUAN'!$C$7:$C$1492,0),0))</f>
        <v/>
      </c>
      <c r="E656" s="101">
        <f ca="1">IF(B656="+","Unit",IF(ISERROR(OFFSET('HARGA SATUAN'!$E$6,MATCH(C656,'HARGA SATUAN'!$C$7:$C$1492,0),0)),"",OFFSET('HARGA SATUAN'!$E$6,MATCH(C656,'HARGA SATUAN'!$C$7:$C$1492,0),0)))</f>
        <v>0</v>
      </c>
      <c r="F656" s="138" t="str">
        <f t="shared" ca="1" si="32"/>
        <v/>
      </c>
      <c r="G656" s="41">
        <f ca="1">IF(ISERROR(OFFSET('HARGA SATUAN'!$I$6,MATCH(C656,'HARGA SATUAN'!$C$7:$C$1492,0),0)),"",OFFSET('HARGA SATUAN'!$I$6,MATCH(C656,'HARGA SATUAN'!$C$7:$C$1492,0),0))</f>
        <v>0</v>
      </c>
      <c r="H656" s="136" t="str">
        <f ca="1">IF(B656="","",#REF!)</f>
        <v/>
      </c>
      <c r="I656" s="136" t="str">
        <f ca="1">IF(B656="","",#REF!)</f>
        <v/>
      </c>
      <c r="J656" s="136" t="str">
        <f ca="1">IF(B656="","",#REF!)</f>
        <v/>
      </c>
      <c r="K656" s="136" t="str">
        <f ca="1">IF(B656="","",#REF!)</f>
        <v/>
      </c>
      <c r="L656" s="136" t="str">
        <f ca="1">IF(C656="","",#REF!)</f>
        <v/>
      </c>
    </row>
    <row r="657" spans="1:12">
      <c r="A657" s="112">
        <v>646</v>
      </c>
      <c r="B657" s="134" t="str">
        <f t="shared" ca="1" si="30"/>
        <v/>
      </c>
      <c r="C657" s="109" t="str">
        <f t="shared" ca="1" si="31"/>
        <v/>
      </c>
      <c r="D657" s="101" t="str">
        <f ca="1">IF(ISERROR(OFFSET('HARGA SATUAN'!$D$6,MATCH(C657,'HARGA SATUAN'!$C$7:$C$1492,0),0)),"",OFFSET('HARGA SATUAN'!$D$6,MATCH(C657,'HARGA SATUAN'!$C$7:$C$1492,0),0))</f>
        <v/>
      </c>
      <c r="E657" s="101">
        <f ca="1">IF(B657="+","Unit",IF(ISERROR(OFFSET('HARGA SATUAN'!$E$6,MATCH(C657,'HARGA SATUAN'!$C$7:$C$1492,0),0)),"",OFFSET('HARGA SATUAN'!$E$6,MATCH(C657,'HARGA SATUAN'!$C$7:$C$1492,0),0)))</f>
        <v>0</v>
      </c>
      <c r="F657" s="138" t="str">
        <f t="shared" ca="1" si="32"/>
        <v/>
      </c>
      <c r="G657" s="41">
        <f ca="1">IF(ISERROR(OFFSET('HARGA SATUAN'!$I$6,MATCH(C657,'HARGA SATUAN'!$C$7:$C$1492,0),0)),"",OFFSET('HARGA SATUAN'!$I$6,MATCH(C657,'HARGA SATUAN'!$C$7:$C$1492,0),0))</f>
        <v>0</v>
      </c>
      <c r="H657" s="136" t="str">
        <f ca="1">IF(B657="","",#REF!)</f>
        <v/>
      </c>
      <c r="I657" s="136" t="str">
        <f ca="1">IF(B657="","",#REF!)</f>
        <v/>
      </c>
      <c r="J657" s="136" t="str">
        <f ca="1">IF(B657="","",#REF!)</f>
        <v/>
      </c>
      <c r="K657" s="136" t="str">
        <f ca="1">IF(B657="","",#REF!)</f>
        <v/>
      </c>
      <c r="L657" s="136" t="str">
        <f ca="1">IF(C657="","",#REF!)</f>
        <v/>
      </c>
    </row>
    <row r="658" spans="1:12">
      <c r="A658" s="112">
        <v>647</v>
      </c>
      <c r="B658" s="134" t="str">
        <f t="shared" ca="1" si="30"/>
        <v/>
      </c>
      <c r="C658" s="109" t="str">
        <f t="shared" ca="1" si="31"/>
        <v/>
      </c>
      <c r="D658" s="101" t="str">
        <f ca="1">IF(ISERROR(OFFSET('HARGA SATUAN'!$D$6,MATCH(C658,'HARGA SATUAN'!$C$7:$C$1492,0),0)),"",OFFSET('HARGA SATUAN'!$D$6,MATCH(C658,'HARGA SATUAN'!$C$7:$C$1492,0),0))</f>
        <v/>
      </c>
      <c r="E658" s="101">
        <f ca="1">IF(B658="+","Unit",IF(ISERROR(OFFSET('HARGA SATUAN'!$E$6,MATCH(C658,'HARGA SATUAN'!$C$7:$C$1492,0),0)),"",OFFSET('HARGA SATUAN'!$E$6,MATCH(C658,'HARGA SATUAN'!$C$7:$C$1492,0),0)))</f>
        <v>0</v>
      </c>
      <c r="F658" s="138" t="str">
        <f t="shared" ca="1" si="32"/>
        <v/>
      </c>
      <c r="G658" s="41">
        <f ca="1">IF(ISERROR(OFFSET('HARGA SATUAN'!$I$6,MATCH(C658,'HARGA SATUAN'!$C$7:$C$1492,0),0)),"",OFFSET('HARGA SATUAN'!$I$6,MATCH(C658,'HARGA SATUAN'!$C$7:$C$1492,0),0))</f>
        <v>0</v>
      </c>
      <c r="H658" s="136" t="str">
        <f ca="1">IF(B658="","",#REF!)</f>
        <v/>
      </c>
      <c r="I658" s="136" t="str">
        <f ca="1">IF(B658="","",#REF!)</f>
        <v/>
      </c>
      <c r="J658" s="136" t="str">
        <f ca="1">IF(B658="","",#REF!)</f>
        <v/>
      </c>
      <c r="K658" s="136" t="str">
        <f ca="1">IF(B658="","",#REF!)</f>
        <v/>
      </c>
      <c r="L658" s="136" t="str">
        <f ca="1">IF(C658="","",#REF!)</f>
        <v/>
      </c>
    </row>
    <row r="659" spans="1:12">
      <c r="A659" s="112">
        <v>648</v>
      </c>
      <c r="B659" s="134" t="str">
        <f t="shared" ca="1" si="30"/>
        <v/>
      </c>
      <c r="C659" s="109" t="str">
        <f t="shared" ca="1" si="31"/>
        <v/>
      </c>
      <c r="D659" s="101" t="str">
        <f ca="1">IF(ISERROR(OFFSET('HARGA SATUAN'!$D$6,MATCH(C659,'HARGA SATUAN'!$C$7:$C$1492,0),0)),"",OFFSET('HARGA SATUAN'!$D$6,MATCH(C659,'HARGA SATUAN'!$C$7:$C$1492,0),0))</f>
        <v/>
      </c>
      <c r="E659" s="101">
        <f ca="1">IF(B659="+","Unit",IF(ISERROR(OFFSET('HARGA SATUAN'!$E$6,MATCH(C659,'HARGA SATUAN'!$C$7:$C$1492,0),0)),"",OFFSET('HARGA SATUAN'!$E$6,MATCH(C659,'HARGA SATUAN'!$C$7:$C$1492,0),0)))</f>
        <v>0</v>
      </c>
      <c r="F659" s="138" t="str">
        <f t="shared" ca="1" si="32"/>
        <v/>
      </c>
      <c r="G659" s="41">
        <f ca="1">IF(ISERROR(OFFSET('HARGA SATUAN'!$I$6,MATCH(C659,'HARGA SATUAN'!$C$7:$C$1492,0),0)),"",OFFSET('HARGA SATUAN'!$I$6,MATCH(C659,'HARGA SATUAN'!$C$7:$C$1492,0),0))</f>
        <v>0</v>
      </c>
      <c r="H659" s="136" t="str">
        <f ca="1">IF(B659="","",#REF!)</f>
        <v/>
      </c>
      <c r="I659" s="136" t="str">
        <f ca="1">IF(B659="","",#REF!)</f>
        <v/>
      </c>
      <c r="J659" s="136" t="str">
        <f ca="1">IF(B659="","",#REF!)</f>
        <v/>
      </c>
      <c r="K659" s="136" t="str">
        <f ca="1">IF(B659="","",#REF!)</f>
        <v/>
      </c>
      <c r="L659" s="136" t="str">
        <f ca="1">IF(C659="","",#REF!)</f>
        <v/>
      </c>
    </row>
    <row r="660" spans="1:12">
      <c r="A660" s="112">
        <v>649</v>
      </c>
      <c r="B660" s="134" t="str">
        <f t="shared" ca="1" si="30"/>
        <v/>
      </c>
      <c r="C660" s="109" t="str">
        <f t="shared" ca="1" si="31"/>
        <v/>
      </c>
      <c r="D660" s="101" t="str">
        <f ca="1">IF(ISERROR(OFFSET('HARGA SATUAN'!$D$6,MATCH(C660,'HARGA SATUAN'!$C$7:$C$1492,0),0)),"",OFFSET('HARGA SATUAN'!$D$6,MATCH(C660,'HARGA SATUAN'!$C$7:$C$1492,0),0))</f>
        <v/>
      </c>
      <c r="E660" s="101">
        <f ca="1">IF(B660="+","Unit",IF(ISERROR(OFFSET('HARGA SATUAN'!$E$6,MATCH(C660,'HARGA SATUAN'!$C$7:$C$1492,0),0)),"",OFFSET('HARGA SATUAN'!$E$6,MATCH(C660,'HARGA SATUAN'!$C$7:$C$1492,0),0)))</f>
        <v>0</v>
      </c>
      <c r="F660" s="138" t="str">
        <f t="shared" ca="1" si="32"/>
        <v/>
      </c>
      <c r="G660" s="41">
        <f ca="1">IF(ISERROR(OFFSET('HARGA SATUAN'!$I$6,MATCH(C660,'HARGA SATUAN'!$C$7:$C$1492,0),0)),"",OFFSET('HARGA SATUAN'!$I$6,MATCH(C660,'HARGA SATUAN'!$C$7:$C$1492,0),0))</f>
        <v>0</v>
      </c>
      <c r="H660" s="136" t="str">
        <f ca="1">IF(B660="","",#REF!)</f>
        <v/>
      </c>
      <c r="I660" s="136" t="str">
        <f ca="1">IF(B660="","",#REF!)</f>
        <v/>
      </c>
      <c r="J660" s="136" t="str">
        <f ca="1">IF(B660="","",#REF!)</f>
        <v/>
      </c>
      <c r="K660" s="136" t="str">
        <f ca="1">IF(B660="","",#REF!)</f>
        <v/>
      </c>
      <c r="L660" s="136" t="str">
        <f ca="1">IF(C660="","",#REF!)</f>
        <v/>
      </c>
    </row>
    <row r="661" spans="1:12">
      <c r="A661" s="112">
        <v>650</v>
      </c>
      <c r="B661" s="134" t="str">
        <f t="shared" ca="1" si="30"/>
        <v/>
      </c>
      <c r="C661" s="109" t="str">
        <f t="shared" ca="1" si="31"/>
        <v/>
      </c>
      <c r="D661" s="101" t="str">
        <f ca="1">IF(ISERROR(OFFSET('HARGA SATUAN'!$D$6,MATCH(C661,'HARGA SATUAN'!$C$7:$C$1492,0),0)),"",OFFSET('HARGA SATUAN'!$D$6,MATCH(C661,'HARGA SATUAN'!$C$7:$C$1492,0),0))</f>
        <v/>
      </c>
      <c r="E661" s="101">
        <f ca="1">IF(B661="+","Unit",IF(ISERROR(OFFSET('HARGA SATUAN'!$E$6,MATCH(C661,'HARGA SATUAN'!$C$7:$C$1492,0),0)),"",OFFSET('HARGA SATUAN'!$E$6,MATCH(C661,'HARGA SATUAN'!$C$7:$C$1492,0),0)))</f>
        <v>0</v>
      </c>
      <c r="F661" s="138" t="str">
        <f t="shared" ca="1" si="32"/>
        <v/>
      </c>
      <c r="G661" s="41">
        <f ca="1">IF(ISERROR(OFFSET('HARGA SATUAN'!$I$6,MATCH(C661,'HARGA SATUAN'!$C$7:$C$1492,0),0)),"",OFFSET('HARGA SATUAN'!$I$6,MATCH(C661,'HARGA SATUAN'!$C$7:$C$1492,0),0))</f>
        <v>0</v>
      </c>
      <c r="H661" s="136" t="str">
        <f ca="1">IF(B661="","",#REF!)</f>
        <v/>
      </c>
      <c r="I661" s="136" t="str">
        <f ca="1">IF(B661="","",#REF!)</f>
        <v/>
      </c>
      <c r="J661" s="136" t="str">
        <f ca="1">IF(B661="","",#REF!)</f>
        <v/>
      </c>
      <c r="K661" s="136" t="str">
        <f ca="1">IF(B661="","",#REF!)</f>
        <v/>
      </c>
      <c r="L661" s="136" t="str">
        <f ca="1">IF(C661="","",#REF!)</f>
        <v/>
      </c>
    </row>
    <row r="662" spans="1:12">
      <c r="A662" s="112">
        <v>651</v>
      </c>
      <c r="B662" s="134" t="str">
        <f t="shared" ca="1" si="30"/>
        <v/>
      </c>
      <c r="C662" s="109" t="str">
        <f t="shared" ca="1" si="31"/>
        <v/>
      </c>
      <c r="D662" s="101" t="str">
        <f ca="1">IF(ISERROR(OFFSET('HARGA SATUAN'!$D$6,MATCH(C662,'HARGA SATUAN'!$C$7:$C$1492,0),0)),"",OFFSET('HARGA SATUAN'!$D$6,MATCH(C662,'HARGA SATUAN'!$C$7:$C$1492,0),0))</f>
        <v/>
      </c>
      <c r="E662" s="101">
        <f ca="1">IF(B662="+","Unit",IF(ISERROR(OFFSET('HARGA SATUAN'!$E$6,MATCH(C662,'HARGA SATUAN'!$C$7:$C$1492,0),0)),"",OFFSET('HARGA SATUAN'!$E$6,MATCH(C662,'HARGA SATUAN'!$C$7:$C$1492,0),0)))</f>
        <v>0</v>
      </c>
      <c r="F662" s="138" t="str">
        <f t="shared" ca="1" si="32"/>
        <v/>
      </c>
      <c r="G662" s="41">
        <f ca="1">IF(ISERROR(OFFSET('HARGA SATUAN'!$I$6,MATCH(C662,'HARGA SATUAN'!$C$7:$C$1492,0),0)),"",OFFSET('HARGA SATUAN'!$I$6,MATCH(C662,'HARGA SATUAN'!$C$7:$C$1492,0),0))</f>
        <v>0</v>
      </c>
      <c r="H662" s="136" t="str">
        <f ca="1">IF(B662="","",#REF!)</f>
        <v/>
      </c>
      <c r="I662" s="136" t="str">
        <f ca="1">IF(B662="","",#REF!)</f>
        <v/>
      </c>
      <c r="J662" s="136" t="str">
        <f ca="1">IF(B662="","",#REF!)</f>
        <v/>
      </c>
      <c r="K662" s="136" t="str">
        <f ca="1">IF(B662="","",#REF!)</f>
        <v/>
      </c>
      <c r="L662" s="136" t="str">
        <f ca="1">IF(C662="","",#REF!)</f>
        <v/>
      </c>
    </row>
    <row r="663" spans="1:12">
      <c r="A663" s="112">
        <v>652</v>
      </c>
      <c r="B663" s="134" t="str">
        <f t="shared" ca="1" si="30"/>
        <v/>
      </c>
      <c r="C663" s="109" t="str">
        <f t="shared" ca="1" si="31"/>
        <v/>
      </c>
      <c r="D663" s="101" t="str">
        <f ca="1">IF(ISERROR(OFFSET('HARGA SATUAN'!$D$6,MATCH(C663,'HARGA SATUAN'!$C$7:$C$1492,0),0)),"",OFFSET('HARGA SATUAN'!$D$6,MATCH(C663,'HARGA SATUAN'!$C$7:$C$1492,0),0))</f>
        <v/>
      </c>
      <c r="E663" s="101">
        <f ca="1">IF(B663="+","Unit",IF(ISERROR(OFFSET('HARGA SATUAN'!$E$6,MATCH(C663,'HARGA SATUAN'!$C$7:$C$1492,0),0)),"",OFFSET('HARGA SATUAN'!$E$6,MATCH(C663,'HARGA SATUAN'!$C$7:$C$1492,0),0)))</f>
        <v>0</v>
      </c>
      <c r="F663" s="138" t="str">
        <f t="shared" ca="1" si="32"/>
        <v/>
      </c>
      <c r="G663" s="41">
        <f ca="1">IF(ISERROR(OFFSET('HARGA SATUAN'!$I$6,MATCH(C663,'HARGA SATUAN'!$C$7:$C$1492,0),0)),"",OFFSET('HARGA SATUAN'!$I$6,MATCH(C663,'HARGA SATUAN'!$C$7:$C$1492,0),0))</f>
        <v>0</v>
      </c>
      <c r="H663" s="136" t="str">
        <f ca="1">IF(B663="","",#REF!)</f>
        <v/>
      </c>
      <c r="I663" s="136" t="str">
        <f ca="1">IF(B663="","",#REF!)</f>
        <v/>
      </c>
      <c r="J663" s="136" t="str">
        <f ca="1">IF(B663="","",#REF!)</f>
        <v/>
      </c>
      <c r="K663" s="136" t="str">
        <f ca="1">IF(B663="","",#REF!)</f>
        <v/>
      </c>
      <c r="L663" s="136" t="str">
        <f ca="1">IF(C663="","",#REF!)</f>
        <v/>
      </c>
    </row>
    <row r="664" spans="1:12">
      <c r="A664" s="112">
        <v>653</v>
      </c>
      <c r="B664" s="134" t="str">
        <f t="shared" ca="1" si="30"/>
        <v/>
      </c>
      <c r="C664" s="109" t="str">
        <f t="shared" ca="1" si="31"/>
        <v/>
      </c>
      <c r="D664" s="101" t="str">
        <f ca="1">IF(ISERROR(OFFSET('HARGA SATUAN'!$D$6,MATCH(C664,'HARGA SATUAN'!$C$7:$C$1492,0),0)),"",OFFSET('HARGA SATUAN'!$D$6,MATCH(C664,'HARGA SATUAN'!$C$7:$C$1492,0),0))</f>
        <v/>
      </c>
      <c r="E664" s="101">
        <f ca="1">IF(B664="+","Unit",IF(ISERROR(OFFSET('HARGA SATUAN'!$E$6,MATCH(C664,'HARGA SATUAN'!$C$7:$C$1492,0),0)),"",OFFSET('HARGA SATUAN'!$E$6,MATCH(C664,'HARGA SATUAN'!$C$7:$C$1492,0),0)))</f>
        <v>0</v>
      </c>
      <c r="F664" s="138" t="str">
        <f t="shared" ca="1" si="32"/>
        <v/>
      </c>
      <c r="G664" s="41">
        <f ca="1">IF(ISERROR(OFFSET('HARGA SATUAN'!$I$6,MATCH(C664,'HARGA SATUAN'!$C$7:$C$1492,0),0)),"",OFFSET('HARGA SATUAN'!$I$6,MATCH(C664,'HARGA SATUAN'!$C$7:$C$1492,0),0))</f>
        <v>0</v>
      </c>
      <c r="H664" s="136" t="str">
        <f ca="1">IF(B664="","",#REF!)</f>
        <v/>
      </c>
      <c r="I664" s="136" t="str">
        <f ca="1">IF(B664="","",#REF!)</f>
        <v/>
      </c>
      <c r="J664" s="136" t="str">
        <f ca="1">IF(B664="","",#REF!)</f>
        <v/>
      </c>
      <c r="K664" s="136" t="str">
        <f ca="1">IF(B664="","",#REF!)</f>
        <v/>
      </c>
      <c r="L664" s="136" t="str">
        <f ca="1">IF(C664="","",#REF!)</f>
        <v/>
      </c>
    </row>
    <row r="665" spans="1:12">
      <c r="A665" s="112">
        <v>654</v>
      </c>
      <c r="B665" s="134" t="str">
        <f t="shared" ca="1" si="30"/>
        <v/>
      </c>
      <c r="C665" s="109" t="str">
        <f t="shared" ca="1" si="31"/>
        <v/>
      </c>
      <c r="D665" s="101" t="str">
        <f ca="1">IF(ISERROR(OFFSET('HARGA SATUAN'!$D$6,MATCH(C665,'HARGA SATUAN'!$C$7:$C$1492,0),0)),"",OFFSET('HARGA SATUAN'!$D$6,MATCH(C665,'HARGA SATUAN'!$C$7:$C$1492,0),0))</f>
        <v/>
      </c>
      <c r="E665" s="101">
        <f ca="1">IF(B665="+","Unit",IF(ISERROR(OFFSET('HARGA SATUAN'!$E$6,MATCH(C665,'HARGA SATUAN'!$C$7:$C$1492,0),0)),"",OFFSET('HARGA SATUAN'!$E$6,MATCH(C665,'HARGA SATUAN'!$C$7:$C$1492,0),0)))</f>
        <v>0</v>
      </c>
      <c r="F665" s="138" t="str">
        <f t="shared" ca="1" si="32"/>
        <v/>
      </c>
      <c r="G665" s="41">
        <f ca="1">IF(ISERROR(OFFSET('HARGA SATUAN'!$I$6,MATCH(C665,'HARGA SATUAN'!$C$7:$C$1492,0),0)),"",OFFSET('HARGA SATUAN'!$I$6,MATCH(C665,'HARGA SATUAN'!$C$7:$C$1492,0),0))</f>
        <v>0</v>
      </c>
      <c r="H665" s="136" t="str">
        <f ca="1">IF(B665="","",#REF!)</f>
        <v/>
      </c>
      <c r="I665" s="136" t="str">
        <f ca="1">IF(B665="","",#REF!)</f>
        <v/>
      </c>
      <c r="J665" s="136" t="str">
        <f ca="1">IF(B665="","",#REF!)</f>
        <v/>
      </c>
      <c r="K665" s="136" t="str">
        <f ca="1">IF(B665="","",#REF!)</f>
        <v/>
      </c>
      <c r="L665" s="136" t="str">
        <f ca="1">IF(C665="","",#REF!)</f>
        <v/>
      </c>
    </row>
    <row r="666" spans="1:12">
      <c r="A666" s="112">
        <v>655</v>
      </c>
      <c r="B666" s="134" t="str">
        <f t="shared" ca="1" si="30"/>
        <v/>
      </c>
      <c r="C666" s="109" t="str">
        <f t="shared" ca="1" si="31"/>
        <v/>
      </c>
      <c r="D666" s="101" t="str">
        <f ca="1">IF(ISERROR(OFFSET('HARGA SATUAN'!$D$6,MATCH(C666,'HARGA SATUAN'!$C$7:$C$1492,0),0)),"",OFFSET('HARGA SATUAN'!$D$6,MATCH(C666,'HARGA SATUAN'!$C$7:$C$1492,0),0))</f>
        <v/>
      </c>
      <c r="E666" s="101">
        <f ca="1">IF(B666="+","Unit",IF(ISERROR(OFFSET('HARGA SATUAN'!$E$6,MATCH(C666,'HARGA SATUAN'!$C$7:$C$1492,0),0)),"",OFFSET('HARGA SATUAN'!$E$6,MATCH(C666,'HARGA SATUAN'!$C$7:$C$1492,0),0)))</f>
        <v>0</v>
      </c>
      <c r="F666" s="138" t="str">
        <f t="shared" ca="1" si="32"/>
        <v/>
      </c>
      <c r="G666" s="41">
        <f ca="1">IF(ISERROR(OFFSET('HARGA SATUAN'!$I$6,MATCH(C666,'HARGA SATUAN'!$C$7:$C$1492,0),0)),"",OFFSET('HARGA SATUAN'!$I$6,MATCH(C666,'HARGA SATUAN'!$C$7:$C$1492,0),0))</f>
        <v>0</v>
      </c>
      <c r="H666" s="136" t="str">
        <f ca="1">IF(B666="","",#REF!)</f>
        <v/>
      </c>
      <c r="I666" s="136" t="str">
        <f ca="1">IF(B666="","",#REF!)</f>
        <v/>
      </c>
      <c r="J666" s="136" t="str">
        <f ca="1">IF(B666="","",#REF!)</f>
        <v/>
      </c>
      <c r="K666" s="136" t="str">
        <f ca="1">IF(B666="","",#REF!)</f>
        <v/>
      </c>
      <c r="L666" s="136" t="str">
        <f ca="1">IF(C666="","",#REF!)</f>
        <v/>
      </c>
    </row>
    <row r="667" spans="1:12">
      <c r="A667" s="112">
        <v>656</v>
      </c>
      <c r="B667" s="134" t="str">
        <f t="shared" ca="1" si="30"/>
        <v/>
      </c>
      <c r="C667" s="109" t="str">
        <f t="shared" ca="1" si="31"/>
        <v/>
      </c>
      <c r="D667" s="101" t="str">
        <f ca="1">IF(ISERROR(OFFSET('HARGA SATUAN'!$D$6,MATCH(C667,'HARGA SATUAN'!$C$7:$C$1492,0),0)),"",OFFSET('HARGA SATUAN'!$D$6,MATCH(C667,'HARGA SATUAN'!$C$7:$C$1492,0),0))</f>
        <v/>
      </c>
      <c r="E667" s="101">
        <f ca="1">IF(B667="+","Unit",IF(ISERROR(OFFSET('HARGA SATUAN'!$E$6,MATCH(C667,'HARGA SATUAN'!$C$7:$C$1492,0),0)),"",OFFSET('HARGA SATUAN'!$E$6,MATCH(C667,'HARGA SATUAN'!$C$7:$C$1492,0),0)))</f>
        <v>0</v>
      </c>
      <c r="F667" s="138" t="str">
        <f t="shared" ca="1" si="32"/>
        <v/>
      </c>
      <c r="G667" s="41">
        <f ca="1">IF(ISERROR(OFFSET('HARGA SATUAN'!$I$6,MATCH(C667,'HARGA SATUAN'!$C$7:$C$1492,0),0)),"",OFFSET('HARGA SATUAN'!$I$6,MATCH(C667,'HARGA SATUAN'!$C$7:$C$1492,0),0))</f>
        <v>0</v>
      </c>
      <c r="H667" s="136" t="str">
        <f ca="1">IF(B667="","",#REF!)</f>
        <v/>
      </c>
      <c r="I667" s="136" t="str">
        <f ca="1">IF(B667="","",#REF!)</f>
        <v/>
      </c>
      <c r="J667" s="136" t="str">
        <f ca="1">IF(B667="","",#REF!)</f>
        <v/>
      </c>
      <c r="K667" s="136" t="str">
        <f ca="1">IF(B667="","",#REF!)</f>
        <v/>
      </c>
      <c r="L667" s="136" t="str">
        <f ca="1">IF(C667="","",#REF!)</f>
        <v/>
      </c>
    </row>
    <row r="668" spans="1:12">
      <c r="A668" s="112">
        <v>657</v>
      </c>
      <c r="B668" s="134" t="str">
        <f t="shared" ca="1" si="30"/>
        <v/>
      </c>
      <c r="C668" s="109" t="str">
        <f t="shared" ca="1" si="31"/>
        <v/>
      </c>
      <c r="D668" s="101" t="str">
        <f ca="1">IF(ISERROR(OFFSET('HARGA SATUAN'!$D$6,MATCH(C668,'HARGA SATUAN'!$C$7:$C$1492,0),0)),"",OFFSET('HARGA SATUAN'!$D$6,MATCH(C668,'HARGA SATUAN'!$C$7:$C$1492,0),0))</f>
        <v/>
      </c>
      <c r="E668" s="101">
        <f ca="1">IF(B668="+","Unit",IF(ISERROR(OFFSET('HARGA SATUAN'!$E$6,MATCH(C668,'HARGA SATUAN'!$C$7:$C$1492,0),0)),"",OFFSET('HARGA SATUAN'!$E$6,MATCH(C668,'HARGA SATUAN'!$C$7:$C$1492,0),0)))</f>
        <v>0</v>
      </c>
      <c r="F668" s="138" t="str">
        <f t="shared" ca="1" si="32"/>
        <v/>
      </c>
      <c r="G668" s="41">
        <f ca="1">IF(ISERROR(OFFSET('HARGA SATUAN'!$I$6,MATCH(C668,'HARGA SATUAN'!$C$7:$C$1492,0),0)),"",OFFSET('HARGA SATUAN'!$I$6,MATCH(C668,'HARGA SATUAN'!$C$7:$C$1492,0),0))</f>
        <v>0</v>
      </c>
      <c r="H668" s="136" t="str">
        <f ca="1">IF(B668="","",#REF!)</f>
        <v/>
      </c>
      <c r="I668" s="136" t="str">
        <f ca="1">IF(B668="","",#REF!)</f>
        <v/>
      </c>
      <c r="J668" s="136" t="str">
        <f ca="1">IF(B668="","",#REF!)</f>
        <v/>
      </c>
      <c r="K668" s="136" t="str">
        <f ca="1">IF(B668="","",#REF!)</f>
        <v/>
      </c>
      <c r="L668" s="136" t="str">
        <f ca="1">IF(C668="","",#REF!)</f>
        <v/>
      </c>
    </row>
    <row r="669" spans="1:12">
      <c r="A669" s="112">
        <v>658</v>
      </c>
      <c r="B669" s="134" t="str">
        <f t="shared" ca="1" si="30"/>
        <v/>
      </c>
      <c r="C669" s="109" t="str">
        <f t="shared" ca="1" si="31"/>
        <v/>
      </c>
      <c r="D669" s="101" t="str">
        <f ca="1">IF(ISERROR(OFFSET('HARGA SATUAN'!$D$6,MATCH(C669,'HARGA SATUAN'!$C$7:$C$1492,0),0)),"",OFFSET('HARGA SATUAN'!$D$6,MATCH(C669,'HARGA SATUAN'!$C$7:$C$1492,0),0))</f>
        <v/>
      </c>
      <c r="E669" s="101">
        <f ca="1">IF(B669="+","Unit",IF(ISERROR(OFFSET('HARGA SATUAN'!$E$6,MATCH(C669,'HARGA SATUAN'!$C$7:$C$1492,0),0)),"",OFFSET('HARGA SATUAN'!$E$6,MATCH(C669,'HARGA SATUAN'!$C$7:$C$1492,0),0)))</f>
        <v>0</v>
      </c>
      <c r="F669" s="138" t="str">
        <f t="shared" ca="1" si="32"/>
        <v/>
      </c>
      <c r="G669" s="41">
        <f ca="1">IF(ISERROR(OFFSET('HARGA SATUAN'!$I$6,MATCH(C669,'HARGA SATUAN'!$C$7:$C$1492,0),0)),"",OFFSET('HARGA SATUAN'!$I$6,MATCH(C669,'HARGA SATUAN'!$C$7:$C$1492,0),0))</f>
        <v>0</v>
      </c>
      <c r="H669" s="136" t="str">
        <f ca="1">IF(B669="","",#REF!)</f>
        <v/>
      </c>
      <c r="I669" s="136" t="str">
        <f ca="1">IF(B669="","",#REF!)</f>
        <v/>
      </c>
      <c r="J669" s="136" t="str">
        <f ca="1">IF(B669="","",#REF!)</f>
        <v/>
      </c>
      <c r="K669" s="136" t="str">
        <f ca="1">IF(B669="","",#REF!)</f>
        <v/>
      </c>
      <c r="L669" s="136" t="str">
        <f ca="1">IF(C669="","",#REF!)</f>
        <v/>
      </c>
    </row>
    <row r="670" spans="1:12">
      <c r="A670" s="112">
        <v>659</v>
      </c>
      <c r="B670" s="134" t="str">
        <f t="shared" ca="1" si="30"/>
        <v/>
      </c>
      <c r="C670" s="109" t="str">
        <f t="shared" ca="1" si="31"/>
        <v/>
      </c>
      <c r="D670" s="101" t="str">
        <f ca="1">IF(ISERROR(OFFSET('HARGA SATUAN'!$D$6,MATCH(C670,'HARGA SATUAN'!$C$7:$C$1492,0),0)),"",OFFSET('HARGA SATUAN'!$D$6,MATCH(C670,'HARGA SATUAN'!$C$7:$C$1492,0),0))</f>
        <v/>
      </c>
      <c r="E670" s="101">
        <f ca="1">IF(B670="+","Unit",IF(ISERROR(OFFSET('HARGA SATUAN'!$E$6,MATCH(C670,'HARGA SATUAN'!$C$7:$C$1492,0),0)),"",OFFSET('HARGA SATUAN'!$E$6,MATCH(C670,'HARGA SATUAN'!$C$7:$C$1492,0),0)))</f>
        <v>0</v>
      </c>
      <c r="F670" s="138" t="str">
        <f t="shared" ca="1" si="32"/>
        <v/>
      </c>
      <c r="G670" s="41">
        <f ca="1">IF(ISERROR(OFFSET('HARGA SATUAN'!$I$6,MATCH(C670,'HARGA SATUAN'!$C$7:$C$1492,0),0)),"",OFFSET('HARGA SATUAN'!$I$6,MATCH(C670,'HARGA SATUAN'!$C$7:$C$1492,0),0))</f>
        <v>0</v>
      </c>
      <c r="H670" s="136" t="str">
        <f ca="1">IF(B670="","",#REF!)</f>
        <v/>
      </c>
      <c r="I670" s="136" t="str">
        <f ca="1">IF(B670="","",#REF!)</f>
        <v/>
      </c>
      <c r="J670" s="136" t="str">
        <f ca="1">IF(B670="","",#REF!)</f>
        <v/>
      </c>
      <c r="K670" s="136" t="str">
        <f ca="1">IF(B670="","",#REF!)</f>
        <v/>
      </c>
      <c r="L670" s="136" t="str">
        <f ca="1">IF(C670="","",#REF!)</f>
        <v/>
      </c>
    </row>
    <row r="671" spans="1:12">
      <c r="A671" s="112">
        <v>660</v>
      </c>
      <c r="B671" s="134" t="str">
        <f t="shared" ca="1" si="30"/>
        <v/>
      </c>
      <c r="C671" s="109" t="str">
        <f t="shared" ca="1" si="31"/>
        <v/>
      </c>
      <c r="D671" s="101" t="str">
        <f ca="1">IF(ISERROR(OFFSET('HARGA SATUAN'!$D$6,MATCH(C671,'HARGA SATUAN'!$C$7:$C$1492,0),0)),"",OFFSET('HARGA SATUAN'!$D$6,MATCH(C671,'HARGA SATUAN'!$C$7:$C$1492,0),0))</f>
        <v/>
      </c>
      <c r="E671" s="101">
        <f ca="1">IF(B671="+","Unit",IF(ISERROR(OFFSET('HARGA SATUAN'!$E$6,MATCH(C671,'HARGA SATUAN'!$C$7:$C$1492,0),0)),"",OFFSET('HARGA SATUAN'!$E$6,MATCH(C671,'HARGA SATUAN'!$C$7:$C$1492,0),0)))</f>
        <v>0</v>
      </c>
      <c r="F671" s="138" t="str">
        <f t="shared" ca="1" si="32"/>
        <v/>
      </c>
      <c r="G671" s="41">
        <f ca="1">IF(ISERROR(OFFSET('HARGA SATUAN'!$I$6,MATCH(C671,'HARGA SATUAN'!$C$7:$C$1492,0),0)),"",OFFSET('HARGA SATUAN'!$I$6,MATCH(C671,'HARGA SATUAN'!$C$7:$C$1492,0),0))</f>
        <v>0</v>
      </c>
      <c r="H671" s="136" t="str">
        <f ca="1">IF(B671="","",#REF!)</f>
        <v/>
      </c>
      <c r="I671" s="136" t="str">
        <f ca="1">IF(B671="","",#REF!)</f>
        <v/>
      </c>
      <c r="J671" s="136" t="str">
        <f ca="1">IF(B671="","",#REF!)</f>
        <v/>
      </c>
      <c r="K671" s="136" t="str">
        <f ca="1">IF(B671="","",#REF!)</f>
        <v/>
      </c>
      <c r="L671" s="136" t="str">
        <f ca="1">IF(C671="","",#REF!)</f>
        <v/>
      </c>
    </row>
    <row r="672" spans="1:12">
      <c r="A672" s="112">
        <v>661</v>
      </c>
      <c r="B672" s="134" t="str">
        <f t="shared" ca="1" si="30"/>
        <v/>
      </c>
      <c r="C672" s="109" t="str">
        <f t="shared" ca="1" si="31"/>
        <v/>
      </c>
      <c r="D672" s="101" t="str">
        <f ca="1">IF(ISERROR(OFFSET('HARGA SATUAN'!$D$6,MATCH(C672,'HARGA SATUAN'!$C$7:$C$1492,0),0)),"",OFFSET('HARGA SATUAN'!$D$6,MATCH(C672,'HARGA SATUAN'!$C$7:$C$1492,0),0))</f>
        <v/>
      </c>
      <c r="E672" s="101">
        <f ca="1">IF(B672="+","Unit",IF(ISERROR(OFFSET('HARGA SATUAN'!$E$6,MATCH(C672,'HARGA SATUAN'!$C$7:$C$1492,0),0)),"",OFFSET('HARGA SATUAN'!$E$6,MATCH(C672,'HARGA SATUAN'!$C$7:$C$1492,0),0)))</f>
        <v>0</v>
      </c>
      <c r="F672" s="138" t="str">
        <f t="shared" ca="1" si="32"/>
        <v/>
      </c>
      <c r="G672" s="41">
        <f ca="1">IF(ISERROR(OFFSET('HARGA SATUAN'!$I$6,MATCH(C672,'HARGA SATUAN'!$C$7:$C$1492,0),0)),"",OFFSET('HARGA SATUAN'!$I$6,MATCH(C672,'HARGA SATUAN'!$C$7:$C$1492,0),0))</f>
        <v>0</v>
      </c>
      <c r="H672" s="136" t="str">
        <f ca="1">IF(B672="","",#REF!)</f>
        <v/>
      </c>
      <c r="I672" s="136" t="str">
        <f ca="1">IF(B672="","",#REF!)</f>
        <v/>
      </c>
      <c r="J672" s="136" t="str">
        <f ca="1">IF(B672="","",#REF!)</f>
        <v/>
      </c>
      <c r="K672" s="136" t="str">
        <f ca="1">IF(B672="","",#REF!)</f>
        <v/>
      </c>
      <c r="L672" s="136" t="str">
        <f ca="1">IF(C672="","",#REF!)</f>
        <v/>
      </c>
    </row>
    <row r="673" spans="1:12">
      <c r="A673" s="112">
        <v>662</v>
      </c>
      <c r="B673" s="134" t="str">
        <f t="shared" ca="1" si="30"/>
        <v/>
      </c>
      <c r="C673" s="109" t="str">
        <f t="shared" ca="1" si="31"/>
        <v/>
      </c>
      <c r="D673" s="101" t="str">
        <f ca="1">IF(ISERROR(OFFSET('HARGA SATUAN'!$D$6,MATCH(C673,'HARGA SATUAN'!$C$7:$C$1492,0),0)),"",OFFSET('HARGA SATUAN'!$D$6,MATCH(C673,'HARGA SATUAN'!$C$7:$C$1492,0),0))</f>
        <v/>
      </c>
      <c r="E673" s="101">
        <f ca="1">IF(B673="+","Unit",IF(ISERROR(OFFSET('HARGA SATUAN'!$E$6,MATCH(C673,'HARGA SATUAN'!$C$7:$C$1492,0),0)),"",OFFSET('HARGA SATUAN'!$E$6,MATCH(C673,'HARGA SATUAN'!$C$7:$C$1492,0),0)))</f>
        <v>0</v>
      </c>
      <c r="F673" s="138" t="str">
        <f t="shared" ca="1" si="32"/>
        <v/>
      </c>
      <c r="G673" s="41">
        <f ca="1">IF(ISERROR(OFFSET('HARGA SATUAN'!$I$6,MATCH(C673,'HARGA SATUAN'!$C$7:$C$1492,0),0)),"",OFFSET('HARGA SATUAN'!$I$6,MATCH(C673,'HARGA SATUAN'!$C$7:$C$1492,0),0))</f>
        <v>0</v>
      </c>
      <c r="H673" s="136" t="str">
        <f ca="1">IF(B673="","",#REF!)</f>
        <v/>
      </c>
      <c r="I673" s="136" t="str">
        <f ca="1">IF(B673="","",#REF!)</f>
        <v/>
      </c>
      <c r="J673" s="136" t="str">
        <f ca="1">IF(B673="","",#REF!)</f>
        <v/>
      </c>
      <c r="K673" s="136" t="str">
        <f ca="1">IF(B673="","",#REF!)</f>
        <v/>
      </c>
      <c r="L673" s="136" t="str">
        <f ca="1">IF(C673="","",#REF!)</f>
        <v/>
      </c>
    </row>
    <row r="674" spans="1:12">
      <c r="A674" s="112">
        <v>663</v>
      </c>
      <c r="B674" s="134" t="str">
        <f t="shared" ca="1" si="30"/>
        <v/>
      </c>
      <c r="C674" s="109" t="str">
        <f t="shared" ca="1" si="31"/>
        <v/>
      </c>
      <c r="D674" s="101" t="str">
        <f ca="1">IF(ISERROR(OFFSET('HARGA SATUAN'!$D$6,MATCH(C674,'HARGA SATUAN'!$C$7:$C$1492,0),0)),"",OFFSET('HARGA SATUAN'!$D$6,MATCH(C674,'HARGA SATUAN'!$C$7:$C$1492,0),0))</f>
        <v/>
      </c>
      <c r="E674" s="101">
        <f ca="1">IF(B674="+","Unit",IF(ISERROR(OFFSET('HARGA SATUAN'!$E$6,MATCH(C674,'HARGA SATUAN'!$C$7:$C$1492,0),0)),"",OFFSET('HARGA SATUAN'!$E$6,MATCH(C674,'HARGA SATUAN'!$C$7:$C$1492,0),0)))</f>
        <v>0</v>
      </c>
      <c r="F674" s="138" t="str">
        <f t="shared" ca="1" si="32"/>
        <v/>
      </c>
      <c r="G674" s="41">
        <f ca="1">IF(ISERROR(OFFSET('HARGA SATUAN'!$I$6,MATCH(C674,'HARGA SATUAN'!$C$7:$C$1492,0),0)),"",OFFSET('HARGA SATUAN'!$I$6,MATCH(C674,'HARGA SATUAN'!$C$7:$C$1492,0),0))</f>
        <v>0</v>
      </c>
      <c r="H674" s="136" t="str">
        <f ca="1">IF(B674="","",#REF!)</f>
        <v/>
      </c>
      <c r="I674" s="136" t="str">
        <f ca="1">IF(B674="","",#REF!)</f>
        <v/>
      </c>
      <c r="J674" s="136" t="str">
        <f ca="1">IF(B674="","",#REF!)</f>
        <v/>
      </c>
      <c r="K674" s="136" t="str">
        <f ca="1">IF(B674="","",#REF!)</f>
        <v/>
      </c>
      <c r="L674" s="136" t="str">
        <f ca="1">IF(C674="","",#REF!)</f>
        <v/>
      </c>
    </row>
    <row r="675" spans="1:12">
      <c r="A675" s="112">
        <v>664</v>
      </c>
      <c r="B675" s="134" t="str">
        <f t="shared" ca="1" si="30"/>
        <v/>
      </c>
      <c r="C675" s="109" t="str">
        <f t="shared" ca="1" si="31"/>
        <v/>
      </c>
      <c r="D675" s="101" t="str">
        <f ca="1">IF(ISERROR(OFFSET('HARGA SATUAN'!$D$6,MATCH(C675,'HARGA SATUAN'!$C$7:$C$1492,0),0)),"",OFFSET('HARGA SATUAN'!$D$6,MATCH(C675,'HARGA SATUAN'!$C$7:$C$1492,0),0))</f>
        <v/>
      </c>
      <c r="E675" s="101">
        <f ca="1">IF(B675="+","Unit",IF(ISERROR(OFFSET('HARGA SATUAN'!$E$6,MATCH(C675,'HARGA SATUAN'!$C$7:$C$1492,0),0)),"",OFFSET('HARGA SATUAN'!$E$6,MATCH(C675,'HARGA SATUAN'!$C$7:$C$1492,0),0)))</f>
        <v>0</v>
      </c>
      <c r="F675" s="138" t="str">
        <f t="shared" ca="1" si="32"/>
        <v/>
      </c>
      <c r="G675" s="41">
        <f ca="1">IF(ISERROR(OFFSET('HARGA SATUAN'!$I$6,MATCH(C675,'HARGA SATUAN'!$C$7:$C$1492,0),0)),"",OFFSET('HARGA SATUAN'!$I$6,MATCH(C675,'HARGA SATUAN'!$C$7:$C$1492,0),0))</f>
        <v>0</v>
      </c>
      <c r="H675" s="136" t="str">
        <f ca="1">IF(B675="","",#REF!)</f>
        <v/>
      </c>
      <c r="I675" s="136" t="str">
        <f ca="1">IF(B675="","",#REF!)</f>
        <v/>
      </c>
      <c r="J675" s="136" t="str">
        <f ca="1">IF(B675="","",#REF!)</f>
        <v/>
      </c>
      <c r="K675" s="136" t="str">
        <f ca="1">IF(B675="","",#REF!)</f>
        <v/>
      </c>
      <c r="L675" s="136" t="str">
        <f ca="1">IF(C675="","",#REF!)</f>
        <v/>
      </c>
    </row>
    <row r="676" spans="1:12">
      <c r="A676" s="112">
        <v>665</v>
      </c>
      <c r="B676" s="134" t="str">
        <f t="shared" ca="1" si="30"/>
        <v/>
      </c>
      <c r="C676" s="109" t="str">
        <f t="shared" ca="1" si="31"/>
        <v/>
      </c>
      <c r="D676" s="101" t="str">
        <f ca="1">IF(ISERROR(OFFSET('HARGA SATUAN'!$D$6,MATCH(C676,'HARGA SATUAN'!$C$7:$C$1492,0),0)),"",OFFSET('HARGA SATUAN'!$D$6,MATCH(C676,'HARGA SATUAN'!$C$7:$C$1492,0),0))</f>
        <v/>
      </c>
      <c r="E676" s="101">
        <f ca="1">IF(B676="+","Unit",IF(ISERROR(OFFSET('HARGA SATUAN'!$E$6,MATCH(C676,'HARGA SATUAN'!$C$7:$C$1492,0),0)),"",OFFSET('HARGA SATUAN'!$E$6,MATCH(C676,'HARGA SATUAN'!$C$7:$C$1492,0),0)))</f>
        <v>0</v>
      </c>
      <c r="F676" s="138" t="str">
        <f t="shared" ca="1" si="32"/>
        <v/>
      </c>
      <c r="G676" s="41">
        <f ca="1">IF(ISERROR(OFFSET('HARGA SATUAN'!$I$6,MATCH(C676,'HARGA SATUAN'!$C$7:$C$1492,0),0)),"",OFFSET('HARGA SATUAN'!$I$6,MATCH(C676,'HARGA SATUAN'!$C$7:$C$1492,0),0))</f>
        <v>0</v>
      </c>
      <c r="H676" s="136" t="str">
        <f ca="1">IF(B676="","",#REF!)</f>
        <v/>
      </c>
      <c r="I676" s="136" t="str">
        <f ca="1">IF(B676="","",#REF!)</f>
        <v/>
      </c>
      <c r="J676" s="136" t="str">
        <f ca="1">IF(B676="","",#REF!)</f>
        <v/>
      </c>
      <c r="K676" s="136" t="str">
        <f ca="1">IF(B676="","",#REF!)</f>
        <v/>
      </c>
      <c r="L676" s="136" t="str">
        <f ca="1">IF(C676="","",#REF!)</f>
        <v/>
      </c>
    </row>
    <row r="677" spans="1:12">
      <c r="A677" s="112">
        <v>666</v>
      </c>
      <c r="B677" s="134" t="str">
        <f t="shared" ca="1" si="30"/>
        <v/>
      </c>
      <c r="C677" s="109" t="str">
        <f t="shared" ca="1" si="31"/>
        <v/>
      </c>
      <c r="D677" s="101" t="str">
        <f ca="1">IF(ISERROR(OFFSET('HARGA SATUAN'!$D$6,MATCH(C677,'HARGA SATUAN'!$C$7:$C$1492,0),0)),"",OFFSET('HARGA SATUAN'!$D$6,MATCH(C677,'HARGA SATUAN'!$C$7:$C$1492,0),0))</f>
        <v/>
      </c>
      <c r="E677" s="101">
        <f ca="1">IF(B677="+","Unit",IF(ISERROR(OFFSET('HARGA SATUAN'!$E$6,MATCH(C677,'HARGA SATUAN'!$C$7:$C$1492,0),0)),"",OFFSET('HARGA SATUAN'!$E$6,MATCH(C677,'HARGA SATUAN'!$C$7:$C$1492,0),0)))</f>
        <v>0</v>
      </c>
      <c r="F677" s="138" t="str">
        <f t="shared" ca="1" si="32"/>
        <v/>
      </c>
      <c r="G677" s="41">
        <f ca="1">IF(ISERROR(OFFSET('HARGA SATUAN'!$I$6,MATCH(C677,'HARGA SATUAN'!$C$7:$C$1492,0),0)),"",OFFSET('HARGA SATUAN'!$I$6,MATCH(C677,'HARGA SATUAN'!$C$7:$C$1492,0),0))</f>
        <v>0</v>
      </c>
      <c r="H677" s="136" t="str">
        <f ca="1">IF(B677="","",#REF!)</f>
        <v/>
      </c>
      <c r="I677" s="136" t="str">
        <f ca="1">IF(B677="","",#REF!)</f>
        <v/>
      </c>
      <c r="J677" s="136" t="str">
        <f ca="1">IF(B677="","",#REF!)</f>
        <v/>
      </c>
      <c r="K677" s="136" t="str">
        <f ca="1">IF(B677="","",#REF!)</f>
        <v/>
      </c>
      <c r="L677" s="136" t="str">
        <f ca="1">IF(C677="","",#REF!)</f>
        <v/>
      </c>
    </row>
    <row r="678" spans="1:12">
      <c r="A678" s="112">
        <v>667</v>
      </c>
      <c r="B678" s="134" t="str">
        <f t="shared" ca="1" si="30"/>
        <v/>
      </c>
      <c r="C678" s="109" t="str">
        <f t="shared" ca="1" si="31"/>
        <v/>
      </c>
      <c r="D678" s="101" t="str">
        <f ca="1">IF(ISERROR(OFFSET('HARGA SATUAN'!$D$6,MATCH(C678,'HARGA SATUAN'!$C$7:$C$1492,0),0)),"",OFFSET('HARGA SATUAN'!$D$6,MATCH(C678,'HARGA SATUAN'!$C$7:$C$1492,0),0))</f>
        <v/>
      </c>
      <c r="E678" s="101">
        <f ca="1">IF(B678="+","Unit",IF(ISERROR(OFFSET('HARGA SATUAN'!$E$6,MATCH(C678,'HARGA SATUAN'!$C$7:$C$1492,0),0)),"",OFFSET('HARGA SATUAN'!$E$6,MATCH(C678,'HARGA SATUAN'!$C$7:$C$1492,0),0)))</f>
        <v>0</v>
      </c>
      <c r="F678" s="138" t="str">
        <f t="shared" ca="1" si="32"/>
        <v/>
      </c>
      <c r="G678" s="41">
        <f ca="1">IF(ISERROR(OFFSET('HARGA SATUAN'!$I$6,MATCH(C678,'HARGA SATUAN'!$C$7:$C$1492,0),0)),"",OFFSET('HARGA SATUAN'!$I$6,MATCH(C678,'HARGA SATUAN'!$C$7:$C$1492,0),0))</f>
        <v>0</v>
      </c>
      <c r="H678" s="136" t="str">
        <f ca="1">IF(B678="","",#REF!)</f>
        <v/>
      </c>
      <c r="I678" s="136" t="str">
        <f ca="1">IF(B678="","",#REF!)</f>
        <v/>
      </c>
      <c r="J678" s="136" t="str">
        <f ca="1">IF(B678="","",#REF!)</f>
        <v/>
      </c>
      <c r="K678" s="136" t="str">
        <f ca="1">IF(B678="","",#REF!)</f>
        <v/>
      </c>
      <c r="L678" s="136" t="str">
        <f ca="1">IF(C678="","",#REF!)</f>
        <v/>
      </c>
    </row>
    <row r="679" spans="1:12">
      <c r="A679" s="112">
        <v>668</v>
      </c>
      <c r="B679" s="134" t="str">
        <f t="shared" ca="1" si="30"/>
        <v/>
      </c>
      <c r="C679" s="109" t="str">
        <f t="shared" ca="1" si="31"/>
        <v/>
      </c>
      <c r="D679" s="101" t="str">
        <f ca="1">IF(ISERROR(OFFSET('HARGA SATUAN'!$D$6,MATCH(C679,'HARGA SATUAN'!$C$7:$C$1492,0),0)),"",OFFSET('HARGA SATUAN'!$D$6,MATCH(C679,'HARGA SATUAN'!$C$7:$C$1492,0),0))</f>
        <v/>
      </c>
      <c r="E679" s="101">
        <f ca="1">IF(B679="+","Unit",IF(ISERROR(OFFSET('HARGA SATUAN'!$E$6,MATCH(C679,'HARGA SATUAN'!$C$7:$C$1492,0),0)),"",OFFSET('HARGA SATUAN'!$E$6,MATCH(C679,'HARGA SATUAN'!$C$7:$C$1492,0),0)))</f>
        <v>0</v>
      </c>
      <c r="F679" s="138" t="str">
        <f t="shared" ca="1" si="32"/>
        <v/>
      </c>
      <c r="G679" s="41">
        <f ca="1">IF(ISERROR(OFFSET('HARGA SATUAN'!$I$6,MATCH(C679,'HARGA SATUAN'!$C$7:$C$1492,0),0)),"",OFFSET('HARGA SATUAN'!$I$6,MATCH(C679,'HARGA SATUAN'!$C$7:$C$1492,0),0))</f>
        <v>0</v>
      </c>
      <c r="H679" s="136" t="str">
        <f ca="1">IF(B679="","",#REF!)</f>
        <v/>
      </c>
      <c r="I679" s="136" t="str">
        <f ca="1">IF(B679="","",#REF!)</f>
        <v/>
      </c>
      <c r="J679" s="136" t="str">
        <f ca="1">IF(B679="","",#REF!)</f>
        <v/>
      </c>
      <c r="K679" s="136" t="str">
        <f ca="1">IF(B679="","",#REF!)</f>
        <v/>
      </c>
      <c r="L679" s="136" t="str">
        <f ca="1">IF(C679="","",#REF!)</f>
        <v/>
      </c>
    </row>
    <row r="680" spans="1:12">
      <c r="A680" s="112">
        <v>669</v>
      </c>
      <c r="B680" s="134" t="str">
        <f t="shared" ca="1" si="30"/>
        <v/>
      </c>
      <c r="C680" s="109" t="str">
        <f t="shared" ca="1" si="31"/>
        <v/>
      </c>
      <c r="D680" s="101" t="str">
        <f ca="1">IF(ISERROR(OFFSET('HARGA SATUAN'!$D$6,MATCH(C680,'HARGA SATUAN'!$C$7:$C$1492,0),0)),"",OFFSET('HARGA SATUAN'!$D$6,MATCH(C680,'HARGA SATUAN'!$C$7:$C$1492,0),0))</f>
        <v/>
      </c>
      <c r="E680" s="101">
        <f ca="1">IF(B680="+","Unit",IF(ISERROR(OFFSET('HARGA SATUAN'!$E$6,MATCH(C680,'HARGA SATUAN'!$C$7:$C$1492,0),0)),"",OFFSET('HARGA SATUAN'!$E$6,MATCH(C680,'HARGA SATUAN'!$C$7:$C$1492,0),0)))</f>
        <v>0</v>
      </c>
      <c r="F680" s="138" t="str">
        <f t="shared" ca="1" si="32"/>
        <v/>
      </c>
      <c r="G680" s="41">
        <f ca="1">IF(ISERROR(OFFSET('HARGA SATUAN'!$I$6,MATCH(C680,'HARGA SATUAN'!$C$7:$C$1492,0),0)),"",OFFSET('HARGA SATUAN'!$I$6,MATCH(C680,'HARGA SATUAN'!$C$7:$C$1492,0),0))</f>
        <v>0</v>
      </c>
      <c r="H680" s="136" t="str">
        <f ca="1">IF(B680="","",#REF!)</f>
        <v/>
      </c>
      <c r="I680" s="136" t="str">
        <f ca="1">IF(B680="","",#REF!)</f>
        <v/>
      </c>
      <c r="J680" s="136" t="str">
        <f ca="1">IF(B680="","",#REF!)</f>
        <v/>
      </c>
      <c r="K680" s="136" t="str">
        <f ca="1">IF(B680="","",#REF!)</f>
        <v/>
      </c>
      <c r="L680" s="136" t="str">
        <f ca="1">IF(C680="","",#REF!)</f>
        <v/>
      </c>
    </row>
    <row r="681" spans="1:12">
      <c r="A681" s="112">
        <v>670</v>
      </c>
      <c r="B681" s="134" t="str">
        <f t="shared" ca="1" si="30"/>
        <v/>
      </c>
      <c r="C681" s="109" t="str">
        <f t="shared" ca="1" si="31"/>
        <v/>
      </c>
      <c r="D681" s="101" t="str">
        <f ca="1">IF(ISERROR(OFFSET('HARGA SATUAN'!$D$6,MATCH(C681,'HARGA SATUAN'!$C$7:$C$1492,0),0)),"",OFFSET('HARGA SATUAN'!$D$6,MATCH(C681,'HARGA SATUAN'!$C$7:$C$1492,0),0))</f>
        <v/>
      </c>
      <c r="E681" s="101">
        <f ca="1">IF(B681="+","Unit",IF(ISERROR(OFFSET('HARGA SATUAN'!$E$6,MATCH(C681,'HARGA SATUAN'!$C$7:$C$1492,0),0)),"",OFFSET('HARGA SATUAN'!$E$6,MATCH(C681,'HARGA SATUAN'!$C$7:$C$1492,0),0)))</f>
        <v>0</v>
      </c>
      <c r="F681" s="138" t="str">
        <f t="shared" ca="1" si="32"/>
        <v/>
      </c>
      <c r="G681" s="41">
        <f ca="1">IF(ISERROR(OFFSET('HARGA SATUAN'!$I$6,MATCH(C681,'HARGA SATUAN'!$C$7:$C$1492,0),0)),"",OFFSET('HARGA SATUAN'!$I$6,MATCH(C681,'HARGA SATUAN'!$C$7:$C$1492,0),0))</f>
        <v>0</v>
      </c>
      <c r="H681" s="136" t="str">
        <f ca="1">IF(B681="","",#REF!)</f>
        <v/>
      </c>
      <c r="I681" s="136" t="str">
        <f ca="1">IF(B681="","",#REF!)</f>
        <v/>
      </c>
      <c r="J681" s="136" t="str">
        <f ca="1">IF(B681="","",#REF!)</f>
        <v/>
      </c>
      <c r="K681" s="136" t="str">
        <f ca="1">IF(B681="","",#REF!)</f>
        <v/>
      </c>
      <c r="L681" s="136" t="str">
        <f ca="1">IF(C681="","",#REF!)</f>
        <v/>
      </c>
    </row>
    <row r="682" spans="1:12">
      <c r="A682" s="112">
        <v>671</v>
      </c>
      <c r="B682" s="134" t="str">
        <f t="shared" ca="1" si="30"/>
        <v/>
      </c>
      <c r="C682" s="109" t="str">
        <f t="shared" ca="1" si="31"/>
        <v/>
      </c>
      <c r="D682" s="101" t="str">
        <f ca="1">IF(ISERROR(OFFSET('HARGA SATUAN'!$D$6,MATCH(C682,'HARGA SATUAN'!$C$7:$C$1492,0),0)),"",OFFSET('HARGA SATUAN'!$D$6,MATCH(C682,'HARGA SATUAN'!$C$7:$C$1492,0),0))</f>
        <v/>
      </c>
      <c r="E682" s="101">
        <f ca="1">IF(B682="+","Unit",IF(ISERROR(OFFSET('HARGA SATUAN'!$E$6,MATCH(C682,'HARGA SATUAN'!$C$7:$C$1492,0),0)),"",OFFSET('HARGA SATUAN'!$E$6,MATCH(C682,'HARGA SATUAN'!$C$7:$C$1492,0),0)))</f>
        <v>0</v>
      </c>
      <c r="F682" s="138" t="str">
        <f t="shared" ca="1" si="32"/>
        <v/>
      </c>
      <c r="G682" s="41">
        <f ca="1">IF(ISERROR(OFFSET('HARGA SATUAN'!$I$6,MATCH(C682,'HARGA SATUAN'!$C$7:$C$1492,0),0)),"",OFFSET('HARGA SATUAN'!$I$6,MATCH(C682,'HARGA SATUAN'!$C$7:$C$1492,0),0))</f>
        <v>0</v>
      </c>
      <c r="H682" s="136" t="str">
        <f ca="1">IF(B682="","",#REF!)</f>
        <v/>
      </c>
      <c r="I682" s="136" t="str">
        <f ca="1">IF(B682="","",#REF!)</f>
        <v/>
      </c>
      <c r="J682" s="136" t="str">
        <f ca="1">IF(B682="","",#REF!)</f>
        <v/>
      </c>
      <c r="K682" s="136" t="str">
        <f ca="1">IF(B682="","",#REF!)</f>
        <v/>
      </c>
      <c r="L682" s="136" t="str">
        <f ca="1">IF(C682="","",#REF!)</f>
        <v/>
      </c>
    </row>
    <row r="683" spans="1:12">
      <c r="A683" s="112">
        <v>672</v>
      </c>
      <c r="B683" s="134" t="str">
        <f t="shared" ca="1" si="30"/>
        <v/>
      </c>
      <c r="C683" s="109" t="str">
        <f t="shared" ca="1" si="31"/>
        <v/>
      </c>
      <c r="D683" s="101" t="str">
        <f ca="1">IF(ISERROR(OFFSET('HARGA SATUAN'!$D$6,MATCH(C683,'HARGA SATUAN'!$C$7:$C$1492,0),0)),"",OFFSET('HARGA SATUAN'!$D$6,MATCH(C683,'HARGA SATUAN'!$C$7:$C$1492,0),0))</f>
        <v/>
      </c>
      <c r="E683" s="101">
        <f ca="1">IF(B683="+","Unit",IF(ISERROR(OFFSET('HARGA SATUAN'!$E$6,MATCH(C683,'HARGA SATUAN'!$C$7:$C$1492,0),0)),"",OFFSET('HARGA SATUAN'!$E$6,MATCH(C683,'HARGA SATUAN'!$C$7:$C$1492,0),0)))</f>
        <v>0</v>
      </c>
      <c r="F683" s="138" t="str">
        <f t="shared" ca="1" si="32"/>
        <v/>
      </c>
      <c r="G683" s="41">
        <f ca="1">IF(ISERROR(OFFSET('HARGA SATUAN'!$I$6,MATCH(C683,'HARGA SATUAN'!$C$7:$C$1492,0),0)),"",OFFSET('HARGA SATUAN'!$I$6,MATCH(C683,'HARGA SATUAN'!$C$7:$C$1492,0),0))</f>
        <v>0</v>
      </c>
      <c r="H683" s="136" t="str">
        <f ca="1">IF(B683="","",#REF!)</f>
        <v/>
      </c>
      <c r="I683" s="136" t="str">
        <f ca="1">IF(B683="","",#REF!)</f>
        <v/>
      </c>
      <c r="J683" s="136" t="str">
        <f ca="1">IF(B683="","",#REF!)</f>
        <v/>
      </c>
      <c r="K683" s="136" t="str">
        <f ca="1">IF(B683="","",#REF!)</f>
        <v/>
      </c>
      <c r="L683" s="136" t="str">
        <f ca="1">IF(C683="","",#REF!)</f>
        <v/>
      </c>
    </row>
    <row r="684" spans="1:12">
      <c r="A684" s="112">
        <v>673</v>
      </c>
      <c r="B684" s="134" t="str">
        <f t="shared" ca="1" si="30"/>
        <v/>
      </c>
      <c r="C684" s="109" t="str">
        <f t="shared" ca="1" si="31"/>
        <v/>
      </c>
      <c r="D684" s="101" t="str">
        <f ca="1">IF(ISERROR(OFFSET('HARGA SATUAN'!$D$6,MATCH(C684,'HARGA SATUAN'!$C$7:$C$1492,0),0)),"",OFFSET('HARGA SATUAN'!$D$6,MATCH(C684,'HARGA SATUAN'!$C$7:$C$1492,0),0))</f>
        <v/>
      </c>
      <c r="E684" s="101">
        <f ca="1">IF(B684="+","Unit",IF(ISERROR(OFFSET('HARGA SATUAN'!$E$6,MATCH(C684,'HARGA SATUAN'!$C$7:$C$1492,0),0)),"",OFFSET('HARGA SATUAN'!$E$6,MATCH(C684,'HARGA SATUAN'!$C$7:$C$1492,0),0)))</f>
        <v>0</v>
      </c>
      <c r="F684" s="138" t="str">
        <f t="shared" ca="1" si="32"/>
        <v/>
      </c>
      <c r="G684" s="41">
        <f ca="1">IF(ISERROR(OFFSET('HARGA SATUAN'!$I$6,MATCH(C684,'HARGA SATUAN'!$C$7:$C$1492,0),0)),"",OFFSET('HARGA SATUAN'!$I$6,MATCH(C684,'HARGA SATUAN'!$C$7:$C$1492,0),0))</f>
        <v>0</v>
      </c>
      <c r="H684" s="136" t="str">
        <f ca="1">IF(B684="","",#REF!)</f>
        <v/>
      </c>
      <c r="I684" s="136" t="str">
        <f ca="1">IF(B684="","",#REF!)</f>
        <v/>
      </c>
      <c r="J684" s="136" t="str">
        <f ca="1">IF(B684="","",#REF!)</f>
        <v/>
      </c>
      <c r="K684" s="136" t="str">
        <f ca="1">IF(B684="","",#REF!)</f>
        <v/>
      </c>
      <c r="L684" s="136" t="str">
        <f ca="1">IF(C684="","",#REF!)</f>
        <v/>
      </c>
    </row>
    <row r="685" spans="1:12">
      <c r="A685" s="112">
        <v>674</v>
      </c>
      <c r="B685" s="134" t="str">
        <f t="shared" ca="1" si="30"/>
        <v/>
      </c>
      <c r="C685" s="109" t="str">
        <f t="shared" ca="1" si="31"/>
        <v/>
      </c>
      <c r="D685" s="101" t="str">
        <f ca="1">IF(ISERROR(OFFSET('HARGA SATUAN'!$D$6,MATCH(C685,'HARGA SATUAN'!$C$7:$C$1492,0),0)),"",OFFSET('HARGA SATUAN'!$D$6,MATCH(C685,'HARGA SATUAN'!$C$7:$C$1492,0),0))</f>
        <v/>
      </c>
      <c r="E685" s="101">
        <f ca="1">IF(B685="+","Unit",IF(ISERROR(OFFSET('HARGA SATUAN'!$E$6,MATCH(C685,'HARGA SATUAN'!$C$7:$C$1492,0),0)),"",OFFSET('HARGA SATUAN'!$E$6,MATCH(C685,'HARGA SATUAN'!$C$7:$C$1492,0),0)))</f>
        <v>0</v>
      </c>
      <c r="F685" s="138" t="str">
        <f t="shared" ca="1" si="32"/>
        <v/>
      </c>
      <c r="G685" s="41">
        <f ca="1">IF(ISERROR(OFFSET('HARGA SATUAN'!$I$6,MATCH(C685,'HARGA SATUAN'!$C$7:$C$1492,0),0)),"",OFFSET('HARGA SATUAN'!$I$6,MATCH(C685,'HARGA SATUAN'!$C$7:$C$1492,0),0))</f>
        <v>0</v>
      </c>
      <c r="H685" s="136" t="str">
        <f ca="1">IF(B685="","",#REF!)</f>
        <v/>
      </c>
      <c r="I685" s="136" t="str">
        <f ca="1">IF(B685="","",#REF!)</f>
        <v/>
      </c>
      <c r="J685" s="136" t="str">
        <f ca="1">IF(B685="","",#REF!)</f>
        <v/>
      </c>
      <c r="K685" s="136" t="str">
        <f ca="1">IF(B685="","",#REF!)</f>
        <v/>
      </c>
      <c r="L685" s="136" t="str">
        <f ca="1">IF(C685="","",#REF!)</f>
        <v/>
      </c>
    </row>
    <row r="686" spans="1:12">
      <c r="A686" s="112">
        <v>675</v>
      </c>
      <c r="B686" s="134" t="str">
        <f t="shared" ca="1" si="30"/>
        <v/>
      </c>
      <c r="C686" s="109" t="str">
        <f t="shared" ca="1" si="31"/>
        <v/>
      </c>
      <c r="D686" s="101" t="str">
        <f ca="1">IF(ISERROR(OFFSET('HARGA SATUAN'!$D$6,MATCH(C686,'HARGA SATUAN'!$C$7:$C$1492,0),0)),"",OFFSET('HARGA SATUAN'!$D$6,MATCH(C686,'HARGA SATUAN'!$C$7:$C$1492,0),0))</f>
        <v/>
      </c>
      <c r="E686" s="101">
        <f ca="1">IF(B686="+","Unit",IF(ISERROR(OFFSET('HARGA SATUAN'!$E$6,MATCH(C686,'HARGA SATUAN'!$C$7:$C$1492,0),0)),"",OFFSET('HARGA SATUAN'!$E$6,MATCH(C686,'HARGA SATUAN'!$C$7:$C$1492,0),0)))</f>
        <v>0</v>
      </c>
      <c r="F686" s="138" t="str">
        <f t="shared" ca="1" si="32"/>
        <v/>
      </c>
      <c r="G686" s="41">
        <f ca="1">IF(ISERROR(OFFSET('HARGA SATUAN'!$I$6,MATCH(C686,'HARGA SATUAN'!$C$7:$C$1492,0),0)),"",OFFSET('HARGA SATUAN'!$I$6,MATCH(C686,'HARGA SATUAN'!$C$7:$C$1492,0),0))</f>
        <v>0</v>
      </c>
      <c r="H686" s="136" t="str">
        <f ca="1">IF(B686="","",#REF!)</f>
        <v/>
      </c>
      <c r="I686" s="136" t="str">
        <f ca="1">IF(B686="","",#REF!)</f>
        <v/>
      </c>
      <c r="J686" s="136" t="str">
        <f ca="1">IF(B686="","",#REF!)</f>
        <v/>
      </c>
      <c r="K686" s="136" t="str">
        <f ca="1">IF(B686="","",#REF!)</f>
        <v/>
      </c>
      <c r="L686" s="136" t="str">
        <f ca="1">IF(C686="","",#REF!)</f>
        <v/>
      </c>
    </row>
    <row r="687" spans="1:12">
      <c r="A687" s="112">
        <v>676</v>
      </c>
      <c r="B687" s="134" t="str">
        <f t="shared" ca="1" si="30"/>
        <v/>
      </c>
      <c r="C687" s="109" t="str">
        <f t="shared" ca="1" si="31"/>
        <v/>
      </c>
      <c r="D687" s="101" t="str">
        <f ca="1">IF(ISERROR(OFFSET('HARGA SATUAN'!$D$6,MATCH(C687,'HARGA SATUAN'!$C$7:$C$1492,0),0)),"",OFFSET('HARGA SATUAN'!$D$6,MATCH(C687,'HARGA SATUAN'!$C$7:$C$1492,0),0))</f>
        <v/>
      </c>
      <c r="E687" s="101">
        <f ca="1">IF(B687="+","Unit",IF(ISERROR(OFFSET('HARGA SATUAN'!$E$6,MATCH(C687,'HARGA SATUAN'!$C$7:$C$1492,0),0)),"",OFFSET('HARGA SATUAN'!$E$6,MATCH(C687,'HARGA SATUAN'!$C$7:$C$1492,0),0)))</f>
        <v>0</v>
      </c>
      <c r="F687" s="138" t="str">
        <f t="shared" ca="1" si="32"/>
        <v/>
      </c>
      <c r="G687" s="41">
        <f ca="1">IF(ISERROR(OFFSET('HARGA SATUAN'!$I$6,MATCH(C687,'HARGA SATUAN'!$C$7:$C$1492,0),0)),"",OFFSET('HARGA SATUAN'!$I$6,MATCH(C687,'HARGA SATUAN'!$C$7:$C$1492,0),0))</f>
        <v>0</v>
      </c>
      <c r="H687" s="136" t="str">
        <f ca="1">IF(B687="","",#REF!)</f>
        <v/>
      </c>
      <c r="I687" s="136" t="str">
        <f ca="1">IF(B687="","",#REF!)</f>
        <v/>
      </c>
      <c r="J687" s="136" t="str">
        <f ca="1">IF(B687="","",#REF!)</f>
        <v/>
      </c>
      <c r="K687" s="136" t="str">
        <f ca="1">IF(B687="","",#REF!)</f>
        <v/>
      </c>
      <c r="L687" s="136" t="str">
        <f ca="1">IF(C687="","",#REF!)</f>
        <v/>
      </c>
    </row>
    <row r="688" spans="1:12">
      <c r="A688" s="112">
        <v>677</v>
      </c>
      <c r="B688" s="134" t="str">
        <f t="shared" ca="1" si="30"/>
        <v/>
      </c>
      <c r="C688" s="109" t="str">
        <f t="shared" ca="1" si="31"/>
        <v/>
      </c>
      <c r="D688" s="101" t="str">
        <f ca="1">IF(ISERROR(OFFSET('HARGA SATUAN'!$D$6,MATCH(C688,'HARGA SATUAN'!$C$7:$C$1492,0),0)),"",OFFSET('HARGA SATUAN'!$D$6,MATCH(C688,'HARGA SATUAN'!$C$7:$C$1492,0),0))</f>
        <v/>
      </c>
      <c r="E688" s="101">
        <f ca="1">IF(B688="+","Unit",IF(ISERROR(OFFSET('HARGA SATUAN'!$E$6,MATCH(C688,'HARGA SATUAN'!$C$7:$C$1492,0),0)),"",OFFSET('HARGA SATUAN'!$E$6,MATCH(C688,'HARGA SATUAN'!$C$7:$C$1492,0),0)))</f>
        <v>0</v>
      </c>
      <c r="F688" s="138" t="str">
        <f t="shared" ca="1" si="32"/>
        <v/>
      </c>
      <c r="G688" s="41">
        <f ca="1">IF(ISERROR(OFFSET('HARGA SATUAN'!$I$6,MATCH(C688,'HARGA SATUAN'!$C$7:$C$1492,0),0)),"",OFFSET('HARGA SATUAN'!$I$6,MATCH(C688,'HARGA SATUAN'!$C$7:$C$1492,0),0))</f>
        <v>0</v>
      </c>
      <c r="H688" s="136" t="str">
        <f ca="1">IF(B688="","",#REF!)</f>
        <v/>
      </c>
      <c r="I688" s="136" t="str">
        <f ca="1">IF(B688="","",#REF!)</f>
        <v/>
      </c>
      <c r="J688" s="136" t="str">
        <f ca="1">IF(B688="","",#REF!)</f>
        <v/>
      </c>
      <c r="K688" s="136" t="str">
        <f ca="1">IF(B688="","",#REF!)</f>
        <v/>
      </c>
      <c r="L688" s="136" t="str">
        <f ca="1">IF(C688="","",#REF!)</f>
        <v/>
      </c>
    </row>
    <row r="689" spans="1:12">
      <c r="A689" s="112">
        <v>678</v>
      </c>
      <c r="B689" s="134" t="str">
        <f t="shared" ca="1" si="30"/>
        <v/>
      </c>
      <c r="C689" s="109" t="str">
        <f t="shared" ca="1" si="31"/>
        <v/>
      </c>
      <c r="D689" s="101" t="str">
        <f ca="1">IF(ISERROR(OFFSET('HARGA SATUAN'!$D$6,MATCH(C689,'HARGA SATUAN'!$C$7:$C$1492,0),0)),"",OFFSET('HARGA SATUAN'!$D$6,MATCH(C689,'HARGA SATUAN'!$C$7:$C$1492,0),0))</f>
        <v/>
      </c>
      <c r="E689" s="101">
        <f ca="1">IF(B689="+","Unit",IF(ISERROR(OFFSET('HARGA SATUAN'!$E$6,MATCH(C689,'HARGA SATUAN'!$C$7:$C$1492,0),0)),"",OFFSET('HARGA SATUAN'!$E$6,MATCH(C689,'HARGA SATUAN'!$C$7:$C$1492,0),0)))</f>
        <v>0</v>
      </c>
      <c r="F689" s="138" t="str">
        <f t="shared" ca="1" si="32"/>
        <v/>
      </c>
      <c r="G689" s="41">
        <f ca="1">IF(ISERROR(OFFSET('HARGA SATUAN'!$I$6,MATCH(C689,'HARGA SATUAN'!$C$7:$C$1492,0),0)),"",OFFSET('HARGA SATUAN'!$I$6,MATCH(C689,'HARGA SATUAN'!$C$7:$C$1492,0),0))</f>
        <v>0</v>
      </c>
      <c r="H689" s="136" t="str">
        <f ca="1">IF(B689="","",#REF!)</f>
        <v/>
      </c>
      <c r="I689" s="136" t="str">
        <f ca="1">IF(B689="","",#REF!)</f>
        <v/>
      </c>
      <c r="J689" s="136" t="str">
        <f ca="1">IF(B689="","",#REF!)</f>
        <v/>
      </c>
      <c r="K689" s="136" t="str">
        <f ca="1">IF(B689="","",#REF!)</f>
        <v/>
      </c>
      <c r="L689" s="136" t="str">
        <f ca="1">IF(C689="","",#REF!)</f>
        <v/>
      </c>
    </row>
    <row r="690" spans="1:12">
      <c r="A690" s="112">
        <v>679</v>
      </c>
      <c r="B690" s="134" t="str">
        <f t="shared" ca="1" si="30"/>
        <v/>
      </c>
      <c r="C690" s="109" t="str">
        <f t="shared" ca="1" si="31"/>
        <v/>
      </c>
      <c r="D690" s="101" t="str">
        <f ca="1">IF(ISERROR(OFFSET('HARGA SATUAN'!$D$6,MATCH(C690,'HARGA SATUAN'!$C$7:$C$1492,0),0)),"",OFFSET('HARGA SATUAN'!$D$6,MATCH(C690,'HARGA SATUAN'!$C$7:$C$1492,0),0))</f>
        <v/>
      </c>
      <c r="E690" s="101">
        <f ca="1">IF(B690="+","Unit",IF(ISERROR(OFFSET('HARGA SATUAN'!$E$6,MATCH(C690,'HARGA SATUAN'!$C$7:$C$1492,0),0)),"",OFFSET('HARGA SATUAN'!$E$6,MATCH(C690,'HARGA SATUAN'!$C$7:$C$1492,0),0)))</f>
        <v>0</v>
      </c>
      <c r="F690" s="138" t="str">
        <f t="shared" ca="1" si="32"/>
        <v/>
      </c>
      <c r="G690" s="41">
        <f ca="1">IF(ISERROR(OFFSET('HARGA SATUAN'!$I$6,MATCH(C690,'HARGA SATUAN'!$C$7:$C$1492,0),0)),"",OFFSET('HARGA SATUAN'!$I$6,MATCH(C690,'HARGA SATUAN'!$C$7:$C$1492,0),0))</f>
        <v>0</v>
      </c>
      <c r="H690" s="136" t="str">
        <f ca="1">IF(B690="","",#REF!)</f>
        <v/>
      </c>
      <c r="I690" s="136" t="str">
        <f ca="1">IF(B690="","",#REF!)</f>
        <v/>
      </c>
      <c r="J690" s="136" t="str">
        <f ca="1">IF(B690="","",#REF!)</f>
        <v/>
      </c>
      <c r="K690" s="136" t="str">
        <f ca="1">IF(B690="","",#REF!)</f>
        <v/>
      </c>
      <c r="L690" s="136" t="str">
        <f ca="1">IF(C690="","",#REF!)</f>
        <v/>
      </c>
    </row>
    <row r="691" spans="1:12">
      <c r="A691" s="112">
        <v>680</v>
      </c>
      <c r="B691" s="134" t="str">
        <f t="shared" ca="1" si="30"/>
        <v/>
      </c>
      <c r="C691" s="109" t="str">
        <f t="shared" ca="1" si="31"/>
        <v/>
      </c>
      <c r="D691" s="101" t="str">
        <f ca="1">IF(ISERROR(OFFSET('HARGA SATUAN'!$D$6,MATCH(C691,'HARGA SATUAN'!$C$7:$C$1492,0),0)),"",OFFSET('HARGA SATUAN'!$D$6,MATCH(C691,'HARGA SATUAN'!$C$7:$C$1492,0),0))</f>
        <v/>
      </c>
      <c r="E691" s="101">
        <f ca="1">IF(B691="+","Unit",IF(ISERROR(OFFSET('HARGA SATUAN'!$E$6,MATCH(C691,'HARGA SATUAN'!$C$7:$C$1492,0),0)),"",OFFSET('HARGA SATUAN'!$E$6,MATCH(C691,'HARGA SATUAN'!$C$7:$C$1492,0),0)))</f>
        <v>0</v>
      </c>
      <c r="F691" s="138" t="str">
        <f t="shared" ca="1" si="32"/>
        <v/>
      </c>
      <c r="G691" s="41">
        <f ca="1">IF(ISERROR(OFFSET('HARGA SATUAN'!$I$6,MATCH(C691,'HARGA SATUAN'!$C$7:$C$1492,0),0)),"",OFFSET('HARGA SATUAN'!$I$6,MATCH(C691,'HARGA SATUAN'!$C$7:$C$1492,0),0))</f>
        <v>0</v>
      </c>
      <c r="H691" s="136" t="str">
        <f ca="1">IF(B691="","",#REF!)</f>
        <v/>
      </c>
      <c r="I691" s="136" t="str">
        <f ca="1">IF(B691="","",#REF!)</f>
        <v/>
      </c>
      <c r="J691" s="136" t="str">
        <f ca="1">IF(B691="","",#REF!)</f>
        <v/>
      </c>
      <c r="K691" s="136" t="str">
        <f ca="1">IF(B691="","",#REF!)</f>
        <v/>
      </c>
      <c r="L691" s="136" t="str">
        <f ca="1">IF(C691="","",#REF!)</f>
        <v/>
      </c>
    </row>
    <row r="692" spans="1:12">
      <c r="A692" s="112">
        <v>681</v>
      </c>
      <c r="B692" s="134" t="str">
        <f t="shared" ca="1" si="30"/>
        <v/>
      </c>
      <c r="C692" s="109" t="str">
        <f t="shared" ca="1" si="31"/>
        <v/>
      </c>
      <c r="D692" s="101" t="str">
        <f ca="1">IF(ISERROR(OFFSET('HARGA SATUAN'!$D$6,MATCH(C692,'HARGA SATUAN'!$C$7:$C$1492,0),0)),"",OFFSET('HARGA SATUAN'!$D$6,MATCH(C692,'HARGA SATUAN'!$C$7:$C$1492,0),0))</f>
        <v/>
      </c>
      <c r="E692" s="101">
        <f ca="1">IF(B692="+","Unit",IF(ISERROR(OFFSET('HARGA SATUAN'!$E$6,MATCH(C692,'HARGA SATUAN'!$C$7:$C$1492,0),0)),"",OFFSET('HARGA SATUAN'!$E$6,MATCH(C692,'HARGA SATUAN'!$C$7:$C$1492,0),0)))</f>
        <v>0</v>
      </c>
      <c r="F692" s="138" t="str">
        <f t="shared" ca="1" si="32"/>
        <v/>
      </c>
      <c r="G692" s="41">
        <f ca="1">IF(ISERROR(OFFSET('HARGA SATUAN'!$I$6,MATCH(C692,'HARGA SATUAN'!$C$7:$C$1492,0),0)),"",OFFSET('HARGA SATUAN'!$I$6,MATCH(C692,'HARGA SATUAN'!$C$7:$C$1492,0),0))</f>
        <v>0</v>
      </c>
      <c r="H692" s="136" t="str">
        <f ca="1">IF(B692="","",#REF!)</f>
        <v/>
      </c>
      <c r="I692" s="136" t="str">
        <f ca="1">IF(B692="","",#REF!)</f>
        <v/>
      </c>
      <c r="J692" s="136" t="str">
        <f ca="1">IF(B692="","",#REF!)</f>
        <v/>
      </c>
      <c r="K692" s="136" t="str">
        <f ca="1">IF(B692="","",#REF!)</f>
        <v/>
      </c>
      <c r="L692" s="136" t="str">
        <f ca="1">IF(C692="","",#REF!)</f>
        <v/>
      </c>
    </row>
    <row r="693" spans="1:12">
      <c r="A693" s="112">
        <v>682</v>
      </c>
      <c r="B693" s="134" t="str">
        <f t="shared" ca="1" si="30"/>
        <v/>
      </c>
      <c r="C693" s="109" t="str">
        <f t="shared" ca="1" si="31"/>
        <v/>
      </c>
      <c r="D693" s="101" t="str">
        <f ca="1">IF(ISERROR(OFFSET('HARGA SATUAN'!$D$6,MATCH(C693,'HARGA SATUAN'!$C$7:$C$1492,0),0)),"",OFFSET('HARGA SATUAN'!$D$6,MATCH(C693,'HARGA SATUAN'!$C$7:$C$1492,0),0))</f>
        <v/>
      </c>
      <c r="E693" s="101">
        <f ca="1">IF(B693="+","Unit",IF(ISERROR(OFFSET('HARGA SATUAN'!$E$6,MATCH(C693,'HARGA SATUAN'!$C$7:$C$1492,0),0)),"",OFFSET('HARGA SATUAN'!$E$6,MATCH(C693,'HARGA SATUAN'!$C$7:$C$1492,0),0)))</f>
        <v>0</v>
      </c>
      <c r="F693" s="138" t="str">
        <f t="shared" ca="1" si="32"/>
        <v/>
      </c>
      <c r="G693" s="41">
        <f ca="1">IF(ISERROR(OFFSET('HARGA SATUAN'!$I$6,MATCH(C693,'HARGA SATUAN'!$C$7:$C$1492,0),0)),"",OFFSET('HARGA SATUAN'!$I$6,MATCH(C693,'HARGA SATUAN'!$C$7:$C$1492,0),0))</f>
        <v>0</v>
      </c>
      <c r="H693" s="136" t="str">
        <f ca="1">IF(B693="","",#REF!)</f>
        <v/>
      </c>
      <c r="I693" s="136" t="str">
        <f ca="1">IF(B693="","",#REF!)</f>
        <v/>
      </c>
      <c r="J693" s="136" t="str">
        <f ca="1">IF(B693="","",#REF!)</f>
        <v/>
      </c>
      <c r="K693" s="136" t="str">
        <f ca="1">IF(B693="","",#REF!)</f>
        <v/>
      </c>
      <c r="L693" s="136" t="str">
        <f ca="1">IF(C693="","",#REF!)</f>
        <v/>
      </c>
    </row>
    <row r="694" spans="1:12">
      <c r="A694" s="112">
        <v>683</v>
      </c>
      <c r="B694" s="134" t="str">
        <f t="shared" ca="1" si="30"/>
        <v/>
      </c>
      <c r="C694" s="109" t="str">
        <f t="shared" ca="1" si="31"/>
        <v/>
      </c>
      <c r="D694" s="101" t="str">
        <f ca="1">IF(ISERROR(OFFSET('HARGA SATUAN'!$D$6,MATCH(C694,'HARGA SATUAN'!$C$7:$C$1492,0),0)),"",OFFSET('HARGA SATUAN'!$D$6,MATCH(C694,'HARGA SATUAN'!$C$7:$C$1492,0),0))</f>
        <v/>
      </c>
      <c r="E694" s="101">
        <f ca="1">IF(B694="+","Unit",IF(ISERROR(OFFSET('HARGA SATUAN'!$E$6,MATCH(C694,'HARGA SATUAN'!$C$7:$C$1492,0),0)),"",OFFSET('HARGA SATUAN'!$E$6,MATCH(C694,'HARGA SATUAN'!$C$7:$C$1492,0),0)))</f>
        <v>0</v>
      </c>
      <c r="F694" s="138" t="str">
        <f t="shared" ca="1" si="32"/>
        <v/>
      </c>
      <c r="G694" s="41">
        <f ca="1">IF(ISERROR(OFFSET('HARGA SATUAN'!$I$6,MATCH(C694,'HARGA SATUAN'!$C$7:$C$1492,0),0)),"",OFFSET('HARGA SATUAN'!$I$6,MATCH(C694,'HARGA SATUAN'!$C$7:$C$1492,0),0))</f>
        <v>0</v>
      </c>
      <c r="H694" s="136" t="str">
        <f ca="1">IF(B694="","",#REF!)</f>
        <v/>
      </c>
      <c r="I694" s="136" t="str">
        <f ca="1">IF(B694="","",#REF!)</f>
        <v/>
      </c>
      <c r="J694" s="136" t="str">
        <f ca="1">IF(B694="","",#REF!)</f>
        <v/>
      </c>
      <c r="K694" s="136" t="str">
        <f ca="1">IF(B694="","",#REF!)</f>
        <v/>
      </c>
      <c r="L694" s="136" t="str">
        <f ca="1">IF(C694="","",#REF!)</f>
        <v/>
      </c>
    </row>
    <row r="695" spans="1:12">
      <c r="A695" s="112">
        <v>684</v>
      </c>
      <c r="B695" s="134" t="str">
        <f t="shared" ca="1" si="30"/>
        <v/>
      </c>
      <c r="C695" s="109" t="str">
        <f t="shared" ca="1" si="31"/>
        <v/>
      </c>
      <c r="D695" s="101" t="str">
        <f ca="1">IF(ISERROR(OFFSET('HARGA SATUAN'!$D$6,MATCH(C695,'HARGA SATUAN'!$C$7:$C$1492,0),0)),"",OFFSET('HARGA SATUAN'!$D$6,MATCH(C695,'HARGA SATUAN'!$C$7:$C$1492,0),0))</f>
        <v/>
      </c>
      <c r="E695" s="101">
        <f ca="1">IF(B695="+","Unit",IF(ISERROR(OFFSET('HARGA SATUAN'!$E$6,MATCH(C695,'HARGA SATUAN'!$C$7:$C$1492,0),0)),"",OFFSET('HARGA SATUAN'!$E$6,MATCH(C695,'HARGA SATUAN'!$C$7:$C$1492,0),0)))</f>
        <v>0</v>
      </c>
      <c r="F695" s="138" t="str">
        <f t="shared" ca="1" si="32"/>
        <v/>
      </c>
      <c r="G695" s="41">
        <f ca="1">IF(ISERROR(OFFSET('HARGA SATUAN'!$I$6,MATCH(C695,'HARGA SATUAN'!$C$7:$C$1492,0),0)),"",OFFSET('HARGA SATUAN'!$I$6,MATCH(C695,'HARGA SATUAN'!$C$7:$C$1492,0),0))</f>
        <v>0</v>
      </c>
      <c r="H695" s="136" t="str">
        <f ca="1">IF(B695="","",#REF!)</f>
        <v/>
      </c>
      <c r="I695" s="136" t="str">
        <f ca="1">IF(B695="","",#REF!)</f>
        <v/>
      </c>
      <c r="J695" s="136" t="str">
        <f ca="1">IF(B695="","",#REF!)</f>
        <v/>
      </c>
      <c r="K695" s="136" t="str">
        <f ca="1">IF(B695="","",#REF!)</f>
        <v/>
      </c>
      <c r="L695" s="136" t="str">
        <f ca="1">IF(C695="","",#REF!)</f>
        <v/>
      </c>
    </row>
    <row r="696" spans="1:12">
      <c r="A696" s="112">
        <v>685</v>
      </c>
      <c r="B696" s="134" t="str">
        <f t="shared" ca="1" si="30"/>
        <v/>
      </c>
      <c r="C696" s="109" t="str">
        <f t="shared" ca="1" si="31"/>
        <v/>
      </c>
      <c r="D696" s="101" t="str">
        <f ca="1">IF(ISERROR(OFFSET('HARGA SATUAN'!$D$6,MATCH(C696,'HARGA SATUAN'!$C$7:$C$1492,0),0)),"",OFFSET('HARGA SATUAN'!$D$6,MATCH(C696,'HARGA SATUAN'!$C$7:$C$1492,0),0))</f>
        <v/>
      </c>
      <c r="E696" s="101">
        <f ca="1">IF(B696="+","Unit",IF(ISERROR(OFFSET('HARGA SATUAN'!$E$6,MATCH(C696,'HARGA SATUAN'!$C$7:$C$1492,0),0)),"",OFFSET('HARGA SATUAN'!$E$6,MATCH(C696,'HARGA SATUAN'!$C$7:$C$1492,0),0)))</f>
        <v>0</v>
      </c>
      <c r="F696" s="138" t="str">
        <f t="shared" ca="1" si="32"/>
        <v/>
      </c>
      <c r="G696" s="41">
        <f ca="1">IF(ISERROR(OFFSET('HARGA SATUAN'!$I$6,MATCH(C696,'HARGA SATUAN'!$C$7:$C$1492,0),0)),"",OFFSET('HARGA SATUAN'!$I$6,MATCH(C696,'HARGA SATUAN'!$C$7:$C$1492,0),0))</f>
        <v>0</v>
      </c>
      <c r="H696" s="136" t="str">
        <f ca="1">IF(B696="","",#REF!)</f>
        <v/>
      </c>
      <c r="I696" s="136" t="str">
        <f ca="1">IF(B696="","",#REF!)</f>
        <v/>
      </c>
      <c r="J696" s="136" t="str">
        <f ca="1">IF(B696="","",#REF!)</f>
        <v/>
      </c>
      <c r="K696" s="136" t="str">
        <f ca="1">IF(B696="","",#REF!)</f>
        <v/>
      </c>
      <c r="L696" s="136" t="str">
        <f ca="1">IF(C696="","",#REF!)</f>
        <v/>
      </c>
    </row>
    <row r="697" spans="1:12">
      <c r="A697" s="112">
        <v>686</v>
      </c>
      <c r="B697" s="134" t="str">
        <f t="shared" ca="1" si="30"/>
        <v/>
      </c>
      <c r="C697" s="109" t="str">
        <f t="shared" ca="1" si="31"/>
        <v/>
      </c>
      <c r="D697" s="101" t="str">
        <f ca="1">IF(ISERROR(OFFSET('HARGA SATUAN'!$D$6,MATCH(C697,'HARGA SATUAN'!$C$7:$C$1492,0),0)),"",OFFSET('HARGA SATUAN'!$D$6,MATCH(C697,'HARGA SATUAN'!$C$7:$C$1492,0),0))</f>
        <v/>
      </c>
      <c r="E697" s="101">
        <f ca="1">IF(B697="+","Unit",IF(ISERROR(OFFSET('HARGA SATUAN'!$E$6,MATCH(C697,'HARGA SATUAN'!$C$7:$C$1492,0),0)),"",OFFSET('HARGA SATUAN'!$E$6,MATCH(C697,'HARGA SATUAN'!$C$7:$C$1492,0),0)))</f>
        <v>0</v>
      </c>
      <c r="F697" s="138" t="str">
        <f t="shared" ca="1" si="32"/>
        <v/>
      </c>
      <c r="G697" s="41">
        <f ca="1">IF(ISERROR(OFFSET('HARGA SATUAN'!$I$6,MATCH(C697,'HARGA SATUAN'!$C$7:$C$1492,0),0)),"",OFFSET('HARGA SATUAN'!$I$6,MATCH(C697,'HARGA SATUAN'!$C$7:$C$1492,0),0))</f>
        <v>0</v>
      </c>
      <c r="H697" s="136" t="str">
        <f ca="1">IF(B697="","",#REF!)</f>
        <v/>
      </c>
      <c r="I697" s="136" t="str">
        <f ca="1">IF(B697="","",#REF!)</f>
        <v/>
      </c>
      <c r="J697" s="136" t="str">
        <f ca="1">IF(B697="","",#REF!)</f>
        <v/>
      </c>
      <c r="K697" s="136" t="str">
        <f ca="1">IF(B697="","",#REF!)</f>
        <v/>
      </c>
      <c r="L697" s="136" t="str">
        <f ca="1">IF(C697="","",#REF!)</f>
        <v/>
      </c>
    </row>
    <row r="698" spans="1:12">
      <c r="A698" s="112">
        <v>687</v>
      </c>
      <c r="B698" s="134" t="str">
        <f t="shared" ca="1" si="30"/>
        <v/>
      </c>
      <c r="C698" s="109" t="str">
        <f t="shared" ca="1" si="31"/>
        <v/>
      </c>
      <c r="D698" s="101" t="str">
        <f ca="1">IF(ISERROR(OFFSET('HARGA SATUAN'!$D$6,MATCH(C698,'HARGA SATUAN'!$C$7:$C$1492,0),0)),"",OFFSET('HARGA SATUAN'!$D$6,MATCH(C698,'HARGA SATUAN'!$C$7:$C$1492,0),0))</f>
        <v/>
      </c>
      <c r="E698" s="101">
        <f ca="1">IF(B698="+","Unit",IF(ISERROR(OFFSET('HARGA SATUAN'!$E$6,MATCH(C698,'HARGA SATUAN'!$C$7:$C$1492,0),0)),"",OFFSET('HARGA SATUAN'!$E$6,MATCH(C698,'HARGA SATUAN'!$C$7:$C$1492,0),0)))</f>
        <v>0</v>
      </c>
      <c r="F698" s="138" t="str">
        <f t="shared" ca="1" si="32"/>
        <v/>
      </c>
      <c r="G698" s="41">
        <f ca="1">IF(ISERROR(OFFSET('HARGA SATUAN'!$I$6,MATCH(C698,'HARGA SATUAN'!$C$7:$C$1492,0),0)),"",OFFSET('HARGA SATUAN'!$I$6,MATCH(C698,'HARGA SATUAN'!$C$7:$C$1492,0),0))</f>
        <v>0</v>
      </c>
      <c r="H698" s="136" t="str">
        <f ca="1">IF(B698="","",#REF!)</f>
        <v/>
      </c>
      <c r="I698" s="136" t="str">
        <f ca="1">IF(B698="","",#REF!)</f>
        <v/>
      </c>
      <c r="J698" s="136" t="str">
        <f ca="1">IF(B698="","",#REF!)</f>
        <v/>
      </c>
      <c r="K698" s="136" t="str">
        <f ca="1">IF(B698="","",#REF!)</f>
        <v/>
      </c>
      <c r="L698" s="136" t="str">
        <f ca="1">IF(C698="","",#REF!)</f>
        <v/>
      </c>
    </row>
    <row r="699" spans="1:12">
      <c r="A699" s="112">
        <v>688</v>
      </c>
      <c r="B699" s="134" t="str">
        <f t="shared" ca="1" si="30"/>
        <v/>
      </c>
      <c r="C699" s="109" t="str">
        <f t="shared" ca="1" si="31"/>
        <v/>
      </c>
      <c r="D699" s="101" t="str">
        <f ca="1">IF(ISERROR(OFFSET('HARGA SATUAN'!$D$6,MATCH(C699,'HARGA SATUAN'!$C$7:$C$1492,0),0)),"",OFFSET('HARGA SATUAN'!$D$6,MATCH(C699,'HARGA SATUAN'!$C$7:$C$1492,0),0))</f>
        <v/>
      </c>
      <c r="E699" s="101">
        <f ca="1">IF(B699="+","Unit",IF(ISERROR(OFFSET('HARGA SATUAN'!$E$6,MATCH(C699,'HARGA SATUAN'!$C$7:$C$1492,0),0)),"",OFFSET('HARGA SATUAN'!$E$6,MATCH(C699,'HARGA SATUAN'!$C$7:$C$1492,0),0)))</f>
        <v>0</v>
      </c>
      <c r="F699" s="138" t="str">
        <f t="shared" ca="1" si="32"/>
        <v/>
      </c>
      <c r="G699" s="41">
        <f ca="1">IF(ISERROR(OFFSET('HARGA SATUAN'!$I$6,MATCH(C699,'HARGA SATUAN'!$C$7:$C$1492,0),0)),"",OFFSET('HARGA SATUAN'!$I$6,MATCH(C699,'HARGA SATUAN'!$C$7:$C$1492,0),0))</f>
        <v>0</v>
      </c>
      <c r="H699" s="136" t="str">
        <f ca="1">IF(B699="","",#REF!)</f>
        <v/>
      </c>
      <c r="I699" s="136" t="str">
        <f ca="1">IF(B699="","",#REF!)</f>
        <v/>
      </c>
      <c r="J699" s="136" t="str">
        <f ca="1">IF(B699="","",#REF!)</f>
        <v/>
      </c>
      <c r="K699" s="136" t="str">
        <f ca="1">IF(B699="","",#REF!)</f>
        <v/>
      </c>
      <c r="L699" s="136" t="str">
        <f ca="1">IF(C699="","",#REF!)</f>
        <v/>
      </c>
    </row>
    <row r="700" spans="1:12">
      <c r="A700" s="112">
        <v>689</v>
      </c>
      <c r="B700" s="134" t="str">
        <f t="shared" ca="1" si="30"/>
        <v/>
      </c>
      <c r="C700" s="109" t="str">
        <f t="shared" ca="1" si="31"/>
        <v/>
      </c>
      <c r="D700" s="101" t="str">
        <f ca="1">IF(ISERROR(OFFSET('HARGA SATUAN'!$D$6,MATCH(C700,'HARGA SATUAN'!$C$7:$C$1492,0),0)),"",OFFSET('HARGA SATUAN'!$D$6,MATCH(C700,'HARGA SATUAN'!$C$7:$C$1492,0),0))</f>
        <v/>
      </c>
      <c r="E700" s="101">
        <f ca="1">IF(B700="+","Unit",IF(ISERROR(OFFSET('HARGA SATUAN'!$E$6,MATCH(C700,'HARGA SATUAN'!$C$7:$C$1492,0),0)),"",OFFSET('HARGA SATUAN'!$E$6,MATCH(C700,'HARGA SATUAN'!$C$7:$C$1492,0),0)))</f>
        <v>0</v>
      </c>
      <c r="F700" s="138" t="str">
        <f t="shared" ca="1" si="32"/>
        <v/>
      </c>
      <c r="G700" s="41">
        <f ca="1">IF(ISERROR(OFFSET('HARGA SATUAN'!$I$6,MATCH(C700,'HARGA SATUAN'!$C$7:$C$1492,0),0)),"",OFFSET('HARGA SATUAN'!$I$6,MATCH(C700,'HARGA SATUAN'!$C$7:$C$1492,0),0))</f>
        <v>0</v>
      </c>
      <c r="H700" s="136" t="str">
        <f ca="1">IF(B700="","",#REF!)</f>
        <v/>
      </c>
      <c r="I700" s="136" t="str">
        <f ca="1">IF(B700="","",#REF!)</f>
        <v/>
      </c>
      <c r="J700" s="136" t="str">
        <f ca="1">IF(B700="","",#REF!)</f>
        <v/>
      </c>
      <c r="K700" s="136" t="str">
        <f ca="1">IF(B700="","",#REF!)</f>
        <v/>
      </c>
      <c r="L700" s="136" t="str">
        <f ca="1">IF(C700="","",#REF!)</f>
        <v/>
      </c>
    </row>
    <row r="701" spans="1:12">
      <c r="A701" s="112">
        <v>690</v>
      </c>
      <c r="B701" s="134" t="str">
        <f t="shared" ca="1" si="30"/>
        <v/>
      </c>
      <c r="C701" s="109" t="str">
        <f t="shared" ca="1" si="31"/>
        <v/>
      </c>
      <c r="D701" s="101" t="str">
        <f ca="1">IF(ISERROR(OFFSET('HARGA SATUAN'!$D$6,MATCH(C701,'HARGA SATUAN'!$C$7:$C$1492,0),0)),"",OFFSET('HARGA SATUAN'!$D$6,MATCH(C701,'HARGA SATUAN'!$C$7:$C$1492,0),0))</f>
        <v/>
      </c>
      <c r="E701" s="101">
        <f ca="1">IF(B701="+","Unit",IF(ISERROR(OFFSET('HARGA SATUAN'!$E$6,MATCH(C701,'HARGA SATUAN'!$C$7:$C$1492,0),0)),"",OFFSET('HARGA SATUAN'!$E$6,MATCH(C701,'HARGA SATUAN'!$C$7:$C$1492,0),0)))</f>
        <v>0</v>
      </c>
      <c r="F701" s="138" t="str">
        <f t="shared" ca="1" si="32"/>
        <v/>
      </c>
      <c r="G701" s="41">
        <f ca="1">IF(ISERROR(OFFSET('HARGA SATUAN'!$I$6,MATCH(C701,'HARGA SATUAN'!$C$7:$C$1492,0),0)),"",OFFSET('HARGA SATUAN'!$I$6,MATCH(C701,'HARGA SATUAN'!$C$7:$C$1492,0),0))</f>
        <v>0</v>
      </c>
      <c r="H701" s="136" t="str">
        <f ca="1">IF(B701="","",#REF!)</f>
        <v/>
      </c>
      <c r="I701" s="136" t="str">
        <f ca="1">IF(B701="","",#REF!)</f>
        <v/>
      </c>
      <c r="J701" s="136" t="str">
        <f ca="1">IF(B701="","",#REF!)</f>
        <v/>
      </c>
      <c r="K701" s="136" t="str">
        <f ca="1">IF(B701="","",#REF!)</f>
        <v/>
      </c>
      <c r="L701" s="136" t="str">
        <f ca="1">IF(C701="","",#REF!)</f>
        <v/>
      </c>
    </row>
    <row r="702" spans="1:12">
      <c r="A702" s="112">
        <v>691</v>
      </c>
      <c r="B702" s="134" t="str">
        <f t="shared" ca="1" si="30"/>
        <v/>
      </c>
      <c r="C702" s="109" t="str">
        <f t="shared" ca="1" si="31"/>
        <v/>
      </c>
      <c r="D702" s="101" t="str">
        <f ca="1">IF(ISERROR(OFFSET('HARGA SATUAN'!$D$6,MATCH(C702,'HARGA SATUAN'!$C$7:$C$1492,0),0)),"",OFFSET('HARGA SATUAN'!$D$6,MATCH(C702,'HARGA SATUAN'!$C$7:$C$1492,0),0))</f>
        <v/>
      </c>
      <c r="E702" s="101">
        <f ca="1">IF(B702="+","Unit",IF(ISERROR(OFFSET('HARGA SATUAN'!$E$6,MATCH(C702,'HARGA SATUAN'!$C$7:$C$1492,0),0)),"",OFFSET('HARGA SATUAN'!$E$6,MATCH(C702,'HARGA SATUAN'!$C$7:$C$1492,0),0)))</f>
        <v>0</v>
      </c>
      <c r="F702" s="138" t="str">
        <f t="shared" ca="1" si="32"/>
        <v/>
      </c>
      <c r="G702" s="41">
        <f ca="1">IF(ISERROR(OFFSET('HARGA SATUAN'!$I$6,MATCH(C702,'HARGA SATUAN'!$C$7:$C$1492,0),0)),"",OFFSET('HARGA SATUAN'!$I$6,MATCH(C702,'HARGA SATUAN'!$C$7:$C$1492,0),0))</f>
        <v>0</v>
      </c>
      <c r="H702" s="136" t="str">
        <f ca="1">IF(B702="","",#REF!)</f>
        <v/>
      </c>
      <c r="I702" s="136" t="str">
        <f ca="1">IF(B702="","",#REF!)</f>
        <v/>
      </c>
      <c r="J702" s="136" t="str">
        <f ca="1">IF(B702="","",#REF!)</f>
        <v/>
      </c>
      <c r="K702" s="136" t="str">
        <f ca="1">IF(B702="","",#REF!)</f>
        <v/>
      </c>
      <c r="L702" s="136" t="str">
        <f ca="1">IF(C702="","",#REF!)</f>
        <v/>
      </c>
    </row>
    <row r="703" spans="1:12">
      <c r="A703" s="112">
        <v>692</v>
      </c>
      <c r="B703" s="134" t="str">
        <f t="shared" ca="1" si="30"/>
        <v/>
      </c>
      <c r="C703" s="109" t="str">
        <f t="shared" ca="1" si="31"/>
        <v/>
      </c>
      <c r="D703" s="101" t="str">
        <f ca="1">IF(ISERROR(OFFSET('HARGA SATUAN'!$D$6,MATCH(C703,'HARGA SATUAN'!$C$7:$C$1492,0),0)),"",OFFSET('HARGA SATUAN'!$D$6,MATCH(C703,'HARGA SATUAN'!$C$7:$C$1492,0),0))</f>
        <v/>
      </c>
      <c r="E703" s="101">
        <f ca="1">IF(B703="+","Unit",IF(ISERROR(OFFSET('HARGA SATUAN'!$E$6,MATCH(C703,'HARGA SATUAN'!$C$7:$C$1492,0),0)),"",OFFSET('HARGA SATUAN'!$E$6,MATCH(C703,'HARGA SATUAN'!$C$7:$C$1492,0),0)))</f>
        <v>0</v>
      </c>
      <c r="F703" s="138" t="str">
        <f t="shared" ca="1" si="32"/>
        <v/>
      </c>
      <c r="G703" s="41">
        <f ca="1">IF(ISERROR(OFFSET('HARGA SATUAN'!$I$6,MATCH(C703,'HARGA SATUAN'!$C$7:$C$1492,0),0)),"",OFFSET('HARGA SATUAN'!$I$6,MATCH(C703,'HARGA SATUAN'!$C$7:$C$1492,0),0))</f>
        <v>0</v>
      </c>
      <c r="H703" s="136" t="str">
        <f ca="1">IF(B703="","",#REF!)</f>
        <v/>
      </c>
      <c r="I703" s="136" t="str">
        <f ca="1">IF(B703="","",#REF!)</f>
        <v/>
      </c>
      <c r="J703" s="136" t="str">
        <f ca="1">IF(B703="","",#REF!)</f>
        <v/>
      </c>
      <c r="K703" s="136" t="str">
        <f ca="1">IF(B703="","",#REF!)</f>
        <v/>
      </c>
      <c r="L703" s="136" t="str">
        <f ca="1">IF(C703="","",#REF!)</f>
        <v/>
      </c>
    </row>
    <row r="704" spans="1:12">
      <c r="A704" s="112">
        <v>693</v>
      </c>
      <c r="B704" s="134" t="str">
        <f t="shared" ca="1" si="30"/>
        <v/>
      </c>
      <c r="C704" s="109" t="str">
        <f t="shared" ca="1" si="31"/>
        <v/>
      </c>
      <c r="D704" s="101" t="str">
        <f ca="1">IF(ISERROR(OFFSET('HARGA SATUAN'!$D$6,MATCH(C704,'HARGA SATUAN'!$C$7:$C$1492,0),0)),"",OFFSET('HARGA SATUAN'!$D$6,MATCH(C704,'HARGA SATUAN'!$C$7:$C$1492,0),0))</f>
        <v/>
      </c>
      <c r="E704" s="101">
        <f ca="1">IF(B704="+","Unit",IF(ISERROR(OFFSET('HARGA SATUAN'!$E$6,MATCH(C704,'HARGA SATUAN'!$C$7:$C$1492,0),0)),"",OFFSET('HARGA SATUAN'!$E$6,MATCH(C704,'HARGA SATUAN'!$C$7:$C$1492,0),0)))</f>
        <v>0</v>
      </c>
      <c r="F704" s="138" t="str">
        <f t="shared" ca="1" si="32"/>
        <v/>
      </c>
      <c r="G704" s="41">
        <f ca="1">IF(ISERROR(OFFSET('HARGA SATUAN'!$I$6,MATCH(C704,'HARGA SATUAN'!$C$7:$C$1492,0),0)),"",OFFSET('HARGA SATUAN'!$I$6,MATCH(C704,'HARGA SATUAN'!$C$7:$C$1492,0),0))</f>
        <v>0</v>
      </c>
      <c r="H704" s="136" t="str">
        <f ca="1">IF(B704="","",#REF!)</f>
        <v/>
      </c>
      <c r="I704" s="136" t="str">
        <f ca="1">IF(B704="","",#REF!)</f>
        <v/>
      </c>
      <c r="J704" s="136" t="str">
        <f ca="1">IF(B704="","",#REF!)</f>
        <v/>
      </c>
      <c r="K704" s="136" t="str">
        <f ca="1">IF(B704="","",#REF!)</f>
        <v/>
      </c>
      <c r="L704" s="136" t="str">
        <f ca="1">IF(C704="","",#REF!)</f>
        <v/>
      </c>
    </row>
    <row r="705" spans="1:12">
      <c r="A705" s="112">
        <v>694</v>
      </c>
      <c r="B705" s="134" t="str">
        <f t="shared" ca="1" si="30"/>
        <v/>
      </c>
      <c r="C705" s="109" t="str">
        <f t="shared" ca="1" si="31"/>
        <v/>
      </c>
      <c r="D705" s="101" t="str">
        <f ca="1">IF(ISERROR(OFFSET('HARGA SATUAN'!$D$6,MATCH(C705,'HARGA SATUAN'!$C$7:$C$1492,0),0)),"",OFFSET('HARGA SATUAN'!$D$6,MATCH(C705,'HARGA SATUAN'!$C$7:$C$1492,0),0))</f>
        <v/>
      </c>
      <c r="E705" s="101">
        <f ca="1">IF(B705="+","Unit",IF(ISERROR(OFFSET('HARGA SATUAN'!$E$6,MATCH(C705,'HARGA SATUAN'!$C$7:$C$1492,0),0)),"",OFFSET('HARGA SATUAN'!$E$6,MATCH(C705,'HARGA SATUAN'!$C$7:$C$1492,0),0)))</f>
        <v>0</v>
      </c>
      <c r="F705" s="138" t="str">
        <f t="shared" ca="1" si="32"/>
        <v/>
      </c>
      <c r="G705" s="41">
        <f ca="1">IF(ISERROR(OFFSET('HARGA SATUAN'!$I$6,MATCH(C705,'HARGA SATUAN'!$C$7:$C$1492,0),0)),"",OFFSET('HARGA SATUAN'!$I$6,MATCH(C705,'HARGA SATUAN'!$C$7:$C$1492,0),0))</f>
        <v>0</v>
      </c>
      <c r="H705" s="136" t="str">
        <f ca="1">IF(B705="","",#REF!)</f>
        <v/>
      </c>
      <c r="I705" s="136" t="str">
        <f ca="1">IF(B705="","",#REF!)</f>
        <v/>
      </c>
      <c r="J705" s="136" t="str">
        <f ca="1">IF(B705="","",#REF!)</f>
        <v/>
      </c>
      <c r="K705" s="136" t="str">
        <f ca="1">IF(B705="","",#REF!)</f>
        <v/>
      </c>
      <c r="L705" s="136" t="str">
        <f ca="1">IF(C705="","",#REF!)</f>
        <v/>
      </c>
    </row>
    <row r="706" spans="1:12">
      <c r="A706" s="112">
        <v>695</v>
      </c>
      <c r="B706" s="134" t="str">
        <f t="shared" ca="1" si="30"/>
        <v/>
      </c>
      <c r="C706" s="109" t="str">
        <f t="shared" ca="1" si="31"/>
        <v/>
      </c>
      <c r="D706" s="101" t="str">
        <f ca="1">IF(ISERROR(OFFSET('HARGA SATUAN'!$D$6,MATCH(C706,'HARGA SATUAN'!$C$7:$C$1492,0),0)),"",OFFSET('HARGA SATUAN'!$D$6,MATCH(C706,'HARGA SATUAN'!$C$7:$C$1492,0),0))</f>
        <v/>
      </c>
      <c r="E706" s="101">
        <f ca="1">IF(B706="+","Unit",IF(ISERROR(OFFSET('HARGA SATUAN'!$E$6,MATCH(C706,'HARGA SATUAN'!$C$7:$C$1492,0),0)),"",OFFSET('HARGA SATUAN'!$E$6,MATCH(C706,'HARGA SATUAN'!$C$7:$C$1492,0),0)))</f>
        <v>0</v>
      </c>
      <c r="F706" s="138" t="str">
        <f t="shared" ca="1" si="32"/>
        <v/>
      </c>
      <c r="G706" s="41">
        <f ca="1">IF(ISERROR(OFFSET('HARGA SATUAN'!$I$6,MATCH(C706,'HARGA SATUAN'!$C$7:$C$1492,0),0)),"",OFFSET('HARGA SATUAN'!$I$6,MATCH(C706,'HARGA SATUAN'!$C$7:$C$1492,0),0))</f>
        <v>0</v>
      </c>
      <c r="H706" s="136" t="str">
        <f ca="1">IF(B706="","",#REF!)</f>
        <v/>
      </c>
      <c r="I706" s="136" t="str">
        <f ca="1">IF(B706="","",#REF!)</f>
        <v/>
      </c>
      <c r="J706" s="136" t="str">
        <f ca="1">IF(B706="","",#REF!)</f>
        <v/>
      </c>
      <c r="K706" s="136" t="str">
        <f ca="1">IF(B706="","",#REF!)</f>
        <v/>
      </c>
      <c r="L706" s="136" t="str">
        <f ca="1">IF(C706="","",#REF!)</f>
        <v/>
      </c>
    </row>
    <row r="707" spans="1:12">
      <c r="A707" s="112">
        <v>696</v>
      </c>
      <c r="B707" s="134" t="str">
        <f t="shared" ca="1" si="30"/>
        <v/>
      </c>
      <c r="C707" s="109" t="str">
        <f t="shared" ca="1" si="31"/>
        <v/>
      </c>
      <c r="D707" s="101" t="str">
        <f ca="1">IF(ISERROR(OFFSET('HARGA SATUAN'!$D$6,MATCH(C707,'HARGA SATUAN'!$C$7:$C$1492,0),0)),"",OFFSET('HARGA SATUAN'!$D$6,MATCH(C707,'HARGA SATUAN'!$C$7:$C$1492,0),0))</f>
        <v/>
      </c>
      <c r="E707" s="101">
        <f ca="1">IF(B707="+","Unit",IF(ISERROR(OFFSET('HARGA SATUAN'!$E$6,MATCH(C707,'HARGA SATUAN'!$C$7:$C$1492,0),0)),"",OFFSET('HARGA SATUAN'!$E$6,MATCH(C707,'HARGA SATUAN'!$C$7:$C$1492,0),0)))</f>
        <v>0</v>
      </c>
      <c r="F707" s="138" t="str">
        <f t="shared" ca="1" si="32"/>
        <v/>
      </c>
      <c r="G707" s="41">
        <f ca="1">IF(ISERROR(OFFSET('HARGA SATUAN'!$I$6,MATCH(C707,'HARGA SATUAN'!$C$7:$C$1492,0),0)),"",OFFSET('HARGA SATUAN'!$I$6,MATCH(C707,'HARGA SATUAN'!$C$7:$C$1492,0),0))</f>
        <v>0</v>
      </c>
      <c r="H707" s="136" t="str">
        <f ca="1">IF(B707="","",#REF!)</f>
        <v/>
      </c>
      <c r="I707" s="136" t="str">
        <f ca="1">IF(B707="","",#REF!)</f>
        <v/>
      </c>
      <c r="J707" s="136" t="str">
        <f ca="1">IF(B707="","",#REF!)</f>
        <v/>
      </c>
      <c r="K707" s="136" t="str">
        <f ca="1">IF(B707="","",#REF!)</f>
        <v/>
      </c>
      <c r="L707" s="136" t="str">
        <f ca="1">IF(C707="","",#REF!)</f>
        <v/>
      </c>
    </row>
    <row r="708" spans="1:12">
      <c r="A708" s="112">
        <v>697</v>
      </c>
      <c r="B708" s="134" t="str">
        <f t="shared" ca="1" si="30"/>
        <v/>
      </c>
      <c r="C708" s="109" t="str">
        <f t="shared" ca="1" si="31"/>
        <v/>
      </c>
      <c r="D708" s="101" t="str">
        <f ca="1">IF(ISERROR(OFFSET('HARGA SATUAN'!$D$6,MATCH(C708,'HARGA SATUAN'!$C$7:$C$1492,0),0)),"",OFFSET('HARGA SATUAN'!$D$6,MATCH(C708,'HARGA SATUAN'!$C$7:$C$1492,0),0))</f>
        <v/>
      </c>
      <c r="E708" s="101">
        <f ca="1">IF(B708="+","Unit",IF(ISERROR(OFFSET('HARGA SATUAN'!$E$6,MATCH(C708,'HARGA SATUAN'!$C$7:$C$1492,0),0)),"",OFFSET('HARGA SATUAN'!$E$6,MATCH(C708,'HARGA SATUAN'!$C$7:$C$1492,0),0)))</f>
        <v>0</v>
      </c>
      <c r="F708" s="138" t="str">
        <f t="shared" ca="1" si="32"/>
        <v/>
      </c>
      <c r="G708" s="41">
        <f ca="1">IF(ISERROR(OFFSET('HARGA SATUAN'!$I$6,MATCH(C708,'HARGA SATUAN'!$C$7:$C$1492,0),0)),"",OFFSET('HARGA SATUAN'!$I$6,MATCH(C708,'HARGA SATUAN'!$C$7:$C$1492,0),0))</f>
        <v>0</v>
      </c>
      <c r="H708" s="136" t="str">
        <f ca="1">IF(B708="","",#REF!)</f>
        <v/>
      </c>
      <c r="I708" s="136" t="str">
        <f ca="1">IF(B708="","",#REF!)</f>
        <v/>
      </c>
      <c r="J708" s="136" t="str">
        <f ca="1">IF(B708="","",#REF!)</f>
        <v/>
      </c>
      <c r="K708" s="136" t="str">
        <f ca="1">IF(B708="","",#REF!)</f>
        <v/>
      </c>
      <c r="L708" s="136" t="str">
        <f ca="1">IF(C708="","",#REF!)</f>
        <v/>
      </c>
    </row>
    <row r="709" spans="1:12">
      <c r="A709" s="112">
        <v>698</v>
      </c>
      <c r="B709" s="134" t="str">
        <f t="shared" ca="1" si="30"/>
        <v/>
      </c>
      <c r="C709" s="109" t="str">
        <f t="shared" ca="1" si="31"/>
        <v/>
      </c>
      <c r="D709" s="101" t="str">
        <f ca="1">IF(ISERROR(OFFSET('HARGA SATUAN'!$D$6,MATCH(C709,'HARGA SATUAN'!$C$7:$C$1492,0),0)),"",OFFSET('HARGA SATUAN'!$D$6,MATCH(C709,'HARGA SATUAN'!$C$7:$C$1492,0),0))</f>
        <v/>
      </c>
      <c r="E709" s="101">
        <f ca="1">IF(B709="+","Unit",IF(ISERROR(OFFSET('HARGA SATUAN'!$E$6,MATCH(C709,'HARGA SATUAN'!$C$7:$C$1492,0),0)),"",OFFSET('HARGA SATUAN'!$E$6,MATCH(C709,'HARGA SATUAN'!$C$7:$C$1492,0),0)))</f>
        <v>0</v>
      </c>
      <c r="F709" s="138" t="str">
        <f t="shared" ca="1" si="32"/>
        <v/>
      </c>
      <c r="G709" s="41">
        <f ca="1">IF(ISERROR(OFFSET('HARGA SATUAN'!$I$6,MATCH(C709,'HARGA SATUAN'!$C$7:$C$1492,0),0)),"",OFFSET('HARGA SATUAN'!$I$6,MATCH(C709,'HARGA SATUAN'!$C$7:$C$1492,0),0))</f>
        <v>0</v>
      </c>
      <c r="H709" s="136" t="str">
        <f ca="1">IF(B709="","",#REF!)</f>
        <v/>
      </c>
      <c r="I709" s="136" t="str">
        <f ca="1">IF(B709="","",#REF!)</f>
        <v/>
      </c>
      <c r="J709" s="136" t="str">
        <f ca="1">IF(B709="","",#REF!)</f>
        <v/>
      </c>
      <c r="K709" s="136" t="str">
        <f ca="1">IF(B709="","",#REF!)</f>
        <v/>
      </c>
      <c r="L709" s="136" t="str">
        <f ca="1">IF(C709="","",#REF!)</f>
        <v/>
      </c>
    </row>
    <row r="710" spans="1:12">
      <c r="A710" s="112">
        <v>699</v>
      </c>
      <c r="B710" s="134" t="str">
        <f t="shared" ca="1" si="30"/>
        <v/>
      </c>
      <c r="C710" s="109" t="str">
        <f t="shared" ca="1" si="31"/>
        <v/>
      </c>
      <c r="D710" s="101" t="str">
        <f ca="1">IF(ISERROR(OFFSET('HARGA SATUAN'!$D$6,MATCH(C710,'HARGA SATUAN'!$C$7:$C$1492,0),0)),"",OFFSET('HARGA SATUAN'!$D$6,MATCH(C710,'HARGA SATUAN'!$C$7:$C$1492,0),0))</f>
        <v/>
      </c>
      <c r="E710" s="101">
        <f ca="1">IF(B710="+","Unit",IF(ISERROR(OFFSET('HARGA SATUAN'!$E$6,MATCH(C710,'HARGA SATUAN'!$C$7:$C$1492,0),0)),"",OFFSET('HARGA SATUAN'!$E$6,MATCH(C710,'HARGA SATUAN'!$C$7:$C$1492,0),0)))</f>
        <v>0</v>
      </c>
      <c r="F710" s="138" t="str">
        <f t="shared" ca="1" si="32"/>
        <v/>
      </c>
      <c r="G710" s="41">
        <f ca="1">IF(ISERROR(OFFSET('HARGA SATUAN'!$I$6,MATCH(C710,'HARGA SATUAN'!$C$7:$C$1492,0),0)),"",OFFSET('HARGA SATUAN'!$I$6,MATCH(C710,'HARGA SATUAN'!$C$7:$C$1492,0),0))</f>
        <v>0</v>
      </c>
      <c r="H710" s="136" t="str">
        <f ca="1">IF(B710="","",#REF!)</f>
        <v/>
      </c>
      <c r="I710" s="136" t="str">
        <f ca="1">IF(B710="","",#REF!)</f>
        <v/>
      </c>
      <c r="J710" s="136" t="str">
        <f ca="1">IF(B710="","",#REF!)</f>
        <v/>
      </c>
      <c r="K710" s="136" t="str">
        <f ca="1">IF(B710="","",#REF!)</f>
        <v/>
      </c>
      <c r="L710" s="136" t="str">
        <f ca="1">IF(C710="","",#REF!)</f>
        <v/>
      </c>
    </row>
    <row r="711" spans="1:12">
      <c r="A711" s="112">
        <v>700</v>
      </c>
      <c r="B711" s="134" t="str">
        <f t="shared" ca="1" si="30"/>
        <v/>
      </c>
      <c r="C711" s="109" t="str">
        <f ca="1">IF(ISERROR(OFFSET($C$713,MATCH(A711,$F$714:$F$1320,0),0)),"",OFFSET($C$713,MATCH(A711,$F$714:$F$1320,0),0))</f>
        <v/>
      </c>
      <c r="D711" s="134"/>
      <c r="E711" s="134"/>
      <c r="F711" s="138" t="str">
        <f ca="1">IF(ISERROR(OFFSET($D$713,MATCH(A711,$F$714:$F$1320,0),0)),"",OFFSET($D$713,MATCH(A711,$F$714:$F$1320,0),0))</f>
        <v/>
      </c>
      <c r="G711" s="41">
        <f ca="1">IF(ISERROR(OFFSET('HARGA SATUAN'!$I$6,MATCH(C711,'HARGA SATUAN'!$C$7:$C$1492,0),0)),"",OFFSET('HARGA SATUAN'!$I$6,MATCH(C711,'HARGA SATUAN'!$C$7:$C$1492,0),0))</f>
        <v>0</v>
      </c>
      <c r="H711" s="136" t="str">
        <f ca="1">IF(B711="","",#REF!)</f>
        <v/>
      </c>
      <c r="I711" s="136" t="str">
        <f ca="1">IF(B711="","",#REF!)</f>
        <v/>
      </c>
      <c r="J711" s="136" t="str">
        <f ca="1">IF(B711="","",#REF!)</f>
        <v/>
      </c>
      <c r="K711" s="136" t="str">
        <f ca="1">IF(B711="","",#REF!)</f>
        <v/>
      </c>
      <c r="L711" s="136" t="str">
        <f ca="1">IF(C711="","",#REF!)</f>
        <v/>
      </c>
    </row>
    <row r="712" spans="1:12">
      <c r="B712" s="140"/>
      <c r="C712" s="141"/>
      <c r="D712" s="141"/>
      <c r="E712" s="142"/>
      <c r="F712" s="142"/>
      <c r="G712" s="142"/>
      <c r="H712" s="143"/>
      <c r="I712" s="143"/>
      <c r="J712" s="143"/>
      <c r="K712" s="143"/>
      <c r="L712" s="143"/>
    </row>
    <row r="714" spans="1:12" hidden="1">
      <c r="B714" s="113">
        <v>1</v>
      </c>
      <c r="C714" s="139" t="str">
        <f ca="1">IF(ISERROR(OFFSET('HARGA SATUAN'!$C$6,MATCH(B714,'HARGA SATUAN'!$N$7:$N$1492,0),0)),"",OFFSET('HARGA SATUAN'!$C$6,MATCH(B714,'HARGA SATUAN'!$N$7:$N$1492,0),0))</f>
        <v>KWH MPB; 1P;230V;5(60)A;1;2W</v>
      </c>
      <c r="D714" s="139">
        <f ca="1">SUMIFS(RAB!$F$14:$F$78,RAB!$C$14:$C$78,C714)</f>
        <v>1</v>
      </c>
      <c r="E714" s="26">
        <f ca="1">IF(D714=0,0,1)</f>
        <v>1</v>
      </c>
      <c r="F714" s="26">
        <f ca="1">IF(D714=0,0,SUM($E$713:E714))</f>
        <v>1</v>
      </c>
    </row>
    <row r="715" spans="1:12" hidden="1">
      <c r="B715" s="113">
        <v>2</v>
      </c>
      <c r="C715" s="139" t="str">
        <f ca="1">IF(ISERROR(OFFSET('HARGA SATUAN'!$C$6,MATCH(B715,'HARGA SATUAN'!$N$7:$N$1492,0),0)),"",OFFSET('HARGA SATUAN'!$C$6,MATCH(B715,'HARGA SATUAN'!$N$7:$N$1492,0),0))</f>
        <v>KWH Elektronik; 1P; 2W; 230 V; 5(40) A; kls 1 (combo); register drum</v>
      </c>
      <c r="D715" s="139">
        <f ca="1">SUMIFS(RAB!$F$14:$F$78,RAB!$C$14:$C$78,C715)</f>
        <v>0</v>
      </c>
      <c r="E715" s="26">
        <f t="shared" ref="E715:E778" ca="1" si="33">IF(D715=0,0,1)</f>
        <v>0</v>
      </c>
      <c r="F715" s="26">
        <f ca="1">IF(D715=0,0,SUM($E$713:E715))</f>
        <v>0</v>
      </c>
    </row>
    <row r="716" spans="1:12" hidden="1">
      <c r="B716" s="113">
        <v>3</v>
      </c>
      <c r="C716" s="139" t="str">
        <f ca="1">IF(ISERROR(OFFSET('HARGA SATUAN'!$C$6,MATCH(B716,'HARGA SATUAN'!$N$7:$N$1492,0),0)),"",OFFSET('HARGA SATUAN'!$C$6,MATCH(B716,'HARGA SATUAN'!$N$7:$N$1492,0),0))</f>
        <v>KWH Elektronik; 1P; 2W; 230 V; 5(100) A; kls 1 termasuk modem 3G/4G</v>
      </c>
      <c r="D716" s="139">
        <f ca="1">SUMIFS(RAB!$F$14:$F$78,RAB!$C$14:$C$78,C716)</f>
        <v>0</v>
      </c>
      <c r="E716" s="26">
        <f t="shared" ca="1" si="33"/>
        <v>0</v>
      </c>
      <c r="F716" s="26">
        <f ca="1">IF(D716=0,0,SUM($E$713:E716))</f>
        <v>0</v>
      </c>
    </row>
    <row r="717" spans="1:12" hidden="1">
      <c r="B717" s="113">
        <v>4</v>
      </c>
      <c r="C717" s="139" t="str">
        <f ca="1">IF(ISERROR(OFFSET('HARGA SATUAN'!$C$6,MATCH(B717,'HARGA SATUAN'!$N$7:$N$1492,0),0)),"",OFFSET('HARGA SATUAN'!$C$6,MATCH(B717,'HARGA SATUAN'!$N$7:$N$1492,0),0))</f>
        <v>KWH Elektronik; 3P; 4W; 57.7-100V/220-400V; 5 A; kls 0.2 (meter pembanding)</v>
      </c>
      <c r="D717" s="139">
        <f ca="1">SUMIFS(RAB!$F$14:$F$78,RAB!$C$14:$C$78,C717)</f>
        <v>0</v>
      </c>
      <c r="E717" s="26">
        <f t="shared" ca="1" si="33"/>
        <v>0</v>
      </c>
      <c r="F717" s="26">
        <f ca="1">IF(D717=0,0,SUM($E$713:E717))</f>
        <v>0</v>
      </c>
    </row>
    <row r="718" spans="1:12" hidden="1">
      <c r="B718" s="113">
        <v>5</v>
      </c>
      <c r="C718" s="139" t="str">
        <f ca="1">IF(ISERROR(OFFSET('HARGA SATUAN'!$C$6,MATCH(B718,'HARGA SATUAN'!$N$7:$N$1492,0),0)),"",OFFSET('HARGA SATUAN'!$C$6,MATCH(B718,'HARGA SATUAN'!$N$7:$N$1492,0),0))</f>
        <v>KWH Elektronik; 3P; 4W; 220/380V; 5(80) A; kls 1 (Pengukuran Langsung)</v>
      </c>
      <c r="D718" s="139">
        <f ca="1">SUMIFS(RAB!$F$14:$F$78,RAB!$C$14:$C$78,C718)</f>
        <v>0</v>
      </c>
      <c r="E718" s="26">
        <f t="shared" ca="1" si="33"/>
        <v>0</v>
      </c>
      <c r="F718" s="26">
        <f ca="1">IF(D718=0,0,SUM($E$713:E718))</f>
        <v>0</v>
      </c>
    </row>
    <row r="719" spans="1:12" hidden="1">
      <c r="B719" s="113">
        <v>6</v>
      </c>
      <c r="C719" s="139" t="str">
        <f ca="1">IF(ISERROR(OFFSET('HARGA SATUAN'!$C$6,MATCH(B719,'HARGA SATUAN'!$N$7:$N$1492,0),0)),"",OFFSET('HARGA SATUAN'!$C$6,MATCH(B719,'HARGA SATUAN'!$N$7:$N$1492,0),0))</f>
        <v>KWH Elektronik; 3P; 4W; 57.7-100V/220-400V; 5(10) A; kls 0.5 (Pengukuran Tidak Langsung)</v>
      </c>
      <c r="D719" s="139">
        <f ca="1">SUMIFS(RAB!$F$14:$F$78,RAB!$C$14:$C$78,C719)</f>
        <v>0</v>
      </c>
      <c r="E719" s="26">
        <f t="shared" ca="1" si="33"/>
        <v>0</v>
      </c>
      <c r="F719" s="26">
        <f ca="1">IF(D719=0,0,SUM($E$713:E719))</f>
        <v>0</v>
      </c>
    </row>
    <row r="720" spans="1:12" hidden="1">
      <c r="B720" s="113">
        <v>7</v>
      </c>
      <c r="C720" s="139" t="str">
        <f ca="1">IF(ISERROR(OFFSET('HARGA SATUAN'!$C$6,MATCH(B720,'HARGA SATUAN'!$N$7:$N$1492,0),0)),"",OFFSET('HARGA SATUAN'!$C$6,MATCH(B720,'HARGA SATUAN'!$N$7:$N$1492,0),0))</f>
        <v>KWH Elektronik; 3P; 4W; 220/380V; 5(10); kls 1 (Pengukuran Tidak Langsung)</v>
      </c>
      <c r="D720" s="139">
        <f ca="1">SUMIFS(RAB!$F$14:$F$78,RAB!$C$14:$C$78,C720)</f>
        <v>0</v>
      </c>
      <c r="E720" s="26">
        <f t="shared" ca="1" si="33"/>
        <v>0</v>
      </c>
      <c r="F720" s="26">
        <f ca="1">IF(D720=0,0,SUM($E$713:E720))</f>
        <v>0</v>
      </c>
    </row>
    <row r="721" spans="2:6" hidden="1">
      <c r="B721" s="113">
        <v>8</v>
      </c>
      <c r="C721" s="139" t="str">
        <f ca="1">IF(ISERROR(OFFSET('HARGA SATUAN'!$C$6,MATCH(B721,'HARGA SATUAN'!$N$7:$N$1492,0),0)),"",OFFSET('HARGA SATUAN'!$C$6,MATCH(B721,'HARGA SATUAN'!$N$7:$N$1492,0),0))</f>
        <v>MCB 1 Fasa 2 A</v>
      </c>
      <c r="D721" s="139">
        <f ca="1">SUMIFS(RAB!$F$14:$F$78,RAB!$C$14:$C$78,C721)</f>
        <v>0</v>
      </c>
      <c r="E721" s="26">
        <f t="shared" ca="1" si="33"/>
        <v>0</v>
      </c>
      <c r="F721" s="26">
        <f ca="1">IF(D721=0,0,SUM($E$713:E721))</f>
        <v>0</v>
      </c>
    </row>
    <row r="722" spans="2:6" hidden="1">
      <c r="B722" s="113">
        <v>9</v>
      </c>
      <c r="C722" s="139" t="str">
        <f ca="1">IF(ISERROR(OFFSET('HARGA SATUAN'!$C$6,MATCH(B722,'HARGA SATUAN'!$N$7:$N$1492,0),0)),"",OFFSET('HARGA SATUAN'!$C$6,MATCH(B722,'HARGA SATUAN'!$N$7:$N$1492,0),0))</f>
        <v>MCB 1 Fasa 4 A</v>
      </c>
      <c r="D722" s="139">
        <f ca="1">SUMIFS(RAB!$F$14:$F$78,RAB!$C$14:$C$78,C722)</f>
        <v>0</v>
      </c>
      <c r="E722" s="26">
        <f t="shared" ca="1" si="33"/>
        <v>0</v>
      </c>
      <c r="F722" s="26">
        <f ca="1">IF(D722=0,0,SUM($E$713:E722))</f>
        <v>0</v>
      </c>
    </row>
    <row r="723" spans="2:6" hidden="1">
      <c r="B723" s="113">
        <v>10</v>
      </c>
      <c r="C723" s="139" t="str">
        <f ca="1">IF(ISERROR(OFFSET('HARGA SATUAN'!$C$6,MATCH(B723,'HARGA SATUAN'!$N$7:$N$1492,0),0)),"",OFFSET('HARGA SATUAN'!$C$6,MATCH(B723,'HARGA SATUAN'!$N$7:$N$1492,0),0))</f>
        <v>MCB 1 Fasa 6 A</v>
      </c>
      <c r="D723" s="139">
        <f ca="1">SUMIFS(RAB!$F$14:$F$78,RAB!$C$14:$C$78,C723)</f>
        <v>0</v>
      </c>
      <c r="E723" s="26">
        <f t="shared" ca="1" si="33"/>
        <v>0</v>
      </c>
      <c r="F723" s="26">
        <f ca="1">IF(D723=0,0,SUM($E$713:E723))</f>
        <v>0</v>
      </c>
    </row>
    <row r="724" spans="2:6" hidden="1">
      <c r="B724" s="113">
        <v>11</v>
      </c>
      <c r="C724" s="139" t="str">
        <f ca="1">IF(ISERROR(OFFSET('HARGA SATUAN'!$C$6,MATCH(B724,'HARGA SATUAN'!$N$7:$N$1492,0),0)),"",OFFSET('HARGA SATUAN'!$C$6,MATCH(B724,'HARGA SATUAN'!$N$7:$N$1492,0),0))</f>
        <v>MCB 1 Fasa 10 A</v>
      </c>
      <c r="D724" s="139">
        <f ca="1">SUMIFS(RAB!$F$14:$F$78,RAB!$C$14:$C$78,C724)</f>
        <v>0</v>
      </c>
      <c r="E724" s="26">
        <f t="shared" ca="1" si="33"/>
        <v>0</v>
      </c>
      <c r="F724" s="26">
        <f ca="1">IF(D724=0,0,SUM($E$713:E724))</f>
        <v>0</v>
      </c>
    </row>
    <row r="725" spans="2:6" hidden="1">
      <c r="B725" s="113">
        <v>12</v>
      </c>
      <c r="C725" s="139" t="str">
        <f ca="1">IF(ISERROR(OFFSET('HARGA SATUAN'!$C$6,MATCH(B725,'HARGA SATUAN'!$N$7:$N$1492,0),0)),"",OFFSET('HARGA SATUAN'!$C$6,MATCH(B725,'HARGA SATUAN'!$N$7:$N$1492,0),0))</f>
        <v>MCB 1 Fasa 16 A</v>
      </c>
      <c r="D725" s="139">
        <f ca="1">SUMIFS(RAB!$F$14:$F$78,RAB!$C$14:$C$78,C725)</f>
        <v>0</v>
      </c>
      <c r="E725" s="26">
        <f t="shared" ca="1" si="33"/>
        <v>0</v>
      </c>
      <c r="F725" s="26">
        <f ca="1">IF(D725=0,0,SUM($E$713:E725))</f>
        <v>0</v>
      </c>
    </row>
    <row r="726" spans="2:6" hidden="1">
      <c r="B726" s="113">
        <v>13</v>
      </c>
      <c r="C726" s="139" t="str">
        <f ca="1">IF(ISERROR(OFFSET('HARGA SATUAN'!$C$6,MATCH(B726,'HARGA SATUAN'!$N$7:$N$1492,0),0)),"",OFFSET('HARGA SATUAN'!$C$6,MATCH(B726,'HARGA SATUAN'!$N$7:$N$1492,0),0))</f>
        <v>MCB 1 Fasa 20 A</v>
      </c>
      <c r="D726" s="139">
        <f ca="1">SUMIFS(RAB!$F$14:$F$78,RAB!$C$14:$C$78,C726)</f>
        <v>0</v>
      </c>
      <c r="E726" s="26">
        <f t="shared" ca="1" si="33"/>
        <v>0</v>
      </c>
      <c r="F726" s="26">
        <f ca="1">IF(D726=0,0,SUM($E$713:E726))</f>
        <v>0</v>
      </c>
    </row>
    <row r="727" spans="2:6" hidden="1">
      <c r="B727" s="113">
        <v>14</v>
      </c>
      <c r="C727" s="139" t="str">
        <f ca="1">IF(ISERROR(OFFSET('HARGA SATUAN'!$C$6,MATCH(B727,'HARGA SATUAN'!$N$7:$N$1492,0),0)),"",OFFSET('HARGA SATUAN'!$C$6,MATCH(B727,'HARGA SATUAN'!$N$7:$N$1492,0),0))</f>
        <v>MCB 1 Fasa 25 A</v>
      </c>
      <c r="D727" s="139">
        <f ca="1">SUMIFS(RAB!$F$14:$F$78,RAB!$C$14:$C$78,C727)</f>
        <v>0</v>
      </c>
      <c r="E727" s="26">
        <f t="shared" ca="1" si="33"/>
        <v>0</v>
      </c>
      <c r="F727" s="26">
        <f ca="1">IF(D727=0,0,SUM($E$713:E727))</f>
        <v>0</v>
      </c>
    </row>
    <row r="728" spans="2:6" hidden="1">
      <c r="B728" s="113">
        <v>15</v>
      </c>
      <c r="C728" s="139" t="str">
        <f ca="1">IF(ISERROR(OFFSET('HARGA SATUAN'!$C$6,MATCH(B728,'HARGA SATUAN'!$N$7:$N$1492,0),0)),"",OFFSET('HARGA SATUAN'!$C$6,MATCH(B728,'HARGA SATUAN'!$N$7:$N$1492,0),0))</f>
        <v>MCB 1 Fasa 35 A</v>
      </c>
      <c r="D728" s="139">
        <f ca="1">SUMIFS(RAB!$F$14:$F$78,RAB!$C$14:$C$78,C728)</f>
        <v>0</v>
      </c>
      <c r="E728" s="26">
        <f t="shared" ca="1" si="33"/>
        <v>0</v>
      </c>
      <c r="F728" s="26">
        <f ca="1">IF(D728=0,0,SUM($E$713:E728))</f>
        <v>0</v>
      </c>
    </row>
    <row r="729" spans="2:6" hidden="1">
      <c r="B729" s="113">
        <v>16</v>
      </c>
      <c r="C729" s="139" t="str">
        <f ca="1">IF(ISERROR(OFFSET('HARGA SATUAN'!$C$6,MATCH(B729,'HARGA SATUAN'!$N$7:$N$1492,0),0)),"",OFFSET('HARGA SATUAN'!$C$6,MATCH(B729,'HARGA SATUAN'!$N$7:$N$1492,0),0))</f>
        <v>MCB 1 Fasa 50 A</v>
      </c>
      <c r="D729" s="139">
        <f ca="1">SUMIFS(RAB!$F$14:$F$78,RAB!$C$14:$C$78,C729)</f>
        <v>1</v>
      </c>
      <c r="E729" s="26">
        <f t="shared" ca="1" si="33"/>
        <v>1</v>
      </c>
      <c r="F729" s="26">
        <f ca="1">IF(D729=0,0,SUM($E$713:E729))</f>
        <v>2</v>
      </c>
    </row>
    <row r="730" spans="2:6" hidden="1">
      <c r="B730" s="113">
        <v>17</v>
      </c>
      <c r="C730" s="139" t="str">
        <f ca="1">IF(ISERROR(OFFSET('HARGA SATUAN'!$C$6,MATCH(B730,'HARGA SATUAN'!$N$7:$N$1492,0),0)),"",OFFSET('HARGA SATUAN'!$C$6,MATCH(B730,'HARGA SATUAN'!$N$7:$N$1492,0),0))</f>
        <v>MCB 3 Fasa 10 A</v>
      </c>
      <c r="D730" s="139">
        <f ca="1">SUMIFS(RAB!$F$14:$F$78,RAB!$C$14:$C$78,C730)</f>
        <v>0</v>
      </c>
      <c r="E730" s="26">
        <f t="shared" ca="1" si="33"/>
        <v>0</v>
      </c>
      <c r="F730" s="26">
        <f ca="1">IF(D730=0,0,SUM($E$713:E730))</f>
        <v>0</v>
      </c>
    </row>
    <row r="731" spans="2:6" hidden="1">
      <c r="B731" s="113">
        <v>18</v>
      </c>
      <c r="C731" s="139" t="str">
        <f ca="1">IF(ISERROR(OFFSET('HARGA SATUAN'!$C$6,MATCH(B731,'HARGA SATUAN'!$N$7:$N$1492,0),0)),"",OFFSET('HARGA SATUAN'!$C$6,MATCH(B731,'HARGA SATUAN'!$N$7:$N$1492,0),0))</f>
        <v>MCB 3 Fasa 16 A</v>
      </c>
      <c r="D731" s="139">
        <f ca="1">SUMIFS(RAB!$F$14:$F$78,RAB!$C$14:$C$78,C731)</f>
        <v>0</v>
      </c>
      <c r="E731" s="26">
        <f t="shared" ca="1" si="33"/>
        <v>0</v>
      </c>
      <c r="F731" s="26">
        <f ca="1">IF(D731=0,0,SUM($E$713:E731))</f>
        <v>0</v>
      </c>
    </row>
    <row r="732" spans="2:6" hidden="1">
      <c r="B732" s="113">
        <v>19</v>
      </c>
      <c r="C732" s="139" t="str">
        <f ca="1">IF(ISERROR(OFFSET('HARGA SATUAN'!$C$6,MATCH(B732,'HARGA SATUAN'!$N$7:$N$1492,0),0)),"",OFFSET('HARGA SATUAN'!$C$6,MATCH(B732,'HARGA SATUAN'!$N$7:$N$1492,0),0))</f>
        <v>MCB 3 Fasa 20 A</v>
      </c>
      <c r="D732" s="139">
        <f ca="1">SUMIFS(RAB!$F$14:$F$78,RAB!$C$14:$C$78,C732)</f>
        <v>0</v>
      </c>
      <c r="E732" s="26">
        <f t="shared" ca="1" si="33"/>
        <v>0</v>
      </c>
      <c r="F732" s="26">
        <f ca="1">IF(D732=0,0,SUM($E$713:E732))</f>
        <v>0</v>
      </c>
    </row>
    <row r="733" spans="2:6" hidden="1">
      <c r="B733" s="113">
        <v>20</v>
      </c>
      <c r="C733" s="139" t="str">
        <f ca="1">IF(ISERROR(OFFSET('HARGA SATUAN'!$C$6,MATCH(B733,'HARGA SATUAN'!$N$7:$N$1492,0),0)),"",OFFSET('HARGA SATUAN'!$C$6,MATCH(B733,'HARGA SATUAN'!$N$7:$N$1492,0),0))</f>
        <v>MCB 3 Fasa 25 A</v>
      </c>
      <c r="D733" s="139">
        <f ca="1">SUMIFS(RAB!$F$14:$F$78,RAB!$C$14:$C$78,C733)</f>
        <v>0</v>
      </c>
      <c r="E733" s="26">
        <f t="shared" ca="1" si="33"/>
        <v>0</v>
      </c>
      <c r="F733" s="26">
        <f ca="1">IF(D733=0,0,SUM($E$713:E733))</f>
        <v>0</v>
      </c>
    </row>
    <row r="734" spans="2:6" hidden="1">
      <c r="B734" s="113">
        <v>21</v>
      </c>
      <c r="C734" s="139" t="str">
        <f ca="1">IF(ISERROR(OFFSET('HARGA SATUAN'!$C$6,MATCH(B734,'HARGA SATUAN'!$N$7:$N$1492,0),0)),"",OFFSET('HARGA SATUAN'!$C$6,MATCH(B734,'HARGA SATUAN'!$N$7:$N$1492,0),0))</f>
        <v>MCB 3 Fasa 35 A</v>
      </c>
      <c r="D734" s="139">
        <f ca="1">SUMIFS(RAB!$F$14:$F$78,RAB!$C$14:$C$78,C734)</f>
        <v>0</v>
      </c>
      <c r="E734" s="26">
        <f t="shared" ca="1" si="33"/>
        <v>0</v>
      </c>
      <c r="F734" s="26">
        <f ca="1">IF(D734=0,0,SUM($E$713:E734))</f>
        <v>0</v>
      </c>
    </row>
    <row r="735" spans="2:6" hidden="1">
      <c r="B735" s="113">
        <v>22</v>
      </c>
      <c r="C735" s="139" t="str">
        <f ca="1">IF(ISERROR(OFFSET('HARGA SATUAN'!$C$6,MATCH(B735,'HARGA SATUAN'!$N$7:$N$1492,0),0)),"",OFFSET('HARGA SATUAN'!$C$6,MATCH(B735,'HARGA SATUAN'!$N$7:$N$1492,0),0))</f>
        <v>CT TM Indoor Tipe Blok 10/5-5A</v>
      </c>
      <c r="D735" s="139">
        <f ca="1">SUMIFS(RAB!$F$14:$F$78,RAB!$C$14:$C$78,C735)</f>
        <v>0</v>
      </c>
      <c r="E735" s="26">
        <f t="shared" ca="1" si="33"/>
        <v>0</v>
      </c>
      <c r="F735" s="26">
        <f ca="1">IF(D735=0,0,SUM($E$713:E735))</f>
        <v>0</v>
      </c>
    </row>
    <row r="736" spans="2:6" hidden="1">
      <c r="B736" s="113">
        <v>23</v>
      </c>
      <c r="C736" s="139" t="str">
        <f ca="1">IF(ISERROR(OFFSET('HARGA SATUAN'!$C$6,MATCH(B736,'HARGA SATUAN'!$N$7:$N$1492,0),0)),"",OFFSET('HARGA SATUAN'!$C$6,MATCH(B736,'HARGA SATUAN'!$N$7:$N$1492,0),0))</f>
        <v>CT TM Indoor Tipe Blok 15/5-5A</v>
      </c>
      <c r="D736" s="139">
        <f ca="1">SUMIFS(RAB!$F$14:$F$78,RAB!$C$14:$C$78,C736)</f>
        <v>0</v>
      </c>
      <c r="E736" s="26">
        <f t="shared" ca="1" si="33"/>
        <v>0</v>
      </c>
      <c r="F736" s="26">
        <f ca="1">IF(D736=0,0,SUM($E$713:E736))</f>
        <v>0</v>
      </c>
    </row>
    <row r="737" spans="2:6" hidden="1">
      <c r="B737" s="113">
        <v>24</v>
      </c>
      <c r="C737" s="139" t="str">
        <f ca="1">IF(ISERROR(OFFSET('HARGA SATUAN'!$C$6,MATCH(B737,'HARGA SATUAN'!$N$7:$N$1492,0),0)),"",OFFSET('HARGA SATUAN'!$C$6,MATCH(B737,'HARGA SATUAN'!$N$7:$N$1492,0),0))</f>
        <v>CT TM Indoor Tipe Blok 20/5-5A</v>
      </c>
      <c r="D737" s="139">
        <f ca="1">SUMIFS(RAB!$F$14:$F$78,RAB!$C$14:$C$78,C737)</f>
        <v>0</v>
      </c>
      <c r="E737" s="26">
        <f t="shared" ca="1" si="33"/>
        <v>0</v>
      </c>
      <c r="F737" s="26">
        <f ca="1">IF(D737=0,0,SUM($E$713:E737))</f>
        <v>0</v>
      </c>
    </row>
    <row r="738" spans="2:6" hidden="1">
      <c r="B738" s="113">
        <v>25</v>
      </c>
      <c r="C738" s="139" t="str">
        <f ca="1">IF(ISERROR(OFFSET('HARGA SATUAN'!$C$6,MATCH(B738,'HARGA SATUAN'!$N$7:$N$1492,0),0)),"",OFFSET('HARGA SATUAN'!$C$6,MATCH(B738,'HARGA SATUAN'!$N$7:$N$1492,0),0))</f>
        <v>CT TM Indoor Tipe Blok 30/5-5A</v>
      </c>
      <c r="D738" s="139">
        <f ca="1">SUMIFS(RAB!$F$14:$F$78,RAB!$C$14:$C$78,C738)</f>
        <v>0</v>
      </c>
      <c r="E738" s="26">
        <f t="shared" ca="1" si="33"/>
        <v>0</v>
      </c>
      <c r="F738" s="26">
        <f ca="1">IF(D738=0,0,SUM($E$713:E738))</f>
        <v>0</v>
      </c>
    </row>
    <row r="739" spans="2:6" hidden="1">
      <c r="B739" s="113">
        <v>26</v>
      </c>
      <c r="C739" s="139" t="str">
        <f ca="1">IF(ISERROR(OFFSET('HARGA SATUAN'!$C$6,MATCH(B739,'HARGA SATUAN'!$N$7:$N$1492,0),0)),"",OFFSET('HARGA SATUAN'!$C$6,MATCH(B739,'HARGA SATUAN'!$N$7:$N$1492,0),0))</f>
        <v>CT TM Indoor Tipe Blok 40/5-5A</v>
      </c>
      <c r="D739" s="139">
        <f ca="1">SUMIFS(RAB!$F$14:$F$78,RAB!$C$14:$C$78,C739)</f>
        <v>0</v>
      </c>
      <c r="E739" s="26">
        <f t="shared" ca="1" si="33"/>
        <v>0</v>
      </c>
      <c r="F739" s="26">
        <f ca="1">IF(D739=0,0,SUM($E$713:E739))</f>
        <v>0</v>
      </c>
    </row>
    <row r="740" spans="2:6" hidden="1">
      <c r="B740" s="113">
        <v>27</v>
      </c>
      <c r="C740" s="139" t="str">
        <f ca="1">IF(ISERROR(OFFSET('HARGA SATUAN'!$C$6,MATCH(B740,'HARGA SATUAN'!$N$7:$N$1492,0),0)),"",OFFSET('HARGA SATUAN'!$C$6,MATCH(B740,'HARGA SATUAN'!$N$7:$N$1492,0),0))</f>
        <v>CT TM Indoor Tipe Blok 50/5-5A</v>
      </c>
      <c r="D740" s="139">
        <f ca="1">SUMIFS(RAB!$F$14:$F$78,RAB!$C$14:$C$78,C740)</f>
        <v>0</v>
      </c>
      <c r="E740" s="26">
        <f t="shared" ca="1" si="33"/>
        <v>0</v>
      </c>
      <c r="F740" s="26">
        <f ca="1">IF(D740=0,0,SUM($E$713:E740))</f>
        <v>0</v>
      </c>
    </row>
    <row r="741" spans="2:6" hidden="1">
      <c r="B741" s="113">
        <v>28</v>
      </c>
      <c r="C741" s="139" t="str">
        <f ca="1">IF(ISERROR(OFFSET('HARGA SATUAN'!$C$6,MATCH(B741,'HARGA SATUAN'!$N$7:$N$1492,0),0)),"",OFFSET('HARGA SATUAN'!$C$6,MATCH(B741,'HARGA SATUAN'!$N$7:$N$1492,0),0))</f>
        <v>CT TM Indoor Tipe Blok 60/5-5A</v>
      </c>
      <c r="D741" s="139">
        <f ca="1">SUMIFS(RAB!$F$14:$F$78,RAB!$C$14:$C$78,C741)</f>
        <v>0</v>
      </c>
      <c r="E741" s="26">
        <f t="shared" ca="1" si="33"/>
        <v>0</v>
      </c>
      <c r="F741" s="26">
        <f ca="1">IF(D741=0,0,SUM($E$713:E741))</f>
        <v>0</v>
      </c>
    </row>
    <row r="742" spans="2:6" hidden="1">
      <c r="B742" s="113">
        <v>29</v>
      </c>
      <c r="C742" s="139" t="str">
        <f ca="1">IF(ISERROR(OFFSET('HARGA SATUAN'!$C$6,MATCH(B742,'HARGA SATUAN'!$N$7:$N$1492,0),0)),"",OFFSET('HARGA SATUAN'!$C$6,MATCH(B742,'HARGA SATUAN'!$N$7:$N$1492,0),0))</f>
        <v>CT TM Indoor Tipe Blok 75/5-5A</v>
      </c>
      <c r="D742" s="139">
        <f ca="1">SUMIFS(RAB!$F$14:$F$78,RAB!$C$14:$C$78,C742)</f>
        <v>0</v>
      </c>
      <c r="E742" s="26">
        <f t="shared" ca="1" si="33"/>
        <v>0</v>
      </c>
      <c r="F742" s="26">
        <f ca="1">IF(D742=0,0,SUM($E$713:E742))</f>
        <v>0</v>
      </c>
    </row>
    <row r="743" spans="2:6" hidden="1">
      <c r="B743" s="113">
        <v>30</v>
      </c>
      <c r="C743" s="139" t="str">
        <f ca="1">IF(ISERROR(OFFSET('HARGA SATUAN'!$C$6,MATCH(B743,'HARGA SATUAN'!$N$7:$N$1492,0),0)),"",OFFSET('HARGA SATUAN'!$C$6,MATCH(B743,'HARGA SATUAN'!$N$7:$N$1492,0),0))</f>
        <v>CT TM Indoor Tipe Blok 80/5-5A</v>
      </c>
      <c r="D743" s="139">
        <f ca="1">SUMIFS(RAB!$F$14:$F$78,RAB!$C$14:$C$78,C743)</f>
        <v>0</v>
      </c>
      <c r="E743" s="26">
        <f t="shared" ca="1" si="33"/>
        <v>0</v>
      </c>
      <c r="F743" s="26">
        <f ca="1">IF(D743=0,0,SUM($E$713:E743))</f>
        <v>0</v>
      </c>
    </row>
    <row r="744" spans="2:6" hidden="1">
      <c r="B744" s="113">
        <v>31</v>
      </c>
      <c r="C744" s="139" t="str">
        <f ca="1">IF(ISERROR(OFFSET('HARGA SATUAN'!$C$6,MATCH(B744,'HARGA SATUAN'!$N$7:$N$1492,0),0)),"",OFFSET('HARGA SATUAN'!$C$6,MATCH(B744,'HARGA SATUAN'!$N$7:$N$1492,0),0))</f>
        <v>CT TM Indoor Tipe Blok 100/5-5A</v>
      </c>
      <c r="D744" s="139">
        <f ca="1">SUMIFS(RAB!$F$14:$F$78,RAB!$C$14:$C$78,C744)</f>
        <v>0</v>
      </c>
      <c r="E744" s="26">
        <f t="shared" ca="1" si="33"/>
        <v>0</v>
      </c>
      <c r="F744" s="26">
        <f ca="1">IF(D744=0,0,SUM($E$713:E744))</f>
        <v>0</v>
      </c>
    </row>
    <row r="745" spans="2:6" hidden="1">
      <c r="B745" s="113">
        <v>32</v>
      </c>
      <c r="C745" s="139" t="str">
        <f ca="1">IF(ISERROR(OFFSET('HARGA SATUAN'!$C$6,MATCH(B745,'HARGA SATUAN'!$N$7:$N$1492,0),0)),"",OFFSET('HARGA SATUAN'!$C$6,MATCH(B745,'HARGA SATUAN'!$N$7:$N$1492,0),0))</f>
        <v>CT TM Indoor Tipe Blok 150/5-5A</v>
      </c>
      <c r="D745" s="139">
        <f ca="1">SUMIFS(RAB!$F$14:$F$78,RAB!$C$14:$C$78,C745)</f>
        <v>0</v>
      </c>
      <c r="E745" s="26">
        <f t="shared" ca="1" si="33"/>
        <v>0</v>
      </c>
      <c r="F745" s="26">
        <f ca="1">IF(D745=0,0,SUM($E$713:E745))</f>
        <v>0</v>
      </c>
    </row>
    <row r="746" spans="2:6" hidden="1">
      <c r="B746" s="113">
        <v>33</v>
      </c>
      <c r="C746" s="139" t="str">
        <f ca="1">IF(ISERROR(OFFSET('HARGA SATUAN'!$C$6,MATCH(B746,'HARGA SATUAN'!$N$7:$N$1492,0),0)),"",OFFSET('HARGA SATUAN'!$C$6,MATCH(B746,'HARGA SATUAN'!$N$7:$N$1492,0),0))</f>
        <v>CT TM Indoor Tipe Blok 200/5-5A</v>
      </c>
      <c r="D746" s="139">
        <f ca="1">SUMIFS(RAB!$F$14:$F$78,RAB!$C$14:$C$78,C746)</f>
        <v>0</v>
      </c>
      <c r="E746" s="26">
        <f t="shared" ca="1" si="33"/>
        <v>0</v>
      </c>
      <c r="F746" s="26">
        <f ca="1">IF(D746=0,0,SUM($E$713:E746))</f>
        <v>0</v>
      </c>
    </row>
    <row r="747" spans="2:6" hidden="1">
      <c r="B747" s="113">
        <v>34</v>
      </c>
      <c r="C747" s="139" t="str">
        <f ca="1">IF(ISERROR(OFFSET('HARGA SATUAN'!$C$6,MATCH(B747,'HARGA SATUAN'!$N$7:$N$1492,0),0)),"",OFFSET('HARGA SATUAN'!$C$6,MATCH(B747,'HARGA SATUAN'!$N$7:$N$1492,0),0))</f>
        <v>CT TM Indoor Tipe Blok 250/5-5A</v>
      </c>
      <c r="D747" s="139">
        <f ca="1">SUMIFS(RAB!$F$14:$F$78,RAB!$C$14:$C$78,C747)</f>
        <v>0</v>
      </c>
      <c r="E747" s="26">
        <f t="shared" ca="1" si="33"/>
        <v>0</v>
      </c>
      <c r="F747" s="26">
        <f ca="1">IF(D747=0,0,SUM($E$713:E747))</f>
        <v>0</v>
      </c>
    </row>
    <row r="748" spans="2:6" hidden="1">
      <c r="B748" s="113">
        <v>35</v>
      </c>
      <c r="C748" s="139" t="str">
        <f ca="1">IF(ISERROR(OFFSET('HARGA SATUAN'!$C$6,MATCH(B748,'HARGA SATUAN'!$N$7:$N$1492,0),0)),"",OFFSET('HARGA SATUAN'!$C$6,MATCH(B748,'HARGA SATUAN'!$N$7:$N$1492,0),0))</f>
        <v>CT TM Indoor Tipe Blok 300/5-5A</v>
      </c>
      <c r="D748" s="139">
        <f ca="1">SUMIFS(RAB!$F$14:$F$78,RAB!$C$14:$C$78,C748)</f>
        <v>0</v>
      </c>
      <c r="E748" s="26">
        <f t="shared" ca="1" si="33"/>
        <v>0</v>
      </c>
      <c r="F748" s="26">
        <f ca="1">IF(D748=0,0,SUM($E$713:E748))</f>
        <v>0</v>
      </c>
    </row>
    <row r="749" spans="2:6" hidden="1">
      <c r="B749" s="113">
        <v>36</v>
      </c>
      <c r="C749" s="139" t="str">
        <f ca="1">IF(ISERROR(OFFSET('HARGA SATUAN'!$C$6,MATCH(B749,'HARGA SATUAN'!$N$7:$N$1492,0),0)),"",OFFSET('HARGA SATUAN'!$C$6,MATCH(B749,'HARGA SATUAN'!$N$7:$N$1492,0),0))</f>
        <v>CT TM Indoor Tipe Blok 400/5-5A</v>
      </c>
      <c r="D749" s="139">
        <f ca="1">SUMIFS(RAB!$F$14:$F$78,RAB!$C$14:$C$78,C749)</f>
        <v>0</v>
      </c>
      <c r="E749" s="26">
        <f t="shared" ca="1" si="33"/>
        <v>0</v>
      </c>
      <c r="F749" s="26">
        <f ca="1">IF(D749=0,0,SUM($E$713:E749))</f>
        <v>0</v>
      </c>
    </row>
    <row r="750" spans="2:6" hidden="1">
      <c r="B750" s="113">
        <v>37</v>
      </c>
      <c r="C750" s="139" t="str">
        <f ca="1">IF(ISERROR(OFFSET('HARGA SATUAN'!$C$6,MATCH(B750,'HARGA SATUAN'!$N$7:$N$1492,0),0)),"",OFFSET('HARGA SATUAN'!$C$6,MATCH(B750,'HARGA SATUAN'!$N$7:$N$1492,0),0))</f>
        <v>CT TM Indoor Tipe Blok 500/5-5A</v>
      </c>
      <c r="D750" s="139">
        <f ca="1">SUMIFS(RAB!$F$14:$F$78,RAB!$C$14:$C$78,C750)</f>
        <v>0</v>
      </c>
      <c r="E750" s="26">
        <f t="shared" ca="1" si="33"/>
        <v>0</v>
      </c>
      <c r="F750" s="26">
        <f ca="1">IF(D750=0,0,SUM($E$713:E750))</f>
        <v>0</v>
      </c>
    </row>
    <row r="751" spans="2:6" hidden="1">
      <c r="B751" s="113">
        <v>38</v>
      </c>
      <c r="C751" s="139" t="str">
        <f ca="1">IF(ISERROR(OFFSET('HARGA SATUAN'!$C$6,MATCH(B751,'HARGA SATUAN'!$N$7:$N$1492,0),0)),"",OFFSET('HARGA SATUAN'!$C$6,MATCH(B751,'HARGA SATUAN'!$N$7:$N$1492,0),0))</f>
        <v>CT TM Indoor Tipe Blok 600/5-5A</v>
      </c>
      <c r="D751" s="139">
        <f ca="1">SUMIFS(RAB!$F$14:$F$78,RAB!$C$14:$C$78,C751)</f>
        <v>0</v>
      </c>
      <c r="E751" s="26">
        <f t="shared" ca="1" si="33"/>
        <v>0</v>
      </c>
      <c r="F751" s="26">
        <f ca="1">IF(D751=0,0,SUM($E$713:E751))</f>
        <v>0</v>
      </c>
    </row>
    <row r="752" spans="2:6" hidden="1">
      <c r="B752" s="113">
        <v>39</v>
      </c>
      <c r="C752" s="139" t="str">
        <f ca="1">IF(ISERROR(OFFSET('HARGA SATUAN'!$C$6,MATCH(B752,'HARGA SATUAN'!$N$7:$N$1492,0),0)),"",OFFSET('HARGA SATUAN'!$C$6,MATCH(B752,'HARGA SATUAN'!$N$7:$N$1492,0),0))</f>
        <v>CT TM Indoor Tipe Blok 750/5-5A</v>
      </c>
      <c r="D752" s="139">
        <f ca="1">SUMIFS(RAB!$F$14:$F$78,RAB!$C$14:$C$78,C752)</f>
        <v>0</v>
      </c>
      <c r="E752" s="26">
        <f t="shared" ca="1" si="33"/>
        <v>0</v>
      </c>
      <c r="F752" s="26">
        <f ca="1">IF(D752=0,0,SUM($E$713:E752))</f>
        <v>0</v>
      </c>
    </row>
    <row r="753" spans="2:6" hidden="1">
      <c r="B753" s="113">
        <v>40</v>
      </c>
      <c r="C753" s="139" t="str">
        <f ca="1">IF(ISERROR(OFFSET('HARGA SATUAN'!$C$6,MATCH(B753,'HARGA SATUAN'!$N$7:$N$1492,0),0)),"",OFFSET('HARGA SATUAN'!$C$6,MATCH(B753,'HARGA SATUAN'!$N$7:$N$1492,0),0))</f>
        <v>CT TM Indoor Tipe Blok 800/5-5A</v>
      </c>
      <c r="D753" s="139">
        <f ca="1">SUMIFS(RAB!$F$14:$F$78,RAB!$C$14:$C$78,C753)</f>
        <v>0</v>
      </c>
      <c r="E753" s="26">
        <f t="shared" ca="1" si="33"/>
        <v>0</v>
      </c>
      <c r="F753" s="26">
        <f ca="1">IF(D753=0,0,SUM($E$713:E753))</f>
        <v>0</v>
      </c>
    </row>
    <row r="754" spans="2:6" hidden="1">
      <c r="B754" s="113">
        <v>41</v>
      </c>
      <c r="C754" s="139" t="str">
        <f ca="1">IF(ISERROR(OFFSET('HARGA SATUAN'!$C$6,MATCH(B754,'HARGA SATUAN'!$N$7:$N$1492,0),0)),"",OFFSET('HARGA SATUAN'!$C$6,MATCH(B754,'HARGA SATUAN'!$N$7:$N$1492,0),0))</f>
        <v>CT TM Indoor Tipe Blok 1000/5-5A</v>
      </c>
      <c r="D754" s="139">
        <f ca="1">SUMIFS(RAB!$F$14:$F$78,RAB!$C$14:$C$78,C754)</f>
        <v>0</v>
      </c>
      <c r="E754" s="26">
        <f t="shared" ca="1" si="33"/>
        <v>0</v>
      </c>
      <c r="F754" s="26">
        <f ca="1">IF(D754=0,0,SUM($E$713:E754))</f>
        <v>0</v>
      </c>
    </row>
    <row r="755" spans="2:6" hidden="1">
      <c r="B755" s="113">
        <v>42</v>
      </c>
      <c r="C755" s="139" t="str">
        <f ca="1">IF(ISERROR(OFFSET('HARGA SATUAN'!$C$6,MATCH(B755,'HARGA SATUAN'!$N$7:$N$1492,0),0)),"",OFFSET('HARGA SATUAN'!$C$6,MATCH(B755,'HARGA SATUAN'!$N$7:$N$1492,0),0))</f>
        <v>CT TM Indoor Tipe Ring 50/5-5A</v>
      </c>
      <c r="D755" s="139">
        <f ca="1">SUMIFS(RAB!$F$14:$F$78,RAB!$C$14:$C$78,C755)</f>
        <v>0</v>
      </c>
      <c r="E755" s="26">
        <f t="shared" ca="1" si="33"/>
        <v>0</v>
      </c>
      <c r="F755" s="26">
        <f ca="1">IF(D755=0,0,SUM($E$713:E755))</f>
        <v>0</v>
      </c>
    </row>
    <row r="756" spans="2:6" hidden="1">
      <c r="B756" s="113">
        <v>43</v>
      </c>
      <c r="C756" s="139" t="str">
        <f ca="1">IF(ISERROR(OFFSET('HARGA SATUAN'!$C$6,MATCH(B756,'HARGA SATUAN'!$N$7:$N$1492,0),0)),"",OFFSET('HARGA SATUAN'!$C$6,MATCH(B756,'HARGA SATUAN'!$N$7:$N$1492,0),0))</f>
        <v>CT TM Indoor Tipe Ring 100/5-5A</v>
      </c>
      <c r="D756" s="139">
        <f ca="1">SUMIFS(RAB!$F$14:$F$78,RAB!$C$14:$C$78,C756)</f>
        <v>0</v>
      </c>
      <c r="E756" s="26">
        <f t="shared" ca="1" si="33"/>
        <v>0</v>
      </c>
      <c r="F756" s="26">
        <f ca="1">IF(D756=0,0,SUM($E$713:E756))</f>
        <v>0</v>
      </c>
    </row>
    <row r="757" spans="2:6" hidden="1">
      <c r="B757" s="113">
        <v>44</v>
      </c>
      <c r="C757" s="139" t="str">
        <f ca="1">IF(ISERROR(OFFSET('HARGA SATUAN'!$C$6,MATCH(B757,'HARGA SATUAN'!$N$7:$N$1492,0),0)),"",OFFSET('HARGA SATUAN'!$C$6,MATCH(B757,'HARGA SATUAN'!$N$7:$N$1492,0),0))</f>
        <v>CT TM Outdoor  10/5</v>
      </c>
      <c r="D757" s="139">
        <f ca="1">SUMIFS(RAB!$F$14:$F$78,RAB!$C$14:$C$78,C757)</f>
        <v>0</v>
      </c>
      <c r="E757" s="26">
        <f t="shared" ca="1" si="33"/>
        <v>0</v>
      </c>
      <c r="F757" s="26">
        <f ca="1">IF(D757=0,0,SUM($E$713:E757))</f>
        <v>0</v>
      </c>
    </row>
    <row r="758" spans="2:6" hidden="1">
      <c r="B758" s="113">
        <v>45</v>
      </c>
      <c r="C758" s="139" t="str">
        <f ca="1">IF(ISERROR(OFFSET('HARGA SATUAN'!$C$6,MATCH(B758,'HARGA SATUAN'!$N$7:$N$1492,0),0)),"",OFFSET('HARGA SATUAN'!$C$6,MATCH(B758,'HARGA SATUAN'!$N$7:$N$1492,0),0))</f>
        <v>CT TM Outdoor  15/5</v>
      </c>
      <c r="D758" s="139">
        <f ca="1">SUMIFS(RAB!$F$14:$F$78,RAB!$C$14:$C$78,C758)</f>
        <v>0</v>
      </c>
      <c r="E758" s="26">
        <f t="shared" ca="1" si="33"/>
        <v>0</v>
      </c>
      <c r="F758" s="26">
        <f ca="1">IF(D758=0,0,SUM($E$713:E758))</f>
        <v>0</v>
      </c>
    </row>
    <row r="759" spans="2:6" hidden="1">
      <c r="B759" s="113">
        <v>46</v>
      </c>
      <c r="C759" s="139" t="str">
        <f ca="1">IF(ISERROR(OFFSET('HARGA SATUAN'!$C$6,MATCH(B759,'HARGA SATUAN'!$N$7:$N$1492,0),0)),"",OFFSET('HARGA SATUAN'!$C$6,MATCH(B759,'HARGA SATUAN'!$N$7:$N$1492,0),0))</f>
        <v>CT TM Outdoor  20/5</v>
      </c>
      <c r="D759" s="139">
        <f ca="1">SUMIFS(RAB!$F$14:$F$78,RAB!$C$14:$C$78,C759)</f>
        <v>0</v>
      </c>
      <c r="E759" s="26">
        <f t="shared" ca="1" si="33"/>
        <v>0</v>
      </c>
      <c r="F759" s="26">
        <f ca="1">IF(D759=0,0,SUM($E$713:E759))</f>
        <v>0</v>
      </c>
    </row>
    <row r="760" spans="2:6" hidden="1">
      <c r="B760" s="113">
        <v>47</v>
      </c>
      <c r="C760" s="139" t="str">
        <f ca="1">IF(ISERROR(OFFSET('HARGA SATUAN'!$C$6,MATCH(B760,'HARGA SATUAN'!$N$7:$N$1492,0),0)),"",OFFSET('HARGA SATUAN'!$C$6,MATCH(B760,'HARGA SATUAN'!$N$7:$N$1492,0),0))</f>
        <v>CT TM Outdoor  25/5</v>
      </c>
      <c r="D760" s="139">
        <f ca="1">SUMIFS(RAB!$F$14:$F$78,RAB!$C$14:$C$78,C760)</f>
        <v>0</v>
      </c>
      <c r="E760" s="26">
        <f t="shared" ca="1" si="33"/>
        <v>0</v>
      </c>
      <c r="F760" s="26">
        <f ca="1">IF(D760=0,0,SUM($E$713:E760))</f>
        <v>0</v>
      </c>
    </row>
    <row r="761" spans="2:6" hidden="1">
      <c r="B761" s="113">
        <v>48</v>
      </c>
      <c r="C761" s="139" t="str">
        <f ca="1">IF(ISERROR(OFFSET('HARGA SATUAN'!$C$6,MATCH(B761,'HARGA SATUAN'!$N$7:$N$1492,0),0)),"",OFFSET('HARGA SATUAN'!$C$6,MATCH(B761,'HARGA SATUAN'!$N$7:$N$1492,0),0))</f>
        <v>CT TM Outdoor  30/5</v>
      </c>
      <c r="D761" s="139">
        <f ca="1">SUMIFS(RAB!$F$14:$F$78,RAB!$C$14:$C$78,C761)</f>
        <v>0</v>
      </c>
      <c r="E761" s="26">
        <f t="shared" ca="1" si="33"/>
        <v>0</v>
      </c>
      <c r="F761" s="26">
        <f ca="1">IF(D761=0,0,SUM($E$713:E761))</f>
        <v>0</v>
      </c>
    </row>
    <row r="762" spans="2:6" hidden="1">
      <c r="B762" s="113">
        <v>49</v>
      </c>
      <c r="C762" s="139" t="str">
        <f ca="1">IF(ISERROR(OFFSET('HARGA SATUAN'!$C$6,MATCH(B762,'HARGA SATUAN'!$N$7:$N$1492,0),0)),"",OFFSET('HARGA SATUAN'!$C$6,MATCH(B762,'HARGA SATUAN'!$N$7:$N$1492,0),0))</f>
        <v>CT TM Outdoor  40/5</v>
      </c>
      <c r="D762" s="139">
        <f ca="1">SUMIFS(RAB!$F$14:$F$78,RAB!$C$14:$C$78,C762)</f>
        <v>0</v>
      </c>
      <c r="E762" s="26">
        <f t="shared" ca="1" si="33"/>
        <v>0</v>
      </c>
      <c r="F762" s="26">
        <f ca="1">IF(D762=0,0,SUM($E$713:E762))</f>
        <v>0</v>
      </c>
    </row>
    <row r="763" spans="2:6" hidden="1">
      <c r="B763" s="113">
        <v>50</v>
      </c>
      <c r="C763" s="139" t="str">
        <f ca="1">IF(ISERROR(OFFSET('HARGA SATUAN'!$C$6,MATCH(B763,'HARGA SATUAN'!$N$7:$N$1492,0),0)),"",OFFSET('HARGA SATUAN'!$C$6,MATCH(B763,'HARGA SATUAN'!$N$7:$N$1492,0),0))</f>
        <v>CT TM Outdoor  50/5</v>
      </c>
      <c r="D763" s="139">
        <f ca="1">SUMIFS(RAB!$F$14:$F$78,RAB!$C$14:$C$78,C763)</f>
        <v>0</v>
      </c>
      <c r="E763" s="26">
        <f t="shared" ca="1" si="33"/>
        <v>0</v>
      </c>
      <c r="F763" s="26">
        <f ca="1">IF(D763=0,0,SUM($E$713:E763))</f>
        <v>0</v>
      </c>
    </row>
    <row r="764" spans="2:6" hidden="1">
      <c r="B764" s="113">
        <v>51</v>
      </c>
      <c r="C764" s="139" t="str">
        <f ca="1">IF(ISERROR(OFFSET('HARGA SATUAN'!$C$6,MATCH(B764,'HARGA SATUAN'!$N$7:$N$1492,0),0)),"",OFFSET('HARGA SATUAN'!$C$6,MATCH(B764,'HARGA SATUAN'!$N$7:$N$1492,0),0))</f>
        <v>CT TM Outdoor  60/5</v>
      </c>
      <c r="D764" s="139">
        <f ca="1">SUMIFS(RAB!$F$14:$F$78,RAB!$C$14:$C$78,C764)</f>
        <v>0</v>
      </c>
      <c r="E764" s="26">
        <f t="shared" ca="1" si="33"/>
        <v>0</v>
      </c>
      <c r="F764" s="26">
        <f ca="1">IF(D764=0,0,SUM($E$713:E764))</f>
        <v>0</v>
      </c>
    </row>
    <row r="765" spans="2:6" hidden="1">
      <c r="B765" s="113">
        <v>52</v>
      </c>
      <c r="C765" s="139" t="str">
        <f ca="1">IF(ISERROR(OFFSET('HARGA SATUAN'!$C$6,MATCH(B765,'HARGA SATUAN'!$N$7:$N$1492,0),0)),"",OFFSET('HARGA SATUAN'!$C$6,MATCH(B765,'HARGA SATUAN'!$N$7:$N$1492,0),0))</f>
        <v>CT TM Outdoor  75/5</v>
      </c>
      <c r="D765" s="139">
        <f ca="1">SUMIFS(RAB!$F$14:$F$78,RAB!$C$14:$C$78,C765)</f>
        <v>0</v>
      </c>
      <c r="E765" s="26">
        <f t="shared" ca="1" si="33"/>
        <v>0</v>
      </c>
      <c r="F765" s="26">
        <f ca="1">IF(D765=0,0,SUM($E$713:E765))</f>
        <v>0</v>
      </c>
    </row>
    <row r="766" spans="2:6" hidden="1">
      <c r="B766" s="113">
        <v>53</v>
      </c>
      <c r="C766" s="139" t="str">
        <f ca="1">IF(ISERROR(OFFSET('HARGA SATUAN'!$C$6,MATCH(B766,'HARGA SATUAN'!$N$7:$N$1492,0),0)),"",OFFSET('HARGA SATUAN'!$C$6,MATCH(B766,'HARGA SATUAN'!$N$7:$N$1492,0),0))</f>
        <v>CT TM Outdoor 80/5</v>
      </c>
      <c r="D766" s="139">
        <f ca="1">SUMIFS(RAB!$F$14:$F$78,RAB!$C$14:$C$78,C766)</f>
        <v>0</v>
      </c>
      <c r="E766" s="26">
        <f t="shared" ca="1" si="33"/>
        <v>0</v>
      </c>
      <c r="F766" s="26">
        <f ca="1">IF(D766=0,0,SUM($E$713:E766))</f>
        <v>0</v>
      </c>
    </row>
    <row r="767" spans="2:6" hidden="1">
      <c r="B767" s="113">
        <v>54</v>
      </c>
      <c r="C767" s="139" t="str">
        <f ca="1">IF(ISERROR(OFFSET('HARGA SATUAN'!$C$6,MATCH(B767,'HARGA SATUAN'!$N$7:$N$1492,0),0)),"",OFFSET('HARGA SATUAN'!$C$6,MATCH(B767,'HARGA SATUAN'!$N$7:$N$1492,0),0))</f>
        <v>CT TM Outdoor 100/5</v>
      </c>
      <c r="D767" s="139">
        <f ca="1">SUMIFS(RAB!$F$14:$F$78,RAB!$C$14:$C$78,C767)</f>
        <v>0</v>
      </c>
      <c r="E767" s="26">
        <f t="shared" ca="1" si="33"/>
        <v>0</v>
      </c>
      <c r="F767" s="26">
        <f ca="1">IF(D767=0,0,SUM($E$713:E767))</f>
        <v>0</v>
      </c>
    </row>
    <row r="768" spans="2:6" hidden="1">
      <c r="B768" s="113">
        <v>55</v>
      </c>
      <c r="C768" s="139" t="str">
        <f ca="1">IF(ISERROR(OFFSET('HARGA SATUAN'!$C$6,MATCH(B768,'HARGA SATUAN'!$N$7:$N$1492,0),0)),"",OFFSET('HARGA SATUAN'!$C$6,MATCH(B768,'HARGA SATUAN'!$N$7:$N$1492,0),0))</f>
        <v>CT TM Outdoor 150/5</v>
      </c>
      <c r="D768" s="139">
        <f ca="1">SUMIFS(RAB!$F$14:$F$78,RAB!$C$14:$C$78,C768)</f>
        <v>0</v>
      </c>
      <c r="E768" s="26">
        <f t="shared" ca="1" si="33"/>
        <v>0</v>
      </c>
      <c r="F768" s="26">
        <f ca="1">IF(D768=0,0,SUM($E$713:E768))</f>
        <v>0</v>
      </c>
    </row>
    <row r="769" spans="2:6" hidden="1">
      <c r="B769" s="113">
        <v>56</v>
      </c>
      <c r="C769" s="139" t="str">
        <f ca="1">IF(ISERROR(OFFSET('HARGA SATUAN'!$C$6,MATCH(B769,'HARGA SATUAN'!$N$7:$N$1492,0),0)),"",OFFSET('HARGA SATUAN'!$C$6,MATCH(B769,'HARGA SATUAN'!$N$7:$N$1492,0),0))</f>
        <v>CT TM Outdoor 200/5</v>
      </c>
      <c r="D769" s="139">
        <f ca="1">SUMIFS(RAB!$F$14:$F$78,RAB!$C$14:$C$78,C769)</f>
        <v>0</v>
      </c>
      <c r="E769" s="26">
        <f t="shared" ca="1" si="33"/>
        <v>0</v>
      </c>
      <c r="F769" s="26">
        <f ca="1">IF(D769=0,0,SUM($E$713:E769))</f>
        <v>0</v>
      </c>
    </row>
    <row r="770" spans="2:6" hidden="1">
      <c r="B770" s="113">
        <v>57</v>
      </c>
      <c r="C770" s="139" t="str">
        <f ca="1">IF(ISERROR(OFFSET('HARGA SATUAN'!$C$6,MATCH(B770,'HARGA SATUAN'!$N$7:$N$1492,0),0)),"",OFFSET('HARGA SATUAN'!$C$6,MATCH(B770,'HARGA SATUAN'!$N$7:$N$1492,0),0))</f>
        <v>CT TM Outdoor 250/5</v>
      </c>
      <c r="D770" s="139">
        <f ca="1">SUMIFS(RAB!$F$14:$F$78,RAB!$C$14:$C$78,C770)</f>
        <v>0</v>
      </c>
      <c r="E770" s="26">
        <f t="shared" ca="1" si="33"/>
        <v>0</v>
      </c>
      <c r="F770" s="26">
        <f ca="1">IF(D770=0,0,SUM($E$713:E770))</f>
        <v>0</v>
      </c>
    </row>
    <row r="771" spans="2:6" hidden="1">
      <c r="B771" s="113">
        <v>58</v>
      </c>
      <c r="C771" s="139" t="str">
        <f ca="1">IF(ISERROR(OFFSET('HARGA SATUAN'!$C$6,MATCH(B771,'HARGA SATUAN'!$N$7:$N$1492,0),0)),"",OFFSET('HARGA SATUAN'!$C$6,MATCH(B771,'HARGA SATUAN'!$N$7:$N$1492,0),0))</f>
        <v>CT TM Outdoor 300/5</v>
      </c>
      <c r="D771" s="139">
        <f ca="1">SUMIFS(RAB!$F$14:$F$78,RAB!$C$14:$C$78,C771)</f>
        <v>0</v>
      </c>
      <c r="E771" s="26">
        <f t="shared" ca="1" si="33"/>
        <v>0</v>
      </c>
      <c r="F771" s="26">
        <f ca="1">IF(D771=0,0,SUM($E$713:E771))</f>
        <v>0</v>
      </c>
    </row>
    <row r="772" spans="2:6" hidden="1">
      <c r="B772" s="113">
        <v>59</v>
      </c>
      <c r="C772" s="139" t="str">
        <f ca="1">IF(ISERROR(OFFSET('HARGA SATUAN'!$C$6,MATCH(B772,'HARGA SATUAN'!$N$7:$N$1492,0),0)),"",OFFSET('HARGA SATUAN'!$C$6,MATCH(B772,'HARGA SATUAN'!$N$7:$N$1492,0),0))</f>
        <v>CT TM Outdoor 400/5</v>
      </c>
      <c r="D772" s="139">
        <f ca="1">SUMIFS(RAB!$F$14:$F$78,RAB!$C$14:$C$78,C772)</f>
        <v>0</v>
      </c>
      <c r="E772" s="26">
        <f t="shared" ca="1" si="33"/>
        <v>0</v>
      </c>
      <c r="F772" s="26">
        <f ca="1">IF(D772=0,0,SUM($E$713:E772))</f>
        <v>0</v>
      </c>
    </row>
    <row r="773" spans="2:6" hidden="1">
      <c r="B773" s="113">
        <v>60</v>
      </c>
      <c r="C773" s="139" t="str">
        <f ca="1">IF(ISERROR(OFFSET('HARGA SATUAN'!$C$6,MATCH(B773,'HARGA SATUAN'!$N$7:$N$1492,0),0)),"",OFFSET('HARGA SATUAN'!$C$6,MATCH(B773,'HARGA SATUAN'!$N$7:$N$1492,0),0))</f>
        <v>PT Indoor (ratio 20.000/v3 : 100/v3) Class 0.2s</v>
      </c>
      <c r="D773" s="139">
        <f ca="1">SUMIFS(RAB!$F$14:$F$78,RAB!$C$14:$C$78,C773)</f>
        <v>0</v>
      </c>
      <c r="E773" s="26">
        <f t="shared" ca="1" si="33"/>
        <v>0</v>
      </c>
      <c r="F773" s="26">
        <f ca="1">IF(D773=0,0,SUM($E$713:E773))</f>
        <v>0</v>
      </c>
    </row>
    <row r="774" spans="2:6" hidden="1">
      <c r="B774" s="113">
        <v>61</v>
      </c>
      <c r="C774" s="139" t="str">
        <f ca="1">IF(ISERROR(OFFSET('HARGA SATUAN'!$C$6,MATCH(B774,'HARGA SATUAN'!$N$7:$N$1492,0),0)),"",OFFSET('HARGA SATUAN'!$C$6,MATCH(B774,'HARGA SATUAN'!$N$7:$N$1492,0),0))</f>
        <v>PT Outdoor (ratio 20.000/v3 : 100/v3) Class 0.2s</v>
      </c>
      <c r="D774" s="139">
        <f ca="1">SUMIFS(RAB!$F$14:$F$78,RAB!$C$14:$C$78,C774)</f>
        <v>0</v>
      </c>
      <c r="E774" s="26">
        <f t="shared" ca="1" si="33"/>
        <v>0</v>
      </c>
      <c r="F774" s="26">
        <f ca="1">IF(D774=0,0,SUM($E$713:E774))</f>
        <v>0</v>
      </c>
    </row>
    <row r="775" spans="2:6" hidden="1">
      <c r="B775" s="113">
        <v>62</v>
      </c>
      <c r="C775" s="139" t="str">
        <f ca="1">IF(ISERROR(OFFSET('HARGA SATUAN'!$C$6,MATCH(B775,'HARGA SATUAN'!$N$7:$N$1492,0),0)),"",OFFSET('HARGA SATUAN'!$C$6,MATCH(B775,'HARGA SATUAN'!$N$7:$N$1492,0),0))</f>
        <v>Smart Box Langsung Daya 3.9 kVA MCCB 6 A</v>
      </c>
      <c r="D775" s="139">
        <f ca="1">SUMIFS(RAB!$F$14:$F$78,RAB!$C$14:$C$78,C775)</f>
        <v>0</v>
      </c>
      <c r="E775" s="26">
        <f t="shared" ca="1" si="33"/>
        <v>0</v>
      </c>
      <c r="F775" s="26">
        <f ca="1">IF(D775=0,0,SUM($E$713:E775))</f>
        <v>0</v>
      </c>
    </row>
    <row r="776" spans="2:6" hidden="1">
      <c r="B776" s="113">
        <v>63</v>
      </c>
      <c r="C776" s="139" t="str">
        <f ca="1">IF(ISERROR(OFFSET('HARGA SATUAN'!$C$6,MATCH(B776,'HARGA SATUAN'!$N$7:$N$1492,0),0)),"",OFFSET('HARGA SATUAN'!$C$6,MATCH(B776,'HARGA SATUAN'!$N$7:$N$1492,0),0))</f>
        <v>Smart Box Langsung Daya 6.6 kVA MCCB 10 A</v>
      </c>
      <c r="D776" s="139">
        <f ca="1">SUMIFS(RAB!$F$14:$F$78,RAB!$C$14:$C$78,C776)</f>
        <v>0</v>
      </c>
      <c r="E776" s="26">
        <f t="shared" ca="1" si="33"/>
        <v>0</v>
      </c>
      <c r="F776" s="26">
        <f ca="1">IF(D776=0,0,SUM($E$713:E776))</f>
        <v>0</v>
      </c>
    </row>
    <row r="777" spans="2:6" hidden="1">
      <c r="B777" s="113">
        <v>64</v>
      </c>
      <c r="C777" s="139" t="str">
        <f ca="1">IF(ISERROR(OFFSET('HARGA SATUAN'!$C$6,MATCH(B777,'HARGA SATUAN'!$N$7:$N$1492,0),0)),"",OFFSET('HARGA SATUAN'!$C$6,MATCH(B777,'HARGA SATUAN'!$N$7:$N$1492,0),0))</f>
        <v>Smart Box Langsung Daya 10.6 kVA MCCB 16 A</v>
      </c>
      <c r="D777" s="139">
        <f ca="1">SUMIFS(RAB!$F$14:$F$78,RAB!$C$14:$C$78,C777)</f>
        <v>0</v>
      </c>
      <c r="E777" s="26">
        <f t="shared" ca="1" si="33"/>
        <v>0</v>
      </c>
      <c r="F777" s="26">
        <f ca="1">IF(D777=0,0,SUM($E$713:E777))</f>
        <v>0</v>
      </c>
    </row>
    <row r="778" spans="2:6" hidden="1">
      <c r="B778" s="113">
        <v>65</v>
      </c>
      <c r="C778" s="139" t="str">
        <f ca="1">IF(ISERROR(OFFSET('HARGA SATUAN'!$C$6,MATCH(B778,'HARGA SATUAN'!$N$7:$N$1492,0),0)),"",OFFSET('HARGA SATUAN'!$C$6,MATCH(B778,'HARGA SATUAN'!$N$7:$N$1492,0),0))</f>
        <v>Smart Box Langsung Daya 13.2 kVA MCCB 20 A</v>
      </c>
      <c r="D778" s="139">
        <f ca="1">SUMIFS(RAB!$F$14:$F$78,RAB!$C$14:$C$78,C778)</f>
        <v>0</v>
      </c>
      <c r="E778" s="26">
        <f t="shared" ca="1" si="33"/>
        <v>0</v>
      </c>
      <c r="F778" s="26">
        <f ca="1">IF(D778=0,0,SUM($E$713:E778))</f>
        <v>0</v>
      </c>
    </row>
    <row r="779" spans="2:6" hidden="1">
      <c r="B779" s="113">
        <v>66</v>
      </c>
      <c r="C779" s="139" t="str">
        <f ca="1">IF(ISERROR(OFFSET('HARGA SATUAN'!$C$6,MATCH(B779,'HARGA SATUAN'!$N$7:$N$1492,0),0)),"",OFFSET('HARGA SATUAN'!$C$6,MATCH(B779,'HARGA SATUAN'!$N$7:$N$1492,0),0))</f>
        <v>Smart Box Langsung Daya 16.5 kVA MCCB 25 A</v>
      </c>
      <c r="D779" s="139">
        <f ca="1">SUMIFS(RAB!$F$14:$F$78,RAB!$C$14:$C$78,C779)</f>
        <v>0</v>
      </c>
      <c r="E779" s="26">
        <f t="shared" ref="E779:E842" ca="1" si="34">IF(D779=0,0,1)</f>
        <v>0</v>
      </c>
      <c r="F779" s="26">
        <f ca="1">IF(D779=0,0,SUM($E$713:E779))</f>
        <v>0</v>
      </c>
    </row>
    <row r="780" spans="2:6" hidden="1">
      <c r="B780" s="113">
        <v>67</v>
      </c>
      <c r="C780" s="139" t="str">
        <f ca="1">IF(ISERROR(OFFSET('HARGA SATUAN'!$C$6,MATCH(B780,'HARGA SATUAN'!$N$7:$N$1492,0),0)),"",OFFSET('HARGA SATUAN'!$C$6,MATCH(B780,'HARGA SATUAN'!$N$7:$N$1492,0),0))</f>
        <v>Smart Box Langsung Daya 23 kVA MCCB 35 A</v>
      </c>
      <c r="D780" s="139">
        <f ca="1">SUMIFS(RAB!$F$14:$F$78,RAB!$C$14:$C$78,C780)</f>
        <v>0</v>
      </c>
      <c r="E780" s="26">
        <f t="shared" ca="1" si="34"/>
        <v>0</v>
      </c>
      <c r="F780" s="26">
        <f ca="1">IF(D780=0,0,SUM($E$713:E780))</f>
        <v>0</v>
      </c>
    </row>
    <row r="781" spans="2:6" hidden="1">
      <c r="B781" s="113">
        <v>68</v>
      </c>
      <c r="C781" s="139" t="str">
        <f ca="1">IF(ISERROR(OFFSET('HARGA SATUAN'!$C$6,MATCH(B781,'HARGA SATUAN'!$N$7:$N$1492,0),0)),"",OFFSET('HARGA SATUAN'!$C$6,MATCH(B781,'HARGA SATUAN'!$N$7:$N$1492,0),0))</f>
        <v>Smart Box Langsung Daya 33 kVA MCCB 50 A</v>
      </c>
      <c r="D781" s="139">
        <f ca="1">SUMIFS(RAB!$F$14:$F$78,RAB!$C$14:$C$78,C781)</f>
        <v>0</v>
      </c>
      <c r="E781" s="26">
        <f t="shared" ca="1" si="34"/>
        <v>0</v>
      </c>
      <c r="F781" s="26">
        <f ca="1">IF(D781=0,0,SUM($E$713:E781))</f>
        <v>0</v>
      </c>
    </row>
    <row r="782" spans="2:6" hidden="1">
      <c r="B782" s="113">
        <v>69</v>
      </c>
      <c r="C782" s="139" t="str">
        <f ca="1">IF(ISERROR(OFFSET('HARGA SATUAN'!$C$6,MATCH(B782,'HARGA SATUAN'!$N$7:$N$1492,0),0)),"",OFFSET('HARGA SATUAN'!$C$6,MATCH(B782,'HARGA SATUAN'!$N$7:$N$1492,0),0))</f>
        <v>Smart Box Langsung Daya 41.5 kVA MCCB 63 A</v>
      </c>
      <c r="D782" s="139">
        <f ca="1">SUMIFS(RAB!$F$14:$F$78,RAB!$C$14:$C$78,C782)</f>
        <v>0</v>
      </c>
      <c r="E782" s="26">
        <f t="shared" ca="1" si="34"/>
        <v>0</v>
      </c>
      <c r="F782" s="26">
        <f ca="1">IF(D782=0,0,SUM($E$713:E782))</f>
        <v>0</v>
      </c>
    </row>
    <row r="783" spans="2:6" hidden="1">
      <c r="B783" s="113">
        <v>70</v>
      </c>
      <c r="C783" s="139" t="str">
        <f ca="1">IF(ISERROR(OFFSET('HARGA SATUAN'!$C$6,MATCH(B783,'HARGA SATUAN'!$N$7:$N$1492,0),0)),"",OFFSET('HARGA SATUAN'!$C$6,MATCH(B783,'HARGA SATUAN'!$N$7:$N$1492,0),0))</f>
        <v>Smart Box Tidak Langsung Daya 53 kVA MCCB 80 A</v>
      </c>
      <c r="D783" s="139">
        <f ca="1">SUMIFS(RAB!$F$14:$F$78,RAB!$C$14:$C$78,C783)</f>
        <v>0</v>
      </c>
      <c r="E783" s="26">
        <f t="shared" ca="1" si="34"/>
        <v>0</v>
      </c>
      <c r="F783" s="26">
        <f ca="1">IF(D783=0,0,SUM($E$713:E783))</f>
        <v>0</v>
      </c>
    </row>
    <row r="784" spans="2:6" hidden="1">
      <c r="B784" s="113">
        <v>71</v>
      </c>
      <c r="C784" s="139" t="str">
        <f ca="1">IF(ISERROR(OFFSET('HARGA SATUAN'!$C$6,MATCH(B784,'HARGA SATUAN'!$N$7:$N$1492,0),0)),"",OFFSET('HARGA SATUAN'!$C$6,MATCH(B784,'HARGA SATUAN'!$N$7:$N$1492,0),0))</f>
        <v>Smart Box Tidak Langsung Daya 66 kVA MCCB 100 A</v>
      </c>
      <c r="D784" s="139">
        <f ca="1">SUMIFS(RAB!$F$14:$F$78,RAB!$C$14:$C$78,C784)</f>
        <v>0</v>
      </c>
      <c r="E784" s="26">
        <f t="shared" ca="1" si="34"/>
        <v>0</v>
      </c>
      <c r="F784" s="26">
        <f ca="1">IF(D784=0,0,SUM($E$713:E784))</f>
        <v>0</v>
      </c>
    </row>
    <row r="785" spans="2:6" hidden="1">
      <c r="B785" s="113">
        <v>72</v>
      </c>
      <c r="C785" s="139" t="str">
        <f ca="1">IF(ISERROR(OFFSET('HARGA SATUAN'!$C$6,MATCH(B785,'HARGA SATUAN'!$N$7:$N$1492,0),0)),"",OFFSET('HARGA SATUAN'!$C$6,MATCH(B785,'HARGA SATUAN'!$N$7:$N$1492,0),0))</f>
        <v>Smart Box Tidak Langsung Daya 82.5 kVA MCCB 125 A</v>
      </c>
      <c r="D785" s="139">
        <f ca="1">SUMIFS(RAB!$F$14:$F$78,RAB!$C$14:$C$78,C785)</f>
        <v>0</v>
      </c>
      <c r="E785" s="26">
        <f t="shared" ca="1" si="34"/>
        <v>0</v>
      </c>
      <c r="F785" s="26">
        <f ca="1">IF(D785=0,0,SUM($E$713:E785))</f>
        <v>0</v>
      </c>
    </row>
    <row r="786" spans="2:6" hidden="1">
      <c r="B786" s="113">
        <v>73</v>
      </c>
      <c r="C786" s="139" t="str">
        <f ca="1">IF(ISERROR(OFFSET('HARGA SATUAN'!$C$6,MATCH(B786,'HARGA SATUAN'!$N$7:$N$1492,0),0)),"",OFFSET('HARGA SATUAN'!$C$6,MATCH(B786,'HARGA SATUAN'!$N$7:$N$1492,0),0))</f>
        <v>Smart Box Tidak Langsung Daya 105 kVA MCCB 160 A</v>
      </c>
      <c r="D786" s="139">
        <f ca="1">SUMIFS(RAB!$F$14:$F$78,RAB!$C$14:$C$78,C786)</f>
        <v>0</v>
      </c>
      <c r="E786" s="26">
        <f t="shared" ca="1" si="34"/>
        <v>0</v>
      </c>
      <c r="F786" s="26">
        <f ca="1">IF(D786=0,0,SUM($E$713:E786))</f>
        <v>0</v>
      </c>
    </row>
    <row r="787" spans="2:6" hidden="1">
      <c r="B787" s="113">
        <v>74</v>
      </c>
      <c r="C787" s="139" t="str">
        <f ca="1">IF(ISERROR(OFFSET('HARGA SATUAN'!$C$6,MATCH(B787,'HARGA SATUAN'!$N$7:$N$1492,0),0)),"",OFFSET('HARGA SATUAN'!$C$6,MATCH(B787,'HARGA SATUAN'!$N$7:$N$1492,0),0))</f>
        <v>Smart Box Tidak Langsung Daya 131 kVA MCCB 200 A</v>
      </c>
      <c r="D787" s="139">
        <f ca="1">SUMIFS(RAB!$F$14:$F$78,RAB!$C$14:$C$78,C787)</f>
        <v>0</v>
      </c>
      <c r="E787" s="26">
        <f t="shared" ca="1" si="34"/>
        <v>0</v>
      </c>
      <c r="F787" s="26">
        <f ca="1">IF(D787=0,0,SUM($E$713:E787))</f>
        <v>0</v>
      </c>
    </row>
    <row r="788" spans="2:6" hidden="1">
      <c r="B788" s="113">
        <v>75</v>
      </c>
      <c r="C788" s="139" t="str">
        <f ca="1">IF(ISERROR(OFFSET('HARGA SATUAN'!$C$6,MATCH(B788,'HARGA SATUAN'!$N$7:$N$1492,0),0)),"",OFFSET('HARGA SATUAN'!$C$6,MATCH(B788,'HARGA SATUAN'!$N$7:$N$1492,0),0))</f>
        <v>Smart Box Tidak Langsung Daya 147 kVA MCCB 225 A</v>
      </c>
      <c r="D788" s="139">
        <f ca="1">SUMIFS(RAB!$F$14:$F$78,RAB!$C$14:$C$78,C788)</f>
        <v>0</v>
      </c>
      <c r="E788" s="26">
        <f t="shared" ca="1" si="34"/>
        <v>0</v>
      </c>
      <c r="F788" s="26">
        <f ca="1">IF(D788=0,0,SUM($E$713:E788))</f>
        <v>0</v>
      </c>
    </row>
    <row r="789" spans="2:6" hidden="1">
      <c r="B789" s="113">
        <v>76</v>
      </c>
      <c r="C789" s="139" t="str">
        <f ca="1">IF(ISERROR(OFFSET('HARGA SATUAN'!$C$6,MATCH(B789,'HARGA SATUAN'!$N$7:$N$1492,0),0)),"",OFFSET('HARGA SATUAN'!$C$6,MATCH(B789,'HARGA SATUAN'!$N$7:$N$1492,0),0))</f>
        <v>Smart Box Tidak Langsung Daya 164 kVA MCCB 250 A</v>
      </c>
      <c r="D789" s="139">
        <f ca="1">SUMIFS(RAB!$F$14:$F$78,RAB!$C$14:$C$78,C789)</f>
        <v>0</v>
      </c>
      <c r="E789" s="26">
        <f t="shared" ca="1" si="34"/>
        <v>0</v>
      </c>
      <c r="F789" s="26">
        <f ca="1">IF(D789=0,0,SUM($E$713:E789))</f>
        <v>0</v>
      </c>
    </row>
    <row r="790" spans="2:6" hidden="1">
      <c r="B790" s="113">
        <v>77</v>
      </c>
      <c r="C790" s="139" t="str">
        <f ca="1">IF(ISERROR(OFFSET('HARGA SATUAN'!$C$6,MATCH(B790,'HARGA SATUAN'!$N$7:$N$1492,0),0)),"",OFFSET('HARGA SATUAN'!$C$6,MATCH(B790,'HARGA SATUAN'!$N$7:$N$1492,0),0))</f>
        <v>Smart Box Tidak Langsung Daya 197 kVA MCCB 300 A</v>
      </c>
      <c r="D790" s="139">
        <f ca="1">SUMIFS(RAB!$F$14:$F$78,RAB!$C$14:$C$78,C790)</f>
        <v>0</v>
      </c>
      <c r="E790" s="26">
        <f t="shared" ca="1" si="34"/>
        <v>0</v>
      </c>
      <c r="F790" s="26">
        <f ca="1">IF(D790=0,0,SUM($E$713:E790))</f>
        <v>0</v>
      </c>
    </row>
    <row r="791" spans="2:6" hidden="1">
      <c r="B791" s="113">
        <v>78</v>
      </c>
      <c r="C791" s="139" t="str">
        <f ca="1">IF(ISERROR(OFFSET('HARGA SATUAN'!$C$6,MATCH(B791,'HARGA SATUAN'!$N$7:$N$1492,0),0)),"",OFFSET('HARGA SATUAN'!$C$6,MATCH(B791,'HARGA SATUAN'!$N$7:$N$1492,0),0))</f>
        <v>Smart Box Tidak Langsung Daya TM</v>
      </c>
      <c r="D791" s="139">
        <f ca="1">SUMIFS(RAB!$F$14:$F$78,RAB!$C$14:$C$78,C791)</f>
        <v>0</v>
      </c>
      <c r="E791" s="26">
        <f t="shared" ca="1" si="34"/>
        <v>0</v>
      </c>
      <c r="F791" s="26">
        <f ca="1">IF(D791=0,0,SUM($E$713:E791))</f>
        <v>0</v>
      </c>
    </row>
    <row r="792" spans="2:6" hidden="1">
      <c r="B792" s="113">
        <v>79</v>
      </c>
      <c r="C792" s="139" t="str">
        <f ca="1">IF(ISERROR(OFFSET('HARGA SATUAN'!$C$6,MATCH(B792,'HARGA SATUAN'!$N$7:$N$1492,0),0)),"",OFFSET('HARGA SATUAN'!$C$6,MATCH(B792,'HARGA SATUAN'!$N$7:$N$1492,0),0))</f>
        <v>Air Insulated LBS Manual;24KV;630A;Min-16KA</v>
      </c>
      <c r="D792" s="139">
        <f ca="1">SUMIFS(RAB!$F$14:$F$78,RAB!$C$14:$C$78,C792)</f>
        <v>0</v>
      </c>
      <c r="E792" s="26">
        <f t="shared" ca="1" si="34"/>
        <v>0</v>
      </c>
      <c r="F792" s="26">
        <f ca="1">IF(D792=0,0,SUM($E$713:E792))</f>
        <v>0</v>
      </c>
    </row>
    <row r="793" spans="2:6" hidden="1">
      <c r="B793" s="113">
        <v>80</v>
      </c>
      <c r="C793" s="139" t="str">
        <f ca="1">IF(ISERROR(OFFSET('HARGA SATUAN'!$C$6,MATCH(B793,'HARGA SATUAN'!$N$7:$N$1492,0),0)),"",OFFSET('HARGA SATUAN'!$C$6,MATCH(B793,'HARGA SATUAN'!$N$7:$N$1492,0),0))</f>
        <v>Air Insulated LBS Motorized;24KV;630A;Min-16KA</v>
      </c>
      <c r="D793" s="139">
        <f ca="1">SUMIFS(RAB!$F$14:$F$78,RAB!$C$14:$C$78,C793)</f>
        <v>0</v>
      </c>
      <c r="E793" s="26">
        <f t="shared" ca="1" si="34"/>
        <v>0</v>
      </c>
      <c r="F793" s="26">
        <f ca="1">IF(D793=0,0,SUM($E$713:E793))</f>
        <v>0</v>
      </c>
    </row>
    <row r="794" spans="2:6" hidden="1">
      <c r="B794" s="113">
        <v>81</v>
      </c>
      <c r="C794" s="139" t="str">
        <f ca="1">IF(ISERROR(OFFSET('HARGA SATUAN'!$C$6,MATCH(B794,'HARGA SATUAN'!$N$7:$N$1492,0),0)),"",OFFSET('HARGA SATUAN'!$C$6,MATCH(B794,'HARGA SATUAN'!$N$7:$N$1492,0),0))</f>
        <v>Air Insulated CBOG Motorized+Metering;20KV;630A;Min-16KA</v>
      </c>
      <c r="D794" s="139">
        <f ca="1">SUMIFS(RAB!$F$14:$F$78,RAB!$C$14:$C$78,C794)</f>
        <v>0</v>
      </c>
      <c r="E794" s="26">
        <f t="shared" ca="1" si="34"/>
        <v>0</v>
      </c>
      <c r="F794" s="26">
        <f ca="1">IF(D794=0,0,SUM($E$713:E794))</f>
        <v>0</v>
      </c>
    </row>
    <row r="795" spans="2:6" hidden="1">
      <c r="B795" s="113">
        <v>82</v>
      </c>
      <c r="C795" s="139" t="str">
        <f ca="1">IF(ISERROR(OFFSET('HARGA SATUAN'!$C$6,MATCH(B795,'HARGA SATUAN'!$N$7:$N$1492,0),0)),"",OFFSET('HARGA SATUAN'!$C$6,MATCH(B795,'HARGA SATUAN'!$N$7:$N$1492,0),0))</f>
        <v>Fully Gas Insulated LBS Motorized;24KV;630A;Min-16KA</v>
      </c>
      <c r="D795" s="139">
        <f ca="1">SUMIFS(RAB!$F$14:$F$78,RAB!$C$14:$C$78,C795)</f>
        <v>0</v>
      </c>
      <c r="E795" s="26">
        <f t="shared" ca="1" si="34"/>
        <v>0</v>
      </c>
      <c r="F795" s="26">
        <f ca="1">IF(D795=0,0,SUM($E$713:E795))</f>
        <v>0</v>
      </c>
    </row>
    <row r="796" spans="2:6" hidden="1">
      <c r="B796" s="113">
        <v>83</v>
      </c>
      <c r="C796" s="139" t="str">
        <f ca="1">IF(ISERROR(OFFSET('HARGA SATUAN'!$C$6,MATCH(B796,'HARGA SATUAN'!$N$7:$N$1492,0),0)),"",OFFSET('HARGA SATUAN'!$C$6,MATCH(B796,'HARGA SATUAN'!$N$7:$N$1492,0),0))</f>
        <v>Fully Gas Insulated CBOG Motorized+Metering;20KV;630A;Min-16KA</v>
      </c>
      <c r="D796" s="139">
        <f ca="1">SUMIFS(RAB!$F$14:$F$78,RAB!$C$14:$C$78,C796)</f>
        <v>0</v>
      </c>
      <c r="E796" s="26">
        <f t="shared" ca="1" si="34"/>
        <v>0</v>
      </c>
      <c r="F796" s="26">
        <f ca="1">IF(D796=0,0,SUM($E$713:E796))</f>
        <v>0</v>
      </c>
    </row>
    <row r="797" spans="2:6" hidden="1">
      <c r="B797" s="113">
        <v>84</v>
      </c>
      <c r="C797" s="139" t="str">
        <f ca="1">IF(ISERROR(OFFSET('HARGA SATUAN'!$C$6,MATCH(B797,'HARGA SATUAN'!$N$7:$N$1492,0),0)),"",OFFSET('HARGA SATUAN'!$C$6,MATCH(B797,'HARGA SATUAN'!$N$7:$N$1492,0),0))</f>
        <v>Fully Gas Insulated LBS Manual;24KV;630A;Min-16KA</v>
      </c>
      <c r="D797" s="139">
        <f ca="1">SUMIFS(RAB!$F$14:$F$78,RAB!$C$14:$C$78,C797)</f>
        <v>0</v>
      </c>
      <c r="E797" s="26">
        <f t="shared" ca="1" si="34"/>
        <v>0</v>
      </c>
      <c r="F797" s="26">
        <f ca="1">IF(D797=0,0,SUM($E$713:E797))</f>
        <v>0</v>
      </c>
    </row>
    <row r="798" spans="2:6" hidden="1">
      <c r="B798" s="113">
        <v>85</v>
      </c>
      <c r="C798" s="139" t="str">
        <f ca="1">IF(ISERROR(OFFSET('HARGA SATUAN'!$C$6,MATCH(B798,'HARGA SATUAN'!$N$7:$N$1492,0),0)),"",OFFSET('HARGA SATUAN'!$C$6,MATCH(B798,'HARGA SATUAN'!$N$7:$N$1492,0),0))</f>
        <v>Automatic Change Over (ACO) TM</v>
      </c>
      <c r="D798" s="139">
        <f ca="1">SUMIFS(RAB!$F$14:$F$78,RAB!$C$14:$C$78,C798)</f>
        <v>0</v>
      </c>
      <c r="E798" s="26">
        <f t="shared" ca="1" si="34"/>
        <v>0</v>
      </c>
      <c r="F798" s="26">
        <f ca="1">IF(D798=0,0,SUM($E$713:E798))</f>
        <v>0</v>
      </c>
    </row>
    <row r="799" spans="2:6" hidden="1">
      <c r="B799" s="113">
        <v>86</v>
      </c>
      <c r="C799" s="139" t="str">
        <f ca="1">IF(ISERROR(OFFSET('HARGA SATUAN'!$C$6,MATCH(B799,'HARGA SATUAN'!$N$7:$N$1492,0),0)),"",OFFSET('HARGA SATUAN'!$C$6,MATCH(B799,'HARGA SATUAN'!$N$7:$N$1492,0),0))</f>
        <v>Automatic Change Over (ACO) TR</v>
      </c>
      <c r="D799" s="139">
        <f ca="1">SUMIFS(RAB!$F$14:$F$78,RAB!$C$14:$C$78,C799)</f>
        <v>0</v>
      </c>
      <c r="E799" s="26">
        <f t="shared" ca="1" si="34"/>
        <v>0</v>
      </c>
      <c r="F799" s="26">
        <f ca="1">IF(D799=0,0,SUM($E$713:E799))</f>
        <v>0</v>
      </c>
    </row>
    <row r="800" spans="2:6" hidden="1">
      <c r="B800" s="113">
        <v>87</v>
      </c>
      <c r="C800" s="139" t="str">
        <f ca="1">IF(ISERROR(OFFSET('HARGA SATUAN'!$C$6,MATCH(B800,'HARGA SATUAN'!$N$7:$N$1492,0),0)),"",OFFSET('HARGA SATUAN'!$C$6,MATCH(B800,'HARGA SATUAN'!$N$7:$N$1492,0),0))</f>
        <v>Metaclad;Outgoing;20kV;630A;25kA - GI</v>
      </c>
      <c r="D800" s="139">
        <f ca="1">SUMIFS(RAB!$F$14:$F$78,RAB!$C$14:$C$78,C800)</f>
        <v>0</v>
      </c>
      <c r="E800" s="26">
        <f t="shared" ca="1" si="34"/>
        <v>0</v>
      </c>
      <c r="F800" s="26">
        <f ca="1">IF(D800=0,0,SUM($E$713:E800))</f>
        <v>0</v>
      </c>
    </row>
    <row r="801" spans="2:6" hidden="1">
      <c r="B801" s="113">
        <v>88</v>
      </c>
      <c r="C801" s="139" t="str">
        <f ca="1">IF(ISERROR(OFFSET('HARGA SATUAN'!$C$6,MATCH(B801,'HARGA SATUAN'!$N$7:$N$1492,0),0)),"",OFFSET('HARGA SATUAN'!$C$6,MATCH(B801,'HARGA SATUAN'!$N$7:$N$1492,0),0))</f>
        <v>Metaclad;Couple;20kV;2000A;25kA - GI</v>
      </c>
      <c r="D801" s="139">
        <f ca="1">SUMIFS(RAB!$F$14:$F$78,RAB!$C$14:$C$78,C801)</f>
        <v>0</v>
      </c>
      <c r="E801" s="26">
        <f t="shared" ca="1" si="34"/>
        <v>0</v>
      </c>
      <c r="F801" s="26">
        <f ca="1">IF(D801=0,0,SUM($E$713:E801))</f>
        <v>0</v>
      </c>
    </row>
    <row r="802" spans="2:6" hidden="1">
      <c r="B802" s="113">
        <v>89</v>
      </c>
      <c r="C802" s="139" t="str">
        <f ca="1">IF(ISERROR(OFFSET('HARGA SATUAN'!$C$6,MATCH(B802,'HARGA SATUAN'!$N$7:$N$1492,0),0)),"",OFFSET('HARGA SATUAN'!$C$6,MATCH(B802,'HARGA SATUAN'!$N$7:$N$1492,0),0))</f>
        <v>Trafo 1 Fasa CSP 50 kVA</v>
      </c>
      <c r="D802" s="139">
        <f ca="1">SUMIFS(RAB!$F$14:$F$78,RAB!$C$14:$C$78,C802)</f>
        <v>0</v>
      </c>
      <c r="E802" s="26">
        <f t="shared" ca="1" si="34"/>
        <v>0</v>
      </c>
      <c r="F802" s="26">
        <f ca="1">IF(D802=0,0,SUM($E$713:E802))</f>
        <v>0</v>
      </c>
    </row>
    <row r="803" spans="2:6" hidden="1">
      <c r="B803" s="113">
        <v>90</v>
      </c>
      <c r="C803" s="139" t="str">
        <f ca="1">IF(ISERROR(OFFSET('HARGA SATUAN'!$C$6,MATCH(B803,'HARGA SATUAN'!$N$7:$N$1492,0),0)),"",OFFSET('HARGA SATUAN'!$C$6,MATCH(B803,'HARGA SATUAN'!$N$7:$N$1492,0),0))</f>
        <v>Trafo 3 phasa 50 kVA YNyn0</v>
      </c>
      <c r="D803" s="139">
        <f ca="1">SUMIFS(RAB!$F$14:$F$78,RAB!$C$14:$C$78,C803)</f>
        <v>0</v>
      </c>
      <c r="E803" s="26">
        <f t="shared" ca="1" si="34"/>
        <v>0</v>
      </c>
      <c r="F803" s="26">
        <f ca="1">IF(D803=0,0,SUM($E$713:E803))</f>
        <v>0</v>
      </c>
    </row>
    <row r="804" spans="2:6" hidden="1">
      <c r="B804" s="113">
        <v>91</v>
      </c>
      <c r="C804" s="139" t="str">
        <f ca="1">IF(ISERROR(OFFSET('HARGA SATUAN'!$C$6,MATCH(B804,'HARGA SATUAN'!$N$7:$N$1492,0),0)),"",OFFSET('HARGA SATUAN'!$C$6,MATCH(B804,'HARGA SATUAN'!$N$7:$N$1492,0),0))</f>
        <v>Trafo 3 phasa 100 kVA YNyn0</v>
      </c>
      <c r="D804" s="139">
        <f ca="1">SUMIFS(RAB!$F$14:$F$78,RAB!$C$14:$C$78,C804)</f>
        <v>0</v>
      </c>
      <c r="E804" s="26">
        <f t="shared" ca="1" si="34"/>
        <v>0</v>
      </c>
      <c r="F804" s="26">
        <f ca="1">IF(D804=0,0,SUM($E$713:E804))</f>
        <v>0</v>
      </c>
    </row>
    <row r="805" spans="2:6" hidden="1">
      <c r="B805" s="113">
        <v>92</v>
      </c>
      <c r="C805" s="139" t="str">
        <f ca="1">IF(ISERROR(OFFSET('HARGA SATUAN'!$C$6,MATCH(B805,'HARGA SATUAN'!$N$7:$N$1492,0),0)),"",OFFSET('HARGA SATUAN'!$C$6,MATCH(B805,'HARGA SATUAN'!$N$7:$N$1492,0),0))</f>
        <v>Trafo 3 phasa 160 kVA YNyn0</v>
      </c>
      <c r="D805" s="139">
        <f ca="1">SUMIFS(RAB!$F$14:$F$78,RAB!$C$14:$C$78,C805)</f>
        <v>0</v>
      </c>
      <c r="E805" s="26">
        <f t="shared" ca="1" si="34"/>
        <v>0</v>
      </c>
      <c r="F805" s="26">
        <f ca="1">IF(D805=0,0,SUM($E$713:E805))</f>
        <v>0</v>
      </c>
    </row>
    <row r="806" spans="2:6" hidden="1">
      <c r="B806" s="113">
        <v>93</v>
      </c>
      <c r="C806" s="139" t="str">
        <f ca="1">IF(ISERROR(OFFSET('HARGA SATUAN'!$C$6,MATCH(B806,'HARGA SATUAN'!$N$7:$N$1492,0),0)),"",OFFSET('HARGA SATUAN'!$C$6,MATCH(B806,'HARGA SATUAN'!$N$7:$N$1492,0),0))</f>
        <v>Trafo 3 phasa 50 kVA Yzn5</v>
      </c>
      <c r="D806" s="139">
        <f ca="1">SUMIFS(RAB!$F$14:$F$78,RAB!$C$14:$C$78,C806)</f>
        <v>0</v>
      </c>
      <c r="E806" s="26">
        <f t="shared" ca="1" si="34"/>
        <v>0</v>
      </c>
      <c r="F806" s="26">
        <f ca="1">IF(D806=0,0,SUM($E$713:E806))</f>
        <v>0</v>
      </c>
    </row>
    <row r="807" spans="2:6" hidden="1">
      <c r="B807" s="113">
        <v>94</v>
      </c>
      <c r="C807" s="139" t="str">
        <f ca="1">IF(ISERROR(OFFSET('HARGA SATUAN'!$C$6,MATCH(B807,'HARGA SATUAN'!$N$7:$N$1492,0),0)),"",OFFSET('HARGA SATUAN'!$C$6,MATCH(B807,'HARGA SATUAN'!$N$7:$N$1492,0),0))</f>
        <v>Trafo 3 phasa 100 kVA Yzn5</v>
      </c>
      <c r="D807" s="139">
        <f ca="1">SUMIFS(RAB!$F$14:$F$78,RAB!$C$14:$C$78,C807)</f>
        <v>0</v>
      </c>
      <c r="E807" s="26">
        <f t="shared" ca="1" si="34"/>
        <v>0</v>
      </c>
      <c r="F807" s="26">
        <f ca="1">IF(D807=0,0,SUM($E$713:E807))</f>
        <v>0</v>
      </c>
    </row>
    <row r="808" spans="2:6" hidden="1">
      <c r="B808" s="113">
        <v>95</v>
      </c>
      <c r="C808" s="139" t="str">
        <f ca="1">IF(ISERROR(OFFSET('HARGA SATUAN'!$C$6,MATCH(B808,'HARGA SATUAN'!$N$7:$N$1492,0),0)),"",OFFSET('HARGA SATUAN'!$C$6,MATCH(B808,'HARGA SATUAN'!$N$7:$N$1492,0),0))</f>
        <v>Trafo 3 phasa 160 kVA Yzn5</v>
      </c>
      <c r="D808" s="139">
        <f ca="1">SUMIFS(RAB!$F$14:$F$78,RAB!$C$14:$C$78,C808)</f>
        <v>0</v>
      </c>
      <c r="E808" s="26">
        <f t="shared" ca="1" si="34"/>
        <v>0</v>
      </c>
      <c r="F808" s="26">
        <f ca="1">IF(D808=0,0,SUM($E$713:E808))</f>
        <v>0</v>
      </c>
    </row>
    <row r="809" spans="2:6" hidden="1">
      <c r="B809" s="113">
        <v>96</v>
      </c>
      <c r="C809" s="139" t="str">
        <f ca="1">IF(ISERROR(OFFSET('HARGA SATUAN'!$C$6,MATCH(B809,'HARGA SATUAN'!$N$7:$N$1492,0),0)),"",OFFSET('HARGA SATUAN'!$C$6,MATCH(B809,'HARGA SATUAN'!$N$7:$N$1492,0),0))</f>
        <v>Trafo 3 phasa 200 kVA Dyn5</v>
      </c>
      <c r="D809" s="139">
        <f ca="1">SUMIFS(RAB!$F$14:$F$78,RAB!$C$14:$C$78,C809)</f>
        <v>0</v>
      </c>
      <c r="E809" s="26">
        <f t="shared" ca="1" si="34"/>
        <v>0</v>
      </c>
      <c r="F809" s="26">
        <f ca="1">IF(D809=0,0,SUM($E$713:E809))</f>
        <v>0</v>
      </c>
    </row>
    <row r="810" spans="2:6" hidden="1">
      <c r="B810" s="113">
        <v>97</v>
      </c>
      <c r="C810" s="139" t="str">
        <f ca="1">IF(ISERROR(OFFSET('HARGA SATUAN'!$C$6,MATCH(B810,'HARGA SATUAN'!$N$7:$N$1492,0),0)),"",OFFSET('HARGA SATUAN'!$C$6,MATCH(B810,'HARGA SATUAN'!$N$7:$N$1492,0),0))</f>
        <v>Trafo 3 phasa 250 kVA DYn5</v>
      </c>
      <c r="D810" s="139">
        <f ca="1">SUMIFS(RAB!$F$14:$F$78,RAB!$C$14:$C$78,C810)</f>
        <v>0</v>
      </c>
      <c r="E810" s="26">
        <f t="shared" ca="1" si="34"/>
        <v>0</v>
      </c>
      <c r="F810" s="26">
        <f ca="1">IF(D810=0,0,SUM($E$713:E810))</f>
        <v>0</v>
      </c>
    </row>
    <row r="811" spans="2:6" hidden="1">
      <c r="B811" s="113">
        <v>98</v>
      </c>
      <c r="C811" s="139" t="str">
        <f ca="1">IF(ISERROR(OFFSET('HARGA SATUAN'!$C$6,MATCH(B811,'HARGA SATUAN'!$N$7:$N$1492,0),0)),"",OFFSET('HARGA SATUAN'!$C$6,MATCH(B811,'HARGA SATUAN'!$N$7:$N$1492,0),0))</f>
        <v>Trafo 3 phasa 400 kVA DYn5 OD</v>
      </c>
      <c r="D811" s="139">
        <f ca="1">SUMIFS(RAB!$F$14:$F$78,RAB!$C$14:$C$78,C811)</f>
        <v>0</v>
      </c>
      <c r="E811" s="26">
        <f t="shared" ca="1" si="34"/>
        <v>0</v>
      </c>
      <c r="F811" s="26">
        <f ca="1">IF(D811=0,0,SUM($E$713:E811))</f>
        <v>0</v>
      </c>
    </row>
    <row r="812" spans="2:6" hidden="1">
      <c r="B812" s="113">
        <v>99</v>
      </c>
      <c r="C812" s="139" t="str">
        <f ca="1">IF(ISERROR(OFFSET('HARGA SATUAN'!$C$6,MATCH(B812,'HARGA SATUAN'!$N$7:$N$1492,0),0)),"",OFFSET('HARGA SATUAN'!$C$6,MATCH(B812,'HARGA SATUAN'!$N$7:$N$1492,0),0))</f>
        <v>LVCB 2 Jurusan 250 A MCCB</v>
      </c>
      <c r="D812" s="139">
        <f ca="1">SUMIFS(RAB!$F$14:$F$78,RAB!$C$14:$C$78,C812)</f>
        <v>0</v>
      </c>
      <c r="E812" s="26">
        <f t="shared" ca="1" si="34"/>
        <v>0</v>
      </c>
      <c r="F812" s="26">
        <f ca="1">IF(D812=0,0,SUM($E$713:E812))</f>
        <v>0</v>
      </c>
    </row>
    <row r="813" spans="2:6" hidden="1">
      <c r="B813" s="113">
        <v>100</v>
      </c>
      <c r="C813" s="139" t="str">
        <f ca="1">IF(ISERROR(OFFSET('HARGA SATUAN'!$C$6,MATCH(B813,'HARGA SATUAN'!$N$7:$N$1492,0),0)),"",OFFSET('HARGA SATUAN'!$C$6,MATCH(B813,'HARGA SATUAN'!$N$7:$N$1492,0),0))</f>
        <v>LVCB 2 Jurusan 250 A LBS</v>
      </c>
      <c r="D813" s="139">
        <f ca="1">SUMIFS(RAB!$F$14:$F$78,RAB!$C$14:$C$78,C813)</f>
        <v>0</v>
      </c>
      <c r="E813" s="26">
        <f t="shared" ca="1" si="34"/>
        <v>0</v>
      </c>
      <c r="F813" s="26">
        <f ca="1">IF(D813=0,0,SUM($E$713:E813))</f>
        <v>0</v>
      </c>
    </row>
    <row r="814" spans="2:6" hidden="1">
      <c r="B814" s="113">
        <v>101</v>
      </c>
      <c r="C814" s="139" t="str">
        <f ca="1">IF(ISERROR(OFFSET('HARGA SATUAN'!$C$6,MATCH(B814,'HARGA SATUAN'!$N$7:$N$1492,0),0)),"",OFFSET('HARGA SATUAN'!$C$6,MATCH(B814,'HARGA SATUAN'!$N$7:$N$1492,0),0))</f>
        <v>LVCB 2 Jurusan 400 A LBS</v>
      </c>
      <c r="D814" s="139">
        <f ca="1">SUMIFS(RAB!$F$14:$F$78,RAB!$C$14:$C$78,C814)</f>
        <v>0</v>
      </c>
      <c r="E814" s="26">
        <f t="shared" ca="1" si="34"/>
        <v>0</v>
      </c>
      <c r="F814" s="26">
        <f ca="1">IF(D814=0,0,SUM($E$713:E814))</f>
        <v>0</v>
      </c>
    </row>
    <row r="815" spans="2:6" hidden="1">
      <c r="B815" s="113">
        <v>102</v>
      </c>
      <c r="C815" s="139" t="str">
        <f ca="1">IF(ISERROR(OFFSET('HARGA SATUAN'!$C$6,MATCH(B815,'HARGA SATUAN'!$N$7:$N$1492,0),0)),"",OFFSET('HARGA SATUAN'!$C$6,MATCH(B815,'HARGA SATUAN'!$N$7:$N$1492,0),0))</f>
        <v>LVCB 4 Jurusan 400 A LBS</v>
      </c>
      <c r="D815" s="139">
        <f ca="1">SUMIFS(RAB!$F$14:$F$78,RAB!$C$14:$C$78,C815)</f>
        <v>0</v>
      </c>
      <c r="E815" s="26">
        <f t="shared" ca="1" si="34"/>
        <v>0</v>
      </c>
      <c r="F815" s="26">
        <f ca="1">IF(D815=0,0,SUM($E$713:E815))</f>
        <v>0</v>
      </c>
    </row>
    <row r="816" spans="2:6" hidden="1">
      <c r="B816" s="113">
        <v>103</v>
      </c>
      <c r="C816" s="139" t="str">
        <f ca="1">IF(ISERROR(OFFSET('HARGA SATUAN'!$C$6,MATCH(B816,'HARGA SATUAN'!$N$7:$N$1492,0),0)),"",OFFSET('HARGA SATUAN'!$C$6,MATCH(B816,'HARGA SATUAN'!$N$7:$N$1492,0),0))</f>
        <v>LVCB 4 Jurusan 630 A LBS</v>
      </c>
      <c r="D816" s="139">
        <f ca="1">SUMIFS(RAB!$F$14:$F$78,RAB!$C$14:$C$78,C816)</f>
        <v>0</v>
      </c>
      <c r="E816" s="26">
        <f t="shared" ca="1" si="34"/>
        <v>0</v>
      </c>
      <c r="F816" s="26">
        <f ca="1">IF(D816=0,0,SUM($E$713:E816))</f>
        <v>0</v>
      </c>
    </row>
    <row r="817" spans="2:6" hidden="1">
      <c r="B817" s="113">
        <v>104</v>
      </c>
      <c r="C817" s="139" t="str">
        <f ca="1">IF(ISERROR(OFFSET('HARGA SATUAN'!$C$6,MATCH(B817,'HARGA SATUAN'!$N$7:$N$1492,0),0)),"",OFFSET('HARGA SATUAN'!$C$6,MATCH(B817,'HARGA SATUAN'!$N$7:$N$1492,0),0))</f>
        <v>FCO Polymer</v>
      </c>
      <c r="D817" s="139">
        <f ca="1">SUMIFS(RAB!$F$14:$F$78,RAB!$C$14:$C$78,C817)</f>
        <v>0</v>
      </c>
      <c r="E817" s="26">
        <f t="shared" ca="1" si="34"/>
        <v>0</v>
      </c>
      <c r="F817" s="26">
        <f ca="1">IF(D817=0,0,SUM($E$713:E817))</f>
        <v>0</v>
      </c>
    </row>
    <row r="818" spans="2:6" hidden="1">
      <c r="B818" s="113">
        <v>105</v>
      </c>
      <c r="C818" s="139" t="str">
        <f ca="1">IF(ISERROR(OFFSET('HARGA SATUAN'!$C$6,MATCH(B818,'HARGA SATUAN'!$N$7:$N$1492,0),0)),"",OFFSET('HARGA SATUAN'!$C$6,MATCH(B818,'HARGA SATUAN'!$N$7:$N$1492,0),0))</f>
        <v>Load Break Switch</v>
      </c>
      <c r="D818" s="139">
        <f ca="1">SUMIFS(RAB!$F$14:$F$78,RAB!$C$14:$C$78,C818)</f>
        <v>0</v>
      </c>
      <c r="E818" s="26">
        <f t="shared" ca="1" si="34"/>
        <v>0</v>
      </c>
      <c r="F818" s="26">
        <f ca="1">IF(D818=0,0,SUM($E$713:E818))</f>
        <v>0</v>
      </c>
    </row>
    <row r="819" spans="2:6" hidden="1">
      <c r="B819" s="113">
        <v>106</v>
      </c>
      <c r="C819" s="139" t="str">
        <f ca="1">IF(ISERROR(OFFSET('HARGA SATUAN'!$C$6,MATCH(B819,'HARGA SATUAN'!$N$7:$N$1492,0),0)),"",OFFSET('HARGA SATUAN'!$C$6,MATCH(B819,'HARGA SATUAN'!$N$7:$N$1492,0),0))</f>
        <v>Recloser</v>
      </c>
      <c r="D819" s="139">
        <f ca="1">SUMIFS(RAB!$F$14:$F$78,RAB!$C$14:$C$78,C819)</f>
        <v>0</v>
      </c>
      <c r="E819" s="26">
        <f t="shared" ca="1" si="34"/>
        <v>0</v>
      </c>
      <c r="F819" s="26">
        <f ca="1">IF(D819=0,0,SUM($E$713:E819))</f>
        <v>0</v>
      </c>
    </row>
    <row r="820" spans="2:6" hidden="1">
      <c r="B820" s="113">
        <v>107</v>
      </c>
      <c r="C820" s="139" t="str">
        <f ca="1">IF(ISERROR(OFFSET('HARGA SATUAN'!$C$6,MATCH(B820,'HARGA SATUAN'!$N$7:$N$1492,0),0)),"",OFFSET('HARGA SATUAN'!$C$6,MATCH(B820,'HARGA SATUAN'!$N$7:$N$1492,0),0))</f>
        <v>Disconnecting Switch 20 KV - 630 A Porcelein</v>
      </c>
      <c r="D820" s="139">
        <f ca="1">SUMIFS(RAB!$F$14:$F$78,RAB!$C$14:$C$78,C820)</f>
        <v>0</v>
      </c>
      <c r="E820" s="26">
        <f t="shared" ca="1" si="34"/>
        <v>0</v>
      </c>
      <c r="F820" s="26">
        <f ca="1">IF(D820=0,0,SUM($E$713:E820))</f>
        <v>0</v>
      </c>
    </row>
    <row r="821" spans="2:6" hidden="1">
      <c r="B821" s="113">
        <v>108</v>
      </c>
      <c r="C821" s="139" t="str">
        <f ca="1">IF(ISERROR(OFFSET('HARGA SATUAN'!$C$6,MATCH(B821,'HARGA SATUAN'!$N$7:$N$1492,0),0)),"",OFFSET('HARGA SATUAN'!$C$6,MATCH(B821,'HARGA SATUAN'!$N$7:$N$1492,0),0))</f>
        <v>Disconnecting Switch 20 KV - 630 A Polymer</v>
      </c>
      <c r="D821" s="139">
        <f ca="1">SUMIFS(RAB!$F$14:$F$78,RAB!$C$14:$C$78,C821)</f>
        <v>0</v>
      </c>
      <c r="E821" s="26">
        <f t="shared" ca="1" si="34"/>
        <v>0</v>
      </c>
      <c r="F821" s="26">
        <f ca="1">IF(D821=0,0,SUM($E$713:E821))</f>
        <v>0</v>
      </c>
    </row>
    <row r="822" spans="2:6" hidden="1">
      <c r="B822" s="113">
        <v>109</v>
      </c>
      <c r="C822" s="139" t="str">
        <f ca="1">IF(ISERROR(OFFSET('HARGA SATUAN'!$C$6,MATCH(B822,'HARGA SATUAN'!$N$7:$N$1492,0),0)),"",OFFSET('HARGA SATUAN'!$C$6,MATCH(B822,'HARGA SATUAN'!$N$7:$N$1492,0),0))</f>
        <v>Lightning Arester (Polymer) 21 KV, 10 KA</v>
      </c>
      <c r="D822" s="139">
        <f ca="1">SUMIFS(RAB!$F$14:$F$78,RAB!$C$14:$C$78,C822)</f>
        <v>0</v>
      </c>
      <c r="E822" s="26">
        <f t="shared" ca="1" si="34"/>
        <v>0</v>
      </c>
      <c r="F822" s="26">
        <f ca="1">IF(D822=0,0,SUM($E$713:E822))</f>
        <v>0</v>
      </c>
    </row>
    <row r="823" spans="2:6" hidden="1">
      <c r="B823" s="113">
        <v>110</v>
      </c>
      <c r="C823" s="139" t="str">
        <f ca="1">IF(ISERROR(OFFSET('HARGA SATUAN'!$C$6,MATCH(B823,'HARGA SATUAN'!$N$7:$N$1492,0),0)),"",OFFSET('HARGA SATUAN'!$C$6,MATCH(B823,'HARGA SATUAN'!$N$7:$N$1492,0),0))</f>
        <v>Lightning Arester (Polymer) 24 KV, 10 KA</v>
      </c>
      <c r="D823" s="139">
        <f ca="1">SUMIFS(RAB!$F$14:$F$78,RAB!$C$14:$C$78,C823)</f>
        <v>0</v>
      </c>
      <c r="E823" s="26">
        <f t="shared" ca="1" si="34"/>
        <v>0</v>
      </c>
      <c r="F823" s="26">
        <f ca="1">IF(D823=0,0,SUM($E$713:E823))</f>
        <v>0</v>
      </c>
    </row>
    <row r="824" spans="2:6" hidden="1">
      <c r="B824" s="113">
        <v>111</v>
      </c>
      <c r="C824" s="139" t="str">
        <f ca="1">IF(ISERROR(OFFSET('HARGA SATUAN'!$C$6,MATCH(B824,'HARGA SATUAN'!$N$7:$N$1492,0),0)),"",OFFSET('HARGA SATUAN'!$C$6,MATCH(B824,'HARGA SATUAN'!$N$7:$N$1492,0),0))</f>
        <v>Isolator Tumpu ( Pin Post ) 20 KV Porcelein</v>
      </c>
      <c r="D824" s="139">
        <f ca="1">SUMIFS(RAB!$F$14:$F$78,RAB!$C$14:$C$78,C824)</f>
        <v>0</v>
      </c>
      <c r="E824" s="26">
        <f t="shared" ca="1" si="34"/>
        <v>0</v>
      </c>
      <c r="F824" s="26">
        <f ca="1">IF(D824=0,0,SUM($E$713:E824))</f>
        <v>0</v>
      </c>
    </row>
    <row r="825" spans="2:6" hidden="1">
      <c r="B825" s="113">
        <v>112</v>
      </c>
      <c r="C825" s="139" t="str">
        <f ca="1">IF(ISERROR(OFFSET('HARGA SATUAN'!$C$6,MATCH(B825,'HARGA SATUAN'!$N$7:$N$1492,0),0)),"",OFFSET('HARGA SATUAN'!$C$6,MATCH(B825,'HARGA SATUAN'!$N$7:$N$1492,0),0))</f>
        <v>Isolator Tumpu ( Line Post ) 20 KV Polymer</v>
      </c>
      <c r="D825" s="139">
        <f ca="1">SUMIFS(RAB!$F$14:$F$78,RAB!$C$14:$C$78,C825)</f>
        <v>0</v>
      </c>
      <c r="E825" s="26">
        <f t="shared" ca="1" si="34"/>
        <v>0</v>
      </c>
      <c r="F825" s="26">
        <f ca="1">IF(D825=0,0,SUM($E$713:E825))</f>
        <v>0</v>
      </c>
    </row>
    <row r="826" spans="2:6" hidden="1">
      <c r="B826" s="113">
        <v>113</v>
      </c>
      <c r="C826" s="139" t="str">
        <f ca="1">IF(ISERROR(OFFSET('HARGA SATUAN'!$C$6,MATCH(B826,'HARGA SATUAN'!$N$7:$N$1492,0),0)),"",OFFSET('HARGA SATUAN'!$C$6,MATCH(B826,'HARGA SATUAN'!$N$7:$N$1492,0),0))</f>
        <v>Isolator Tarik ( Strainkap Porcelain ) 20 KV</v>
      </c>
      <c r="D826" s="139">
        <f ca="1">SUMIFS(RAB!$F$14:$F$78,RAB!$C$14:$C$78,C826)</f>
        <v>0</v>
      </c>
      <c r="E826" s="26">
        <f t="shared" ca="1" si="34"/>
        <v>0</v>
      </c>
      <c r="F826" s="26">
        <f ca="1">IF(D826=0,0,SUM($E$713:E826))</f>
        <v>0</v>
      </c>
    </row>
    <row r="827" spans="2:6" hidden="1">
      <c r="B827" s="113">
        <v>114</v>
      </c>
      <c r="C827" s="139" t="str">
        <f ca="1">IF(ISERROR(OFFSET('HARGA SATUAN'!$C$6,MATCH(B827,'HARGA SATUAN'!$N$7:$N$1492,0),0)),"",OFFSET('HARGA SATUAN'!$C$6,MATCH(B827,'HARGA SATUAN'!$N$7:$N$1492,0),0))</f>
        <v>Isolator Tarik ( Suspension Polymer ) 20 KV</v>
      </c>
      <c r="D827" s="139">
        <f ca="1">SUMIFS(RAB!$F$14:$F$78,RAB!$C$14:$C$78,C827)</f>
        <v>0</v>
      </c>
      <c r="E827" s="26">
        <f t="shared" ca="1" si="34"/>
        <v>0</v>
      </c>
      <c r="F827" s="26">
        <f ca="1">IF(D827=0,0,SUM($E$713:E827))</f>
        <v>0</v>
      </c>
    </row>
    <row r="828" spans="2:6" hidden="1">
      <c r="B828" s="113">
        <v>115</v>
      </c>
      <c r="C828" s="139" t="str">
        <f ca="1">IF(ISERROR(OFFSET('HARGA SATUAN'!$C$6,MATCH(B828,'HARGA SATUAN'!$N$7:$N$1492,0),0)),"",OFFSET('HARGA SATUAN'!$C$6,MATCH(B828,'HARGA SATUAN'!$N$7:$N$1492,0),0))</f>
        <v>AAAC 70 mm²</v>
      </c>
      <c r="D828" s="139">
        <f ca="1">SUMIFS(RAB!$F$14:$F$78,RAB!$C$14:$C$78,C828)</f>
        <v>0</v>
      </c>
      <c r="E828" s="26">
        <f t="shared" ca="1" si="34"/>
        <v>0</v>
      </c>
      <c r="F828" s="26">
        <f ca="1">IF(D828=0,0,SUM($E$713:E828))</f>
        <v>0</v>
      </c>
    </row>
    <row r="829" spans="2:6" hidden="1">
      <c r="B829" s="113">
        <v>116</v>
      </c>
      <c r="C829" s="139" t="str">
        <f ca="1">IF(ISERROR(OFFSET('HARGA SATUAN'!$C$6,MATCH(B829,'HARGA SATUAN'!$N$7:$N$1492,0),0)),"",OFFSET('HARGA SATUAN'!$C$6,MATCH(B829,'HARGA SATUAN'!$N$7:$N$1492,0),0))</f>
        <v>AAAC 150 mm²</v>
      </c>
      <c r="D829" s="139">
        <f ca="1">SUMIFS(RAB!$F$14:$F$78,RAB!$C$14:$C$78,C829)</f>
        <v>0</v>
      </c>
      <c r="E829" s="26">
        <f t="shared" ca="1" si="34"/>
        <v>0</v>
      </c>
      <c r="F829" s="26">
        <f ca="1">IF(D829=0,0,SUM($E$713:E829))</f>
        <v>0</v>
      </c>
    </row>
    <row r="830" spans="2:6" hidden="1">
      <c r="B830" s="113">
        <v>117</v>
      </c>
      <c r="C830" s="139" t="str">
        <f ca="1">IF(ISERROR(OFFSET('HARGA SATUAN'!$C$6,MATCH(B830,'HARGA SATUAN'!$N$7:$N$1492,0),0)),"",OFFSET('HARGA SATUAN'!$C$6,MATCH(B830,'HARGA SATUAN'!$N$7:$N$1492,0),0))</f>
        <v>AAAC 240 mm²</v>
      </c>
      <c r="D830" s="139">
        <f ca="1">SUMIFS(RAB!$F$14:$F$78,RAB!$C$14:$C$78,C830)</f>
        <v>0</v>
      </c>
      <c r="E830" s="26">
        <f t="shared" ca="1" si="34"/>
        <v>0</v>
      </c>
      <c r="F830" s="26">
        <f ca="1">IF(D830=0,0,SUM($E$713:E830))</f>
        <v>0</v>
      </c>
    </row>
    <row r="831" spans="2:6" hidden="1">
      <c r="B831" s="113">
        <v>118</v>
      </c>
      <c r="C831" s="139" t="str">
        <f ca="1">IF(ISERROR(OFFSET('HARGA SATUAN'!$C$6,MATCH(B831,'HARGA SATUAN'!$N$7:$N$1492,0),0)),"",OFFSET('HARGA SATUAN'!$C$6,MATCH(B831,'HARGA SATUAN'!$N$7:$N$1492,0),0))</f>
        <v>AAAC/S 70 mm²</v>
      </c>
      <c r="D831" s="139">
        <f ca="1">SUMIFS(RAB!$F$14:$F$78,RAB!$C$14:$C$78,C831)</f>
        <v>0</v>
      </c>
      <c r="E831" s="26">
        <f t="shared" ca="1" si="34"/>
        <v>0</v>
      </c>
      <c r="F831" s="26">
        <f ca="1">IF(D831=0,0,SUM($E$713:E831))</f>
        <v>0</v>
      </c>
    </row>
    <row r="832" spans="2:6" hidden="1">
      <c r="B832" s="113">
        <v>119</v>
      </c>
      <c r="C832" s="139" t="str">
        <f ca="1">IF(ISERROR(OFFSET('HARGA SATUAN'!$C$6,MATCH(B832,'HARGA SATUAN'!$N$7:$N$1492,0),0)),"",OFFSET('HARGA SATUAN'!$C$6,MATCH(B832,'HARGA SATUAN'!$N$7:$N$1492,0),0))</f>
        <v>AAAC/S 150 mm²</v>
      </c>
      <c r="D832" s="139">
        <f ca="1">SUMIFS(RAB!$F$14:$F$78,RAB!$C$14:$C$78,C832)</f>
        <v>0</v>
      </c>
      <c r="E832" s="26">
        <f t="shared" ca="1" si="34"/>
        <v>0</v>
      </c>
      <c r="F832" s="26">
        <f ca="1">IF(D832=0,0,SUM($E$713:E832))</f>
        <v>0</v>
      </c>
    </row>
    <row r="833" spans="2:6" hidden="1">
      <c r="B833" s="113">
        <v>120</v>
      </c>
      <c r="C833" s="139" t="str">
        <f ca="1">IF(ISERROR(OFFSET('HARGA SATUAN'!$C$6,MATCH(B833,'HARGA SATUAN'!$N$7:$N$1492,0),0)),"",OFFSET('HARGA SATUAN'!$C$6,MATCH(B833,'HARGA SATUAN'!$N$7:$N$1492,0),0))</f>
        <v>AAAC/S 240 mm²</v>
      </c>
      <c r="D833" s="139">
        <f ca="1">SUMIFS(RAB!$F$14:$F$78,RAB!$C$14:$C$78,C833)</f>
        <v>0</v>
      </c>
      <c r="E833" s="26">
        <f t="shared" ca="1" si="34"/>
        <v>0</v>
      </c>
      <c r="F833" s="26">
        <f ca="1">IF(D833=0,0,SUM($E$713:E833))</f>
        <v>0</v>
      </c>
    </row>
    <row r="834" spans="2:6" hidden="1">
      <c r="B834" s="113">
        <v>121</v>
      </c>
      <c r="C834" s="139" t="str">
        <f ca="1">IF(ISERROR(OFFSET('HARGA SATUAN'!$C$6,MATCH(B834,'HARGA SATUAN'!$N$7:$N$1492,0),0)),"",OFFSET('HARGA SATUAN'!$C$6,MATCH(B834,'HARGA SATUAN'!$N$7:$N$1492,0),0))</f>
        <v>NFA2X-T 2 x 70 + N 70 mm²</v>
      </c>
      <c r="D834" s="139">
        <f ca="1">SUMIFS(RAB!$F$14:$F$78,RAB!$C$14:$C$78,C834)</f>
        <v>416</v>
      </c>
      <c r="E834" s="26">
        <f t="shared" ca="1" si="34"/>
        <v>1</v>
      </c>
      <c r="F834" s="26">
        <f ca="1">IF(D834=0,0,SUM($E$713:E834))</f>
        <v>3</v>
      </c>
    </row>
    <row r="835" spans="2:6" hidden="1">
      <c r="B835" s="113">
        <v>122</v>
      </c>
      <c r="C835" s="139" t="str">
        <f ca="1">IF(ISERROR(OFFSET('HARGA SATUAN'!$C$6,MATCH(B835,'HARGA SATUAN'!$N$7:$N$1492,0),0)),"",OFFSET('HARGA SATUAN'!$C$6,MATCH(B835,'HARGA SATUAN'!$N$7:$N$1492,0),0))</f>
        <v>NFA2X-T 3x35+1x35</v>
      </c>
      <c r="D835" s="139">
        <f ca="1">SUMIFS(RAB!$F$14:$F$78,RAB!$C$14:$C$78,C835)</f>
        <v>0</v>
      </c>
      <c r="E835" s="26">
        <f t="shared" ca="1" si="34"/>
        <v>0</v>
      </c>
      <c r="F835" s="26">
        <f ca="1">IF(D835=0,0,SUM($E$713:E835))</f>
        <v>0</v>
      </c>
    </row>
    <row r="836" spans="2:6" hidden="1">
      <c r="B836" s="113">
        <v>123</v>
      </c>
      <c r="C836" s="139" t="str">
        <f ca="1">IF(ISERROR(OFFSET('HARGA SATUAN'!$C$6,MATCH(B836,'HARGA SATUAN'!$N$7:$N$1492,0),0)),"",OFFSET('HARGA SATUAN'!$C$6,MATCH(B836,'HARGA SATUAN'!$N$7:$N$1492,0),0))</f>
        <v>NFA2X-T 3x70+1x70</v>
      </c>
      <c r="D836" s="139">
        <f ca="1">SUMIFS(RAB!$F$14:$F$78,RAB!$C$14:$C$78,C836)</f>
        <v>0</v>
      </c>
      <c r="E836" s="26">
        <f t="shared" ca="1" si="34"/>
        <v>0</v>
      </c>
      <c r="F836" s="26">
        <f ca="1">IF(D836=0,0,SUM($E$713:E836))</f>
        <v>0</v>
      </c>
    </row>
    <row r="837" spans="2:6" hidden="1">
      <c r="B837" s="113">
        <v>124</v>
      </c>
      <c r="C837" s="139" t="str">
        <f ca="1">IF(ISERROR(OFFSET('HARGA SATUAN'!$C$6,MATCH(B837,'HARGA SATUAN'!$N$7:$N$1492,0),0)),"",OFFSET('HARGA SATUAN'!$C$6,MATCH(B837,'HARGA SATUAN'!$N$7:$N$1492,0),0))</f>
        <v>NFA2X 2 x 10 mm²</v>
      </c>
      <c r="D837" s="139">
        <f ca="1">SUMIFS(RAB!$F$14:$F$78,RAB!$C$14:$C$78,C837)</f>
        <v>0</v>
      </c>
      <c r="E837" s="26">
        <f t="shared" ca="1" si="34"/>
        <v>0</v>
      </c>
      <c r="F837" s="26">
        <f ca="1">IF(D837=0,0,SUM($E$713:E837))</f>
        <v>0</v>
      </c>
    </row>
    <row r="838" spans="2:6" hidden="1">
      <c r="B838" s="113">
        <v>125</v>
      </c>
      <c r="C838" s="139" t="str">
        <f ca="1">IF(ISERROR(OFFSET('HARGA SATUAN'!$C$6,MATCH(B838,'HARGA SATUAN'!$N$7:$N$1492,0),0)),"",OFFSET('HARGA SATUAN'!$C$6,MATCH(B838,'HARGA SATUAN'!$N$7:$N$1492,0),0))</f>
        <v>NFA2X 2 x 16 mm²</v>
      </c>
      <c r="D838" s="139">
        <f ca="1">SUMIFS(RAB!$F$14:$F$78,RAB!$C$14:$C$78,C838)</f>
        <v>20</v>
      </c>
      <c r="E838" s="26">
        <f t="shared" ca="1" si="34"/>
        <v>1</v>
      </c>
      <c r="F838" s="26">
        <f ca="1">IF(D838=0,0,SUM($E$713:E838))</f>
        <v>4</v>
      </c>
    </row>
    <row r="839" spans="2:6" hidden="1">
      <c r="B839" s="113">
        <v>126</v>
      </c>
      <c r="C839" s="139" t="str">
        <f ca="1">IF(ISERROR(OFFSET('HARGA SATUAN'!$C$6,MATCH(B839,'HARGA SATUAN'!$N$7:$N$1492,0),0)),"",OFFSET('HARGA SATUAN'!$C$6,MATCH(B839,'HARGA SATUAN'!$N$7:$N$1492,0),0))</f>
        <v>NFA2X 4 x 16 mm²</v>
      </c>
      <c r="D839" s="139">
        <f ca="1">SUMIFS(RAB!$F$14:$F$78,RAB!$C$14:$C$78,C839)</f>
        <v>0</v>
      </c>
      <c r="E839" s="26">
        <f t="shared" ca="1" si="34"/>
        <v>0</v>
      </c>
      <c r="F839" s="26">
        <f ca="1">IF(D839=0,0,SUM($E$713:E839))</f>
        <v>0</v>
      </c>
    </row>
    <row r="840" spans="2:6" hidden="1">
      <c r="B840" s="113">
        <v>127</v>
      </c>
      <c r="C840" s="139" t="str">
        <f ca="1">IF(ISERROR(OFFSET('HARGA SATUAN'!$C$6,MATCH(B840,'HARGA SATUAN'!$N$7:$N$1492,0),0)),"",OFFSET('HARGA SATUAN'!$C$6,MATCH(B840,'HARGA SATUAN'!$N$7:$N$1492,0),0))</f>
        <v>NFA2X 4 x 70 mm²</v>
      </c>
      <c r="D840" s="139">
        <f ca="1">SUMIFS(RAB!$F$14:$F$78,RAB!$C$14:$C$78,C840)</f>
        <v>0</v>
      </c>
      <c r="E840" s="26">
        <f t="shared" ca="1" si="34"/>
        <v>0</v>
      </c>
      <c r="F840" s="26">
        <f ca="1">IF(D840=0,0,SUM($E$713:E840))</f>
        <v>0</v>
      </c>
    </row>
    <row r="841" spans="2:6" hidden="1">
      <c r="B841" s="113">
        <v>128</v>
      </c>
      <c r="C841" s="139" t="str">
        <f ca="1">IF(ISERROR(OFFSET('HARGA SATUAN'!$C$6,MATCH(B841,'HARGA SATUAN'!$N$7:$N$1492,0),0)),"",OFFSET('HARGA SATUAN'!$C$6,MATCH(B841,'HARGA SATUAN'!$N$7:$N$1492,0),0))</f>
        <v>Kabel NYY 1 x 70 mm²</v>
      </c>
      <c r="D841" s="139">
        <f ca="1">SUMIFS(RAB!$F$14:$F$78,RAB!$C$14:$C$78,C841)</f>
        <v>0</v>
      </c>
      <c r="E841" s="26">
        <f t="shared" ca="1" si="34"/>
        <v>0</v>
      </c>
      <c r="F841" s="26">
        <f ca="1">IF(D841=0,0,SUM($E$713:E841))</f>
        <v>0</v>
      </c>
    </row>
    <row r="842" spans="2:6" hidden="1">
      <c r="B842" s="113">
        <v>129</v>
      </c>
      <c r="C842" s="139" t="str">
        <f ca="1">IF(ISERROR(OFFSET('HARGA SATUAN'!$C$6,MATCH(B842,'HARGA SATUAN'!$N$7:$N$1492,0),0)),"",OFFSET('HARGA SATUAN'!$C$6,MATCH(B842,'HARGA SATUAN'!$N$7:$N$1492,0),0))</f>
        <v>Kabel NYY 1 x 95 mm²</v>
      </c>
      <c r="D842" s="139">
        <f ca="1">SUMIFS(RAB!$F$14:$F$78,RAB!$C$14:$C$78,C842)</f>
        <v>0</v>
      </c>
      <c r="E842" s="26">
        <f t="shared" ca="1" si="34"/>
        <v>0</v>
      </c>
      <c r="F842" s="26">
        <f ca="1">IF(D842=0,0,SUM($E$713:E842))</f>
        <v>0</v>
      </c>
    </row>
    <row r="843" spans="2:6" hidden="1">
      <c r="B843" s="113">
        <v>130</v>
      </c>
      <c r="C843" s="139" t="str">
        <f ca="1">IF(ISERROR(OFFSET('HARGA SATUAN'!$C$6,MATCH(B843,'HARGA SATUAN'!$N$7:$N$1492,0),0)),"",OFFSET('HARGA SATUAN'!$C$6,MATCH(B843,'HARGA SATUAN'!$N$7:$N$1492,0),0))</f>
        <v>Kabel NYY 1 x 150 mm²</v>
      </c>
      <c r="D843" s="139">
        <f ca="1">SUMIFS(RAB!$F$14:$F$78,RAB!$C$14:$C$78,C843)</f>
        <v>0</v>
      </c>
      <c r="E843" s="26">
        <f t="shared" ref="E843:E906" ca="1" si="35">IF(D843=0,0,1)</f>
        <v>0</v>
      </c>
      <c r="F843" s="26">
        <f ca="1">IF(D843=0,0,SUM($E$713:E843))</f>
        <v>0</v>
      </c>
    </row>
    <row r="844" spans="2:6" hidden="1">
      <c r="B844" s="113">
        <v>131</v>
      </c>
      <c r="C844" s="139" t="str">
        <f ca="1">IF(ISERROR(OFFSET('HARGA SATUAN'!$C$6,MATCH(B844,'HARGA SATUAN'!$N$7:$N$1492,0),0)),"",OFFSET('HARGA SATUAN'!$C$6,MATCH(B844,'HARGA SATUAN'!$N$7:$N$1492,0),0))</f>
        <v>Kabel NYY 1 x 240 mm²</v>
      </c>
      <c r="D844" s="139">
        <f ca="1">SUMIFS(RAB!$F$14:$F$78,RAB!$C$14:$C$78,C844)</f>
        <v>0</v>
      </c>
      <c r="E844" s="26">
        <f t="shared" ca="1" si="35"/>
        <v>0</v>
      </c>
      <c r="F844" s="26">
        <f ca="1">IF(D844=0,0,SUM($E$713:E844))</f>
        <v>0</v>
      </c>
    </row>
    <row r="845" spans="2:6" hidden="1">
      <c r="B845" s="113">
        <v>132</v>
      </c>
      <c r="C845" s="139" t="str">
        <f ca="1">IF(ISERROR(OFFSET('HARGA SATUAN'!$C$6,MATCH(B845,'HARGA SATUAN'!$N$7:$N$1492,0),0)),"",OFFSET('HARGA SATUAN'!$C$6,MATCH(B845,'HARGA SATUAN'!$N$7:$N$1492,0),0))</f>
        <v>Kabel NYY 4 x 70 mm²</v>
      </c>
      <c r="D845" s="139">
        <f ca="1">SUMIFS(RAB!$F$14:$F$78,RAB!$C$14:$C$78,C845)</f>
        <v>0</v>
      </c>
      <c r="E845" s="26">
        <f t="shared" ca="1" si="35"/>
        <v>0</v>
      </c>
      <c r="F845" s="26">
        <f ca="1">IF(D845=0,0,SUM($E$713:E845))</f>
        <v>0</v>
      </c>
    </row>
    <row r="846" spans="2:6" hidden="1">
      <c r="B846" s="113">
        <v>133</v>
      </c>
      <c r="C846" s="139" t="str">
        <f ca="1">IF(ISERROR(OFFSET('HARGA SATUAN'!$C$6,MATCH(B846,'HARGA SATUAN'!$N$7:$N$1492,0),0)),"",OFFSET('HARGA SATUAN'!$C$6,MATCH(B846,'HARGA SATUAN'!$N$7:$N$1492,0),0))</f>
        <v>Kabel NA2XSEYBY 20 KV, 3 x 150 mm²</v>
      </c>
      <c r="D846" s="139">
        <f ca="1">SUMIFS(RAB!$F$14:$F$78,RAB!$C$14:$C$78,C846)</f>
        <v>0</v>
      </c>
      <c r="E846" s="26">
        <f t="shared" ca="1" si="35"/>
        <v>0</v>
      </c>
      <c r="F846" s="26">
        <f ca="1">IF(D846=0,0,SUM($E$713:E846))</f>
        <v>0</v>
      </c>
    </row>
    <row r="847" spans="2:6" hidden="1">
      <c r="B847" s="113">
        <v>134</v>
      </c>
      <c r="C847" s="139" t="str">
        <f ca="1">IF(ISERROR(OFFSET('HARGA SATUAN'!$C$6,MATCH(B847,'HARGA SATUAN'!$N$7:$N$1492,0),0)),"",OFFSET('HARGA SATUAN'!$C$6,MATCH(B847,'HARGA SATUAN'!$N$7:$N$1492,0),0))</f>
        <v>Kabel NA2XSEYBY 20 KV, 3 x 240 mm²</v>
      </c>
      <c r="D847" s="139">
        <f ca="1">SUMIFS(RAB!$F$14:$F$78,RAB!$C$14:$C$78,C847)</f>
        <v>0</v>
      </c>
      <c r="E847" s="26">
        <f t="shared" ca="1" si="35"/>
        <v>0</v>
      </c>
      <c r="F847" s="26">
        <f ca="1">IF(D847=0,0,SUM($E$713:E847))</f>
        <v>0</v>
      </c>
    </row>
    <row r="848" spans="2:6" hidden="1">
      <c r="B848" s="113">
        <v>135</v>
      </c>
      <c r="C848" s="139" t="str">
        <f ca="1">IF(ISERROR(OFFSET('HARGA SATUAN'!$C$6,MATCH(B848,'HARGA SATUAN'!$N$7:$N$1492,0),0)),"",OFFSET('HARGA SATUAN'!$C$6,MATCH(B848,'HARGA SATUAN'!$N$7:$N$1492,0),0))</f>
        <v>Kabel NA2XSEYBY 20 KV, 3 x 300 mm²</v>
      </c>
      <c r="D848" s="139">
        <f ca="1">SUMIFS(RAB!$F$14:$F$78,RAB!$C$14:$C$78,C848)</f>
        <v>0</v>
      </c>
      <c r="E848" s="26">
        <f t="shared" ca="1" si="35"/>
        <v>0</v>
      </c>
      <c r="F848" s="26">
        <f ca="1">IF(D848=0,0,SUM($E$713:E848))</f>
        <v>0</v>
      </c>
    </row>
    <row r="849" spans="2:6" hidden="1">
      <c r="B849" s="113">
        <v>136</v>
      </c>
      <c r="C849" s="139" t="str">
        <f ca="1">IF(ISERROR(OFFSET('HARGA SATUAN'!$C$6,MATCH(B849,'HARGA SATUAN'!$N$7:$N$1492,0),0)),"",OFFSET('HARGA SATUAN'!$C$6,MATCH(B849,'HARGA SATUAN'!$N$7:$N$1492,0),0))</f>
        <v>MVTIC 3 x 150 + N 95 mm²</v>
      </c>
      <c r="D849" s="139">
        <f ca="1">SUMIFS(RAB!$F$14:$F$78,RAB!$C$14:$C$78,C849)</f>
        <v>0</v>
      </c>
      <c r="E849" s="26">
        <f t="shared" ca="1" si="35"/>
        <v>0</v>
      </c>
      <c r="F849" s="26">
        <f ca="1">IF(D849=0,0,SUM($E$713:E849))</f>
        <v>0</v>
      </c>
    </row>
    <row r="850" spans="2:6" hidden="1">
      <c r="B850" s="113">
        <v>137</v>
      </c>
      <c r="C850" s="139" t="str">
        <f ca="1">IF(ISERROR(OFFSET('HARGA SATUAN'!$C$6,MATCH(B850,'HARGA SATUAN'!$N$7:$N$1492,0),0)),"",OFFSET('HARGA SATUAN'!$C$6,MATCH(B850,'HARGA SATUAN'!$N$7:$N$1492,0),0))</f>
        <v>MVTIC 3 x 240 + N 95 mm²</v>
      </c>
      <c r="D850" s="139">
        <f ca="1">SUMIFS(RAB!$F$14:$F$78,RAB!$C$14:$C$78,C850)</f>
        <v>0</v>
      </c>
      <c r="E850" s="26">
        <f t="shared" ca="1" si="35"/>
        <v>0</v>
      </c>
      <c r="F850" s="26">
        <f ca="1">IF(D850=0,0,SUM($E$713:E850))</f>
        <v>0</v>
      </c>
    </row>
    <row r="851" spans="2:6" hidden="1">
      <c r="B851" s="113">
        <v>138</v>
      </c>
      <c r="C851" s="139" t="str">
        <f ca="1">IF(ISERROR(OFFSET('HARGA SATUAN'!$C$6,MATCH(B851,'HARGA SATUAN'!$N$7:$N$1492,0),0)),"",OFFSET('HARGA SATUAN'!$C$6,MATCH(B851,'HARGA SATUAN'!$N$7:$N$1492,0),0))</f>
        <v>KWH MPB; 3P; 4W; 230/400 V; 5(80) A; Class 1</v>
      </c>
      <c r="D851" s="139">
        <f ca="1">SUMIFS(RAB!$F$14:$F$78,RAB!$C$14:$C$78,C851)</f>
        <v>0</v>
      </c>
      <c r="E851" s="26">
        <f t="shared" ca="1" si="35"/>
        <v>0</v>
      </c>
      <c r="F851" s="26">
        <f ca="1">IF(D851=0,0,SUM($E$713:E851))</f>
        <v>0</v>
      </c>
    </row>
    <row r="852" spans="2:6" hidden="1">
      <c r="B852" s="113">
        <v>139</v>
      </c>
      <c r="C852" s="139" t="str">
        <f ca="1">IF(ISERROR(OFFSET('HARGA SATUAN'!$C$6,MATCH(B852,'HARGA SATUAN'!$N$7:$N$1492,0),0)),"",OFFSET('HARGA SATUAN'!$C$6,MATCH(B852,'HARGA SATUAN'!$N$7:$N$1492,0),0))</f>
        <v>Modem 3G/4G</v>
      </c>
      <c r="D852" s="139">
        <f ca="1">SUMIFS(RAB!$F$14:$F$78,RAB!$C$14:$C$78,C852)</f>
        <v>0</v>
      </c>
      <c r="E852" s="26">
        <f t="shared" ca="1" si="35"/>
        <v>0</v>
      </c>
      <c r="F852" s="26">
        <f ca="1">IF(D852=0,0,SUM($E$713:E852))</f>
        <v>0</v>
      </c>
    </row>
    <row r="853" spans="2:6" hidden="1">
      <c r="B853" s="113">
        <v>140</v>
      </c>
      <c r="C853" s="139" t="str">
        <f ca="1">IF(ISERROR(OFFSET('HARGA SATUAN'!$C$6,MATCH(B853,'HARGA SATUAN'!$N$7:$N$1492,0),0)),"",OFFSET('HARGA SATUAN'!$C$6,MATCH(B853,'HARGA SATUAN'!$N$7:$N$1492,0),0))</f>
        <v>MCCB 1 Fasa 40 A</v>
      </c>
      <c r="D853" s="139">
        <f ca="1">SUMIFS(RAB!$F$14:$F$78,RAB!$C$14:$C$78,C853)</f>
        <v>0</v>
      </c>
      <c r="E853" s="26">
        <f t="shared" ca="1" si="35"/>
        <v>0</v>
      </c>
      <c r="F853" s="26">
        <f ca="1">IF(D853=0,0,SUM($E$713:E853))</f>
        <v>0</v>
      </c>
    </row>
    <row r="854" spans="2:6" hidden="1">
      <c r="B854" s="113">
        <v>141</v>
      </c>
      <c r="C854" s="139" t="str">
        <f ca="1">IF(ISERROR(OFFSET('HARGA SATUAN'!$C$6,MATCH(B854,'HARGA SATUAN'!$N$7:$N$1492,0),0)),"",OFFSET('HARGA SATUAN'!$C$6,MATCH(B854,'HARGA SATUAN'!$N$7:$N$1492,0),0))</f>
        <v>MCCB 1 Fasa 63 A</v>
      </c>
      <c r="D854" s="139">
        <f ca="1">SUMIFS(RAB!$F$14:$F$78,RAB!$C$14:$C$78,C854)</f>
        <v>0</v>
      </c>
      <c r="E854" s="26">
        <f t="shared" ca="1" si="35"/>
        <v>0</v>
      </c>
      <c r="F854" s="26">
        <f ca="1">IF(D854=0,0,SUM($E$713:E854))</f>
        <v>0</v>
      </c>
    </row>
    <row r="855" spans="2:6" hidden="1">
      <c r="B855" s="113">
        <v>142</v>
      </c>
      <c r="C855" s="139" t="str">
        <f ca="1">IF(ISERROR(OFFSET('HARGA SATUAN'!$C$6,MATCH(B855,'HARGA SATUAN'!$N$7:$N$1492,0),0)),"",OFFSET('HARGA SATUAN'!$C$6,MATCH(B855,'HARGA SATUAN'!$N$7:$N$1492,0),0))</f>
        <v>MCCB 1 Fasa 80 A</v>
      </c>
      <c r="D855" s="139">
        <f ca="1">SUMIFS(RAB!$F$14:$F$78,RAB!$C$14:$C$78,C855)</f>
        <v>0</v>
      </c>
      <c r="E855" s="26">
        <f t="shared" ca="1" si="35"/>
        <v>0</v>
      </c>
      <c r="F855" s="26">
        <f ca="1">IF(D855=0,0,SUM($E$713:E855))</f>
        <v>0</v>
      </c>
    </row>
    <row r="856" spans="2:6" hidden="1">
      <c r="B856" s="113">
        <v>143</v>
      </c>
      <c r="C856" s="139" t="str">
        <f ca="1">IF(ISERROR(OFFSET('HARGA SATUAN'!$C$6,MATCH(B856,'HARGA SATUAN'!$N$7:$N$1492,0),0)),"",OFFSET('HARGA SATUAN'!$C$6,MATCH(B856,'HARGA SATUAN'!$N$7:$N$1492,0),0))</f>
        <v>MCCB 1 Fasa 100 A</v>
      </c>
      <c r="D856" s="139">
        <f ca="1">SUMIFS(RAB!$F$14:$F$78,RAB!$C$14:$C$78,C856)</f>
        <v>0</v>
      </c>
      <c r="E856" s="26">
        <f t="shared" ca="1" si="35"/>
        <v>0</v>
      </c>
      <c r="F856" s="26">
        <f ca="1">IF(D856=0,0,SUM($E$713:E856))</f>
        <v>0</v>
      </c>
    </row>
    <row r="857" spans="2:6" hidden="1">
      <c r="B857" s="113">
        <v>144</v>
      </c>
      <c r="C857" s="139" t="str">
        <f ca="1">IF(ISERROR(OFFSET('HARGA SATUAN'!$C$6,MATCH(B857,'HARGA SATUAN'!$N$7:$N$1492,0),0)),"",OFFSET('HARGA SATUAN'!$C$6,MATCH(B857,'HARGA SATUAN'!$N$7:$N$1492,0),0))</f>
        <v>MCCB 3 Fasa 80 A</v>
      </c>
      <c r="D857" s="139">
        <f ca="1">SUMIFS(RAB!$F$14:$F$78,RAB!$C$14:$C$78,C857)</f>
        <v>0</v>
      </c>
      <c r="E857" s="26">
        <f t="shared" ca="1" si="35"/>
        <v>0</v>
      </c>
      <c r="F857" s="26">
        <f ca="1">IF(D857=0,0,SUM($E$713:E857))</f>
        <v>0</v>
      </c>
    </row>
    <row r="858" spans="2:6" hidden="1">
      <c r="B858" s="113">
        <v>145</v>
      </c>
      <c r="C858" s="139" t="str">
        <f ca="1">IF(ISERROR(OFFSET('HARGA SATUAN'!$C$6,MATCH(B858,'HARGA SATUAN'!$N$7:$N$1492,0),0)),"",OFFSET('HARGA SATUAN'!$C$6,MATCH(B858,'HARGA SATUAN'!$N$7:$N$1492,0),0))</f>
        <v>MCCB 3 Fasa 100 A</v>
      </c>
      <c r="D858" s="139">
        <f ca="1">SUMIFS(RAB!$F$14:$F$78,RAB!$C$14:$C$78,C858)</f>
        <v>0</v>
      </c>
      <c r="E858" s="26">
        <f t="shared" ca="1" si="35"/>
        <v>0</v>
      </c>
      <c r="F858" s="26">
        <f ca="1">IF(D858=0,0,SUM($E$713:E858))</f>
        <v>0</v>
      </c>
    </row>
    <row r="859" spans="2:6" hidden="1">
      <c r="B859" s="113">
        <v>146</v>
      </c>
      <c r="C859" s="139" t="str">
        <f ca="1">IF(ISERROR(OFFSET('HARGA SATUAN'!$C$6,MATCH(B859,'HARGA SATUAN'!$N$7:$N$1492,0),0)),"",OFFSET('HARGA SATUAN'!$C$6,MATCH(B859,'HARGA SATUAN'!$N$7:$N$1492,0),0))</f>
        <v>MCCB 3 Fasa 125 A</v>
      </c>
      <c r="D859" s="139">
        <f ca="1">SUMIFS(RAB!$F$14:$F$78,RAB!$C$14:$C$78,C859)</f>
        <v>0</v>
      </c>
      <c r="E859" s="26">
        <f t="shared" ca="1" si="35"/>
        <v>0</v>
      </c>
      <c r="F859" s="26">
        <f ca="1">IF(D859=0,0,SUM($E$713:E859))</f>
        <v>0</v>
      </c>
    </row>
    <row r="860" spans="2:6" hidden="1">
      <c r="B860" s="113">
        <v>147</v>
      </c>
      <c r="C860" s="139" t="str">
        <f ca="1">IF(ISERROR(OFFSET('HARGA SATUAN'!$C$6,MATCH(B860,'HARGA SATUAN'!$N$7:$N$1492,0),0)),"",OFFSET('HARGA SATUAN'!$C$6,MATCH(B860,'HARGA SATUAN'!$N$7:$N$1492,0),0))</f>
        <v>MCCB 3 Fasa 160 A</v>
      </c>
      <c r="D860" s="139">
        <f ca="1">SUMIFS(RAB!$F$14:$F$78,RAB!$C$14:$C$78,C860)</f>
        <v>0</v>
      </c>
      <c r="E860" s="26">
        <f t="shared" ca="1" si="35"/>
        <v>0</v>
      </c>
      <c r="F860" s="26">
        <f ca="1">IF(D860=0,0,SUM($E$713:E860))</f>
        <v>0</v>
      </c>
    </row>
    <row r="861" spans="2:6" hidden="1">
      <c r="B861" s="113">
        <v>148</v>
      </c>
      <c r="C861" s="139" t="str">
        <f ca="1">IF(ISERROR(OFFSET('HARGA SATUAN'!$C$6,MATCH(B861,'HARGA SATUAN'!$N$7:$N$1492,0),0)),"",OFFSET('HARGA SATUAN'!$C$6,MATCH(B861,'HARGA SATUAN'!$N$7:$N$1492,0),0))</f>
        <v>MCCB 3 Fasa 200 A</v>
      </c>
      <c r="D861" s="139">
        <f ca="1">SUMIFS(RAB!$F$14:$F$78,RAB!$C$14:$C$78,C861)</f>
        <v>0</v>
      </c>
      <c r="E861" s="26">
        <f t="shared" ca="1" si="35"/>
        <v>0</v>
      </c>
      <c r="F861" s="26">
        <f ca="1">IF(D861=0,0,SUM($E$713:E861))</f>
        <v>0</v>
      </c>
    </row>
    <row r="862" spans="2:6" hidden="1">
      <c r="B862" s="113">
        <v>149</v>
      </c>
      <c r="C862" s="139" t="str">
        <f ca="1">IF(ISERROR(OFFSET('HARGA SATUAN'!$C$6,MATCH(B862,'HARGA SATUAN'!$N$7:$N$1492,0),0)),"",OFFSET('HARGA SATUAN'!$C$6,MATCH(B862,'HARGA SATUAN'!$N$7:$N$1492,0),0))</f>
        <v>MCCB 3 Fasa 225 A</v>
      </c>
      <c r="D862" s="139">
        <f ca="1">SUMIFS(RAB!$F$14:$F$78,RAB!$C$14:$C$78,C862)</f>
        <v>0</v>
      </c>
      <c r="E862" s="26">
        <f t="shared" ca="1" si="35"/>
        <v>0</v>
      </c>
      <c r="F862" s="26">
        <f ca="1">IF(D862=0,0,SUM($E$713:E862))</f>
        <v>0</v>
      </c>
    </row>
    <row r="863" spans="2:6" hidden="1">
      <c r="B863" s="113">
        <v>150</v>
      </c>
      <c r="C863" s="139" t="str">
        <f ca="1">IF(ISERROR(OFFSET('HARGA SATUAN'!$C$6,MATCH(B863,'HARGA SATUAN'!$N$7:$N$1492,0),0)),"",OFFSET('HARGA SATUAN'!$C$6,MATCH(B863,'HARGA SATUAN'!$N$7:$N$1492,0),0))</f>
        <v>MCCB 3 Fasa 250 A</v>
      </c>
      <c r="D863" s="139">
        <f ca="1">SUMIFS(RAB!$F$14:$F$78,RAB!$C$14:$C$78,C863)</f>
        <v>0</v>
      </c>
      <c r="E863" s="26">
        <f t="shared" ca="1" si="35"/>
        <v>0</v>
      </c>
      <c r="F863" s="26">
        <f ca="1">IF(D863=0,0,SUM($E$713:E863))</f>
        <v>0</v>
      </c>
    </row>
    <row r="864" spans="2:6" hidden="1">
      <c r="B864" s="113">
        <v>151</v>
      </c>
      <c r="C864" s="139" t="str">
        <f ca="1">IF(ISERROR(OFFSET('HARGA SATUAN'!$C$6,MATCH(B864,'HARGA SATUAN'!$N$7:$N$1492,0),0)),"",OFFSET('HARGA SATUAN'!$C$6,MATCH(B864,'HARGA SATUAN'!$N$7:$N$1492,0),0))</f>
        <v>MCCB 3 Fasa 300 A</v>
      </c>
      <c r="D864" s="139">
        <f ca="1">SUMIFS(RAB!$F$14:$F$78,RAB!$C$14:$C$78,C864)</f>
        <v>0</v>
      </c>
      <c r="E864" s="26">
        <f t="shared" ca="1" si="35"/>
        <v>0</v>
      </c>
      <c r="F864" s="26">
        <f ca="1">IF(D864=0,0,SUM($E$713:E864))</f>
        <v>0</v>
      </c>
    </row>
    <row r="865" spans="2:6" hidden="1">
      <c r="B865" s="113">
        <v>152</v>
      </c>
      <c r="C865" s="139" t="str">
        <f ca="1">IF(ISERROR(OFFSET('HARGA SATUAN'!$C$6,MATCH(B865,'HARGA SATUAN'!$N$7:$N$1492,0),0)),"",OFFSET('HARGA SATUAN'!$C$6,MATCH(B865,'HARGA SATUAN'!$N$7:$N$1492,0),0))</f>
        <v xml:space="preserve">CT TR ; Burden 5 VA; 50/5 A - 300/5 A Class 0.5s </v>
      </c>
      <c r="D865" s="139">
        <f ca="1">SUMIFS(RAB!$F$14:$F$78,RAB!$C$14:$C$78,C865)</f>
        <v>0</v>
      </c>
      <c r="E865" s="26">
        <f t="shared" ca="1" si="35"/>
        <v>0</v>
      </c>
      <c r="F865" s="26">
        <f ca="1">IF(D865=0,0,SUM($E$713:E865))</f>
        <v>0</v>
      </c>
    </row>
    <row r="866" spans="2:6" hidden="1">
      <c r="B866" s="113">
        <v>153</v>
      </c>
      <c r="C866" s="139" t="str">
        <f ca="1">IF(ISERROR(OFFSET('HARGA SATUAN'!$C$6,MATCH(B866,'HARGA SATUAN'!$N$7:$N$1492,0),0)),"",OFFSET('HARGA SATUAN'!$C$6,MATCH(B866,'HARGA SATUAN'!$N$7:$N$1492,0),0))</f>
        <v xml:space="preserve">CT TR ; Burden 5 VA; 100/5 A Class 0.5s </v>
      </c>
      <c r="D866" s="139">
        <f ca="1">SUMIFS(RAB!$F$14:$F$78,RAB!$C$14:$C$78,C866)</f>
        <v>0</v>
      </c>
      <c r="E866" s="26">
        <f t="shared" ca="1" si="35"/>
        <v>0</v>
      </c>
      <c r="F866" s="26">
        <f ca="1">IF(D866=0,0,SUM($E$713:E866))</f>
        <v>0</v>
      </c>
    </row>
    <row r="867" spans="2:6" hidden="1">
      <c r="B867" s="113">
        <v>154</v>
      </c>
      <c r="C867" s="139" t="str">
        <f ca="1">IF(ISERROR(OFFSET('HARGA SATUAN'!$C$6,MATCH(B867,'HARGA SATUAN'!$N$7:$N$1492,0),0)),"",OFFSET('HARGA SATUAN'!$C$6,MATCH(B867,'HARGA SATUAN'!$N$7:$N$1492,0),0))</f>
        <v/>
      </c>
      <c r="D867" s="139">
        <f ca="1">SUMIFS(RAB!$F$14:$F$78,RAB!$C$14:$C$78,C867)</f>
        <v>0</v>
      </c>
      <c r="E867" s="26">
        <f t="shared" ca="1" si="35"/>
        <v>0</v>
      </c>
      <c r="F867" s="26">
        <f ca="1">IF(D867=0,0,SUM($E$713:E867))</f>
        <v>0</v>
      </c>
    </row>
    <row r="868" spans="2:6" hidden="1">
      <c r="B868" s="113">
        <v>155</v>
      </c>
      <c r="C868" s="139" t="str">
        <f ca="1">IF(ISERROR(OFFSET('HARGA SATUAN'!$C$6,MATCH(B868,'HARGA SATUAN'!$N$7:$N$1492,0),0)),"",OFFSET('HARGA SATUAN'!$C$6,MATCH(B868,'HARGA SATUAN'!$N$7:$N$1492,0),0))</f>
        <v/>
      </c>
      <c r="D868" s="139">
        <f ca="1">SUMIFS(RAB!$F$14:$F$78,RAB!$C$14:$C$78,C868)</f>
        <v>0</v>
      </c>
      <c r="E868" s="26">
        <f t="shared" ca="1" si="35"/>
        <v>0</v>
      </c>
      <c r="F868" s="26">
        <f ca="1">IF(D868=0,0,SUM($E$713:E868))</f>
        <v>0</v>
      </c>
    </row>
    <row r="869" spans="2:6" hidden="1">
      <c r="B869" s="113">
        <v>156</v>
      </c>
      <c r="C869" s="139" t="str">
        <f ca="1">IF(ISERROR(OFFSET('HARGA SATUAN'!$C$6,MATCH(B869,'HARGA SATUAN'!$N$7:$N$1492,0),0)),"",OFFSET('HARGA SATUAN'!$C$6,MATCH(B869,'HARGA SATUAN'!$N$7:$N$1492,0),0))</f>
        <v/>
      </c>
      <c r="D869" s="139">
        <f ca="1">SUMIFS(RAB!$F$14:$F$78,RAB!$C$14:$C$78,C869)</f>
        <v>0</v>
      </c>
      <c r="E869" s="26">
        <f t="shared" ca="1" si="35"/>
        <v>0</v>
      </c>
      <c r="F869" s="26">
        <f ca="1">IF(D869=0,0,SUM($E$713:E869))</f>
        <v>0</v>
      </c>
    </row>
    <row r="870" spans="2:6" hidden="1">
      <c r="B870" s="113">
        <v>157</v>
      </c>
      <c r="C870" s="139" t="str">
        <f ca="1">IF(ISERROR(OFFSET('HARGA SATUAN'!$C$6,MATCH(B870,'HARGA SATUAN'!$N$7:$N$1492,0),0)),"",OFFSET('HARGA SATUAN'!$C$6,MATCH(B870,'HARGA SATUAN'!$N$7:$N$1492,0),0))</f>
        <v/>
      </c>
      <c r="D870" s="139">
        <f ca="1">SUMIFS(RAB!$F$14:$F$78,RAB!$C$14:$C$78,C870)</f>
        <v>0</v>
      </c>
      <c r="E870" s="26">
        <f t="shared" ca="1" si="35"/>
        <v>0</v>
      </c>
      <c r="F870" s="26">
        <f ca="1">IF(D870=0,0,SUM($E$713:E870))</f>
        <v>0</v>
      </c>
    </row>
    <row r="871" spans="2:6" hidden="1">
      <c r="B871" s="113">
        <v>158</v>
      </c>
      <c r="C871" s="139" t="str">
        <f ca="1">IF(ISERROR(OFFSET('HARGA SATUAN'!$C$6,MATCH(B871,'HARGA SATUAN'!$N$7:$N$1492,0),0)),"",OFFSET('HARGA SATUAN'!$C$6,MATCH(B871,'HARGA SATUAN'!$N$7:$N$1492,0),0))</f>
        <v/>
      </c>
      <c r="D871" s="139">
        <f ca="1">SUMIFS(RAB!$F$14:$F$78,RAB!$C$14:$C$78,C871)</f>
        <v>0</v>
      </c>
      <c r="E871" s="26">
        <f t="shared" ca="1" si="35"/>
        <v>0</v>
      </c>
      <c r="F871" s="26">
        <f ca="1">IF(D871=0,0,SUM($E$713:E871))</f>
        <v>0</v>
      </c>
    </row>
    <row r="872" spans="2:6" hidden="1">
      <c r="B872" s="113">
        <v>159</v>
      </c>
      <c r="C872" s="139" t="str">
        <f ca="1">IF(ISERROR(OFFSET('HARGA SATUAN'!$C$6,MATCH(B872,'HARGA SATUAN'!$N$7:$N$1492,0),0)),"",OFFSET('HARGA SATUAN'!$C$6,MATCH(B872,'HARGA SATUAN'!$N$7:$N$1492,0),0))</f>
        <v/>
      </c>
      <c r="D872" s="139">
        <f ca="1">SUMIFS(RAB!$F$14:$F$78,RAB!$C$14:$C$78,C872)</f>
        <v>0</v>
      </c>
      <c r="E872" s="26">
        <f t="shared" ca="1" si="35"/>
        <v>0</v>
      </c>
      <c r="F872" s="26">
        <f ca="1">IF(D872=0,0,SUM($E$713:E872))</f>
        <v>0</v>
      </c>
    </row>
    <row r="873" spans="2:6" hidden="1">
      <c r="B873" s="113">
        <v>160</v>
      </c>
      <c r="C873" s="139" t="str">
        <f ca="1">IF(ISERROR(OFFSET('HARGA SATUAN'!$C$6,MATCH(B873,'HARGA SATUAN'!$N$7:$N$1492,0),0)),"",OFFSET('HARGA SATUAN'!$C$6,MATCH(B873,'HARGA SATUAN'!$N$7:$N$1492,0),0))</f>
        <v/>
      </c>
      <c r="D873" s="139">
        <f ca="1">SUMIFS(RAB!$F$14:$F$78,RAB!$C$14:$C$78,C873)</f>
        <v>0</v>
      </c>
      <c r="E873" s="26">
        <f t="shared" ca="1" si="35"/>
        <v>0</v>
      </c>
      <c r="F873" s="26">
        <f ca="1">IF(D873=0,0,SUM($E$713:E873))</f>
        <v>0</v>
      </c>
    </row>
    <row r="874" spans="2:6" hidden="1">
      <c r="B874" s="113">
        <v>161</v>
      </c>
      <c r="C874" s="139" t="str">
        <f ca="1">IF(ISERROR(OFFSET('HARGA SATUAN'!$C$6,MATCH(B874,'HARGA SATUAN'!$N$7:$N$1492,0),0)),"",OFFSET('HARGA SATUAN'!$C$6,MATCH(B874,'HARGA SATUAN'!$N$7:$N$1492,0),0))</f>
        <v/>
      </c>
      <c r="D874" s="139">
        <f ca="1">SUMIFS(RAB!$F$14:$F$78,RAB!$C$14:$C$78,C874)</f>
        <v>0</v>
      </c>
      <c r="E874" s="26">
        <f t="shared" ca="1" si="35"/>
        <v>0</v>
      </c>
      <c r="F874" s="26">
        <f ca="1">IF(D874=0,0,SUM($E$713:E874))</f>
        <v>0</v>
      </c>
    </row>
    <row r="875" spans="2:6" hidden="1">
      <c r="B875" s="113">
        <v>162</v>
      </c>
      <c r="C875" s="139" t="str">
        <f ca="1">IF(ISERROR(OFFSET('HARGA SATUAN'!$C$6,MATCH(B875,'HARGA SATUAN'!$N$7:$N$1492,0),0)),"",OFFSET('HARGA SATUAN'!$C$6,MATCH(B875,'HARGA SATUAN'!$N$7:$N$1492,0),0))</f>
        <v/>
      </c>
      <c r="D875" s="139">
        <f ca="1">SUMIFS(RAB!$F$14:$F$78,RAB!$C$14:$C$78,C875)</f>
        <v>0</v>
      </c>
      <c r="E875" s="26">
        <f t="shared" ca="1" si="35"/>
        <v>0</v>
      </c>
      <c r="F875" s="26">
        <f ca="1">IF(D875=0,0,SUM($E$713:E875))</f>
        <v>0</v>
      </c>
    </row>
    <row r="876" spans="2:6" hidden="1">
      <c r="B876" s="113">
        <v>163</v>
      </c>
      <c r="C876" s="139" t="str">
        <f ca="1">IF(ISERROR(OFFSET('HARGA SATUAN'!$C$6,MATCH(B876,'HARGA SATUAN'!$N$7:$N$1492,0),0)),"",OFFSET('HARGA SATUAN'!$C$6,MATCH(B876,'HARGA SATUAN'!$N$7:$N$1492,0),0))</f>
        <v/>
      </c>
      <c r="D876" s="139">
        <f ca="1">SUMIFS(RAB!$F$14:$F$78,RAB!$C$14:$C$78,C876)</f>
        <v>0</v>
      </c>
      <c r="E876" s="26">
        <f t="shared" ca="1" si="35"/>
        <v>0</v>
      </c>
      <c r="F876" s="26">
        <f ca="1">IF(D876=0,0,SUM($E$713:E876))</f>
        <v>0</v>
      </c>
    </row>
    <row r="877" spans="2:6" hidden="1">
      <c r="B877" s="113">
        <v>164</v>
      </c>
      <c r="C877" s="139" t="str">
        <f ca="1">IF(ISERROR(OFFSET('HARGA SATUAN'!$C$6,MATCH(B877,'HARGA SATUAN'!$N$7:$N$1492,0),0)),"",OFFSET('HARGA SATUAN'!$C$6,MATCH(B877,'HARGA SATUAN'!$N$7:$N$1492,0),0))</f>
        <v/>
      </c>
      <c r="D877" s="139">
        <f ca="1">SUMIFS(RAB!$F$14:$F$78,RAB!$C$14:$C$78,C877)</f>
        <v>0</v>
      </c>
      <c r="E877" s="26">
        <f t="shared" ca="1" si="35"/>
        <v>0</v>
      </c>
      <c r="F877" s="26">
        <f ca="1">IF(D877=0,0,SUM($E$713:E877))</f>
        <v>0</v>
      </c>
    </row>
    <row r="878" spans="2:6" hidden="1">
      <c r="B878" s="113">
        <v>165</v>
      </c>
      <c r="C878" s="139" t="str">
        <f ca="1">IF(ISERROR(OFFSET('HARGA SATUAN'!$C$6,MATCH(B878,'HARGA SATUAN'!$N$7:$N$1492,0),0)),"",OFFSET('HARGA SATUAN'!$C$6,MATCH(B878,'HARGA SATUAN'!$N$7:$N$1492,0),0))</f>
        <v/>
      </c>
      <c r="D878" s="139">
        <f ca="1">SUMIFS(RAB!$F$14:$F$78,RAB!$C$14:$C$78,C878)</f>
        <v>0</v>
      </c>
      <c r="E878" s="26">
        <f t="shared" ca="1" si="35"/>
        <v>0</v>
      </c>
      <c r="F878" s="26">
        <f ca="1">IF(D878=0,0,SUM($E$713:E878))</f>
        <v>0</v>
      </c>
    </row>
    <row r="879" spans="2:6" hidden="1">
      <c r="B879" s="113">
        <v>166</v>
      </c>
      <c r="C879" s="139" t="str">
        <f ca="1">IF(ISERROR(OFFSET('HARGA SATUAN'!$C$6,MATCH(B879,'HARGA SATUAN'!$N$7:$N$1492,0),0)),"",OFFSET('HARGA SATUAN'!$C$6,MATCH(B879,'HARGA SATUAN'!$N$7:$N$1492,0),0))</f>
        <v/>
      </c>
      <c r="D879" s="139">
        <f ca="1">SUMIFS(RAB!$F$14:$F$78,RAB!$C$14:$C$78,C879)</f>
        <v>0</v>
      </c>
      <c r="E879" s="26">
        <f t="shared" ca="1" si="35"/>
        <v>0</v>
      </c>
      <c r="F879" s="26">
        <f ca="1">IF(D879=0,0,SUM($E$713:E879))</f>
        <v>0</v>
      </c>
    </row>
    <row r="880" spans="2:6" hidden="1">
      <c r="B880" s="113">
        <v>167</v>
      </c>
      <c r="C880" s="139" t="str">
        <f ca="1">IF(ISERROR(OFFSET('HARGA SATUAN'!$C$6,MATCH(B880,'HARGA SATUAN'!$N$7:$N$1492,0),0)),"",OFFSET('HARGA SATUAN'!$C$6,MATCH(B880,'HARGA SATUAN'!$N$7:$N$1492,0),0))</f>
        <v/>
      </c>
      <c r="D880" s="139">
        <f ca="1">SUMIFS(RAB!$F$14:$F$78,RAB!$C$14:$C$78,C880)</f>
        <v>0</v>
      </c>
      <c r="E880" s="26">
        <f t="shared" ca="1" si="35"/>
        <v>0</v>
      </c>
      <c r="F880" s="26">
        <f ca="1">IF(D880=0,0,SUM($E$713:E880))</f>
        <v>0</v>
      </c>
    </row>
    <row r="881" spans="2:6" hidden="1">
      <c r="B881" s="113">
        <v>168</v>
      </c>
      <c r="C881" s="139" t="str">
        <f ca="1">IF(ISERROR(OFFSET('HARGA SATUAN'!$C$6,MATCH(B881,'HARGA SATUAN'!$N$7:$N$1492,0),0)),"",OFFSET('HARGA SATUAN'!$C$6,MATCH(B881,'HARGA SATUAN'!$N$7:$N$1492,0),0))</f>
        <v/>
      </c>
      <c r="D881" s="139">
        <f ca="1">SUMIFS(RAB!$F$14:$F$78,RAB!$C$14:$C$78,C881)</f>
        <v>0</v>
      </c>
      <c r="E881" s="26">
        <f t="shared" ca="1" si="35"/>
        <v>0</v>
      </c>
      <c r="F881" s="26">
        <f ca="1">IF(D881=0,0,SUM($E$713:E881))</f>
        <v>0</v>
      </c>
    </row>
    <row r="882" spans="2:6" hidden="1">
      <c r="B882" s="113">
        <v>169</v>
      </c>
      <c r="C882" s="139" t="str">
        <f ca="1">IF(ISERROR(OFFSET('HARGA SATUAN'!$C$6,MATCH(B882,'HARGA SATUAN'!$N$7:$N$1492,0),0)),"",OFFSET('HARGA SATUAN'!$C$6,MATCH(B882,'HARGA SATUAN'!$N$7:$N$1492,0),0))</f>
        <v/>
      </c>
      <c r="D882" s="139">
        <f ca="1">SUMIFS(RAB!$F$14:$F$78,RAB!$C$14:$C$78,C882)</f>
        <v>0</v>
      </c>
      <c r="E882" s="26">
        <f t="shared" ca="1" si="35"/>
        <v>0</v>
      </c>
      <c r="F882" s="26">
        <f ca="1">IF(D882=0,0,SUM($E$713:E882))</f>
        <v>0</v>
      </c>
    </row>
    <row r="883" spans="2:6" hidden="1">
      <c r="B883" s="113">
        <v>170</v>
      </c>
      <c r="C883" s="139" t="str">
        <f ca="1">IF(ISERROR(OFFSET('HARGA SATUAN'!$C$6,MATCH(B883,'HARGA SATUAN'!$N$7:$N$1492,0),0)),"",OFFSET('HARGA SATUAN'!$C$6,MATCH(B883,'HARGA SATUAN'!$N$7:$N$1492,0),0))</f>
        <v/>
      </c>
      <c r="D883" s="139">
        <f ca="1">SUMIFS(RAB!$F$14:$F$78,RAB!$C$14:$C$78,C883)</f>
        <v>0</v>
      </c>
      <c r="E883" s="26">
        <f t="shared" ca="1" si="35"/>
        <v>0</v>
      </c>
      <c r="F883" s="26">
        <f ca="1">IF(D883=0,0,SUM($E$713:E883))</f>
        <v>0</v>
      </c>
    </row>
    <row r="884" spans="2:6" hidden="1">
      <c r="B884" s="113">
        <v>171</v>
      </c>
      <c r="C884" s="139" t="str">
        <f ca="1">IF(ISERROR(OFFSET('HARGA SATUAN'!$C$6,MATCH(B884,'HARGA SATUAN'!$N$7:$N$1492,0),0)),"",OFFSET('HARGA SATUAN'!$C$6,MATCH(B884,'HARGA SATUAN'!$N$7:$N$1492,0),0))</f>
        <v/>
      </c>
      <c r="D884" s="139">
        <f ca="1">SUMIFS(RAB!$F$14:$F$78,RAB!$C$14:$C$78,C884)</f>
        <v>0</v>
      </c>
      <c r="E884" s="26">
        <f t="shared" ca="1" si="35"/>
        <v>0</v>
      </c>
      <c r="F884" s="26">
        <f ca="1">IF(D884=0,0,SUM($E$713:E884))</f>
        <v>0</v>
      </c>
    </row>
    <row r="885" spans="2:6" hidden="1">
      <c r="B885" s="113">
        <v>172</v>
      </c>
      <c r="C885" s="139" t="str">
        <f ca="1">IF(ISERROR(OFFSET('HARGA SATUAN'!$C$6,MATCH(B885,'HARGA SATUAN'!$N$7:$N$1492,0),0)),"",OFFSET('HARGA SATUAN'!$C$6,MATCH(B885,'HARGA SATUAN'!$N$7:$N$1492,0),0))</f>
        <v/>
      </c>
      <c r="D885" s="139">
        <f ca="1">SUMIFS(RAB!$F$14:$F$78,RAB!$C$14:$C$78,C885)</f>
        <v>0</v>
      </c>
      <c r="E885" s="26">
        <f t="shared" ca="1" si="35"/>
        <v>0</v>
      </c>
      <c r="F885" s="26">
        <f ca="1">IF(D885=0,0,SUM($E$713:E885))</f>
        <v>0</v>
      </c>
    </row>
    <row r="886" spans="2:6" hidden="1">
      <c r="B886" s="113">
        <v>173</v>
      </c>
      <c r="C886" s="139" t="str">
        <f ca="1">IF(ISERROR(OFFSET('HARGA SATUAN'!$C$6,MATCH(B886,'HARGA SATUAN'!$N$7:$N$1492,0),0)),"",OFFSET('HARGA SATUAN'!$C$6,MATCH(B886,'HARGA SATUAN'!$N$7:$N$1492,0),0))</f>
        <v/>
      </c>
      <c r="D886" s="139">
        <f ca="1">SUMIFS(RAB!$F$14:$F$78,RAB!$C$14:$C$78,C886)</f>
        <v>0</v>
      </c>
      <c r="E886" s="26">
        <f t="shared" ca="1" si="35"/>
        <v>0</v>
      </c>
      <c r="F886" s="26">
        <f ca="1">IF(D886=0,0,SUM($E$713:E886))</f>
        <v>0</v>
      </c>
    </row>
    <row r="887" spans="2:6" hidden="1">
      <c r="B887" s="113">
        <v>174</v>
      </c>
      <c r="C887" s="139" t="str">
        <f ca="1">IF(ISERROR(OFFSET('HARGA SATUAN'!$C$6,MATCH(B887,'HARGA SATUAN'!$N$7:$N$1492,0),0)),"",OFFSET('HARGA SATUAN'!$C$6,MATCH(B887,'HARGA SATUAN'!$N$7:$N$1492,0),0))</f>
        <v/>
      </c>
      <c r="D887" s="139">
        <f ca="1">SUMIFS(RAB!$F$14:$F$78,RAB!$C$14:$C$78,C887)</f>
        <v>0</v>
      </c>
      <c r="E887" s="26">
        <f t="shared" ca="1" si="35"/>
        <v>0</v>
      </c>
      <c r="F887" s="26">
        <f ca="1">IF(D887=0,0,SUM($E$713:E887))</f>
        <v>0</v>
      </c>
    </row>
    <row r="888" spans="2:6" hidden="1">
      <c r="B888" s="113">
        <v>175</v>
      </c>
      <c r="C888" s="139" t="str">
        <f ca="1">IF(ISERROR(OFFSET('HARGA SATUAN'!$C$6,MATCH(B888,'HARGA SATUAN'!$N$7:$N$1492,0),0)),"",OFFSET('HARGA SATUAN'!$C$6,MATCH(B888,'HARGA SATUAN'!$N$7:$N$1492,0),0))</f>
        <v/>
      </c>
      <c r="D888" s="139">
        <f ca="1">SUMIFS(RAB!$F$14:$F$78,RAB!$C$14:$C$78,C888)</f>
        <v>0</v>
      </c>
      <c r="E888" s="26">
        <f t="shared" ca="1" si="35"/>
        <v>0</v>
      </c>
      <c r="F888" s="26">
        <f ca="1">IF(D888=0,0,SUM($E$713:E888))</f>
        <v>0</v>
      </c>
    </row>
    <row r="889" spans="2:6" hidden="1">
      <c r="B889" s="113">
        <v>176</v>
      </c>
      <c r="C889" s="139" t="str">
        <f ca="1">IF(ISERROR(OFFSET('HARGA SATUAN'!$C$6,MATCH(B889,'HARGA SATUAN'!$N$7:$N$1492,0),0)),"",OFFSET('HARGA SATUAN'!$C$6,MATCH(B889,'HARGA SATUAN'!$N$7:$N$1492,0),0))</f>
        <v/>
      </c>
      <c r="D889" s="139">
        <f ca="1">SUMIFS(RAB!$F$14:$F$78,RAB!$C$14:$C$78,C889)</f>
        <v>0</v>
      </c>
      <c r="E889" s="26">
        <f t="shared" ca="1" si="35"/>
        <v>0</v>
      </c>
      <c r="F889" s="26">
        <f ca="1">IF(D889=0,0,SUM($E$713:E889))</f>
        <v>0</v>
      </c>
    </row>
    <row r="890" spans="2:6" hidden="1">
      <c r="B890" s="113">
        <v>177</v>
      </c>
      <c r="C890" s="139" t="str">
        <f ca="1">IF(ISERROR(OFFSET('HARGA SATUAN'!$C$6,MATCH(B890,'HARGA SATUAN'!$N$7:$N$1492,0),0)),"",OFFSET('HARGA SATUAN'!$C$6,MATCH(B890,'HARGA SATUAN'!$N$7:$N$1492,0),0))</f>
        <v/>
      </c>
      <c r="D890" s="139">
        <f ca="1">SUMIFS(RAB!$F$14:$F$78,RAB!$C$14:$C$78,C890)</f>
        <v>0</v>
      </c>
      <c r="E890" s="26">
        <f t="shared" ca="1" si="35"/>
        <v>0</v>
      </c>
      <c r="F890" s="26">
        <f ca="1">IF(D890=0,0,SUM($E$713:E890))</f>
        <v>0</v>
      </c>
    </row>
    <row r="891" spans="2:6" hidden="1">
      <c r="B891" s="113">
        <v>178</v>
      </c>
      <c r="C891" s="139" t="str">
        <f ca="1">IF(ISERROR(OFFSET('HARGA SATUAN'!$C$6,MATCH(B891,'HARGA SATUAN'!$N$7:$N$1492,0),0)),"",OFFSET('HARGA SATUAN'!$C$6,MATCH(B891,'HARGA SATUAN'!$N$7:$N$1492,0),0))</f>
        <v/>
      </c>
      <c r="D891" s="139">
        <f ca="1">SUMIFS(RAB!$F$14:$F$78,RAB!$C$14:$C$78,C891)</f>
        <v>0</v>
      </c>
      <c r="E891" s="26">
        <f t="shared" ca="1" si="35"/>
        <v>0</v>
      </c>
      <c r="F891" s="26">
        <f ca="1">IF(D891=0,0,SUM($E$713:E891))</f>
        <v>0</v>
      </c>
    </row>
    <row r="892" spans="2:6" hidden="1">
      <c r="B892" s="113">
        <v>179</v>
      </c>
      <c r="C892" s="139" t="str">
        <f ca="1">IF(ISERROR(OFFSET('HARGA SATUAN'!$C$6,MATCH(B892,'HARGA SATUAN'!$N$7:$N$1492,0),0)),"",OFFSET('HARGA SATUAN'!$C$6,MATCH(B892,'HARGA SATUAN'!$N$7:$N$1492,0),0))</f>
        <v/>
      </c>
      <c r="D892" s="139">
        <f ca="1">SUMIFS(RAB!$F$14:$F$78,RAB!$C$14:$C$78,C892)</f>
        <v>0</v>
      </c>
      <c r="E892" s="26">
        <f t="shared" ca="1" si="35"/>
        <v>0</v>
      </c>
      <c r="F892" s="26">
        <f ca="1">IF(D892=0,0,SUM($E$713:E892))</f>
        <v>0</v>
      </c>
    </row>
    <row r="893" spans="2:6" hidden="1">
      <c r="B893" s="113">
        <v>180</v>
      </c>
      <c r="C893" s="139" t="str">
        <f ca="1">IF(ISERROR(OFFSET('HARGA SATUAN'!$C$6,MATCH(B893,'HARGA SATUAN'!$N$7:$N$1492,0),0)),"",OFFSET('HARGA SATUAN'!$C$6,MATCH(B893,'HARGA SATUAN'!$N$7:$N$1492,0),0))</f>
        <v/>
      </c>
      <c r="D893" s="139">
        <f ca="1">SUMIFS(RAB!$F$14:$F$78,RAB!$C$14:$C$78,C893)</f>
        <v>0</v>
      </c>
      <c r="E893" s="26">
        <f t="shared" ca="1" si="35"/>
        <v>0</v>
      </c>
      <c r="F893" s="26">
        <f ca="1">IF(D893=0,0,SUM($E$713:E893))</f>
        <v>0</v>
      </c>
    </row>
    <row r="894" spans="2:6" hidden="1">
      <c r="B894" s="113">
        <v>181</v>
      </c>
      <c r="C894" s="139" t="str">
        <f ca="1">IF(ISERROR(OFFSET('HARGA SATUAN'!$C$6,MATCH(B894,'HARGA SATUAN'!$N$7:$N$1492,0),0)),"",OFFSET('HARGA SATUAN'!$C$6,MATCH(B894,'HARGA SATUAN'!$N$7:$N$1492,0),0))</f>
        <v/>
      </c>
      <c r="D894" s="139">
        <f ca="1">SUMIFS(RAB!$F$14:$F$78,RAB!$C$14:$C$78,C894)</f>
        <v>0</v>
      </c>
      <c r="E894" s="26">
        <f t="shared" ca="1" si="35"/>
        <v>0</v>
      </c>
      <c r="F894" s="26">
        <f ca="1">IF(D894=0,0,SUM($E$713:E894))</f>
        <v>0</v>
      </c>
    </row>
    <row r="895" spans="2:6" hidden="1">
      <c r="B895" s="113">
        <v>182</v>
      </c>
      <c r="C895" s="139" t="str">
        <f ca="1">IF(ISERROR(OFFSET('HARGA SATUAN'!$C$6,MATCH(B895,'HARGA SATUAN'!$N$7:$N$1492,0),0)),"",OFFSET('HARGA SATUAN'!$C$6,MATCH(B895,'HARGA SATUAN'!$N$7:$N$1492,0),0))</f>
        <v/>
      </c>
      <c r="D895" s="139">
        <f ca="1">SUMIFS(RAB!$F$14:$F$78,RAB!$C$14:$C$78,C895)</f>
        <v>0</v>
      </c>
      <c r="E895" s="26">
        <f t="shared" ca="1" si="35"/>
        <v>0</v>
      </c>
      <c r="F895" s="26">
        <f ca="1">IF(D895=0,0,SUM($E$713:E895))</f>
        <v>0</v>
      </c>
    </row>
    <row r="896" spans="2:6" hidden="1">
      <c r="B896" s="113">
        <v>183</v>
      </c>
      <c r="C896" s="139" t="str">
        <f ca="1">IF(ISERROR(OFFSET('HARGA SATUAN'!$C$6,MATCH(B896,'HARGA SATUAN'!$N$7:$N$1492,0),0)),"",OFFSET('HARGA SATUAN'!$C$6,MATCH(B896,'HARGA SATUAN'!$N$7:$N$1492,0),0))</f>
        <v/>
      </c>
      <c r="D896" s="139">
        <f ca="1">SUMIFS(RAB!$F$14:$F$78,RAB!$C$14:$C$78,C896)</f>
        <v>0</v>
      </c>
      <c r="E896" s="26">
        <f t="shared" ca="1" si="35"/>
        <v>0</v>
      </c>
      <c r="F896" s="26">
        <f ca="1">IF(D896=0,0,SUM($E$713:E896))</f>
        <v>0</v>
      </c>
    </row>
    <row r="897" spans="2:6" hidden="1">
      <c r="B897" s="113">
        <v>184</v>
      </c>
      <c r="C897" s="139" t="str">
        <f ca="1">IF(ISERROR(OFFSET('HARGA SATUAN'!$C$6,MATCH(B897,'HARGA SATUAN'!$N$7:$N$1492,0),0)),"",OFFSET('HARGA SATUAN'!$C$6,MATCH(B897,'HARGA SATUAN'!$N$7:$N$1492,0),0))</f>
        <v/>
      </c>
      <c r="D897" s="139">
        <f ca="1">SUMIFS(RAB!$F$14:$F$78,RAB!$C$14:$C$78,C897)</f>
        <v>0</v>
      </c>
      <c r="E897" s="26">
        <f t="shared" ca="1" si="35"/>
        <v>0</v>
      </c>
      <c r="F897" s="26">
        <f ca="1">IF(D897=0,0,SUM($E$713:E897))</f>
        <v>0</v>
      </c>
    </row>
    <row r="898" spans="2:6" hidden="1">
      <c r="B898" s="113">
        <v>185</v>
      </c>
      <c r="C898" s="139" t="str">
        <f ca="1">IF(ISERROR(OFFSET('HARGA SATUAN'!$C$6,MATCH(B898,'HARGA SATUAN'!$N$7:$N$1492,0),0)),"",OFFSET('HARGA SATUAN'!$C$6,MATCH(B898,'HARGA SATUAN'!$N$7:$N$1492,0),0))</f>
        <v/>
      </c>
      <c r="D898" s="139">
        <f ca="1">SUMIFS(RAB!$F$14:$F$78,RAB!$C$14:$C$78,C898)</f>
        <v>0</v>
      </c>
      <c r="E898" s="26">
        <f t="shared" ca="1" si="35"/>
        <v>0</v>
      </c>
      <c r="F898" s="26">
        <f ca="1">IF(D898=0,0,SUM($E$713:E898))</f>
        <v>0</v>
      </c>
    </row>
    <row r="899" spans="2:6" hidden="1">
      <c r="B899" s="113">
        <v>186</v>
      </c>
      <c r="C899" s="139" t="str">
        <f ca="1">IF(ISERROR(OFFSET('HARGA SATUAN'!$C$6,MATCH(B899,'HARGA SATUAN'!$N$7:$N$1492,0),0)),"",OFFSET('HARGA SATUAN'!$C$6,MATCH(B899,'HARGA SATUAN'!$N$7:$N$1492,0),0))</f>
        <v/>
      </c>
      <c r="D899" s="139">
        <f ca="1">SUMIFS(RAB!$F$14:$F$78,RAB!$C$14:$C$78,C899)</f>
        <v>0</v>
      </c>
      <c r="E899" s="26">
        <f t="shared" ca="1" si="35"/>
        <v>0</v>
      </c>
      <c r="F899" s="26">
        <f ca="1">IF(D899=0,0,SUM($E$713:E899))</f>
        <v>0</v>
      </c>
    </row>
    <row r="900" spans="2:6" hidden="1">
      <c r="B900" s="113">
        <v>187</v>
      </c>
      <c r="C900" s="139" t="str">
        <f ca="1">IF(ISERROR(OFFSET('HARGA SATUAN'!$C$6,MATCH(B900,'HARGA SATUAN'!$N$7:$N$1492,0),0)),"",OFFSET('HARGA SATUAN'!$C$6,MATCH(B900,'HARGA SATUAN'!$N$7:$N$1492,0),0))</f>
        <v/>
      </c>
      <c r="D900" s="139">
        <f ca="1">SUMIFS(RAB!$F$14:$F$78,RAB!$C$14:$C$78,C900)</f>
        <v>0</v>
      </c>
      <c r="E900" s="26">
        <f t="shared" ca="1" si="35"/>
        <v>0</v>
      </c>
      <c r="F900" s="26">
        <f ca="1">IF(D900=0,0,SUM($E$713:E900))</f>
        <v>0</v>
      </c>
    </row>
    <row r="901" spans="2:6" hidden="1">
      <c r="B901" s="113">
        <v>188</v>
      </c>
      <c r="C901" s="139" t="str">
        <f ca="1">IF(ISERROR(OFFSET('HARGA SATUAN'!$C$6,MATCH(B901,'HARGA SATUAN'!$N$7:$N$1492,0),0)),"",OFFSET('HARGA SATUAN'!$C$6,MATCH(B901,'HARGA SATUAN'!$N$7:$N$1492,0),0))</f>
        <v/>
      </c>
      <c r="D901" s="139">
        <f ca="1">SUMIFS(RAB!$F$14:$F$78,RAB!$C$14:$C$78,C901)</f>
        <v>0</v>
      </c>
      <c r="E901" s="26">
        <f t="shared" ca="1" si="35"/>
        <v>0</v>
      </c>
      <c r="F901" s="26">
        <f ca="1">IF(D901=0,0,SUM($E$713:E901))</f>
        <v>0</v>
      </c>
    </row>
    <row r="902" spans="2:6" hidden="1">
      <c r="B902" s="113">
        <v>189</v>
      </c>
      <c r="C902" s="139" t="str">
        <f ca="1">IF(ISERROR(OFFSET('HARGA SATUAN'!$C$6,MATCH(B902,'HARGA SATUAN'!$N$7:$N$1492,0),0)),"",OFFSET('HARGA SATUAN'!$C$6,MATCH(B902,'HARGA SATUAN'!$N$7:$N$1492,0),0))</f>
        <v/>
      </c>
      <c r="D902" s="139">
        <f ca="1">SUMIFS(RAB!$F$14:$F$78,RAB!$C$14:$C$78,C902)</f>
        <v>0</v>
      </c>
      <c r="E902" s="26">
        <f t="shared" ca="1" si="35"/>
        <v>0</v>
      </c>
      <c r="F902" s="26">
        <f ca="1">IF(D902=0,0,SUM($E$713:E902))</f>
        <v>0</v>
      </c>
    </row>
    <row r="903" spans="2:6" hidden="1">
      <c r="B903" s="113">
        <v>190</v>
      </c>
      <c r="C903" s="139" t="str">
        <f ca="1">IF(ISERROR(OFFSET('HARGA SATUAN'!$C$6,MATCH(B903,'HARGA SATUAN'!$N$7:$N$1492,0),0)),"",OFFSET('HARGA SATUAN'!$C$6,MATCH(B903,'HARGA SATUAN'!$N$7:$N$1492,0),0))</f>
        <v/>
      </c>
      <c r="D903" s="139">
        <f ca="1">SUMIFS(RAB!$F$14:$F$78,RAB!$C$14:$C$78,C903)</f>
        <v>0</v>
      </c>
      <c r="E903" s="26">
        <f t="shared" ca="1" si="35"/>
        <v>0</v>
      </c>
      <c r="F903" s="26">
        <f ca="1">IF(D903=0,0,SUM($E$713:E903))</f>
        <v>0</v>
      </c>
    </row>
    <row r="904" spans="2:6" hidden="1">
      <c r="B904" s="113">
        <v>191</v>
      </c>
      <c r="C904" s="139" t="str">
        <f ca="1">IF(ISERROR(OFFSET('HARGA SATUAN'!$C$6,MATCH(B904,'HARGA SATUAN'!$N$7:$N$1492,0),0)),"",OFFSET('HARGA SATUAN'!$C$6,MATCH(B904,'HARGA SATUAN'!$N$7:$N$1492,0),0))</f>
        <v/>
      </c>
      <c r="D904" s="139">
        <f ca="1">SUMIFS(RAB!$F$14:$F$78,RAB!$C$14:$C$78,C904)</f>
        <v>0</v>
      </c>
      <c r="E904" s="26">
        <f t="shared" ca="1" si="35"/>
        <v>0</v>
      </c>
      <c r="F904" s="26">
        <f ca="1">IF(D904=0,0,SUM($E$713:E904))</f>
        <v>0</v>
      </c>
    </row>
    <row r="905" spans="2:6" hidden="1">
      <c r="B905" s="113">
        <v>192</v>
      </c>
      <c r="C905" s="139" t="str">
        <f ca="1">IF(ISERROR(OFFSET('HARGA SATUAN'!$C$6,MATCH(B905,'HARGA SATUAN'!$N$7:$N$1492,0),0)),"",OFFSET('HARGA SATUAN'!$C$6,MATCH(B905,'HARGA SATUAN'!$N$7:$N$1492,0),0))</f>
        <v/>
      </c>
      <c r="D905" s="139">
        <f ca="1">SUMIFS(RAB!$F$14:$F$78,RAB!$C$14:$C$78,C905)</f>
        <v>0</v>
      </c>
      <c r="E905" s="26">
        <f t="shared" ca="1" si="35"/>
        <v>0</v>
      </c>
      <c r="F905" s="26">
        <f ca="1">IF(D905=0,0,SUM($E$713:E905))</f>
        <v>0</v>
      </c>
    </row>
    <row r="906" spans="2:6" hidden="1">
      <c r="B906" s="113">
        <v>193</v>
      </c>
      <c r="C906" s="139" t="str">
        <f ca="1">IF(ISERROR(OFFSET('HARGA SATUAN'!$C$6,MATCH(B906,'HARGA SATUAN'!$N$7:$N$1492,0),0)),"",OFFSET('HARGA SATUAN'!$C$6,MATCH(B906,'HARGA SATUAN'!$N$7:$N$1492,0),0))</f>
        <v/>
      </c>
      <c r="D906" s="139">
        <f ca="1">SUMIFS(RAB!$F$14:$F$78,RAB!$C$14:$C$78,C906)</f>
        <v>0</v>
      </c>
      <c r="E906" s="26">
        <f t="shared" ca="1" si="35"/>
        <v>0</v>
      </c>
      <c r="F906" s="26">
        <f ca="1">IF(D906=0,0,SUM($E$713:E906))</f>
        <v>0</v>
      </c>
    </row>
    <row r="907" spans="2:6" hidden="1">
      <c r="B907" s="113">
        <v>194</v>
      </c>
      <c r="C907" s="139" t="str">
        <f ca="1">IF(ISERROR(OFFSET('HARGA SATUAN'!$C$6,MATCH(B907,'HARGA SATUAN'!$N$7:$N$1492,0),0)),"",OFFSET('HARGA SATUAN'!$C$6,MATCH(B907,'HARGA SATUAN'!$N$7:$N$1492,0),0))</f>
        <v/>
      </c>
      <c r="D907" s="139">
        <f ca="1">SUMIFS(RAB!$F$14:$F$78,RAB!$C$14:$C$78,C907)</f>
        <v>0</v>
      </c>
      <c r="E907" s="26">
        <f t="shared" ref="E907:E970" ca="1" si="36">IF(D907=0,0,1)</f>
        <v>0</v>
      </c>
      <c r="F907" s="26">
        <f ca="1">IF(D907=0,0,SUM($E$713:E907))</f>
        <v>0</v>
      </c>
    </row>
    <row r="908" spans="2:6" hidden="1">
      <c r="B908" s="113">
        <v>195</v>
      </c>
      <c r="C908" s="139" t="str">
        <f ca="1">IF(ISERROR(OFFSET('HARGA SATUAN'!$C$6,MATCH(B908,'HARGA SATUAN'!$N$7:$N$1492,0),0)),"",OFFSET('HARGA SATUAN'!$C$6,MATCH(B908,'HARGA SATUAN'!$N$7:$N$1492,0),0))</f>
        <v/>
      </c>
      <c r="D908" s="139">
        <f ca="1">SUMIFS(RAB!$F$14:$F$78,RAB!$C$14:$C$78,C908)</f>
        <v>0</v>
      </c>
      <c r="E908" s="26">
        <f t="shared" ca="1" si="36"/>
        <v>0</v>
      </c>
      <c r="F908" s="26">
        <f ca="1">IF(D908=0,0,SUM($E$713:E908))</f>
        <v>0</v>
      </c>
    </row>
    <row r="909" spans="2:6" hidden="1">
      <c r="B909" s="113">
        <v>196</v>
      </c>
      <c r="C909" s="139" t="str">
        <f ca="1">IF(ISERROR(OFFSET('HARGA SATUAN'!$C$6,MATCH(B909,'HARGA SATUAN'!$N$7:$N$1492,0),0)),"",OFFSET('HARGA SATUAN'!$C$6,MATCH(B909,'HARGA SATUAN'!$N$7:$N$1492,0),0))</f>
        <v/>
      </c>
      <c r="D909" s="139">
        <f ca="1">SUMIFS(RAB!$F$14:$F$78,RAB!$C$14:$C$78,C909)</f>
        <v>0</v>
      </c>
      <c r="E909" s="26">
        <f t="shared" ca="1" si="36"/>
        <v>0</v>
      </c>
      <c r="F909" s="26">
        <f ca="1">IF(D909=0,0,SUM($E$713:E909))</f>
        <v>0</v>
      </c>
    </row>
    <row r="910" spans="2:6" hidden="1">
      <c r="B910" s="113">
        <v>197</v>
      </c>
      <c r="C910" s="139" t="str">
        <f ca="1">IF(ISERROR(OFFSET('HARGA SATUAN'!$C$6,MATCH(B910,'HARGA SATUAN'!$N$7:$N$1492,0),0)),"",OFFSET('HARGA SATUAN'!$C$6,MATCH(B910,'HARGA SATUAN'!$N$7:$N$1492,0),0))</f>
        <v/>
      </c>
      <c r="D910" s="139">
        <f ca="1">SUMIFS(RAB!$F$14:$F$78,RAB!$C$14:$C$78,C910)</f>
        <v>0</v>
      </c>
      <c r="E910" s="26">
        <f t="shared" ca="1" si="36"/>
        <v>0</v>
      </c>
      <c r="F910" s="26">
        <f ca="1">IF(D910=0,0,SUM($E$713:E910))</f>
        <v>0</v>
      </c>
    </row>
    <row r="911" spans="2:6" hidden="1">
      <c r="B911" s="113">
        <v>198</v>
      </c>
      <c r="C911" s="139" t="str">
        <f ca="1">IF(ISERROR(OFFSET('HARGA SATUAN'!$C$6,MATCH(B911,'HARGA SATUAN'!$N$7:$N$1492,0),0)),"",OFFSET('HARGA SATUAN'!$C$6,MATCH(B911,'HARGA SATUAN'!$N$7:$N$1492,0),0))</f>
        <v/>
      </c>
      <c r="D911" s="139">
        <f ca="1">SUMIFS(RAB!$F$14:$F$78,RAB!$C$14:$C$78,C911)</f>
        <v>0</v>
      </c>
      <c r="E911" s="26">
        <f t="shared" ca="1" si="36"/>
        <v>0</v>
      </c>
      <c r="F911" s="26">
        <f ca="1">IF(D911=0,0,SUM($E$713:E911))</f>
        <v>0</v>
      </c>
    </row>
    <row r="912" spans="2:6" hidden="1">
      <c r="B912" s="113">
        <v>199</v>
      </c>
      <c r="C912" s="139" t="str">
        <f ca="1">IF(ISERROR(OFFSET('HARGA SATUAN'!$C$6,MATCH(B912,'HARGA SATUAN'!$N$7:$N$1492,0),0)),"",OFFSET('HARGA SATUAN'!$C$6,MATCH(B912,'HARGA SATUAN'!$N$7:$N$1492,0),0))</f>
        <v/>
      </c>
      <c r="D912" s="139">
        <f ca="1">SUMIFS(RAB!$F$14:$F$78,RAB!$C$14:$C$78,C912)</f>
        <v>0</v>
      </c>
      <c r="E912" s="26">
        <f t="shared" ca="1" si="36"/>
        <v>0</v>
      </c>
      <c r="F912" s="26">
        <f ca="1">IF(D912=0,0,SUM($E$713:E912))</f>
        <v>0</v>
      </c>
    </row>
    <row r="913" spans="2:6" hidden="1">
      <c r="B913" s="113">
        <v>200</v>
      </c>
      <c r="C913" s="139" t="str">
        <f ca="1">IF(ISERROR(OFFSET('HARGA SATUAN'!$C$6,MATCH(B913,'HARGA SATUAN'!$N$7:$N$1492,0),0)),"",OFFSET('HARGA SATUAN'!$C$6,MATCH(B913,'HARGA SATUAN'!$N$7:$N$1492,0),0))</f>
        <v/>
      </c>
      <c r="D913" s="139">
        <f ca="1">SUMIFS(RAB!$F$14:$F$78,RAB!$C$14:$C$78,C913)</f>
        <v>0</v>
      </c>
      <c r="E913" s="26">
        <f t="shared" ca="1" si="36"/>
        <v>0</v>
      </c>
      <c r="F913" s="26">
        <f ca="1">IF(D913=0,0,SUM($E$713:E913))</f>
        <v>0</v>
      </c>
    </row>
    <row r="914" spans="2:6" hidden="1">
      <c r="B914" s="113">
        <v>201</v>
      </c>
      <c r="C914" s="139" t="str">
        <f ca="1">IF(ISERROR(OFFSET('HARGA SATUAN'!$C$6,MATCH(B914,'HARGA SATUAN'!$N$7:$N$1492,0),0)),"",OFFSET('HARGA SATUAN'!$C$6,MATCH(B914,'HARGA SATUAN'!$N$7:$N$1492,0),0))</f>
        <v/>
      </c>
      <c r="D914" s="139">
        <f ca="1">SUMIFS(RAB!$F$14:$F$78,RAB!$C$14:$C$78,C914)</f>
        <v>0</v>
      </c>
      <c r="E914" s="26">
        <f t="shared" ca="1" si="36"/>
        <v>0</v>
      </c>
      <c r="F914" s="26">
        <f ca="1">IF(D914=0,0,SUM($E$713:E914))</f>
        <v>0</v>
      </c>
    </row>
    <row r="915" spans="2:6" hidden="1">
      <c r="B915" s="113">
        <v>202</v>
      </c>
      <c r="C915" s="139" t="str">
        <f ca="1">IF(ISERROR(OFFSET('HARGA SATUAN'!$C$6,MATCH(B915,'HARGA SATUAN'!$N$7:$N$1492,0),0)),"",OFFSET('HARGA SATUAN'!$C$6,MATCH(B915,'HARGA SATUAN'!$N$7:$N$1492,0),0))</f>
        <v/>
      </c>
      <c r="D915" s="139">
        <f ca="1">SUMIFS(RAB!$F$14:$F$78,RAB!$C$14:$C$78,C915)</f>
        <v>0</v>
      </c>
      <c r="E915" s="26">
        <f t="shared" ca="1" si="36"/>
        <v>0</v>
      </c>
      <c r="F915" s="26">
        <f ca="1">IF(D915=0,0,SUM($E$713:E915))</f>
        <v>0</v>
      </c>
    </row>
    <row r="916" spans="2:6" hidden="1">
      <c r="B916" s="113">
        <v>203</v>
      </c>
      <c r="C916" s="139" t="str">
        <f ca="1">IF(ISERROR(OFFSET('HARGA SATUAN'!$C$6,MATCH(B916,'HARGA SATUAN'!$N$7:$N$1492,0),0)),"",OFFSET('HARGA SATUAN'!$C$6,MATCH(B916,'HARGA SATUAN'!$N$7:$N$1492,0),0))</f>
        <v/>
      </c>
      <c r="D916" s="139">
        <f ca="1">SUMIFS(RAB!$F$14:$F$78,RAB!$C$14:$C$78,C916)</f>
        <v>0</v>
      </c>
      <c r="E916" s="26">
        <f t="shared" ca="1" si="36"/>
        <v>0</v>
      </c>
      <c r="F916" s="26">
        <f ca="1">IF(D916=0,0,SUM($E$713:E916))</f>
        <v>0</v>
      </c>
    </row>
    <row r="917" spans="2:6" hidden="1">
      <c r="B917" s="113">
        <v>204</v>
      </c>
      <c r="C917" s="139" t="str">
        <f ca="1">IF(ISERROR(OFFSET('HARGA SATUAN'!$C$6,MATCH(B917,'HARGA SATUAN'!$N$7:$N$1492,0),0)),"",OFFSET('HARGA SATUAN'!$C$6,MATCH(B917,'HARGA SATUAN'!$N$7:$N$1492,0),0))</f>
        <v/>
      </c>
      <c r="D917" s="139">
        <f ca="1">SUMIFS(RAB!$F$14:$F$78,RAB!$C$14:$C$78,C917)</f>
        <v>0</v>
      </c>
      <c r="E917" s="26">
        <f t="shared" ca="1" si="36"/>
        <v>0</v>
      </c>
      <c r="F917" s="26">
        <f ca="1">IF(D917=0,0,SUM($E$713:E917))</f>
        <v>0</v>
      </c>
    </row>
    <row r="918" spans="2:6" hidden="1">
      <c r="B918" s="113">
        <v>205</v>
      </c>
      <c r="C918" s="139" t="str">
        <f ca="1">IF(ISERROR(OFFSET('HARGA SATUAN'!$C$6,MATCH(B918,'HARGA SATUAN'!$N$7:$N$1492,0),0)),"",OFFSET('HARGA SATUAN'!$C$6,MATCH(B918,'HARGA SATUAN'!$N$7:$N$1492,0),0))</f>
        <v/>
      </c>
      <c r="D918" s="139">
        <f ca="1">SUMIFS(RAB!$F$14:$F$78,RAB!$C$14:$C$78,C918)</f>
        <v>0</v>
      </c>
      <c r="E918" s="26">
        <f t="shared" ca="1" si="36"/>
        <v>0</v>
      </c>
      <c r="F918" s="26">
        <f ca="1">IF(D918=0,0,SUM($E$713:E918))</f>
        <v>0</v>
      </c>
    </row>
    <row r="919" spans="2:6" hidden="1">
      <c r="B919" s="113">
        <v>206</v>
      </c>
      <c r="C919" s="139" t="str">
        <f ca="1">IF(ISERROR(OFFSET('HARGA SATUAN'!$C$6,MATCH(B919,'HARGA SATUAN'!$N$7:$N$1492,0),0)),"",OFFSET('HARGA SATUAN'!$C$6,MATCH(B919,'HARGA SATUAN'!$N$7:$N$1492,0),0))</f>
        <v/>
      </c>
      <c r="D919" s="139">
        <f ca="1">SUMIFS(RAB!$F$14:$F$78,RAB!$C$14:$C$78,C919)</f>
        <v>0</v>
      </c>
      <c r="E919" s="26">
        <f t="shared" ca="1" si="36"/>
        <v>0</v>
      </c>
      <c r="F919" s="26">
        <f ca="1">IF(D919=0,0,SUM($E$713:E919))</f>
        <v>0</v>
      </c>
    </row>
    <row r="920" spans="2:6" hidden="1">
      <c r="B920" s="113">
        <v>207</v>
      </c>
      <c r="C920" s="139" t="str">
        <f ca="1">IF(ISERROR(OFFSET('HARGA SATUAN'!$C$6,MATCH(B920,'HARGA SATUAN'!$N$7:$N$1492,0),0)),"",OFFSET('HARGA SATUAN'!$C$6,MATCH(B920,'HARGA SATUAN'!$N$7:$N$1492,0),0))</f>
        <v/>
      </c>
      <c r="D920" s="139">
        <f ca="1">SUMIFS(RAB!$F$14:$F$78,RAB!$C$14:$C$78,C920)</f>
        <v>0</v>
      </c>
      <c r="E920" s="26">
        <f t="shared" ca="1" si="36"/>
        <v>0</v>
      </c>
      <c r="F920" s="26">
        <f ca="1">IF(D920=0,0,SUM($E$713:E920))</f>
        <v>0</v>
      </c>
    </row>
    <row r="921" spans="2:6" hidden="1">
      <c r="B921" s="113">
        <v>208</v>
      </c>
      <c r="C921" s="139" t="str">
        <f ca="1">IF(ISERROR(OFFSET('HARGA SATUAN'!$C$6,MATCH(B921,'HARGA SATUAN'!$N$7:$N$1492,0),0)),"",OFFSET('HARGA SATUAN'!$C$6,MATCH(B921,'HARGA SATUAN'!$N$7:$N$1492,0),0))</f>
        <v/>
      </c>
      <c r="D921" s="139">
        <f ca="1">SUMIFS(RAB!$F$14:$F$78,RAB!$C$14:$C$78,C921)</f>
        <v>0</v>
      </c>
      <c r="E921" s="26">
        <f t="shared" ca="1" si="36"/>
        <v>0</v>
      </c>
      <c r="F921" s="26">
        <f ca="1">IF(D921=0,0,SUM($E$713:E921))</f>
        <v>0</v>
      </c>
    </row>
    <row r="922" spans="2:6" hidden="1">
      <c r="B922" s="113">
        <v>209</v>
      </c>
      <c r="C922" s="139" t="str">
        <f ca="1">IF(ISERROR(OFFSET('HARGA SATUAN'!$C$6,MATCH(B922,'HARGA SATUAN'!$N$7:$N$1492,0),0)),"",OFFSET('HARGA SATUAN'!$C$6,MATCH(B922,'HARGA SATUAN'!$N$7:$N$1492,0),0))</f>
        <v/>
      </c>
      <c r="D922" s="139">
        <f ca="1">SUMIFS(RAB!$F$14:$F$78,RAB!$C$14:$C$78,C922)</f>
        <v>0</v>
      </c>
      <c r="E922" s="26">
        <f t="shared" ca="1" si="36"/>
        <v>0</v>
      </c>
      <c r="F922" s="26">
        <f ca="1">IF(D922=0,0,SUM($E$713:E922))</f>
        <v>0</v>
      </c>
    </row>
    <row r="923" spans="2:6" hidden="1">
      <c r="B923" s="113">
        <v>210</v>
      </c>
      <c r="C923" s="139" t="str">
        <f ca="1">IF(ISERROR(OFFSET('HARGA SATUAN'!$C$6,MATCH(B923,'HARGA SATUAN'!$N$7:$N$1492,0),0)),"",OFFSET('HARGA SATUAN'!$C$6,MATCH(B923,'HARGA SATUAN'!$N$7:$N$1492,0),0))</f>
        <v/>
      </c>
      <c r="D923" s="139">
        <f ca="1">SUMIFS(RAB!$F$14:$F$78,RAB!$C$14:$C$78,C923)</f>
        <v>0</v>
      </c>
      <c r="E923" s="26">
        <f t="shared" ca="1" si="36"/>
        <v>0</v>
      </c>
      <c r="F923" s="26">
        <f ca="1">IF(D923=0,0,SUM($E$713:E923))</f>
        <v>0</v>
      </c>
    </row>
    <row r="924" spans="2:6" hidden="1">
      <c r="B924" s="113">
        <v>211</v>
      </c>
      <c r="C924" s="139" t="str">
        <f ca="1">IF(ISERROR(OFFSET('HARGA SATUAN'!$C$6,MATCH(B924,'HARGA SATUAN'!$N$7:$N$1492,0),0)),"",OFFSET('HARGA SATUAN'!$C$6,MATCH(B924,'HARGA SATUAN'!$N$7:$N$1492,0),0))</f>
        <v/>
      </c>
      <c r="D924" s="139">
        <f ca="1">SUMIFS(RAB!$F$14:$F$78,RAB!$C$14:$C$78,C924)</f>
        <v>0</v>
      </c>
      <c r="E924" s="26">
        <f t="shared" ca="1" si="36"/>
        <v>0</v>
      </c>
      <c r="F924" s="26">
        <f ca="1">IF(D924=0,0,SUM($E$713:E924))</f>
        <v>0</v>
      </c>
    </row>
    <row r="925" spans="2:6" hidden="1">
      <c r="B925" s="113">
        <v>212</v>
      </c>
      <c r="C925" s="139" t="str">
        <f ca="1">IF(ISERROR(OFFSET('HARGA SATUAN'!$C$6,MATCH(B925,'HARGA SATUAN'!$N$7:$N$1492,0),0)),"",OFFSET('HARGA SATUAN'!$C$6,MATCH(B925,'HARGA SATUAN'!$N$7:$N$1492,0),0))</f>
        <v/>
      </c>
      <c r="D925" s="139">
        <f ca="1">SUMIFS(RAB!$F$14:$F$78,RAB!$C$14:$C$78,C925)</f>
        <v>0</v>
      </c>
      <c r="E925" s="26">
        <f t="shared" ca="1" si="36"/>
        <v>0</v>
      </c>
      <c r="F925" s="26">
        <f ca="1">IF(D925=0,0,SUM($E$713:E925))</f>
        <v>0</v>
      </c>
    </row>
    <row r="926" spans="2:6" hidden="1">
      <c r="B926" s="113">
        <v>213</v>
      </c>
      <c r="C926" s="139" t="str">
        <f ca="1">IF(ISERROR(OFFSET('HARGA SATUAN'!$C$6,MATCH(B926,'HARGA SATUAN'!$N$7:$N$1492,0),0)),"",OFFSET('HARGA SATUAN'!$C$6,MATCH(B926,'HARGA SATUAN'!$N$7:$N$1492,0),0))</f>
        <v/>
      </c>
      <c r="D926" s="139">
        <f ca="1">SUMIFS(RAB!$F$14:$F$78,RAB!$C$14:$C$78,C926)</f>
        <v>0</v>
      </c>
      <c r="E926" s="26">
        <f t="shared" ca="1" si="36"/>
        <v>0</v>
      </c>
      <c r="F926" s="26">
        <f ca="1">IF(D926=0,0,SUM($E$713:E926))</f>
        <v>0</v>
      </c>
    </row>
    <row r="927" spans="2:6" hidden="1">
      <c r="B927" s="113">
        <v>214</v>
      </c>
      <c r="C927" s="139" t="str">
        <f ca="1">IF(ISERROR(OFFSET('HARGA SATUAN'!$C$6,MATCH(B927,'HARGA SATUAN'!$N$7:$N$1492,0),0)),"",OFFSET('HARGA SATUAN'!$C$6,MATCH(B927,'HARGA SATUAN'!$N$7:$N$1492,0),0))</f>
        <v/>
      </c>
      <c r="D927" s="139">
        <f ca="1">SUMIFS(RAB!$F$14:$F$78,RAB!$C$14:$C$78,C927)</f>
        <v>0</v>
      </c>
      <c r="E927" s="26">
        <f t="shared" ca="1" si="36"/>
        <v>0</v>
      </c>
      <c r="F927" s="26">
        <f ca="1">IF(D927=0,0,SUM($E$713:E927))</f>
        <v>0</v>
      </c>
    </row>
    <row r="928" spans="2:6" hidden="1">
      <c r="B928" s="113">
        <v>215</v>
      </c>
      <c r="C928" s="139" t="str">
        <f ca="1">IF(ISERROR(OFFSET('HARGA SATUAN'!$C$6,MATCH(B928,'HARGA SATUAN'!$N$7:$N$1492,0),0)),"",OFFSET('HARGA SATUAN'!$C$6,MATCH(B928,'HARGA SATUAN'!$N$7:$N$1492,0),0))</f>
        <v/>
      </c>
      <c r="D928" s="139">
        <f ca="1">SUMIFS(RAB!$F$14:$F$78,RAB!$C$14:$C$78,C928)</f>
        <v>0</v>
      </c>
      <c r="E928" s="26">
        <f t="shared" ca="1" si="36"/>
        <v>0</v>
      </c>
      <c r="F928" s="26">
        <f ca="1">IF(D928=0,0,SUM($E$713:E928))</f>
        <v>0</v>
      </c>
    </row>
    <row r="929" spans="2:6" hidden="1">
      <c r="B929" s="113">
        <v>216</v>
      </c>
      <c r="C929" s="139" t="str">
        <f ca="1">IF(ISERROR(OFFSET('HARGA SATUAN'!$C$6,MATCH(B929,'HARGA SATUAN'!$N$7:$N$1492,0),0)),"",OFFSET('HARGA SATUAN'!$C$6,MATCH(B929,'HARGA SATUAN'!$N$7:$N$1492,0),0))</f>
        <v/>
      </c>
      <c r="D929" s="139">
        <f ca="1">SUMIFS(RAB!$F$14:$F$78,RAB!$C$14:$C$78,C929)</f>
        <v>0</v>
      </c>
      <c r="E929" s="26">
        <f t="shared" ca="1" si="36"/>
        <v>0</v>
      </c>
      <c r="F929" s="26">
        <f ca="1">IF(D929=0,0,SUM($E$713:E929))</f>
        <v>0</v>
      </c>
    </row>
    <row r="930" spans="2:6" hidden="1">
      <c r="B930" s="113">
        <v>217</v>
      </c>
      <c r="C930" s="139" t="str">
        <f ca="1">IF(ISERROR(OFFSET('HARGA SATUAN'!$C$6,MATCH(B930,'HARGA SATUAN'!$N$7:$N$1492,0),0)),"",OFFSET('HARGA SATUAN'!$C$6,MATCH(B930,'HARGA SATUAN'!$N$7:$N$1492,0),0))</f>
        <v/>
      </c>
      <c r="D930" s="139">
        <f ca="1">SUMIFS(RAB!$F$14:$F$78,RAB!$C$14:$C$78,C930)</f>
        <v>0</v>
      </c>
      <c r="E930" s="26">
        <f t="shared" ca="1" si="36"/>
        <v>0</v>
      </c>
      <c r="F930" s="26">
        <f ca="1">IF(D930=0,0,SUM($E$713:E930))</f>
        <v>0</v>
      </c>
    </row>
    <row r="931" spans="2:6" hidden="1">
      <c r="B931" s="113">
        <v>218</v>
      </c>
      <c r="C931" s="139" t="str">
        <f ca="1">IF(ISERROR(OFFSET('HARGA SATUAN'!$C$6,MATCH(B931,'HARGA SATUAN'!$N$7:$N$1492,0),0)),"",OFFSET('HARGA SATUAN'!$C$6,MATCH(B931,'HARGA SATUAN'!$N$7:$N$1492,0),0))</f>
        <v/>
      </c>
      <c r="D931" s="139">
        <f ca="1">SUMIFS(RAB!$F$14:$F$78,RAB!$C$14:$C$78,C931)</f>
        <v>0</v>
      </c>
      <c r="E931" s="26">
        <f t="shared" ca="1" si="36"/>
        <v>0</v>
      </c>
      <c r="F931" s="26">
        <f ca="1">IF(D931=0,0,SUM($E$713:E931))</f>
        <v>0</v>
      </c>
    </row>
    <row r="932" spans="2:6" hidden="1">
      <c r="B932" s="113">
        <v>219</v>
      </c>
      <c r="C932" s="139" t="str">
        <f ca="1">IF(ISERROR(OFFSET('HARGA SATUAN'!$C$6,MATCH(B932,'HARGA SATUAN'!$N$7:$N$1492,0),0)),"",OFFSET('HARGA SATUAN'!$C$6,MATCH(B932,'HARGA SATUAN'!$N$7:$N$1492,0),0))</f>
        <v/>
      </c>
      <c r="D932" s="139">
        <f ca="1">SUMIFS(RAB!$F$14:$F$78,RAB!$C$14:$C$78,C932)</f>
        <v>0</v>
      </c>
      <c r="E932" s="26">
        <f t="shared" ca="1" si="36"/>
        <v>0</v>
      </c>
      <c r="F932" s="26">
        <f ca="1">IF(D932=0,0,SUM($E$713:E932))</f>
        <v>0</v>
      </c>
    </row>
    <row r="933" spans="2:6" hidden="1">
      <c r="B933" s="113">
        <v>220</v>
      </c>
      <c r="C933" s="139" t="str">
        <f ca="1">IF(ISERROR(OFFSET('HARGA SATUAN'!$C$6,MATCH(B933,'HARGA SATUAN'!$N$7:$N$1492,0),0)),"",OFFSET('HARGA SATUAN'!$C$6,MATCH(B933,'HARGA SATUAN'!$N$7:$N$1492,0),0))</f>
        <v/>
      </c>
      <c r="D933" s="139">
        <f ca="1">SUMIFS(RAB!$F$14:$F$78,RAB!$C$14:$C$78,C933)</f>
        <v>0</v>
      </c>
      <c r="E933" s="26">
        <f t="shared" ca="1" si="36"/>
        <v>0</v>
      </c>
      <c r="F933" s="26">
        <f ca="1">IF(D933=0,0,SUM($E$713:E933))</f>
        <v>0</v>
      </c>
    </row>
    <row r="934" spans="2:6" hidden="1">
      <c r="B934" s="113">
        <v>221</v>
      </c>
      <c r="C934" s="139" t="str">
        <f ca="1">IF(ISERROR(OFFSET('HARGA SATUAN'!$C$6,MATCH(B934,'HARGA SATUAN'!$N$7:$N$1492,0),0)),"",OFFSET('HARGA SATUAN'!$C$6,MATCH(B934,'HARGA SATUAN'!$N$7:$N$1492,0),0))</f>
        <v/>
      </c>
      <c r="D934" s="139">
        <f ca="1">SUMIFS(RAB!$F$14:$F$78,RAB!$C$14:$C$78,C934)</f>
        <v>0</v>
      </c>
      <c r="E934" s="26">
        <f t="shared" ca="1" si="36"/>
        <v>0</v>
      </c>
      <c r="F934" s="26">
        <f ca="1">IF(D934=0,0,SUM($E$713:E934))</f>
        <v>0</v>
      </c>
    </row>
    <row r="935" spans="2:6" hidden="1">
      <c r="B935" s="113">
        <v>222</v>
      </c>
      <c r="C935" s="139" t="str">
        <f ca="1">IF(ISERROR(OFFSET('HARGA SATUAN'!$C$6,MATCH(B935,'HARGA SATUAN'!$N$7:$N$1492,0),0)),"",OFFSET('HARGA SATUAN'!$C$6,MATCH(B935,'HARGA SATUAN'!$N$7:$N$1492,0),0))</f>
        <v/>
      </c>
      <c r="D935" s="139">
        <f ca="1">SUMIFS(RAB!$F$14:$F$78,RAB!$C$14:$C$78,C935)</f>
        <v>0</v>
      </c>
      <c r="E935" s="26">
        <f t="shared" ca="1" si="36"/>
        <v>0</v>
      </c>
      <c r="F935" s="26">
        <f ca="1">IF(D935=0,0,SUM($E$713:E935))</f>
        <v>0</v>
      </c>
    </row>
    <row r="936" spans="2:6" hidden="1">
      <c r="B936" s="113">
        <v>223</v>
      </c>
      <c r="C936" s="139" t="str">
        <f ca="1">IF(ISERROR(OFFSET('HARGA SATUAN'!$C$6,MATCH(B936,'HARGA SATUAN'!$N$7:$N$1492,0),0)),"",OFFSET('HARGA SATUAN'!$C$6,MATCH(B936,'HARGA SATUAN'!$N$7:$N$1492,0),0))</f>
        <v/>
      </c>
      <c r="D936" s="139">
        <f ca="1">SUMIFS(RAB!$F$14:$F$78,RAB!$C$14:$C$78,C936)</f>
        <v>0</v>
      </c>
      <c r="E936" s="26">
        <f t="shared" ca="1" si="36"/>
        <v>0</v>
      </c>
      <c r="F936" s="26">
        <f ca="1">IF(D936=0,0,SUM($E$713:E936))</f>
        <v>0</v>
      </c>
    </row>
    <row r="937" spans="2:6" hidden="1">
      <c r="B937" s="113">
        <v>224</v>
      </c>
      <c r="C937" s="139" t="str">
        <f ca="1">IF(ISERROR(OFFSET('HARGA SATUAN'!$C$6,MATCH(B937,'HARGA SATUAN'!$N$7:$N$1492,0),0)),"",OFFSET('HARGA SATUAN'!$C$6,MATCH(B937,'HARGA SATUAN'!$N$7:$N$1492,0),0))</f>
        <v/>
      </c>
      <c r="D937" s="139">
        <f ca="1">SUMIFS(RAB!$F$14:$F$78,RAB!$C$14:$C$78,C937)</f>
        <v>0</v>
      </c>
      <c r="E937" s="26">
        <f t="shared" ca="1" si="36"/>
        <v>0</v>
      </c>
      <c r="F937" s="26">
        <f ca="1">IF(D937=0,0,SUM($E$713:E937))</f>
        <v>0</v>
      </c>
    </row>
    <row r="938" spans="2:6" hidden="1">
      <c r="B938" s="113">
        <v>225</v>
      </c>
      <c r="C938" s="139" t="str">
        <f ca="1">IF(ISERROR(OFFSET('HARGA SATUAN'!$C$6,MATCH(B938,'HARGA SATUAN'!$N$7:$N$1492,0),0)),"",OFFSET('HARGA SATUAN'!$C$6,MATCH(B938,'HARGA SATUAN'!$N$7:$N$1492,0),0))</f>
        <v/>
      </c>
      <c r="D938" s="139">
        <f ca="1">SUMIFS(RAB!$F$14:$F$78,RAB!$C$14:$C$78,C938)</f>
        <v>0</v>
      </c>
      <c r="E938" s="26">
        <f t="shared" ca="1" si="36"/>
        <v>0</v>
      </c>
      <c r="F938" s="26">
        <f ca="1">IF(D938=0,0,SUM($E$713:E938))</f>
        <v>0</v>
      </c>
    </row>
    <row r="939" spans="2:6" hidden="1">
      <c r="B939" s="113">
        <v>226</v>
      </c>
      <c r="C939" s="139" t="str">
        <f ca="1">IF(ISERROR(OFFSET('HARGA SATUAN'!$C$6,MATCH(B939,'HARGA SATUAN'!$N$7:$N$1492,0),0)),"",OFFSET('HARGA SATUAN'!$C$6,MATCH(B939,'HARGA SATUAN'!$N$7:$N$1492,0),0))</f>
        <v/>
      </c>
      <c r="D939" s="139">
        <f ca="1">SUMIFS(RAB!$F$14:$F$78,RAB!$C$14:$C$78,C939)</f>
        <v>0</v>
      </c>
      <c r="E939" s="26">
        <f t="shared" ca="1" si="36"/>
        <v>0</v>
      </c>
      <c r="F939" s="26">
        <f ca="1">IF(D939=0,0,SUM($E$713:E939))</f>
        <v>0</v>
      </c>
    </row>
    <row r="940" spans="2:6" hidden="1">
      <c r="B940" s="113">
        <v>227</v>
      </c>
      <c r="C940" s="139" t="str">
        <f ca="1">IF(ISERROR(OFFSET('HARGA SATUAN'!$C$6,MATCH(B940,'HARGA SATUAN'!$N$7:$N$1492,0),0)),"",OFFSET('HARGA SATUAN'!$C$6,MATCH(B940,'HARGA SATUAN'!$N$7:$N$1492,0),0))</f>
        <v/>
      </c>
      <c r="D940" s="139">
        <f ca="1">SUMIFS(RAB!$F$14:$F$78,RAB!$C$14:$C$78,C940)</f>
        <v>0</v>
      </c>
      <c r="E940" s="26">
        <f t="shared" ca="1" si="36"/>
        <v>0</v>
      </c>
      <c r="F940" s="26">
        <f ca="1">IF(D940=0,0,SUM($E$713:E940))</f>
        <v>0</v>
      </c>
    </row>
    <row r="941" spans="2:6" hidden="1">
      <c r="B941" s="113">
        <v>228</v>
      </c>
      <c r="C941" s="139" t="str">
        <f ca="1">IF(ISERROR(OFFSET('HARGA SATUAN'!$C$6,MATCH(B941,'HARGA SATUAN'!$N$7:$N$1492,0),0)),"",OFFSET('HARGA SATUAN'!$C$6,MATCH(B941,'HARGA SATUAN'!$N$7:$N$1492,0),0))</f>
        <v/>
      </c>
      <c r="D941" s="139">
        <f ca="1">SUMIFS(RAB!$F$14:$F$78,RAB!$C$14:$C$78,C941)</f>
        <v>0</v>
      </c>
      <c r="E941" s="26">
        <f t="shared" ca="1" si="36"/>
        <v>0</v>
      </c>
      <c r="F941" s="26">
        <f ca="1">IF(D941=0,0,SUM($E$713:E941))</f>
        <v>0</v>
      </c>
    </row>
    <row r="942" spans="2:6" hidden="1">
      <c r="B942" s="113">
        <v>229</v>
      </c>
      <c r="C942" s="139" t="str">
        <f ca="1">IF(ISERROR(OFFSET('HARGA SATUAN'!$C$6,MATCH(B942,'HARGA SATUAN'!$N$7:$N$1492,0),0)),"",OFFSET('HARGA SATUAN'!$C$6,MATCH(B942,'HARGA SATUAN'!$N$7:$N$1492,0),0))</f>
        <v/>
      </c>
      <c r="D942" s="139">
        <f ca="1">SUMIFS(RAB!$F$14:$F$78,RAB!$C$14:$C$78,C942)</f>
        <v>0</v>
      </c>
      <c r="E942" s="26">
        <f t="shared" ca="1" si="36"/>
        <v>0</v>
      </c>
      <c r="F942" s="26">
        <f ca="1">IF(D942=0,0,SUM($E$713:E942))</f>
        <v>0</v>
      </c>
    </row>
    <row r="943" spans="2:6" hidden="1">
      <c r="B943" s="113">
        <v>230</v>
      </c>
      <c r="C943" s="139" t="str">
        <f ca="1">IF(ISERROR(OFFSET('HARGA SATUAN'!$C$6,MATCH(B943,'HARGA SATUAN'!$N$7:$N$1492,0),0)),"",OFFSET('HARGA SATUAN'!$C$6,MATCH(B943,'HARGA SATUAN'!$N$7:$N$1492,0),0))</f>
        <v/>
      </c>
      <c r="D943" s="139">
        <f ca="1">SUMIFS(RAB!$F$14:$F$78,RAB!$C$14:$C$78,C943)</f>
        <v>0</v>
      </c>
      <c r="E943" s="26">
        <f t="shared" ca="1" si="36"/>
        <v>0</v>
      </c>
      <c r="F943" s="26">
        <f ca="1">IF(D943=0,0,SUM($E$713:E943))</f>
        <v>0</v>
      </c>
    </row>
    <row r="944" spans="2:6" hidden="1">
      <c r="B944" s="113">
        <v>231</v>
      </c>
      <c r="C944" s="139" t="str">
        <f ca="1">IF(ISERROR(OFFSET('HARGA SATUAN'!$C$6,MATCH(B944,'HARGA SATUAN'!$N$7:$N$1492,0),0)),"",OFFSET('HARGA SATUAN'!$C$6,MATCH(B944,'HARGA SATUAN'!$N$7:$N$1492,0),0))</f>
        <v/>
      </c>
      <c r="D944" s="139">
        <f ca="1">SUMIFS(RAB!$F$14:$F$78,RAB!$C$14:$C$78,C944)</f>
        <v>0</v>
      </c>
      <c r="E944" s="26">
        <f t="shared" ca="1" si="36"/>
        <v>0</v>
      </c>
      <c r="F944" s="26">
        <f ca="1">IF(D944=0,0,SUM($E$713:E944))</f>
        <v>0</v>
      </c>
    </row>
    <row r="945" spans="2:6" hidden="1">
      <c r="B945" s="113">
        <v>232</v>
      </c>
      <c r="C945" s="139" t="str">
        <f ca="1">IF(ISERROR(OFFSET('HARGA SATUAN'!$C$6,MATCH(B945,'HARGA SATUAN'!$N$7:$N$1492,0),0)),"",OFFSET('HARGA SATUAN'!$C$6,MATCH(B945,'HARGA SATUAN'!$N$7:$N$1492,0),0))</f>
        <v/>
      </c>
      <c r="D945" s="139">
        <f ca="1">SUMIFS(RAB!$F$14:$F$78,RAB!$C$14:$C$78,C945)</f>
        <v>0</v>
      </c>
      <c r="E945" s="26">
        <f t="shared" ca="1" si="36"/>
        <v>0</v>
      </c>
      <c r="F945" s="26">
        <f ca="1">IF(D945=0,0,SUM($E$713:E945))</f>
        <v>0</v>
      </c>
    </row>
    <row r="946" spans="2:6" hidden="1">
      <c r="B946" s="113">
        <v>233</v>
      </c>
      <c r="C946" s="139" t="str">
        <f ca="1">IF(ISERROR(OFFSET('HARGA SATUAN'!$C$6,MATCH(B946,'HARGA SATUAN'!$N$7:$N$1492,0),0)),"",OFFSET('HARGA SATUAN'!$C$6,MATCH(B946,'HARGA SATUAN'!$N$7:$N$1492,0),0))</f>
        <v/>
      </c>
      <c r="D946" s="139">
        <f ca="1">SUMIFS(RAB!$F$14:$F$78,RAB!$C$14:$C$78,C946)</f>
        <v>0</v>
      </c>
      <c r="E946" s="26">
        <f t="shared" ca="1" si="36"/>
        <v>0</v>
      </c>
      <c r="F946" s="26">
        <f ca="1">IF(D946=0,0,SUM($E$713:E946))</f>
        <v>0</v>
      </c>
    </row>
    <row r="947" spans="2:6" hidden="1">
      <c r="B947" s="113">
        <v>234</v>
      </c>
      <c r="C947" s="139" t="str">
        <f ca="1">IF(ISERROR(OFFSET('HARGA SATUAN'!$C$6,MATCH(B947,'HARGA SATUAN'!$N$7:$N$1492,0),0)),"",OFFSET('HARGA SATUAN'!$C$6,MATCH(B947,'HARGA SATUAN'!$N$7:$N$1492,0),0))</f>
        <v/>
      </c>
      <c r="D947" s="139">
        <f ca="1">SUMIFS(RAB!$F$14:$F$78,RAB!$C$14:$C$78,C947)</f>
        <v>0</v>
      </c>
      <c r="E947" s="26">
        <f t="shared" ca="1" si="36"/>
        <v>0</v>
      </c>
      <c r="F947" s="26">
        <f ca="1">IF(D947=0,0,SUM($E$713:E947))</f>
        <v>0</v>
      </c>
    </row>
    <row r="948" spans="2:6" hidden="1">
      <c r="B948" s="113">
        <v>235</v>
      </c>
      <c r="C948" s="139" t="str">
        <f ca="1">IF(ISERROR(OFFSET('HARGA SATUAN'!$C$6,MATCH(B948,'HARGA SATUAN'!$N$7:$N$1492,0),0)),"",OFFSET('HARGA SATUAN'!$C$6,MATCH(B948,'HARGA SATUAN'!$N$7:$N$1492,0),0))</f>
        <v/>
      </c>
      <c r="D948" s="139">
        <f ca="1">SUMIFS(RAB!$F$14:$F$78,RAB!$C$14:$C$78,C948)</f>
        <v>0</v>
      </c>
      <c r="E948" s="26">
        <f t="shared" ca="1" si="36"/>
        <v>0</v>
      </c>
      <c r="F948" s="26">
        <f ca="1">IF(D948=0,0,SUM($E$713:E948))</f>
        <v>0</v>
      </c>
    </row>
    <row r="949" spans="2:6" hidden="1">
      <c r="B949" s="113">
        <v>236</v>
      </c>
      <c r="C949" s="139" t="str">
        <f ca="1">IF(ISERROR(OFFSET('HARGA SATUAN'!$C$6,MATCH(B949,'HARGA SATUAN'!$N$7:$N$1492,0),0)),"",OFFSET('HARGA SATUAN'!$C$6,MATCH(B949,'HARGA SATUAN'!$N$7:$N$1492,0),0))</f>
        <v/>
      </c>
      <c r="D949" s="139">
        <f ca="1">SUMIFS(RAB!$F$14:$F$78,RAB!$C$14:$C$78,C949)</f>
        <v>0</v>
      </c>
      <c r="E949" s="26">
        <f t="shared" ca="1" si="36"/>
        <v>0</v>
      </c>
      <c r="F949" s="26">
        <f ca="1">IF(D949=0,0,SUM($E$713:E949))</f>
        <v>0</v>
      </c>
    </row>
    <row r="950" spans="2:6" hidden="1">
      <c r="B950" s="113">
        <v>237</v>
      </c>
      <c r="C950" s="139" t="str">
        <f ca="1">IF(ISERROR(OFFSET('HARGA SATUAN'!$C$6,MATCH(B950,'HARGA SATUAN'!$N$7:$N$1492,0),0)),"",OFFSET('HARGA SATUAN'!$C$6,MATCH(B950,'HARGA SATUAN'!$N$7:$N$1492,0),0))</f>
        <v/>
      </c>
      <c r="D950" s="139">
        <f ca="1">SUMIFS(RAB!$F$14:$F$78,RAB!$C$14:$C$78,C950)</f>
        <v>0</v>
      </c>
      <c r="E950" s="26">
        <f t="shared" ca="1" si="36"/>
        <v>0</v>
      </c>
      <c r="F950" s="26">
        <f ca="1">IF(D950=0,0,SUM($E$713:E950))</f>
        <v>0</v>
      </c>
    </row>
    <row r="951" spans="2:6" hidden="1">
      <c r="B951" s="113">
        <v>238</v>
      </c>
      <c r="C951" s="139" t="str">
        <f ca="1">IF(ISERROR(OFFSET('HARGA SATUAN'!$C$6,MATCH(B951,'HARGA SATUAN'!$N$7:$N$1492,0),0)),"",OFFSET('HARGA SATUAN'!$C$6,MATCH(B951,'HARGA SATUAN'!$N$7:$N$1492,0),0))</f>
        <v/>
      </c>
      <c r="D951" s="139">
        <f ca="1">SUMIFS(RAB!$F$14:$F$78,RAB!$C$14:$C$78,C951)</f>
        <v>0</v>
      </c>
      <c r="E951" s="26">
        <f t="shared" ca="1" si="36"/>
        <v>0</v>
      </c>
      <c r="F951" s="26">
        <f ca="1">IF(D951=0,0,SUM($E$713:E951))</f>
        <v>0</v>
      </c>
    </row>
    <row r="952" spans="2:6" hidden="1">
      <c r="B952" s="113">
        <v>239</v>
      </c>
      <c r="C952" s="139" t="str">
        <f ca="1">IF(ISERROR(OFFSET('HARGA SATUAN'!$C$6,MATCH(B952,'HARGA SATUAN'!$N$7:$N$1492,0),0)),"",OFFSET('HARGA SATUAN'!$C$6,MATCH(B952,'HARGA SATUAN'!$N$7:$N$1492,0),0))</f>
        <v/>
      </c>
      <c r="D952" s="139">
        <f ca="1">SUMIFS(RAB!$F$14:$F$78,RAB!$C$14:$C$78,C952)</f>
        <v>0</v>
      </c>
      <c r="E952" s="26">
        <f t="shared" ca="1" si="36"/>
        <v>0</v>
      </c>
      <c r="F952" s="26">
        <f ca="1">IF(D952=0,0,SUM($E$713:E952))</f>
        <v>0</v>
      </c>
    </row>
    <row r="953" spans="2:6" hidden="1">
      <c r="B953" s="113">
        <v>240</v>
      </c>
      <c r="C953" s="139" t="str">
        <f ca="1">IF(ISERROR(OFFSET('HARGA SATUAN'!$C$6,MATCH(B953,'HARGA SATUAN'!$N$7:$N$1492,0),0)),"",OFFSET('HARGA SATUAN'!$C$6,MATCH(B953,'HARGA SATUAN'!$N$7:$N$1492,0),0))</f>
        <v/>
      </c>
      <c r="D953" s="139">
        <f ca="1">SUMIFS(RAB!$F$14:$F$78,RAB!$C$14:$C$78,C953)</f>
        <v>0</v>
      </c>
      <c r="E953" s="26">
        <f t="shared" ca="1" si="36"/>
        <v>0</v>
      </c>
      <c r="F953" s="26">
        <f ca="1">IF(D953=0,0,SUM($E$713:E953))</f>
        <v>0</v>
      </c>
    </row>
    <row r="954" spans="2:6" hidden="1">
      <c r="B954" s="113">
        <v>241</v>
      </c>
      <c r="C954" s="139" t="str">
        <f ca="1">IF(ISERROR(OFFSET('HARGA SATUAN'!$C$6,MATCH(B954,'HARGA SATUAN'!$N$7:$N$1492,0),0)),"",OFFSET('HARGA SATUAN'!$C$6,MATCH(B954,'HARGA SATUAN'!$N$7:$N$1492,0),0))</f>
        <v/>
      </c>
      <c r="D954" s="139">
        <f ca="1">SUMIFS(RAB!$F$14:$F$78,RAB!$C$14:$C$78,C954)</f>
        <v>0</v>
      </c>
      <c r="E954" s="26">
        <f t="shared" ca="1" si="36"/>
        <v>0</v>
      </c>
      <c r="F954" s="26">
        <f ca="1">IF(D954=0,0,SUM($E$713:E954))</f>
        <v>0</v>
      </c>
    </row>
    <row r="955" spans="2:6" hidden="1">
      <c r="B955" s="113">
        <v>242</v>
      </c>
      <c r="C955" s="139" t="str">
        <f ca="1">IF(ISERROR(OFFSET('HARGA SATUAN'!$C$6,MATCH(B955,'HARGA SATUAN'!$N$7:$N$1492,0),0)),"",OFFSET('HARGA SATUAN'!$C$6,MATCH(B955,'HARGA SATUAN'!$N$7:$N$1492,0),0))</f>
        <v/>
      </c>
      <c r="D955" s="139">
        <f ca="1">SUMIFS(RAB!$F$14:$F$78,RAB!$C$14:$C$78,C955)</f>
        <v>0</v>
      </c>
      <c r="E955" s="26">
        <f t="shared" ca="1" si="36"/>
        <v>0</v>
      </c>
      <c r="F955" s="26">
        <f ca="1">IF(D955=0,0,SUM($E$713:E955))</f>
        <v>0</v>
      </c>
    </row>
    <row r="956" spans="2:6" hidden="1">
      <c r="B956" s="113">
        <v>243</v>
      </c>
      <c r="C956" s="139" t="str">
        <f ca="1">IF(ISERROR(OFFSET('HARGA SATUAN'!$C$6,MATCH(B956,'HARGA SATUAN'!$N$7:$N$1492,0),0)),"",OFFSET('HARGA SATUAN'!$C$6,MATCH(B956,'HARGA SATUAN'!$N$7:$N$1492,0),0))</f>
        <v/>
      </c>
      <c r="D956" s="139">
        <f ca="1">SUMIFS(RAB!$F$14:$F$78,RAB!$C$14:$C$78,C956)</f>
        <v>0</v>
      </c>
      <c r="E956" s="26">
        <f t="shared" ca="1" si="36"/>
        <v>0</v>
      </c>
      <c r="F956" s="26">
        <f ca="1">IF(D956=0,0,SUM($E$713:E956))</f>
        <v>0</v>
      </c>
    </row>
    <row r="957" spans="2:6" hidden="1">
      <c r="B957" s="113">
        <v>244</v>
      </c>
      <c r="C957" s="139" t="str">
        <f ca="1">IF(ISERROR(OFFSET('HARGA SATUAN'!$C$6,MATCH(B957,'HARGA SATUAN'!$N$7:$N$1492,0),0)),"",OFFSET('HARGA SATUAN'!$C$6,MATCH(B957,'HARGA SATUAN'!$N$7:$N$1492,0),0))</f>
        <v/>
      </c>
      <c r="D957" s="139">
        <f ca="1">SUMIFS(RAB!$F$14:$F$78,RAB!$C$14:$C$78,C957)</f>
        <v>0</v>
      </c>
      <c r="E957" s="26">
        <f t="shared" ca="1" si="36"/>
        <v>0</v>
      </c>
      <c r="F957" s="26">
        <f ca="1">IF(D957=0,0,SUM($E$713:E957))</f>
        <v>0</v>
      </c>
    </row>
    <row r="958" spans="2:6" hidden="1">
      <c r="B958" s="113">
        <v>245</v>
      </c>
      <c r="C958" s="139" t="str">
        <f ca="1">IF(ISERROR(OFFSET('HARGA SATUAN'!$C$6,MATCH(B958,'HARGA SATUAN'!$N$7:$N$1492,0),0)),"",OFFSET('HARGA SATUAN'!$C$6,MATCH(B958,'HARGA SATUAN'!$N$7:$N$1492,0),0))</f>
        <v/>
      </c>
      <c r="D958" s="139">
        <f ca="1">SUMIFS(RAB!$F$14:$F$78,RAB!$C$14:$C$78,C958)</f>
        <v>0</v>
      </c>
      <c r="E958" s="26">
        <f t="shared" ca="1" si="36"/>
        <v>0</v>
      </c>
      <c r="F958" s="26">
        <f ca="1">IF(D958=0,0,SUM($E$713:E958))</f>
        <v>0</v>
      </c>
    </row>
    <row r="959" spans="2:6" hidden="1">
      <c r="B959" s="113">
        <v>246</v>
      </c>
      <c r="C959" s="139" t="str">
        <f ca="1">IF(ISERROR(OFFSET('HARGA SATUAN'!$C$6,MATCH(B959,'HARGA SATUAN'!$N$7:$N$1492,0),0)),"",OFFSET('HARGA SATUAN'!$C$6,MATCH(B959,'HARGA SATUAN'!$N$7:$N$1492,0),0))</f>
        <v/>
      </c>
      <c r="D959" s="139">
        <f ca="1">SUMIFS(RAB!$F$14:$F$78,RAB!$C$14:$C$78,C959)</f>
        <v>0</v>
      </c>
      <c r="E959" s="26">
        <f t="shared" ca="1" si="36"/>
        <v>0</v>
      </c>
      <c r="F959" s="26">
        <f ca="1">IF(D959=0,0,SUM($E$713:E959))</f>
        <v>0</v>
      </c>
    </row>
    <row r="960" spans="2:6" hidden="1">
      <c r="B960" s="113">
        <v>247</v>
      </c>
      <c r="C960" s="139" t="str">
        <f ca="1">IF(ISERROR(OFFSET('HARGA SATUAN'!$C$6,MATCH(B960,'HARGA SATUAN'!$N$7:$N$1492,0),0)),"",OFFSET('HARGA SATUAN'!$C$6,MATCH(B960,'HARGA SATUAN'!$N$7:$N$1492,0),0))</f>
        <v/>
      </c>
      <c r="D960" s="139">
        <f ca="1">SUMIFS(RAB!$F$14:$F$78,RAB!$C$14:$C$78,C960)</f>
        <v>0</v>
      </c>
      <c r="E960" s="26">
        <f t="shared" ca="1" si="36"/>
        <v>0</v>
      </c>
      <c r="F960" s="26">
        <f ca="1">IF(D960=0,0,SUM($E$713:E960))</f>
        <v>0</v>
      </c>
    </row>
    <row r="961" spans="2:6" hidden="1">
      <c r="B961" s="113">
        <v>248</v>
      </c>
      <c r="C961" s="139" t="str">
        <f ca="1">IF(ISERROR(OFFSET('HARGA SATUAN'!$C$6,MATCH(B961,'HARGA SATUAN'!$N$7:$N$1492,0),0)),"",OFFSET('HARGA SATUAN'!$C$6,MATCH(B961,'HARGA SATUAN'!$N$7:$N$1492,0),0))</f>
        <v/>
      </c>
      <c r="D961" s="139">
        <f ca="1">SUMIFS(RAB!$F$14:$F$78,RAB!$C$14:$C$78,C961)</f>
        <v>0</v>
      </c>
      <c r="E961" s="26">
        <f t="shared" ca="1" si="36"/>
        <v>0</v>
      </c>
      <c r="F961" s="26">
        <f ca="1">IF(D961=0,0,SUM($E$713:E961))</f>
        <v>0</v>
      </c>
    </row>
    <row r="962" spans="2:6" hidden="1">
      <c r="B962" s="113">
        <v>249</v>
      </c>
      <c r="C962" s="139" t="str">
        <f ca="1">IF(ISERROR(OFFSET('HARGA SATUAN'!$C$6,MATCH(B962,'HARGA SATUAN'!$N$7:$N$1492,0),0)),"",OFFSET('HARGA SATUAN'!$C$6,MATCH(B962,'HARGA SATUAN'!$N$7:$N$1492,0),0))</f>
        <v/>
      </c>
      <c r="D962" s="139">
        <f ca="1">SUMIFS(RAB!$F$14:$F$78,RAB!$C$14:$C$78,C962)</f>
        <v>0</v>
      </c>
      <c r="E962" s="26">
        <f t="shared" ca="1" si="36"/>
        <v>0</v>
      </c>
      <c r="F962" s="26">
        <f ca="1">IF(D962=0,0,SUM($E$713:E962))</f>
        <v>0</v>
      </c>
    </row>
    <row r="963" spans="2:6" hidden="1">
      <c r="B963" s="113">
        <v>250</v>
      </c>
      <c r="C963" s="139" t="str">
        <f ca="1">IF(ISERROR(OFFSET('HARGA SATUAN'!$C$6,MATCH(B963,'HARGA SATUAN'!$N$7:$N$1492,0),0)),"",OFFSET('HARGA SATUAN'!$C$6,MATCH(B963,'HARGA SATUAN'!$N$7:$N$1492,0),0))</f>
        <v/>
      </c>
      <c r="D963" s="139">
        <f ca="1">SUMIFS(RAB!$F$14:$F$78,RAB!$C$14:$C$78,C963)</f>
        <v>0</v>
      </c>
      <c r="E963" s="26">
        <f t="shared" ca="1" si="36"/>
        <v>0</v>
      </c>
      <c r="F963" s="26">
        <f ca="1">IF(D963=0,0,SUM($E$713:E963))</f>
        <v>0</v>
      </c>
    </row>
    <row r="964" spans="2:6" hidden="1">
      <c r="B964" s="113">
        <v>251</v>
      </c>
      <c r="C964" s="139" t="str">
        <f ca="1">IF(ISERROR(OFFSET('HARGA SATUAN'!$C$6,MATCH(B964,'HARGA SATUAN'!$N$7:$N$1492,0),0)),"",OFFSET('HARGA SATUAN'!$C$6,MATCH(B964,'HARGA SATUAN'!$N$7:$N$1492,0),0))</f>
        <v/>
      </c>
      <c r="D964" s="139">
        <f ca="1">SUMIFS(RAB!$F$14:$F$78,RAB!$C$14:$C$78,C964)</f>
        <v>0</v>
      </c>
      <c r="E964" s="26">
        <f t="shared" ca="1" si="36"/>
        <v>0</v>
      </c>
      <c r="F964" s="26">
        <f ca="1">IF(D964=0,0,SUM($E$713:E964))</f>
        <v>0</v>
      </c>
    </row>
    <row r="965" spans="2:6" hidden="1">
      <c r="B965" s="113">
        <v>252</v>
      </c>
      <c r="C965" s="139" t="str">
        <f ca="1">IF(ISERROR(OFFSET('HARGA SATUAN'!$C$6,MATCH(B965,'HARGA SATUAN'!$N$7:$N$1492,0),0)),"",OFFSET('HARGA SATUAN'!$C$6,MATCH(B965,'HARGA SATUAN'!$N$7:$N$1492,0),0))</f>
        <v/>
      </c>
      <c r="D965" s="139">
        <f ca="1">SUMIFS(RAB!$F$14:$F$78,RAB!$C$14:$C$78,C965)</f>
        <v>0</v>
      </c>
      <c r="E965" s="26">
        <f t="shared" ca="1" si="36"/>
        <v>0</v>
      </c>
      <c r="F965" s="26">
        <f ca="1">IF(D965=0,0,SUM($E$713:E965))</f>
        <v>0</v>
      </c>
    </row>
    <row r="966" spans="2:6" hidden="1">
      <c r="B966" s="113">
        <v>253</v>
      </c>
      <c r="C966" s="139" t="str">
        <f ca="1">IF(ISERROR(OFFSET('HARGA SATUAN'!$C$6,MATCH(B966,'HARGA SATUAN'!$N$7:$N$1492,0),0)),"",OFFSET('HARGA SATUAN'!$C$6,MATCH(B966,'HARGA SATUAN'!$N$7:$N$1492,0),0))</f>
        <v/>
      </c>
      <c r="D966" s="139">
        <f ca="1">SUMIFS(RAB!$F$14:$F$78,RAB!$C$14:$C$78,C966)</f>
        <v>0</v>
      </c>
      <c r="E966" s="26">
        <f t="shared" ca="1" si="36"/>
        <v>0</v>
      </c>
      <c r="F966" s="26">
        <f ca="1">IF(D966=0,0,SUM($E$713:E966))</f>
        <v>0</v>
      </c>
    </row>
    <row r="967" spans="2:6" hidden="1">
      <c r="B967" s="113">
        <v>254</v>
      </c>
      <c r="C967" s="139" t="str">
        <f ca="1">IF(ISERROR(OFFSET('HARGA SATUAN'!$C$6,MATCH(B967,'HARGA SATUAN'!$N$7:$N$1492,0),0)),"",OFFSET('HARGA SATUAN'!$C$6,MATCH(B967,'HARGA SATUAN'!$N$7:$N$1492,0),0))</f>
        <v/>
      </c>
      <c r="D967" s="139">
        <f ca="1">SUMIFS(RAB!$F$14:$F$78,RAB!$C$14:$C$78,C967)</f>
        <v>0</v>
      </c>
      <c r="E967" s="26">
        <f t="shared" ca="1" si="36"/>
        <v>0</v>
      </c>
      <c r="F967" s="26">
        <f ca="1">IF(D967=0,0,SUM($E$713:E967))</f>
        <v>0</v>
      </c>
    </row>
    <row r="968" spans="2:6" hidden="1">
      <c r="B968" s="113">
        <v>255</v>
      </c>
      <c r="C968" s="139" t="str">
        <f ca="1">IF(ISERROR(OFFSET('HARGA SATUAN'!$C$6,MATCH(B968,'HARGA SATUAN'!$N$7:$N$1492,0),0)),"",OFFSET('HARGA SATUAN'!$C$6,MATCH(B968,'HARGA SATUAN'!$N$7:$N$1492,0),0))</f>
        <v/>
      </c>
      <c r="D968" s="139">
        <f ca="1">SUMIFS(RAB!$F$14:$F$78,RAB!$C$14:$C$78,C968)</f>
        <v>0</v>
      </c>
      <c r="E968" s="26">
        <f t="shared" ca="1" si="36"/>
        <v>0</v>
      </c>
      <c r="F968" s="26">
        <f ca="1">IF(D968=0,0,SUM($E$713:E968))</f>
        <v>0</v>
      </c>
    </row>
    <row r="969" spans="2:6" hidden="1">
      <c r="B969" s="113">
        <v>256</v>
      </c>
      <c r="C969" s="139" t="str">
        <f ca="1">IF(ISERROR(OFFSET('HARGA SATUAN'!$C$6,MATCH(B969,'HARGA SATUAN'!$N$7:$N$1492,0),0)),"",OFFSET('HARGA SATUAN'!$C$6,MATCH(B969,'HARGA SATUAN'!$N$7:$N$1492,0),0))</f>
        <v/>
      </c>
      <c r="D969" s="139">
        <f ca="1">SUMIFS(RAB!$F$14:$F$78,RAB!$C$14:$C$78,C969)</f>
        <v>0</v>
      </c>
      <c r="E969" s="26">
        <f t="shared" ca="1" si="36"/>
        <v>0</v>
      </c>
      <c r="F969" s="26">
        <f ca="1">IF(D969=0,0,SUM($E$713:E969))</f>
        <v>0</v>
      </c>
    </row>
    <row r="970" spans="2:6" hidden="1">
      <c r="B970" s="113">
        <v>257</v>
      </c>
      <c r="C970" s="139" t="str">
        <f ca="1">IF(ISERROR(OFFSET('HARGA SATUAN'!$C$6,MATCH(B970,'HARGA SATUAN'!$N$7:$N$1492,0),0)),"",OFFSET('HARGA SATUAN'!$C$6,MATCH(B970,'HARGA SATUAN'!$N$7:$N$1492,0),0))</f>
        <v/>
      </c>
      <c r="D970" s="139">
        <f ca="1">SUMIFS(RAB!$F$14:$F$78,RAB!$C$14:$C$78,C970)</f>
        <v>0</v>
      </c>
      <c r="E970" s="26">
        <f t="shared" ca="1" si="36"/>
        <v>0</v>
      </c>
      <c r="F970" s="26">
        <f ca="1">IF(D970=0,0,SUM($E$713:E970))</f>
        <v>0</v>
      </c>
    </row>
    <row r="971" spans="2:6" hidden="1">
      <c r="B971" s="113">
        <v>258</v>
      </c>
      <c r="C971" s="139" t="str">
        <f ca="1">IF(ISERROR(OFFSET('HARGA SATUAN'!$C$6,MATCH(B971,'HARGA SATUAN'!$N$7:$N$1492,0),0)),"",OFFSET('HARGA SATUAN'!$C$6,MATCH(B971,'HARGA SATUAN'!$N$7:$N$1492,0),0))</f>
        <v/>
      </c>
      <c r="D971" s="139">
        <f ca="1">SUMIFS(RAB!$F$14:$F$78,RAB!$C$14:$C$78,C971)</f>
        <v>0</v>
      </c>
      <c r="E971" s="26">
        <f t="shared" ref="E971:E1034" ca="1" si="37">IF(D971=0,0,1)</f>
        <v>0</v>
      </c>
      <c r="F971" s="26">
        <f ca="1">IF(D971=0,0,SUM($E$713:E971))</f>
        <v>0</v>
      </c>
    </row>
    <row r="972" spans="2:6" hidden="1">
      <c r="B972" s="113">
        <v>259</v>
      </c>
      <c r="C972" s="139" t="str">
        <f ca="1">IF(ISERROR(OFFSET('HARGA SATUAN'!$C$6,MATCH(B972,'HARGA SATUAN'!$N$7:$N$1492,0),0)),"",OFFSET('HARGA SATUAN'!$C$6,MATCH(B972,'HARGA SATUAN'!$N$7:$N$1492,0),0))</f>
        <v/>
      </c>
      <c r="D972" s="139">
        <f ca="1">SUMIFS(RAB!$F$14:$F$78,RAB!$C$14:$C$78,C972)</f>
        <v>0</v>
      </c>
      <c r="E972" s="26">
        <f t="shared" ca="1" si="37"/>
        <v>0</v>
      </c>
      <c r="F972" s="26">
        <f ca="1">IF(D972=0,0,SUM($E$713:E972))</f>
        <v>0</v>
      </c>
    </row>
    <row r="973" spans="2:6" hidden="1">
      <c r="B973" s="113">
        <v>260</v>
      </c>
      <c r="C973" s="139" t="str">
        <f ca="1">IF(ISERROR(OFFSET('HARGA SATUAN'!$C$6,MATCH(B973,'HARGA SATUAN'!$N$7:$N$1492,0),0)),"",OFFSET('HARGA SATUAN'!$C$6,MATCH(B973,'HARGA SATUAN'!$N$7:$N$1492,0),0))</f>
        <v/>
      </c>
      <c r="D973" s="139">
        <f ca="1">SUMIFS(RAB!$F$14:$F$78,RAB!$C$14:$C$78,C973)</f>
        <v>0</v>
      </c>
      <c r="E973" s="26">
        <f t="shared" ca="1" si="37"/>
        <v>0</v>
      </c>
      <c r="F973" s="26">
        <f ca="1">IF(D973=0,0,SUM($E$713:E973))</f>
        <v>0</v>
      </c>
    </row>
    <row r="974" spans="2:6" hidden="1">
      <c r="B974" s="113">
        <v>261</v>
      </c>
      <c r="C974" s="139" t="str">
        <f ca="1">IF(ISERROR(OFFSET('HARGA SATUAN'!$C$6,MATCH(B974,'HARGA SATUAN'!$N$7:$N$1492,0),0)),"",OFFSET('HARGA SATUAN'!$C$6,MATCH(B974,'HARGA SATUAN'!$N$7:$N$1492,0),0))</f>
        <v/>
      </c>
      <c r="D974" s="139">
        <f ca="1">SUMIFS(RAB!$F$14:$F$78,RAB!$C$14:$C$78,C974)</f>
        <v>0</v>
      </c>
      <c r="E974" s="26">
        <f t="shared" ca="1" si="37"/>
        <v>0</v>
      </c>
      <c r="F974" s="26">
        <f ca="1">IF(D974=0,0,SUM($E$713:E974))</f>
        <v>0</v>
      </c>
    </row>
    <row r="975" spans="2:6" hidden="1">
      <c r="B975" s="113">
        <v>262</v>
      </c>
      <c r="C975" s="139" t="str">
        <f ca="1">IF(ISERROR(OFFSET('HARGA SATUAN'!$C$6,MATCH(B975,'HARGA SATUAN'!$N$7:$N$1492,0),0)),"",OFFSET('HARGA SATUAN'!$C$6,MATCH(B975,'HARGA SATUAN'!$N$7:$N$1492,0),0))</f>
        <v/>
      </c>
      <c r="D975" s="139">
        <f ca="1">SUMIFS(RAB!$F$14:$F$78,RAB!$C$14:$C$78,C975)</f>
        <v>0</v>
      </c>
      <c r="E975" s="26">
        <f t="shared" ca="1" si="37"/>
        <v>0</v>
      </c>
      <c r="F975" s="26">
        <f ca="1">IF(D975=0,0,SUM($E$713:E975))</f>
        <v>0</v>
      </c>
    </row>
    <row r="976" spans="2:6" hidden="1">
      <c r="B976" s="113">
        <v>263</v>
      </c>
      <c r="C976" s="139" t="str">
        <f ca="1">IF(ISERROR(OFFSET('HARGA SATUAN'!$C$6,MATCH(B976,'HARGA SATUAN'!$N$7:$N$1492,0),0)),"",OFFSET('HARGA SATUAN'!$C$6,MATCH(B976,'HARGA SATUAN'!$N$7:$N$1492,0),0))</f>
        <v/>
      </c>
      <c r="D976" s="139">
        <f ca="1">SUMIFS(RAB!$F$14:$F$78,RAB!$C$14:$C$78,C976)</f>
        <v>0</v>
      </c>
      <c r="E976" s="26">
        <f t="shared" ca="1" si="37"/>
        <v>0</v>
      </c>
      <c r="F976" s="26">
        <f ca="1">IF(D976=0,0,SUM($E$713:E976))</f>
        <v>0</v>
      </c>
    </row>
    <row r="977" spans="2:6" hidden="1">
      <c r="B977" s="113">
        <v>264</v>
      </c>
      <c r="C977" s="139" t="str">
        <f ca="1">IF(ISERROR(OFFSET('HARGA SATUAN'!$C$6,MATCH(B977,'HARGA SATUAN'!$N$7:$N$1492,0),0)),"",OFFSET('HARGA SATUAN'!$C$6,MATCH(B977,'HARGA SATUAN'!$N$7:$N$1492,0),0))</f>
        <v/>
      </c>
      <c r="D977" s="139">
        <f ca="1">SUMIFS(RAB!$F$14:$F$78,RAB!$C$14:$C$78,C977)</f>
        <v>0</v>
      </c>
      <c r="E977" s="26">
        <f t="shared" ca="1" si="37"/>
        <v>0</v>
      </c>
      <c r="F977" s="26">
        <f ca="1">IF(D977=0,0,SUM($E$713:E977))</f>
        <v>0</v>
      </c>
    </row>
    <row r="978" spans="2:6" hidden="1">
      <c r="B978" s="113">
        <v>265</v>
      </c>
      <c r="C978" s="139" t="str">
        <f ca="1">IF(ISERROR(OFFSET('HARGA SATUAN'!$C$6,MATCH(B978,'HARGA SATUAN'!$N$7:$N$1492,0),0)),"",OFFSET('HARGA SATUAN'!$C$6,MATCH(B978,'HARGA SATUAN'!$N$7:$N$1492,0),0))</f>
        <v/>
      </c>
      <c r="D978" s="139">
        <f ca="1">SUMIFS(RAB!$F$14:$F$78,RAB!$C$14:$C$78,C978)</f>
        <v>0</v>
      </c>
      <c r="E978" s="26">
        <f t="shared" ca="1" si="37"/>
        <v>0</v>
      </c>
      <c r="F978" s="26">
        <f ca="1">IF(D978=0,0,SUM($E$713:E978))</f>
        <v>0</v>
      </c>
    </row>
    <row r="979" spans="2:6" hidden="1">
      <c r="B979" s="113">
        <v>266</v>
      </c>
      <c r="C979" s="139" t="str">
        <f ca="1">IF(ISERROR(OFFSET('HARGA SATUAN'!$C$6,MATCH(B979,'HARGA SATUAN'!$N$7:$N$1492,0),0)),"",OFFSET('HARGA SATUAN'!$C$6,MATCH(B979,'HARGA SATUAN'!$N$7:$N$1492,0),0))</f>
        <v/>
      </c>
      <c r="D979" s="139">
        <f ca="1">SUMIFS(RAB!$F$14:$F$78,RAB!$C$14:$C$78,C979)</f>
        <v>0</v>
      </c>
      <c r="E979" s="26">
        <f t="shared" ca="1" si="37"/>
        <v>0</v>
      </c>
      <c r="F979" s="26">
        <f ca="1">IF(D979=0,0,SUM($E$713:E979))</f>
        <v>0</v>
      </c>
    </row>
    <row r="980" spans="2:6" hidden="1">
      <c r="B980" s="113">
        <v>267</v>
      </c>
      <c r="C980" s="139" t="str">
        <f ca="1">IF(ISERROR(OFFSET('HARGA SATUAN'!$C$6,MATCH(B980,'HARGA SATUAN'!$N$7:$N$1492,0),0)),"",OFFSET('HARGA SATUAN'!$C$6,MATCH(B980,'HARGA SATUAN'!$N$7:$N$1492,0),0))</f>
        <v/>
      </c>
      <c r="D980" s="139">
        <f ca="1">SUMIFS(RAB!$F$14:$F$78,RAB!$C$14:$C$78,C980)</f>
        <v>0</v>
      </c>
      <c r="E980" s="26">
        <f t="shared" ca="1" si="37"/>
        <v>0</v>
      </c>
      <c r="F980" s="26">
        <f ca="1">IF(D980=0,0,SUM($E$713:E980))</f>
        <v>0</v>
      </c>
    </row>
    <row r="981" spans="2:6" hidden="1">
      <c r="B981" s="113">
        <v>268</v>
      </c>
      <c r="C981" s="139" t="str">
        <f ca="1">IF(ISERROR(OFFSET('HARGA SATUAN'!$C$6,MATCH(B981,'HARGA SATUAN'!$N$7:$N$1492,0),0)),"",OFFSET('HARGA SATUAN'!$C$6,MATCH(B981,'HARGA SATUAN'!$N$7:$N$1492,0),0))</f>
        <v/>
      </c>
      <c r="D981" s="139">
        <f ca="1">SUMIFS(RAB!$F$14:$F$78,RAB!$C$14:$C$78,C981)</f>
        <v>0</v>
      </c>
      <c r="E981" s="26">
        <f t="shared" ca="1" si="37"/>
        <v>0</v>
      </c>
      <c r="F981" s="26">
        <f ca="1">IF(D981=0,0,SUM($E$713:E981))</f>
        <v>0</v>
      </c>
    </row>
    <row r="982" spans="2:6" hidden="1">
      <c r="B982" s="113">
        <v>269</v>
      </c>
      <c r="C982" s="139" t="str">
        <f ca="1">IF(ISERROR(OFFSET('HARGA SATUAN'!$C$6,MATCH(B982,'HARGA SATUAN'!$N$7:$N$1492,0),0)),"",OFFSET('HARGA SATUAN'!$C$6,MATCH(B982,'HARGA SATUAN'!$N$7:$N$1492,0),0))</f>
        <v/>
      </c>
      <c r="D982" s="139">
        <f ca="1">SUMIFS(RAB!$F$14:$F$78,RAB!$C$14:$C$78,C982)</f>
        <v>0</v>
      </c>
      <c r="E982" s="26">
        <f t="shared" ca="1" si="37"/>
        <v>0</v>
      </c>
      <c r="F982" s="26">
        <f ca="1">IF(D982=0,0,SUM($E$713:E982))</f>
        <v>0</v>
      </c>
    </row>
    <row r="983" spans="2:6" hidden="1">
      <c r="B983" s="113">
        <v>270</v>
      </c>
      <c r="C983" s="139" t="str">
        <f ca="1">IF(ISERROR(OFFSET('HARGA SATUAN'!$C$6,MATCH(B983,'HARGA SATUAN'!$N$7:$N$1492,0),0)),"",OFFSET('HARGA SATUAN'!$C$6,MATCH(B983,'HARGA SATUAN'!$N$7:$N$1492,0),0))</f>
        <v/>
      </c>
      <c r="D983" s="139">
        <f ca="1">SUMIFS(RAB!$F$14:$F$78,RAB!$C$14:$C$78,C983)</f>
        <v>0</v>
      </c>
      <c r="E983" s="26">
        <f t="shared" ca="1" si="37"/>
        <v>0</v>
      </c>
      <c r="F983" s="26">
        <f ca="1">IF(D983=0,0,SUM($E$713:E983))</f>
        <v>0</v>
      </c>
    </row>
    <row r="984" spans="2:6" hidden="1">
      <c r="B984" s="113">
        <v>271</v>
      </c>
      <c r="C984" s="139" t="str">
        <f ca="1">IF(ISERROR(OFFSET('HARGA SATUAN'!$C$6,MATCH(B984,'HARGA SATUAN'!$N$7:$N$1492,0),0)),"",OFFSET('HARGA SATUAN'!$C$6,MATCH(B984,'HARGA SATUAN'!$N$7:$N$1492,0),0))</f>
        <v/>
      </c>
      <c r="D984" s="139">
        <f ca="1">SUMIFS(RAB!$F$14:$F$78,RAB!$C$14:$C$78,C984)</f>
        <v>0</v>
      </c>
      <c r="E984" s="26">
        <f t="shared" ca="1" si="37"/>
        <v>0</v>
      </c>
      <c r="F984" s="26">
        <f ca="1">IF(D984=0,0,SUM($E$713:E984))</f>
        <v>0</v>
      </c>
    </row>
    <row r="985" spans="2:6" hidden="1">
      <c r="B985" s="113">
        <v>272</v>
      </c>
      <c r="C985" s="139" t="str">
        <f ca="1">IF(ISERROR(OFFSET('HARGA SATUAN'!$C$6,MATCH(B985,'HARGA SATUAN'!$N$7:$N$1492,0),0)),"",OFFSET('HARGA SATUAN'!$C$6,MATCH(B985,'HARGA SATUAN'!$N$7:$N$1492,0),0))</f>
        <v/>
      </c>
      <c r="D985" s="139">
        <f ca="1">SUMIFS(RAB!$F$14:$F$78,RAB!$C$14:$C$78,C985)</f>
        <v>0</v>
      </c>
      <c r="E985" s="26">
        <f t="shared" ca="1" si="37"/>
        <v>0</v>
      </c>
      <c r="F985" s="26">
        <f ca="1">IF(D985=0,0,SUM($E$713:E985))</f>
        <v>0</v>
      </c>
    </row>
    <row r="986" spans="2:6" hidden="1">
      <c r="B986" s="113">
        <v>273</v>
      </c>
      <c r="C986" s="139" t="str">
        <f ca="1">IF(ISERROR(OFFSET('HARGA SATUAN'!$C$6,MATCH(B986,'HARGA SATUAN'!$N$7:$N$1492,0),0)),"",OFFSET('HARGA SATUAN'!$C$6,MATCH(B986,'HARGA SATUAN'!$N$7:$N$1492,0),0))</f>
        <v/>
      </c>
      <c r="D986" s="139">
        <f ca="1">SUMIFS(RAB!$F$14:$F$78,RAB!$C$14:$C$78,C986)</f>
        <v>0</v>
      </c>
      <c r="E986" s="26">
        <f t="shared" ca="1" si="37"/>
        <v>0</v>
      </c>
      <c r="F986" s="26">
        <f ca="1">IF(D986=0,0,SUM($E$713:E986))</f>
        <v>0</v>
      </c>
    </row>
    <row r="987" spans="2:6" hidden="1">
      <c r="B987" s="113">
        <v>274</v>
      </c>
      <c r="C987" s="139" t="str">
        <f ca="1">IF(ISERROR(OFFSET('HARGA SATUAN'!$C$6,MATCH(B987,'HARGA SATUAN'!$N$7:$N$1492,0),0)),"",OFFSET('HARGA SATUAN'!$C$6,MATCH(B987,'HARGA SATUAN'!$N$7:$N$1492,0),0))</f>
        <v/>
      </c>
      <c r="D987" s="139">
        <f ca="1">SUMIFS(RAB!$F$14:$F$78,RAB!$C$14:$C$78,C987)</f>
        <v>0</v>
      </c>
      <c r="E987" s="26">
        <f t="shared" ca="1" si="37"/>
        <v>0</v>
      </c>
      <c r="F987" s="26">
        <f ca="1">IF(D987=0,0,SUM($E$713:E987))</f>
        <v>0</v>
      </c>
    </row>
    <row r="988" spans="2:6" hidden="1">
      <c r="B988" s="113">
        <v>275</v>
      </c>
      <c r="C988" s="139" t="str">
        <f ca="1">IF(ISERROR(OFFSET('HARGA SATUAN'!$C$6,MATCH(B988,'HARGA SATUAN'!$N$7:$N$1492,0),0)),"",OFFSET('HARGA SATUAN'!$C$6,MATCH(B988,'HARGA SATUAN'!$N$7:$N$1492,0),0))</f>
        <v/>
      </c>
      <c r="D988" s="139">
        <f ca="1">SUMIFS(RAB!$F$14:$F$78,RAB!$C$14:$C$78,C988)</f>
        <v>0</v>
      </c>
      <c r="E988" s="26">
        <f t="shared" ca="1" si="37"/>
        <v>0</v>
      </c>
      <c r="F988" s="26">
        <f ca="1">IF(D988=0,0,SUM($E$713:E988))</f>
        <v>0</v>
      </c>
    </row>
    <row r="989" spans="2:6" hidden="1">
      <c r="B989" s="113">
        <v>276</v>
      </c>
      <c r="C989" s="139" t="str">
        <f ca="1">IF(ISERROR(OFFSET('HARGA SATUAN'!$C$6,MATCH(B989,'HARGA SATUAN'!$N$7:$N$1492,0),0)),"",OFFSET('HARGA SATUAN'!$C$6,MATCH(B989,'HARGA SATUAN'!$N$7:$N$1492,0),0))</f>
        <v/>
      </c>
      <c r="D989" s="139">
        <f ca="1">SUMIFS(RAB!$F$14:$F$78,RAB!$C$14:$C$78,C989)</f>
        <v>0</v>
      </c>
      <c r="E989" s="26">
        <f t="shared" ca="1" si="37"/>
        <v>0</v>
      </c>
      <c r="F989" s="26">
        <f ca="1">IF(D989=0,0,SUM($E$713:E989))</f>
        <v>0</v>
      </c>
    </row>
    <row r="990" spans="2:6" hidden="1">
      <c r="B990" s="113">
        <v>277</v>
      </c>
      <c r="C990" s="139" t="str">
        <f ca="1">IF(ISERROR(OFFSET('HARGA SATUAN'!$C$6,MATCH(B990,'HARGA SATUAN'!$N$7:$N$1492,0),0)),"",OFFSET('HARGA SATUAN'!$C$6,MATCH(B990,'HARGA SATUAN'!$N$7:$N$1492,0),0))</f>
        <v/>
      </c>
      <c r="D990" s="139">
        <f ca="1">SUMIFS(RAB!$F$14:$F$78,RAB!$C$14:$C$78,C990)</f>
        <v>0</v>
      </c>
      <c r="E990" s="26">
        <f t="shared" ca="1" si="37"/>
        <v>0</v>
      </c>
      <c r="F990" s="26">
        <f ca="1">IF(D990=0,0,SUM($E$713:E990))</f>
        <v>0</v>
      </c>
    </row>
    <row r="991" spans="2:6" hidden="1">
      <c r="B991" s="113">
        <v>278</v>
      </c>
      <c r="C991" s="139" t="str">
        <f ca="1">IF(ISERROR(OFFSET('HARGA SATUAN'!$C$6,MATCH(B991,'HARGA SATUAN'!$N$7:$N$1492,0),0)),"",OFFSET('HARGA SATUAN'!$C$6,MATCH(B991,'HARGA SATUAN'!$N$7:$N$1492,0),0))</f>
        <v/>
      </c>
      <c r="D991" s="139">
        <f ca="1">SUMIFS(RAB!$F$14:$F$78,RAB!$C$14:$C$78,C991)</f>
        <v>0</v>
      </c>
      <c r="E991" s="26">
        <f t="shared" ca="1" si="37"/>
        <v>0</v>
      </c>
      <c r="F991" s="26">
        <f ca="1">IF(D991=0,0,SUM($E$713:E991))</f>
        <v>0</v>
      </c>
    </row>
    <row r="992" spans="2:6" hidden="1">
      <c r="B992" s="113">
        <v>279</v>
      </c>
      <c r="C992" s="139" t="str">
        <f ca="1">IF(ISERROR(OFFSET('HARGA SATUAN'!$C$6,MATCH(B992,'HARGA SATUAN'!$N$7:$N$1492,0),0)),"",OFFSET('HARGA SATUAN'!$C$6,MATCH(B992,'HARGA SATUAN'!$N$7:$N$1492,0),0))</f>
        <v/>
      </c>
      <c r="D992" s="139">
        <f ca="1">SUMIFS(RAB!$F$14:$F$78,RAB!$C$14:$C$78,C992)</f>
        <v>0</v>
      </c>
      <c r="E992" s="26">
        <f t="shared" ca="1" si="37"/>
        <v>0</v>
      </c>
      <c r="F992" s="26">
        <f ca="1">IF(D992=0,0,SUM($E$713:E992))</f>
        <v>0</v>
      </c>
    </row>
    <row r="993" spans="2:6" hidden="1">
      <c r="B993" s="113">
        <v>280</v>
      </c>
      <c r="C993" s="139" t="str">
        <f ca="1">IF(ISERROR(OFFSET('HARGA SATUAN'!$C$6,MATCH(B993,'HARGA SATUAN'!$N$7:$N$1492,0),0)),"",OFFSET('HARGA SATUAN'!$C$6,MATCH(B993,'HARGA SATUAN'!$N$7:$N$1492,0),0))</f>
        <v/>
      </c>
      <c r="D993" s="139">
        <f ca="1">SUMIFS(RAB!$F$14:$F$78,RAB!$C$14:$C$78,C993)</f>
        <v>0</v>
      </c>
      <c r="E993" s="26">
        <f t="shared" ca="1" si="37"/>
        <v>0</v>
      </c>
      <c r="F993" s="26">
        <f ca="1">IF(D993=0,0,SUM($E$713:E993))</f>
        <v>0</v>
      </c>
    </row>
    <row r="994" spans="2:6" hidden="1">
      <c r="B994" s="113">
        <v>281</v>
      </c>
      <c r="C994" s="139" t="str">
        <f ca="1">IF(ISERROR(OFFSET('HARGA SATUAN'!$C$6,MATCH(B994,'HARGA SATUAN'!$N$7:$N$1492,0),0)),"",OFFSET('HARGA SATUAN'!$C$6,MATCH(B994,'HARGA SATUAN'!$N$7:$N$1492,0),0))</f>
        <v/>
      </c>
      <c r="D994" s="139">
        <f ca="1">SUMIFS(RAB!$F$14:$F$78,RAB!$C$14:$C$78,C994)</f>
        <v>0</v>
      </c>
      <c r="E994" s="26">
        <f t="shared" ca="1" si="37"/>
        <v>0</v>
      </c>
      <c r="F994" s="26">
        <f ca="1">IF(D994=0,0,SUM($E$713:E994))</f>
        <v>0</v>
      </c>
    </row>
    <row r="995" spans="2:6" hidden="1">
      <c r="B995" s="113">
        <v>282</v>
      </c>
      <c r="C995" s="139" t="str">
        <f ca="1">IF(ISERROR(OFFSET('HARGA SATUAN'!$C$6,MATCH(B995,'HARGA SATUAN'!$N$7:$N$1492,0),0)),"",OFFSET('HARGA SATUAN'!$C$6,MATCH(B995,'HARGA SATUAN'!$N$7:$N$1492,0),0))</f>
        <v/>
      </c>
      <c r="D995" s="139">
        <f ca="1">SUMIFS(RAB!$F$14:$F$78,RAB!$C$14:$C$78,C995)</f>
        <v>0</v>
      </c>
      <c r="E995" s="26">
        <f t="shared" ca="1" si="37"/>
        <v>0</v>
      </c>
      <c r="F995" s="26">
        <f ca="1">IF(D995=0,0,SUM($E$713:E995))</f>
        <v>0</v>
      </c>
    </row>
    <row r="996" spans="2:6" hidden="1">
      <c r="B996" s="113">
        <v>283</v>
      </c>
      <c r="C996" s="139" t="str">
        <f ca="1">IF(ISERROR(OFFSET('HARGA SATUAN'!$C$6,MATCH(B996,'HARGA SATUAN'!$N$7:$N$1492,0),0)),"",OFFSET('HARGA SATUAN'!$C$6,MATCH(B996,'HARGA SATUAN'!$N$7:$N$1492,0),0))</f>
        <v/>
      </c>
      <c r="D996" s="139">
        <f ca="1">SUMIFS(RAB!$F$14:$F$78,RAB!$C$14:$C$78,C996)</f>
        <v>0</v>
      </c>
      <c r="E996" s="26">
        <f t="shared" ca="1" si="37"/>
        <v>0</v>
      </c>
      <c r="F996" s="26">
        <f ca="1">IF(D996=0,0,SUM($E$713:E996))</f>
        <v>0</v>
      </c>
    </row>
    <row r="997" spans="2:6" hidden="1">
      <c r="B997" s="113">
        <v>284</v>
      </c>
      <c r="C997" s="139" t="str">
        <f ca="1">IF(ISERROR(OFFSET('HARGA SATUAN'!$C$6,MATCH(B997,'HARGA SATUAN'!$N$7:$N$1492,0),0)),"",OFFSET('HARGA SATUAN'!$C$6,MATCH(B997,'HARGA SATUAN'!$N$7:$N$1492,0),0))</f>
        <v/>
      </c>
      <c r="D997" s="139">
        <f ca="1">SUMIFS(RAB!$F$14:$F$78,RAB!$C$14:$C$78,C997)</f>
        <v>0</v>
      </c>
      <c r="E997" s="26">
        <f t="shared" ca="1" si="37"/>
        <v>0</v>
      </c>
      <c r="F997" s="26">
        <f ca="1">IF(D997=0,0,SUM($E$713:E997))</f>
        <v>0</v>
      </c>
    </row>
    <row r="998" spans="2:6" hidden="1">
      <c r="B998" s="113">
        <v>285</v>
      </c>
      <c r="C998" s="139" t="str">
        <f ca="1">IF(ISERROR(OFFSET('HARGA SATUAN'!$C$6,MATCH(B998,'HARGA SATUAN'!$N$7:$N$1492,0),0)),"",OFFSET('HARGA SATUAN'!$C$6,MATCH(B998,'HARGA SATUAN'!$N$7:$N$1492,0),0))</f>
        <v/>
      </c>
      <c r="D998" s="139">
        <f ca="1">SUMIFS(RAB!$F$14:$F$78,RAB!$C$14:$C$78,C998)</f>
        <v>0</v>
      </c>
      <c r="E998" s="26">
        <f t="shared" ca="1" si="37"/>
        <v>0</v>
      </c>
      <c r="F998" s="26">
        <f ca="1">IF(D998=0,0,SUM($E$713:E998))</f>
        <v>0</v>
      </c>
    </row>
    <row r="999" spans="2:6" hidden="1">
      <c r="B999" s="113">
        <v>286</v>
      </c>
      <c r="C999" s="139" t="str">
        <f ca="1">IF(ISERROR(OFFSET('HARGA SATUAN'!$C$6,MATCH(B999,'HARGA SATUAN'!$N$7:$N$1492,0),0)),"",OFFSET('HARGA SATUAN'!$C$6,MATCH(B999,'HARGA SATUAN'!$N$7:$N$1492,0),0))</f>
        <v/>
      </c>
      <c r="D999" s="139">
        <f ca="1">SUMIFS(RAB!$F$14:$F$78,RAB!$C$14:$C$78,C999)</f>
        <v>0</v>
      </c>
      <c r="E999" s="26">
        <f t="shared" ca="1" si="37"/>
        <v>0</v>
      </c>
      <c r="F999" s="26">
        <f ca="1">IF(D999=0,0,SUM($E$713:E999))</f>
        <v>0</v>
      </c>
    </row>
    <row r="1000" spans="2:6" hidden="1">
      <c r="B1000" s="113">
        <v>287</v>
      </c>
      <c r="C1000" s="139" t="str">
        <f ca="1">IF(ISERROR(OFFSET('HARGA SATUAN'!$C$6,MATCH(B1000,'HARGA SATUAN'!$N$7:$N$1492,0),0)),"",OFFSET('HARGA SATUAN'!$C$6,MATCH(B1000,'HARGA SATUAN'!$N$7:$N$1492,0),0))</f>
        <v/>
      </c>
      <c r="D1000" s="139">
        <f ca="1">SUMIFS(RAB!$F$14:$F$78,RAB!$C$14:$C$78,C1000)</f>
        <v>0</v>
      </c>
      <c r="E1000" s="26">
        <f t="shared" ca="1" si="37"/>
        <v>0</v>
      </c>
      <c r="F1000" s="26">
        <f ca="1">IF(D1000=0,0,SUM($E$713:E1000))</f>
        <v>0</v>
      </c>
    </row>
    <row r="1001" spans="2:6" hidden="1">
      <c r="B1001" s="113">
        <v>288</v>
      </c>
      <c r="C1001" s="139" t="str">
        <f ca="1">IF(ISERROR(OFFSET('HARGA SATUAN'!$C$6,MATCH(B1001,'HARGA SATUAN'!$N$7:$N$1492,0),0)),"",OFFSET('HARGA SATUAN'!$C$6,MATCH(B1001,'HARGA SATUAN'!$N$7:$N$1492,0),0))</f>
        <v/>
      </c>
      <c r="D1001" s="139">
        <f ca="1">SUMIFS(RAB!$F$14:$F$78,RAB!$C$14:$C$78,C1001)</f>
        <v>0</v>
      </c>
      <c r="E1001" s="26">
        <f t="shared" ca="1" si="37"/>
        <v>0</v>
      </c>
      <c r="F1001" s="26">
        <f ca="1">IF(D1001=0,0,SUM($E$713:E1001))</f>
        <v>0</v>
      </c>
    </row>
    <row r="1002" spans="2:6" hidden="1">
      <c r="B1002" s="113">
        <v>289</v>
      </c>
      <c r="C1002" s="139" t="str">
        <f ca="1">IF(ISERROR(OFFSET('HARGA SATUAN'!$C$6,MATCH(B1002,'HARGA SATUAN'!$N$7:$N$1492,0),0)),"",OFFSET('HARGA SATUAN'!$C$6,MATCH(B1002,'HARGA SATUAN'!$N$7:$N$1492,0),0))</f>
        <v/>
      </c>
      <c r="D1002" s="139">
        <f ca="1">SUMIFS(RAB!$F$14:$F$78,RAB!$C$14:$C$78,C1002)</f>
        <v>0</v>
      </c>
      <c r="E1002" s="26">
        <f t="shared" ca="1" si="37"/>
        <v>0</v>
      </c>
      <c r="F1002" s="26">
        <f ca="1">IF(D1002=0,0,SUM($E$713:E1002))</f>
        <v>0</v>
      </c>
    </row>
    <row r="1003" spans="2:6" hidden="1">
      <c r="B1003" s="113">
        <v>290</v>
      </c>
      <c r="C1003" s="139" t="str">
        <f ca="1">IF(ISERROR(OFFSET('HARGA SATUAN'!$C$6,MATCH(B1003,'HARGA SATUAN'!$N$7:$N$1492,0),0)),"",OFFSET('HARGA SATUAN'!$C$6,MATCH(B1003,'HARGA SATUAN'!$N$7:$N$1492,0),0))</f>
        <v/>
      </c>
      <c r="D1003" s="139">
        <f ca="1">SUMIFS(RAB!$F$14:$F$78,RAB!$C$14:$C$78,C1003)</f>
        <v>0</v>
      </c>
      <c r="E1003" s="26">
        <f t="shared" ca="1" si="37"/>
        <v>0</v>
      </c>
      <c r="F1003" s="26">
        <f ca="1">IF(D1003=0,0,SUM($E$713:E1003))</f>
        <v>0</v>
      </c>
    </row>
    <row r="1004" spans="2:6" hidden="1">
      <c r="B1004" s="113">
        <v>291</v>
      </c>
      <c r="C1004" s="139" t="str">
        <f ca="1">IF(ISERROR(OFFSET('HARGA SATUAN'!$C$6,MATCH(B1004,'HARGA SATUAN'!$N$7:$N$1492,0),0)),"",OFFSET('HARGA SATUAN'!$C$6,MATCH(B1004,'HARGA SATUAN'!$N$7:$N$1492,0),0))</f>
        <v/>
      </c>
      <c r="D1004" s="139">
        <f ca="1">SUMIFS(RAB!$F$14:$F$78,RAB!$C$14:$C$78,C1004)</f>
        <v>0</v>
      </c>
      <c r="E1004" s="26">
        <f t="shared" ca="1" si="37"/>
        <v>0</v>
      </c>
      <c r="F1004" s="26">
        <f ca="1">IF(D1004=0,0,SUM($E$713:E1004))</f>
        <v>0</v>
      </c>
    </row>
    <row r="1005" spans="2:6" hidden="1">
      <c r="B1005" s="113">
        <v>292</v>
      </c>
      <c r="C1005" s="139" t="str">
        <f ca="1">IF(ISERROR(OFFSET('HARGA SATUAN'!$C$6,MATCH(B1005,'HARGA SATUAN'!$N$7:$N$1492,0),0)),"",OFFSET('HARGA SATUAN'!$C$6,MATCH(B1005,'HARGA SATUAN'!$N$7:$N$1492,0),0))</f>
        <v/>
      </c>
      <c r="D1005" s="139">
        <f ca="1">SUMIFS(RAB!$F$14:$F$78,RAB!$C$14:$C$78,C1005)</f>
        <v>0</v>
      </c>
      <c r="E1005" s="26">
        <f t="shared" ca="1" si="37"/>
        <v>0</v>
      </c>
      <c r="F1005" s="26">
        <f ca="1">IF(D1005=0,0,SUM($E$713:E1005))</f>
        <v>0</v>
      </c>
    </row>
    <row r="1006" spans="2:6" hidden="1">
      <c r="B1006" s="113">
        <v>293</v>
      </c>
      <c r="C1006" s="139" t="str">
        <f ca="1">IF(ISERROR(OFFSET('HARGA SATUAN'!$C$6,MATCH(B1006,'HARGA SATUAN'!$N$7:$N$1492,0),0)),"",OFFSET('HARGA SATUAN'!$C$6,MATCH(B1006,'HARGA SATUAN'!$N$7:$N$1492,0),0))</f>
        <v/>
      </c>
      <c r="D1006" s="139">
        <f ca="1">SUMIFS(RAB!$F$14:$F$78,RAB!$C$14:$C$78,C1006)</f>
        <v>0</v>
      </c>
      <c r="E1006" s="26">
        <f t="shared" ca="1" si="37"/>
        <v>0</v>
      </c>
      <c r="F1006" s="26">
        <f ca="1">IF(D1006=0,0,SUM($E$713:E1006))</f>
        <v>0</v>
      </c>
    </row>
    <row r="1007" spans="2:6" hidden="1">
      <c r="B1007" s="113">
        <v>294</v>
      </c>
      <c r="C1007" s="139" t="str">
        <f ca="1">IF(ISERROR(OFFSET('HARGA SATUAN'!$C$6,MATCH(B1007,'HARGA SATUAN'!$N$7:$N$1492,0),0)),"",OFFSET('HARGA SATUAN'!$C$6,MATCH(B1007,'HARGA SATUAN'!$N$7:$N$1492,0),0))</f>
        <v/>
      </c>
      <c r="D1007" s="139">
        <f ca="1">SUMIFS(RAB!$F$14:$F$78,RAB!$C$14:$C$78,C1007)</f>
        <v>0</v>
      </c>
      <c r="E1007" s="26">
        <f t="shared" ca="1" si="37"/>
        <v>0</v>
      </c>
      <c r="F1007" s="26">
        <f ca="1">IF(D1007=0,0,SUM($E$713:E1007))</f>
        <v>0</v>
      </c>
    </row>
    <row r="1008" spans="2:6" hidden="1">
      <c r="B1008" s="113">
        <v>295</v>
      </c>
      <c r="C1008" s="139" t="str">
        <f ca="1">IF(ISERROR(OFFSET('HARGA SATUAN'!$C$6,MATCH(B1008,'HARGA SATUAN'!$N$7:$N$1492,0),0)),"",OFFSET('HARGA SATUAN'!$C$6,MATCH(B1008,'HARGA SATUAN'!$N$7:$N$1492,0),0))</f>
        <v/>
      </c>
      <c r="D1008" s="139">
        <f ca="1">SUMIFS(RAB!$F$14:$F$78,RAB!$C$14:$C$78,C1008)</f>
        <v>0</v>
      </c>
      <c r="E1008" s="26">
        <f t="shared" ca="1" si="37"/>
        <v>0</v>
      </c>
      <c r="F1008" s="26">
        <f ca="1">IF(D1008=0,0,SUM($E$713:E1008))</f>
        <v>0</v>
      </c>
    </row>
    <row r="1009" spans="2:6" hidden="1">
      <c r="B1009" s="113">
        <v>296</v>
      </c>
      <c r="C1009" s="139" t="str">
        <f ca="1">IF(ISERROR(OFFSET('HARGA SATUAN'!$C$6,MATCH(B1009,'HARGA SATUAN'!$N$7:$N$1492,0),0)),"",OFFSET('HARGA SATUAN'!$C$6,MATCH(B1009,'HARGA SATUAN'!$N$7:$N$1492,0),0))</f>
        <v/>
      </c>
      <c r="D1009" s="139">
        <f ca="1">SUMIFS(RAB!$F$14:$F$78,RAB!$C$14:$C$78,C1009)</f>
        <v>0</v>
      </c>
      <c r="E1009" s="26">
        <f t="shared" ca="1" si="37"/>
        <v>0</v>
      </c>
      <c r="F1009" s="26">
        <f ca="1">IF(D1009=0,0,SUM($E$713:E1009))</f>
        <v>0</v>
      </c>
    </row>
    <row r="1010" spans="2:6" hidden="1">
      <c r="B1010" s="113">
        <v>297</v>
      </c>
      <c r="C1010" s="139" t="str">
        <f ca="1">IF(ISERROR(OFFSET('HARGA SATUAN'!$C$6,MATCH(B1010,'HARGA SATUAN'!$N$7:$N$1492,0),0)),"",OFFSET('HARGA SATUAN'!$C$6,MATCH(B1010,'HARGA SATUAN'!$N$7:$N$1492,0),0))</f>
        <v/>
      </c>
      <c r="D1010" s="139">
        <f ca="1">SUMIFS(RAB!$F$14:$F$78,RAB!$C$14:$C$78,C1010)</f>
        <v>0</v>
      </c>
      <c r="E1010" s="26">
        <f t="shared" ca="1" si="37"/>
        <v>0</v>
      </c>
      <c r="F1010" s="26">
        <f ca="1">IF(D1010=0,0,SUM($E$713:E1010))</f>
        <v>0</v>
      </c>
    </row>
    <row r="1011" spans="2:6" hidden="1">
      <c r="B1011" s="113">
        <v>298</v>
      </c>
      <c r="C1011" s="139" t="str">
        <f ca="1">IF(ISERROR(OFFSET('HARGA SATUAN'!$C$6,MATCH(B1011,'HARGA SATUAN'!$N$7:$N$1492,0),0)),"",OFFSET('HARGA SATUAN'!$C$6,MATCH(B1011,'HARGA SATUAN'!$N$7:$N$1492,0),0))</f>
        <v/>
      </c>
      <c r="D1011" s="139">
        <f ca="1">SUMIFS(RAB!$F$14:$F$78,RAB!$C$14:$C$78,C1011)</f>
        <v>0</v>
      </c>
      <c r="E1011" s="26">
        <f t="shared" ca="1" si="37"/>
        <v>0</v>
      </c>
      <c r="F1011" s="26">
        <f ca="1">IF(D1011=0,0,SUM($E$713:E1011))</f>
        <v>0</v>
      </c>
    </row>
    <row r="1012" spans="2:6" hidden="1">
      <c r="B1012" s="113">
        <v>299</v>
      </c>
      <c r="C1012" s="139" t="str">
        <f ca="1">IF(ISERROR(OFFSET('HARGA SATUAN'!$C$6,MATCH(B1012,'HARGA SATUAN'!$N$7:$N$1492,0),0)),"",OFFSET('HARGA SATUAN'!$C$6,MATCH(B1012,'HARGA SATUAN'!$N$7:$N$1492,0),0))</f>
        <v/>
      </c>
      <c r="D1012" s="139">
        <f ca="1">SUMIFS(RAB!$F$14:$F$78,RAB!$C$14:$C$78,C1012)</f>
        <v>0</v>
      </c>
      <c r="E1012" s="26">
        <f t="shared" ca="1" si="37"/>
        <v>0</v>
      </c>
      <c r="F1012" s="26">
        <f ca="1">IF(D1012=0,0,SUM($E$713:E1012))</f>
        <v>0</v>
      </c>
    </row>
    <row r="1013" spans="2:6" hidden="1">
      <c r="B1013" s="113">
        <v>300</v>
      </c>
      <c r="C1013" s="139" t="str">
        <f ca="1">IF(ISERROR(OFFSET('HARGA SATUAN'!$C$6,MATCH(B1013,'HARGA SATUAN'!$N$7:$N$1492,0),0)),"",OFFSET('HARGA SATUAN'!$C$6,MATCH(B1013,'HARGA SATUAN'!$N$7:$N$1492,0),0))</f>
        <v/>
      </c>
      <c r="D1013" s="139">
        <f ca="1">SUMIFS(RAB!$F$14:$F$78,RAB!$C$14:$C$78,C1013)</f>
        <v>0</v>
      </c>
      <c r="E1013" s="26">
        <f t="shared" ca="1" si="37"/>
        <v>0</v>
      </c>
      <c r="F1013" s="26">
        <f ca="1">IF(D1013=0,0,SUM($E$713:E1013))</f>
        <v>0</v>
      </c>
    </row>
    <row r="1014" spans="2:6" hidden="1">
      <c r="B1014" s="113">
        <v>301</v>
      </c>
      <c r="C1014" s="139" t="str">
        <f ca="1">IF(ISERROR(OFFSET('HARGA SATUAN'!$C$6,MATCH(B1014,'HARGA SATUAN'!$N$7:$N$1492,0),0)),"",OFFSET('HARGA SATUAN'!$C$6,MATCH(B1014,'HARGA SATUAN'!$N$7:$N$1492,0),0))</f>
        <v/>
      </c>
      <c r="D1014" s="139">
        <f ca="1">SUMIFS(RAB!$F$14:$F$78,RAB!$C$14:$C$78,C1014)</f>
        <v>0</v>
      </c>
      <c r="E1014" s="26">
        <f t="shared" ca="1" si="37"/>
        <v>0</v>
      </c>
      <c r="F1014" s="26">
        <f ca="1">IF(D1014=0,0,SUM($E$713:E1014))</f>
        <v>0</v>
      </c>
    </row>
    <row r="1015" spans="2:6" hidden="1">
      <c r="B1015" s="113">
        <v>302</v>
      </c>
      <c r="C1015" s="139" t="str">
        <f ca="1">IF(ISERROR(OFFSET('HARGA SATUAN'!$C$6,MATCH(B1015,'HARGA SATUAN'!$N$7:$N$1492,0),0)),"",OFFSET('HARGA SATUAN'!$C$6,MATCH(B1015,'HARGA SATUAN'!$N$7:$N$1492,0),0))</f>
        <v/>
      </c>
      <c r="D1015" s="139">
        <f ca="1">SUMIFS(RAB!$F$14:$F$78,RAB!$C$14:$C$78,C1015)</f>
        <v>0</v>
      </c>
      <c r="E1015" s="26">
        <f t="shared" ca="1" si="37"/>
        <v>0</v>
      </c>
      <c r="F1015" s="26">
        <f ca="1">IF(D1015=0,0,SUM($E$713:E1015))</f>
        <v>0</v>
      </c>
    </row>
    <row r="1016" spans="2:6" hidden="1">
      <c r="B1016" s="113">
        <v>303</v>
      </c>
      <c r="C1016" s="139" t="str">
        <f ca="1">IF(ISERROR(OFFSET('HARGA SATUAN'!$C$6,MATCH(B1016,'HARGA SATUAN'!$N$7:$N$1492,0),0)),"",OFFSET('HARGA SATUAN'!$C$6,MATCH(B1016,'HARGA SATUAN'!$N$7:$N$1492,0),0))</f>
        <v/>
      </c>
      <c r="D1016" s="139">
        <f ca="1">SUMIFS(RAB!$F$14:$F$78,RAB!$C$14:$C$78,C1016)</f>
        <v>0</v>
      </c>
      <c r="E1016" s="26">
        <f t="shared" ca="1" si="37"/>
        <v>0</v>
      </c>
      <c r="F1016" s="26">
        <f ca="1">IF(D1016=0,0,SUM($E$713:E1016))</f>
        <v>0</v>
      </c>
    </row>
    <row r="1017" spans="2:6" hidden="1">
      <c r="B1017" s="113">
        <v>304</v>
      </c>
      <c r="C1017" s="139" t="str">
        <f ca="1">IF(ISERROR(OFFSET('HARGA SATUAN'!$C$6,MATCH(B1017,'HARGA SATUAN'!$N$7:$N$1492,0),0)),"",OFFSET('HARGA SATUAN'!$C$6,MATCH(B1017,'HARGA SATUAN'!$N$7:$N$1492,0),0))</f>
        <v/>
      </c>
      <c r="D1017" s="139">
        <f ca="1">SUMIFS(RAB!$F$14:$F$78,RAB!$C$14:$C$78,C1017)</f>
        <v>0</v>
      </c>
      <c r="E1017" s="26">
        <f t="shared" ca="1" si="37"/>
        <v>0</v>
      </c>
      <c r="F1017" s="26">
        <f ca="1">IF(D1017=0,0,SUM($E$713:E1017))</f>
        <v>0</v>
      </c>
    </row>
    <row r="1018" spans="2:6" hidden="1">
      <c r="B1018" s="113">
        <v>305</v>
      </c>
      <c r="C1018" s="139" t="str">
        <f ca="1">IF(ISERROR(OFFSET('HARGA SATUAN'!$C$6,MATCH(B1018,'HARGA SATUAN'!$N$7:$N$1492,0),0)),"",OFFSET('HARGA SATUAN'!$C$6,MATCH(B1018,'HARGA SATUAN'!$N$7:$N$1492,0),0))</f>
        <v/>
      </c>
      <c r="D1018" s="139">
        <f ca="1">SUMIFS(RAB!$F$14:$F$78,RAB!$C$14:$C$78,C1018)</f>
        <v>0</v>
      </c>
      <c r="E1018" s="26">
        <f t="shared" ca="1" si="37"/>
        <v>0</v>
      </c>
      <c r="F1018" s="26">
        <f ca="1">IF(D1018=0,0,SUM($E$713:E1018))</f>
        <v>0</v>
      </c>
    </row>
    <row r="1019" spans="2:6" hidden="1">
      <c r="B1019" s="113">
        <v>306</v>
      </c>
      <c r="C1019" s="139" t="str">
        <f ca="1">IF(ISERROR(OFFSET('HARGA SATUAN'!$C$6,MATCH(B1019,'HARGA SATUAN'!$N$7:$N$1492,0),0)),"",OFFSET('HARGA SATUAN'!$C$6,MATCH(B1019,'HARGA SATUAN'!$N$7:$N$1492,0),0))</f>
        <v/>
      </c>
      <c r="D1019" s="139">
        <f ca="1">SUMIFS(RAB!$F$14:$F$78,RAB!$C$14:$C$78,C1019)</f>
        <v>0</v>
      </c>
      <c r="E1019" s="26">
        <f t="shared" ca="1" si="37"/>
        <v>0</v>
      </c>
      <c r="F1019" s="26">
        <f ca="1">IF(D1019=0,0,SUM($E$713:E1019))</f>
        <v>0</v>
      </c>
    </row>
    <row r="1020" spans="2:6" hidden="1">
      <c r="B1020" s="113">
        <v>307</v>
      </c>
      <c r="C1020" s="139" t="str">
        <f ca="1">IF(ISERROR(OFFSET('HARGA SATUAN'!$C$6,MATCH(B1020,'HARGA SATUAN'!$N$7:$N$1492,0),0)),"",OFFSET('HARGA SATUAN'!$C$6,MATCH(B1020,'HARGA SATUAN'!$N$7:$N$1492,0),0))</f>
        <v/>
      </c>
      <c r="D1020" s="139">
        <f ca="1">SUMIFS(RAB!$F$14:$F$78,RAB!$C$14:$C$78,C1020)</f>
        <v>0</v>
      </c>
      <c r="E1020" s="26">
        <f t="shared" ca="1" si="37"/>
        <v>0</v>
      </c>
      <c r="F1020" s="26">
        <f ca="1">IF(D1020=0,0,SUM($E$713:E1020))</f>
        <v>0</v>
      </c>
    </row>
    <row r="1021" spans="2:6" hidden="1">
      <c r="B1021" s="113">
        <v>308</v>
      </c>
      <c r="C1021" s="139" t="str">
        <f ca="1">IF(ISERROR(OFFSET('HARGA SATUAN'!$C$6,MATCH(B1021,'HARGA SATUAN'!$N$7:$N$1492,0),0)),"",OFFSET('HARGA SATUAN'!$C$6,MATCH(B1021,'HARGA SATUAN'!$N$7:$N$1492,0),0))</f>
        <v/>
      </c>
      <c r="D1021" s="139">
        <f ca="1">SUMIFS(RAB!$F$14:$F$78,RAB!$C$14:$C$78,C1021)</f>
        <v>0</v>
      </c>
      <c r="E1021" s="26">
        <f t="shared" ca="1" si="37"/>
        <v>0</v>
      </c>
      <c r="F1021" s="26">
        <f ca="1">IF(D1021=0,0,SUM($E$713:E1021))</f>
        <v>0</v>
      </c>
    </row>
    <row r="1022" spans="2:6" hidden="1">
      <c r="B1022" s="113">
        <v>309</v>
      </c>
      <c r="C1022" s="139" t="str">
        <f ca="1">IF(ISERROR(OFFSET('HARGA SATUAN'!$C$6,MATCH(B1022,'HARGA SATUAN'!$N$7:$N$1492,0),0)),"",OFFSET('HARGA SATUAN'!$C$6,MATCH(B1022,'HARGA SATUAN'!$N$7:$N$1492,0),0))</f>
        <v/>
      </c>
      <c r="D1022" s="139">
        <f ca="1">SUMIFS(RAB!$F$14:$F$78,RAB!$C$14:$C$78,C1022)</f>
        <v>0</v>
      </c>
      <c r="E1022" s="26">
        <f t="shared" ca="1" si="37"/>
        <v>0</v>
      </c>
      <c r="F1022" s="26">
        <f ca="1">IF(D1022=0,0,SUM($E$713:E1022))</f>
        <v>0</v>
      </c>
    </row>
    <row r="1023" spans="2:6" hidden="1">
      <c r="B1023" s="113">
        <v>310</v>
      </c>
      <c r="C1023" s="139" t="str">
        <f ca="1">IF(ISERROR(OFFSET('HARGA SATUAN'!$C$6,MATCH(B1023,'HARGA SATUAN'!$N$7:$N$1492,0),0)),"",OFFSET('HARGA SATUAN'!$C$6,MATCH(B1023,'HARGA SATUAN'!$N$7:$N$1492,0),0))</f>
        <v/>
      </c>
      <c r="D1023" s="139">
        <f ca="1">SUMIFS(RAB!$F$14:$F$78,RAB!$C$14:$C$78,C1023)</f>
        <v>0</v>
      </c>
      <c r="E1023" s="26">
        <f t="shared" ca="1" si="37"/>
        <v>0</v>
      </c>
      <c r="F1023" s="26">
        <f ca="1">IF(D1023=0,0,SUM($E$713:E1023))</f>
        <v>0</v>
      </c>
    </row>
    <row r="1024" spans="2:6" hidden="1">
      <c r="B1024" s="113">
        <v>311</v>
      </c>
      <c r="C1024" s="139" t="str">
        <f ca="1">IF(ISERROR(OFFSET('HARGA SATUAN'!$C$6,MATCH(B1024,'HARGA SATUAN'!$N$7:$N$1492,0),0)),"",OFFSET('HARGA SATUAN'!$C$6,MATCH(B1024,'HARGA SATUAN'!$N$7:$N$1492,0),0))</f>
        <v/>
      </c>
      <c r="D1024" s="139">
        <f ca="1">SUMIFS(RAB!$F$14:$F$78,RAB!$C$14:$C$78,C1024)</f>
        <v>0</v>
      </c>
      <c r="E1024" s="26">
        <f t="shared" ca="1" si="37"/>
        <v>0</v>
      </c>
      <c r="F1024" s="26">
        <f ca="1">IF(D1024=0,0,SUM($E$713:E1024))</f>
        <v>0</v>
      </c>
    </row>
    <row r="1025" spans="2:6" hidden="1">
      <c r="B1025" s="113">
        <v>312</v>
      </c>
      <c r="C1025" s="139" t="str">
        <f ca="1">IF(ISERROR(OFFSET('HARGA SATUAN'!$C$6,MATCH(B1025,'HARGA SATUAN'!$N$7:$N$1492,0),0)),"",OFFSET('HARGA SATUAN'!$C$6,MATCH(B1025,'HARGA SATUAN'!$N$7:$N$1492,0),0))</f>
        <v/>
      </c>
      <c r="D1025" s="139">
        <f ca="1">SUMIFS(RAB!$F$14:$F$78,RAB!$C$14:$C$78,C1025)</f>
        <v>0</v>
      </c>
      <c r="E1025" s="26">
        <f t="shared" ca="1" si="37"/>
        <v>0</v>
      </c>
      <c r="F1025" s="26">
        <f ca="1">IF(D1025=0,0,SUM($E$713:E1025))</f>
        <v>0</v>
      </c>
    </row>
    <row r="1026" spans="2:6" hidden="1">
      <c r="B1026" s="113">
        <v>313</v>
      </c>
      <c r="C1026" s="139" t="str">
        <f ca="1">IF(ISERROR(OFFSET('HARGA SATUAN'!$C$6,MATCH(B1026,'HARGA SATUAN'!$N$7:$N$1492,0),0)),"",OFFSET('HARGA SATUAN'!$C$6,MATCH(B1026,'HARGA SATUAN'!$N$7:$N$1492,0),0))</f>
        <v/>
      </c>
      <c r="D1026" s="139">
        <f ca="1">SUMIFS(RAB!$F$14:$F$78,RAB!$C$14:$C$78,C1026)</f>
        <v>0</v>
      </c>
      <c r="E1026" s="26">
        <f t="shared" ca="1" si="37"/>
        <v>0</v>
      </c>
      <c r="F1026" s="26">
        <f ca="1">IF(D1026=0,0,SUM($E$713:E1026))</f>
        <v>0</v>
      </c>
    </row>
    <row r="1027" spans="2:6" hidden="1">
      <c r="B1027" s="113">
        <v>314</v>
      </c>
      <c r="C1027" s="139" t="str">
        <f ca="1">IF(ISERROR(OFFSET('HARGA SATUAN'!$C$6,MATCH(B1027,'HARGA SATUAN'!$N$7:$N$1492,0),0)),"",OFFSET('HARGA SATUAN'!$C$6,MATCH(B1027,'HARGA SATUAN'!$N$7:$N$1492,0),0))</f>
        <v/>
      </c>
      <c r="D1027" s="139">
        <f ca="1">SUMIFS(RAB!$F$14:$F$78,RAB!$C$14:$C$78,C1027)</f>
        <v>0</v>
      </c>
      <c r="E1027" s="26">
        <f t="shared" ca="1" si="37"/>
        <v>0</v>
      </c>
      <c r="F1027" s="26">
        <f ca="1">IF(D1027=0,0,SUM($E$713:E1027))</f>
        <v>0</v>
      </c>
    </row>
    <row r="1028" spans="2:6" hidden="1">
      <c r="B1028" s="113">
        <v>315</v>
      </c>
      <c r="C1028" s="139" t="str">
        <f ca="1">IF(ISERROR(OFFSET('HARGA SATUAN'!$C$6,MATCH(B1028,'HARGA SATUAN'!$N$7:$N$1492,0),0)),"",OFFSET('HARGA SATUAN'!$C$6,MATCH(B1028,'HARGA SATUAN'!$N$7:$N$1492,0),0))</f>
        <v/>
      </c>
      <c r="D1028" s="139">
        <f ca="1">SUMIFS(RAB!$F$14:$F$78,RAB!$C$14:$C$78,C1028)</f>
        <v>0</v>
      </c>
      <c r="E1028" s="26">
        <f t="shared" ca="1" si="37"/>
        <v>0</v>
      </c>
      <c r="F1028" s="26">
        <f ca="1">IF(D1028=0,0,SUM($E$713:E1028))</f>
        <v>0</v>
      </c>
    </row>
    <row r="1029" spans="2:6" hidden="1">
      <c r="B1029" s="113">
        <v>316</v>
      </c>
      <c r="C1029" s="139" t="str">
        <f ca="1">IF(ISERROR(OFFSET('HARGA SATUAN'!$C$6,MATCH(B1029,'HARGA SATUAN'!$N$7:$N$1492,0),0)),"",OFFSET('HARGA SATUAN'!$C$6,MATCH(B1029,'HARGA SATUAN'!$N$7:$N$1492,0),0))</f>
        <v/>
      </c>
      <c r="D1029" s="139">
        <f ca="1">SUMIFS(RAB!$F$14:$F$78,RAB!$C$14:$C$78,C1029)</f>
        <v>0</v>
      </c>
      <c r="E1029" s="26">
        <f t="shared" ca="1" si="37"/>
        <v>0</v>
      </c>
      <c r="F1029" s="26">
        <f ca="1">IF(D1029=0,0,SUM($E$713:E1029))</f>
        <v>0</v>
      </c>
    </row>
    <row r="1030" spans="2:6" hidden="1">
      <c r="B1030" s="113">
        <v>317</v>
      </c>
      <c r="C1030" s="139" t="str">
        <f ca="1">IF(ISERROR(OFFSET('HARGA SATUAN'!$C$6,MATCH(B1030,'HARGA SATUAN'!$N$7:$N$1492,0),0)),"",OFFSET('HARGA SATUAN'!$C$6,MATCH(B1030,'HARGA SATUAN'!$N$7:$N$1492,0),0))</f>
        <v/>
      </c>
      <c r="D1030" s="139">
        <f ca="1">SUMIFS(RAB!$F$14:$F$78,RAB!$C$14:$C$78,C1030)</f>
        <v>0</v>
      </c>
      <c r="E1030" s="26">
        <f t="shared" ca="1" si="37"/>
        <v>0</v>
      </c>
      <c r="F1030" s="26">
        <f ca="1">IF(D1030=0,0,SUM($E$713:E1030))</f>
        <v>0</v>
      </c>
    </row>
    <row r="1031" spans="2:6" hidden="1">
      <c r="B1031" s="113">
        <v>318</v>
      </c>
      <c r="C1031" s="139" t="str">
        <f ca="1">IF(ISERROR(OFFSET('HARGA SATUAN'!$C$6,MATCH(B1031,'HARGA SATUAN'!$N$7:$N$1492,0),0)),"",OFFSET('HARGA SATUAN'!$C$6,MATCH(B1031,'HARGA SATUAN'!$N$7:$N$1492,0),0))</f>
        <v/>
      </c>
      <c r="D1031" s="139">
        <f ca="1">SUMIFS(RAB!$F$14:$F$78,RAB!$C$14:$C$78,C1031)</f>
        <v>0</v>
      </c>
      <c r="E1031" s="26">
        <f t="shared" ca="1" si="37"/>
        <v>0</v>
      </c>
      <c r="F1031" s="26">
        <f ca="1">IF(D1031=0,0,SUM($E$713:E1031))</f>
        <v>0</v>
      </c>
    </row>
    <row r="1032" spans="2:6" hidden="1">
      <c r="B1032" s="113">
        <v>319</v>
      </c>
      <c r="C1032" s="139" t="str">
        <f ca="1">IF(ISERROR(OFFSET('HARGA SATUAN'!$C$6,MATCH(B1032,'HARGA SATUAN'!$N$7:$N$1492,0),0)),"",OFFSET('HARGA SATUAN'!$C$6,MATCH(B1032,'HARGA SATUAN'!$N$7:$N$1492,0),0))</f>
        <v/>
      </c>
      <c r="D1032" s="139">
        <f ca="1">SUMIFS(RAB!$F$14:$F$78,RAB!$C$14:$C$78,C1032)</f>
        <v>0</v>
      </c>
      <c r="E1032" s="26">
        <f t="shared" ca="1" si="37"/>
        <v>0</v>
      </c>
      <c r="F1032" s="26">
        <f ca="1">IF(D1032=0,0,SUM($E$713:E1032))</f>
        <v>0</v>
      </c>
    </row>
    <row r="1033" spans="2:6" hidden="1">
      <c r="B1033" s="113">
        <v>320</v>
      </c>
      <c r="C1033" s="139" t="str">
        <f ca="1">IF(ISERROR(OFFSET('HARGA SATUAN'!$C$6,MATCH(B1033,'HARGA SATUAN'!$N$7:$N$1492,0),0)),"",OFFSET('HARGA SATUAN'!$C$6,MATCH(B1033,'HARGA SATUAN'!$N$7:$N$1492,0),0))</f>
        <v/>
      </c>
      <c r="D1033" s="139">
        <f ca="1">SUMIFS(RAB!$F$14:$F$78,RAB!$C$14:$C$78,C1033)</f>
        <v>0</v>
      </c>
      <c r="E1033" s="26">
        <f t="shared" ca="1" si="37"/>
        <v>0</v>
      </c>
      <c r="F1033" s="26">
        <f ca="1">IF(D1033=0,0,SUM($E$713:E1033))</f>
        <v>0</v>
      </c>
    </row>
    <row r="1034" spans="2:6" hidden="1">
      <c r="B1034" s="113">
        <v>321</v>
      </c>
      <c r="C1034" s="139" t="str">
        <f ca="1">IF(ISERROR(OFFSET('HARGA SATUAN'!$C$6,MATCH(B1034,'HARGA SATUAN'!$N$7:$N$1492,0),0)),"",OFFSET('HARGA SATUAN'!$C$6,MATCH(B1034,'HARGA SATUAN'!$N$7:$N$1492,0),0))</f>
        <v/>
      </c>
      <c r="D1034" s="139">
        <f ca="1">SUMIFS(RAB!$F$14:$F$78,RAB!$C$14:$C$78,C1034)</f>
        <v>0</v>
      </c>
      <c r="E1034" s="26">
        <f t="shared" ca="1" si="37"/>
        <v>0</v>
      </c>
      <c r="F1034" s="26">
        <f ca="1">IF(D1034=0,0,SUM($E$713:E1034))</f>
        <v>0</v>
      </c>
    </row>
    <row r="1035" spans="2:6" hidden="1">
      <c r="B1035" s="113">
        <v>322</v>
      </c>
      <c r="C1035" s="139" t="str">
        <f ca="1">IF(ISERROR(OFFSET('HARGA SATUAN'!$C$6,MATCH(B1035,'HARGA SATUAN'!$N$7:$N$1492,0),0)),"",OFFSET('HARGA SATUAN'!$C$6,MATCH(B1035,'HARGA SATUAN'!$N$7:$N$1492,0),0))</f>
        <v/>
      </c>
      <c r="D1035" s="139">
        <f ca="1">SUMIFS(RAB!$F$14:$F$78,RAB!$C$14:$C$78,C1035)</f>
        <v>0</v>
      </c>
      <c r="E1035" s="26">
        <f t="shared" ref="E1035:E1098" ca="1" si="38">IF(D1035=0,0,1)</f>
        <v>0</v>
      </c>
      <c r="F1035" s="26">
        <f ca="1">IF(D1035=0,0,SUM($E$713:E1035))</f>
        <v>0</v>
      </c>
    </row>
    <row r="1036" spans="2:6" hidden="1">
      <c r="B1036" s="113">
        <v>323</v>
      </c>
      <c r="C1036" s="139" t="str">
        <f ca="1">IF(ISERROR(OFFSET('HARGA SATUAN'!$C$6,MATCH(B1036,'HARGA SATUAN'!$N$7:$N$1492,0),0)),"",OFFSET('HARGA SATUAN'!$C$6,MATCH(B1036,'HARGA SATUAN'!$N$7:$N$1492,0),0))</f>
        <v/>
      </c>
      <c r="D1036" s="139">
        <f ca="1">SUMIFS(RAB!$F$14:$F$78,RAB!$C$14:$C$78,C1036)</f>
        <v>0</v>
      </c>
      <c r="E1036" s="26">
        <f t="shared" ca="1" si="38"/>
        <v>0</v>
      </c>
      <c r="F1036" s="26">
        <f ca="1">IF(D1036=0,0,SUM($E$713:E1036))</f>
        <v>0</v>
      </c>
    </row>
    <row r="1037" spans="2:6" hidden="1">
      <c r="B1037" s="113">
        <v>324</v>
      </c>
      <c r="C1037" s="139" t="str">
        <f ca="1">IF(ISERROR(OFFSET('HARGA SATUAN'!$C$6,MATCH(B1037,'HARGA SATUAN'!$N$7:$N$1492,0),0)),"",OFFSET('HARGA SATUAN'!$C$6,MATCH(B1037,'HARGA SATUAN'!$N$7:$N$1492,0),0))</f>
        <v/>
      </c>
      <c r="D1037" s="139">
        <f ca="1">SUMIFS(RAB!$F$14:$F$78,RAB!$C$14:$C$78,C1037)</f>
        <v>0</v>
      </c>
      <c r="E1037" s="26">
        <f t="shared" ca="1" si="38"/>
        <v>0</v>
      </c>
      <c r="F1037" s="26">
        <f ca="1">IF(D1037=0,0,SUM($E$713:E1037))</f>
        <v>0</v>
      </c>
    </row>
    <row r="1038" spans="2:6" hidden="1">
      <c r="B1038" s="113">
        <v>325</v>
      </c>
      <c r="C1038" s="139" t="str">
        <f ca="1">IF(ISERROR(OFFSET('HARGA SATUAN'!$C$6,MATCH(B1038,'HARGA SATUAN'!$N$7:$N$1492,0),0)),"",OFFSET('HARGA SATUAN'!$C$6,MATCH(B1038,'HARGA SATUAN'!$N$7:$N$1492,0),0))</f>
        <v/>
      </c>
      <c r="D1038" s="139">
        <f ca="1">SUMIFS(RAB!$F$14:$F$78,RAB!$C$14:$C$78,C1038)</f>
        <v>0</v>
      </c>
      <c r="E1038" s="26">
        <f t="shared" ca="1" si="38"/>
        <v>0</v>
      </c>
      <c r="F1038" s="26">
        <f ca="1">IF(D1038=0,0,SUM($E$713:E1038))</f>
        <v>0</v>
      </c>
    </row>
    <row r="1039" spans="2:6" hidden="1">
      <c r="B1039" s="113">
        <v>326</v>
      </c>
      <c r="C1039" s="139" t="str">
        <f ca="1">IF(ISERROR(OFFSET('HARGA SATUAN'!$C$6,MATCH(B1039,'HARGA SATUAN'!$N$7:$N$1492,0),0)),"",OFFSET('HARGA SATUAN'!$C$6,MATCH(B1039,'HARGA SATUAN'!$N$7:$N$1492,0),0))</f>
        <v/>
      </c>
      <c r="D1039" s="139">
        <f ca="1">SUMIFS(RAB!$F$14:$F$78,RAB!$C$14:$C$78,C1039)</f>
        <v>0</v>
      </c>
      <c r="E1039" s="26">
        <f t="shared" ca="1" si="38"/>
        <v>0</v>
      </c>
      <c r="F1039" s="26">
        <f ca="1">IF(D1039=0,0,SUM($E$713:E1039))</f>
        <v>0</v>
      </c>
    </row>
    <row r="1040" spans="2:6" hidden="1">
      <c r="B1040" s="113">
        <v>327</v>
      </c>
      <c r="C1040" s="139" t="str">
        <f ca="1">IF(ISERROR(OFFSET('HARGA SATUAN'!$C$6,MATCH(B1040,'HARGA SATUAN'!$N$7:$N$1492,0),0)),"",OFFSET('HARGA SATUAN'!$C$6,MATCH(B1040,'HARGA SATUAN'!$N$7:$N$1492,0),0))</f>
        <v/>
      </c>
      <c r="D1040" s="139">
        <f ca="1">SUMIFS(RAB!$F$14:$F$78,RAB!$C$14:$C$78,C1040)</f>
        <v>0</v>
      </c>
      <c r="E1040" s="26">
        <f t="shared" ca="1" si="38"/>
        <v>0</v>
      </c>
      <c r="F1040" s="26">
        <f ca="1">IF(D1040=0,0,SUM($E$713:E1040))</f>
        <v>0</v>
      </c>
    </row>
    <row r="1041" spans="2:6" hidden="1">
      <c r="B1041" s="113">
        <v>328</v>
      </c>
      <c r="C1041" s="139" t="str">
        <f ca="1">IF(ISERROR(OFFSET('HARGA SATUAN'!$C$6,MATCH(B1041,'HARGA SATUAN'!$N$7:$N$1492,0),0)),"",OFFSET('HARGA SATUAN'!$C$6,MATCH(B1041,'HARGA SATUAN'!$N$7:$N$1492,0),0))</f>
        <v/>
      </c>
      <c r="D1041" s="139">
        <f ca="1">SUMIFS(RAB!$F$14:$F$78,RAB!$C$14:$C$78,C1041)</f>
        <v>0</v>
      </c>
      <c r="E1041" s="26">
        <f t="shared" ca="1" si="38"/>
        <v>0</v>
      </c>
      <c r="F1041" s="26">
        <f ca="1">IF(D1041=0,0,SUM($E$713:E1041))</f>
        <v>0</v>
      </c>
    </row>
    <row r="1042" spans="2:6" hidden="1">
      <c r="B1042" s="113">
        <v>329</v>
      </c>
      <c r="C1042" s="139" t="str">
        <f ca="1">IF(ISERROR(OFFSET('HARGA SATUAN'!$C$6,MATCH(B1042,'HARGA SATUAN'!$N$7:$N$1492,0),0)),"",OFFSET('HARGA SATUAN'!$C$6,MATCH(B1042,'HARGA SATUAN'!$N$7:$N$1492,0),0))</f>
        <v/>
      </c>
      <c r="D1042" s="139">
        <f ca="1">SUMIFS(RAB!$F$14:$F$78,RAB!$C$14:$C$78,C1042)</f>
        <v>0</v>
      </c>
      <c r="E1042" s="26">
        <f t="shared" ca="1" si="38"/>
        <v>0</v>
      </c>
      <c r="F1042" s="26">
        <f ca="1">IF(D1042=0,0,SUM($E$713:E1042))</f>
        <v>0</v>
      </c>
    </row>
    <row r="1043" spans="2:6" hidden="1">
      <c r="B1043" s="113">
        <v>330</v>
      </c>
      <c r="C1043" s="139" t="str">
        <f ca="1">IF(ISERROR(OFFSET('HARGA SATUAN'!$C$6,MATCH(B1043,'HARGA SATUAN'!$N$7:$N$1492,0),0)),"",OFFSET('HARGA SATUAN'!$C$6,MATCH(B1043,'HARGA SATUAN'!$N$7:$N$1492,0),0))</f>
        <v/>
      </c>
      <c r="D1043" s="139">
        <f ca="1">SUMIFS(RAB!$F$14:$F$78,RAB!$C$14:$C$78,C1043)</f>
        <v>0</v>
      </c>
      <c r="E1043" s="26">
        <f t="shared" ca="1" si="38"/>
        <v>0</v>
      </c>
      <c r="F1043" s="26">
        <f ca="1">IF(D1043=0,0,SUM($E$713:E1043))</f>
        <v>0</v>
      </c>
    </row>
    <row r="1044" spans="2:6" hidden="1">
      <c r="B1044" s="113">
        <v>331</v>
      </c>
      <c r="C1044" s="139" t="str">
        <f ca="1">IF(ISERROR(OFFSET('HARGA SATUAN'!$C$6,MATCH(B1044,'HARGA SATUAN'!$N$7:$N$1492,0),0)),"",OFFSET('HARGA SATUAN'!$C$6,MATCH(B1044,'HARGA SATUAN'!$N$7:$N$1492,0),0))</f>
        <v/>
      </c>
      <c r="D1044" s="139">
        <f ca="1">SUMIFS(RAB!$F$14:$F$78,RAB!$C$14:$C$78,C1044)</f>
        <v>0</v>
      </c>
      <c r="E1044" s="26">
        <f t="shared" ca="1" si="38"/>
        <v>0</v>
      </c>
      <c r="F1044" s="26">
        <f ca="1">IF(D1044=0,0,SUM($E$713:E1044))</f>
        <v>0</v>
      </c>
    </row>
    <row r="1045" spans="2:6" hidden="1">
      <c r="B1045" s="113">
        <v>332</v>
      </c>
      <c r="C1045" s="139" t="str">
        <f ca="1">IF(ISERROR(OFFSET('HARGA SATUAN'!$C$6,MATCH(B1045,'HARGA SATUAN'!$N$7:$N$1492,0),0)),"",OFFSET('HARGA SATUAN'!$C$6,MATCH(B1045,'HARGA SATUAN'!$N$7:$N$1492,0),0))</f>
        <v/>
      </c>
      <c r="D1045" s="139">
        <f ca="1">SUMIFS(RAB!$F$14:$F$78,RAB!$C$14:$C$78,C1045)</f>
        <v>0</v>
      </c>
      <c r="E1045" s="26">
        <f t="shared" ca="1" si="38"/>
        <v>0</v>
      </c>
      <c r="F1045" s="26">
        <f ca="1">IF(D1045=0,0,SUM($E$713:E1045))</f>
        <v>0</v>
      </c>
    </row>
    <row r="1046" spans="2:6" hidden="1">
      <c r="B1046" s="113">
        <v>333</v>
      </c>
      <c r="C1046" s="139" t="str">
        <f ca="1">IF(ISERROR(OFFSET('HARGA SATUAN'!$C$6,MATCH(B1046,'HARGA SATUAN'!$N$7:$N$1492,0),0)),"",OFFSET('HARGA SATUAN'!$C$6,MATCH(B1046,'HARGA SATUAN'!$N$7:$N$1492,0),0))</f>
        <v/>
      </c>
      <c r="D1046" s="139">
        <f ca="1">SUMIFS(RAB!$F$14:$F$78,RAB!$C$14:$C$78,C1046)</f>
        <v>0</v>
      </c>
      <c r="E1046" s="26">
        <f t="shared" ca="1" si="38"/>
        <v>0</v>
      </c>
      <c r="F1046" s="26">
        <f ca="1">IF(D1046=0,0,SUM($E$713:E1046))</f>
        <v>0</v>
      </c>
    </row>
    <row r="1047" spans="2:6" hidden="1">
      <c r="B1047" s="113">
        <v>334</v>
      </c>
      <c r="C1047" s="139" t="str">
        <f ca="1">IF(ISERROR(OFFSET('HARGA SATUAN'!$C$6,MATCH(B1047,'HARGA SATUAN'!$N$7:$N$1492,0),0)),"",OFFSET('HARGA SATUAN'!$C$6,MATCH(B1047,'HARGA SATUAN'!$N$7:$N$1492,0),0))</f>
        <v/>
      </c>
      <c r="D1047" s="139">
        <f ca="1">SUMIFS(RAB!$F$14:$F$78,RAB!$C$14:$C$78,C1047)</f>
        <v>0</v>
      </c>
      <c r="E1047" s="26">
        <f t="shared" ca="1" si="38"/>
        <v>0</v>
      </c>
      <c r="F1047" s="26">
        <f ca="1">IF(D1047=0,0,SUM($E$713:E1047))</f>
        <v>0</v>
      </c>
    </row>
    <row r="1048" spans="2:6" hidden="1">
      <c r="B1048" s="113">
        <v>335</v>
      </c>
      <c r="C1048" s="139" t="str">
        <f ca="1">IF(ISERROR(OFFSET('HARGA SATUAN'!$C$6,MATCH(B1048,'HARGA SATUAN'!$N$7:$N$1492,0),0)),"",OFFSET('HARGA SATUAN'!$C$6,MATCH(B1048,'HARGA SATUAN'!$N$7:$N$1492,0),0))</f>
        <v/>
      </c>
      <c r="D1048" s="139">
        <f ca="1">SUMIFS(RAB!$F$14:$F$78,RAB!$C$14:$C$78,C1048)</f>
        <v>0</v>
      </c>
      <c r="E1048" s="26">
        <f t="shared" ca="1" si="38"/>
        <v>0</v>
      </c>
      <c r="F1048" s="26">
        <f ca="1">IF(D1048=0,0,SUM($E$713:E1048))</f>
        <v>0</v>
      </c>
    </row>
    <row r="1049" spans="2:6" hidden="1">
      <c r="B1049" s="113">
        <v>336</v>
      </c>
      <c r="C1049" s="139" t="str">
        <f ca="1">IF(ISERROR(OFFSET('HARGA SATUAN'!$C$6,MATCH(B1049,'HARGA SATUAN'!$N$7:$N$1492,0),0)),"",OFFSET('HARGA SATUAN'!$C$6,MATCH(B1049,'HARGA SATUAN'!$N$7:$N$1492,0),0))</f>
        <v/>
      </c>
      <c r="D1049" s="139">
        <f ca="1">SUMIFS(RAB!$F$14:$F$78,RAB!$C$14:$C$78,C1049)</f>
        <v>0</v>
      </c>
      <c r="E1049" s="26">
        <f t="shared" ca="1" si="38"/>
        <v>0</v>
      </c>
      <c r="F1049" s="26">
        <f ca="1">IF(D1049=0,0,SUM($E$713:E1049))</f>
        <v>0</v>
      </c>
    </row>
    <row r="1050" spans="2:6" hidden="1">
      <c r="B1050" s="113">
        <v>337</v>
      </c>
      <c r="C1050" s="139" t="str">
        <f ca="1">IF(ISERROR(OFFSET('HARGA SATUAN'!$C$6,MATCH(B1050,'HARGA SATUAN'!$N$7:$N$1492,0),0)),"",OFFSET('HARGA SATUAN'!$C$6,MATCH(B1050,'HARGA SATUAN'!$N$7:$N$1492,0),0))</f>
        <v/>
      </c>
      <c r="D1050" s="139">
        <f ca="1">SUMIFS(RAB!$F$14:$F$78,RAB!$C$14:$C$78,C1050)</f>
        <v>0</v>
      </c>
      <c r="E1050" s="26">
        <f t="shared" ca="1" si="38"/>
        <v>0</v>
      </c>
      <c r="F1050" s="26">
        <f ca="1">IF(D1050=0,0,SUM($E$713:E1050))</f>
        <v>0</v>
      </c>
    </row>
    <row r="1051" spans="2:6" hidden="1">
      <c r="B1051" s="113">
        <v>338</v>
      </c>
      <c r="C1051" s="139" t="str">
        <f ca="1">IF(ISERROR(OFFSET('HARGA SATUAN'!$C$6,MATCH(B1051,'HARGA SATUAN'!$N$7:$N$1492,0),0)),"",OFFSET('HARGA SATUAN'!$C$6,MATCH(B1051,'HARGA SATUAN'!$N$7:$N$1492,0),0))</f>
        <v/>
      </c>
      <c r="D1051" s="139">
        <f ca="1">SUMIFS(RAB!$F$14:$F$78,RAB!$C$14:$C$78,C1051)</f>
        <v>0</v>
      </c>
      <c r="E1051" s="26">
        <f t="shared" ca="1" si="38"/>
        <v>0</v>
      </c>
      <c r="F1051" s="26">
        <f ca="1">IF(D1051=0,0,SUM($E$713:E1051))</f>
        <v>0</v>
      </c>
    </row>
    <row r="1052" spans="2:6" hidden="1">
      <c r="B1052" s="113">
        <v>339</v>
      </c>
      <c r="C1052" s="139" t="str">
        <f ca="1">IF(ISERROR(OFFSET('HARGA SATUAN'!$C$6,MATCH(B1052,'HARGA SATUAN'!$N$7:$N$1492,0),0)),"",OFFSET('HARGA SATUAN'!$C$6,MATCH(B1052,'HARGA SATUAN'!$N$7:$N$1492,0),0))</f>
        <v/>
      </c>
      <c r="D1052" s="139">
        <f ca="1">SUMIFS(RAB!$F$14:$F$78,RAB!$C$14:$C$78,C1052)</f>
        <v>0</v>
      </c>
      <c r="E1052" s="26">
        <f t="shared" ca="1" si="38"/>
        <v>0</v>
      </c>
      <c r="F1052" s="26">
        <f ca="1">IF(D1052=0,0,SUM($E$713:E1052))</f>
        <v>0</v>
      </c>
    </row>
    <row r="1053" spans="2:6" hidden="1">
      <c r="B1053" s="113">
        <v>340</v>
      </c>
      <c r="C1053" s="139" t="str">
        <f ca="1">IF(ISERROR(OFFSET('HARGA SATUAN'!$C$6,MATCH(B1053,'HARGA SATUAN'!$N$7:$N$1492,0),0)),"",OFFSET('HARGA SATUAN'!$C$6,MATCH(B1053,'HARGA SATUAN'!$N$7:$N$1492,0),0))</f>
        <v/>
      </c>
      <c r="D1053" s="139">
        <f ca="1">SUMIFS(RAB!$F$14:$F$78,RAB!$C$14:$C$78,C1053)</f>
        <v>0</v>
      </c>
      <c r="E1053" s="26">
        <f t="shared" ca="1" si="38"/>
        <v>0</v>
      </c>
      <c r="F1053" s="26">
        <f ca="1">IF(D1053=0,0,SUM($E$713:E1053))</f>
        <v>0</v>
      </c>
    </row>
    <row r="1054" spans="2:6" hidden="1">
      <c r="B1054" s="113">
        <v>341</v>
      </c>
      <c r="C1054" s="139" t="str">
        <f ca="1">IF(ISERROR(OFFSET('HARGA SATUAN'!$C$6,MATCH(B1054,'HARGA SATUAN'!$N$7:$N$1492,0),0)),"",OFFSET('HARGA SATUAN'!$C$6,MATCH(B1054,'HARGA SATUAN'!$N$7:$N$1492,0),0))</f>
        <v/>
      </c>
      <c r="D1054" s="139">
        <f ca="1">SUMIFS(RAB!$F$14:$F$78,RAB!$C$14:$C$78,C1054)</f>
        <v>0</v>
      </c>
      <c r="E1054" s="26">
        <f t="shared" ca="1" si="38"/>
        <v>0</v>
      </c>
      <c r="F1054" s="26">
        <f ca="1">IF(D1054=0,0,SUM($E$713:E1054))</f>
        <v>0</v>
      </c>
    </row>
    <row r="1055" spans="2:6" hidden="1">
      <c r="B1055" s="113">
        <v>342</v>
      </c>
      <c r="C1055" s="139" t="str">
        <f ca="1">IF(ISERROR(OFFSET('HARGA SATUAN'!$C$6,MATCH(B1055,'HARGA SATUAN'!$N$7:$N$1492,0),0)),"",OFFSET('HARGA SATUAN'!$C$6,MATCH(B1055,'HARGA SATUAN'!$N$7:$N$1492,0),0))</f>
        <v/>
      </c>
      <c r="D1055" s="139">
        <f ca="1">SUMIFS(RAB!$F$14:$F$78,RAB!$C$14:$C$78,C1055)</f>
        <v>0</v>
      </c>
      <c r="E1055" s="26">
        <f t="shared" ca="1" si="38"/>
        <v>0</v>
      </c>
      <c r="F1055" s="26">
        <f ca="1">IF(D1055=0,0,SUM($E$713:E1055))</f>
        <v>0</v>
      </c>
    </row>
    <row r="1056" spans="2:6" hidden="1">
      <c r="B1056" s="113">
        <v>343</v>
      </c>
      <c r="C1056" s="139" t="str">
        <f ca="1">IF(ISERROR(OFFSET('HARGA SATUAN'!$C$6,MATCH(B1056,'HARGA SATUAN'!$N$7:$N$1492,0),0)),"",OFFSET('HARGA SATUAN'!$C$6,MATCH(B1056,'HARGA SATUAN'!$N$7:$N$1492,0),0))</f>
        <v/>
      </c>
      <c r="D1056" s="139">
        <f ca="1">SUMIFS(RAB!$F$14:$F$78,RAB!$C$14:$C$78,C1056)</f>
        <v>0</v>
      </c>
      <c r="E1056" s="26">
        <f t="shared" ca="1" si="38"/>
        <v>0</v>
      </c>
      <c r="F1056" s="26">
        <f ca="1">IF(D1056=0,0,SUM($E$713:E1056))</f>
        <v>0</v>
      </c>
    </row>
    <row r="1057" spans="2:6" hidden="1">
      <c r="B1057" s="113">
        <v>344</v>
      </c>
      <c r="C1057" s="139" t="str">
        <f ca="1">IF(ISERROR(OFFSET('HARGA SATUAN'!$C$6,MATCH(B1057,'HARGA SATUAN'!$N$7:$N$1492,0),0)),"",OFFSET('HARGA SATUAN'!$C$6,MATCH(B1057,'HARGA SATUAN'!$N$7:$N$1492,0),0))</f>
        <v/>
      </c>
      <c r="D1057" s="139">
        <f ca="1">SUMIFS(RAB!$F$14:$F$78,RAB!$C$14:$C$78,C1057)</f>
        <v>0</v>
      </c>
      <c r="E1057" s="26">
        <f t="shared" ca="1" si="38"/>
        <v>0</v>
      </c>
      <c r="F1057" s="26">
        <f ca="1">IF(D1057=0,0,SUM($E$713:E1057))</f>
        <v>0</v>
      </c>
    </row>
    <row r="1058" spans="2:6" hidden="1">
      <c r="B1058" s="113">
        <v>345</v>
      </c>
      <c r="C1058" s="139" t="str">
        <f ca="1">IF(ISERROR(OFFSET('HARGA SATUAN'!$C$6,MATCH(B1058,'HARGA SATUAN'!$N$7:$N$1492,0),0)),"",OFFSET('HARGA SATUAN'!$C$6,MATCH(B1058,'HARGA SATUAN'!$N$7:$N$1492,0),0))</f>
        <v/>
      </c>
      <c r="D1058" s="139">
        <f ca="1">SUMIFS(RAB!$F$14:$F$78,RAB!$C$14:$C$78,C1058)</f>
        <v>0</v>
      </c>
      <c r="E1058" s="26">
        <f t="shared" ca="1" si="38"/>
        <v>0</v>
      </c>
      <c r="F1058" s="26">
        <f ca="1">IF(D1058=0,0,SUM($E$713:E1058))</f>
        <v>0</v>
      </c>
    </row>
    <row r="1059" spans="2:6" hidden="1">
      <c r="B1059" s="113">
        <v>346</v>
      </c>
      <c r="C1059" s="139" t="str">
        <f ca="1">IF(ISERROR(OFFSET('HARGA SATUAN'!$C$6,MATCH(B1059,'HARGA SATUAN'!$N$7:$N$1492,0),0)),"",OFFSET('HARGA SATUAN'!$C$6,MATCH(B1059,'HARGA SATUAN'!$N$7:$N$1492,0),0))</f>
        <v/>
      </c>
      <c r="D1059" s="139">
        <f ca="1">SUMIFS(RAB!$F$14:$F$78,RAB!$C$14:$C$78,C1059)</f>
        <v>0</v>
      </c>
      <c r="E1059" s="26">
        <f t="shared" ca="1" si="38"/>
        <v>0</v>
      </c>
      <c r="F1059" s="26">
        <f ca="1">IF(D1059=0,0,SUM($E$713:E1059))</f>
        <v>0</v>
      </c>
    </row>
    <row r="1060" spans="2:6" hidden="1">
      <c r="B1060" s="113">
        <v>347</v>
      </c>
      <c r="C1060" s="139" t="str">
        <f ca="1">IF(ISERROR(OFFSET('HARGA SATUAN'!$C$6,MATCH(B1060,'HARGA SATUAN'!$N$7:$N$1492,0),0)),"",OFFSET('HARGA SATUAN'!$C$6,MATCH(B1060,'HARGA SATUAN'!$N$7:$N$1492,0),0))</f>
        <v/>
      </c>
      <c r="D1060" s="139">
        <f ca="1">SUMIFS(RAB!$F$14:$F$78,RAB!$C$14:$C$78,C1060)</f>
        <v>0</v>
      </c>
      <c r="E1060" s="26">
        <f t="shared" ca="1" si="38"/>
        <v>0</v>
      </c>
      <c r="F1060" s="26">
        <f ca="1">IF(D1060=0,0,SUM($E$713:E1060))</f>
        <v>0</v>
      </c>
    </row>
    <row r="1061" spans="2:6" hidden="1">
      <c r="B1061" s="113">
        <v>348</v>
      </c>
      <c r="C1061" s="139" t="str">
        <f ca="1">IF(ISERROR(OFFSET('HARGA SATUAN'!$C$6,MATCH(B1061,'HARGA SATUAN'!$N$7:$N$1492,0),0)),"",OFFSET('HARGA SATUAN'!$C$6,MATCH(B1061,'HARGA SATUAN'!$N$7:$N$1492,0),0))</f>
        <v/>
      </c>
      <c r="D1061" s="139">
        <f ca="1">SUMIFS(RAB!$F$14:$F$78,RAB!$C$14:$C$78,C1061)</f>
        <v>0</v>
      </c>
      <c r="E1061" s="26">
        <f t="shared" ca="1" si="38"/>
        <v>0</v>
      </c>
      <c r="F1061" s="26">
        <f ca="1">IF(D1061=0,0,SUM($E$713:E1061))</f>
        <v>0</v>
      </c>
    </row>
    <row r="1062" spans="2:6" hidden="1">
      <c r="B1062" s="113">
        <v>349</v>
      </c>
      <c r="C1062" s="139" t="str">
        <f ca="1">IF(ISERROR(OFFSET('HARGA SATUAN'!$C$6,MATCH(B1062,'HARGA SATUAN'!$N$7:$N$1492,0),0)),"",OFFSET('HARGA SATUAN'!$C$6,MATCH(B1062,'HARGA SATUAN'!$N$7:$N$1492,0),0))</f>
        <v/>
      </c>
      <c r="D1062" s="139">
        <f ca="1">SUMIFS(RAB!$F$14:$F$78,RAB!$C$14:$C$78,C1062)</f>
        <v>0</v>
      </c>
      <c r="E1062" s="26">
        <f t="shared" ca="1" si="38"/>
        <v>0</v>
      </c>
      <c r="F1062" s="26">
        <f ca="1">IF(D1062=0,0,SUM($E$713:E1062))</f>
        <v>0</v>
      </c>
    </row>
    <row r="1063" spans="2:6" hidden="1">
      <c r="B1063" s="113">
        <v>350</v>
      </c>
      <c r="C1063" s="139" t="str">
        <f ca="1">IF(ISERROR(OFFSET('HARGA SATUAN'!$C$6,MATCH(B1063,'HARGA SATUAN'!$N$7:$N$1492,0),0)),"",OFFSET('HARGA SATUAN'!$C$6,MATCH(B1063,'HARGA SATUAN'!$N$7:$N$1492,0),0))</f>
        <v/>
      </c>
      <c r="D1063" s="139">
        <f ca="1">SUMIFS(RAB!$F$14:$F$78,RAB!$C$14:$C$78,C1063)</f>
        <v>0</v>
      </c>
      <c r="E1063" s="26">
        <f t="shared" ca="1" si="38"/>
        <v>0</v>
      </c>
      <c r="F1063" s="26">
        <f ca="1">IF(D1063=0,0,SUM($E$713:E1063))</f>
        <v>0</v>
      </c>
    </row>
    <row r="1064" spans="2:6" hidden="1">
      <c r="B1064" s="113">
        <v>351</v>
      </c>
      <c r="C1064" s="139" t="str">
        <f ca="1">IF(ISERROR(OFFSET('HARGA SATUAN'!$C$6,MATCH(B1064,'HARGA SATUAN'!$N$7:$N$1492,0),0)),"",OFFSET('HARGA SATUAN'!$C$6,MATCH(B1064,'HARGA SATUAN'!$N$7:$N$1492,0),0))</f>
        <v/>
      </c>
      <c r="D1064" s="139">
        <f ca="1">SUMIFS(RAB!$F$14:$F$78,RAB!$C$14:$C$78,C1064)</f>
        <v>0</v>
      </c>
      <c r="E1064" s="26">
        <f t="shared" ca="1" si="38"/>
        <v>0</v>
      </c>
      <c r="F1064" s="26">
        <f ca="1">IF(D1064=0,0,SUM($E$713:E1064))</f>
        <v>0</v>
      </c>
    </row>
    <row r="1065" spans="2:6" hidden="1">
      <c r="B1065" s="113">
        <v>352</v>
      </c>
      <c r="C1065" s="139" t="str">
        <f ca="1">IF(ISERROR(OFFSET('HARGA SATUAN'!$C$6,MATCH(B1065,'HARGA SATUAN'!$N$7:$N$1492,0),0)),"",OFFSET('HARGA SATUAN'!$C$6,MATCH(B1065,'HARGA SATUAN'!$N$7:$N$1492,0),0))</f>
        <v/>
      </c>
      <c r="D1065" s="139">
        <f ca="1">SUMIFS(RAB!$F$14:$F$78,RAB!$C$14:$C$78,C1065)</f>
        <v>0</v>
      </c>
      <c r="E1065" s="26">
        <f t="shared" ca="1" si="38"/>
        <v>0</v>
      </c>
      <c r="F1065" s="26">
        <f ca="1">IF(D1065=0,0,SUM($E$713:E1065))</f>
        <v>0</v>
      </c>
    </row>
    <row r="1066" spans="2:6" hidden="1">
      <c r="B1066" s="113">
        <v>353</v>
      </c>
      <c r="C1066" s="139" t="str">
        <f ca="1">IF(ISERROR(OFFSET('HARGA SATUAN'!$C$6,MATCH(B1066,'HARGA SATUAN'!$N$7:$N$1492,0),0)),"",OFFSET('HARGA SATUAN'!$C$6,MATCH(B1066,'HARGA SATUAN'!$N$7:$N$1492,0),0))</f>
        <v/>
      </c>
      <c r="D1066" s="139">
        <f ca="1">SUMIFS(RAB!$F$14:$F$78,RAB!$C$14:$C$78,C1066)</f>
        <v>0</v>
      </c>
      <c r="E1066" s="26">
        <f t="shared" ca="1" si="38"/>
        <v>0</v>
      </c>
      <c r="F1066" s="26">
        <f ca="1">IF(D1066=0,0,SUM($E$713:E1066))</f>
        <v>0</v>
      </c>
    </row>
    <row r="1067" spans="2:6" hidden="1">
      <c r="B1067" s="113">
        <v>354</v>
      </c>
      <c r="C1067" s="139" t="str">
        <f ca="1">IF(ISERROR(OFFSET('HARGA SATUAN'!$C$6,MATCH(B1067,'HARGA SATUAN'!$N$7:$N$1492,0),0)),"",OFFSET('HARGA SATUAN'!$C$6,MATCH(B1067,'HARGA SATUAN'!$N$7:$N$1492,0),0))</f>
        <v/>
      </c>
      <c r="D1067" s="139">
        <f ca="1">SUMIFS(RAB!$F$14:$F$78,RAB!$C$14:$C$78,C1067)</f>
        <v>0</v>
      </c>
      <c r="E1067" s="26">
        <f t="shared" ca="1" si="38"/>
        <v>0</v>
      </c>
      <c r="F1067" s="26">
        <f ca="1">IF(D1067=0,0,SUM($E$713:E1067))</f>
        <v>0</v>
      </c>
    </row>
    <row r="1068" spans="2:6" hidden="1">
      <c r="B1068" s="113">
        <v>355</v>
      </c>
      <c r="C1068" s="139" t="str">
        <f ca="1">IF(ISERROR(OFFSET('HARGA SATUAN'!$C$6,MATCH(B1068,'HARGA SATUAN'!$N$7:$N$1492,0),0)),"",OFFSET('HARGA SATUAN'!$C$6,MATCH(B1068,'HARGA SATUAN'!$N$7:$N$1492,0),0))</f>
        <v/>
      </c>
      <c r="D1068" s="139">
        <f ca="1">SUMIFS(RAB!$F$14:$F$78,RAB!$C$14:$C$78,C1068)</f>
        <v>0</v>
      </c>
      <c r="E1068" s="26">
        <f t="shared" ca="1" si="38"/>
        <v>0</v>
      </c>
      <c r="F1068" s="26">
        <f ca="1">IF(D1068=0,0,SUM($E$713:E1068))</f>
        <v>0</v>
      </c>
    </row>
    <row r="1069" spans="2:6" hidden="1">
      <c r="B1069" s="113">
        <v>356</v>
      </c>
      <c r="C1069" s="139" t="str">
        <f ca="1">IF(ISERROR(OFFSET('HARGA SATUAN'!$C$6,MATCH(B1069,'HARGA SATUAN'!$N$7:$N$1492,0),0)),"",OFFSET('HARGA SATUAN'!$C$6,MATCH(B1069,'HARGA SATUAN'!$N$7:$N$1492,0),0))</f>
        <v/>
      </c>
      <c r="D1069" s="139">
        <f ca="1">SUMIFS(RAB!$F$14:$F$78,RAB!$C$14:$C$78,C1069)</f>
        <v>0</v>
      </c>
      <c r="E1069" s="26">
        <f t="shared" ca="1" si="38"/>
        <v>0</v>
      </c>
      <c r="F1069" s="26">
        <f ca="1">IF(D1069=0,0,SUM($E$713:E1069))</f>
        <v>0</v>
      </c>
    </row>
    <row r="1070" spans="2:6" hidden="1">
      <c r="B1070" s="113">
        <v>357</v>
      </c>
      <c r="C1070" s="139" t="str">
        <f ca="1">IF(ISERROR(OFFSET('HARGA SATUAN'!$C$6,MATCH(B1070,'HARGA SATUAN'!$N$7:$N$1492,0),0)),"",OFFSET('HARGA SATUAN'!$C$6,MATCH(B1070,'HARGA SATUAN'!$N$7:$N$1492,0),0))</f>
        <v/>
      </c>
      <c r="D1070" s="139">
        <f ca="1">SUMIFS(RAB!$F$14:$F$78,RAB!$C$14:$C$78,C1070)</f>
        <v>0</v>
      </c>
      <c r="E1070" s="26">
        <f t="shared" ca="1" si="38"/>
        <v>0</v>
      </c>
      <c r="F1070" s="26">
        <f ca="1">IF(D1070=0,0,SUM($E$713:E1070))</f>
        <v>0</v>
      </c>
    </row>
    <row r="1071" spans="2:6" hidden="1">
      <c r="B1071" s="113">
        <v>358</v>
      </c>
      <c r="C1071" s="139" t="str">
        <f ca="1">IF(ISERROR(OFFSET('HARGA SATUAN'!$C$6,MATCH(B1071,'HARGA SATUAN'!$N$7:$N$1492,0),0)),"",OFFSET('HARGA SATUAN'!$C$6,MATCH(B1071,'HARGA SATUAN'!$N$7:$N$1492,0),0))</f>
        <v/>
      </c>
      <c r="D1071" s="139">
        <f ca="1">SUMIFS(RAB!$F$14:$F$78,RAB!$C$14:$C$78,C1071)</f>
        <v>0</v>
      </c>
      <c r="E1071" s="26">
        <f t="shared" ca="1" si="38"/>
        <v>0</v>
      </c>
      <c r="F1071" s="26">
        <f ca="1">IF(D1071=0,0,SUM($E$713:E1071))</f>
        <v>0</v>
      </c>
    </row>
    <row r="1072" spans="2:6" hidden="1">
      <c r="B1072" s="113">
        <v>359</v>
      </c>
      <c r="C1072" s="139" t="str">
        <f ca="1">IF(ISERROR(OFFSET('HARGA SATUAN'!$C$6,MATCH(B1072,'HARGA SATUAN'!$N$7:$N$1492,0),0)),"",OFFSET('HARGA SATUAN'!$C$6,MATCH(B1072,'HARGA SATUAN'!$N$7:$N$1492,0),0))</f>
        <v/>
      </c>
      <c r="D1072" s="139">
        <f ca="1">SUMIFS(RAB!$F$14:$F$78,RAB!$C$14:$C$78,C1072)</f>
        <v>0</v>
      </c>
      <c r="E1072" s="26">
        <f t="shared" ca="1" si="38"/>
        <v>0</v>
      </c>
      <c r="F1072" s="26">
        <f ca="1">IF(D1072=0,0,SUM($E$713:E1072))</f>
        <v>0</v>
      </c>
    </row>
    <row r="1073" spans="2:6" hidden="1">
      <c r="B1073" s="113">
        <v>360</v>
      </c>
      <c r="C1073" s="139" t="str">
        <f ca="1">IF(ISERROR(OFFSET('HARGA SATUAN'!$C$6,MATCH(B1073,'HARGA SATUAN'!$N$7:$N$1492,0),0)),"",OFFSET('HARGA SATUAN'!$C$6,MATCH(B1073,'HARGA SATUAN'!$N$7:$N$1492,0),0))</f>
        <v/>
      </c>
      <c r="D1073" s="139">
        <f ca="1">SUMIFS(RAB!$F$14:$F$78,RAB!$C$14:$C$78,C1073)</f>
        <v>0</v>
      </c>
      <c r="E1073" s="26">
        <f t="shared" ca="1" si="38"/>
        <v>0</v>
      </c>
      <c r="F1073" s="26">
        <f ca="1">IF(D1073=0,0,SUM($E$713:E1073))</f>
        <v>0</v>
      </c>
    </row>
    <row r="1074" spans="2:6" hidden="1">
      <c r="B1074" s="113">
        <v>361</v>
      </c>
      <c r="C1074" s="139" t="str">
        <f ca="1">IF(ISERROR(OFFSET('HARGA SATUAN'!$C$6,MATCH(B1074,'HARGA SATUAN'!$N$7:$N$1492,0),0)),"",OFFSET('HARGA SATUAN'!$C$6,MATCH(B1074,'HARGA SATUAN'!$N$7:$N$1492,0),0))</f>
        <v/>
      </c>
      <c r="D1074" s="139">
        <f ca="1">SUMIFS(RAB!$F$14:$F$78,RAB!$C$14:$C$78,C1074)</f>
        <v>0</v>
      </c>
      <c r="E1074" s="26">
        <f t="shared" ca="1" si="38"/>
        <v>0</v>
      </c>
      <c r="F1074" s="26">
        <f ca="1">IF(D1074=0,0,SUM($E$713:E1074))</f>
        <v>0</v>
      </c>
    </row>
    <row r="1075" spans="2:6" hidden="1">
      <c r="B1075" s="113">
        <v>362</v>
      </c>
      <c r="C1075" s="139" t="str">
        <f ca="1">IF(ISERROR(OFFSET('HARGA SATUAN'!$C$6,MATCH(B1075,'HARGA SATUAN'!$N$7:$N$1492,0),0)),"",OFFSET('HARGA SATUAN'!$C$6,MATCH(B1075,'HARGA SATUAN'!$N$7:$N$1492,0),0))</f>
        <v/>
      </c>
      <c r="D1075" s="139">
        <f ca="1">SUMIFS(RAB!$F$14:$F$78,RAB!$C$14:$C$78,C1075)</f>
        <v>0</v>
      </c>
      <c r="E1075" s="26">
        <f t="shared" ca="1" si="38"/>
        <v>0</v>
      </c>
      <c r="F1075" s="26">
        <f ca="1">IF(D1075=0,0,SUM($E$713:E1075))</f>
        <v>0</v>
      </c>
    </row>
    <row r="1076" spans="2:6" hidden="1">
      <c r="B1076" s="113">
        <v>363</v>
      </c>
      <c r="C1076" s="139" t="str">
        <f ca="1">IF(ISERROR(OFFSET('HARGA SATUAN'!$C$6,MATCH(B1076,'HARGA SATUAN'!$N$7:$N$1492,0),0)),"",OFFSET('HARGA SATUAN'!$C$6,MATCH(B1076,'HARGA SATUAN'!$N$7:$N$1492,0),0))</f>
        <v/>
      </c>
      <c r="D1076" s="139">
        <f ca="1">SUMIFS(RAB!$F$14:$F$78,RAB!$C$14:$C$78,C1076)</f>
        <v>0</v>
      </c>
      <c r="E1076" s="26">
        <f t="shared" ca="1" si="38"/>
        <v>0</v>
      </c>
      <c r="F1076" s="26">
        <f ca="1">IF(D1076=0,0,SUM($E$713:E1076))</f>
        <v>0</v>
      </c>
    </row>
    <row r="1077" spans="2:6" hidden="1">
      <c r="B1077" s="113">
        <v>364</v>
      </c>
      <c r="C1077" s="139" t="str">
        <f ca="1">IF(ISERROR(OFFSET('HARGA SATUAN'!$C$6,MATCH(B1077,'HARGA SATUAN'!$N$7:$N$1492,0),0)),"",OFFSET('HARGA SATUAN'!$C$6,MATCH(B1077,'HARGA SATUAN'!$N$7:$N$1492,0),0))</f>
        <v/>
      </c>
      <c r="D1077" s="139">
        <f ca="1">SUMIFS(RAB!$F$14:$F$78,RAB!$C$14:$C$78,C1077)</f>
        <v>0</v>
      </c>
      <c r="E1077" s="26">
        <f t="shared" ca="1" si="38"/>
        <v>0</v>
      </c>
      <c r="F1077" s="26">
        <f ca="1">IF(D1077=0,0,SUM($E$713:E1077))</f>
        <v>0</v>
      </c>
    </row>
    <row r="1078" spans="2:6" hidden="1">
      <c r="B1078" s="113">
        <v>365</v>
      </c>
      <c r="C1078" s="139" t="str">
        <f ca="1">IF(ISERROR(OFFSET('HARGA SATUAN'!$C$6,MATCH(B1078,'HARGA SATUAN'!$N$7:$N$1492,0),0)),"",OFFSET('HARGA SATUAN'!$C$6,MATCH(B1078,'HARGA SATUAN'!$N$7:$N$1492,0),0))</f>
        <v/>
      </c>
      <c r="D1078" s="139">
        <f ca="1">SUMIFS(RAB!$F$14:$F$78,RAB!$C$14:$C$78,C1078)</f>
        <v>0</v>
      </c>
      <c r="E1078" s="26">
        <f t="shared" ca="1" si="38"/>
        <v>0</v>
      </c>
      <c r="F1078" s="26">
        <f ca="1">IF(D1078=0,0,SUM($E$713:E1078))</f>
        <v>0</v>
      </c>
    </row>
    <row r="1079" spans="2:6" hidden="1">
      <c r="B1079" s="113">
        <v>366</v>
      </c>
      <c r="C1079" s="139" t="str">
        <f ca="1">IF(ISERROR(OFFSET('HARGA SATUAN'!$C$6,MATCH(B1079,'HARGA SATUAN'!$N$7:$N$1492,0),0)),"",OFFSET('HARGA SATUAN'!$C$6,MATCH(B1079,'HARGA SATUAN'!$N$7:$N$1492,0),0))</f>
        <v/>
      </c>
      <c r="D1079" s="139">
        <f ca="1">SUMIFS(RAB!$F$14:$F$78,RAB!$C$14:$C$78,C1079)</f>
        <v>0</v>
      </c>
      <c r="E1079" s="26">
        <f t="shared" ca="1" si="38"/>
        <v>0</v>
      </c>
      <c r="F1079" s="26">
        <f ca="1">IF(D1079=0,0,SUM($E$713:E1079))</f>
        <v>0</v>
      </c>
    </row>
    <row r="1080" spans="2:6" hidden="1">
      <c r="B1080" s="113">
        <v>367</v>
      </c>
      <c r="C1080" s="139" t="str">
        <f ca="1">IF(ISERROR(OFFSET('HARGA SATUAN'!$C$6,MATCH(B1080,'HARGA SATUAN'!$N$7:$N$1492,0),0)),"",OFFSET('HARGA SATUAN'!$C$6,MATCH(B1080,'HARGA SATUAN'!$N$7:$N$1492,0),0))</f>
        <v/>
      </c>
      <c r="D1080" s="139">
        <f ca="1">SUMIFS(RAB!$F$14:$F$78,RAB!$C$14:$C$78,C1080)</f>
        <v>0</v>
      </c>
      <c r="E1080" s="26">
        <f t="shared" ca="1" si="38"/>
        <v>0</v>
      </c>
      <c r="F1080" s="26">
        <f ca="1">IF(D1080=0,0,SUM($E$713:E1080))</f>
        <v>0</v>
      </c>
    </row>
    <row r="1081" spans="2:6" hidden="1">
      <c r="B1081" s="113">
        <v>368</v>
      </c>
      <c r="C1081" s="139" t="str">
        <f ca="1">IF(ISERROR(OFFSET('HARGA SATUAN'!$C$6,MATCH(B1081,'HARGA SATUAN'!$N$7:$N$1492,0),0)),"",OFFSET('HARGA SATUAN'!$C$6,MATCH(B1081,'HARGA SATUAN'!$N$7:$N$1492,0),0))</f>
        <v/>
      </c>
      <c r="D1081" s="139">
        <f ca="1">SUMIFS(RAB!$F$14:$F$78,RAB!$C$14:$C$78,C1081)</f>
        <v>0</v>
      </c>
      <c r="E1081" s="26">
        <f t="shared" ca="1" si="38"/>
        <v>0</v>
      </c>
      <c r="F1081" s="26">
        <f ca="1">IF(D1081=0,0,SUM($E$713:E1081))</f>
        <v>0</v>
      </c>
    </row>
    <row r="1082" spans="2:6" hidden="1">
      <c r="B1082" s="113">
        <v>369</v>
      </c>
      <c r="C1082" s="139" t="str">
        <f ca="1">IF(ISERROR(OFFSET('HARGA SATUAN'!$C$6,MATCH(B1082,'HARGA SATUAN'!$N$7:$N$1492,0),0)),"",OFFSET('HARGA SATUAN'!$C$6,MATCH(B1082,'HARGA SATUAN'!$N$7:$N$1492,0),0))</f>
        <v/>
      </c>
      <c r="D1082" s="139">
        <f ca="1">SUMIFS(RAB!$F$14:$F$78,RAB!$C$14:$C$78,C1082)</f>
        <v>0</v>
      </c>
      <c r="E1082" s="26">
        <f t="shared" ca="1" si="38"/>
        <v>0</v>
      </c>
      <c r="F1082" s="26">
        <f ca="1">IF(D1082=0,0,SUM($E$713:E1082))</f>
        <v>0</v>
      </c>
    </row>
    <row r="1083" spans="2:6" hidden="1">
      <c r="B1083" s="113">
        <v>370</v>
      </c>
      <c r="C1083" s="139" t="str">
        <f ca="1">IF(ISERROR(OFFSET('HARGA SATUAN'!$C$6,MATCH(B1083,'HARGA SATUAN'!$N$7:$N$1492,0),0)),"",OFFSET('HARGA SATUAN'!$C$6,MATCH(B1083,'HARGA SATUAN'!$N$7:$N$1492,0),0))</f>
        <v/>
      </c>
      <c r="D1083" s="139">
        <f ca="1">SUMIFS(RAB!$F$14:$F$78,RAB!$C$14:$C$78,C1083)</f>
        <v>0</v>
      </c>
      <c r="E1083" s="26">
        <f t="shared" ca="1" si="38"/>
        <v>0</v>
      </c>
      <c r="F1083" s="26">
        <f ca="1">IF(D1083=0,0,SUM($E$713:E1083))</f>
        <v>0</v>
      </c>
    </row>
    <row r="1084" spans="2:6" hidden="1">
      <c r="B1084" s="113">
        <v>371</v>
      </c>
      <c r="C1084" s="139" t="str">
        <f ca="1">IF(ISERROR(OFFSET('HARGA SATUAN'!$C$6,MATCH(B1084,'HARGA SATUAN'!$N$7:$N$1492,0),0)),"",OFFSET('HARGA SATUAN'!$C$6,MATCH(B1084,'HARGA SATUAN'!$N$7:$N$1492,0),0))</f>
        <v/>
      </c>
      <c r="D1084" s="139">
        <f ca="1">SUMIFS(RAB!$F$14:$F$78,RAB!$C$14:$C$78,C1084)</f>
        <v>0</v>
      </c>
      <c r="E1084" s="26">
        <f t="shared" ca="1" si="38"/>
        <v>0</v>
      </c>
      <c r="F1084" s="26">
        <f ca="1">IF(D1084=0,0,SUM($E$713:E1084))</f>
        <v>0</v>
      </c>
    </row>
    <row r="1085" spans="2:6" hidden="1">
      <c r="B1085" s="113">
        <v>372</v>
      </c>
      <c r="C1085" s="139" t="str">
        <f ca="1">IF(ISERROR(OFFSET('HARGA SATUAN'!$C$6,MATCH(B1085,'HARGA SATUAN'!$N$7:$N$1492,0),0)),"",OFFSET('HARGA SATUAN'!$C$6,MATCH(B1085,'HARGA SATUAN'!$N$7:$N$1492,0),0))</f>
        <v/>
      </c>
      <c r="D1085" s="139">
        <f ca="1">SUMIFS(RAB!$F$14:$F$78,RAB!$C$14:$C$78,C1085)</f>
        <v>0</v>
      </c>
      <c r="E1085" s="26">
        <f t="shared" ca="1" si="38"/>
        <v>0</v>
      </c>
      <c r="F1085" s="26">
        <f ca="1">IF(D1085=0,0,SUM($E$713:E1085))</f>
        <v>0</v>
      </c>
    </row>
    <row r="1086" spans="2:6" hidden="1">
      <c r="B1086" s="113">
        <v>373</v>
      </c>
      <c r="C1086" s="139" t="str">
        <f ca="1">IF(ISERROR(OFFSET('HARGA SATUAN'!$C$6,MATCH(B1086,'HARGA SATUAN'!$N$7:$N$1492,0),0)),"",OFFSET('HARGA SATUAN'!$C$6,MATCH(B1086,'HARGA SATUAN'!$N$7:$N$1492,0),0))</f>
        <v/>
      </c>
      <c r="D1086" s="139">
        <f ca="1">SUMIFS(RAB!$F$14:$F$78,RAB!$C$14:$C$78,C1086)</f>
        <v>0</v>
      </c>
      <c r="E1086" s="26">
        <f t="shared" ca="1" si="38"/>
        <v>0</v>
      </c>
      <c r="F1086" s="26">
        <f ca="1">IF(D1086=0,0,SUM($E$713:E1086))</f>
        <v>0</v>
      </c>
    </row>
    <row r="1087" spans="2:6" hidden="1">
      <c r="B1087" s="113">
        <v>374</v>
      </c>
      <c r="C1087" s="139" t="str">
        <f ca="1">IF(ISERROR(OFFSET('HARGA SATUAN'!$C$6,MATCH(B1087,'HARGA SATUAN'!$N$7:$N$1492,0),0)),"",OFFSET('HARGA SATUAN'!$C$6,MATCH(B1087,'HARGA SATUAN'!$N$7:$N$1492,0),0))</f>
        <v/>
      </c>
      <c r="D1087" s="139">
        <f ca="1">SUMIFS(RAB!$F$14:$F$78,RAB!$C$14:$C$78,C1087)</f>
        <v>0</v>
      </c>
      <c r="E1087" s="26">
        <f t="shared" ca="1" si="38"/>
        <v>0</v>
      </c>
      <c r="F1087" s="26">
        <f ca="1">IF(D1087=0,0,SUM($E$713:E1087))</f>
        <v>0</v>
      </c>
    </row>
    <row r="1088" spans="2:6" hidden="1">
      <c r="B1088" s="113">
        <v>375</v>
      </c>
      <c r="C1088" s="139" t="str">
        <f ca="1">IF(ISERROR(OFFSET('HARGA SATUAN'!$C$6,MATCH(B1088,'HARGA SATUAN'!$N$7:$N$1492,0),0)),"",OFFSET('HARGA SATUAN'!$C$6,MATCH(B1088,'HARGA SATUAN'!$N$7:$N$1492,0),0))</f>
        <v/>
      </c>
      <c r="D1088" s="139">
        <f ca="1">SUMIFS(RAB!$F$14:$F$78,RAB!$C$14:$C$78,C1088)</f>
        <v>0</v>
      </c>
      <c r="E1088" s="26">
        <f t="shared" ca="1" si="38"/>
        <v>0</v>
      </c>
      <c r="F1088" s="26">
        <f ca="1">IF(D1088=0,0,SUM($E$713:E1088))</f>
        <v>0</v>
      </c>
    </row>
    <row r="1089" spans="2:6" hidden="1">
      <c r="B1089" s="113">
        <v>376</v>
      </c>
      <c r="C1089" s="139" t="str">
        <f ca="1">IF(ISERROR(OFFSET('HARGA SATUAN'!$C$6,MATCH(B1089,'HARGA SATUAN'!$N$7:$N$1492,0),0)),"",OFFSET('HARGA SATUAN'!$C$6,MATCH(B1089,'HARGA SATUAN'!$N$7:$N$1492,0),0))</f>
        <v/>
      </c>
      <c r="D1089" s="139">
        <f ca="1">SUMIFS(RAB!$F$14:$F$78,RAB!$C$14:$C$78,C1089)</f>
        <v>0</v>
      </c>
      <c r="E1089" s="26">
        <f t="shared" ca="1" si="38"/>
        <v>0</v>
      </c>
      <c r="F1089" s="26">
        <f ca="1">IF(D1089=0,0,SUM($E$713:E1089))</f>
        <v>0</v>
      </c>
    </row>
    <row r="1090" spans="2:6" hidden="1">
      <c r="B1090" s="113">
        <v>377</v>
      </c>
      <c r="C1090" s="139" t="str">
        <f ca="1">IF(ISERROR(OFFSET('HARGA SATUAN'!$C$6,MATCH(B1090,'HARGA SATUAN'!$N$7:$N$1492,0),0)),"",OFFSET('HARGA SATUAN'!$C$6,MATCH(B1090,'HARGA SATUAN'!$N$7:$N$1492,0),0))</f>
        <v/>
      </c>
      <c r="D1090" s="139">
        <f ca="1">SUMIFS(RAB!$F$14:$F$78,RAB!$C$14:$C$78,C1090)</f>
        <v>0</v>
      </c>
      <c r="E1090" s="26">
        <f t="shared" ca="1" si="38"/>
        <v>0</v>
      </c>
      <c r="F1090" s="26">
        <f ca="1">IF(D1090=0,0,SUM($E$713:E1090))</f>
        <v>0</v>
      </c>
    </row>
    <row r="1091" spans="2:6" hidden="1">
      <c r="B1091" s="113">
        <v>378</v>
      </c>
      <c r="C1091" s="139" t="str">
        <f ca="1">IF(ISERROR(OFFSET('HARGA SATUAN'!$C$6,MATCH(B1091,'HARGA SATUAN'!$N$7:$N$1492,0),0)),"",OFFSET('HARGA SATUAN'!$C$6,MATCH(B1091,'HARGA SATUAN'!$N$7:$N$1492,0),0))</f>
        <v/>
      </c>
      <c r="D1091" s="139">
        <f ca="1">SUMIFS(RAB!$F$14:$F$78,RAB!$C$14:$C$78,C1091)</f>
        <v>0</v>
      </c>
      <c r="E1091" s="26">
        <f t="shared" ca="1" si="38"/>
        <v>0</v>
      </c>
      <c r="F1091" s="26">
        <f ca="1">IF(D1091=0,0,SUM($E$713:E1091))</f>
        <v>0</v>
      </c>
    </row>
    <row r="1092" spans="2:6" hidden="1">
      <c r="B1092" s="113">
        <v>379</v>
      </c>
      <c r="C1092" s="139" t="str">
        <f ca="1">IF(ISERROR(OFFSET('HARGA SATUAN'!$C$6,MATCH(B1092,'HARGA SATUAN'!$N$7:$N$1492,0),0)),"",OFFSET('HARGA SATUAN'!$C$6,MATCH(B1092,'HARGA SATUAN'!$N$7:$N$1492,0),0))</f>
        <v/>
      </c>
      <c r="D1092" s="139">
        <f ca="1">SUMIFS(RAB!$F$14:$F$78,RAB!$C$14:$C$78,C1092)</f>
        <v>0</v>
      </c>
      <c r="E1092" s="26">
        <f t="shared" ca="1" si="38"/>
        <v>0</v>
      </c>
      <c r="F1092" s="26">
        <f ca="1">IF(D1092=0,0,SUM($E$713:E1092))</f>
        <v>0</v>
      </c>
    </row>
    <row r="1093" spans="2:6" hidden="1">
      <c r="B1093" s="113">
        <v>380</v>
      </c>
      <c r="C1093" s="139" t="str">
        <f ca="1">IF(ISERROR(OFFSET('HARGA SATUAN'!$C$6,MATCH(B1093,'HARGA SATUAN'!$N$7:$N$1492,0),0)),"",OFFSET('HARGA SATUAN'!$C$6,MATCH(B1093,'HARGA SATUAN'!$N$7:$N$1492,0),0))</f>
        <v/>
      </c>
      <c r="D1093" s="139">
        <f ca="1">SUMIFS(RAB!$F$14:$F$78,RAB!$C$14:$C$78,C1093)</f>
        <v>0</v>
      </c>
      <c r="E1093" s="26">
        <f t="shared" ca="1" si="38"/>
        <v>0</v>
      </c>
      <c r="F1093" s="26">
        <f ca="1">IF(D1093=0,0,SUM($E$713:E1093))</f>
        <v>0</v>
      </c>
    </row>
    <row r="1094" spans="2:6" hidden="1">
      <c r="B1094" s="113">
        <v>381</v>
      </c>
      <c r="C1094" s="139" t="str">
        <f ca="1">IF(ISERROR(OFFSET('HARGA SATUAN'!$C$6,MATCH(B1094,'HARGA SATUAN'!$N$7:$N$1492,0),0)),"",OFFSET('HARGA SATUAN'!$C$6,MATCH(B1094,'HARGA SATUAN'!$N$7:$N$1492,0),0))</f>
        <v/>
      </c>
      <c r="D1094" s="139">
        <f ca="1">SUMIFS(RAB!$F$14:$F$78,RAB!$C$14:$C$78,C1094)</f>
        <v>0</v>
      </c>
      <c r="E1094" s="26">
        <f t="shared" ca="1" si="38"/>
        <v>0</v>
      </c>
      <c r="F1094" s="26">
        <f ca="1">IF(D1094=0,0,SUM($E$713:E1094))</f>
        <v>0</v>
      </c>
    </row>
    <row r="1095" spans="2:6" hidden="1">
      <c r="B1095" s="113">
        <v>382</v>
      </c>
      <c r="C1095" s="139" t="str">
        <f ca="1">IF(ISERROR(OFFSET('HARGA SATUAN'!$C$6,MATCH(B1095,'HARGA SATUAN'!$N$7:$N$1492,0),0)),"",OFFSET('HARGA SATUAN'!$C$6,MATCH(B1095,'HARGA SATUAN'!$N$7:$N$1492,0),0))</f>
        <v/>
      </c>
      <c r="D1095" s="139">
        <f ca="1">SUMIFS(RAB!$F$14:$F$78,RAB!$C$14:$C$78,C1095)</f>
        <v>0</v>
      </c>
      <c r="E1095" s="26">
        <f t="shared" ca="1" si="38"/>
        <v>0</v>
      </c>
      <c r="F1095" s="26">
        <f ca="1">IF(D1095=0,0,SUM($E$713:E1095))</f>
        <v>0</v>
      </c>
    </row>
    <row r="1096" spans="2:6" hidden="1">
      <c r="B1096" s="113">
        <v>383</v>
      </c>
      <c r="C1096" s="139" t="str">
        <f ca="1">IF(ISERROR(OFFSET('HARGA SATUAN'!$C$6,MATCH(B1096,'HARGA SATUAN'!$N$7:$N$1492,0),0)),"",OFFSET('HARGA SATUAN'!$C$6,MATCH(B1096,'HARGA SATUAN'!$N$7:$N$1492,0),0))</f>
        <v/>
      </c>
      <c r="D1096" s="139">
        <f ca="1">SUMIFS(RAB!$F$14:$F$78,RAB!$C$14:$C$78,C1096)</f>
        <v>0</v>
      </c>
      <c r="E1096" s="26">
        <f t="shared" ca="1" si="38"/>
        <v>0</v>
      </c>
      <c r="F1096" s="26">
        <f ca="1">IF(D1096=0,0,SUM($E$713:E1096))</f>
        <v>0</v>
      </c>
    </row>
    <row r="1097" spans="2:6" hidden="1">
      <c r="B1097" s="113">
        <v>384</v>
      </c>
      <c r="C1097" s="139" t="str">
        <f ca="1">IF(ISERROR(OFFSET('HARGA SATUAN'!$C$6,MATCH(B1097,'HARGA SATUAN'!$N$7:$N$1492,0),0)),"",OFFSET('HARGA SATUAN'!$C$6,MATCH(B1097,'HARGA SATUAN'!$N$7:$N$1492,0),0))</f>
        <v/>
      </c>
      <c r="D1097" s="139">
        <f ca="1">SUMIFS(RAB!$F$14:$F$78,RAB!$C$14:$C$78,C1097)</f>
        <v>0</v>
      </c>
      <c r="E1097" s="26">
        <f t="shared" ca="1" si="38"/>
        <v>0</v>
      </c>
      <c r="F1097" s="26">
        <f ca="1">IF(D1097=0,0,SUM($E$713:E1097))</f>
        <v>0</v>
      </c>
    </row>
    <row r="1098" spans="2:6" hidden="1">
      <c r="B1098" s="113">
        <v>385</v>
      </c>
      <c r="C1098" s="139" t="str">
        <f ca="1">IF(ISERROR(OFFSET('HARGA SATUAN'!$C$6,MATCH(B1098,'HARGA SATUAN'!$N$7:$N$1492,0),0)),"",OFFSET('HARGA SATUAN'!$C$6,MATCH(B1098,'HARGA SATUAN'!$N$7:$N$1492,0),0))</f>
        <v/>
      </c>
      <c r="D1098" s="139">
        <f ca="1">SUMIFS(RAB!$F$14:$F$78,RAB!$C$14:$C$78,C1098)</f>
        <v>0</v>
      </c>
      <c r="E1098" s="26">
        <f t="shared" ca="1" si="38"/>
        <v>0</v>
      </c>
      <c r="F1098" s="26">
        <f ca="1">IF(D1098=0,0,SUM($E$713:E1098))</f>
        <v>0</v>
      </c>
    </row>
    <row r="1099" spans="2:6" hidden="1">
      <c r="B1099" s="113">
        <v>386</v>
      </c>
      <c r="C1099" s="139" t="str">
        <f ca="1">IF(ISERROR(OFFSET('HARGA SATUAN'!$C$6,MATCH(B1099,'HARGA SATUAN'!$N$7:$N$1492,0),0)),"",OFFSET('HARGA SATUAN'!$C$6,MATCH(B1099,'HARGA SATUAN'!$N$7:$N$1492,0),0))</f>
        <v/>
      </c>
      <c r="D1099" s="139">
        <f ca="1">SUMIFS(RAB!$F$14:$F$78,RAB!$C$14:$C$78,C1099)</f>
        <v>0</v>
      </c>
      <c r="E1099" s="26">
        <f t="shared" ref="E1099:E1162" ca="1" si="39">IF(D1099=0,0,1)</f>
        <v>0</v>
      </c>
      <c r="F1099" s="26">
        <f ca="1">IF(D1099=0,0,SUM($E$713:E1099))</f>
        <v>0</v>
      </c>
    </row>
    <row r="1100" spans="2:6" hidden="1">
      <c r="B1100" s="113">
        <v>387</v>
      </c>
      <c r="C1100" s="139" t="str">
        <f ca="1">IF(ISERROR(OFFSET('HARGA SATUAN'!$C$6,MATCH(B1100,'HARGA SATUAN'!$N$7:$N$1492,0),0)),"",OFFSET('HARGA SATUAN'!$C$6,MATCH(B1100,'HARGA SATUAN'!$N$7:$N$1492,0),0))</f>
        <v/>
      </c>
      <c r="D1100" s="139">
        <f ca="1">SUMIFS(RAB!$F$14:$F$78,RAB!$C$14:$C$78,C1100)</f>
        <v>0</v>
      </c>
      <c r="E1100" s="26">
        <f t="shared" ca="1" si="39"/>
        <v>0</v>
      </c>
      <c r="F1100" s="26">
        <f ca="1">IF(D1100=0,0,SUM($E$713:E1100))</f>
        <v>0</v>
      </c>
    </row>
    <row r="1101" spans="2:6" hidden="1">
      <c r="B1101" s="113">
        <v>388</v>
      </c>
      <c r="C1101" s="139" t="str">
        <f ca="1">IF(ISERROR(OFFSET('HARGA SATUAN'!$C$6,MATCH(B1101,'HARGA SATUAN'!$N$7:$N$1492,0),0)),"",OFFSET('HARGA SATUAN'!$C$6,MATCH(B1101,'HARGA SATUAN'!$N$7:$N$1492,0),0))</f>
        <v/>
      </c>
      <c r="D1101" s="139">
        <f ca="1">SUMIFS(RAB!$F$14:$F$78,RAB!$C$14:$C$78,C1101)</f>
        <v>0</v>
      </c>
      <c r="E1101" s="26">
        <f t="shared" ca="1" si="39"/>
        <v>0</v>
      </c>
      <c r="F1101" s="26">
        <f ca="1">IF(D1101=0,0,SUM($E$713:E1101))</f>
        <v>0</v>
      </c>
    </row>
    <row r="1102" spans="2:6" hidden="1">
      <c r="B1102" s="113">
        <v>389</v>
      </c>
      <c r="C1102" s="139" t="str">
        <f ca="1">IF(ISERROR(OFFSET('HARGA SATUAN'!$C$6,MATCH(B1102,'HARGA SATUAN'!$N$7:$N$1492,0),0)),"",OFFSET('HARGA SATUAN'!$C$6,MATCH(B1102,'HARGA SATUAN'!$N$7:$N$1492,0),0))</f>
        <v/>
      </c>
      <c r="D1102" s="139">
        <f ca="1">SUMIFS(RAB!$F$14:$F$78,RAB!$C$14:$C$78,C1102)</f>
        <v>0</v>
      </c>
      <c r="E1102" s="26">
        <f t="shared" ca="1" si="39"/>
        <v>0</v>
      </c>
      <c r="F1102" s="26">
        <f ca="1">IF(D1102=0,0,SUM($E$713:E1102))</f>
        <v>0</v>
      </c>
    </row>
    <row r="1103" spans="2:6" hidden="1">
      <c r="B1103" s="113">
        <v>390</v>
      </c>
      <c r="C1103" s="139" t="str">
        <f ca="1">IF(ISERROR(OFFSET('HARGA SATUAN'!$C$6,MATCH(B1103,'HARGA SATUAN'!$N$7:$N$1492,0),0)),"",OFFSET('HARGA SATUAN'!$C$6,MATCH(B1103,'HARGA SATUAN'!$N$7:$N$1492,0),0))</f>
        <v/>
      </c>
      <c r="D1103" s="139">
        <f ca="1">SUMIFS(RAB!$F$14:$F$78,RAB!$C$14:$C$78,C1103)</f>
        <v>0</v>
      </c>
      <c r="E1103" s="26">
        <f t="shared" ca="1" si="39"/>
        <v>0</v>
      </c>
      <c r="F1103" s="26">
        <f ca="1">IF(D1103=0,0,SUM($E$713:E1103))</f>
        <v>0</v>
      </c>
    </row>
    <row r="1104" spans="2:6" hidden="1">
      <c r="B1104" s="113">
        <v>391</v>
      </c>
      <c r="C1104" s="139" t="str">
        <f ca="1">IF(ISERROR(OFFSET('HARGA SATUAN'!$C$6,MATCH(B1104,'HARGA SATUAN'!$N$7:$N$1492,0),0)),"",OFFSET('HARGA SATUAN'!$C$6,MATCH(B1104,'HARGA SATUAN'!$N$7:$N$1492,0),0))</f>
        <v/>
      </c>
      <c r="D1104" s="139">
        <f ca="1">SUMIFS(RAB!$F$14:$F$78,RAB!$C$14:$C$78,C1104)</f>
        <v>0</v>
      </c>
      <c r="E1104" s="26">
        <f t="shared" ca="1" si="39"/>
        <v>0</v>
      </c>
      <c r="F1104" s="26">
        <f ca="1">IF(D1104=0,0,SUM($E$713:E1104))</f>
        <v>0</v>
      </c>
    </row>
    <row r="1105" spans="2:6" hidden="1">
      <c r="B1105" s="113">
        <v>392</v>
      </c>
      <c r="C1105" s="139" t="str">
        <f ca="1">IF(ISERROR(OFFSET('HARGA SATUAN'!$C$6,MATCH(B1105,'HARGA SATUAN'!$N$7:$N$1492,0),0)),"",OFFSET('HARGA SATUAN'!$C$6,MATCH(B1105,'HARGA SATUAN'!$N$7:$N$1492,0),0))</f>
        <v/>
      </c>
      <c r="D1105" s="139">
        <f ca="1">SUMIFS(RAB!$F$14:$F$78,RAB!$C$14:$C$78,C1105)</f>
        <v>0</v>
      </c>
      <c r="E1105" s="26">
        <f t="shared" ca="1" si="39"/>
        <v>0</v>
      </c>
      <c r="F1105" s="26">
        <f ca="1">IF(D1105=0,0,SUM($E$713:E1105))</f>
        <v>0</v>
      </c>
    </row>
    <row r="1106" spans="2:6" hidden="1">
      <c r="B1106" s="113">
        <v>393</v>
      </c>
      <c r="C1106" s="139" t="str">
        <f ca="1">IF(ISERROR(OFFSET('HARGA SATUAN'!$C$6,MATCH(B1106,'HARGA SATUAN'!$N$7:$N$1492,0),0)),"",OFFSET('HARGA SATUAN'!$C$6,MATCH(B1106,'HARGA SATUAN'!$N$7:$N$1492,0),0))</f>
        <v/>
      </c>
      <c r="D1106" s="139">
        <f ca="1">SUMIFS(RAB!$F$14:$F$78,RAB!$C$14:$C$78,C1106)</f>
        <v>0</v>
      </c>
      <c r="E1106" s="26">
        <f t="shared" ca="1" si="39"/>
        <v>0</v>
      </c>
      <c r="F1106" s="26">
        <f ca="1">IF(D1106=0,0,SUM($E$713:E1106))</f>
        <v>0</v>
      </c>
    </row>
    <row r="1107" spans="2:6" hidden="1">
      <c r="B1107" s="113">
        <v>394</v>
      </c>
      <c r="C1107" s="139" t="str">
        <f ca="1">IF(ISERROR(OFFSET('HARGA SATUAN'!$C$6,MATCH(B1107,'HARGA SATUAN'!$N$7:$N$1492,0),0)),"",OFFSET('HARGA SATUAN'!$C$6,MATCH(B1107,'HARGA SATUAN'!$N$7:$N$1492,0),0))</f>
        <v/>
      </c>
      <c r="D1107" s="139">
        <f ca="1">SUMIFS(RAB!$F$14:$F$78,RAB!$C$14:$C$78,C1107)</f>
        <v>0</v>
      </c>
      <c r="E1107" s="26">
        <f t="shared" ca="1" si="39"/>
        <v>0</v>
      </c>
      <c r="F1107" s="26">
        <f ca="1">IF(D1107=0,0,SUM($E$713:E1107))</f>
        <v>0</v>
      </c>
    </row>
    <row r="1108" spans="2:6" hidden="1">
      <c r="B1108" s="113">
        <v>395</v>
      </c>
      <c r="C1108" s="139" t="str">
        <f ca="1">IF(ISERROR(OFFSET('HARGA SATUAN'!$C$6,MATCH(B1108,'HARGA SATUAN'!$N$7:$N$1492,0),0)),"",OFFSET('HARGA SATUAN'!$C$6,MATCH(B1108,'HARGA SATUAN'!$N$7:$N$1492,0),0))</f>
        <v/>
      </c>
      <c r="D1108" s="139">
        <f ca="1">SUMIFS(RAB!$F$14:$F$78,RAB!$C$14:$C$78,C1108)</f>
        <v>0</v>
      </c>
      <c r="E1108" s="26">
        <f t="shared" ca="1" si="39"/>
        <v>0</v>
      </c>
      <c r="F1108" s="26">
        <f ca="1">IF(D1108=0,0,SUM($E$713:E1108))</f>
        <v>0</v>
      </c>
    </row>
    <row r="1109" spans="2:6" hidden="1">
      <c r="B1109" s="113">
        <v>396</v>
      </c>
      <c r="C1109" s="139" t="str">
        <f ca="1">IF(ISERROR(OFFSET('HARGA SATUAN'!$C$6,MATCH(B1109,'HARGA SATUAN'!$N$7:$N$1492,0),0)),"",OFFSET('HARGA SATUAN'!$C$6,MATCH(B1109,'HARGA SATUAN'!$N$7:$N$1492,0),0))</f>
        <v/>
      </c>
      <c r="D1109" s="139">
        <f ca="1">SUMIFS(RAB!$F$14:$F$78,RAB!$C$14:$C$78,C1109)</f>
        <v>0</v>
      </c>
      <c r="E1109" s="26">
        <f t="shared" ca="1" si="39"/>
        <v>0</v>
      </c>
      <c r="F1109" s="26">
        <f ca="1">IF(D1109=0,0,SUM($E$713:E1109))</f>
        <v>0</v>
      </c>
    </row>
    <row r="1110" spans="2:6" hidden="1">
      <c r="B1110" s="113">
        <v>397</v>
      </c>
      <c r="C1110" s="139" t="str">
        <f ca="1">IF(ISERROR(OFFSET('HARGA SATUAN'!$C$6,MATCH(B1110,'HARGA SATUAN'!$N$7:$N$1492,0),0)),"",OFFSET('HARGA SATUAN'!$C$6,MATCH(B1110,'HARGA SATUAN'!$N$7:$N$1492,0),0))</f>
        <v/>
      </c>
      <c r="D1110" s="139">
        <f ca="1">SUMIFS(RAB!$F$14:$F$78,RAB!$C$14:$C$78,C1110)</f>
        <v>0</v>
      </c>
      <c r="E1110" s="26">
        <f t="shared" ca="1" si="39"/>
        <v>0</v>
      </c>
      <c r="F1110" s="26">
        <f ca="1">IF(D1110=0,0,SUM($E$713:E1110))</f>
        <v>0</v>
      </c>
    </row>
    <row r="1111" spans="2:6" hidden="1">
      <c r="B1111" s="113">
        <v>398</v>
      </c>
      <c r="C1111" s="139" t="str">
        <f ca="1">IF(ISERROR(OFFSET('HARGA SATUAN'!$C$6,MATCH(B1111,'HARGA SATUAN'!$N$7:$N$1492,0),0)),"",OFFSET('HARGA SATUAN'!$C$6,MATCH(B1111,'HARGA SATUAN'!$N$7:$N$1492,0),0))</f>
        <v/>
      </c>
      <c r="D1111" s="139">
        <f ca="1">SUMIFS(RAB!$F$14:$F$78,RAB!$C$14:$C$78,C1111)</f>
        <v>0</v>
      </c>
      <c r="E1111" s="26">
        <f t="shared" ca="1" si="39"/>
        <v>0</v>
      </c>
      <c r="F1111" s="26">
        <f ca="1">IF(D1111=0,0,SUM($E$713:E1111))</f>
        <v>0</v>
      </c>
    </row>
    <row r="1112" spans="2:6" hidden="1">
      <c r="B1112" s="113">
        <v>399</v>
      </c>
      <c r="C1112" s="139" t="str">
        <f ca="1">IF(ISERROR(OFFSET('HARGA SATUAN'!$C$6,MATCH(B1112,'HARGA SATUAN'!$N$7:$N$1492,0),0)),"",OFFSET('HARGA SATUAN'!$C$6,MATCH(B1112,'HARGA SATUAN'!$N$7:$N$1492,0),0))</f>
        <v/>
      </c>
      <c r="D1112" s="139">
        <f ca="1">SUMIFS(RAB!$F$14:$F$78,RAB!$C$14:$C$78,C1112)</f>
        <v>0</v>
      </c>
      <c r="E1112" s="26">
        <f t="shared" ca="1" si="39"/>
        <v>0</v>
      </c>
      <c r="F1112" s="26">
        <f ca="1">IF(D1112=0,0,SUM($E$713:E1112))</f>
        <v>0</v>
      </c>
    </row>
    <row r="1113" spans="2:6" hidden="1">
      <c r="B1113" s="113">
        <v>400</v>
      </c>
      <c r="C1113" s="139" t="str">
        <f ca="1">IF(ISERROR(OFFSET('HARGA SATUAN'!$C$6,MATCH(B1113,'HARGA SATUAN'!$N$7:$N$1492,0),0)),"",OFFSET('HARGA SATUAN'!$C$6,MATCH(B1113,'HARGA SATUAN'!$N$7:$N$1492,0),0))</f>
        <v/>
      </c>
      <c r="D1113" s="139">
        <f ca="1">SUMIFS(RAB!$F$14:$F$78,RAB!$C$14:$C$78,C1113)</f>
        <v>0</v>
      </c>
      <c r="E1113" s="26">
        <f t="shared" ca="1" si="39"/>
        <v>0</v>
      </c>
      <c r="F1113" s="26">
        <f ca="1">IF(D1113=0,0,SUM($E$713:E1113))</f>
        <v>0</v>
      </c>
    </row>
    <row r="1114" spans="2:6" hidden="1">
      <c r="B1114" s="113">
        <v>401</v>
      </c>
      <c r="C1114" s="139" t="str">
        <f ca="1">IF(ISERROR(OFFSET('HARGA SATUAN'!$C$6,MATCH(B1114,'HARGA SATUAN'!$N$7:$N$1492,0),0)),"",OFFSET('HARGA SATUAN'!$C$6,MATCH(B1114,'HARGA SATUAN'!$N$7:$N$1492,0),0))</f>
        <v/>
      </c>
      <c r="D1114" s="139">
        <f ca="1">SUMIFS(RAB!$F$14:$F$78,RAB!$C$14:$C$78,C1114)</f>
        <v>0</v>
      </c>
      <c r="E1114" s="26">
        <f t="shared" ca="1" si="39"/>
        <v>0</v>
      </c>
      <c r="F1114" s="26">
        <f ca="1">IF(D1114=0,0,SUM($E$713:E1114))</f>
        <v>0</v>
      </c>
    </row>
    <row r="1115" spans="2:6" hidden="1">
      <c r="B1115" s="113">
        <v>402</v>
      </c>
      <c r="C1115" s="139" t="str">
        <f ca="1">IF(ISERROR(OFFSET('HARGA SATUAN'!$C$6,MATCH(B1115,'HARGA SATUAN'!$N$7:$N$1492,0),0)),"",OFFSET('HARGA SATUAN'!$C$6,MATCH(B1115,'HARGA SATUAN'!$N$7:$N$1492,0),0))</f>
        <v/>
      </c>
      <c r="D1115" s="139">
        <f ca="1">SUMIFS(RAB!$F$14:$F$78,RAB!$C$14:$C$78,C1115)</f>
        <v>0</v>
      </c>
      <c r="E1115" s="26">
        <f t="shared" ca="1" si="39"/>
        <v>0</v>
      </c>
      <c r="F1115" s="26">
        <f ca="1">IF(D1115=0,0,SUM($E$713:E1115))</f>
        <v>0</v>
      </c>
    </row>
    <row r="1116" spans="2:6" hidden="1">
      <c r="B1116" s="113">
        <v>403</v>
      </c>
      <c r="C1116" s="139" t="str">
        <f ca="1">IF(ISERROR(OFFSET('HARGA SATUAN'!$C$6,MATCH(B1116,'HARGA SATUAN'!$N$7:$N$1492,0),0)),"",OFFSET('HARGA SATUAN'!$C$6,MATCH(B1116,'HARGA SATUAN'!$N$7:$N$1492,0),0))</f>
        <v/>
      </c>
      <c r="D1116" s="139">
        <f ca="1">SUMIFS(RAB!$F$14:$F$78,RAB!$C$14:$C$78,C1116)</f>
        <v>0</v>
      </c>
      <c r="E1116" s="26">
        <f t="shared" ca="1" si="39"/>
        <v>0</v>
      </c>
      <c r="F1116" s="26">
        <f ca="1">IF(D1116=0,0,SUM($E$713:E1116))</f>
        <v>0</v>
      </c>
    </row>
    <row r="1117" spans="2:6" hidden="1">
      <c r="B1117" s="113">
        <v>404</v>
      </c>
      <c r="C1117" s="139" t="str">
        <f ca="1">IF(ISERROR(OFFSET('HARGA SATUAN'!$C$6,MATCH(B1117,'HARGA SATUAN'!$N$7:$N$1492,0),0)),"",OFFSET('HARGA SATUAN'!$C$6,MATCH(B1117,'HARGA SATUAN'!$N$7:$N$1492,0),0))</f>
        <v/>
      </c>
      <c r="D1117" s="139">
        <f ca="1">SUMIFS(RAB!$F$14:$F$78,RAB!$C$14:$C$78,C1117)</f>
        <v>0</v>
      </c>
      <c r="E1117" s="26">
        <f t="shared" ca="1" si="39"/>
        <v>0</v>
      </c>
      <c r="F1117" s="26">
        <f ca="1">IF(D1117=0,0,SUM($E$713:E1117))</f>
        <v>0</v>
      </c>
    </row>
    <row r="1118" spans="2:6" hidden="1">
      <c r="B1118" s="113">
        <v>405</v>
      </c>
      <c r="C1118" s="139" t="str">
        <f ca="1">IF(ISERROR(OFFSET('HARGA SATUAN'!$C$6,MATCH(B1118,'HARGA SATUAN'!$N$7:$N$1492,0),0)),"",OFFSET('HARGA SATUAN'!$C$6,MATCH(B1118,'HARGA SATUAN'!$N$7:$N$1492,0),0))</f>
        <v/>
      </c>
      <c r="D1118" s="139">
        <f ca="1">SUMIFS(RAB!$F$14:$F$78,RAB!$C$14:$C$78,C1118)</f>
        <v>0</v>
      </c>
      <c r="E1118" s="26">
        <f t="shared" ca="1" si="39"/>
        <v>0</v>
      </c>
      <c r="F1118" s="26">
        <f ca="1">IF(D1118=0,0,SUM($E$713:E1118))</f>
        <v>0</v>
      </c>
    </row>
    <row r="1119" spans="2:6" hidden="1">
      <c r="B1119" s="113">
        <v>406</v>
      </c>
      <c r="C1119" s="139" t="str">
        <f ca="1">IF(ISERROR(OFFSET('HARGA SATUAN'!$C$6,MATCH(B1119,'HARGA SATUAN'!$N$7:$N$1492,0),0)),"",OFFSET('HARGA SATUAN'!$C$6,MATCH(B1119,'HARGA SATUAN'!$N$7:$N$1492,0),0))</f>
        <v/>
      </c>
      <c r="D1119" s="139">
        <f ca="1">SUMIFS(RAB!$F$14:$F$78,RAB!$C$14:$C$78,C1119)</f>
        <v>0</v>
      </c>
      <c r="E1119" s="26">
        <f t="shared" ca="1" si="39"/>
        <v>0</v>
      </c>
      <c r="F1119" s="26">
        <f ca="1">IF(D1119=0,0,SUM($E$713:E1119))</f>
        <v>0</v>
      </c>
    </row>
    <row r="1120" spans="2:6" hidden="1">
      <c r="B1120" s="113">
        <v>407</v>
      </c>
      <c r="C1120" s="139" t="str">
        <f ca="1">IF(ISERROR(OFFSET('HARGA SATUAN'!$C$6,MATCH(B1120,'HARGA SATUAN'!$N$7:$N$1492,0),0)),"",OFFSET('HARGA SATUAN'!$C$6,MATCH(B1120,'HARGA SATUAN'!$N$7:$N$1492,0),0))</f>
        <v/>
      </c>
      <c r="D1120" s="139">
        <f ca="1">SUMIFS(RAB!$F$14:$F$78,RAB!$C$14:$C$78,C1120)</f>
        <v>0</v>
      </c>
      <c r="E1120" s="26">
        <f t="shared" ca="1" si="39"/>
        <v>0</v>
      </c>
      <c r="F1120" s="26">
        <f ca="1">IF(D1120=0,0,SUM($E$713:E1120))</f>
        <v>0</v>
      </c>
    </row>
    <row r="1121" spans="2:6" hidden="1">
      <c r="B1121" s="113">
        <v>408</v>
      </c>
      <c r="C1121" s="139" t="str">
        <f ca="1">IF(ISERROR(OFFSET('HARGA SATUAN'!$C$6,MATCH(B1121,'HARGA SATUAN'!$N$7:$N$1492,0),0)),"",OFFSET('HARGA SATUAN'!$C$6,MATCH(B1121,'HARGA SATUAN'!$N$7:$N$1492,0),0))</f>
        <v/>
      </c>
      <c r="D1121" s="139">
        <f ca="1">SUMIFS(RAB!$F$14:$F$78,RAB!$C$14:$C$78,C1121)</f>
        <v>0</v>
      </c>
      <c r="E1121" s="26">
        <f t="shared" ca="1" si="39"/>
        <v>0</v>
      </c>
      <c r="F1121" s="26">
        <f ca="1">IF(D1121=0,0,SUM($E$713:E1121))</f>
        <v>0</v>
      </c>
    </row>
    <row r="1122" spans="2:6" hidden="1">
      <c r="B1122" s="113">
        <v>409</v>
      </c>
      <c r="C1122" s="139" t="str">
        <f ca="1">IF(ISERROR(OFFSET('HARGA SATUAN'!$C$6,MATCH(B1122,'HARGA SATUAN'!$N$7:$N$1492,0),0)),"",OFFSET('HARGA SATUAN'!$C$6,MATCH(B1122,'HARGA SATUAN'!$N$7:$N$1492,0),0))</f>
        <v/>
      </c>
      <c r="D1122" s="139">
        <f ca="1">SUMIFS(RAB!$F$14:$F$78,RAB!$C$14:$C$78,C1122)</f>
        <v>0</v>
      </c>
      <c r="E1122" s="26">
        <f t="shared" ca="1" si="39"/>
        <v>0</v>
      </c>
      <c r="F1122" s="26">
        <f ca="1">IF(D1122=0,0,SUM($E$713:E1122))</f>
        <v>0</v>
      </c>
    </row>
    <row r="1123" spans="2:6" hidden="1">
      <c r="B1123" s="113">
        <v>410</v>
      </c>
      <c r="C1123" s="139" t="str">
        <f ca="1">IF(ISERROR(OFFSET('HARGA SATUAN'!$C$6,MATCH(B1123,'HARGA SATUAN'!$N$7:$N$1492,0),0)),"",OFFSET('HARGA SATUAN'!$C$6,MATCH(B1123,'HARGA SATUAN'!$N$7:$N$1492,0),0))</f>
        <v/>
      </c>
      <c r="D1123" s="139">
        <f ca="1">SUMIFS(RAB!$F$14:$F$78,RAB!$C$14:$C$78,C1123)</f>
        <v>0</v>
      </c>
      <c r="E1123" s="26">
        <f t="shared" ca="1" si="39"/>
        <v>0</v>
      </c>
      <c r="F1123" s="26">
        <f ca="1">IF(D1123=0,0,SUM($E$713:E1123))</f>
        <v>0</v>
      </c>
    </row>
    <row r="1124" spans="2:6" hidden="1">
      <c r="B1124" s="113">
        <v>411</v>
      </c>
      <c r="C1124" s="139" t="str">
        <f ca="1">IF(ISERROR(OFFSET('HARGA SATUAN'!$C$6,MATCH(B1124,'HARGA SATUAN'!$N$7:$N$1492,0),0)),"",OFFSET('HARGA SATUAN'!$C$6,MATCH(B1124,'HARGA SATUAN'!$N$7:$N$1492,0),0))</f>
        <v/>
      </c>
      <c r="D1124" s="139">
        <f ca="1">SUMIFS(RAB!$F$14:$F$78,RAB!$C$14:$C$78,C1124)</f>
        <v>0</v>
      </c>
      <c r="E1124" s="26">
        <f t="shared" ca="1" si="39"/>
        <v>0</v>
      </c>
      <c r="F1124" s="26">
        <f ca="1">IF(D1124=0,0,SUM($E$713:E1124))</f>
        <v>0</v>
      </c>
    </row>
    <row r="1125" spans="2:6" hidden="1">
      <c r="B1125" s="113">
        <v>412</v>
      </c>
      <c r="C1125" s="139" t="str">
        <f ca="1">IF(ISERROR(OFFSET('HARGA SATUAN'!$C$6,MATCH(B1125,'HARGA SATUAN'!$N$7:$N$1492,0),0)),"",OFFSET('HARGA SATUAN'!$C$6,MATCH(B1125,'HARGA SATUAN'!$N$7:$N$1492,0),0))</f>
        <v/>
      </c>
      <c r="D1125" s="139">
        <f ca="1">SUMIFS(RAB!$F$14:$F$78,RAB!$C$14:$C$78,C1125)</f>
        <v>0</v>
      </c>
      <c r="E1125" s="26">
        <f t="shared" ca="1" si="39"/>
        <v>0</v>
      </c>
      <c r="F1125" s="26">
        <f ca="1">IF(D1125=0,0,SUM($E$713:E1125))</f>
        <v>0</v>
      </c>
    </row>
    <row r="1126" spans="2:6" hidden="1">
      <c r="B1126" s="113">
        <v>413</v>
      </c>
      <c r="C1126" s="139" t="str">
        <f ca="1">IF(ISERROR(OFFSET('HARGA SATUAN'!$C$6,MATCH(B1126,'HARGA SATUAN'!$N$7:$N$1492,0),0)),"",OFFSET('HARGA SATUAN'!$C$6,MATCH(B1126,'HARGA SATUAN'!$N$7:$N$1492,0),0))</f>
        <v/>
      </c>
      <c r="D1126" s="139">
        <f ca="1">SUMIFS(RAB!$F$14:$F$78,RAB!$C$14:$C$78,C1126)</f>
        <v>0</v>
      </c>
      <c r="E1126" s="26">
        <f t="shared" ca="1" si="39"/>
        <v>0</v>
      </c>
      <c r="F1126" s="26">
        <f ca="1">IF(D1126=0,0,SUM($E$713:E1126))</f>
        <v>0</v>
      </c>
    </row>
    <row r="1127" spans="2:6" hidden="1">
      <c r="B1127" s="113">
        <v>414</v>
      </c>
      <c r="C1127" s="139" t="str">
        <f ca="1">IF(ISERROR(OFFSET('HARGA SATUAN'!$C$6,MATCH(B1127,'HARGA SATUAN'!$N$7:$N$1492,0),0)),"",OFFSET('HARGA SATUAN'!$C$6,MATCH(B1127,'HARGA SATUAN'!$N$7:$N$1492,0),0))</f>
        <v/>
      </c>
      <c r="D1127" s="139">
        <f ca="1">SUMIFS(RAB!$F$14:$F$78,RAB!$C$14:$C$78,C1127)</f>
        <v>0</v>
      </c>
      <c r="E1127" s="26">
        <f t="shared" ca="1" si="39"/>
        <v>0</v>
      </c>
      <c r="F1127" s="26">
        <f ca="1">IF(D1127=0,0,SUM($E$713:E1127))</f>
        <v>0</v>
      </c>
    </row>
    <row r="1128" spans="2:6" hidden="1">
      <c r="B1128" s="113">
        <v>415</v>
      </c>
      <c r="C1128" s="139" t="str">
        <f ca="1">IF(ISERROR(OFFSET('HARGA SATUAN'!$C$6,MATCH(B1128,'HARGA SATUAN'!$N$7:$N$1492,0),0)),"",OFFSET('HARGA SATUAN'!$C$6,MATCH(B1128,'HARGA SATUAN'!$N$7:$N$1492,0),0))</f>
        <v/>
      </c>
      <c r="D1128" s="139">
        <f ca="1">SUMIFS(RAB!$F$14:$F$78,RAB!$C$14:$C$78,C1128)</f>
        <v>0</v>
      </c>
      <c r="E1128" s="26">
        <f t="shared" ca="1" si="39"/>
        <v>0</v>
      </c>
      <c r="F1128" s="26">
        <f ca="1">IF(D1128=0,0,SUM($E$713:E1128))</f>
        <v>0</v>
      </c>
    </row>
    <row r="1129" spans="2:6" hidden="1">
      <c r="B1129" s="113">
        <v>416</v>
      </c>
      <c r="C1129" s="139" t="str">
        <f ca="1">IF(ISERROR(OFFSET('HARGA SATUAN'!$C$6,MATCH(B1129,'HARGA SATUAN'!$N$7:$N$1492,0),0)),"",OFFSET('HARGA SATUAN'!$C$6,MATCH(B1129,'HARGA SATUAN'!$N$7:$N$1492,0),0))</f>
        <v/>
      </c>
      <c r="D1129" s="139">
        <f ca="1">SUMIFS(RAB!$F$14:$F$78,RAB!$C$14:$C$78,C1129)</f>
        <v>0</v>
      </c>
      <c r="E1129" s="26">
        <f t="shared" ca="1" si="39"/>
        <v>0</v>
      </c>
      <c r="F1129" s="26">
        <f ca="1">IF(D1129=0,0,SUM($E$713:E1129))</f>
        <v>0</v>
      </c>
    </row>
    <row r="1130" spans="2:6" hidden="1">
      <c r="B1130" s="113">
        <v>417</v>
      </c>
      <c r="C1130" s="139" t="str">
        <f ca="1">IF(ISERROR(OFFSET('HARGA SATUAN'!$C$6,MATCH(B1130,'HARGA SATUAN'!$N$7:$N$1492,0),0)),"",OFFSET('HARGA SATUAN'!$C$6,MATCH(B1130,'HARGA SATUAN'!$N$7:$N$1492,0),0))</f>
        <v/>
      </c>
      <c r="D1130" s="139">
        <f ca="1">SUMIFS(RAB!$F$14:$F$78,RAB!$C$14:$C$78,C1130)</f>
        <v>0</v>
      </c>
      <c r="E1130" s="26">
        <f t="shared" ca="1" si="39"/>
        <v>0</v>
      </c>
      <c r="F1130" s="26">
        <f ca="1">IF(D1130=0,0,SUM($E$713:E1130))</f>
        <v>0</v>
      </c>
    </row>
    <row r="1131" spans="2:6" hidden="1">
      <c r="B1131" s="113">
        <v>418</v>
      </c>
      <c r="C1131" s="139" t="str">
        <f ca="1">IF(ISERROR(OFFSET('HARGA SATUAN'!$C$6,MATCH(B1131,'HARGA SATUAN'!$N$7:$N$1492,0),0)),"",OFFSET('HARGA SATUAN'!$C$6,MATCH(B1131,'HARGA SATUAN'!$N$7:$N$1492,0),0))</f>
        <v/>
      </c>
      <c r="D1131" s="139">
        <f ca="1">SUMIFS(RAB!$F$14:$F$78,RAB!$C$14:$C$78,C1131)</f>
        <v>0</v>
      </c>
      <c r="E1131" s="26">
        <f t="shared" ca="1" si="39"/>
        <v>0</v>
      </c>
      <c r="F1131" s="26">
        <f ca="1">IF(D1131=0,0,SUM($E$713:E1131))</f>
        <v>0</v>
      </c>
    </row>
    <row r="1132" spans="2:6" hidden="1">
      <c r="B1132" s="113">
        <v>419</v>
      </c>
      <c r="C1132" s="139" t="str">
        <f ca="1">IF(ISERROR(OFFSET('HARGA SATUAN'!$C$6,MATCH(B1132,'HARGA SATUAN'!$N$7:$N$1492,0),0)),"",OFFSET('HARGA SATUAN'!$C$6,MATCH(B1132,'HARGA SATUAN'!$N$7:$N$1492,0),0))</f>
        <v/>
      </c>
      <c r="D1132" s="139">
        <f ca="1">SUMIFS(RAB!$F$14:$F$78,RAB!$C$14:$C$78,C1132)</f>
        <v>0</v>
      </c>
      <c r="E1132" s="26">
        <f t="shared" ca="1" si="39"/>
        <v>0</v>
      </c>
      <c r="F1132" s="26">
        <f ca="1">IF(D1132=0,0,SUM($E$713:E1132))</f>
        <v>0</v>
      </c>
    </row>
    <row r="1133" spans="2:6" hidden="1">
      <c r="B1133" s="113">
        <v>420</v>
      </c>
      <c r="C1133" s="139" t="str">
        <f ca="1">IF(ISERROR(OFFSET('HARGA SATUAN'!$C$6,MATCH(B1133,'HARGA SATUAN'!$N$7:$N$1492,0),0)),"",OFFSET('HARGA SATUAN'!$C$6,MATCH(B1133,'HARGA SATUAN'!$N$7:$N$1492,0),0))</f>
        <v/>
      </c>
      <c r="D1133" s="139">
        <f ca="1">SUMIFS(RAB!$F$14:$F$78,RAB!$C$14:$C$78,C1133)</f>
        <v>0</v>
      </c>
      <c r="E1133" s="26">
        <f t="shared" ca="1" si="39"/>
        <v>0</v>
      </c>
      <c r="F1133" s="26">
        <f ca="1">IF(D1133=0,0,SUM($E$713:E1133))</f>
        <v>0</v>
      </c>
    </row>
    <row r="1134" spans="2:6" hidden="1">
      <c r="B1134" s="113">
        <v>421</v>
      </c>
      <c r="C1134" s="139" t="str">
        <f ca="1">IF(ISERROR(OFFSET('HARGA SATUAN'!$C$6,MATCH(B1134,'HARGA SATUAN'!$N$7:$N$1492,0),0)),"",OFFSET('HARGA SATUAN'!$C$6,MATCH(B1134,'HARGA SATUAN'!$N$7:$N$1492,0),0))</f>
        <v/>
      </c>
      <c r="D1134" s="139">
        <f ca="1">SUMIFS(RAB!$F$14:$F$78,RAB!$C$14:$C$78,C1134)</f>
        <v>0</v>
      </c>
      <c r="E1134" s="26">
        <f t="shared" ca="1" si="39"/>
        <v>0</v>
      </c>
      <c r="F1134" s="26">
        <f ca="1">IF(D1134=0,0,SUM($E$713:E1134))</f>
        <v>0</v>
      </c>
    </row>
    <row r="1135" spans="2:6" hidden="1">
      <c r="B1135" s="113">
        <v>422</v>
      </c>
      <c r="C1135" s="139" t="str">
        <f ca="1">IF(ISERROR(OFFSET('HARGA SATUAN'!$C$6,MATCH(B1135,'HARGA SATUAN'!$N$7:$N$1492,0),0)),"",OFFSET('HARGA SATUAN'!$C$6,MATCH(B1135,'HARGA SATUAN'!$N$7:$N$1492,0),0))</f>
        <v/>
      </c>
      <c r="D1135" s="139">
        <f ca="1">SUMIFS(RAB!$F$14:$F$78,RAB!$C$14:$C$78,C1135)</f>
        <v>0</v>
      </c>
      <c r="E1135" s="26">
        <f t="shared" ca="1" si="39"/>
        <v>0</v>
      </c>
      <c r="F1135" s="26">
        <f ca="1">IF(D1135=0,0,SUM($E$713:E1135))</f>
        <v>0</v>
      </c>
    </row>
    <row r="1136" spans="2:6" hidden="1">
      <c r="B1136" s="113">
        <v>423</v>
      </c>
      <c r="C1136" s="139" t="str">
        <f ca="1">IF(ISERROR(OFFSET('HARGA SATUAN'!$C$6,MATCH(B1136,'HARGA SATUAN'!$N$7:$N$1492,0),0)),"",OFFSET('HARGA SATUAN'!$C$6,MATCH(B1136,'HARGA SATUAN'!$N$7:$N$1492,0),0))</f>
        <v/>
      </c>
      <c r="D1136" s="139">
        <f ca="1">SUMIFS(RAB!$F$14:$F$78,RAB!$C$14:$C$78,C1136)</f>
        <v>0</v>
      </c>
      <c r="E1136" s="26">
        <f t="shared" ca="1" si="39"/>
        <v>0</v>
      </c>
      <c r="F1136" s="26">
        <f ca="1">IF(D1136=0,0,SUM($E$713:E1136))</f>
        <v>0</v>
      </c>
    </row>
    <row r="1137" spans="2:6" hidden="1">
      <c r="B1137" s="113">
        <v>424</v>
      </c>
      <c r="C1137" s="139" t="str">
        <f ca="1">IF(ISERROR(OFFSET('HARGA SATUAN'!$C$6,MATCH(B1137,'HARGA SATUAN'!$N$7:$N$1492,0),0)),"",OFFSET('HARGA SATUAN'!$C$6,MATCH(B1137,'HARGA SATUAN'!$N$7:$N$1492,0),0))</f>
        <v/>
      </c>
      <c r="D1137" s="139">
        <f ca="1">SUMIFS(RAB!$F$14:$F$78,RAB!$C$14:$C$78,C1137)</f>
        <v>0</v>
      </c>
      <c r="E1137" s="26">
        <f t="shared" ca="1" si="39"/>
        <v>0</v>
      </c>
      <c r="F1137" s="26">
        <f ca="1">IF(D1137=0,0,SUM($E$713:E1137))</f>
        <v>0</v>
      </c>
    </row>
    <row r="1138" spans="2:6" hidden="1">
      <c r="B1138" s="113">
        <v>425</v>
      </c>
      <c r="C1138" s="139" t="str">
        <f ca="1">IF(ISERROR(OFFSET('HARGA SATUAN'!$C$6,MATCH(B1138,'HARGA SATUAN'!$N$7:$N$1492,0),0)),"",OFFSET('HARGA SATUAN'!$C$6,MATCH(B1138,'HARGA SATUAN'!$N$7:$N$1492,0),0))</f>
        <v/>
      </c>
      <c r="D1138" s="139">
        <f ca="1">SUMIFS(RAB!$F$14:$F$78,RAB!$C$14:$C$78,C1138)</f>
        <v>0</v>
      </c>
      <c r="E1138" s="26">
        <f t="shared" ca="1" si="39"/>
        <v>0</v>
      </c>
      <c r="F1138" s="26">
        <f ca="1">IF(D1138=0,0,SUM($E$713:E1138))</f>
        <v>0</v>
      </c>
    </row>
    <row r="1139" spans="2:6" hidden="1">
      <c r="B1139" s="113">
        <v>426</v>
      </c>
      <c r="C1139" s="139" t="str">
        <f ca="1">IF(ISERROR(OFFSET('HARGA SATUAN'!$C$6,MATCH(B1139,'HARGA SATUAN'!$N$7:$N$1492,0),0)),"",OFFSET('HARGA SATUAN'!$C$6,MATCH(B1139,'HARGA SATUAN'!$N$7:$N$1492,0),0))</f>
        <v/>
      </c>
      <c r="D1139" s="139">
        <f ca="1">SUMIFS(RAB!$F$14:$F$78,RAB!$C$14:$C$78,C1139)</f>
        <v>0</v>
      </c>
      <c r="E1139" s="26">
        <f t="shared" ca="1" si="39"/>
        <v>0</v>
      </c>
      <c r="F1139" s="26">
        <f ca="1">IF(D1139=0,0,SUM($E$713:E1139))</f>
        <v>0</v>
      </c>
    </row>
    <row r="1140" spans="2:6" hidden="1">
      <c r="B1140" s="113">
        <v>427</v>
      </c>
      <c r="C1140" s="139" t="str">
        <f ca="1">IF(ISERROR(OFFSET('HARGA SATUAN'!$C$6,MATCH(B1140,'HARGA SATUAN'!$N$7:$N$1492,0),0)),"",OFFSET('HARGA SATUAN'!$C$6,MATCH(B1140,'HARGA SATUAN'!$N$7:$N$1492,0),0))</f>
        <v/>
      </c>
      <c r="D1140" s="139">
        <f ca="1">SUMIFS(RAB!$F$14:$F$78,RAB!$C$14:$C$78,C1140)</f>
        <v>0</v>
      </c>
      <c r="E1140" s="26">
        <f t="shared" ca="1" si="39"/>
        <v>0</v>
      </c>
      <c r="F1140" s="26">
        <f ca="1">IF(D1140=0,0,SUM($E$713:E1140))</f>
        <v>0</v>
      </c>
    </row>
    <row r="1141" spans="2:6" hidden="1">
      <c r="B1141" s="113">
        <v>428</v>
      </c>
      <c r="C1141" s="139" t="str">
        <f ca="1">IF(ISERROR(OFFSET('HARGA SATUAN'!$C$6,MATCH(B1141,'HARGA SATUAN'!$N$7:$N$1492,0),0)),"",OFFSET('HARGA SATUAN'!$C$6,MATCH(B1141,'HARGA SATUAN'!$N$7:$N$1492,0),0))</f>
        <v/>
      </c>
      <c r="D1141" s="139">
        <f ca="1">SUMIFS(RAB!$F$14:$F$78,RAB!$C$14:$C$78,C1141)</f>
        <v>0</v>
      </c>
      <c r="E1141" s="26">
        <f t="shared" ca="1" si="39"/>
        <v>0</v>
      </c>
      <c r="F1141" s="26">
        <f ca="1">IF(D1141=0,0,SUM($E$713:E1141))</f>
        <v>0</v>
      </c>
    </row>
    <row r="1142" spans="2:6" hidden="1">
      <c r="B1142" s="113">
        <v>429</v>
      </c>
      <c r="C1142" s="139" t="str">
        <f ca="1">IF(ISERROR(OFFSET('HARGA SATUAN'!$C$6,MATCH(B1142,'HARGA SATUAN'!$N$7:$N$1492,0),0)),"",OFFSET('HARGA SATUAN'!$C$6,MATCH(B1142,'HARGA SATUAN'!$N$7:$N$1492,0),0))</f>
        <v/>
      </c>
      <c r="D1142" s="139">
        <f ca="1">SUMIFS(RAB!$F$14:$F$78,RAB!$C$14:$C$78,C1142)</f>
        <v>0</v>
      </c>
      <c r="E1142" s="26">
        <f t="shared" ca="1" si="39"/>
        <v>0</v>
      </c>
      <c r="F1142" s="26">
        <f ca="1">IF(D1142=0,0,SUM($E$713:E1142))</f>
        <v>0</v>
      </c>
    </row>
    <row r="1143" spans="2:6" hidden="1">
      <c r="B1143" s="113">
        <v>430</v>
      </c>
      <c r="C1143" s="139" t="str">
        <f ca="1">IF(ISERROR(OFFSET('HARGA SATUAN'!$C$6,MATCH(B1143,'HARGA SATUAN'!$N$7:$N$1492,0),0)),"",OFFSET('HARGA SATUAN'!$C$6,MATCH(B1143,'HARGA SATUAN'!$N$7:$N$1492,0),0))</f>
        <v/>
      </c>
      <c r="D1143" s="139">
        <f ca="1">SUMIFS(RAB!$F$14:$F$78,RAB!$C$14:$C$78,C1143)</f>
        <v>0</v>
      </c>
      <c r="E1143" s="26">
        <f t="shared" ca="1" si="39"/>
        <v>0</v>
      </c>
      <c r="F1143" s="26">
        <f ca="1">IF(D1143=0,0,SUM($E$713:E1143))</f>
        <v>0</v>
      </c>
    </row>
    <row r="1144" spans="2:6" hidden="1">
      <c r="B1144" s="113">
        <v>431</v>
      </c>
      <c r="C1144" s="139" t="str">
        <f ca="1">IF(ISERROR(OFFSET('HARGA SATUAN'!$C$6,MATCH(B1144,'HARGA SATUAN'!$N$7:$N$1492,0),0)),"",OFFSET('HARGA SATUAN'!$C$6,MATCH(B1144,'HARGA SATUAN'!$N$7:$N$1492,0),0))</f>
        <v/>
      </c>
      <c r="D1144" s="139">
        <f ca="1">SUMIFS(RAB!$F$14:$F$78,RAB!$C$14:$C$78,C1144)</f>
        <v>0</v>
      </c>
      <c r="E1144" s="26">
        <f t="shared" ca="1" si="39"/>
        <v>0</v>
      </c>
      <c r="F1144" s="26">
        <f ca="1">IF(D1144=0,0,SUM($E$713:E1144))</f>
        <v>0</v>
      </c>
    </row>
    <row r="1145" spans="2:6" hidden="1">
      <c r="B1145" s="113">
        <v>432</v>
      </c>
      <c r="C1145" s="139" t="str">
        <f ca="1">IF(ISERROR(OFFSET('HARGA SATUAN'!$C$6,MATCH(B1145,'HARGA SATUAN'!$N$7:$N$1492,0),0)),"",OFFSET('HARGA SATUAN'!$C$6,MATCH(B1145,'HARGA SATUAN'!$N$7:$N$1492,0),0))</f>
        <v/>
      </c>
      <c r="D1145" s="139">
        <f ca="1">SUMIFS(RAB!$F$14:$F$78,RAB!$C$14:$C$78,C1145)</f>
        <v>0</v>
      </c>
      <c r="E1145" s="26">
        <f t="shared" ca="1" si="39"/>
        <v>0</v>
      </c>
      <c r="F1145" s="26">
        <f ca="1">IF(D1145=0,0,SUM($E$713:E1145))</f>
        <v>0</v>
      </c>
    </row>
    <row r="1146" spans="2:6" hidden="1">
      <c r="B1146" s="113">
        <v>433</v>
      </c>
      <c r="C1146" s="139" t="str">
        <f ca="1">IF(ISERROR(OFFSET('HARGA SATUAN'!$C$6,MATCH(B1146,'HARGA SATUAN'!$N$7:$N$1492,0),0)),"",OFFSET('HARGA SATUAN'!$C$6,MATCH(B1146,'HARGA SATUAN'!$N$7:$N$1492,0),0))</f>
        <v/>
      </c>
      <c r="D1146" s="139">
        <f ca="1">SUMIFS(RAB!$F$14:$F$78,RAB!$C$14:$C$78,C1146)</f>
        <v>0</v>
      </c>
      <c r="E1146" s="26">
        <f t="shared" ca="1" si="39"/>
        <v>0</v>
      </c>
      <c r="F1146" s="26">
        <f ca="1">IF(D1146=0,0,SUM($E$713:E1146))</f>
        <v>0</v>
      </c>
    </row>
    <row r="1147" spans="2:6" hidden="1">
      <c r="B1147" s="113">
        <v>434</v>
      </c>
      <c r="C1147" s="139" t="str">
        <f ca="1">IF(ISERROR(OFFSET('HARGA SATUAN'!$C$6,MATCH(B1147,'HARGA SATUAN'!$N$7:$N$1492,0),0)),"",OFFSET('HARGA SATUAN'!$C$6,MATCH(B1147,'HARGA SATUAN'!$N$7:$N$1492,0),0))</f>
        <v/>
      </c>
      <c r="D1147" s="139">
        <f ca="1">SUMIFS(RAB!$F$14:$F$78,RAB!$C$14:$C$78,C1147)</f>
        <v>0</v>
      </c>
      <c r="E1147" s="26">
        <f t="shared" ca="1" si="39"/>
        <v>0</v>
      </c>
      <c r="F1147" s="26">
        <f ca="1">IF(D1147=0,0,SUM($E$713:E1147))</f>
        <v>0</v>
      </c>
    </row>
    <row r="1148" spans="2:6" hidden="1">
      <c r="B1148" s="113">
        <v>435</v>
      </c>
      <c r="C1148" s="139" t="str">
        <f ca="1">IF(ISERROR(OFFSET('HARGA SATUAN'!$C$6,MATCH(B1148,'HARGA SATUAN'!$N$7:$N$1492,0),0)),"",OFFSET('HARGA SATUAN'!$C$6,MATCH(B1148,'HARGA SATUAN'!$N$7:$N$1492,0),0))</f>
        <v/>
      </c>
      <c r="D1148" s="139">
        <f ca="1">SUMIFS(RAB!$F$14:$F$78,RAB!$C$14:$C$78,C1148)</f>
        <v>0</v>
      </c>
      <c r="E1148" s="26">
        <f t="shared" ca="1" si="39"/>
        <v>0</v>
      </c>
      <c r="F1148" s="26">
        <f ca="1">IF(D1148=0,0,SUM($E$713:E1148))</f>
        <v>0</v>
      </c>
    </row>
    <row r="1149" spans="2:6" hidden="1">
      <c r="B1149" s="113">
        <v>436</v>
      </c>
      <c r="C1149" s="139" t="str">
        <f ca="1">IF(ISERROR(OFFSET('HARGA SATUAN'!$C$6,MATCH(B1149,'HARGA SATUAN'!$N$7:$N$1492,0),0)),"",OFFSET('HARGA SATUAN'!$C$6,MATCH(B1149,'HARGA SATUAN'!$N$7:$N$1492,0),0))</f>
        <v/>
      </c>
      <c r="D1149" s="139">
        <f ca="1">SUMIFS(RAB!$F$14:$F$78,RAB!$C$14:$C$78,C1149)</f>
        <v>0</v>
      </c>
      <c r="E1149" s="26">
        <f t="shared" ca="1" si="39"/>
        <v>0</v>
      </c>
      <c r="F1149" s="26">
        <f ca="1">IF(D1149=0,0,SUM($E$713:E1149))</f>
        <v>0</v>
      </c>
    </row>
    <row r="1150" spans="2:6" hidden="1">
      <c r="B1150" s="113">
        <v>437</v>
      </c>
      <c r="C1150" s="139" t="str">
        <f ca="1">IF(ISERROR(OFFSET('HARGA SATUAN'!$C$6,MATCH(B1150,'HARGA SATUAN'!$N$7:$N$1492,0),0)),"",OFFSET('HARGA SATUAN'!$C$6,MATCH(B1150,'HARGA SATUAN'!$N$7:$N$1492,0),0))</f>
        <v/>
      </c>
      <c r="D1150" s="139">
        <f ca="1">SUMIFS(RAB!$F$14:$F$78,RAB!$C$14:$C$78,C1150)</f>
        <v>0</v>
      </c>
      <c r="E1150" s="26">
        <f t="shared" ca="1" si="39"/>
        <v>0</v>
      </c>
      <c r="F1150" s="26">
        <f ca="1">IF(D1150=0,0,SUM($E$713:E1150))</f>
        <v>0</v>
      </c>
    </row>
    <row r="1151" spans="2:6" hidden="1">
      <c r="B1151" s="113">
        <v>438</v>
      </c>
      <c r="C1151" s="139" t="str">
        <f ca="1">IF(ISERROR(OFFSET('HARGA SATUAN'!$C$6,MATCH(B1151,'HARGA SATUAN'!$N$7:$N$1492,0),0)),"",OFFSET('HARGA SATUAN'!$C$6,MATCH(B1151,'HARGA SATUAN'!$N$7:$N$1492,0),0))</f>
        <v/>
      </c>
      <c r="D1151" s="139">
        <f ca="1">SUMIFS(RAB!$F$14:$F$78,RAB!$C$14:$C$78,C1151)</f>
        <v>0</v>
      </c>
      <c r="E1151" s="26">
        <f t="shared" ca="1" si="39"/>
        <v>0</v>
      </c>
      <c r="F1151" s="26">
        <f ca="1">IF(D1151=0,0,SUM($E$713:E1151))</f>
        <v>0</v>
      </c>
    </row>
    <row r="1152" spans="2:6" hidden="1">
      <c r="B1152" s="113">
        <v>439</v>
      </c>
      <c r="C1152" s="139" t="str">
        <f ca="1">IF(ISERROR(OFFSET('HARGA SATUAN'!$C$6,MATCH(B1152,'HARGA SATUAN'!$N$7:$N$1492,0),0)),"",OFFSET('HARGA SATUAN'!$C$6,MATCH(B1152,'HARGA SATUAN'!$N$7:$N$1492,0),0))</f>
        <v/>
      </c>
      <c r="D1152" s="139">
        <f ca="1">SUMIFS(RAB!$F$14:$F$78,RAB!$C$14:$C$78,C1152)</f>
        <v>0</v>
      </c>
      <c r="E1152" s="26">
        <f t="shared" ca="1" si="39"/>
        <v>0</v>
      </c>
      <c r="F1152" s="26">
        <f ca="1">IF(D1152=0,0,SUM($E$713:E1152))</f>
        <v>0</v>
      </c>
    </row>
    <row r="1153" spans="2:6" hidden="1">
      <c r="B1153" s="113">
        <v>440</v>
      </c>
      <c r="C1153" s="139" t="str">
        <f ca="1">IF(ISERROR(OFFSET('HARGA SATUAN'!$C$6,MATCH(B1153,'HARGA SATUAN'!$N$7:$N$1492,0),0)),"",OFFSET('HARGA SATUAN'!$C$6,MATCH(B1153,'HARGA SATUAN'!$N$7:$N$1492,0),0))</f>
        <v/>
      </c>
      <c r="D1153" s="139">
        <f ca="1">SUMIFS(RAB!$F$14:$F$78,RAB!$C$14:$C$78,C1153)</f>
        <v>0</v>
      </c>
      <c r="E1153" s="26">
        <f t="shared" ca="1" si="39"/>
        <v>0</v>
      </c>
      <c r="F1153" s="26">
        <f ca="1">IF(D1153=0,0,SUM($E$713:E1153))</f>
        <v>0</v>
      </c>
    </row>
    <row r="1154" spans="2:6" hidden="1">
      <c r="B1154" s="113">
        <v>441</v>
      </c>
      <c r="C1154" s="139" t="str">
        <f ca="1">IF(ISERROR(OFFSET('HARGA SATUAN'!$C$6,MATCH(B1154,'HARGA SATUAN'!$N$7:$N$1492,0),0)),"",OFFSET('HARGA SATUAN'!$C$6,MATCH(B1154,'HARGA SATUAN'!$N$7:$N$1492,0),0))</f>
        <v/>
      </c>
      <c r="D1154" s="139">
        <f ca="1">SUMIFS(RAB!$F$14:$F$78,RAB!$C$14:$C$78,C1154)</f>
        <v>0</v>
      </c>
      <c r="E1154" s="26">
        <f t="shared" ca="1" si="39"/>
        <v>0</v>
      </c>
      <c r="F1154" s="26">
        <f ca="1">IF(D1154=0,0,SUM($E$713:E1154))</f>
        <v>0</v>
      </c>
    </row>
    <row r="1155" spans="2:6" hidden="1">
      <c r="B1155" s="113">
        <v>442</v>
      </c>
      <c r="C1155" s="139" t="str">
        <f ca="1">IF(ISERROR(OFFSET('HARGA SATUAN'!$C$6,MATCH(B1155,'HARGA SATUAN'!$N$7:$N$1492,0),0)),"",OFFSET('HARGA SATUAN'!$C$6,MATCH(B1155,'HARGA SATUAN'!$N$7:$N$1492,0),0))</f>
        <v/>
      </c>
      <c r="D1155" s="139">
        <f ca="1">SUMIFS(RAB!$F$14:$F$78,RAB!$C$14:$C$78,C1155)</f>
        <v>0</v>
      </c>
      <c r="E1155" s="26">
        <f t="shared" ca="1" si="39"/>
        <v>0</v>
      </c>
      <c r="F1155" s="26">
        <f ca="1">IF(D1155=0,0,SUM($E$713:E1155))</f>
        <v>0</v>
      </c>
    </row>
    <row r="1156" spans="2:6" hidden="1">
      <c r="B1156" s="113">
        <v>443</v>
      </c>
      <c r="C1156" s="139" t="str">
        <f ca="1">IF(ISERROR(OFFSET('HARGA SATUAN'!$C$6,MATCH(B1156,'HARGA SATUAN'!$N$7:$N$1492,0),0)),"",OFFSET('HARGA SATUAN'!$C$6,MATCH(B1156,'HARGA SATUAN'!$N$7:$N$1492,0),0))</f>
        <v/>
      </c>
      <c r="D1156" s="139">
        <f ca="1">SUMIFS(RAB!$F$14:$F$78,RAB!$C$14:$C$78,C1156)</f>
        <v>0</v>
      </c>
      <c r="E1156" s="26">
        <f t="shared" ca="1" si="39"/>
        <v>0</v>
      </c>
      <c r="F1156" s="26">
        <f ca="1">IF(D1156=0,0,SUM($E$713:E1156))</f>
        <v>0</v>
      </c>
    </row>
    <row r="1157" spans="2:6" hidden="1">
      <c r="B1157" s="113">
        <v>444</v>
      </c>
      <c r="C1157" s="139" t="str">
        <f ca="1">IF(ISERROR(OFFSET('HARGA SATUAN'!$C$6,MATCH(B1157,'HARGA SATUAN'!$N$7:$N$1492,0),0)),"",OFFSET('HARGA SATUAN'!$C$6,MATCH(B1157,'HARGA SATUAN'!$N$7:$N$1492,0),0))</f>
        <v/>
      </c>
      <c r="D1157" s="139">
        <f ca="1">SUMIFS(RAB!$F$14:$F$78,RAB!$C$14:$C$78,C1157)</f>
        <v>0</v>
      </c>
      <c r="E1157" s="26">
        <f t="shared" ca="1" si="39"/>
        <v>0</v>
      </c>
      <c r="F1157" s="26">
        <f ca="1">IF(D1157=0,0,SUM($E$713:E1157))</f>
        <v>0</v>
      </c>
    </row>
    <row r="1158" spans="2:6" hidden="1">
      <c r="B1158" s="113">
        <v>445</v>
      </c>
      <c r="C1158" s="139" t="str">
        <f ca="1">IF(ISERROR(OFFSET('HARGA SATUAN'!$C$6,MATCH(B1158,'HARGA SATUAN'!$N$7:$N$1492,0),0)),"",OFFSET('HARGA SATUAN'!$C$6,MATCH(B1158,'HARGA SATUAN'!$N$7:$N$1492,0),0))</f>
        <v/>
      </c>
      <c r="D1158" s="139">
        <f ca="1">SUMIFS(RAB!$F$14:$F$78,RAB!$C$14:$C$78,C1158)</f>
        <v>0</v>
      </c>
      <c r="E1158" s="26">
        <f t="shared" ca="1" si="39"/>
        <v>0</v>
      </c>
      <c r="F1158" s="26">
        <f ca="1">IF(D1158=0,0,SUM($E$713:E1158))</f>
        <v>0</v>
      </c>
    </row>
    <row r="1159" spans="2:6" hidden="1">
      <c r="B1159" s="113">
        <v>446</v>
      </c>
      <c r="C1159" s="139" t="str">
        <f ca="1">IF(ISERROR(OFFSET('HARGA SATUAN'!$C$6,MATCH(B1159,'HARGA SATUAN'!$N$7:$N$1492,0),0)),"",OFFSET('HARGA SATUAN'!$C$6,MATCH(B1159,'HARGA SATUAN'!$N$7:$N$1492,0),0))</f>
        <v/>
      </c>
      <c r="D1159" s="139">
        <f ca="1">SUMIFS(RAB!$F$14:$F$78,RAB!$C$14:$C$78,C1159)</f>
        <v>0</v>
      </c>
      <c r="E1159" s="26">
        <f t="shared" ca="1" si="39"/>
        <v>0</v>
      </c>
      <c r="F1159" s="26">
        <f ca="1">IF(D1159=0,0,SUM($E$713:E1159))</f>
        <v>0</v>
      </c>
    </row>
    <row r="1160" spans="2:6" hidden="1">
      <c r="B1160" s="113">
        <v>447</v>
      </c>
      <c r="C1160" s="139" t="str">
        <f ca="1">IF(ISERROR(OFFSET('HARGA SATUAN'!$C$6,MATCH(B1160,'HARGA SATUAN'!$N$7:$N$1492,0),0)),"",OFFSET('HARGA SATUAN'!$C$6,MATCH(B1160,'HARGA SATUAN'!$N$7:$N$1492,0),0))</f>
        <v/>
      </c>
      <c r="D1160" s="139">
        <f ca="1">SUMIFS(RAB!$F$14:$F$78,RAB!$C$14:$C$78,C1160)</f>
        <v>0</v>
      </c>
      <c r="E1160" s="26">
        <f t="shared" ca="1" si="39"/>
        <v>0</v>
      </c>
      <c r="F1160" s="26">
        <f ca="1">IF(D1160=0,0,SUM($E$713:E1160))</f>
        <v>0</v>
      </c>
    </row>
    <row r="1161" spans="2:6" hidden="1">
      <c r="B1161" s="113">
        <v>448</v>
      </c>
      <c r="C1161" s="139" t="str">
        <f ca="1">IF(ISERROR(OFFSET('HARGA SATUAN'!$C$6,MATCH(B1161,'HARGA SATUAN'!$N$7:$N$1492,0),0)),"",OFFSET('HARGA SATUAN'!$C$6,MATCH(B1161,'HARGA SATUAN'!$N$7:$N$1492,0),0))</f>
        <v/>
      </c>
      <c r="D1161" s="139">
        <f ca="1">SUMIFS(RAB!$F$14:$F$78,RAB!$C$14:$C$78,C1161)</f>
        <v>0</v>
      </c>
      <c r="E1161" s="26">
        <f t="shared" ca="1" si="39"/>
        <v>0</v>
      </c>
      <c r="F1161" s="26">
        <f ca="1">IF(D1161=0,0,SUM($E$713:E1161))</f>
        <v>0</v>
      </c>
    </row>
    <row r="1162" spans="2:6" hidden="1">
      <c r="B1162" s="113">
        <v>449</v>
      </c>
      <c r="C1162" s="139" t="str">
        <f ca="1">IF(ISERROR(OFFSET('HARGA SATUAN'!$C$6,MATCH(B1162,'HARGA SATUAN'!$N$7:$N$1492,0),0)),"",OFFSET('HARGA SATUAN'!$C$6,MATCH(B1162,'HARGA SATUAN'!$N$7:$N$1492,0),0))</f>
        <v/>
      </c>
      <c r="D1162" s="139">
        <f ca="1">SUMIFS(RAB!$F$14:$F$78,RAB!$C$14:$C$78,C1162)</f>
        <v>0</v>
      </c>
      <c r="E1162" s="26">
        <f t="shared" ca="1" si="39"/>
        <v>0</v>
      </c>
      <c r="F1162" s="26">
        <f ca="1">IF(D1162=0,0,SUM($E$713:E1162))</f>
        <v>0</v>
      </c>
    </row>
    <row r="1163" spans="2:6" hidden="1">
      <c r="B1163" s="113">
        <v>450</v>
      </c>
      <c r="C1163" s="139" t="str">
        <f ca="1">IF(ISERROR(OFFSET('HARGA SATUAN'!$C$6,MATCH(B1163,'HARGA SATUAN'!$N$7:$N$1492,0),0)),"",OFFSET('HARGA SATUAN'!$C$6,MATCH(B1163,'HARGA SATUAN'!$N$7:$N$1492,0),0))</f>
        <v/>
      </c>
      <c r="D1163" s="139">
        <f ca="1">SUMIFS(RAB!$F$14:$F$78,RAB!$C$14:$C$78,C1163)</f>
        <v>0</v>
      </c>
      <c r="E1163" s="26">
        <f t="shared" ref="E1163:E1226" ca="1" si="40">IF(D1163=0,0,1)</f>
        <v>0</v>
      </c>
      <c r="F1163" s="26">
        <f ca="1">IF(D1163=0,0,SUM($E$713:E1163))</f>
        <v>0</v>
      </c>
    </row>
    <row r="1164" spans="2:6" hidden="1">
      <c r="B1164" s="113">
        <v>451</v>
      </c>
      <c r="C1164" s="139" t="str">
        <f ca="1">IF(ISERROR(OFFSET('HARGA SATUAN'!$C$6,MATCH(B1164,'HARGA SATUAN'!$N$7:$N$1492,0),0)),"",OFFSET('HARGA SATUAN'!$C$6,MATCH(B1164,'HARGA SATUAN'!$N$7:$N$1492,0),0))</f>
        <v/>
      </c>
      <c r="D1164" s="139">
        <f ca="1">SUMIFS(RAB!$F$14:$F$78,RAB!$C$14:$C$78,C1164)</f>
        <v>0</v>
      </c>
      <c r="E1164" s="26">
        <f t="shared" ca="1" si="40"/>
        <v>0</v>
      </c>
      <c r="F1164" s="26">
        <f ca="1">IF(D1164=0,0,SUM($E$713:E1164))</f>
        <v>0</v>
      </c>
    </row>
    <row r="1165" spans="2:6" hidden="1">
      <c r="B1165" s="113">
        <v>452</v>
      </c>
      <c r="C1165" s="139" t="str">
        <f ca="1">IF(ISERROR(OFFSET('HARGA SATUAN'!$C$6,MATCH(B1165,'HARGA SATUAN'!$N$7:$N$1492,0),0)),"",OFFSET('HARGA SATUAN'!$C$6,MATCH(B1165,'HARGA SATUAN'!$N$7:$N$1492,0),0))</f>
        <v/>
      </c>
      <c r="D1165" s="139">
        <f ca="1">SUMIFS(RAB!$F$14:$F$78,RAB!$C$14:$C$78,C1165)</f>
        <v>0</v>
      </c>
      <c r="E1165" s="26">
        <f t="shared" ca="1" si="40"/>
        <v>0</v>
      </c>
      <c r="F1165" s="26">
        <f ca="1">IF(D1165=0,0,SUM($E$713:E1165))</f>
        <v>0</v>
      </c>
    </row>
    <row r="1166" spans="2:6" hidden="1">
      <c r="B1166" s="113">
        <v>453</v>
      </c>
      <c r="C1166" s="139" t="str">
        <f ca="1">IF(ISERROR(OFFSET('HARGA SATUAN'!$C$6,MATCH(B1166,'HARGA SATUAN'!$N$7:$N$1492,0),0)),"",OFFSET('HARGA SATUAN'!$C$6,MATCH(B1166,'HARGA SATUAN'!$N$7:$N$1492,0),0))</f>
        <v/>
      </c>
      <c r="D1166" s="139">
        <f ca="1">SUMIFS(RAB!$F$14:$F$78,RAB!$C$14:$C$78,C1166)</f>
        <v>0</v>
      </c>
      <c r="E1166" s="26">
        <f t="shared" ca="1" si="40"/>
        <v>0</v>
      </c>
      <c r="F1166" s="26">
        <f ca="1">IF(D1166=0,0,SUM($E$713:E1166))</f>
        <v>0</v>
      </c>
    </row>
    <row r="1167" spans="2:6" hidden="1">
      <c r="B1167" s="113">
        <v>454</v>
      </c>
      <c r="C1167" s="139" t="str">
        <f ca="1">IF(ISERROR(OFFSET('HARGA SATUAN'!$C$6,MATCH(B1167,'HARGA SATUAN'!$N$7:$N$1492,0),0)),"",OFFSET('HARGA SATUAN'!$C$6,MATCH(B1167,'HARGA SATUAN'!$N$7:$N$1492,0),0))</f>
        <v/>
      </c>
      <c r="D1167" s="139">
        <f ca="1">SUMIFS(RAB!$F$14:$F$78,RAB!$C$14:$C$78,C1167)</f>
        <v>0</v>
      </c>
      <c r="E1167" s="26">
        <f t="shared" ca="1" si="40"/>
        <v>0</v>
      </c>
      <c r="F1167" s="26">
        <f ca="1">IF(D1167=0,0,SUM($E$713:E1167))</f>
        <v>0</v>
      </c>
    </row>
    <row r="1168" spans="2:6" hidden="1">
      <c r="B1168" s="113">
        <v>455</v>
      </c>
      <c r="C1168" s="139" t="str">
        <f ca="1">IF(ISERROR(OFFSET('HARGA SATUAN'!$C$6,MATCH(B1168,'HARGA SATUAN'!$N$7:$N$1492,0),0)),"",OFFSET('HARGA SATUAN'!$C$6,MATCH(B1168,'HARGA SATUAN'!$N$7:$N$1492,0),0))</f>
        <v/>
      </c>
      <c r="D1168" s="139">
        <f ca="1">SUMIFS(RAB!$F$14:$F$78,RAB!$C$14:$C$78,C1168)</f>
        <v>0</v>
      </c>
      <c r="E1168" s="26">
        <f t="shared" ca="1" si="40"/>
        <v>0</v>
      </c>
      <c r="F1168" s="26">
        <f ca="1">IF(D1168=0,0,SUM($E$713:E1168))</f>
        <v>0</v>
      </c>
    </row>
    <row r="1169" spans="2:6" hidden="1">
      <c r="B1169" s="113">
        <v>456</v>
      </c>
      <c r="C1169" s="139" t="str">
        <f ca="1">IF(ISERROR(OFFSET('HARGA SATUAN'!$C$6,MATCH(B1169,'HARGA SATUAN'!$N$7:$N$1492,0),0)),"",OFFSET('HARGA SATUAN'!$C$6,MATCH(B1169,'HARGA SATUAN'!$N$7:$N$1492,0),0))</f>
        <v/>
      </c>
      <c r="D1169" s="139">
        <f ca="1">SUMIFS(RAB!$F$14:$F$78,RAB!$C$14:$C$78,C1169)</f>
        <v>0</v>
      </c>
      <c r="E1169" s="26">
        <f t="shared" ca="1" si="40"/>
        <v>0</v>
      </c>
      <c r="F1169" s="26">
        <f ca="1">IF(D1169=0,0,SUM($E$713:E1169))</f>
        <v>0</v>
      </c>
    </row>
    <row r="1170" spans="2:6" hidden="1">
      <c r="B1170" s="113">
        <v>457</v>
      </c>
      <c r="C1170" s="139" t="str">
        <f ca="1">IF(ISERROR(OFFSET('HARGA SATUAN'!$C$6,MATCH(B1170,'HARGA SATUAN'!$N$7:$N$1492,0),0)),"",OFFSET('HARGA SATUAN'!$C$6,MATCH(B1170,'HARGA SATUAN'!$N$7:$N$1492,0),0))</f>
        <v/>
      </c>
      <c r="D1170" s="139">
        <f ca="1">SUMIFS(RAB!$F$14:$F$78,RAB!$C$14:$C$78,C1170)</f>
        <v>0</v>
      </c>
      <c r="E1170" s="26">
        <f t="shared" ca="1" si="40"/>
        <v>0</v>
      </c>
      <c r="F1170" s="26">
        <f ca="1">IF(D1170=0,0,SUM($E$713:E1170))</f>
        <v>0</v>
      </c>
    </row>
    <row r="1171" spans="2:6" hidden="1">
      <c r="B1171" s="113">
        <v>458</v>
      </c>
      <c r="C1171" s="139" t="str">
        <f ca="1">IF(ISERROR(OFFSET('HARGA SATUAN'!$C$6,MATCH(B1171,'HARGA SATUAN'!$N$7:$N$1492,0),0)),"",OFFSET('HARGA SATUAN'!$C$6,MATCH(B1171,'HARGA SATUAN'!$N$7:$N$1492,0),0))</f>
        <v/>
      </c>
      <c r="D1171" s="139">
        <f ca="1">SUMIFS(RAB!$F$14:$F$78,RAB!$C$14:$C$78,C1171)</f>
        <v>0</v>
      </c>
      <c r="E1171" s="26">
        <f t="shared" ca="1" si="40"/>
        <v>0</v>
      </c>
      <c r="F1171" s="26">
        <f ca="1">IF(D1171=0,0,SUM($E$713:E1171))</f>
        <v>0</v>
      </c>
    </row>
    <row r="1172" spans="2:6" hidden="1">
      <c r="B1172" s="113">
        <v>459</v>
      </c>
      <c r="C1172" s="139" t="str">
        <f ca="1">IF(ISERROR(OFFSET('HARGA SATUAN'!$C$6,MATCH(B1172,'HARGA SATUAN'!$N$7:$N$1492,0),0)),"",OFFSET('HARGA SATUAN'!$C$6,MATCH(B1172,'HARGA SATUAN'!$N$7:$N$1492,0),0))</f>
        <v/>
      </c>
      <c r="D1172" s="139">
        <f ca="1">SUMIFS(RAB!$F$14:$F$78,RAB!$C$14:$C$78,C1172)</f>
        <v>0</v>
      </c>
      <c r="E1172" s="26">
        <f t="shared" ca="1" si="40"/>
        <v>0</v>
      </c>
      <c r="F1172" s="26">
        <f ca="1">IF(D1172=0,0,SUM($E$713:E1172))</f>
        <v>0</v>
      </c>
    </row>
    <row r="1173" spans="2:6" hidden="1">
      <c r="B1173" s="113">
        <v>460</v>
      </c>
      <c r="C1173" s="139" t="str">
        <f ca="1">IF(ISERROR(OFFSET('HARGA SATUAN'!$C$6,MATCH(B1173,'HARGA SATUAN'!$N$7:$N$1492,0),0)),"",OFFSET('HARGA SATUAN'!$C$6,MATCH(B1173,'HARGA SATUAN'!$N$7:$N$1492,0),0))</f>
        <v/>
      </c>
      <c r="D1173" s="139">
        <f ca="1">SUMIFS(RAB!$F$14:$F$78,RAB!$C$14:$C$78,C1173)</f>
        <v>0</v>
      </c>
      <c r="E1173" s="26">
        <f t="shared" ca="1" si="40"/>
        <v>0</v>
      </c>
      <c r="F1173" s="26">
        <f ca="1">IF(D1173=0,0,SUM($E$713:E1173))</f>
        <v>0</v>
      </c>
    </row>
    <row r="1174" spans="2:6" hidden="1">
      <c r="B1174" s="113">
        <v>461</v>
      </c>
      <c r="C1174" s="139" t="str">
        <f ca="1">IF(ISERROR(OFFSET('HARGA SATUAN'!$C$6,MATCH(B1174,'HARGA SATUAN'!$N$7:$N$1492,0),0)),"",OFFSET('HARGA SATUAN'!$C$6,MATCH(B1174,'HARGA SATUAN'!$N$7:$N$1492,0),0))</f>
        <v/>
      </c>
      <c r="D1174" s="139">
        <f ca="1">SUMIFS(RAB!$F$14:$F$78,RAB!$C$14:$C$78,C1174)</f>
        <v>0</v>
      </c>
      <c r="E1174" s="26">
        <f t="shared" ca="1" si="40"/>
        <v>0</v>
      </c>
      <c r="F1174" s="26">
        <f ca="1">IF(D1174=0,0,SUM($E$713:E1174))</f>
        <v>0</v>
      </c>
    </row>
    <row r="1175" spans="2:6" hidden="1">
      <c r="B1175" s="113">
        <v>462</v>
      </c>
      <c r="C1175" s="139" t="str">
        <f ca="1">IF(ISERROR(OFFSET('HARGA SATUAN'!$C$6,MATCH(B1175,'HARGA SATUAN'!$N$7:$N$1492,0),0)),"",OFFSET('HARGA SATUAN'!$C$6,MATCH(B1175,'HARGA SATUAN'!$N$7:$N$1492,0),0))</f>
        <v/>
      </c>
      <c r="D1175" s="139">
        <f ca="1">SUMIFS(RAB!$F$14:$F$78,RAB!$C$14:$C$78,C1175)</f>
        <v>0</v>
      </c>
      <c r="E1175" s="26">
        <f t="shared" ca="1" si="40"/>
        <v>0</v>
      </c>
      <c r="F1175" s="26">
        <f ca="1">IF(D1175=0,0,SUM($E$713:E1175))</f>
        <v>0</v>
      </c>
    </row>
    <row r="1176" spans="2:6" hidden="1">
      <c r="B1176" s="113">
        <v>463</v>
      </c>
      <c r="C1176" s="139" t="str">
        <f ca="1">IF(ISERROR(OFFSET('HARGA SATUAN'!$C$6,MATCH(B1176,'HARGA SATUAN'!$N$7:$N$1492,0),0)),"",OFFSET('HARGA SATUAN'!$C$6,MATCH(B1176,'HARGA SATUAN'!$N$7:$N$1492,0),0))</f>
        <v/>
      </c>
      <c r="D1176" s="139">
        <f ca="1">SUMIFS(RAB!$F$14:$F$78,RAB!$C$14:$C$78,C1176)</f>
        <v>0</v>
      </c>
      <c r="E1176" s="26">
        <f t="shared" ca="1" si="40"/>
        <v>0</v>
      </c>
      <c r="F1176" s="26">
        <f ca="1">IF(D1176=0,0,SUM($E$713:E1176))</f>
        <v>0</v>
      </c>
    </row>
    <row r="1177" spans="2:6" hidden="1">
      <c r="B1177" s="113">
        <v>464</v>
      </c>
      <c r="C1177" s="139" t="str">
        <f ca="1">IF(ISERROR(OFFSET('HARGA SATUAN'!$C$6,MATCH(B1177,'HARGA SATUAN'!$N$7:$N$1492,0),0)),"",OFFSET('HARGA SATUAN'!$C$6,MATCH(B1177,'HARGA SATUAN'!$N$7:$N$1492,0),0))</f>
        <v/>
      </c>
      <c r="D1177" s="139">
        <f ca="1">SUMIFS(RAB!$F$14:$F$78,RAB!$C$14:$C$78,C1177)</f>
        <v>0</v>
      </c>
      <c r="E1177" s="26">
        <f t="shared" ca="1" si="40"/>
        <v>0</v>
      </c>
      <c r="F1177" s="26">
        <f ca="1">IF(D1177=0,0,SUM($E$713:E1177))</f>
        <v>0</v>
      </c>
    </row>
    <row r="1178" spans="2:6" hidden="1">
      <c r="B1178" s="113">
        <v>465</v>
      </c>
      <c r="C1178" s="139" t="str">
        <f ca="1">IF(ISERROR(OFFSET('HARGA SATUAN'!$C$6,MATCH(B1178,'HARGA SATUAN'!$N$7:$N$1492,0),0)),"",OFFSET('HARGA SATUAN'!$C$6,MATCH(B1178,'HARGA SATUAN'!$N$7:$N$1492,0),0))</f>
        <v/>
      </c>
      <c r="D1178" s="139">
        <f ca="1">SUMIFS(RAB!$F$14:$F$78,RAB!$C$14:$C$78,C1178)</f>
        <v>0</v>
      </c>
      <c r="E1178" s="26">
        <f t="shared" ca="1" si="40"/>
        <v>0</v>
      </c>
      <c r="F1178" s="26">
        <f ca="1">IF(D1178=0,0,SUM($E$713:E1178))</f>
        <v>0</v>
      </c>
    </row>
    <row r="1179" spans="2:6" hidden="1">
      <c r="B1179" s="113">
        <v>466</v>
      </c>
      <c r="C1179" s="139" t="str">
        <f ca="1">IF(ISERROR(OFFSET('HARGA SATUAN'!$C$6,MATCH(B1179,'HARGA SATUAN'!$N$7:$N$1492,0),0)),"",OFFSET('HARGA SATUAN'!$C$6,MATCH(B1179,'HARGA SATUAN'!$N$7:$N$1492,0),0))</f>
        <v/>
      </c>
      <c r="D1179" s="139">
        <f ca="1">SUMIFS(RAB!$F$14:$F$78,RAB!$C$14:$C$78,C1179)</f>
        <v>0</v>
      </c>
      <c r="E1179" s="26">
        <f t="shared" ca="1" si="40"/>
        <v>0</v>
      </c>
      <c r="F1179" s="26">
        <f ca="1">IF(D1179=0,0,SUM($E$713:E1179))</f>
        <v>0</v>
      </c>
    </row>
    <row r="1180" spans="2:6" hidden="1">
      <c r="B1180" s="113">
        <v>467</v>
      </c>
      <c r="C1180" s="139" t="str">
        <f ca="1">IF(ISERROR(OFFSET('HARGA SATUAN'!$C$6,MATCH(B1180,'HARGA SATUAN'!$N$7:$N$1492,0),0)),"",OFFSET('HARGA SATUAN'!$C$6,MATCH(B1180,'HARGA SATUAN'!$N$7:$N$1492,0),0))</f>
        <v/>
      </c>
      <c r="D1180" s="139">
        <f ca="1">SUMIFS(RAB!$F$14:$F$78,RAB!$C$14:$C$78,C1180)</f>
        <v>0</v>
      </c>
      <c r="E1180" s="26">
        <f t="shared" ca="1" si="40"/>
        <v>0</v>
      </c>
      <c r="F1180" s="26">
        <f ca="1">IF(D1180=0,0,SUM($E$713:E1180))</f>
        <v>0</v>
      </c>
    </row>
    <row r="1181" spans="2:6" hidden="1">
      <c r="B1181" s="113">
        <v>468</v>
      </c>
      <c r="C1181" s="139" t="str">
        <f ca="1">IF(ISERROR(OFFSET('HARGA SATUAN'!$C$6,MATCH(B1181,'HARGA SATUAN'!$N$7:$N$1492,0),0)),"",OFFSET('HARGA SATUAN'!$C$6,MATCH(B1181,'HARGA SATUAN'!$N$7:$N$1492,0),0))</f>
        <v/>
      </c>
      <c r="D1181" s="139">
        <f ca="1">SUMIFS(RAB!$F$14:$F$78,RAB!$C$14:$C$78,C1181)</f>
        <v>0</v>
      </c>
      <c r="E1181" s="26">
        <f t="shared" ca="1" si="40"/>
        <v>0</v>
      </c>
      <c r="F1181" s="26">
        <f ca="1">IF(D1181=0,0,SUM($E$713:E1181))</f>
        <v>0</v>
      </c>
    </row>
    <row r="1182" spans="2:6" hidden="1">
      <c r="B1182" s="113">
        <v>469</v>
      </c>
      <c r="C1182" s="139" t="str">
        <f ca="1">IF(ISERROR(OFFSET('HARGA SATUAN'!$C$6,MATCH(B1182,'HARGA SATUAN'!$N$7:$N$1492,0),0)),"",OFFSET('HARGA SATUAN'!$C$6,MATCH(B1182,'HARGA SATUAN'!$N$7:$N$1492,0),0))</f>
        <v/>
      </c>
      <c r="D1182" s="139">
        <f ca="1">SUMIFS(RAB!$F$14:$F$78,RAB!$C$14:$C$78,C1182)</f>
        <v>0</v>
      </c>
      <c r="E1182" s="26">
        <f t="shared" ca="1" si="40"/>
        <v>0</v>
      </c>
      <c r="F1182" s="26">
        <f ca="1">IF(D1182=0,0,SUM($E$713:E1182))</f>
        <v>0</v>
      </c>
    </row>
    <row r="1183" spans="2:6" hidden="1">
      <c r="B1183" s="113">
        <v>470</v>
      </c>
      <c r="C1183" s="139" t="str">
        <f ca="1">IF(ISERROR(OFFSET('HARGA SATUAN'!$C$6,MATCH(B1183,'HARGA SATUAN'!$N$7:$N$1492,0),0)),"",OFFSET('HARGA SATUAN'!$C$6,MATCH(B1183,'HARGA SATUAN'!$N$7:$N$1492,0),0))</f>
        <v/>
      </c>
      <c r="D1183" s="139">
        <f ca="1">SUMIFS(RAB!$F$14:$F$78,RAB!$C$14:$C$78,C1183)</f>
        <v>0</v>
      </c>
      <c r="E1183" s="26">
        <f t="shared" ca="1" si="40"/>
        <v>0</v>
      </c>
      <c r="F1183" s="26">
        <f ca="1">IF(D1183=0,0,SUM($E$713:E1183))</f>
        <v>0</v>
      </c>
    </row>
    <row r="1184" spans="2:6" hidden="1">
      <c r="B1184" s="113">
        <v>471</v>
      </c>
      <c r="C1184" s="139" t="str">
        <f ca="1">IF(ISERROR(OFFSET('HARGA SATUAN'!$C$6,MATCH(B1184,'HARGA SATUAN'!$N$7:$N$1492,0),0)),"",OFFSET('HARGA SATUAN'!$C$6,MATCH(B1184,'HARGA SATUAN'!$N$7:$N$1492,0),0))</f>
        <v/>
      </c>
      <c r="D1184" s="139">
        <f ca="1">SUMIFS(RAB!$F$14:$F$78,RAB!$C$14:$C$78,C1184)</f>
        <v>0</v>
      </c>
      <c r="E1184" s="26">
        <f t="shared" ca="1" si="40"/>
        <v>0</v>
      </c>
      <c r="F1184" s="26">
        <f ca="1">IF(D1184=0,0,SUM($E$713:E1184))</f>
        <v>0</v>
      </c>
    </row>
    <row r="1185" spans="2:6" hidden="1">
      <c r="B1185" s="113">
        <v>472</v>
      </c>
      <c r="C1185" s="139" t="str">
        <f ca="1">IF(ISERROR(OFFSET('HARGA SATUAN'!$C$6,MATCH(B1185,'HARGA SATUAN'!$N$7:$N$1492,0),0)),"",OFFSET('HARGA SATUAN'!$C$6,MATCH(B1185,'HARGA SATUAN'!$N$7:$N$1492,0),0))</f>
        <v/>
      </c>
      <c r="D1185" s="139">
        <f ca="1">SUMIFS(RAB!$F$14:$F$78,RAB!$C$14:$C$78,C1185)</f>
        <v>0</v>
      </c>
      <c r="E1185" s="26">
        <f t="shared" ca="1" si="40"/>
        <v>0</v>
      </c>
      <c r="F1185" s="26">
        <f ca="1">IF(D1185=0,0,SUM($E$713:E1185))</f>
        <v>0</v>
      </c>
    </row>
    <row r="1186" spans="2:6" hidden="1">
      <c r="B1186" s="113">
        <v>473</v>
      </c>
      <c r="C1186" s="139" t="str">
        <f ca="1">IF(ISERROR(OFFSET('HARGA SATUAN'!$C$6,MATCH(B1186,'HARGA SATUAN'!$N$7:$N$1492,0),0)),"",OFFSET('HARGA SATUAN'!$C$6,MATCH(B1186,'HARGA SATUAN'!$N$7:$N$1492,0),0))</f>
        <v/>
      </c>
      <c r="D1186" s="139">
        <f ca="1">SUMIFS(RAB!$F$14:$F$78,RAB!$C$14:$C$78,C1186)</f>
        <v>0</v>
      </c>
      <c r="E1186" s="26">
        <f t="shared" ca="1" si="40"/>
        <v>0</v>
      </c>
      <c r="F1186" s="26">
        <f ca="1">IF(D1186=0,0,SUM($E$713:E1186))</f>
        <v>0</v>
      </c>
    </row>
    <row r="1187" spans="2:6" hidden="1">
      <c r="B1187" s="113">
        <v>474</v>
      </c>
      <c r="C1187" s="139" t="str">
        <f ca="1">IF(ISERROR(OFFSET('HARGA SATUAN'!$C$6,MATCH(B1187,'HARGA SATUAN'!$N$7:$N$1492,0),0)),"",OFFSET('HARGA SATUAN'!$C$6,MATCH(B1187,'HARGA SATUAN'!$N$7:$N$1492,0),0))</f>
        <v/>
      </c>
      <c r="D1187" s="139">
        <f ca="1">SUMIFS(RAB!$F$14:$F$78,RAB!$C$14:$C$78,C1187)</f>
        <v>0</v>
      </c>
      <c r="E1187" s="26">
        <f t="shared" ca="1" si="40"/>
        <v>0</v>
      </c>
      <c r="F1187" s="26">
        <f ca="1">IF(D1187=0,0,SUM($E$713:E1187))</f>
        <v>0</v>
      </c>
    </row>
    <row r="1188" spans="2:6" hidden="1">
      <c r="B1188" s="113">
        <v>475</v>
      </c>
      <c r="C1188" s="139" t="str">
        <f ca="1">IF(ISERROR(OFFSET('HARGA SATUAN'!$C$6,MATCH(B1188,'HARGA SATUAN'!$N$7:$N$1492,0),0)),"",OFFSET('HARGA SATUAN'!$C$6,MATCH(B1188,'HARGA SATUAN'!$N$7:$N$1492,0),0))</f>
        <v/>
      </c>
      <c r="D1188" s="139">
        <f ca="1">SUMIFS(RAB!$F$14:$F$78,RAB!$C$14:$C$78,C1188)</f>
        <v>0</v>
      </c>
      <c r="E1188" s="26">
        <f t="shared" ca="1" si="40"/>
        <v>0</v>
      </c>
      <c r="F1188" s="26">
        <f ca="1">IF(D1188=0,0,SUM($E$713:E1188))</f>
        <v>0</v>
      </c>
    </row>
    <row r="1189" spans="2:6" hidden="1">
      <c r="B1189" s="113">
        <v>476</v>
      </c>
      <c r="C1189" s="139" t="str">
        <f ca="1">IF(ISERROR(OFFSET('HARGA SATUAN'!$C$6,MATCH(B1189,'HARGA SATUAN'!$N$7:$N$1492,0),0)),"",OFFSET('HARGA SATUAN'!$C$6,MATCH(B1189,'HARGA SATUAN'!$N$7:$N$1492,0),0))</f>
        <v/>
      </c>
      <c r="D1189" s="139">
        <f ca="1">SUMIFS(RAB!$F$14:$F$78,RAB!$C$14:$C$78,C1189)</f>
        <v>0</v>
      </c>
      <c r="E1189" s="26">
        <f t="shared" ca="1" si="40"/>
        <v>0</v>
      </c>
      <c r="F1189" s="26">
        <f ca="1">IF(D1189=0,0,SUM($E$713:E1189))</f>
        <v>0</v>
      </c>
    </row>
    <row r="1190" spans="2:6" hidden="1">
      <c r="B1190" s="113">
        <v>477</v>
      </c>
      <c r="C1190" s="139" t="str">
        <f ca="1">IF(ISERROR(OFFSET('HARGA SATUAN'!$C$6,MATCH(B1190,'HARGA SATUAN'!$N$7:$N$1492,0),0)),"",OFFSET('HARGA SATUAN'!$C$6,MATCH(B1190,'HARGA SATUAN'!$N$7:$N$1492,0),0))</f>
        <v/>
      </c>
      <c r="D1190" s="139">
        <f ca="1">SUMIFS(RAB!$F$14:$F$78,RAB!$C$14:$C$78,C1190)</f>
        <v>0</v>
      </c>
      <c r="E1190" s="26">
        <f t="shared" ca="1" si="40"/>
        <v>0</v>
      </c>
      <c r="F1190" s="26">
        <f ca="1">IF(D1190=0,0,SUM($E$713:E1190))</f>
        <v>0</v>
      </c>
    </row>
    <row r="1191" spans="2:6" hidden="1">
      <c r="B1191" s="113">
        <v>478</v>
      </c>
      <c r="C1191" s="139" t="str">
        <f ca="1">IF(ISERROR(OFFSET('HARGA SATUAN'!$C$6,MATCH(B1191,'HARGA SATUAN'!$N$7:$N$1492,0),0)),"",OFFSET('HARGA SATUAN'!$C$6,MATCH(B1191,'HARGA SATUAN'!$N$7:$N$1492,0),0))</f>
        <v/>
      </c>
      <c r="D1191" s="139">
        <f ca="1">SUMIFS(RAB!$F$14:$F$78,RAB!$C$14:$C$78,C1191)</f>
        <v>0</v>
      </c>
      <c r="E1191" s="26">
        <f t="shared" ca="1" si="40"/>
        <v>0</v>
      </c>
      <c r="F1191" s="26">
        <f ca="1">IF(D1191=0,0,SUM($E$713:E1191))</f>
        <v>0</v>
      </c>
    </row>
    <row r="1192" spans="2:6" hidden="1">
      <c r="B1192" s="113">
        <v>479</v>
      </c>
      <c r="C1192" s="139" t="str">
        <f ca="1">IF(ISERROR(OFFSET('HARGA SATUAN'!$C$6,MATCH(B1192,'HARGA SATUAN'!$N$7:$N$1492,0),0)),"",OFFSET('HARGA SATUAN'!$C$6,MATCH(B1192,'HARGA SATUAN'!$N$7:$N$1492,0),0))</f>
        <v/>
      </c>
      <c r="D1192" s="139">
        <f ca="1">SUMIFS(RAB!$F$14:$F$78,RAB!$C$14:$C$78,C1192)</f>
        <v>0</v>
      </c>
      <c r="E1192" s="26">
        <f t="shared" ca="1" si="40"/>
        <v>0</v>
      </c>
      <c r="F1192" s="26">
        <f ca="1">IF(D1192=0,0,SUM($E$713:E1192))</f>
        <v>0</v>
      </c>
    </row>
    <row r="1193" spans="2:6" hidden="1">
      <c r="B1193" s="113">
        <v>480</v>
      </c>
      <c r="C1193" s="139" t="str">
        <f ca="1">IF(ISERROR(OFFSET('HARGA SATUAN'!$C$6,MATCH(B1193,'HARGA SATUAN'!$N$7:$N$1492,0),0)),"",OFFSET('HARGA SATUAN'!$C$6,MATCH(B1193,'HARGA SATUAN'!$N$7:$N$1492,0),0))</f>
        <v/>
      </c>
      <c r="D1193" s="139">
        <f ca="1">SUMIFS(RAB!$F$14:$F$78,RAB!$C$14:$C$78,C1193)</f>
        <v>0</v>
      </c>
      <c r="E1193" s="26">
        <f t="shared" ca="1" si="40"/>
        <v>0</v>
      </c>
      <c r="F1193" s="26">
        <f ca="1">IF(D1193=0,0,SUM($E$713:E1193))</f>
        <v>0</v>
      </c>
    </row>
    <row r="1194" spans="2:6" hidden="1">
      <c r="B1194" s="113">
        <v>481</v>
      </c>
      <c r="C1194" s="139" t="str">
        <f ca="1">IF(ISERROR(OFFSET('HARGA SATUAN'!$C$6,MATCH(B1194,'HARGA SATUAN'!$N$7:$N$1492,0),0)),"",OFFSET('HARGA SATUAN'!$C$6,MATCH(B1194,'HARGA SATUAN'!$N$7:$N$1492,0),0))</f>
        <v/>
      </c>
      <c r="D1194" s="139">
        <f ca="1">SUMIFS(RAB!$F$14:$F$78,RAB!$C$14:$C$78,C1194)</f>
        <v>0</v>
      </c>
      <c r="E1194" s="26">
        <f t="shared" ca="1" si="40"/>
        <v>0</v>
      </c>
      <c r="F1194" s="26">
        <f ca="1">IF(D1194=0,0,SUM($E$713:E1194))</f>
        <v>0</v>
      </c>
    </row>
    <row r="1195" spans="2:6" hidden="1">
      <c r="B1195" s="113">
        <v>482</v>
      </c>
      <c r="C1195" s="139" t="str">
        <f ca="1">IF(ISERROR(OFFSET('HARGA SATUAN'!$C$6,MATCH(B1195,'HARGA SATUAN'!$N$7:$N$1492,0),0)),"",OFFSET('HARGA SATUAN'!$C$6,MATCH(B1195,'HARGA SATUAN'!$N$7:$N$1492,0),0))</f>
        <v/>
      </c>
      <c r="D1195" s="139">
        <f ca="1">SUMIFS(RAB!$F$14:$F$78,RAB!$C$14:$C$78,C1195)</f>
        <v>0</v>
      </c>
      <c r="E1195" s="26">
        <f t="shared" ca="1" si="40"/>
        <v>0</v>
      </c>
      <c r="F1195" s="26">
        <f ca="1">IF(D1195=0,0,SUM($E$713:E1195))</f>
        <v>0</v>
      </c>
    </row>
    <row r="1196" spans="2:6" hidden="1">
      <c r="B1196" s="113">
        <v>483</v>
      </c>
      <c r="C1196" s="139" t="str">
        <f ca="1">IF(ISERROR(OFFSET('HARGA SATUAN'!$C$6,MATCH(B1196,'HARGA SATUAN'!$N$7:$N$1492,0),0)),"",OFFSET('HARGA SATUAN'!$C$6,MATCH(B1196,'HARGA SATUAN'!$N$7:$N$1492,0),0))</f>
        <v/>
      </c>
      <c r="D1196" s="139">
        <f ca="1">SUMIFS(RAB!$F$14:$F$78,RAB!$C$14:$C$78,C1196)</f>
        <v>0</v>
      </c>
      <c r="E1196" s="26">
        <f t="shared" ca="1" si="40"/>
        <v>0</v>
      </c>
      <c r="F1196" s="26">
        <f ca="1">IF(D1196=0,0,SUM($E$713:E1196))</f>
        <v>0</v>
      </c>
    </row>
    <row r="1197" spans="2:6" hidden="1">
      <c r="B1197" s="113">
        <v>484</v>
      </c>
      <c r="C1197" s="139" t="str">
        <f ca="1">IF(ISERROR(OFFSET('HARGA SATUAN'!$C$6,MATCH(B1197,'HARGA SATUAN'!$N$7:$N$1492,0),0)),"",OFFSET('HARGA SATUAN'!$C$6,MATCH(B1197,'HARGA SATUAN'!$N$7:$N$1492,0),0))</f>
        <v/>
      </c>
      <c r="D1197" s="139">
        <f ca="1">SUMIFS(RAB!$F$14:$F$78,RAB!$C$14:$C$78,C1197)</f>
        <v>0</v>
      </c>
      <c r="E1197" s="26">
        <f t="shared" ca="1" si="40"/>
        <v>0</v>
      </c>
      <c r="F1197" s="26">
        <f ca="1">IF(D1197=0,0,SUM($E$713:E1197))</f>
        <v>0</v>
      </c>
    </row>
    <row r="1198" spans="2:6" hidden="1">
      <c r="B1198" s="113">
        <v>485</v>
      </c>
      <c r="C1198" s="139" t="str">
        <f ca="1">IF(ISERROR(OFFSET('HARGA SATUAN'!$C$6,MATCH(B1198,'HARGA SATUAN'!$N$7:$N$1492,0),0)),"",OFFSET('HARGA SATUAN'!$C$6,MATCH(B1198,'HARGA SATUAN'!$N$7:$N$1492,0),0))</f>
        <v/>
      </c>
      <c r="D1198" s="139">
        <f ca="1">SUMIFS(RAB!$F$14:$F$78,RAB!$C$14:$C$78,C1198)</f>
        <v>0</v>
      </c>
      <c r="E1198" s="26">
        <f t="shared" ca="1" si="40"/>
        <v>0</v>
      </c>
      <c r="F1198" s="26">
        <f ca="1">IF(D1198=0,0,SUM($E$713:E1198))</f>
        <v>0</v>
      </c>
    </row>
    <row r="1199" spans="2:6" hidden="1">
      <c r="B1199" s="113">
        <v>486</v>
      </c>
      <c r="C1199" s="139" t="str">
        <f ca="1">IF(ISERROR(OFFSET('HARGA SATUAN'!$C$6,MATCH(B1199,'HARGA SATUAN'!$N$7:$N$1492,0),0)),"",OFFSET('HARGA SATUAN'!$C$6,MATCH(B1199,'HARGA SATUAN'!$N$7:$N$1492,0),0))</f>
        <v/>
      </c>
      <c r="D1199" s="139">
        <f ca="1">SUMIFS(RAB!$F$14:$F$78,RAB!$C$14:$C$78,C1199)</f>
        <v>0</v>
      </c>
      <c r="E1199" s="26">
        <f t="shared" ca="1" si="40"/>
        <v>0</v>
      </c>
      <c r="F1199" s="26">
        <f ca="1">IF(D1199=0,0,SUM($E$713:E1199))</f>
        <v>0</v>
      </c>
    </row>
    <row r="1200" spans="2:6" hidden="1">
      <c r="B1200" s="113">
        <v>487</v>
      </c>
      <c r="C1200" s="139" t="str">
        <f ca="1">IF(ISERROR(OFFSET('HARGA SATUAN'!$C$6,MATCH(B1200,'HARGA SATUAN'!$N$7:$N$1492,0),0)),"",OFFSET('HARGA SATUAN'!$C$6,MATCH(B1200,'HARGA SATUAN'!$N$7:$N$1492,0),0))</f>
        <v/>
      </c>
      <c r="D1200" s="139">
        <f ca="1">SUMIFS(RAB!$F$14:$F$78,RAB!$C$14:$C$78,C1200)</f>
        <v>0</v>
      </c>
      <c r="E1200" s="26">
        <f t="shared" ca="1" si="40"/>
        <v>0</v>
      </c>
      <c r="F1200" s="26">
        <f ca="1">IF(D1200=0,0,SUM($E$713:E1200))</f>
        <v>0</v>
      </c>
    </row>
    <row r="1201" spans="2:6" hidden="1">
      <c r="B1201" s="113">
        <v>488</v>
      </c>
      <c r="C1201" s="139" t="str">
        <f ca="1">IF(ISERROR(OFFSET('HARGA SATUAN'!$C$6,MATCH(B1201,'HARGA SATUAN'!$N$7:$N$1492,0),0)),"",OFFSET('HARGA SATUAN'!$C$6,MATCH(B1201,'HARGA SATUAN'!$N$7:$N$1492,0),0))</f>
        <v/>
      </c>
      <c r="D1201" s="139">
        <f ca="1">SUMIFS(RAB!$F$14:$F$78,RAB!$C$14:$C$78,C1201)</f>
        <v>0</v>
      </c>
      <c r="E1201" s="26">
        <f t="shared" ca="1" si="40"/>
        <v>0</v>
      </c>
      <c r="F1201" s="26">
        <f ca="1">IF(D1201=0,0,SUM($E$713:E1201))</f>
        <v>0</v>
      </c>
    </row>
    <row r="1202" spans="2:6" hidden="1">
      <c r="B1202" s="113">
        <v>489</v>
      </c>
      <c r="C1202" s="139" t="str">
        <f ca="1">IF(ISERROR(OFFSET('HARGA SATUAN'!$C$6,MATCH(B1202,'HARGA SATUAN'!$N$7:$N$1492,0),0)),"",OFFSET('HARGA SATUAN'!$C$6,MATCH(B1202,'HARGA SATUAN'!$N$7:$N$1492,0),0))</f>
        <v/>
      </c>
      <c r="D1202" s="139">
        <f ca="1">SUMIFS(RAB!$F$14:$F$78,RAB!$C$14:$C$78,C1202)</f>
        <v>0</v>
      </c>
      <c r="E1202" s="26">
        <f t="shared" ca="1" si="40"/>
        <v>0</v>
      </c>
      <c r="F1202" s="26">
        <f ca="1">IF(D1202=0,0,SUM($E$713:E1202))</f>
        <v>0</v>
      </c>
    </row>
    <row r="1203" spans="2:6" hidden="1">
      <c r="B1203" s="113">
        <v>490</v>
      </c>
      <c r="C1203" s="139" t="str">
        <f ca="1">IF(ISERROR(OFFSET('HARGA SATUAN'!$C$6,MATCH(B1203,'HARGA SATUAN'!$N$7:$N$1492,0),0)),"",OFFSET('HARGA SATUAN'!$C$6,MATCH(B1203,'HARGA SATUAN'!$N$7:$N$1492,0),0))</f>
        <v/>
      </c>
      <c r="D1203" s="139">
        <f ca="1">SUMIFS(RAB!$F$14:$F$78,RAB!$C$14:$C$78,C1203)</f>
        <v>0</v>
      </c>
      <c r="E1203" s="26">
        <f t="shared" ca="1" si="40"/>
        <v>0</v>
      </c>
      <c r="F1203" s="26">
        <f ca="1">IF(D1203=0,0,SUM($E$713:E1203))</f>
        <v>0</v>
      </c>
    </row>
    <row r="1204" spans="2:6" hidden="1">
      <c r="B1204" s="113">
        <v>491</v>
      </c>
      <c r="C1204" s="139" t="str">
        <f ca="1">IF(ISERROR(OFFSET('HARGA SATUAN'!$C$6,MATCH(B1204,'HARGA SATUAN'!$N$7:$N$1492,0),0)),"",OFFSET('HARGA SATUAN'!$C$6,MATCH(B1204,'HARGA SATUAN'!$N$7:$N$1492,0),0))</f>
        <v/>
      </c>
      <c r="D1204" s="139">
        <f ca="1">SUMIFS(RAB!$F$14:$F$78,RAB!$C$14:$C$78,C1204)</f>
        <v>0</v>
      </c>
      <c r="E1204" s="26">
        <f t="shared" ca="1" si="40"/>
        <v>0</v>
      </c>
      <c r="F1204" s="26">
        <f ca="1">IF(D1204=0,0,SUM($E$713:E1204))</f>
        <v>0</v>
      </c>
    </row>
    <row r="1205" spans="2:6" hidden="1">
      <c r="B1205" s="113">
        <v>492</v>
      </c>
      <c r="C1205" s="139" t="str">
        <f ca="1">IF(ISERROR(OFFSET('HARGA SATUAN'!$C$6,MATCH(B1205,'HARGA SATUAN'!$N$7:$N$1492,0),0)),"",OFFSET('HARGA SATUAN'!$C$6,MATCH(B1205,'HARGA SATUAN'!$N$7:$N$1492,0),0))</f>
        <v/>
      </c>
      <c r="D1205" s="139">
        <f ca="1">SUMIFS(RAB!$F$14:$F$78,RAB!$C$14:$C$78,C1205)</f>
        <v>0</v>
      </c>
      <c r="E1205" s="26">
        <f t="shared" ca="1" si="40"/>
        <v>0</v>
      </c>
      <c r="F1205" s="26">
        <f ca="1">IF(D1205=0,0,SUM($E$713:E1205))</f>
        <v>0</v>
      </c>
    </row>
    <row r="1206" spans="2:6" hidden="1">
      <c r="B1206" s="113">
        <v>493</v>
      </c>
      <c r="C1206" s="139" t="str">
        <f ca="1">IF(ISERROR(OFFSET('HARGA SATUAN'!$C$6,MATCH(B1206,'HARGA SATUAN'!$N$7:$N$1492,0),0)),"",OFFSET('HARGA SATUAN'!$C$6,MATCH(B1206,'HARGA SATUAN'!$N$7:$N$1492,0),0))</f>
        <v/>
      </c>
      <c r="D1206" s="139">
        <f ca="1">SUMIFS(RAB!$F$14:$F$78,RAB!$C$14:$C$78,C1206)</f>
        <v>0</v>
      </c>
      <c r="E1206" s="26">
        <f t="shared" ca="1" si="40"/>
        <v>0</v>
      </c>
      <c r="F1206" s="26">
        <f ca="1">IF(D1206=0,0,SUM($E$713:E1206))</f>
        <v>0</v>
      </c>
    </row>
    <row r="1207" spans="2:6" hidden="1">
      <c r="B1207" s="113">
        <v>494</v>
      </c>
      <c r="C1207" s="139" t="str">
        <f ca="1">IF(ISERROR(OFFSET('HARGA SATUAN'!$C$6,MATCH(B1207,'HARGA SATUAN'!$N$7:$N$1492,0),0)),"",OFFSET('HARGA SATUAN'!$C$6,MATCH(B1207,'HARGA SATUAN'!$N$7:$N$1492,0),0))</f>
        <v/>
      </c>
      <c r="D1207" s="139">
        <f ca="1">SUMIFS(RAB!$F$14:$F$78,RAB!$C$14:$C$78,C1207)</f>
        <v>0</v>
      </c>
      <c r="E1207" s="26">
        <f t="shared" ca="1" si="40"/>
        <v>0</v>
      </c>
      <c r="F1207" s="26">
        <f ca="1">IF(D1207=0,0,SUM($E$713:E1207))</f>
        <v>0</v>
      </c>
    </row>
    <row r="1208" spans="2:6" hidden="1">
      <c r="B1208" s="113">
        <v>495</v>
      </c>
      <c r="C1208" s="139" t="str">
        <f ca="1">IF(ISERROR(OFFSET('HARGA SATUAN'!$C$6,MATCH(B1208,'HARGA SATUAN'!$N$7:$N$1492,0),0)),"",OFFSET('HARGA SATUAN'!$C$6,MATCH(B1208,'HARGA SATUAN'!$N$7:$N$1492,0),0))</f>
        <v/>
      </c>
      <c r="D1208" s="139">
        <f ca="1">SUMIFS(RAB!$F$14:$F$78,RAB!$C$14:$C$78,C1208)</f>
        <v>0</v>
      </c>
      <c r="E1208" s="26">
        <f t="shared" ca="1" si="40"/>
        <v>0</v>
      </c>
      <c r="F1208" s="26">
        <f ca="1">IF(D1208=0,0,SUM($E$713:E1208))</f>
        <v>0</v>
      </c>
    </row>
    <row r="1209" spans="2:6" hidden="1">
      <c r="B1209" s="113">
        <v>496</v>
      </c>
      <c r="C1209" s="139" t="str">
        <f ca="1">IF(ISERROR(OFFSET('HARGA SATUAN'!$C$6,MATCH(B1209,'HARGA SATUAN'!$N$7:$N$1492,0),0)),"",OFFSET('HARGA SATUAN'!$C$6,MATCH(B1209,'HARGA SATUAN'!$N$7:$N$1492,0),0))</f>
        <v/>
      </c>
      <c r="D1209" s="139">
        <f ca="1">SUMIFS(RAB!$F$14:$F$78,RAB!$C$14:$C$78,C1209)</f>
        <v>0</v>
      </c>
      <c r="E1209" s="26">
        <f t="shared" ca="1" si="40"/>
        <v>0</v>
      </c>
      <c r="F1209" s="26">
        <f ca="1">IF(D1209=0,0,SUM($E$713:E1209))</f>
        <v>0</v>
      </c>
    </row>
    <row r="1210" spans="2:6" hidden="1">
      <c r="B1210" s="113">
        <v>497</v>
      </c>
      <c r="C1210" s="139" t="str">
        <f ca="1">IF(ISERROR(OFFSET('HARGA SATUAN'!$C$6,MATCH(B1210,'HARGA SATUAN'!$N$7:$N$1492,0),0)),"",OFFSET('HARGA SATUAN'!$C$6,MATCH(B1210,'HARGA SATUAN'!$N$7:$N$1492,0),0))</f>
        <v/>
      </c>
      <c r="D1210" s="139">
        <f ca="1">SUMIFS(RAB!$F$14:$F$78,RAB!$C$14:$C$78,C1210)</f>
        <v>0</v>
      </c>
      <c r="E1210" s="26">
        <f t="shared" ca="1" si="40"/>
        <v>0</v>
      </c>
      <c r="F1210" s="26">
        <f ca="1">IF(D1210=0,0,SUM($E$713:E1210))</f>
        <v>0</v>
      </c>
    </row>
    <row r="1211" spans="2:6" hidden="1">
      <c r="B1211" s="113">
        <v>498</v>
      </c>
      <c r="C1211" s="139" t="str">
        <f ca="1">IF(ISERROR(OFFSET('HARGA SATUAN'!$C$6,MATCH(B1211,'HARGA SATUAN'!$N$7:$N$1492,0),0)),"",OFFSET('HARGA SATUAN'!$C$6,MATCH(B1211,'HARGA SATUAN'!$N$7:$N$1492,0),0))</f>
        <v/>
      </c>
      <c r="D1211" s="139">
        <f ca="1">SUMIFS(RAB!$F$14:$F$78,RAB!$C$14:$C$78,C1211)</f>
        <v>0</v>
      </c>
      <c r="E1211" s="26">
        <f t="shared" ca="1" si="40"/>
        <v>0</v>
      </c>
      <c r="F1211" s="26">
        <f ca="1">IF(D1211=0,0,SUM($E$713:E1211))</f>
        <v>0</v>
      </c>
    </row>
    <row r="1212" spans="2:6" hidden="1">
      <c r="B1212" s="113">
        <v>499</v>
      </c>
      <c r="C1212" s="139" t="str">
        <f ca="1">IF(ISERROR(OFFSET('HARGA SATUAN'!$C$6,MATCH(B1212,'HARGA SATUAN'!$N$7:$N$1492,0),0)),"",OFFSET('HARGA SATUAN'!$C$6,MATCH(B1212,'HARGA SATUAN'!$N$7:$N$1492,0),0))</f>
        <v/>
      </c>
      <c r="D1212" s="139">
        <f ca="1">SUMIFS(RAB!$F$14:$F$78,RAB!$C$14:$C$78,C1212)</f>
        <v>0</v>
      </c>
      <c r="E1212" s="26">
        <f t="shared" ca="1" si="40"/>
        <v>0</v>
      </c>
      <c r="F1212" s="26">
        <f ca="1">IF(D1212=0,0,SUM($E$713:E1212))</f>
        <v>0</v>
      </c>
    </row>
    <row r="1213" spans="2:6" hidden="1">
      <c r="B1213" s="113">
        <v>500</v>
      </c>
      <c r="C1213" s="139" t="str">
        <f ca="1">IF(ISERROR(OFFSET('HARGA SATUAN'!$C$6,MATCH(B1213,'HARGA SATUAN'!$N$7:$N$1492,0),0)),"",OFFSET('HARGA SATUAN'!$C$6,MATCH(B1213,'HARGA SATUAN'!$N$7:$N$1492,0),0))</f>
        <v/>
      </c>
      <c r="D1213" s="139">
        <f ca="1">SUMIFS(RAB!$F$14:$F$78,RAB!$C$14:$C$78,C1213)</f>
        <v>0</v>
      </c>
      <c r="E1213" s="26">
        <f t="shared" ca="1" si="40"/>
        <v>0</v>
      </c>
      <c r="F1213" s="26">
        <f ca="1">IF(D1213=0,0,SUM($E$713:E1213))</f>
        <v>0</v>
      </c>
    </row>
    <row r="1214" spans="2:6" hidden="1">
      <c r="B1214" s="113">
        <v>501</v>
      </c>
      <c r="C1214" s="139" t="str">
        <f ca="1">IF(ISERROR(OFFSET('HARGA SATUAN'!$C$6,MATCH(B1214,'HARGA SATUAN'!$N$7:$N$1492,0),0)),"",OFFSET('HARGA SATUAN'!$C$6,MATCH(B1214,'HARGA SATUAN'!$N$7:$N$1492,0),0))</f>
        <v/>
      </c>
      <c r="D1214" s="139">
        <f ca="1">SUMIFS(RAB!$F$14:$F$78,RAB!$C$14:$C$78,C1214)</f>
        <v>0</v>
      </c>
      <c r="E1214" s="26">
        <f t="shared" ca="1" si="40"/>
        <v>0</v>
      </c>
      <c r="F1214" s="26">
        <f ca="1">IF(D1214=0,0,SUM($E$713:E1214))</f>
        <v>0</v>
      </c>
    </row>
    <row r="1215" spans="2:6" hidden="1">
      <c r="B1215" s="113">
        <v>502</v>
      </c>
      <c r="C1215" s="139" t="str">
        <f ca="1">IF(ISERROR(OFFSET('HARGA SATUAN'!$C$6,MATCH(B1215,'HARGA SATUAN'!$N$7:$N$1492,0),0)),"",OFFSET('HARGA SATUAN'!$C$6,MATCH(B1215,'HARGA SATUAN'!$N$7:$N$1492,0),0))</f>
        <v/>
      </c>
      <c r="D1215" s="139">
        <f ca="1">SUMIFS(RAB!$F$14:$F$78,RAB!$C$14:$C$78,C1215)</f>
        <v>0</v>
      </c>
      <c r="E1215" s="26">
        <f t="shared" ca="1" si="40"/>
        <v>0</v>
      </c>
      <c r="F1215" s="26">
        <f ca="1">IF(D1215=0,0,SUM($E$713:E1215))</f>
        <v>0</v>
      </c>
    </row>
    <row r="1216" spans="2:6" hidden="1">
      <c r="B1216" s="113">
        <v>503</v>
      </c>
      <c r="C1216" s="139" t="str">
        <f ca="1">IF(ISERROR(OFFSET('HARGA SATUAN'!$C$6,MATCH(B1216,'HARGA SATUAN'!$N$7:$N$1492,0),0)),"",OFFSET('HARGA SATUAN'!$C$6,MATCH(B1216,'HARGA SATUAN'!$N$7:$N$1492,0),0))</f>
        <v/>
      </c>
      <c r="D1216" s="139">
        <f ca="1">SUMIFS(RAB!$F$14:$F$78,RAB!$C$14:$C$78,C1216)</f>
        <v>0</v>
      </c>
      <c r="E1216" s="26">
        <f t="shared" ca="1" si="40"/>
        <v>0</v>
      </c>
      <c r="F1216" s="26">
        <f ca="1">IF(D1216=0,0,SUM($E$713:E1216))</f>
        <v>0</v>
      </c>
    </row>
    <row r="1217" spans="2:6" hidden="1">
      <c r="B1217" s="113">
        <v>504</v>
      </c>
      <c r="C1217" s="139" t="str">
        <f ca="1">IF(ISERROR(OFFSET('HARGA SATUAN'!$C$6,MATCH(B1217,'HARGA SATUAN'!$N$7:$N$1492,0),0)),"",OFFSET('HARGA SATUAN'!$C$6,MATCH(B1217,'HARGA SATUAN'!$N$7:$N$1492,0),0))</f>
        <v/>
      </c>
      <c r="D1217" s="139">
        <f ca="1">SUMIFS(RAB!$F$14:$F$78,RAB!$C$14:$C$78,C1217)</f>
        <v>0</v>
      </c>
      <c r="E1217" s="26">
        <f t="shared" ca="1" si="40"/>
        <v>0</v>
      </c>
      <c r="F1217" s="26">
        <f ca="1">IF(D1217=0,0,SUM($E$713:E1217))</f>
        <v>0</v>
      </c>
    </row>
    <row r="1218" spans="2:6" hidden="1">
      <c r="B1218" s="113">
        <v>505</v>
      </c>
      <c r="C1218" s="139" t="str">
        <f ca="1">IF(ISERROR(OFFSET('HARGA SATUAN'!$C$6,MATCH(B1218,'HARGA SATUAN'!$N$7:$N$1492,0),0)),"",OFFSET('HARGA SATUAN'!$C$6,MATCH(B1218,'HARGA SATUAN'!$N$7:$N$1492,0),0))</f>
        <v/>
      </c>
      <c r="D1218" s="139">
        <f ca="1">SUMIFS(RAB!$F$14:$F$78,RAB!$C$14:$C$78,C1218)</f>
        <v>0</v>
      </c>
      <c r="E1218" s="26">
        <f t="shared" ca="1" si="40"/>
        <v>0</v>
      </c>
      <c r="F1218" s="26">
        <f ca="1">IF(D1218=0,0,SUM($E$713:E1218))</f>
        <v>0</v>
      </c>
    </row>
    <row r="1219" spans="2:6" hidden="1">
      <c r="B1219" s="113">
        <v>506</v>
      </c>
      <c r="C1219" s="139" t="str">
        <f ca="1">IF(ISERROR(OFFSET('HARGA SATUAN'!$C$6,MATCH(B1219,'HARGA SATUAN'!$N$7:$N$1492,0),0)),"",OFFSET('HARGA SATUAN'!$C$6,MATCH(B1219,'HARGA SATUAN'!$N$7:$N$1492,0),0))</f>
        <v/>
      </c>
      <c r="D1219" s="139">
        <f ca="1">SUMIFS(RAB!$F$14:$F$78,RAB!$C$14:$C$78,C1219)</f>
        <v>0</v>
      </c>
      <c r="E1219" s="26">
        <f t="shared" ca="1" si="40"/>
        <v>0</v>
      </c>
      <c r="F1219" s="26">
        <f ca="1">IF(D1219=0,0,SUM($E$713:E1219))</f>
        <v>0</v>
      </c>
    </row>
    <row r="1220" spans="2:6" hidden="1">
      <c r="B1220" s="113">
        <v>507</v>
      </c>
      <c r="C1220" s="139" t="str">
        <f ca="1">IF(ISERROR(OFFSET('HARGA SATUAN'!$C$6,MATCH(B1220,'HARGA SATUAN'!$N$7:$N$1492,0),0)),"",OFFSET('HARGA SATUAN'!$C$6,MATCH(B1220,'HARGA SATUAN'!$N$7:$N$1492,0),0))</f>
        <v/>
      </c>
      <c r="D1220" s="139">
        <f ca="1">SUMIFS(RAB!$F$14:$F$78,RAB!$C$14:$C$78,C1220)</f>
        <v>0</v>
      </c>
      <c r="E1220" s="26">
        <f t="shared" ca="1" si="40"/>
        <v>0</v>
      </c>
      <c r="F1220" s="26">
        <f ca="1">IF(D1220=0,0,SUM($E$713:E1220))</f>
        <v>0</v>
      </c>
    </row>
    <row r="1221" spans="2:6" hidden="1">
      <c r="B1221" s="113">
        <v>508</v>
      </c>
      <c r="C1221" s="139" t="str">
        <f ca="1">IF(ISERROR(OFFSET('HARGA SATUAN'!$C$6,MATCH(B1221,'HARGA SATUAN'!$N$7:$N$1492,0),0)),"",OFFSET('HARGA SATUAN'!$C$6,MATCH(B1221,'HARGA SATUAN'!$N$7:$N$1492,0),0))</f>
        <v/>
      </c>
      <c r="D1221" s="139">
        <f ca="1">SUMIFS(RAB!$F$14:$F$78,RAB!$C$14:$C$78,C1221)</f>
        <v>0</v>
      </c>
      <c r="E1221" s="26">
        <f t="shared" ca="1" si="40"/>
        <v>0</v>
      </c>
      <c r="F1221" s="26">
        <f ca="1">IF(D1221=0,0,SUM($E$713:E1221))</f>
        <v>0</v>
      </c>
    </row>
    <row r="1222" spans="2:6" hidden="1">
      <c r="B1222" s="113">
        <v>509</v>
      </c>
      <c r="C1222" s="139" t="str">
        <f ca="1">IF(ISERROR(OFFSET('HARGA SATUAN'!$C$6,MATCH(B1222,'HARGA SATUAN'!$N$7:$N$1492,0),0)),"",OFFSET('HARGA SATUAN'!$C$6,MATCH(B1222,'HARGA SATUAN'!$N$7:$N$1492,0),0))</f>
        <v/>
      </c>
      <c r="D1222" s="139">
        <f ca="1">SUMIFS(RAB!$F$14:$F$78,RAB!$C$14:$C$78,C1222)</f>
        <v>0</v>
      </c>
      <c r="E1222" s="26">
        <f t="shared" ca="1" si="40"/>
        <v>0</v>
      </c>
      <c r="F1222" s="26">
        <f ca="1">IF(D1222=0,0,SUM($E$713:E1222))</f>
        <v>0</v>
      </c>
    </row>
    <row r="1223" spans="2:6" hidden="1">
      <c r="B1223" s="113">
        <v>510</v>
      </c>
      <c r="C1223" s="139" t="str">
        <f ca="1">IF(ISERROR(OFFSET('HARGA SATUAN'!$C$6,MATCH(B1223,'HARGA SATUAN'!$N$7:$N$1492,0),0)),"",OFFSET('HARGA SATUAN'!$C$6,MATCH(B1223,'HARGA SATUAN'!$N$7:$N$1492,0),0))</f>
        <v/>
      </c>
      <c r="D1223" s="139">
        <f ca="1">SUMIFS(RAB!$F$14:$F$78,RAB!$C$14:$C$78,C1223)</f>
        <v>0</v>
      </c>
      <c r="E1223" s="26">
        <f t="shared" ca="1" si="40"/>
        <v>0</v>
      </c>
      <c r="F1223" s="26">
        <f ca="1">IF(D1223=0,0,SUM($E$713:E1223))</f>
        <v>0</v>
      </c>
    </row>
    <row r="1224" spans="2:6" hidden="1">
      <c r="B1224" s="113">
        <v>511</v>
      </c>
      <c r="C1224" s="139" t="str">
        <f ca="1">IF(ISERROR(OFFSET('HARGA SATUAN'!$C$6,MATCH(B1224,'HARGA SATUAN'!$N$7:$N$1492,0),0)),"",OFFSET('HARGA SATUAN'!$C$6,MATCH(B1224,'HARGA SATUAN'!$N$7:$N$1492,0),0))</f>
        <v/>
      </c>
      <c r="D1224" s="139">
        <f ca="1">SUMIFS(RAB!$F$14:$F$78,RAB!$C$14:$C$78,C1224)</f>
        <v>0</v>
      </c>
      <c r="E1224" s="26">
        <f t="shared" ca="1" si="40"/>
        <v>0</v>
      </c>
      <c r="F1224" s="26">
        <f ca="1">IF(D1224=0,0,SUM($E$713:E1224))</f>
        <v>0</v>
      </c>
    </row>
    <row r="1225" spans="2:6" hidden="1">
      <c r="B1225" s="113">
        <v>512</v>
      </c>
      <c r="C1225" s="139" t="str">
        <f ca="1">IF(ISERROR(OFFSET('HARGA SATUAN'!$C$6,MATCH(B1225,'HARGA SATUAN'!$N$7:$N$1492,0),0)),"",OFFSET('HARGA SATUAN'!$C$6,MATCH(B1225,'HARGA SATUAN'!$N$7:$N$1492,0),0))</f>
        <v/>
      </c>
      <c r="D1225" s="139">
        <f ca="1">SUMIFS(RAB!$F$14:$F$78,RAB!$C$14:$C$78,C1225)</f>
        <v>0</v>
      </c>
      <c r="E1225" s="26">
        <f t="shared" ca="1" si="40"/>
        <v>0</v>
      </c>
      <c r="F1225" s="26">
        <f ca="1">IF(D1225=0,0,SUM($E$713:E1225))</f>
        <v>0</v>
      </c>
    </row>
    <row r="1226" spans="2:6" hidden="1">
      <c r="B1226" s="113">
        <v>513</v>
      </c>
      <c r="C1226" s="139" t="str">
        <f ca="1">IF(ISERROR(OFFSET('HARGA SATUAN'!$C$6,MATCH(B1226,'HARGA SATUAN'!$N$7:$N$1492,0),0)),"",OFFSET('HARGA SATUAN'!$C$6,MATCH(B1226,'HARGA SATUAN'!$N$7:$N$1492,0),0))</f>
        <v/>
      </c>
      <c r="D1226" s="139">
        <f ca="1">SUMIFS(RAB!$F$14:$F$78,RAB!$C$14:$C$78,C1226)</f>
        <v>0</v>
      </c>
      <c r="E1226" s="26">
        <f t="shared" ca="1" si="40"/>
        <v>0</v>
      </c>
      <c r="F1226" s="26">
        <f ca="1">IF(D1226=0,0,SUM($E$713:E1226))</f>
        <v>0</v>
      </c>
    </row>
    <row r="1227" spans="2:6" hidden="1">
      <c r="B1227" s="113">
        <v>514</v>
      </c>
      <c r="C1227" s="139" t="str">
        <f ca="1">IF(ISERROR(OFFSET('HARGA SATUAN'!$C$6,MATCH(B1227,'HARGA SATUAN'!$N$7:$N$1492,0),0)),"",OFFSET('HARGA SATUAN'!$C$6,MATCH(B1227,'HARGA SATUAN'!$N$7:$N$1492,0),0))</f>
        <v/>
      </c>
      <c r="D1227" s="139">
        <f ca="1">SUMIFS(RAB!$F$14:$F$78,RAB!$C$14:$C$78,C1227)</f>
        <v>0</v>
      </c>
      <c r="E1227" s="26">
        <f t="shared" ref="E1227:E1290" ca="1" si="41">IF(D1227=0,0,1)</f>
        <v>0</v>
      </c>
      <c r="F1227" s="26">
        <f ca="1">IF(D1227=0,0,SUM($E$713:E1227))</f>
        <v>0</v>
      </c>
    </row>
    <row r="1228" spans="2:6" hidden="1">
      <c r="B1228" s="113">
        <v>515</v>
      </c>
      <c r="C1228" s="139" t="str">
        <f ca="1">IF(ISERROR(OFFSET('HARGA SATUAN'!$C$6,MATCH(B1228,'HARGA SATUAN'!$N$7:$N$1492,0),0)),"",OFFSET('HARGA SATUAN'!$C$6,MATCH(B1228,'HARGA SATUAN'!$N$7:$N$1492,0),0))</f>
        <v/>
      </c>
      <c r="D1228" s="139">
        <f ca="1">SUMIFS(RAB!$F$14:$F$78,RAB!$C$14:$C$78,C1228)</f>
        <v>0</v>
      </c>
      <c r="E1228" s="26">
        <f t="shared" ca="1" si="41"/>
        <v>0</v>
      </c>
      <c r="F1228" s="26">
        <f ca="1">IF(D1228=0,0,SUM($E$713:E1228))</f>
        <v>0</v>
      </c>
    </row>
    <row r="1229" spans="2:6" hidden="1">
      <c r="B1229" s="113">
        <v>516</v>
      </c>
      <c r="C1229" s="139" t="str">
        <f ca="1">IF(ISERROR(OFFSET('HARGA SATUAN'!$C$6,MATCH(B1229,'HARGA SATUAN'!$N$7:$N$1492,0),0)),"",OFFSET('HARGA SATUAN'!$C$6,MATCH(B1229,'HARGA SATUAN'!$N$7:$N$1492,0),0))</f>
        <v/>
      </c>
      <c r="D1229" s="139">
        <f ca="1">SUMIFS(RAB!$F$14:$F$78,RAB!$C$14:$C$78,C1229)</f>
        <v>0</v>
      </c>
      <c r="E1229" s="26">
        <f t="shared" ca="1" si="41"/>
        <v>0</v>
      </c>
      <c r="F1229" s="26">
        <f ca="1">IF(D1229=0,0,SUM($E$713:E1229))</f>
        <v>0</v>
      </c>
    </row>
    <row r="1230" spans="2:6" hidden="1">
      <c r="B1230" s="113">
        <v>517</v>
      </c>
      <c r="C1230" s="139" t="str">
        <f ca="1">IF(ISERROR(OFFSET('HARGA SATUAN'!$C$6,MATCH(B1230,'HARGA SATUAN'!$N$7:$N$1492,0),0)),"",OFFSET('HARGA SATUAN'!$C$6,MATCH(B1230,'HARGA SATUAN'!$N$7:$N$1492,0),0))</f>
        <v/>
      </c>
      <c r="D1230" s="139">
        <f ca="1">SUMIFS(RAB!$F$14:$F$78,RAB!$C$14:$C$78,C1230)</f>
        <v>0</v>
      </c>
      <c r="E1230" s="26">
        <f t="shared" ca="1" si="41"/>
        <v>0</v>
      </c>
      <c r="F1230" s="26">
        <f ca="1">IF(D1230=0,0,SUM($E$713:E1230))</f>
        <v>0</v>
      </c>
    </row>
    <row r="1231" spans="2:6" hidden="1">
      <c r="B1231" s="113">
        <v>518</v>
      </c>
      <c r="C1231" s="139" t="str">
        <f ca="1">IF(ISERROR(OFFSET('HARGA SATUAN'!$C$6,MATCH(B1231,'HARGA SATUAN'!$N$7:$N$1492,0),0)),"",OFFSET('HARGA SATUAN'!$C$6,MATCH(B1231,'HARGA SATUAN'!$N$7:$N$1492,0),0))</f>
        <v/>
      </c>
      <c r="D1231" s="139">
        <f ca="1">SUMIFS(RAB!$F$14:$F$78,RAB!$C$14:$C$78,C1231)</f>
        <v>0</v>
      </c>
      <c r="E1231" s="26">
        <f t="shared" ca="1" si="41"/>
        <v>0</v>
      </c>
      <c r="F1231" s="26">
        <f ca="1">IF(D1231=0,0,SUM($E$713:E1231))</f>
        <v>0</v>
      </c>
    </row>
    <row r="1232" spans="2:6" hidden="1">
      <c r="B1232" s="113">
        <v>519</v>
      </c>
      <c r="C1232" s="139" t="str">
        <f ca="1">IF(ISERROR(OFFSET('HARGA SATUAN'!$C$6,MATCH(B1232,'HARGA SATUAN'!$N$7:$N$1492,0),0)),"",OFFSET('HARGA SATUAN'!$C$6,MATCH(B1232,'HARGA SATUAN'!$N$7:$N$1492,0),0))</f>
        <v/>
      </c>
      <c r="D1232" s="139">
        <f ca="1">SUMIFS(RAB!$F$14:$F$78,RAB!$C$14:$C$78,C1232)</f>
        <v>0</v>
      </c>
      <c r="E1232" s="26">
        <f t="shared" ca="1" si="41"/>
        <v>0</v>
      </c>
      <c r="F1232" s="26">
        <f ca="1">IF(D1232=0,0,SUM($E$713:E1232))</f>
        <v>0</v>
      </c>
    </row>
    <row r="1233" spans="2:6" hidden="1">
      <c r="B1233" s="113">
        <v>520</v>
      </c>
      <c r="C1233" s="139" t="str">
        <f ca="1">IF(ISERROR(OFFSET('HARGA SATUAN'!$C$6,MATCH(B1233,'HARGA SATUAN'!$N$7:$N$1492,0),0)),"",OFFSET('HARGA SATUAN'!$C$6,MATCH(B1233,'HARGA SATUAN'!$N$7:$N$1492,0),0))</f>
        <v/>
      </c>
      <c r="D1233" s="139">
        <f ca="1">SUMIFS(RAB!$F$14:$F$78,RAB!$C$14:$C$78,C1233)</f>
        <v>0</v>
      </c>
      <c r="E1233" s="26">
        <f t="shared" ca="1" si="41"/>
        <v>0</v>
      </c>
      <c r="F1233" s="26">
        <f ca="1">IF(D1233=0,0,SUM($E$713:E1233))</f>
        <v>0</v>
      </c>
    </row>
    <row r="1234" spans="2:6" hidden="1">
      <c r="B1234" s="113">
        <v>521</v>
      </c>
      <c r="C1234" s="139" t="str">
        <f ca="1">IF(ISERROR(OFFSET('HARGA SATUAN'!$C$6,MATCH(B1234,'HARGA SATUAN'!$N$7:$N$1492,0),0)),"",OFFSET('HARGA SATUAN'!$C$6,MATCH(B1234,'HARGA SATUAN'!$N$7:$N$1492,0),0))</f>
        <v/>
      </c>
      <c r="D1234" s="139">
        <f ca="1">SUMIFS(RAB!$F$14:$F$78,RAB!$C$14:$C$78,C1234)</f>
        <v>0</v>
      </c>
      <c r="E1234" s="26">
        <f t="shared" ca="1" si="41"/>
        <v>0</v>
      </c>
      <c r="F1234" s="26">
        <f ca="1">IF(D1234=0,0,SUM($E$713:E1234))</f>
        <v>0</v>
      </c>
    </row>
    <row r="1235" spans="2:6" hidden="1">
      <c r="B1235" s="113">
        <v>522</v>
      </c>
      <c r="C1235" s="139" t="str">
        <f ca="1">IF(ISERROR(OFFSET('HARGA SATUAN'!$C$6,MATCH(B1235,'HARGA SATUAN'!$N$7:$N$1492,0),0)),"",OFFSET('HARGA SATUAN'!$C$6,MATCH(B1235,'HARGA SATUAN'!$N$7:$N$1492,0),0))</f>
        <v/>
      </c>
      <c r="D1235" s="139">
        <f ca="1">SUMIFS(RAB!$F$14:$F$78,RAB!$C$14:$C$78,C1235)</f>
        <v>0</v>
      </c>
      <c r="E1235" s="26">
        <f t="shared" ca="1" si="41"/>
        <v>0</v>
      </c>
      <c r="F1235" s="26">
        <f ca="1">IF(D1235=0,0,SUM($E$713:E1235))</f>
        <v>0</v>
      </c>
    </row>
    <row r="1236" spans="2:6" hidden="1">
      <c r="B1236" s="113">
        <v>523</v>
      </c>
      <c r="C1236" s="139" t="str">
        <f ca="1">IF(ISERROR(OFFSET('HARGA SATUAN'!$C$6,MATCH(B1236,'HARGA SATUAN'!$N$7:$N$1492,0),0)),"",OFFSET('HARGA SATUAN'!$C$6,MATCH(B1236,'HARGA SATUAN'!$N$7:$N$1492,0),0))</f>
        <v/>
      </c>
      <c r="D1236" s="139">
        <f ca="1">SUMIFS(RAB!$F$14:$F$78,RAB!$C$14:$C$78,C1236)</f>
        <v>0</v>
      </c>
      <c r="E1236" s="26">
        <f t="shared" ca="1" si="41"/>
        <v>0</v>
      </c>
      <c r="F1236" s="26">
        <f ca="1">IF(D1236=0,0,SUM($E$713:E1236))</f>
        <v>0</v>
      </c>
    </row>
    <row r="1237" spans="2:6" hidden="1">
      <c r="B1237" s="113">
        <v>524</v>
      </c>
      <c r="C1237" s="139" t="str">
        <f ca="1">IF(ISERROR(OFFSET('HARGA SATUAN'!$C$6,MATCH(B1237,'HARGA SATUAN'!$N$7:$N$1492,0),0)),"",OFFSET('HARGA SATUAN'!$C$6,MATCH(B1237,'HARGA SATUAN'!$N$7:$N$1492,0),0))</f>
        <v/>
      </c>
      <c r="D1237" s="139">
        <f ca="1">SUMIFS(RAB!$F$14:$F$78,RAB!$C$14:$C$78,C1237)</f>
        <v>0</v>
      </c>
      <c r="E1237" s="26">
        <f t="shared" ca="1" si="41"/>
        <v>0</v>
      </c>
      <c r="F1237" s="26">
        <f ca="1">IF(D1237=0,0,SUM($E$713:E1237))</f>
        <v>0</v>
      </c>
    </row>
    <row r="1238" spans="2:6" hidden="1">
      <c r="B1238" s="113">
        <v>525</v>
      </c>
      <c r="C1238" s="139" t="str">
        <f ca="1">IF(ISERROR(OFFSET('HARGA SATUAN'!$C$6,MATCH(B1238,'HARGA SATUAN'!$N$7:$N$1492,0),0)),"",OFFSET('HARGA SATUAN'!$C$6,MATCH(B1238,'HARGA SATUAN'!$N$7:$N$1492,0),0))</f>
        <v/>
      </c>
      <c r="D1238" s="139">
        <f ca="1">SUMIFS(RAB!$F$14:$F$78,RAB!$C$14:$C$78,C1238)</f>
        <v>0</v>
      </c>
      <c r="E1238" s="26">
        <f t="shared" ca="1" si="41"/>
        <v>0</v>
      </c>
      <c r="F1238" s="26">
        <f ca="1">IF(D1238=0,0,SUM($E$713:E1238))</f>
        <v>0</v>
      </c>
    </row>
    <row r="1239" spans="2:6" hidden="1">
      <c r="B1239" s="113">
        <v>526</v>
      </c>
      <c r="C1239" s="139" t="str">
        <f ca="1">IF(ISERROR(OFFSET('HARGA SATUAN'!$C$6,MATCH(B1239,'HARGA SATUAN'!$N$7:$N$1492,0),0)),"",OFFSET('HARGA SATUAN'!$C$6,MATCH(B1239,'HARGA SATUAN'!$N$7:$N$1492,0),0))</f>
        <v/>
      </c>
      <c r="D1239" s="139">
        <f ca="1">SUMIFS(RAB!$F$14:$F$78,RAB!$C$14:$C$78,C1239)</f>
        <v>0</v>
      </c>
      <c r="E1239" s="26">
        <f t="shared" ca="1" si="41"/>
        <v>0</v>
      </c>
      <c r="F1239" s="26">
        <f ca="1">IF(D1239=0,0,SUM($E$713:E1239))</f>
        <v>0</v>
      </c>
    </row>
    <row r="1240" spans="2:6" hidden="1">
      <c r="B1240" s="113">
        <v>527</v>
      </c>
      <c r="C1240" s="139" t="str">
        <f ca="1">IF(ISERROR(OFFSET('HARGA SATUAN'!$C$6,MATCH(B1240,'HARGA SATUAN'!$N$7:$N$1492,0),0)),"",OFFSET('HARGA SATUAN'!$C$6,MATCH(B1240,'HARGA SATUAN'!$N$7:$N$1492,0),0))</f>
        <v/>
      </c>
      <c r="D1240" s="139">
        <f ca="1">SUMIFS(RAB!$F$14:$F$78,RAB!$C$14:$C$78,C1240)</f>
        <v>0</v>
      </c>
      <c r="E1240" s="26">
        <f t="shared" ca="1" si="41"/>
        <v>0</v>
      </c>
      <c r="F1240" s="26">
        <f ca="1">IF(D1240=0,0,SUM($E$713:E1240))</f>
        <v>0</v>
      </c>
    </row>
    <row r="1241" spans="2:6" hidden="1">
      <c r="B1241" s="113">
        <v>528</v>
      </c>
      <c r="C1241" s="139" t="str">
        <f ca="1">IF(ISERROR(OFFSET('HARGA SATUAN'!$C$6,MATCH(B1241,'HARGA SATUAN'!$N$7:$N$1492,0),0)),"",OFFSET('HARGA SATUAN'!$C$6,MATCH(B1241,'HARGA SATUAN'!$N$7:$N$1492,0),0))</f>
        <v/>
      </c>
      <c r="D1241" s="139">
        <f ca="1">SUMIFS(RAB!$F$14:$F$78,RAB!$C$14:$C$78,C1241)</f>
        <v>0</v>
      </c>
      <c r="E1241" s="26">
        <f t="shared" ca="1" si="41"/>
        <v>0</v>
      </c>
      <c r="F1241" s="26">
        <f ca="1">IF(D1241=0,0,SUM($E$713:E1241))</f>
        <v>0</v>
      </c>
    </row>
    <row r="1242" spans="2:6" hidden="1">
      <c r="B1242" s="113">
        <v>529</v>
      </c>
      <c r="C1242" s="139" t="str">
        <f ca="1">IF(ISERROR(OFFSET('HARGA SATUAN'!$C$6,MATCH(B1242,'HARGA SATUAN'!$N$7:$N$1492,0),0)),"",OFFSET('HARGA SATUAN'!$C$6,MATCH(B1242,'HARGA SATUAN'!$N$7:$N$1492,0),0))</f>
        <v/>
      </c>
      <c r="D1242" s="139">
        <f ca="1">SUMIFS(RAB!$F$14:$F$78,RAB!$C$14:$C$78,C1242)</f>
        <v>0</v>
      </c>
      <c r="E1242" s="26">
        <f t="shared" ca="1" si="41"/>
        <v>0</v>
      </c>
      <c r="F1242" s="26">
        <f ca="1">IF(D1242=0,0,SUM($E$713:E1242))</f>
        <v>0</v>
      </c>
    </row>
    <row r="1243" spans="2:6" hidden="1">
      <c r="B1243" s="113">
        <v>530</v>
      </c>
      <c r="C1243" s="139" t="str">
        <f ca="1">IF(ISERROR(OFFSET('HARGA SATUAN'!$C$6,MATCH(B1243,'HARGA SATUAN'!$N$7:$N$1492,0),0)),"",OFFSET('HARGA SATUAN'!$C$6,MATCH(B1243,'HARGA SATUAN'!$N$7:$N$1492,0),0))</f>
        <v/>
      </c>
      <c r="D1243" s="139">
        <f ca="1">SUMIFS(RAB!$F$14:$F$78,RAB!$C$14:$C$78,C1243)</f>
        <v>0</v>
      </c>
      <c r="E1243" s="26">
        <f t="shared" ca="1" si="41"/>
        <v>0</v>
      </c>
      <c r="F1243" s="26">
        <f ca="1">IF(D1243=0,0,SUM($E$713:E1243))</f>
        <v>0</v>
      </c>
    </row>
    <row r="1244" spans="2:6" hidden="1">
      <c r="B1244" s="113">
        <v>531</v>
      </c>
      <c r="C1244" s="139" t="str">
        <f ca="1">IF(ISERROR(OFFSET('HARGA SATUAN'!$C$6,MATCH(B1244,'HARGA SATUAN'!$N$7:$N$1492,0),0)),"",OFFSET('HARGA SATUAN'!$C$6,MATCH(B1244,'HARGA SATUAN'!$N$7:$N$1492,0),0))</f>
        <v/>
      </c>
      <c r="D1244" s="139">
        <f ca="1">SUMIFS(RAB!$F$14:$F$78,RAB!$C$14:$C$78,C1244)</f>
        <v>0</v>
      </c>
      <c r="E1244" s="26">
        <f t="shared" ca="1" si="41"/>
        <v>0</v>
      </c>
      <c r="F1244" s="26">
        <f ca="1">IF(D1244=0,0,SUM($E$713:E1244))</f>
        <v>0</v>
      </c>
    </row>
    <row r="1245" spans="2:6" hidden="1">
      <c r="B1245" s="113">
        <v>532</v>
      </c>
      <c r="C1245" s="139" t="str">
        <f ca="1">IF(ISERROR(OFFSET('HARGA SATUAN'!$C$6,MATCH(B1245,'HARGA SATUAN'!$N$7:$N$1492,0),0)),"",OFFSET('HARGA SATUAN'!$C$6,MATCH(B1245,'HARGA SATUAN'!$N$7:$N$1492,0),0))</f>
        <v/>
      </c>
      <c r="D1245" s="139">
        <f ca="1">SUMIFS(RAB!$F$14:$F$78,RAB!$C$14:$C$78,C1245)</f>
        <v>0</v>
      </c>
      <c r="E1245" s="26">
        <f t="shared" ca="1" si="41"/>
        <v>0</v>
      </c>
      <c r="F1245" s="26">
        <f ca="1">IF(D1245=0,0,SUM($E$713:E1245))</f>
        <v>0</v>
      </c>
    </row>
    <row r="1246" spans="2:6" hidden="1">
      <c r="B1246" s="113">
        <v>533</v>
      </c>
      <c r="C1246" s="139" t="str">
        <f ca="1">IF(ISERROR(OFFSET('HARGA SATUAN'!$C$6,MATCH(B1246,'HARGA SATUAN'!$N$7:$N$1492,0),0)),"",OFFSET('HARGA SATUAN'!$C$6,MATCH(B1246,'HARGA SATUAN'!$N$7:$N$1492,0),0))</f>
        <v/>
      </c>
      <c r="D1246" s="139">
        <f ca="1">SUMIFS(RAB!$F$14:$F$78,RAB!$C$14:$C$78,C1246)</f>
        <v>0</v>
      </c>
      <c r="E1246" s="26">
        <f t="shared" ca="1" si="41"/>
        <v>0</v>
      </c>
      <c r="F1246" s="26">
        <f ca="1">IF(D1246=0,0,SUM($E$713:E1246))</f>
        <v>0</v>
      </c>
    </row>
    <row r="1247" spans="2:6" hidden="1">
      <c r="B1247" s="113">
        <v>534</v>
      </c>
      <c r="C1247" s="139" t="str">
        <f ca="1">IF(ISERROR(OFFSET('HARGA SATUAN'!$C$6,MATCH(B1247,'HARGA SATUAN'!$N$7:$N$1492,0),0)),"",OFFSET('HARGA SATUAN'!$C$6,MATCH(B1247,'HARGA SATUAN'!$N$7:$N$1492,0),0))</f>
        <v/>
      </c>
      <c r="D1247" s="139">
        <f ca="1">SUMIFS(RAB!$F$14:$F$78,RAB!$C$14:$C$78,C1247)</f>
        <v>0</v>
      </c>
      <c r="E1247" s="26">
        <f t="shared" ca="1" si="41"/>
        <v>0</v>
      </c>
      <c r="F1247" s="26">
        <f ca="1">IF(D1247=0,0,SUM($E$713:E1247))</f>
        <v>0</v>
      </c>
    </row>
    <row r="1248" spans="2:6" hidden="1">
      <c r="B1248" s="113">
        <v>535</v>
      </c>
      <c r="C1248" s="139" t="str">
        <f ca="1">IF(ISERROR(OFFSET('HARGA SATUAN'!$C$6,MATCH(B1248,'HARGA SATUAN'!$N$7:$N$1492,0),0)),"",OFFSET('HARGA SATUAN'!$C$6,MATCH(B1248,'HARGA SATUAN'!$N$7:$N$1492,0),0))</f>
        <v/>
      </c>
      <c r="D1248" s="139">
        <f ca="1">SUMIFS(RAB!$F$14:$F$78,RAB!$C$14:$C$78,C1248)</f>
        <v>0</v>
      </c>
      <c r="E1248" s="26">
        <f t="shared" ca="1" si="41"/>
        <v>0</v>
      </c>
      <c r="F1248" s="26">
        <f ca="1">IF(D1248=0,0,SUM($E$713:E1248))</f>
        <v>0</v>
      </c>
    </row>
    <row r="1249" spans="2:6" hidden="1">
      <c r="B1249" s="113">
        <v>536</v>
      </c>
      <c r="C1249" s="139" t="str">
        <f ca="1">IF(ISERROR(OFFSET('HARGA SATUAN'!$C$6,MATCH(B1249,'HARGA SATUAN'!$N$7:$N$1492,0),0)),"",OFFSET('HARGA SATUAN'!$C$6,MATCH(B1249,'HARGA SATUAN'!$N$7:$N$1492,0),0))</f>
        <v/>
      </c>
      <c r="D1249" s="139">
        <f ca="1">SUMIFS(RAB!$F$14:$F$78,RAB!$C$14:$C$78,C1249)</f>
        <v>0</v>
      </c>
      <c r="E1249" s="26">
        <f t="shared" ca="1" si="41"/>
        <v>0</v>
      </c>
      <c r="F1249" s="26">
        <f ca="1">IF(D1249=0,0,SUM($E$713:E1249))</f>
        <v>0</v>
      </c>
    </row>
    <row r="1250" spans="2:6" hidden="1">
      <c r="B1250" s="113">
        <v>537</v>
      </c>
      <c r="C1250" s="139" t="str">
        <f ca="1">IF(ISERROR(OFFSET('HARGA SATUAN'!$C$6,MATCH(B1250,'HARGA SATUAN'!$N$7:$N$1492,0),0)),"",OFFSET('HARGA SATUAN'!$C$6,MATCH(B1250,'HARGA SATUAN'!$N$7:$N$1492,0),0))</f>
        <v/>
      </c>
      <c r="D1250" s="139">
        <f ca="1">SUMIFS(RAB!$F$14:$F$78,RAB!$C$14:$C$78,C1250)</f>
        <v>0</v>
      </c>
      <c r="E1250" s="26">
        <f t="shared" ca="1" si="41"/>
        <v>0</v>
      </c>
      <c r="F1250" s="26">
        <f ca="1">IF(D1250=0,0,SUM($E$713:E1250))</f>
        <v>0</v>
      </c>
    </row>
    <row r="1251" spans="2:6" hidden="1">
      <c r="B1251" s="113">
        <v>538</v>
      </c>
      <c r="C1251" s="139" t="str">
        <f ca="1">IF(ISERROR(OFFSET('HARGA SATUAN'!$C$6,MATCH(B1251,'HARGA SATUAN'!$N$7:$N$1492,0),0)),"",OFFSET('HARGA SATUAN'!$C$6,MATCH(B1251,'HARGA SATUAN'!$N$7:$N$1492,0),0))</f>
        <v/>
      </c>
      <c r="D1251" s="139">
        <f ca="1">SUMIFS(RAB!$F$14:$F$78,RAB!$C$14:$C$78,C1251)</f>
        <v>0</v>
      </c>
      <c r="E1251" s="26">
        <f t="shared" ca="1" si="41"/>
        <v>0</v>
      </c>
      <c r="F1251" s="26">
        <f ca="1">IF(D1251=0,0,SUM($E$713:E1251))</f>
        <v>0</v>
      </c>
    </row>
    <row r="1252" spans="2:6" hidden="1">
      <c r="B1252" s="113">
        <v>539</v>
      </c>
      <c r="C1252" s="139" t="str">
        <f ca="1">IF(ISERROR(OFFSET('HARGA SATUAN'!$C$6,MATCH(B1252,'HARGA SATUAN'!$N$7:$N$1492,0),0)),"",OFFSET('HARGA SATUAN'!$C$6,MATCH(B1252,'HARGA SATUAN'!$N$7:$N$1492,0),0))</f>
        <v/>
      </c>
      <c r="D1252" s="139">
        <f ca="1">SUMIFS(RAB!$F$14:$F$78,RAB!$C$14:$C$78,C1252)</f>
        <v>0</v>
      </c>
      <c r="E1252" s="26">
        <f t="shared" ca="1" si="41"/>
        <v>0</v>
      </c>
      <c r="F1252" s="26">
        <f ca="1">IF(D1252=0,0,SUM($E$713:E1252))</f>
        <v>0</v>
      </c>
    </row>
    <row r="1253" spans="2:6" hidden="1">
      <c r="B1253" s="113">
        <v>540</v>
      </c>
      <c r="C1253" s="139" t="str">
        <f ca="1">IF(ISERROR(OFFSET('HARGA SATUAN'!$C$6,MATCH(B1253,'HARGA SATUAN'!$N$7:$N$1492,0),0)),"",OFFSET('HARGA SATUAN'!$C$6,MATCH(B1253,'HARGA SATUAN'!$N$7:$N$1492,0),0))</f>
        <v/>
      </c>
      <c r="D1253" s="139">
        <f ca="1">SUMIFS(RAB!$F$14:$F$78,RAB!$C$14:$C$78,C1253)</f>
        <v>0</v>
      </c>
      <c r="E1253" s="26">
        <f t="shared" ca="1" si="41"/>
        <v>0</v>
      </c>
      <c r="F1253" s="26">
        <f ca="1">IF(D1253=0,0,SUM($E$713:E1253))</f>
        <v>0</v>
      </c>
    </row>
    <row r="1254" spans="2:6" hidden="1">
      <c r="B1254" s="113">
        <v>541</v>
      </c>
      <c r="C1254" s="139" t="str">
        <f ca="1">IF(ISERROR(OFFSET('HARGA SATUAN'!$C$6,MATCH(B1254,'HARGA SATUAN'!$N$7:$N$1492,0),0)),"",OFFSET('HARGA SATUAN'!$C$6,MATCH(B1254,'HARGA SATUAN'!$N$7:$N$1492,0),0))</f>
        <v/>
      </c>
      <c r="D1254" s="139">
        <f ca="1">SUMIFS(RAB!$F$14:$F$78,RAB!$C$14:$C$78,C1254)</f>
        <v>0</v>
      </c>
      <c r="E1254" s="26">
        <f t="shared" ca="1" si="41"/>
        <v>0</v>
      </c>
      <c r="F1254" s="26">
        <f ca="1">IF(D1254=0,0,SUM($E$713:E1254))</f>
        <v>0</v>
      </c>
    </row>
    <row r="1255" spans="2:6" hidden="1">
      <c r="B1255" s="113">
        <v>542</v>
      </c>
      <c r="C1255" s="139" t="str">
        <f ca="1">IF(ISERROR(OFFSET('HARGA SATUAN'!$C$6,MATCH(B1255,'HARGA SATUAN'!$N$7:$N$1492,0),0)),"",OFFSET('HARGA SATUAN'!$C$6,MATCH(B1255,'HARGA SATUAN'!$N$7:$N$1492,0),0))</f>
        <v/>
      </c>
      <c r="D1255" s="139">
        <f ca="1">SUMIFS(RAB!$F$14:$F$78,RAB!$C$14:$C$78,C1255)</f>
        <v>0</v>
      </c>
      <c r="E1255" s="26">
        <f t="shared" ca="1" si="41"/>
        <v>0</v>
      </c>
      <c r="F1255" s="26">
        <f ca="1">IF(D1255=0,0,SUM($E$713:E1255))</f>
        <v>0</v>
      </c>
    </row>
    <row r="1256" spans="2:6" hidden="1">
      <c r="B1256" s="113">
        <v>543</v>
      </c>
      <c r="C1256" s="139" t="str">
        <f ca="1">IF(ISERROR(OFFSET('HARGA SATUAN'!$C$6,MATCH(B1256,'HARGA SATUAN'!$N$7:$N$1492,0),0)),"",OFFSET('HARGA SATUAN'!$C$6,MATCH(B1256,'HARGA SATUAN'!$N$7:$N$1492,0),0))</f>
        <v/>
      </c>
      <c r="D1256" s="139">
        <f ca="1">SUMIFS(RAB!$F$14:$F$78,RAB!$C$14:$C$78,C1256)</f>
        <v>0</v>
      </c>
      <c r="E1256" s="26">
        <f t="shared" ca="1" si="41"/>
        <v>0</v>
      </c>
      <c r="F1256" s="26">
        <f ca="1">IF(D1256=0,0,SUM($E$713:E1256))</f>
        <v>0</v>
      </c>
    </row>
    <row r="1257" spans="2:6" hidden="1">
      <c r="B1257" s="113">
        <v>544</v>
      </c>
      <c r="C1257" s="139" t="str">
        <f ca="1">IF(ISERROR(OFFSET('HARGA SATUAN'!$C$6,MATCH(B1257,'HARGA SATUAN'!$N$7:$N$1492,0),0)),"",OFFSET('HARGA SATUAN'!$C$6,MATCH(B1257,'HARGA SATUAN'!$N$7:$N$1492,0),0))</f>
        <v/>
      </c>
      <c r="D1257" s="139">
        <f ca="1">SUMIFS(RAB!$F$14:$F$78,RAB!$C$14:$C$78,C1257)</f>
        <v>0</v>
      </c>
      <c r="E1257" s="26">
        <f t="shared" ca="1" si="41"/>
        <v>0</v>
      </c>
      <c r="F1257" s="26">
        <f ca="1">IF(D1257=0,0,SUM($E$713:E1257))</f>
        <v>0</v>
      </c>
    </row>
    <row r="1258" spans="2:6" hidden="1">
      <c r="B1258" s="113">
        <v>545</v>
      </c>
      <c r="C1258" s="139" t="str">
        <f ca="1">IF(ISERROR(OFFSET('HARGA SATUAN'!$C$6,MATCH(B1258,'HARGA SATUAN'!$N$7:$N$1492,0),0)),"",OFFSET('HARGA SATUAN'!$C$6,MATCH(B1258,'HARGA SATUAN'!$N$7:$N$1492,0),0))</f>
        <v/>
      </c>
      <c r="D1258" s="139">
        <f ca="1">SUMIFS(RAB!$F$14:$F$78,RAB!$C$14:$C$78,C1258)</f>
        <v>0</v>
      </c>
      <c r="E1258" s="26">
        <f t="shared" ca="1" si="41"/>
        <v>0</v>
      </c>
      <c r="F1258" s="26">
        <f ca="1">IF(D1258=0,0,SUM($E$713:E1258))</f>
        <v>0</v>
      </c>
    </row>
    <row r="1259" spans="2:6" hidden="1">
      <c r="B1259" s="113">
        <v>546</v>
      </c>
      <c r="C1259" s="139" t="str">
        <f ca="1">IF(ISERROR(OFFSET('HARGA SATUAN'!$C$6,MATCH(B1259,'HARGA SATUAN'!$N$7:$N$1492,0),0)),"",OFFSET('HARGA SATUAN'!$C$6,MATCH(B1259,'HARGA SATUAN'!$N$7:$N$1492,0),0))</f>
        <v/>
      </c>
      <c r="D1259" s="139">
        <f ca="1">SUMIFS(RAB!$F$14:$F$78,RAB!$C$14:$C$78,C1259)</f>
        <v>0</v>
      </c>
      <c r="E1259" s="26">
        <f t="shared" ca="1" si="41"/>
        <v>0</v>
      </c>
      <c r="F1259" s="26">
        <f ca="1">IF(D1259=0,0,SUM($E$713:E1259))</f>
        <v>0</v>
      </c>
    </row>
    <row r="1260" spans="2:6" hidden="1">
      <c r="B1260" s="113">
        <v>547</v>
      </c>
      <c r="C1260" s="139" t="str">
        <f ca="1">IF(ISERROR(OFFSET('HARGA SATUAN'!$C$6,MATCH(B1260,'HARGA SATUAN'!$N$7:$N$1492,0),0)),"",OFFSET('HARGA SATUAN'!$C$6,MATCH(B1260,'HARGA SATUAN'!$N$7:$N$1492,0),0))</f>
        <v/>
      </c>
      <c r="D1260" s="139">
        <f ca="1">SUMIFS(RAB!$F$14:$F$78,RAB!$C$14:$C$78,C1260)</f>
        <v>0</v>
      </c>
      <c r="E1260" s="26">
        <f t="shared" ca="1" si="41"/>
        <v>0</v>
      </c>
      <c r="F1260" s="26">
        <f ca="1">IF(D1260=0,0,SUM($E$713:E1260))</f>
        <v>0</v>
      </c>
    </row>
    <row r="1261" spans="2:6" hidden="1">
      <c r="B1261" s="113">
        <v>548</v>
      </c>
      <c r="C1261" s="139" t="str">
        <f ca="1">IF(ISERROR(OFFSET('HARGA SATUAN'!$C$6,MATCH(B1261,'HARGA SATUAN'!$N$7:$N$1492,0),0)),"",OFFSET('HARGA SATUAN'!$C$6,MATCH(B1261,'HARGA SATUAN'!$N$7:$N$1492,0),0))</f>
        <v/>
      </c>
      <c r="D1261" s="139">
        <f ca="1">SUMIFS(RAB!$F$14:$F$78,RAB!$C$14:$C$78,C1261)</f>
        <v>0</v>
      </c>
      <c r="E1261" s="26">
        <f t="shared" ca="1" si="41"/>
        <v>0</v>
      </c>
      <c r="F1261" s="26">
        <f ca="1">IF(D1261=0,0,SUM($E$713:E1261))</f>
        <v>0</v>
      </c>
    </row>
    <row r="1262" spans="2:6" hidden="1">
      <c r="B1262" s="113">
        <v>549</v>
      </c>
      <c r="C1262" s="139" t="str">
        <f ca="1">IF(ISERROR(OFFSET('HARGA SATUAN'!$C$6,MATCH(B1262,'HARGA SATUAN'!$N$7:$N$1492,0),0)),"",OFFSET('HARGA SATUAN'!$C$6,MATCH(B1262,'HARGA SATUAN'!$N$7:$N$1492,0),0))</f>
        <v/>
      </c>
      <c r="D1262" s="139">
        <f ca="1">SUMIFS(RAB!$F$14:$F$78,RAB!$C$14:$C$78,C1262)</f>
        <v>0</v>
      </c>
      <c r="E1262" s="26">
        <f t="shared" ca="1" si="41"/>
        <v>0</v>
      </c>
      <c r="F1262" s="26">
        <f ca="1">IF(D1262=0,0,SUM($E$713:E1262))</f>
        <v>0</v>
      </c>
    </row>
    <row r="1263" spans="2:6" hidden="1">
      <c r="B1263" s="113">
        <v>550</v>
      </c>
      <c r="C1263" s="139" t="str">
        <f ca="1">IF(ISERROR(OFFSET('HARGA SATUAN'!$C$6,MATCH(B1263,'HARGA SATUAN'!$N$7:$N$1492,0),0)),"",OFFSET('HARGA SATUAN'!$C$6,MATCH(B1263,'HARGA SATUAN'!$N$7:$N$1492,0),0))</f>
        <v/>
      </c>
      <c r="D1263" s="139">
        <f ca="1">SUMIFS(RAB!$F$14:$F$78,RAB!$C$14:$C$78,C1263)</f>
        <v>0</v>
      </c>
      <c r="E1263" s="26">
        <f t="shared" ca="1" si="41"/>
        <v>0</v>
      </c>
      <c r="F1263" s="26">
        <f ca="1">IF(D1263=0,0,SUM($E$713:E1263))</f>
        <v>0</v>
      </c>
    </row>
    <row r="1264" spans="2:6" hidden="1">
      <c r="B1264" s="113">
        <v>551</v>
      </c>
      <c r="C1264" s="139" t="str">
        <f ca="1">IF(ISERROR(OFFSET('HARGA SATUAN'!$C$6,MATCH(B1264,'HARGA SATUAN'!$N$7:$N$1492,0),0)),"",OFFSET('HARGA SATUAN'!$C$6,MATCH(B1264,'HARGA SATUAN'!$N$7:$N$1492,0),0))</f>
        <v/>
      </c>
      <c r="D1264" s="139">
        <f ca="1">SUMIFS(RAB!$F$14:$F$78,RAB!$C$14:$C$78,C1264)</f>
        <v>0</v>
      </c>
      <c r="E1264" s="26">
        <f t="shared" ca="1" si="41"/>
        <v>0</v>
      </c>
      <c r="F1264" s="26">
        <f ca="1">IF(D1264=0,0,SUM($E$713:E1264))</f>
        <v>0</v>
      </c>
    </row>
    <row r="1265" spans="2:6" hidden="1">
      <c r="B1265" s="113">
        <v>552</v>
      </c>
      <c r="C1265" s="139" t="str">
        <f ca="1">IF(ISERROR(OFFSET('HARGA SATUAN'!$C$6,MATCH(B1265,'HARGA SATUAN'!$N$7:$N$1492,0),0)),"",OFFSET('HARGA SATUAN'!$C$6,MATCH(B1265,'HARGA SATUAN'!$N$7:$N$1492,0),0))</f>
        <v/>
      </c>
      <c r="D1265" s="139">
        <f ca="1">SUMIFS(RAB!$F$14:$F$78,RAB!$C$14:$C$78,C1265)</f>
        <v>0</v>
      </c>
      <c r="E1265" s="26">
        <f t="shared" ca="1" si="41"/>
        <v>0</v>
      </c>
      <c r="F1265" s="26">
        <f ca="1">IF(D1265=0,0,SUM($E$713:E1265))</f>
        <v>0</v>
      </c>
    </row>
    <row r="1266" spans="2:6" hidden="1">
      <c r="B1266" s="113">
        <v>553</v>
      </c>
      <c r="C1266" s="139" t="str">
        <f ca="1">IF(ISERROR(OFFSET('HARGA SATUAN'!$C$6,MATCH(B1266,'HARGA SATUAN'!$N$7:$N$1492,0),0)),"",OFFSET('HARGA SATUAN'!$C$6,MATCH(B1266,'HARGA SATUAN'!$N$7:$N$1492,0),0))</f>
        <v/>
      </c>
      <c r="D1266" s="139">
        <f ca="1">SUMIFS(RAB!$F$14:$F$78,RAB!$C$14:$C$78,C1266)</f>
        <v>0</v>
      </c>
      <c r="E1266" s="26">
        <f t="shared" ca="1" si="41"/>
        <v>0</v>
      </c>
      <c r="F1266" s="26">
        <f ca="1">IF(D1266=0,0,SUM($E$713:E1266))</f>
        <v>0</v>
      </c>
    </row>
    <row r="1267" spans="2:6" hidden="1">
      <c r="B1267" s="113">
        <v>554</v>
      </c>
      <c r="C1267" s="139" t="str">
        <f ca="1">IF(ISERROR(OFFSET('HARGA SATUAN'!$C$6,MATCH(B1267,'HARGA SATUAN'!$N$7:$N$1492,0),0)),"",OFFSET('HARGA SATUAN'!$C$6,MATCH(B1267,'HARGA SATUAN'!$N$7:$N$1492,0),0))</f>
        <v/>
      </c>
      <c r="D1267" s="139">
        <f ca="1">SUMIFS(RAB!$F$14:$F$78,RAB!$C$14:$C$78,C1267)</f>
        <v>0</v>
      </c>
      <c r="E1267" s="26">
        <f t="shared" ca="1" si="41"/>
        <v>0</v>
      </c>
      <c r="F1267" s="26">
        <f ca="1">IF(D1267=0,0,SUM($E$713:E1267))</f>
        <v>0</v>
      </c>
    </row>
    <row r="1268" spans="2:6" hidden="1">
      <c r="B1268" s="113">
        <v>555</v>
      </c>
      <c r="C1268" s="139" t="str">
        <f ca="1">IF(ISERROR(OFFSET('HARGA SATUAN'!$C$6,MATCH(B1268,'HARGA SATUAN'!$N$7:$N$1492,0),0)),"",OFFSET('HARGA SATUAN'!$C$6,MATCH(B1268,'HARGA SATUAN'!$N$7:$N$1492,0),0))</f>
        <v/>
      </c>
      <c r="D1268" s="139">
        <f ca="1">SUMIFS(RAB!$F$14:$F$78,RAB!$C$14:$C$78,C1268)</f>
        <v>0</v>
      </c>
      <c r="E1268" s="26">
        <f t="shared" ca="1" si="41"/>
        <v>0</v>
      </c>
      <c r="F1268" s="26">
        <f ca="1">IF(D1268=0,0,SUM($E$713:E1268))</f>
        <v>0</v>
      </c>
    </row>
    <row r="1269" spans="2:6" hidden="1">
      <c r="B1269" s="113">
        <v>556</v>
      </c>
      <c r="C1269" s="139" t="str">
        <f ca="1">IF(ISERROR(OFFSET('HARGA SATUAN'!$C$6,MATCH(B1269,'HARGA SATUAN'!$N$7:$N$1492,0),0)),"",OFFSET('HARGA SATUAN'!$C$6,MATCH(B1269,'HARGA SATUAN'!$N$7:$N$1492,0),0))</f>
        <v/>
      </c>
      <c r="D1269" s="139">
        <f ca="1">SUMIFS(RAB!$F$14:$F$78,RAB!$C$14:$C$78,C1269)</f>
        <v>0</v>
      </c>
      <c r="E1269" s="26">
        <f t="shared" ca="1" si="41"/>
        <v>0</v>
      </c>
      <c r="F1269" s="26">
        <f ca="1">IF(D1269=0,0,SUM($E$713:E1269))</f>
        <v>0</v>
      </c>
    </row>
    <row r="1270" spans="2:6" hidden="1">
      <c r="B1270" s="113">
        <v>557</v>
      </c>
      <c r="C1270" s="139" t="str">
        <f ca="1">IF(ISERROR(OFFSET('HARGA SATUAN'!$C$6,MATCH(B1270,'HARGA SATUAN'!$N$7:$N$1492,0),0)),"",OFFSET('HARGA SATUAN'!$C$6,MATCH(B1270,'HARGA SATUAN'!$N$7:$N$1492,0),0))</f>
        <v/>
      </c>
      <c r="D1270" s="139">
        <f ca="1">SUMIFS(RAB!$F$14:$F$78,RAB!$C$14:$C$78,C1270)</f>
        <v>0</v>
      </c>
      <c r="E1270" s="26">
        <f t="shared" ca="1" si="41"/>
        <v>0</v>
      </c>
      <c r="F1270" s="26">
        <f ca="1">IF(D1270=0,0,SUM($E$713:E1270))</f>
        <v>0</v>
      </c>
    </row>
    <row r="1271" spans="2:6" hidden="1">
      <c r="B1271" s="113">
        <v>558</v>
      </c>
      <c r="C1271" s="139" t="str">
        <f ca="1">IF(ISERROR(OFFSET('HARGA SATUAN'!$C$6,MATCH(B1271,'HARGA SATUAN'!$N$7:$N$1492,0),0)),"",OFFSET('HARGA SATUAN'!$C$6,MATCH(B1271,'HARGA SATUAN'!$N$7:$N$1492,0),0))</f>
        <v/>
      </c>
      <c r="D1271" s="139">
        <f ca="1">SUMIFS(RAB!$F$14:$F$78,RAB!$C$14:$C$78,C1271)</f>
        <v>0</v>
      </c>
      <c r="E1271" s="26">
        <f t="shared" ca="1" si="41"/>
        <v>0</v>
      </c>
      <c r="F1271" s="26">
        <f ca="1">IF(D1271=0,0,SUM($E$713:E1271))</f>
        <v>0</v>
      </c>
    </row>
    <row r="1272" spans="2:6" hidden="1">
      <c r="B1272" s="113">
        <v>559</v>
      </c>
      <c r="C1272" s="139" t="str">
        <f ca="1">IF(ISERROR(OFFSET('HARGA SATUAN'!$C$6,MATCH(B1272,'HARGA SATUAN'!$N$7:$N$1492,0),0)),"",OFFSET('HARGA SATUAN'!$C$6,MATCH(B1272,'HARGA SATUAN'!$N$7:$N$1492,0),0))</f>
        <v/>
      </c>
      <c r="D1272" s="139">
        <f ca="1">SUMIFS(RAB!$F$14:$F$78,RAB!$C$14:$C$78,C1272)</f>
        <v>0</v>
      </c>
      <c r="E1272" s="26">
        <f t="shared" ca="1" si="41"/>
        <v>0</v>
      </c>
      <c r="F1272" s="26">
        <f ca="1">IF(D1272=0,0,SUM($E$713:E1272))</f>
        <v>0</v>
      </c>
    </row>
    <row r="1273" spans="2:6" hidden="1">
      <c r="B1273" s="113">
        <v>560</v>
      </c>
      <c r="C1273" s="139" t="str">
        <f ca="1">IF(ISERROR(OFFSET('HARGA SATUAN'!$C$6,MATCH(B1273,'HARGA SATUAN'!$N$7:$N$1492,0),0)),"",OFFSET('HARGA SATUAN'!$C$6,MATCH(B1273,'HARGA SATUAN'!$N$7:$N$1492,0),0))</f>
        <v/>
      </c>
      <c r="D1273" s="139">
        <f ca="1">SUMIFS(RAB!$F$14:$F$78,RAB!$C$14:$C$78,C1273)</f>
        <v>0</v>
      </c>
      <c r="E1273" s="26">
        <f t="shared" ca="1" si="41"/>
        <v>0</v>
      </c>
      <c r="F1273" s="26">
        <f ca="1">IF(D1273=0,0,SUM($E$713:E1273))</f>
        <v>0</v>
      </c>
    </row>
    <row r="1274" spans="2:6" hidden="1">
      <c r="B1274" s="113">
        <v>561</v>
      </c>
      <c r="C1274" s="139" t="str">
        <f ca="1">IF(ISERROR(OFFSET('HARGA SATUAN'!$C$6,MATCH(B1274,'HARGA SATUAN'!$N$7:$N$1492,0),0)),"",OFFSET('HARGA SATUAN'!$C$6,MATCH(B1274,'HARGA SATUAN'!$N$7:$N$1492,0),0))</f>
        <v/>
      </c>
      <c r="D1274" s="139">
        <f ca="1">SUMIFS(RAB!$F$14:$F$78,RAB!$C$14:$C$78,C1274)</f>
        <v>0</v>
      </c>
      <c r="E1274" s="26">
        <f t="shared" ca="1" si="41"/>
        <v>0</v>
      </c>
      <c r="F1274" s="26">
        <f ca="1">IF(D1274=0,0,SUM($E$713:E1274))</f>
        <v>0</v>
      </c>
    </row>
    <row r="1275" spans="2:6" hidden="1">
      <c r="B1275" s="113">
        <v>562</v>
      </c>
      <c r="C1275" s="139" t="str">
        <f ca="1">IF(ISERROR(OFFSET('HARGA SATUAN'!$C$6,MATCH(B1275,'HARGA SATUAN'!$N$7:$N$1492,0),0)),"",OFFSET('HARGA SATUAN'!$C$6,MATCH(B1275,'HARGA SATUAN'!$N$7:$N$1492,0),0))</f>
        <v/>
      </c>
      <c r="D1275" s="139">
        <f ca="1">SUMIFS(RAB!$F$14:$F$78,RAB!$C$14:$C$78,C1275)</f>
        <v>0</v>
      </c>
      <c r="E1275" s="26">
        <f t="shared" ca="1" si="41"/>
        <v>0</v>
      </c>
      <c r="F1275" s="26">
        <f ca="1">IF(D1275=0,0,SUM($E$713:E1275))</f>
        <v>0</v>
      </c>
    </row>
    <row r="1276" spans="2:6" hidden="1">
      <c r="B1276" s="113">
        <v>563</v>
      </c>
      <c r="C1276" s="139" t="str">
        <f ca="1">IF(ISERROR(OFFSET('HARGA SATUAN'!$C$6,MATCH(B1276,'HARGA SATUAN'!$N$7:$N$1492,0),0)),"",OFFSET('HARGA SATUAN'!$C$6,MATCH(B1276,'HARGA SATUAN'!$N$7:$N$1492,0),0))</f>
        <v/>
      </c>
      <c r="D1276" s="139">
        <f ca="1">SUMIFS(RAB!$F$14:$F$78,RAB!$C$14:$C$78,C1276)</f>
        <v>0</v>
      </c>
      <c r="E1276" s="26">
        <f t="shared" ca="1" si="41"/>
        <v>0</v>
      </c>
      <c r="F1276" s="26">
        <f ca="1">IF(D1276=0,0,SUM($E$713:E1276))</f>
        <v>0</v>
      </c>
    </row>
    <row r="1277" spans="2:6" hidden="1">
      <c r="B1277" s="113">
        <v>564</v>
      </c>
      <c r="C1277" s="139" t="str">
        <f ca="1">IF(ISERROR(OFFSET('HARGA SATUAN'!$C$6,MATCH(B1277,'HARGA SATUAN'!$N$7:$N$1492,0),0)),"",OFFSET('HARGA SATUAN'!$C$6,MATCH(B1277,'HARGA SATUAN'!$N$7:$N$1492,0),0))</f>
        <v/>
      </c>
      <c r="D1277" s="139">
        <f ca="1">SUMIFS(RAB!$F$14:$F$78,RAB!$C$14:$C$78,C1277)</f>
        <v>0</v>
      </c>
      <c r="E1277" s="26">
        <f t="shared" ca="1" si="41"/>
        <v>0</v>
      </c>
      <c r="F1277" s="26">
        <f ca="1">IF(D1277=0,0,SUM($E$713:E1277))</f>
        <v>0</v>
      </c>
    </row>
    <row r="1278" spans="2:6" hidden="1">
      <c r="B1278" s="113">
        <v>565</v>
      </c>
      <c r="C1278" s="139" t="str">
        <f ca="1">IF(ISERROR(OFFSET('HARGA SATUAN'!$C$6,MATCH(B1278,'HARGA SATUAN'!$N$7:$N$1492,0),0)),"",OFFSET('HARGA SATUAN'!$C$6,MATCH(B1278,'HARGA SATUAN'!$N$7:$N$1492,0),0))</f>
        <v/>
      </c>
      <c r="D1278" s="139">
        <f ca="1">SUMIFS(RAB!$F$14:$F$78,RAB!$C$14:$C$78,C1278)</f>
        <v>0</v>
      </c>
      <c r="E1278" s="26">
        <f t="shared" ca="1" si="41"/>
        <v>0</v>
      </c>
      <c r="F1278" s="26">
        <f ca="1">IF(D1278=0,0,SUM($E$713:E1278))</f>
        <v>0</v>
      </c>
    </row>
    <row r="1279" spans="2:6" hidden="1">
      <c r="B1279" s="113">
        <v>566</v>
      </c>
      <c r="C1279" s="139" t="str">
        <f ca="1">IF(ISERROR(OFFSET('HARGA SATUAN'!$C$6,MATCH(B1279,'HARGA SATUAN'!$N$7:$N$1492,0),0)),"",OFFSET('HARGA SATUAN'!$C$6,MATCH(B1279,'HARGA SATUAN'!$N$7:$N$1492,0),0))</f>
        <v/>
      </c>
      <c r="D1279" s="139">
        <f ca="1">SUMIFS(RAB!$F$14:$F$78,RAB!$C$14:$C$78,C1279)</f>
        <v>0</v>
      </c>
      <c r="E1279" s="26">
        <f t="shared" ca="1" si="41"/>
        <v>0</v>
      </c>
      <c r="F1279" s="26">
        <f ca="1">IF(D1279=0,0,SUM($E$713:E1279))</f>
        <v>0</v>
      </c>
    </row>
    <row r="1280" spans="2:6" hidden="1">
      <c r="B1280" s="113">
        <v>567</v>
      </c>
      <c r="C1280" s="139" t="str">
        <f ca="1">IF(ISERROR(OFFSET('HARGA SATUAN'!$C$6,MATCH(B1280,'HARGA SATUAN'!$N$7:$N$1492,0),0)),"",OFFSET('HARGA SATUAN'!$C$6,MATCH(B1280,'HARGA SATUAN'!$N$7:$N$1492,0),0))</f>
        <v/>
      </c>
      <c r="D1280" s="139">
        <f ca="1">SUMIFS(RAB!$F$14:$F$78,RAB!$C$14:$C$78,C1280)</f>
        <v>0</v>
      </c>
      <c r="E1280" s="26">
        <f t="shared" ca="1" si="41"/>
        <v>0</v>
      </c>
      <c r="F1280" s="26">
        <f ca="1">IF(D1280=0,0,SUM($E$713:E1280))</f>
        <v>0</v>
      </c>
    </row>
    <row r="1281" spans="2:6" hidden="1">
      <c r="B1281" s="113">
        <v>568</v>
      </c>
      <c r="C1281" s="139" t="str">
        <f ca="1">IF(ISERROR(OFFSET('HARGA SATUAN'!$C$6,MATCH(B1281,'HARGA SATUAN'!$N$7:$N$1492,0),0)),"",OFFSET('HARGA SATUAN'!$C$6,MATCH(B1281,'HARGA SATUAN'!$N$7:$N$1492,0),0))</f>
        <v/>
      </c>
      <c r="D1281" s="139">
        <f ca="1">SUMIFS(RAB!$F$14:$F$78,RAB!$C$14:$C$78,C1281)</f>
        <v>0</v>
      </c>
      <c r="E1281" s="26">
        <f t="shared" ca="1" si="41"/>
        <v>0</v>
      </c>
      <c r="F1281" s="26">
        <f ca="1">IF(D1281=0,0,SUM($E$713:E1281))</f>
        <v>0</v>
      </c>
    </row>
    <row r="1282" spans="2:6" hidden="1">
      <c r="B1282" s="113">
        <v>569</v>
      </c>
      <c r="C1282" s="139" t="str">
        <f ca="1">IF(ISERROR(OFFSET('HARGA SATUAN'!$C$6,MATCH(B1282,'HARGA SATUAN'!$N$7:$N$1492,0),0)),"",OFFSET('HARGA SATUAN'!$C$6,MATCH(B1282,'HARGA SATUAN'!$N$7:$N$1492,0),0))</f>
        <v/>
      </c>
      <c r="D1282" s="139">
        <f ca="1">SUMIFS(RAB!$F$14:$F$78,RAB!$C$14:$C$78,C1282)</f>
        <v>0</v>
      </c>
      <c r="E1282" s="26">
        <f t="shared" ca="1" si="41"/>
        <v>0</v>
      </c>
      <c r="F1282" s="26">
        <f ca="1">IF(D1282=0,0,SUM($E$713:E1282))</f>
        <v>0</v>
      </c>
    </row>
    <row r="1283" spans="2:6" hidden="1">
      <c r="B1283" s="113">
        <v>570</v>
      </c>
      <c r="C1283" s="139" t="str">
        <f ca="1">IF(ISERROR(OFFSET('HARGA SATUAN'!$C$6,MATCH(B1283,'HARGA SATUAN'!$N$7:$N$1492,0),0)),"",OFFSET('HARGA SATUAN'!$C$6,MATCH(B1283,'HARGA SATUAN'!$N$7:$N$1492,0),0))</f>
        <v/>
      </c>
      <c r="D1283" s="139">
        <f ca="1">SUMIFS(RAB!$F$14:$F$78,RAB!$C$14:$C$78,C1283)</f>
        <v>0</v>
      </c>
      <c r="E1283" s="26">
        <f t="shared" ca="1" si="41"/>
        <v>0</v>
      </c>
      <c r="F1283" s="26">
        <f ca="1">IF(D1283=0,0,SUM($E$713:E1283))</f>
        <v>0</v>
      </c>
    </row>
    <row r="1284" spans="2:6" hidden="1">
      <c r="B1284" s="113">
        <v>571</v>
      </c>
      <c r="C1284" s="139" t="str">
        <f ca="1">IF(ISERROR(OFFSET('HARGA SATUAN'!$C$6,MATCH(B1284,'HARGA SATUAN'!$N$7:$N$1492,0),0)),"",OFFSET('HARGA SATUAN'!$C$6,MATCH(B1284,'HARGA SATUAN'!$N$7:$N$1492,0),0))</f>
        <v/>
      </c>
      <c r="D1284" s="139">
        <f ca="1">SUMIFS(RAB!$F$14:$F$78,RAB!$C$14:$C$78,C1284)</f>
        <v>0</v>
      </c>
      <c r="E1284" s="26">
        <f t="shared" ca="1" si="41"/>
        <v>0</v>
      </c>
      <c r="F1284" s="26">
        <f ca="1">IF(D1284=0,0,SUM($E$713:E1284))</f>
        <v>0</v>
      </c>
    </row>
    <row r="1285" spans="2:6" hidden="1">
      <c r="B1285" s="113">
        <v>572</v>
      </c>
      <c r="C1285" s="139" t="str">
        <f ca="1">IF(ISERROR(OFFSET('HARGA SATUAN'!$C$6,MATCH(B1285,'HARGA SATUAN'!$N$7:$N$1492,0),0)),"",OFFSET('HARGA SATUAN'!$C$6,MATCH(B1285,'HARGA SATUAN'!$N$7:$N$1492,0),0))</f>
        <v/>
      </c>
      <c r="D1285" s="139">
        <f ca="1">SUMIFS(RAB!$F$14:$F$78,RAB!$C$14:$C$78,C1285)</f>
        <v>0</v>
      </c>
      <c r="E1285" s="26">
        <f t="shared" ca="1" si="41"/>
        <v>0</v>
      </c>
      <c r="F1285" s="26">
        <f ca="1">IF(D1285=0,0,SUM($E$713:E1285))</f>
        <v>0</v>
      </c>
    </row>
    <row r="1286" spans="2:6" hidden="1">
      <c r="B1286" s="113">
        <v>573</v>
      </c>
      <c r="C1286" s="139" t="str">
        <f ca="1">IF(ISERROR(OFFSET('HARGA SATUAN'!$C$6,MATCH(B1286,'HARGA SATUAN'!$N$7:$N$1492,0),0)),"",OFFSET('HARGA SATUAN'!$C$6,MATCH(B1286,'HARGA SATUAN'!$N$7:$N$1492,0),0))</f>
        <v/>
      </c>
      <c r="D1286" s="139">
        <f ca="1">SUMIFS(RAB!$F$14:$F$78,RAB!$C$14:$C$78,C1286)</f>
        <v>0</v>
      </c>
      <c r="E1286" s="26">
        <f t="shared" ca="1" si="41"/>
        <v>0</v>
      </c>
      <c r="F1286" s="26">
        <f ca="1">IF(D1286=0,0,SUM($E$713:E1286))</f>
        <v>0</v>
      </c>
    </row>
    <row r="1287" spans="2:6" hidden="1">
      <c r="B1287" s="113">
        <v>574</v>
      </c>
      <c r="C1287" s="139" t="str">
        <f ca="1">IF(ISERROR(OFFSET('HARGA SATUAN'!$C$6,MATCH(B1287,'HARGA SATUAN'!$N$7:$N$1492,0),0)),"",OFFSET('HARGA SATUAN'!$C$6,MATCH(B1287,'HARGA SATUAN'!$N$7:$N$1492,0),0))</f>
        <v/>
      </c>
      <c r="D1287" s="139">
        <f ca="1">SUMIFS(RAB!$F$14:$F$78,RAB!$C$14:$C$78,C1287)</f>
        <v>0</v>
      </c>
      <c r="E1287" s="26">
        <f t="shared" ca="1" si="41"/>
        <v>0</v>
      </c>
      <c r="F1287" s="26">
        <f ca="1">IF(D1287=0,0,SUM($E$713:E1287))</f>
        <v>0</v>
      </c>
    </row>
    <row r="1288" spans="2:6" hidden="1">
      <c r="B1288" s="113">
        <v>575</v>
      </c>
      <c r="C1288" s="139" t="str">
        <f ca="1">IF(ISERROR(OFFSET('HARGA SATUAN'!$C$6,MATCH(B1288,'HARGA SATUAN'!$N$7:$N$1492,0),0)),"",OFFSET('HARGA SATUAN'!$C$6,MATCH(B1288,'HARGA SATUAN'!$N$7:$N$1492,0),0))</f>
        <v/>
      </c>
      <c r="D1288" s="139">
        <f ca="1">SUMIFS(RAB!$F$14:$F$78,RAB!$C$14:$C$78,C1288)</f>
        <v>0</v>
      </c>
      <c r="E1288" s="26">
        <f t="shared" ca="1" si="41"/>
        <v>0</v>
      </c>
      <c r="F1288" s="26">
        <f ca="1">IF(D1288=0,0,SUM($E$713:E1288))</f>
        <v>0</v>
      </c>
    </row>
    <row r="1289" spans="2:6" hidden="1">
      <c r="B1289" s="113">
        <v>576</v>
      </c>
      <c r="C1289" s="139" t="str">
        <f ca="1">IF(ISERROR(OFFSET('HARGA SATUAN'!$C$6,MATCH(B1289,'HARGA SATUAN'!$N$7:$N$1492,0),0)),"",OFFSET('HARGA SATUAN'!$C$6,MATCH(B1289,'HARGA SATUAN'!$N$7:$N$1492,0),0))</f>
        <v/>
      </c>
      <c r="D1289" s="139">
        <f ca="1">SUMIFS(RAB!$F$14:$F$78,RAB!$C$14:$C$78,C1289)</f>
        <v>0</v>
      </c>
      <c r="E1289" s="26">
        <f t="shared" ca="1" si="41"/>
        <v>0</v>
      </c>
      <c r="F1289" s="26">
        <f ca="1">IF(D1289=0,0,SUM($E$713:E1289))</f>
        <v>0</v>
      </c>
    </row>
    <row r="1290" spans="2:6" hidden="1">
      <c r="B1290" s="113">
        <v>577</v>
      </c>
      <c r="C1290" s="139" t="str">
        <f ca="1">IF(ISERROR(OFFSET('HARGA SATUAN'!$C$6,MATCH(B1290,'HARGA SATUAN'!$N$7:$N$1492,0),0)),"",OFFSET('HARGA SATUAN'!$C$6,MATCH(B1290,'HARGA SATUAN'!$N$7:$N$1492,0),0))</f>
        <v/>
      </c>
      <c r="D1290" s="139">
        <f ca="1">SUMIFS(RAB!$F$14:$F$78,RAB!$C$14:$C$78,C1290)</f>
        <v>0</v>
      </c>
      <c r="E1290" s="26">
        <f t="shared" ca="1" si="41"/>
        <v>0</v>
      </c>
      <c r="F1290" s="26">
        <f ca="1">IF(D1290=0,0,SUM($E$713:E1290))</f>
        <v>0</v>
      </c>
    </row>
    <row r="1291" spans="2:6" hidden="1">
      <c r="B1291" s="113">
        <v>578</v>
      </c>
      <c r="C1291" s="139" t="str">
        <f ca="1">IF(ISERROR(OFFSET('HARGA SATUAN'!$C$6,MATCH(B1291,'HARGA SATUAN'!$N$7:$N$1492,0),0)),"",OFFSET('HARGA SATUAN'!$C$6,MATCH(B1291,'HARGA SATUAN'!$N$7:$N$1492,0),0))</f>
        <v/>
      </c>
      <c r="D1291" s="139">
        <f ca="1">SUMIFS(RAB!$F$14:$F$78,RAB!$C$14:$C$78,C1291)</f>
        <v>0</v>
      </c>
      <c r="E1291" s="26">
        <f t="shared" ref="E1291:E1320" ca="1" si="42">IF(D1291=0,0,1)</f>
        <v>0</v>
      </c>
      <c r="F1291" s="26">
        <f ca="1">IF(D1291=0,0,SUM($E$713:E1291))</f>
        <v>0</v>
      </c>
    </row>
    <row r="1292" spans="2:6" hidden="1">
      <c r="B1292" s="113">
        <v>579</v>
      </c>
      <c r="C1292" s="139" t="str">
        <f ca="1">IF(ISERROR(OFFSET('HARGA SATUAN'!$C$6,MATCH(B1292,'HARGA SATUAN'!$N$7:$N$1492,0),0)),"",OFFSET('HARGA SATUAN'!$C$6,MATCH(B1292,'HARGA SATUAN'!$N$7:$N$1492,0),0))</f>
        <v/>
      </c>
      <c r="D1292" s="139">
        <f ca="1">SUMIFS(RAB!$F$14:$F$78,RAB!$C$14:$C$78,C1292)</f>
        <v>0</v>
      </c>
      <c r="E1292" s="26">
        <f t="shared" ca="1" si="42"/>
        <v>0</v>
      </c>
      <c r="F1292" s="26">
        <f ca="1">IF(D1292=0,0,SUM($E$713:E1292))</f>
        <v>0</v>
      </c>
    </row>
    <row r="1293" spans="2:6" hidden="1">
      <c r="B1293" s="113">
        <v>580</v>
      </c>
      <c r="C1293" s="139" t="str">
        <f ca="1">IF(ISERROR(OFFSET('HARGA SATUAN'!$C$6,MATCH(B1293,'HARGA SATUAN'!$N$7:$N$1492,0),0)),"",OFFSET('HARGA SATUAN'!$C$6,MATCH(B1293,'HARGA SATUAN'!$N$7:$N$1492,0),0))</f>
        <v/>
      </c>
      <c r="D1293" s="139">
        <f ca="1">SUMIFS(RAB!$F$14:$F$78,RAB!$C$14:$C$78,C1293)</f>
        <v>0</v>
      </c>
      <c r="E1293" s="26">
        <f t="shared" ca="1" si="42"/>
        <v>0</v>
      </c>
      <c r="F1293" s="26">
        <f ca="1">IF(D1293=0,0,SUM($E$713:E1293))</f>
        <v>0</v>
      </c>
    </row>
    <row r="1294" spans="2:6" hidden="1">
      <c r="B1294" s="113">
        <v>581</v>
      </c>
      <c r="C1294" s="139" t="str">
        <f ca="1">IF(ISERROR(OFFSET('HARGA SATUAN'!$C$6,MATCH(B1294,'HARGA SATUAN'!$N$7:$N$1492,0),0)),"",OFFSET('HARGA SATUAN'!$C$6,MATCH(B1294,'HARGA SATUAN'!$N$7:$N$1492,0),0))</f>
        <v/>
      </c>
      <c r="D1294" s="139">
        <f ca="1">SUMIFS(RAB!$F$14:$F$78,RAB!$C$14:$C$78,C1294)</f>
        <v>0</v>
      </c>
      <c r="E1294" s="26">
        <f t="shared" ca="1" si="42"/>
        <v>0</v>
      </c>
      <c r="F1294" s="26">
        <f ca="1">IF(D1294=0,0,SUM($E$713:E1294))</f>
        <v>0</v>
      </c>
    </row>
    <row r="1295" spans="2:6" hidden="1">
      <c r="B1295" s="113">
        <v>582</v>
      </c>
      <c r="C1295" s="139" t="str">
        <f ca="1">IF(ISERROR(OFFSET('HARGA SATUAN'!$C$6,MATCH(B1295,'HARGA SATUAN'!$N$7:$N$1492,0),0)),"",OFFSET('HARGA SATUAN'!$C$6,MATCH(B1295,'HARGA SATUAN'!$N$7:$N$1492,0),0))</f>
        <v/>
      </c>
      <c r="D1295" s="139">
        <f ca="1">SUMIFS(RAB!$F$14:$F$78,RAB!$C$14:$C$78,C1295)</f>
        <v>0</v>
      </c>
      <c r="E1295" s="26">
        <f t="shared" ca="1" si="42"/>
        <v>0</v>
      </c>
      <c r="F1295" s="26">
        <f ca="1">IF(D1295=0,0,SUM($E$713:E1295))</f>
        <v>0</v>
      </c>
    </row>
    <row r="1296" spans="2:6" hidden="1">
      <c r="B1296" s="113">
        <v>583</v>
      </c>
      <c r="C1296" s="139" t="str">
        <f ca="1">IF(ISERROR(OFFSET('HARGA SATUAN'!$C$6,MATCH(B1296,'HARGA SATUAN'!$N$7:$N$1492,0),0)),"",OFFSET('HARGA SATUAN'!$C$6,MATCH(B1296,'HARGA SATUAN'!$N$7:$N$1492,0),0))</f>
        <v/>
      </c>
      <c r="D1296" s="139">
        <f ca="1">SUMIFS(RAB!$F$14:$F$78,RAB!$C$14:$C$78,C1296)</f>
        <v>0</v>
      </c>
      <c r="E1296" s="26">
        <f t="shared" ca="1" si="42"/>
        <v>0</v>
      </c>
      <c r="F1296" s="26">
        <f ca="1">IF(D1296=0,0,SUM($E$713:E1296))</f>
        <v>0</v>
      </c>
    </row>
    <row r="1297" spans="2:6" hidden="1">
      <c r="B1297" s="113">
        <v>584</v>
      </c>
      <c r="C1297" s="139" t="str">
        <f ca="1">IF(ISERROR(OFFSET('HARGA SATUAN'!$C$6,MATCH(B1297,'HARGA SATUAN'!$N$7:$N$1492,0),0)),"",OFFSET('HARGA SATUAN'!$C$6,MATCH(B1297,'HARGA SATUAN'!$N$7:$N$1492,0),0))</f>
        <v/>
      </c>
      <c r="D1297" s="139">
        <f ca="1">SUMIFS(RAB!$F$14:$F$78,RAB!$C$14:$C$78,C1297)</f>
        <v>0</v>
      </c>
      <c r="E1297" s="26">
        <f t="shared" ca="1" si="42"/>
        <v>0</v>
      </c>
      <c r="F1297" s="26">
        <f ca="1">IF(D1297=0,0,SUM($E$713:E1297))</f>
        <v>0</v>
      </c>
    </row>
    <row r="1298" spans="2:6" hidden="1">
      <c r="B1298" s="113">
        <v>585</v>
      </c>
      <c r="C1298" s="139" t="str">
        <f ca="1">IF(ISERROR(OFFSET('HARGA SATUAN'!$C$6,MATCH(B1298,'HARGA SATUAN'!$N$7:$N$1492,0),0)),"",OFFSET('HARGA SATUAN'!$C$6,MATCH(B1298,'HARGA SATUAN'!$N$7:$N$1492,0),0))</f>
        <v/>
      </c>
      <c r="D1298" s="139">
        <f ca="1">SUMIFS(RAB!$F$14:$F$78,RAB!$C$14:$C$78,C1298)</f>
        <v>0</v>
      </c>
      <c r="E1298" s="26">
        <f t="shared" ca="1" si="42"/>
        <v>0</v>
      </c>
      <c r="F1298" s="26">
        <f ca="1">IF(D1298=0,0,SUM($E$713:E1298))</f>
        <v>0</v>
      </c>
    </row>
    <row r="1299" spans="2:6" hidden="1">
      <c r="B1299" s="113">
        <v>586</v>
      </c>
      <c r="C1299" s="139" t="str">
        <f ca="1">IF(ISERROR(OFFSET('HARGA SATUAN'!$C$6,MATCH(B1299,'HARGA SATUAN'!$N$7:$N$1492,0),0)),"",OFFSET('HARGA SATUAN'!$C$6,MATCH(B1299,'HARGA SATUAN'!$N$7:$N$1492,0),0))</f>
        <v/>
      </c>
      <c r="D1299" s="139">
        <f ca="1">SUMIFS(RAB!$F$14:$F$78,RAB!$C$14:$C$78,C1299)</f>
        <v>0</v>
      </c>
      <c r="E1299" s="26">
        <f t="shared" ca="1" si="42"/>
        <v>0</v>
      </c>
      <c r="F1299" s="26">
        <f ca="1">IF(D1299=0,0,SUM($E$713:E1299))</f>
        <v>0</v>
      </c>
    </row>
    <row r="1300" spans="2:6" hidden="1">
      <c r="B1300" s="113">
        <v>587</v>
      </c>
      <c r="C1300" s="139" t="str">
        <f ca="1">IF(ISERROR(OFFSET('HARGA SATUAN'!$C$6,MATCH(B1300,'HARGA SATUAN'!$N$7:$N$1492,0),0)),"",OFFSET('HARGA SATUAN'!$C$6,MATCH(B1300,'HARGA SATUAN'!$N$7:$N$1492,0),0))</f>
        <v/>
      </c>
      <c r="D1300" s="139">
        <f ca="1">SUMIFS(RAB!$F$14:$F$78,RAB!$C$14:$C$78,C1300)</f>
        <v>0</v>
      </c>
      <c r="E1300" s="26">
        <f t="shared" ca="1" si="42"/>
        <v>0</v>
      </c>
      <c r="F1300" s="26">
        <f ca="1">IF(D1300=0,0,SUM($E$713:E1300))</f>
        <v>0</v>
      </c>
    </row>
    <row r="1301" spans="2:6" hidden="1">
      <c r="B1301" s="113">
        <v>588</v>
      </c>
      <c r="C1301" s="139" t="str">
        <f ca="1">IF(ISERROR(OFFSET('HARGA SATUAN'!$C$6,MATCH(B1301,'HARGA SATUAN'!$N$7:$N$1492,0),0)),"",OFFSET('HARGA SATUAN'!$C$6,MATCH(B1301,'HARGA SATUAN'!$N$7:$N$1492,0),0))</f>
        <v/>
      </c>
      <c r="D1301" s="139">
        <f ca="1">SUMIFS(RAB!$F$14:$F$78,RAB!$C$14:$C$78,C1301)</f>
        <v>0</v>
      </c>
      <c r="E1301" s="26">
        <f t="shared" ca="1" si="42"/>
        <v>0</v>
      </c>
      <c r="F1301" s="26">
        <f ca="1">IF(D1301=0,0,SUM($E$713:E1301))</f>
        <v>0</v>
      </c>
    </row>
    <row r="1302" spans="2:6" hidden="1">
      <c r="B1302" s="113">
        <v>589</v>
      </c>
      <c r="C1302" s="139" t="str">
        <f ca="1">IF(ISERROR(OFFSET('HARGA SATUAN'!$C$6,MATCH(B1302,'HARGA SATUAN'!$N$7:$N$1492,0),0)),"",OFFSET('HARGA SATUAN'!$C$6,MATCH(B1302,'HARGA SATUAN'!$N$7:$N$1492,0),0))</f>
        <v/>
      </c>
      <c r="D1302" s="139">
        <f ca="1">SUMIFS(RAB!$F$14:$F$78,RAB!$C$14:$C$78,C1302)</f>
        <v>0</v>
      </c>
      <c r="E1302" s="26">
        <f t="shared" ca="1" si="42"/>
        <v>0</v>
      </c>
      <c r="F1302" s="26">
        <f ca="1">IF(D1302=0,0,SUM($E$713:E1302))</f>
        <v>0</v>
      </c>
    </row>
    <row r="1303" spans="2:6" hidden="1">
      <c r="B1303" s="113">
        <v>590</v>
      </c>
      <c r="C1303" s="139" t="str">
        <f ca="1">IF(ISERROR(OFFSET('HARGA SATUAN'!$C$6,MATCH(B1303,'HARGA SATUAN'!$N$7:$N$1492,0),0)),"",OFFSET('HARGA SATUAN'!$C$6,MATCH(B1303,'HARGA SATUAN'!$N$7:$N$1492,0),0))</f>
        <v/>
      </c>
      <c r="D1303" s="139">
        <f ca="1">SUMIFS(RAB!$F$14:$F$78,RAB!$C$14:$C$78,C1303)</f>
        <v>0</v>
      </c>
      <c r="E1303" s="26">
        <f t="shared" ca="1" si="42"/>
        <v>0</v>
      </c>
      <c r="F1303" s="26">
        <f ca="1">IF(D1303=0,0,SUM($E$713:E1303))</f>
        <v>0</v>
      </c>
    </row>
    <row r="1304" spans="2:6" hidden="1">
      <c r="B1304" s="113">
        <v>591</v>
      </c>
      <c r="C1304" s="139" t="str">
        <f ca="1">IF(ISERROR(OFFSET('HARGA SATUAN'!$C$6,MATCH(B1304,'HARGA SATUAN'!$N$7:$N$1492,0),0)),"",OFFSET('HARGA SATUAN'!$C$6,MATCH(B1304,'HARGA SATUAN'!$N$7:$N$1492,0),0))</f>
        <v/>
      </c>
      <c r="D1304" s="139">
        <f ca="1">SUMIFS(RAB!$F$14:$F$78,RAB!$C$14:$C$78,C1304)</f>
        <v>0</v>
      </c>
      <c r="E1304" s="26">
        <f t="shared" ca="1" si="42"/>
        <v>0</v>
      </c>
      <c r="F1304" s="26">
        <f ca="1">IF(D1304=0,0,SUM($E$713:E1304))</f>
        <v>0</v>
      </c>
    </row>
    <row r="1305" spans="2:6" hidden="1">
      <c r="B1305" s="113">
        <v>592</v>
      </c>
      <c r="C1305" s="139" t="str">
        <f ca="1">IF(ISERROR(OFFSET('HARGA SATUAN'!$C$6,MATCH(B1305,'HARGA SATUAN'!$N$7:$N$1492,0),0)),"",OFFSET('HARGA SATUAN'!$C$6,MATCH(B1305,'HARGA SATUAN'!$N$7:$N$1492,0),0))</f>
        <v/>
      </c>
      <c r="D1305" s="139">
        <f ca="1">SUMIFS(RAB!$F$14:$F$78,RAB!$C$14:$C$78,C1305)</f>
        <v>0</v>
      </c>
      <c r="E1305" s="26">
        <f t="shared" ca="1" si="42"/>
        <v>0</v>
      </c>
      <c r="F1305" s="26">
        <f ca="1">IF(D1305=0,0,SUM($E$713:E1305))</f>
        <v>0</v>
      </c>
    </row>
    <row r="1306" spans="2:6" hidden="1">
      <c r="B1306" s="113">
        <v>593</v>
      </c>
      <c r="C1306" s="139" t="str">
        <f ca="1">IF(ISERROR(OFFSET('HARGA SATUAN'!$C$6,MATCH(B1306,'HARGA SATUAN'!$N$7:$N$1492,0),0)),"",OFFSET('HARGA SATUAN'!$C$6,MATCH(B1306,'HARGA SATUAN'!$N$7:$N$1492,0),0))</f>
        <v/>
      </c>
      <c r="D1306" s="139">
        <f ca="1">SUMIFS(RAB!$F$14:$F$78,RAB!$C$14:$C$78,C1306)</f>
        <v>0</v>
      </c>
      <c r="E1306" s="26">
        <f t="shared" ca="1" si="42"/>
        <v>0</v>
      </c>
      <c r="F1306" s="26">
        <f ca="1">IF(D1306=0,0,SUM($E$713:E1306))</f>
        <v>0</v>
      </c>
    </row>
    <row r="1307" spans="2:6" hidden="1">
      <c r="B1307" s="113">
        <v>594</v>
      </c>
      <c r="C1307" s="139" t="str">
        <f ca="1">IF(ISERROR(OFFSET('HARGA SATUAN'!$C$6,MATCH(B1307,'HARGA SATUAN'!$N$7:$N$1492,0),0)),"",OFFSET('HARGA SATUAN'!$C$6,MATCH(B1307,'HARGA SATUAN'!$N$7:$N$1492,0),0))</f>
        <v/>
      </c>
      <c r="D1307" s="139">
        <f ca="1">SUMIFS(RAB!$F$14:$F$78,RAB!$C$14:$C$78,C1307)</f>
        <v>0</v>
      </c>
      <c r="E1307" s="26">
        <f t="shared" ca="1" si="42"/>
        <v>0</v>
      </c>
      <c r="F1307" s="26">
        <f ca="1">IF(D1307=0,0,SUM($E$713:E1307))</f>
        <v>0</v>
      </c>
    </row>
    <row r="1308" spans="2:6" hidden="1">
      <c r="B1308" s="113">
        <v>595</v>
      </c>
      <c r="C1308" s="139" t="str">
        <f ca="1">IF(ISERROR(OFFSET('HARGA SATUAN'!$C$6,MATCH(B1308,'HARGA SATUAN'!$N$7:$N$1492,0),0)),"",OFFSET('HARGA SATUAN'!$C$6,MATCH(B1308,'HARGA SATUAN'!$N$7:$N$1492,0),0))</f>
        <v/>
      </c>
      <c r="D1308" s="139">
        <f ca="1">SUMIFS(RAB!$F$14:$F$78,RAB!$C$14:$C$78,C1308)</f>
        <v>0</v>
      </c>
      <c r="E1308" s="26">
        <f t="shared" ca="1" si="42"/>
        <v>0</v>
      </c>
      <c r="F1308" s="26">
        <f ca="1">IF(D1308=0,0,SUM($E$713:E1308))</f>
        <v>0</v>
      </c>
    </row>
    <row r="1309" spans="2:6" hidden="1">
      <c r="B1309" s="113">
        <v>596</v>
      </c>
      <c r="C1309" s="139" t="str">
        <f ca="1">IF(ISERROR(OFFSET('HARGA SATUAN'!$C$6,MATCH(B1309,'HARGA SATUAN'!$N$7:$N$1492,0),0)),"",OFFSET('HARGA SATUAN'!$C$6,MATCH(B1309,'HARGA SATUAN'!$N$7:$N$1492,0),0))</f>
        <v/>
      </c>
      <c r="D1309" s="139">
        <f ca="1">SUMIFS(RAB!$F$14:$F$78,RAB!$C$14:$C$78,C1309)</f>
        <v>0</v>
      </c>
      <c r="E1309" s="26">
        <f t="shared" ca="1" si="42"/>
        <v>0</v>
      </c>
      <c r="F1309" s="26">
        <f ca="1">IF(D1309=0,0,SUM($E$713:E1309))</f>
        <v>0</v>
      </c>
    </row>
    <row r="1310" spans="2:6" hidden="1">
      <c r="B1310" s="113">
        <v>597</v>
      </c>
      <c r="C1310" s="139" t="str">
        <f ca="1">IF(ISERROR(OFFSET('HARGA SATUAN'!$C$6,MATCH(B1310,'HARGA SATUAN'!$N$7:$N$1492,0),0)),"",OFFSET('HARGA SATUAN'!$C$6,MATCH(B1310,'HARGA SATUAN'!$N$7:$N$1492,0),0))</f>
        <v/>
      </c>
      <c r="D1310" s="139">
        <f ca="1">SUMIFS(RAB!$F$14:$F$78,RAB!$C$14:$C$78,C1310)</f>
        <v>0</v>
      </c>
      <c r="E1310" s="26">
        <f t="shared" ca="1" si="42"/>
        <v>0</v>
      </c>
      <c r="F1310" s="26">
        <f ca="1">IF(D1310=0,0,SUM($E$713:E1310))</f>
        <v>0</v>
      </c>
    </row>
    <row r="1311" spans="2:6" hidden="1">
      <c r="B1311" s="113">
        <v>598</v>
      </c>
      <c r="C1311" s="139" t="str">
        <f ca="1">IF(ISERROR(OFFSET('HARGA SATUAN'!$C$6,MATCH(B1311,'HARGA SATUAN'!$N$7:$N$1492,0),0)),"",OFFSET('HARGA SATUAN'!$C$6,MATCH(B1311,'HARGA SATUAN'!$N$7:$N$1492,0),0))</f>
        <v/>
      </c>
      <c r="D1311" s="139">
        <f ca="1">SUMIFS(RAB!$F$14:$F$78,RAB!$C$14:$C$78,C1311)</f>
        <v>0</v>
      </c>
      <c r="E1311" s="26">
        <f t="shared" ca="1" si="42"/>
        <v>0</v>
      </c>
      <c r="F1311" s="26">
        <f ca="1">IF(D1311=0,0,SUM($E$713:E1311))</f>
        <v>0</v>
      </c>
    </row>
    <row r="1312" spans="2:6" hidden="1">
      <c r="B1312" s="113">
        <v>599</v>
      </c>
      <c r="C1312" s="139" t="str">
        <f ca="1">IF(ISERROR(OFFSET('HARGA SATUAN'!$C$6,MATCH(B1312,'HARGA SATUAN'!$N$7:$N$1492,0),0)),"",OFFSET('HARGA SATUAN'!$C$6,MATCH(B1312,'HARGA SATUAN'!$N$7:$N$1492,0),0))</f>
        <v/>
      </c>
      <c r="D1312" s="139">
        <f ca="1">SUMIFS(RAB!$F$14:$F$78,RAB!$C$14:$C$78,C1312)</f>
        <v>0</v>
      </c>
      <c r="E1312" s="26">
        <f t="shared" ca="1" si="42"/>
        <v>0</v>
      </c>
      <c r="F1312" s="26">
        <f ca="1">IF(D1312=0,0,SUM($E$713:E1312))</f>
        <v>0</v>
      </c>
    </row>
    <row r="1313" spans="2:6" hidden="1">
      <c r="B1313" s="113">
        <v>600</v>
      </c>
      <c r="C1313" s="139" t="str">
        <f ca="1">IF(ISERROR(OFFSET('HARGA SATUAN'!$C$6,MATCH(B1313,'HARGA SATUAN'!$N$7:$N$1492,0),0)),"",OFFSET('HARGA SATUAN'!$C$6,MATCH(B1313,'HARGA SATUAN'!$N$7:$N$1492,0),0))</f>
        <v/>
      </c>
      <c r="D1313" s="139">
        <f ca="1">SUMIFS(RAB!$F$14:$F$78,RAB!$C$14:$C$78,C1313)</f>
        <v>0</v>
      </c>
      <c r="E1313" s="26">
        <f t="shared" ca="1" si="42"/>
        <v>0</v>
      </c>
      <c r="F1313" s="26">
        <f ca="1">IF(D1313=0,0,SUM($E$713:E1313))</f>
        <v>0</v>
      </c>
    </row>
    <row r="1314" spans="2:6" hidden="1">
      <c r="B1314" s="113">
        <v>601</v>
      </c>
      <c r="C1314" s="139" t="str">
        <f ca="1">IF(ISERROR(OFFSET('HARGA SATUAN'!$C$6,MATCH(B1314,'HARGA SATUAN'!$N$7:$N$1492,0),0)),"",OFFSET('HARGA SATUAN'!$C$6,MATCH(B1314,'HARGA SATUAN'!$N$7:$N$1492,0),0))</f>
        <v/>
      </c>
      <c r="D1314" s="139">
        <f ca="1">SUMIFS(RAB!$F$14:$F$78,RAB!$C$14:$C$78,C1314)</f>
        <v>0</v>
      </c>
      <c r="E1314" s="26">
        <f t="shared" ca="1" si="42"/>
        <v>0</v>
      </c>
      <c r="F1314" s="26">
        <f ca="1">IF(D1314=0,0,SUM($E$713:E1314))</f>
        <v>0</v>
      </c>
    </row>
    <row r="1315" spans="2:6" hidden="1">
      <c r="B1315" s="113">
        <v>602</v>
      </c>
      <c r="C1315" s="139" t="str">
        <f ca="1">IF(ISERROR(OFFSET('HARGA SATUAN'!$C$6,MATCH(B1315,'HARGA SATUAN'!$N$7:$N$1492,0),0)),"",OFFSET('HARGA SATUAN'!$C$6,MATCH(B1315,'HARGA SATUAN'!$N$7:$N$1492,0),0))</f>
        <v/>
      </c>
      <c r="D1315" s="139">
        <f ca="1">SUMIFS(RAB!$F$14:$F$78,RAB!$C$14:$C$78,C1315)</f>
        <v>0</v>
      </c>
      <c r="E1315" s="26">
        <f t="shared" ca="1" si="42"/>
        <v>0</v>
      </c>
      <c r="F1315" s="26">
        <f ca="1">IF(D1315=0,0,SUM($E$713:E1315))</f>
        <v>0</v>
      </c>
    </row>
    <row r="1316" spans="2:6" hidden="1">
      <c r="B1316" s="113">
        <v>603</v>
      </c>
      <c r="C1316" s="139" t="str">
        <f ca="1">IF(ISERROR(OFFSET('HARGA SATUAN'!$C$6,MATCH(B1316,'HARGA SATUAN'!$N$7:$N$1492,0),0)),"",OFFSET('HARGA SATUAN'!$C$6,MATCH(B1316,'HARGA SATUAN'!$N$7:$N$1492,0),0))</f>
        <v/>
      </c>
      <c r="D1316" s="139">
        <f ca="1">SUMIFS(RAB!$F$14:$F$78,RAB!$C$14:$C$78,C1316)</f>
        <v>0</v>
      </c>
      <c r="E1316" s="26">
        <f t="shared" ca="1" si="42"/>
        <v>0</v>
      </c>
      <c r="F1316" s="26">
        <f ca="1">IF(D1316=0,0,SUM($E$713:E1316))</f>
        <v>0</v>
      </c>
    </row>
    <row r="1317" spans="2:6" hidden="1">
      <c r="B1317" s="113">
        <v>604</v>
      </c>
      <c r="C1317" s="139" t="str">
        <f ca="1">IF(ISERROR(OFFSET('HARGA SATUAN'!$C$6,MATCH(B1317,'HARGA SATUAN'!$N$7:$N$1492,0),0)),"",OFFSET('HARGA SATUAN'!$C$6,MATCH(B1317,'HARGA SATUAN'!$N$7:$N$1492,0),0))</f>
        <v/>
      </c>
      <c r="D1317" s="139">
        <f ca="1">SUMIFS(RAB!$F$14:$F$78,RAB!$C$14:$C$78,C1317)</f>
        <v>0</v>
      </c>
      <c r="E1317" s="26">
        <f t="shared" ca="1" si="42"/>
        <v>0</v>
      </c>
      <c r="F1317" s="26">
        <f ca="1">IF(D1317=0,0,SUM($E$713:E1317))</f>
        <v>0</v>
      </c>
    </row>
    <row r="1318" spans="2:6" hidden="1">
      <c r="B1318" s="113">
        <v>605</v>
      </c>
      <c r="C1318" s="139" t="str">
        <f ca="1">IF(ISERROR(OFFSET('HARGA SATUAN'!$C$6,MATCH(B1318,'HARGA SATUAN'!$N$7:$N$1492,0),0)),"",OFFSET('HARGA SATUAN'!$C$6,MATCH(B1318,'HARGA SATUAN'!$N$7:$N$1492,0),0))</f>
        <v/>
      </c>
      <c r="D1318" s="139">
        <f ca="1">SUMIFS(RAB!$F$14:$F$78,RAB!$C$14:$C$78,C1318)</f>
        <v>0</v>
      </c>
      <c r="E1318" s="26">
        <f t="shared" ca="1" si="42"/>
        <v>0</v>
      </c>
      <c r="F1318" s="26">
        <f ca="1">IF(D1318=0,0,SUM($E$713:E1318))</f>
        <v>0</v>
      </c>
    </row>
    <row r="1319" spans="2:6" hidden="1">
      <c r="B1319" s="113">
        <v>606</v>
      </c>
      <c r="C1319" s="139" t="str">
        <f ca="1">IF(ISERROR(OFFSET('HARGA SATUAN'!$C$6,MATCH(B1319,'HARGA SATUAN'!$N$7:$N$1492,0),0)),"",OFFSET('HARGA SATUAN'!$C$6,MATCH(B1319,'HARGA SATUAN'!$N$7:$N$1492,0),0))</f>
        <v/>
      </c>
      <c r="D1319" s="139">
        <f ca="1">SUMIFS(RAB!$F$14:$F$78,RAB!$C$14:$C$78,C1319)</f>
        <v>0</v>
      </c>
      <c r="E1319" s="26">
        <f t="shared" ca="1" si="42"/>
        <v>0</v>
      </c>
      <c r="F1319" s="26">
        <f ca="1">IF(D1319=0,0,SUM($E$713:E1319))</f>
        <v>0</v>
      </c>
    </row>
    <row r="1320" spans="2:6" hidden="1">
      <c r="B1320" s="113">
        <v>607</v>
      </c>
      <c r="C1320" s="139" t="str">
        <f ca="1">IF(ISERROR(OFFSET('HARGA SATUAN'!$C$6,MATCH(B1320,'HARGA SATUAN'!$N$7:$N$1492,0),0)),"",OFFSET('HARGA SATUAN'!$C$6,MATCH(B1320,'HARGA SATUAN'!$N$7:$N$1492,0),0))</f>
        <v/>
      </c>
      <c r="D1320" s="139">
        <f ca="1">SUMIFS(RAB!$F$14:$F$78,RAB!$C$14:$C$78,C1320)</f>
        <v>0</v>
      </c>
      <c r="E1320" s="26">
        <f t="shared" ca="1" si="42"/>
        <v>0</v>
      </c>
      <c r="F1320" s="26">
        <f ca="1">IF(D1320=0,0,SUM($E$713:E1320))</f>
        <v>0</v>
      </c>
    </row>
    <row r="1321" spans="2:6" hidden="1"/>
  </sheetData>
  <sheetProtection sort="0" autoFilter="0"/>
  <protectedRanges>
    <protectedRange sqref="C12:C711" name="Range1"/>
  </protectedRanges>
  <mergeCells count="11">
    <mergeCell ref="K7:L9"/>
    <mergeCell ref="H7:H9"/>
    <mergeCell ref="I7:I9"/>
    <mergeCell ref="J7:J9"/>
    <mergeCell ref="B4:H4"/>
    <mergeCell ref="B7:B9"/>
    <mergeCell ref="C7:C9"/>
    <mergeCell ref="D7:D9"/>
    <mergeCell ref="E7:E9"/>
    <mergeCell ref="F7:F9"/>
    <mergeCell ref="G7:G9"/>
  </mergeCells>
  <conditionalFormatting sqref="A1:K7">
    <cfRule type="cellIs" dxfId="50" priority="5" operator="equal">
      <formula>0</formula>
    </cfRule>
  </conditionalFormatting>
  <conditionalFormatting sqref="A10:L65536">
    <cfRule type="cellIs" dxfId="49" priority="1" operator="equal">
      <formula>0</formula>
    </cfRule>
  </conditionalFormatting>
  <conditionalFormatting sqref="C12:C711">
    <cfRule type="cellIs" dxfId="48" priority="66" stopIfTrue="1" operator="equal">
      <formula>0</formula>
    </cfRule>
  </conditionalFormatting>
  <conditionalFormatting sqref="E712:E65536">
    <cfRule type="cellIs" dxfId="47" priority="16" stopIfTrue="1" operator="equal">
      <formula>0</formula>
    </cfRule>
  </conditionalFormatting>
  <conditionalFormatting sqref="G1:G11 E6:E11 E1:E3 H7 H10:H11 F10:F711 G712:G65536">
    <cfRule type="cellIs" dxfId="46" priority="69" stopIfTrue="1" operator="equal">
      <formula>0</formula>
    </cfRule>
  </conditionalFormatting>
  <conditionalFormatting sqref="G12:H711">
    <cfRule type="cellIs" dxfId="45" priority="12" stopIfTrue="1" operator="equal">
      <formula>0</formula>
    </cfRule>
  </conditionalFormatting>
  <conditionalFormatting sqref="I7:K7">
    <cfRule type="cellIs" dxfId="44" priority="4" stopIfTrue="1" operator="equal">
      <formula>0</formula>
    </cfRule>
  </conditionalFormatting>
  <conditionalFormatting sqref="I10:L711">
    <cfRule type="cellIs" dxfId="43" priority="2" stopIfTrue="1" operator="equal">
      <formula>0</formula>
    </cfRule>
  </conditionalFormatting>
  <conditionalFormatting sqref="L1:L6">
    <cfRule type="cellIs" dxfId="42" priority="10" operator="equal">
      <formula>0</formula>
    </cfRule>
  </conditionalFormatting>
  <conditionalFormatting sqref="M1:IV1048576 A8:G9">
    <cfRule type="cellIs" dxfId="41" priority="68" operator="equal">
      <formula>0</formula>
    </cfRule>
  </conditionalFormatting>
  <dataValidations count="1">
    <dataValidation allowBlank="1" showInputMessage="1" showErrorMessage="1" errorTitle="PERINGATAN !!!" error="MDU / UPAH SALAH BOZ...." sqref="H7:K7 H10:L711" xr:uid="{00000000-0002-0000-0800-000000000000}"/>
  </dataValidations>
  <printOptions horizontalCentered="1"/>
  <pageMargins left="0.27559055118110237" right="0.3" top="0.31496062992125984" bottom="0.59055118110236227" header="0.31496062992125984" footer="0.31496062992125984"/>
  <pageSetup paperSize="9" scale="91" fitToHeight="12" orientation="portrait" horizontalDpi="1200" verticalDpi="1200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>
    <tabColor theme="1" tint="0.249977111117893"/>
    <pageSetUpPr fitToPage="1"/>
  </sheetPr>
  <dimension ref="A1:U94"/>
  <sheetViews>
    <sheetView showGridLines="0" zoomScale="85" zoomScaleNormal="85" workbookViewId="0">
      <pane xSplit="2" ySplit="13" topLeftCell="C14" activePane="bottomRight" state="frozen"/>
      <selection activeCell="D209" sqref="D209"/>
      <selection pane="topRight" activeCell="D209" sqref="D209"/>
      <selection pane="bottomLeft" activeCell="D209" sqref="D209"/>
      <selection pane="bottomRight" activeCell="D209" sqref="D209"/>
    </sheetView>
  </sheetViews>
  <sheetFormatPr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71093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7109375" style="29" customWidth="1"/>
    <col min="13" max="13" width="6.570312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85546875" style="23" customWidth="1"/>
    <col min="21" max="16384" width="9.1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45" t="s">
        <v>1127</v>
      </c>
      <c r="C4" s="545"/>
      <c r="D4" s="545"/>
      <c r="E4" s="545"/>
      <c r="F4" s="545"/>
      <c r="G4" s="545"/>
      <c r="H4" s="545"/>
      <c r="I4" s="545"/>
      <c r="J4" s="545"/>
      <c r="K4" s="545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1037</v>
      </c>
      <c r="F6" s="144" t="s">
        <v>9</v>
      </c>
      <c r="G6" s="538" t="str">
        <f>RAB!G6</f>
        <v>BAGUS PAMBUDI</v>
      </c>
      <c r="H6" s="538"/>
      <c r="I6" s="538"/>
      <c r="J6" s="538"/>
      <c r="K6" s="538"/>
      <c r="S6" s="73"/>
      <c r="T6" s="82"/>
      <c r="U6" s="73"/>
    </row>
    <row r="7" spans="1:21">
      <c r="C7" s="31"/>
      <c r="D7" s="25"/>
      <c r="E7" s="106" t="s">
        <v>1038</v>
      </c>
      <c r="F7" s="144" t="s">
        <v>9</v>
      </c>
      <c r="G7" s="106" t="str">
        <f>RAB!G7</f>
        <v>DS GATAK, RT 3/3 DS DODNOREJO KEC. DEMAK</v>
      </c>
      <c r="H7" s="107"/>
      <c r="S7" s="73"/>
      <c r="T7" s="82"/>
      <c r="U7" s="73"/>
    </row>
    <row r="8" spans="1:21">
      <c r="C8" s="31"/>
      <c r="D8" s="25"/>
      <c r="E8" s="106" t="s">
        <v>1039</v>
      </c>
      <c r="F8" s="144" t="s">
        <v>9</v>
      </c>
      <c r="G8" s="106" t="str">
        <f>RAB!G8</f>
        <v>UP3 DEMAK</v>
      </c>
      <c r="H8" s="107"/>
      <c r="S8" s="73"/>
      <c r="T8" s="82"/>
      <c r="U8" s="73"/>
    </row>
    <row r="9" spans="1:21">
      <c r="C9" s="31"/>
      <c r="D9" s="25"/>
      <c r="E9" s="106" t="s">
        <v>1040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5.75" thickBot="1">
      <c r="C10" s="25"/>
      <c r="D10" s="25"/>
      <c r="S10" s="73"/>
      <c r="T10" s="73"/>
    </row>
    <row r="11" spans="1:21" ht="15.75" customHeight="1">
      <c r="B11" s="546" t="s">
        <v>0</v>
      </c>
      <c r="C11" s="548" t="s">
        <v>1</v>
      </c>
      <c r="D11" s="551" t="s">
        <v>42</v>
      </c>
      <c r="E11" s="551" t="s">
        <v>43</v>
      </c>
      <c r="F11" s="551" t="s">
        <v>2</v>
      </c>
      <c r="G11" s="552" t="s">
        <v>41</v>
      </c>
      <c r="H11" s="551" t="s">
        <v>3</v>
      </c>
      <c r="I11" s="551"/>
      <c r="J11" s="551"/>
      <c r="K11" s="555"/>
      <c r="M11" s="33"/>
      <c r="N11" s="33"/>
      <c r="O11" s="33"/>
      <c r="P11" s="33"/>
      <c r="R11" s="34"/>
      <c r="S11" s="74"/>
      <c r="T11" s="74"/>
    </row>
    <row r="12" spans="1:21" ht="15" customHeight="1">
      <c r="B12" s="547"/>
      <c r="C12" s="549"/>
      <c r="D12" s="541"/>
      <c r="E12" s="541"/>
      <c r="F12" s="541"/>
      <c r="G12" s="553"/>
      <c r="H12" s="543" t="s">
        <v>46</v>
      </c>
      <c r="I12" s="543" t="s">
        <v>5</v>
      </c>
      <c r="J12" s="541" t="s">
        <v>47</v>
      </c>
      <c r="K12" s="542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47"/>
      <c r="C13" s="550"/>
      <c r="D13" s="541"/>
      <c r="E13" s="541"/>
      <c r="F13" s="541"/>
      <c r="G13" s="554"/>
      <c r="H13" s="544"/>
      <c r="I13" s="544"/>
      <c r="J13" s="541"/>
      <c r="K13" s="542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SATUAN'!$C$7:$C$1492,0),0)),"",OFFSET('HARGA SATUAN'!$I$6,MATCH(C14,'HARGA SATUAN'!$C$7:$C$1492,0),0))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23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1035</v>
      </c>
      <c r="C15" s="76" t="s">
        <v>1128</v>
      </c>
      <c r="D15" s="39"/>
      <c r="E15" s="40"/>
      <c r="F15" s="79"/>
      <c r="G15" s="41" t="str">
        <f ca="1">IF(ISERROR(OFFSET('HARGA SATUAN'!$I$6,MATCH(C15,'HARGA SATUAN'!$C$7:$C$1492,0),0)),"",OFFSET('HARGA SATUAN'!$I$6,MATCH(C15,'HARGA SATUAN'!$C$7:$C$1492,0),0))</f>
        <v/>
      </c>
      <c r="H15" s="42">
        <f t="shared" ref="H15:H23" si="1">IF(OR(D15="MDU",D15="MDU-KD"),G15*F15,0)</f>
        <v>0</v>
      </c>
      <c r="I15" s="42">
        <f t="shared" ref="I15:I23" si="2">IF(D15="HDW",G15*F15,0)</f>
        <v>0</v>
      </c>
      <c r="J15" s="42">
        <f t="shared" ref="J15:J23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>
      <c r="A16" s="30">
        <v>1</v>
      </c>
      <c r="B16" s="100">
        <f ca="1">IF(C16="","",A16)</f>
        <v>1</v>
      </c>
      <c r="C16" s="109" t="str">
        <f t="shared" ref="C16:C35" ca="1" si="4">IF(ISERROR(OFFSET($C$56,MATCH(A16,$F$57:$F$76,0),0)),"",OFFSET($C$56,MATCH(A16,$F$57:$F$76,0),0))</f>
        <v>Tiang Beton 9M-200 daN+E</v>
      </c>
      <c r="D16" s="101" t="str">
        <f ca="1">IF(ISERROR(OFFSET('HARGA SATUAN'!$D$6,MATCH(C16,'HARGA SATUAN'!$C$7:$C$1492,0),0)),"",OFFSET('HARGA SATUAN'!$D$6,MATCH(C16,'HARGA SATUAN'!$C$7:$C$1492,0),0))</f>
        <v>HDW</v>
      </c>
      <c r="E16" s="101" t="str">
        <f ca="1">IF(B16="+","Unit",IF(ISERROR(OFFSET('HARGA SATUAN'!$E$6,MATCH(C16,'HARGA SATUAN'!$C$7:$C$1492,0),0)),"",OFFSET('HARGA SATUAN'!$E$6,MATCH(C16,'HARGA SATUAN'!$C$7:$C$1492,0),0)))</f>
        <v>Btg</v>
      </c>
      <c r="F16" s="101">
        <f t="shared" ref="F16:F36" ca="1" si="5">IF(ISERROR(OFFSET($D$56,MATCH(A16,$F$57:$F$76,0),0)),"",OFFSET($D$56,MATCH(A16,$F$57:$F$76,0),0))</f>
        <v>8</v>
      </c>
      <c r="G16" s="41">
        <f ca="1">IF(ISERROR(OFFSET('HARGA SATUAN'!$I$6,MATCH(C16,'HARGA SATUAN'!$C$7:$C$1492,0),0)),"",OFFSET('HARGA SATUAN'!$I$6,MATCH(C16,'HARGA SATUAN'!$C$7:$C$1492,0),0))</f>
        <v>3382600</v>
      </c>
      <c r="H16" s="42">
        <f t="shared" ca="1" si="1"/>
        <v>0</v>
      </c>
      <c r="I16" s="42">
        <f t="shared" ca="1" si="2"/>
        <v>27060800</v>
      </c>
      <c r="J16" s="42">
        <f t="shared" ca="1" si="3"/>
        <v>0</v>
      </c>
      <c r="K16" s="43">
        <f t="shared" ca="1" si="0"/>
        <v>27060800</v>
      </c>
      <c r="L16" s="46"/>
      <c r="Q16" s="36"/>
      <c r="R16" s="45"/>
      <c r="S16" s="45"/>
      <c r="T16" s="45"/>
    </row>
    <row r="17" spans="1:20" s="47" customFormat="1">
      <c r="A17" s="30">
        <v>2</v>
      </c>
      <c r="B17" s="100" t="str">
        <f t="shared" ref="B17:B23" ca="1" si="6">IF(C17="","",A17)</f>
        <v/>
      </c>
      <c r="C17" s="109" t="str">
        <f t="shared" ca="1" si="4"/>
        <v/>
      </c>
      <c r="D17" s="101" t="str">
        <f ca="1">IF(ISERROR(OFFSET('HARGA SATUAN'!$D$6,MATCH(C17,'HARGA SATUAN'!$C$7:$C$1492,0),0)),"",OFFSET('HARGA SATUAN'!$D$6,MATCH(C17,'HARGA SATUAN'!$C$7:$C$1492,0),0))</f>
        <v/>
      </c>
      <c r="E17" s="101">
        <f ca="1">IF(B17="+","Unit",IF(ISERROR(OFFSET('HARGA SATUAN'!$E$6,MATCH(C17,'HARGA SATUAN'!$C$7:$C$1492,0),0)),"",OFFSET('HARGA SATUAN'!$E$6,MATCH(C17,'HARGA SATUAN'!$C$7:$C$1492,0),0)))</f>
        <v>0</v>
      </c>
      <c r="F17" s="101" t="str">
        <f t="shared" ca="1" si="5"/>
        <v/>
      </c>
      <c r="G17" s="41">
        <f ca="1">IF(ISERROR(OFFSET('HARGA SATUAN'!$I$6,MATCH(C17,'HARGA SATUAN'!$C$7:$C$1492,0),0)),"",OFFSET('HARGA SATUAN'!$I$6,MATCH(C17,'HARGA SATUAN'!$C$7:$C$1492,0),0))</f>
        <v>0</v>
      </c>
      <c r="H17" s="42">
        <f t="shared" ca="1" si="1"/>
        <v>0</v>
      </c>
      <c r="I17" s="42">
        <f t="shared" ca="1" si="2"/>
        <v>0</v>
      </c>
      <c r="J17" s="42">
        <f t="shared" ca="1" si="3"/>
        <v>0</v>
      </c>
      <c r="K17" s="43">
        <f t="shared" ca="1" si="0"/>
        <v>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 t="str">
        <f t="shared" ca="1" si="6"/>
        <v/>
      </c>
      <c r="C18" s="109" t="str">
        <f t="shared" ca="1" si="4"/>
        <v/>
      </c>
      <c r="D18" s="101" t="str">
        <f ca="1">IF(ISERROR(OFFSET('HARGA SATUAN'!$D$6,MATCH(C18,'HARGA SATUAN'!$C$7:$C$1492,0),0)),"",OFFSET('HARGA SATUAN'!$D$6,MATCH(C18,'HARGA SATUAN'!$C$7:$C$1492,0),0))</f>
        <v/>
      </c>
      <c r="E18" s="101">
        <f ca="1">IF(B18="+","Unit",IF(ISERROR(OFFSET('HARGA SATUAN'!$E$6,MATCH(C18,'HARGA SATUAN'!$C$7:$C$1492,0),0)),"",OFFSET('HARGA SATUAN'!$E$6,MATCH(C18,'HARGA SATUAN'!$C$7:$C$1492,0),0)))</f>
        <v>0</v>
      </c>
      <c r="F18" s="101" t="str">
        <f t="shared" ca="1" si="5"/>
        <v/>
      </c>
      <c r="G18" s="41">
        <f ca="1">IF(ISERROR(OFFSET('HARGA SATUAN'!$I$6,MATCH(C18,'HARGA SATUAN'!$C$7:$C$1492,0),0)),"",OFFSET('HARGA SATUAN'!$I$6,MATCH(C18,'HARGA SATUAN'!$C$7:$C$1492,0),0))</f>
        <v>0</v>
      </c>
      <c r="H18" s="42">
        <f t="shared" ca="1" si="1"/>
        <v>0</v>
      </c>
      <c r="I18" s="42">
        <f t="shared" ca="1" si="2"/>
        <v>0</v>
      </c>
      <c r="J18" s="42">
        <f t="shared" ca="1" si="3"/>
        <v>0</v>
      </c>
      <c r="K18" s="43">
        <f t="shared" ca="1" si="0"/>
        <v>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 t="str">
        <f t="shared" ca="1" si="6"/>
        <v/>
      </c>
      <c r="C19" s="109" t="str">
        <f t="shared" ca="1" si="4"/>
        <v/>
      </c>
      <c r="D19" s="101" t="str">
        <f ca="1">IF(ISERROR(OFFSET('HARGA SATUAN'!$D$6,MATCH(C19,'HARGA SATUAN'!$C$7:$C$1492,0),0)),"",OFFSET('HARGA SATUAN'!$D$6,MATCH(C19,'HARGA SATUAN'!$C$7:$C$1492,0),0))</f>
        <v/>
      </c>
      <c r="E19" s="101">
        <f ca="1">IF(B19="+","Unit",IF(ISERROR(OFFSET('HARGA SATUAN'!$E$6,MATCH(C19,'HARGA SATUAN'!$C$7:$C$1492,0),0)),"",OFFSET('HARGA SATUAN'!$E$6,MATCH(C19,'HARGA SATUAN'!$C$7:$C$1492,0),0)))</f>
        <v>0</v>
      </c>
      <c r="F19" s="101" t="str">
        <f t="shared" ca="1" si="5"/>
        <v/>
      </c>
      <c r="G19" s="41">
        <f ca="1">IF(ISERROR(OFFSET('HARGA SATUAN'!$I$6,MATCH(C19,'HARGA SATUAN'!$C$7:$C$1492,0),0)),"",OFFSET('HARGA SATUAN'!$I$6,MATCH(C19,'HARGA SATUAN'!$C$7:$C$1492,0),0))</f>
        <v>0</v>
      </c>
      <c r="H19" s="42">
        <f t="shared" ca="1" si="1"/>
        <v>0</v>
      </c>
      <c r="I19" s="42">
        <f t="shared" ca="1" si="2"/>
        <v>0</v>
      </c>
      <c r="J19" s="42">
        <f t="shared" ca="1" si="3"/>
        <v>0</v>
      </c>
      <c r="K19" s="43">
        <f t="shared" ca="1" si="0"/>
        <v>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 t="str">
        <f t="shared" ca="1" si="6"/>
        <v/>
      </c>
      <c r="C20" s="109" t="str">
        <f t="shared" ca="1" si="4"/>
        <v/>
      </c>
      <c r="D20" s="101" t="str">
        <f ca="1">IF(ISERROR(OFFSET('HARGA SATUAN'!$D$6,MATCH(C20,'HARGA SATUAN'!$C$7:$C$1492,0),0)),"",OFFSET('HARGA SATUAN'!$D$6,MATCH(C20,'HARGA SATUAN'!$C$7:$C$1492,0),0))</f>
        <v/>
      </c>
      <c r="E20" s="101">
        <f ca="1">IF(B20="+","Unit",IF(ISERROR(OFFSET('HARGA SATUAN'!$E$6,MATCH(C20,'HARGA SATUAN'!$C$7:$C$1492,0),0)),"",OFFSET('HARGA SATUAN'!$E$6,MATCH(C20,'HARGA SATUAN'!$C$7:$C$1492,0),0)))</f>
        <v>0</v>
      </c>
      <c r="F20" s="101" t="str">
        <f t="shared" ca="1" si="5"/>
        <v/>
      </c>
      <c r="G20" s="41">
        <f ca="1">IF(ISERROR(OFFSET('HARGA SATUAN'!$I$6,MATCH(C20,'HARGA SATUAN'!$C$7:$C$1492,0),0)),"",OFFSET('HARGA SATUAN'!$I$6,MATCH(C20,'HARGA SATUAN'!$C$7:$C$1492,0),0))</f>
        <v>0</v>
      </c>
      <c r="H20" s="42">
        <f t="shared" ca="1" si="1"/>
        <v>0</v>
      </c>
      <c r="I20" s="42">
        <f t="shared" ca="1" si="2"/>
        <v>0</v>
      </c>
      <c r="J20" s="42">
        <f t="shared" ca="1" si="3"/>
        <v>0</v>
      </c>
      <c r="K20" s="43">
        <f t="shared" ca="1" si="0"/>
        <v>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 t="str">
        <f t="shared" ca="1" si="6"/>
        <v/>
      </c>
      <c r="C21" s="109" t="str">
        <f t="shared" ca="1" si="4"/>
        <v/>
      </c>
      <c r="D21" s="101" t="str">
        <f ca="1">IF(ISERROR(OFFSET('HARGA SATUAN'!$D$6,MATCH(C21,'HARGA SATUAN'!$C$7:$C$1492,0),0)),"",OFFSET('HARGA SATUAN'!$D$6,MATCH(C21,'HARGA SATUAN'!$C$7:$C$1492,0),0))</f>
        <v/>
      </c>
      <c r="E21" s="101">
        <f ca="1">IF(B21="+","Unit",IF(ISERROR(OFFSET('HARGA SATUAN'!$E$6,MATCH(C21,'HARGA SATUAN'!$C$7:$C$1492,0),0)),"",OFFSET('HARGA SATUAN'!$E$6,MATCH(C21,'HARGA SATUAN'!$C$7:$C$1492,0),0)))</f>
        <v>0</v>
      </c>
      <c r="F21" s="101" t="str">
        <f t="shared" ca="1" si="5"/>
        <v/>
      </c>
      <c r="G21" s="41">
        <f ca="1">IF(ISERROR(OFFSET('HARGA SATUAN'!$I$6,MATCH(C21,'HARGA SATUAN'!$C$7:$C$1492,0),0)),"",OFFSET('HARGA SATUAN'!$I$6,MATCH(C21,'HARGA SATUAN'!$C$7:$C$1492,0),0))</f>
        <v>0</v>
      </c>
      <c r="H21" s="42">
        <f t="shared" ca="1" si="1"/>
        <v>0</v>
      </c>
      <c r="I21" s="42">
        <f t="shared" ca="1" si="2"/>
        <v>0</v>
      </c>
      <c r="J21" s="42">
        <f t="shared" ca="1" si="3"/>
        <v>0</v>
      </c>
      <c r="K21" s="43">
        <f t="shared" ca="1" si="0"/>
        <v>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 t="str">
        <f t="shared" ca="1" si="6"/>
        <v/>
      </c>
      <c r="C22" s="109" t="str">
        <f t="shared" ca="1" si="4"/>
        <v/>
      </c>
      <c r="D22" s="101" t="str">
        <f ca="1">IF(ISERROR(OFFSET('HARGA SATUAN'!$D$6,MATCH(C22,'HARGA SATUAN'!$C$7:$C$1492,0),0)),"",OFFSET('HARGA SATUAN'!$D$6,MATCH(C22,'HARGA SATUAN'!$C$7:$C$1492,0),0))</f>
        <v/>
      </c>
      <c r="E22" s="101">
        <f ca="1">IF(B22="+","Unit",IF(ISERROR(OFFSET('HARGA SATUAN'!$E$6,MATCH(C22,'HARGA SATUAN'!$C$7:$C$1492,0),0)),"",OFFSET('HARGA SATUAN'!$E$6,MATCH(C22,'HARGA SATUAN'!$C$7:$C$1492,0),0)))</f>
        <v>0</v>
      </c>
      <c r="F22" s="101" t="str">
        <f t="shared" ca="1" si="5"/>
        <v/>
      </c>
      <c r="G22" s="41">
        <f ca="1">IF(ISERROR(OFFSET('HARGA SATUAN'!$I$6,MATCH(C22,'HARGA SATUAN'!$C$7:$C$1492,0),0)),"",OFFSET('HARGA SATUAN'!$I$6,MATCH(C22,'HARGA SATUAN'!$C$7:$C$1492,0),0))</f>
        <v>0</v>
      </c>
      <c r="H22" s="42">
        <f t="shared" ca="1" si="1"/>
        <v>0</v>
      </c>
      <c r="I22" s="42">
        <f t="shared" ca="1" si="2"/>
        <v>0</v>
      </c>
      <c r="J22" s="42">
        <f t="shared" ca="1" si="3"/>
        <v>0</v>
      </c>
      <c r="K22" s="43">
        <f t="shared" ca="1" si="0"/>
        <v>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 t="str">
        <f t="shared" ca="1" si="6"/>
        <v/>
      </c>
      <c r="C23" s="109" t="str">
        <f t="shared" ca="1" si="4"/>
        <v/>
      </c>
      <c r="D23" s="101" t="str">
        <f ca="1">IF(ISERROR(OFFSET('HARGA SATUAN'!$D$6,MATCH(C23,'HARGA SATUAN'!$C$7:$C$1492,0),0)),"",OFFSET('HARGA SATUAN'!$D$6,MATCH(C23,'HARGA SATUAN'!$C$7:$C$1492,0),0))</f>
        <v/>
      </c>
      <c r="E23" s="101">
        <f ca="1">IF(B23="+","Unit",IF(ISERROR(OFFSET('HARGA SATUAN'!$E$6,MATCH(C23,'HARGA SATUAN'!$C$7:$C$1492,0),0)),"",OFFSET('HARGA SATUAN'!$E$6,MATCH(C23,'HARGA SATUAN'!$C$7:$C$1492,0),0)))</f>
        <v>0</v>
      </c>
      <c r="F23" s="101" t="str">
        <f t="shared" ca="1" si="5"/>
        <v/>
      </c>
      <c r="G23" s="41">
        <f ca="1">IF(ISERROR(OFFSET('HARGA SATUAN'!$I$6,MATCH(C23,'HARGA SATUAN'!$C$7:$C$1492,0),0)),"",OFFSET('HARGA SATUAN'!$I$6,MATCH(C23,'HARGA SATUAN'!$C$7:$C$1492,0),0))</f>
        <v>0</v>
      </c>
      <c r="H23" s="42">
        <f t="shared" ca="1" si="1"/>
        <v>0</v>
      </c>
      <c r="I23" s="42">
        <f t="shared" ca="1" si="2"/>
        <v>0</v>
      </c>
      <c r="J23" s="42">
        <f t="shared" ca="1" si="3"/>
        <v>0</v>
      </c>
      <c r="K23" s="43">
        <f t="shared" ca="1" si="0"/>
        <v>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 t="str">
        <f t="shared" ref="B24:B35" ca="1" si="7">IF(C24="","",A24)</f>
        <v/>
      </c>
      <c r="C24" s="109" t="str">
        <f t="shared" ca="1" si="4"/>
        <v/>
      </c>
      <c r="D24" s="101" t="str">
        <f ca="1">IF(ISERROR(OFFSET('HARGA SATUAN'!$D$6,MATCH(C24,'HARGA SATUAN'!$C$7:$C$1492,0),0)),"",OFFSET('HARGA SATUAN'!$D$6,MATCH(C24,'HARGA SATUAN'!$C$7:$C$1492,0),0))</f>
        <v/>
      </c>
      <c r="E24" s="101">
        <f ca="1">IF(B24="+","Unit",IF(ISERROR(OFFSET('HARGA SATUAN'!$E$6,MATCH(C24,'HARGA SATUAN'!$C$7:$C$1492,0),0)),"",OFFSET('HARGA SATUAN'!$E$6,MATCH(C24,'HARGA SATUAN'!$C$7:$C$1492,0),0)))</f>
        <v>0</v>
      </c>
      <c r="F24" s="101" t="str">
        <f t="shared" ca="1" si="5"/>
        <v/>
      </c>
      <c r="G24" s="41">
        <f ca="1">IF(ISERROR(OFFSET('HARGA SATUAN'!$I$6,MATCH(C24,'HARGA SATUAN'!$C$7:$C$1492,0),0)),"",OFFSET('HARGA SATUAN'!$I$6,MATCH(C24,'HARGA SATUAN'!$C$7:$C$1492,0),0))</f>
        <v>0</v>
      </c>
      <c r="H24" s="42">
        <f t="shared" ref="H24:H35" ca="1" si="8">IF(OR(D24="MDU",D24="MDU-KD"),G24*F24,0)</f>
        <v>0</v>
      </c>
      <c r="I24" s="42">
        <f t="shared" ref="I24:I35" ca="1" si="9">IF(D24="HDW",G24*F24,0)</f>
        <v>0</v>
      </c>
      <c r="J24" s="42">
        <f t="shared" ref="J24:J35" ca="1" si="10">IF(D24="JASA",G24*F24,0)</f>
        <v>0</v>
      </c>
      <c r="K24" s="43">
        <f t="shared" ref="K24:K35" ca="1" si="11">SUM(H24:J24)</f>
        <v>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 t="str">
        <f t="shared" ca="1" si="7"/>
        <v/>
      </c>
      <c r="C25" s="109" t="str">
        <f t="shared" ca="1" si="4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01" t="str">
        <f t="shared" ca="1" si="5"/>
        <v/>
      </c>
      <c r="G25" s="41">
        <f ca="1">IF(ISERROR(OFFSET('HARGA SATUAN'!$I$6,MATCH(C25,'HARGA SATUAN'!$C$7:$C$1492,0),0)),"",OFFSET('HARGA SATUAN'!$I$6,MATCH(C25,'HARGA SATUAN'!$C$7:$C$1492,0),0))</f>
        <v>0</v>
      </c>
      <c r="H25" s="42">
        <f t="shared" ca="1" si="8"/>
        <v>0</v>
      </c>
      <c r="I25" s="42">
        <f t="shared" ca="1" si="9"/>
        <v>0</v>
      </c>
      <c r="J25" s="42">
        <f t="shared" ca="1" si="10"/>
        <v>0</v>
      </c>
      <c r="K25" s="43">
        <f t="shared" ca="1" si="11"/>
        <v>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7"/>
        <v/>
      </c>
      <c r="C26" s="109" t="str">
        <f t="shared" ca="1" si="4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01" t="str">
        <f t="shared" ca="1" si="5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42">
        <f t="shared" ca="1" si="8"/>
        <v>0</v>
      </c>
      <c r="I26" s="42">
        <f t="shared" ca="1" si="9"/>
        <v>0</v>
      </c>
      <c r="J26" s="42">
        <f t="shared" ca="1" si="10"/>
        <v>0</v>
      </c>
      <c r="K26" s="43">
        <f t="shared" ca="1" si="11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7"/>
        <v/>
      </c>
      <c r="C27" s="109" t="str">
        <f t="shared" ca="1" si="4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01" t="str">
        <f t="shared" ca="1" si="5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42">
        <f t="shared" ca="1" si="8"/>
        <v>0</v>
      </c>
      <c r="I27" s="42">
        <f t="shared" ca="1" si="9"/>
        <v>0</v>
      </c>
      <c r="J27" s="42">
        <f t="shared" ca="1" si="10"/>
        <v>0</v>
      </c>
      <c r="K27" s="43">
        <f t="shared" ca="1" si="11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7"/>
        <v/>
      </c>
      <c r="C28" s="109" t="str">
        <f t="shared" ca="1" si="4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01" t="str">
        <f t="shared" ca="1" si="5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42">
        <f t="shared" ca="1" si="8"/>
        <v>0</v>
      </c>
      <c r="I28" s="42">
        <f t="shared" ca="1" si="9"/>
        <v>0</v>
      </c>
      <c r="J28" s="42">
        <f t="shared" ca="1" si="10"/>
        <v>0</v>
      </c>
      <c r="K28" s="43">
        <f t="shared" ca="1" si="11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7"/>
        <v/>
      </c>
      <c r="C29" s="109" t="str">
        <f t="shared" ca="1" si="4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01" t="str">
        <f t="shared" ca="1" si="5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42">
        <f t="shared" ca="1" si="8"/>
        <v>0</v>
      </c>
      <c r="I29" s="42">
        <f t="shared" ca="1" si="9"/>
        <v>0</v>
      </c>
      <c r="J29" s="42">
        <f t="shared" ca="1" si="10"/>
        <v>0</v>
      </c>
      <c r="K29" s="43">
        <f t="shared" ca="1" si="11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7"/>
        <v/>
      </c>
      <c r="C30" s="109" t="str">
        <f t="shared" ca="1" si="4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01" t="str">
        <f t="shared" ca="1" si="5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42">
        <f t="shared" ca="1" si="8"/>
        <v>0</v>
      </c>
      <c r="I30" s="42">
        <f t="shared" ca="1" si="9"/>
        <v>0</v>
      </c>
      <c r="J30" s="42">
        <f t="shared" ca="1" si="10"/>
        <v>0</v>
      </c>
      <c r="K30" s="43">
        <f t="shared" ca="1" si="11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7"/>
        <v/>
      </c>
      <c r="C31" s="109" t="str">
        <f t="shared" ca="1" si="4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01" t="str">
        <f t="shared" ca="1" si="5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42">
        <f t="shared" ca="1" si="8"/>
        <v>0</v>
      </c>
      <c r="I31" s="42">
        <f t="shared" ca="1" si="9"/>
        <v>0</v>
      </c>
      <c r="J31" s="42">
        <f t="shared" ca="1" si="10"/>
        <v>0</v>
      </c>
      <c r="K31" s="43">
        <f t="shared" ca="1" si="11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7"/>
        <v/>
      </c>
      <c r="C32" s="109" t="str">
        <f t="shared" ca="1" si="4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01" t="str">
        <f t="shared" ca="1" si="5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42">
        <f t="shared" ca="1" si="8"/>
        <v>0</v>
      </c>
      <c r="I32" s="42">
        <f t="shared" ca="1" si="9"/>
        <v>0</v>
      </c>
      <c r="J32" s="42">
        <f t="shared" ca="1" si="10"/>
        <v>0</v>
      </c>
      <c r="K32" s="43">
        <f t="shared" ca="1" si="11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7"/>
        <v/>
      </c>
      <c r="C33" s="109" t="str">
        <f t="shared" ca="1" si="4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01" t="str">
        <f t="shared" ca="1" si="5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42">
        <f t="shared" ca="1" si="8"/>
        <v>0</v>
      </c>
      <c r="I33" s="42">
        <f t="shared" ca="1" si="9"/>
        <v>0</v>
      </c>
      <c r="J33" s="42">
        <f t="shared" ca="1" si="10"/>
        <v>0</v>
      </c>
      <c r="K33" s="43">
        <f t="shared" ca="1" si="11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7"/>
        <v/>
      </c>
      <c r="C34" s="109" t="str">
        <f t="shared" ca="1" si="4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01" t="str">
        <f t="shared" ca="1" si="5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42">
        <f t="shared" ca="1" si="8"/>
        <v>0</v>
      </c>
      <c r="I34" s="42">
        <f t="shared" ca="1" si="9"/>
        <v>0</v>
      </c>
      <c r="J34" s="42">
        <f t="shared" ca="1" si="10"/>
        <v>0</v>
      </c>
      <c r="K34" s="43">
        <f t="shared" ca="1" si="11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7"/>
        <v/>
      </c>
      <c r="C35" s="109" t="str">
        <f t="shared" ca="1" si="4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01" t="str">
        <f t="shared" ca="1" si="5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42">
        <f t="shared" ca="1" si="8"/>
        <v>0</v>
      </c>
      <c r="I35" s="42">
        <f t="shared" ca="1" si="9"/>
        <v>0</v>
      </c>
      <c r="J35" s="42">
        <f t="shared" ca="1" si="10"/>
        <v>0</v>
      </c>
      <c r="K35" s="43">
        <f t="shared" ca="1" si="11"/>
        <v>0</v>
      </c>
      <c r="L35" s="46"/>
      <c r="Q35" s="36"/>
      <c r="R35" s="45"/>
      <c r="S35" s="45"/>
      <c r="T35" s="45"/>
    </row>
    <row r="36" spans="1:20" s="47" customFormat="1">
      <c r="A36" s="30"/>
      <c r="B36" s="102"/>
      <c r="C36" s="103"/>
      <c r="D36" s="101" t="str">
        <f ca="1">IF(ISERROR(OFFSET('HARGA SATUAN'!$D$6,MATCH(C36,'HARGA SATUAN'!$C$7:$C$1492,0),0)),"",OFFSET('HARGA SATUAN'!$D$6,MATCH(C36,'HARGA SATUAN'!$C$7:$C$1492,0),0))</f>
        <v/>
      </c>
      <c r="E36" s="101" t="str">
        <f ca="1">IF(B36="+","Unit",IF(ISERROR(OFFSET('HARGA SATUAN'!$E$6,MATCH(C36,'HARGA SATUAN'!$C$7:$C$1492,0),0)),"",OFFSET('HARGA SATUAN'!$E$6,MATCH(C36,'HARGA SATUAN'!$C$7:$C$1492,0),0)))</f>
        <v/>
      </c>
      <c r="F36" s="101">
        <f t="shared" ca="1" si="5"/>
        <v>0</v>
      </c>
      <c r="G36" s="41" t="str">
        <f ca="1">IF(ISERROR(OFFSET('HARGA SATUAN'!$I$6,MATCH(C36,'HARGA SATUAN'!$C$7:$C$1492,0),0)),"",OFFSET('HARGA SATUAN'!$I$6,MATCH(C36,'HARGA SATUAN'!$C$7:$C$1492,0),0))</f>
        <v/>
      </c>
      <c r="H36" s="42">
        <f ca="1">IF(OR(D36="MDU",D36="MDU-KD"),G36*F36,0)</f>
        <v>0</v>
      </c>
      <c r="I36" s="42">
        <f ca="1">IF(D36="HDW",G36*F36,0)</f>
        <v>0</v>
      </c>
      <c r="J36" s="42">
        <f ca="1">IF(D36="JASA",G36*F36,0)</f>
        <v>0</v>
      </c>
      <c r="K36" s="43">
        <f ca="1">SUM(H36:J36)</f>
        <v>0</v>
      </c>
      <c r="L36" s="46"/>
      <c r="Q36" s="36"/>
      <c r="R36" s="45"/>
      <c r="S36" s="45"/>
      <c r="T36" s="45"/>
    </row>
    <row r="37" spans="1:20" s="47" customFormat="1" ht="9" customHeight="1" thickBot="1">
      <c r="A37" s="30"/>
      <c r="B37" s="48"/>
      <c r="C37" s="49"/>
      <c r="D37" s="50"/>
      <c r="E37" s="51"/>
      <c r="F37" s="51"/>
      <c r="G37" s="51"/>
      <c r="H37" s="52"/>
      <c r="I37" s="52"/>
      <c r="J37" s="52"/>
      <c r="K37" s="53"/>
      <c r="L37" s="44"/>
    </row>
    <row r="38" spans="1:20" s="36" customFormat="1">
      <c r="A38" s="30"/>
      <c r="B38" s="54"/>
      <c r="C38" s="539" t="s">
        <v>1008</v>
      </c>
      <c r="D38" s="539"/>
      <c r="E38" s="539"/>
      <c r="F38" s="539"/>
      <c r="G38" s="77" t="s">
        <v>9</v>
      </c>
      <c r="H38" s="55">
        <f ca="1">SUM(H14:H37)</f>
        <v>0</v>
      </c>
      <c r="I38" s="55">
        <f ca="1">SUM(I14:I37)</f>
        <v>27060800</v>
      </c>
      <c r="J38" s="55">
        <f ca="1">SUM(J14:J37)</f>
        <v>0</v>
      </c>
      <c r="K38" s="55">
        <f ca="1">SUM(K14:K37)</f>
        <v>27060800</v>
      </c>
      <c r="L38" s="44"/>
      <c r="R38" s="99"/>
      <c r="S38" s="99"/>
      <c r="T38" s="99"/>
    </row>
    <row r="39" spans="1:20" s="36" customFormat="1">
      <c r="A39" s="30"/>
      <c r="B39" s="56"/>
      <c r="C39" s="540" t="s">
        <v>462</v>
      </c>
      <c r="D39" s="540"/>
      <c r="E39" s="540"/>
      <c r="F39" s="540"/>
      <c r="G39" s="59" t="s">
        <v>9</v>
      </c>
      <c r="H39" s="60">
        <f ca="1">H38*0.1</f>
        <v>0</v>
      </c>
      <c r="I39" s="60">
        <f ca="1">I38*0.1</f>
        <v>2706080</v>
      </c>
      <c r="J39" s="60">
        <f ca="1">J38*0.1</f>
        <v>0</v>
      </c>
      <c r="K39" s="60">
        <f ca="1">K38*0.1</f>
        <v>2706080</v>
      </c>
      <c r="L39" s="44"/>
      <c r="N39" s="57"/>
      <c r="R39" s="58"/>
      <c r="S39" s="58"/>
      <c r="T39" s="58"/>
    </row>
    <row r="40" spans="1:20" s="36" customFormat="1" ht="15.75" thickBot="1">
      <c r="A40" s="30"/>
      <c r="B40" s="56"/>
      <c r="C40" s="529" t="s">
        <v>463</v>
      </c>
      <c r="D40" s="529"/>
      <c r="E40" s="529"/>
      <c r="F40" s="529"/>
      <c r="G40" s="61" t="s">
        <v>9</v>
      </c>
      <c r="H40" s="78">
        <f ca="1">SUM(H38:H39)</f>
        <v>0</v>
      </c>
      <c r="I40" s="78">
        <f ca="1">SUM(I38:I39)</f>
        <v>29766880</v>
      </c>
      <c r="J40" s="61">
        <f ca="1">SUM(J38:J39)</f>
        <v>0</v>
      </c>
      <c r="K40" s="61">
        <f ca="1">SUM(K38:K39)</f>
        <v>29766880</v>
      </c>
      <c r="L40" s="44"/>
      <c r="R40" s="99"/>
      <c r="S40" s="99"/>
      <c r="T40" s="99"/>
    </row>
    <row r="41" spans="1:20" s="36" customFormat="1">
      <c r="A41" s="30"/>
      <c r="B41" s="532" t="e">
        <f ca="1">"Terbilang : ( "&amp;L42&amp;" Rupiah )"</f>
        <v>#NAME?</v>
      </c>
      <c r="C41" s="533"/>
      <c r="D41" s="533"/>
      <c r="E41" s="533"/>
      <c r="F41" s="533"/>
      <c r="G41" s="533"/>
      <c r="H41" s="533"/>
      <c r="I41" s="533"/>
      <c r="J41" s="533"/>
      <c r="K41" s="534"/>
      <c r="L41" s="44"/>
      <c r="R41" s="58"/>
      <c r="S41" s="58"/>
      <c r="T41" s="58"/>
    </row>
    <row r="42" spans="1:20" s="36" customFormat="1">
      <c r="A42" s="30"/>
      <c r="B42" s="535"/>
      <c r="C42" s="536"/>
      <c r="D42" s="536"/>
      <c r="E42" s="536"/>
      <c r="F42" s="536"/>
      <c r="G42" s="536"/>
      <c r="H42" s="536"/>
      <c r="I42" s="536"/>
      <c r="J42" s="536"/>
      <c r="K42" s="537"/>
      <c r="L42" s="62" t="e">
        <f ca="1">PROPER([91]!terbilang(K40))</f>
        <v>#NAME?</v>
      </c>
    </row>
    <row r="43" spans="1:20" s="36" customFormat="1" ht="15.75" thickBot="1">
      <c r="A43" s="30"/>
      <c r="B43" s="90" t="str">
        <f>"Harga yang dipakai adalah "&amp;'HARGA SATUAN'!I5&amp;""</f>
        <v>Harga yang dipakai adalah RAB HSS 2023</v>
      </c>
      <c r="C43" s="63"/>
      <c r="D43" s="32"/>
      <c r="E43" s="32"/>
      <c r="F43" s="32"/>
      <c r="G43" s="64"/>
      <c r="H43" s="64"/>
      <c r="I43" s="64"/>
      <c r="J43" s="64"/>
      <c r="K43" s="65"/>
      <c r="L43" s="44"/>
    </row>
    <row r="44" spans="1:20" s="36" customFormat="1">
      <c r="A44" s="30"/>
      <c r="B44" s="66"/>
      <c r="C44" s="67"/>
      <c r="D44" s="68"/>
      <c r="E44" s="69"/>
      <c r="F44" s="69"/>
      <c r="G44" s="69"/>
      <c r="H44" s="45"/>
      <c r="I44" s="45"/>
      <c r="J44" s="70"/>
      <c r="K44" s="70"/>
      <c r="L44" s="44"/>
    </row>
    <row r="45" spans="1:20" s="36" customFormat="1">
      <c r="A45" s="30"/>
      <c r="B45" s="66"/>
      <c r="C45" s="67"/>
      <c r="D45" s="68"/>
      <c r="E45" s="69"/>
      <c r="F45" s="69"/>
      <c r="G45" s="69"/>
      <c r="H45" s="530"/>
      <c r="I45" s="530"/>
      <c r="J45" s="531"/>
      <c r="K45" s="531"/>
      <c r="L45" s="44"/>
    </row>
    <row r="46" spans="1:20" s="36" customFormat="1">
      <c r="A46" s="30"/>
      <c r="B46" s="66"/>
      <c r="C46" s="66"/>
      <c r="D46" s="68"/>
      <c r="E46" s="69"/>
      <c r="F46" s="69"/>
      <c r="G46" s="69"/>
      <c r="H46" s="530"/>
      <c r="I46" s="530"/>
      <c r="J46" s="531"/>
      <c r="K46" s="531"/>
      <c r="L46" s="44"/>
    </row>
    <row r="47" spans="1:20" s="36" customFormat="1">
      <c r="A47" s="30"/>
      <c r="B47" s="66"/>
      <c r="C47" s="66"/>
      <c r="D47" s="68"/>
      <c r="E47" s="69"/>
      <c r="F47" s="69"/>
      <c r="G47" s="69"/>
      <c r="H47" s="530"/>
      <c r="I47" s="530"/>
      <c r="J47" s="531"/>
      <c r="K47" s="531"/>
      <c r="L47" s="44"/>
    </row>
    <row r="48" spans="1:20" s="36" customFormat="1">
      <c r="A48" s="30"/>
      <c r="B48" s="66"/>
      <c r="C48" s="66"/>
      <c r="D48" s="68"/>
      <c r="E48" s="69"/>
      <c r="F48" s="69"/>
      <c r="G48" s="69"/>
      <c r="H48" s="71"/>
      <c r="I48" s="71"/>
      <c r="J48" s="71"/>
      <c r="K48" s="71"/>
      <c r="L48" s="44"/>
    </row>
    <row r="49" spans="1:12" s="36" customFormat="1">
      <c r="A49" s="30"/>
      <c r="B49" s="66"/>
      <c r="C49" s="66"/>
      <c r="D49" s="68"/>
      <c r="E49" s="69"/>
      <c r="F49" s="69"/>
      <c r="G49" s="69"/>
      <c r="H49" s="71"/>
      <c r="I49" s="71"/>
      <c r="J49" s="71"/>
      <c r="K49" s="71"/>
      <c r="L49" s="44"/>
    </row>
    <row r="50" spans="1:12" s="36" customFormat="1">
      <c r="A50" s="30"/>
      <c r="B50" s="66"/>
      <c r="C50" s="66"/>
      <c r="D50" s="68"/>
      <c r="E50" s="69"/>
      <c r="F50" s="69"/>
      <c r="G50" s="69"/>
      <c r="H50" s="71"/>
      <c r="I50" s="71"/>
      <c r="J50" s="71"/>
      <c r="K50" s="71"/>
      <c r="L50" s="44"/>
    </row>
    <row r="51" spans="1:12" s="36" customFormat="1">
      <c r="A51" s="30"/>
      <c r="B51" s="66"/>
      <c r="C51" s="66"/>
      <c r="D51" s="68"/>
      <c r="E51" s="69"/>
      <c r="F51" s="69"/>
      <c r="G51" s="69"/>
      <c r="H51" s="71"/>
      <c r="I51" s="71"/>
      <c r="J51" s="71"/>
      <c r="K51" s="71"/>
      <c r="L51" s="44"/>
    </row>
    <row r="52" spans="1:12" s="36" customFormat="1">
      <c r="A52" s="30"/>
      <c r="B52" s="24"/>
      <c r="C52" s="24"/>
      <c r="D52" s="72"/>
      <c r="E52" s="26"/>
      <c r="F52" s="26"/>
      <c r="G52" s="26"/>
      <c r="H52" s="530"/>
      <c r="I52" s="530"/>
      <c r="J52" s="531"/>
      <c r="K52" s="531"/>
      <c r="L52" s="44"/>
    </row>
    <row r="53" spans="1:12">
      <c r="A53" s="73"/>
      <c r="C53" s="24"/>
      <c r="E53" s="24"/>
      <c r="F53" s="24"/>
      <c r="G53" s="24"/>
    </row>
    <row r="54" spans="1:12">
      <c r="A54" s="73"/>
      <c r="E54" s="24"/>
      <c r="F54" s="24"/>
      <c r="G54" s="24"/>
      <c r="H54" s="149"/>
      <c r="I54" s="149"/>
      <c r="J54" s="150"/>
      <c r="K54" s="150"/>
      <c r="L54" s="147"/>
    </row>
    <row r="55" spans="1:12" hidden="1">
      <c r="A55" s="73"/>
      <c r="E55" s="24"/>
      <c r="F55" s="24"/>
      <c r="G55" s="24"/>
      <c r="H55" s="149"/>
      <c r="I55" s="149"/>
      <c r="J55" s="150"/>
      <c r="K55" s="150"/>
      <c r="L55" s="147"/>
    </row>
    <row r="56" spans="1:12" hidden="1">
      <c r="A56" s="73"/>
      <c r="B56" s="152" t="s">
        <v>0</v>
      </c>
      <c r="C56" s="153" t="s">
        <v>1138</v>
      </c>
      <c r="E56" s="24"/>
      <c r="F56" s="24"/>
      <c r="G56" s="24"/>
      <c r="H56" s="149"/>
      <c r="I56" s="149"/>
      <c r="J56" s="150"/>
      <c r="K56" s="150"/>
      <c r="L56" s="147"/>
    </row>
    <row r="57" spans="1:12" hidden="1">
      <c r="A57" s="73"/>
      <c r="B57" s="24">
        <v>1</v>
      </c>
      <c r="C57" s="72" t="str">
        <f ca="1">IF(ISERROR(OFFSET('HARGA SATUAN'!$C$6,MATCH('REKAP TIANG'!B57,'HARGA SATUAN'!$P$7:$P$1455,0),0)),"",OFFSET('HARGA SATUAN'!$C$6,MATCH('REKAP TIANG'!B57,'HARGA SATUAN'!$P$7:$P$1455,0),0))</f>
        <v>Tiang Beton 9M-200 daN+E</v>
      </c>
      <c r="D57" s="72">
        <f ca="1">SUMIFS(RAB!$F$14:$F$78,RAB!$C$14:$C$78,'REKAP TIANG'!C57)</f>
        <v>8</v>
      </c>
      <c r="E57" s="24">
        <f t="shared" ref="E57:E64" ca="1" si="12">IF(D57=0,0,1)</f>
        <v>1</v>
      </c>
      <c r="F57" s="24">
        <f ca="1">IF(D57=0,0,SUM($E$56:E57))</f>
        <v>1</v>
      </c>
      <c r="G57" s="24"/>
      <c r="H57" s="149"/>
      <c r="I57" s="149"/>
      <c r="J57" s="150"/>
      <c r="K57" s="150"/>
      <c r="L57" s="147"/>
    </row>
    <row r="58" spans="1:12" hidden="1">
      <c r="A58" s="73"/>
      <c r="B58" s="24">
        <v>2</v>
      </c>
      <c r="C58" s="72" t="str">
        <f ca="1">IF(ISERROR(OFFSET('HARGA SATUAN'!$C$6,MATCH('REKAP TIANG'!B58,'HARGA SATUAN'!$P$7:$P$1455,0),0)),"",OFFSET('HARGA SATUAN'!$C$6,MATCH('REKAP TIANG'!B58,'HARGA SATUAN'!$P$7:$P$1455,0),0))</f>
        <v>Tiang Beton 11M-200 daN+E</v>
      </c>
      <c r="D58" s="72">
        <f ca="1">SUMIFS(RAB!$F$14:$F$78,RAB!$C$14:$C$78,'REKAP TIANG'!C58)</f>
        <v>0</v>
      </c>
      <c r="E58" s="24">
        <f t="shared" ca="1" si="12"/>
        <v>0</v>
      </c>
      <c r="F58" s="24">
        <f ca="1">IF(D58=0,0,SUM($E$56:E58))</f>
        <v>0</v>
      </c>
      <c r="G58" s="24"/>
      <c r="H58" s="149"/>
      <c r="I58" s="149"/>
      <c r="J58" s="150"/>
      <c r="K58" s="150"/>
      <c r="L58" s="147"/>
    </row>
    <row r="59" spans="1:12" hidden="1">
      <c r="A59" s="73"/>
      <c r="B59" s="24">
        <v>3</v>
      </c>
      <c r="C59" s="72" t="str">
        <f ca="1">IF(ISERROR(OFFSET('HARGA SATUAN'!$C$6,MATCH('REKAP TIANG'!B59,'HARGA SATUAN'!$P$7:$P$1455,0),0)),"",OFFSET('HARGA SATUAN'!$C$6,MATCH('REKAP TIANG'!B59,'HARGA SATUAN'!$P$7:$P$1455,0),0))</f>
        <v>Tiang Beton 12M-200 daN+E</v>
      </c>
      <c r="D59" s="72">
        <f ca="1">SUMIFS(RAB!$F$14:$F$78,RAB!$C$14:$C$78,'REKAP TIANG'!C59)</f>
        <v>0</v>
      </c>
      <c r="E59" s="24">
        <f t="shared" ca="1" si="12"/>
        <v>0</v>
      </c>
      <c r="F59" s="24">
        <f ca="1">IF(D59=0,0,SUM($E$56:E59))</f>
        <v>0</v>
      </c>
      <c r="G59" s="24"/>
      <c r="H59" s="149"/>
      <c r="I59" s="149"/>
      <c r="J59" s="150"/>
      <c r="K59" s="150"/>
      <c r="L59" s="147"/>
    </row>
    <row r="60" spans="1:12" hidden="1">
      <c r="A60" s="73"/>
      <c r="B60" s="24">
        <v>4</v>
      </c>
      <c r="C60" s="72" t="str">
        <f ca="1">IF(ISERROR(OFFSET('HARGA SATUAN'!$C$6,MATCH('REKAP TIANG'!B60,'HARGA SATUAN'!$P$7:$P$1455,0),0)),"",OFFSET('HARGA SATUAN'!$C$6,MATCH('REKAP TIANG'!B60,'HARGA SATUAN'!$P$7:$P$1455,0),0))</f>
        <v>Tiang Beton 12M-350 daN+E</v>
      </c>
      <c r="D60" s="72">
        <f ca="1">SUMIFS(RAB!$F$14:$F$78,RAB!$C$14:$C$78,'REKAP TIANG'!C60)</f>
        <v>0</v>
      </c>
      <c r="E60" s="24">
        <f t="shared" ca="1" si="12"/>
        <v>0</v>
      </c>
      <c r="F60" s="24">
        <f ca="1">IF(D60=0,0,SUM($E$56:E60))</f>
        <v>0</v>
      </c>
      <c r="G60" s="24"/>
      <c r="H60" s="149"/>
      <c r="I60" s="149"/>
      <c r="J60" s="150"/>
      <c r="K60" s="150"/>
      <c r="L60" s="147"/>
    </row>
    <row r="61" spans="1:12" hidden="1">
      <c r="A61" s="73"/>
      <c r="B61" s="24">
        <v>5</v>
      </c>
      <c r="C61" s="72" t="str">
        <f ca="1">IF(ISERROR(OFFSET('HARGA SATUAN'!$C$6,MATCH('REKAP TIANG'!B61,'HARGA SATUAN'!$P$7:$P$1455,0),0)),"",OFFSET('HARGA SATUAN'!$C$6,MATCH('REKAP TIANG'!B61,'HARGA SATUAN'!$P$7:$P$1455,0),0))</f>
        <v>Tiang Beton 13M-350 daN+E</v>
      </c>
      <c r="D61" s="72">
        <f ca="1">SUMIFS(RAB!$F$14:$F$78,RAB!$C$14:$C$78,'REKAP TIANG'!C61)</f>
        <v>0</v>
      </c>
      <c r="E61" s="24">
        <f t="shared" ca="1" si="12"/>
        <v>0</v>
      </c>
      <c r="F61" s="24">
        <f ca="1">IF(D61=0,0,SUM($E$56:E61))</f>
        <v>0</v>
      </c>
      <c r="G61" s="24"/>
      <c r="H61" s="149"/>
      <c r="I61" s="149"/>
      <c r="J61" s="150"/>
      <c r="K61" s="150"/>
      <c r="L61" s="147"/>
    </row>
    <row r="62" spans="1:12" hidden="1">
      <c r="A62" s="73"/>
      <c r="B62" s="24">
        <v>6</v>
      </c>
      <c r="C62" s="72" t="str">
        <f ca="1">IF(ISERROR(OFFSET('HARGA SATUAN'!$C$6,MATCH('REKAP TIANG'!B62,'HARGA SATUAN'!$P$7:$P$1455,0),0)),"",OFFSET('HARGA SATUAN'!$C$6,MATCH('REKAP TIANG'!B62,'HARGA SATUAN'!$P$7:$P$1455,0),0))</f>
        <v>Tiang Beton 14M-350 daN+E</v>
      </c>
      <c r="D62" s="72">
        <f ca="1">SUMIFS(RAB!$F$14:$F$78,RAB!$C$14:$C$78,'REKAP TIANG'!C62)</f>
        <v>0</v>
      </c>
      <c r="E62" s="24">
        <f t="shared" ca="1" si="12"/>
        <v>0</v>
      </c>
      <c r="F62" s="24">
        <f ca="1">IF(D62=0,0,SUM($E$56:E62))</f>
        <v>0</v>
      </c>
      <c r="G62" s="24"/>
      <c r="H62" s="149"/>
      <c r="I62" s="149"/>
      <c r="J62" s="150"/>
      <c r="K62" s="150"/>
      <c r="L62" s="147"/>
    </row>
    <row r="63" spans="1:12" hidden="1">
      <c r="A63" s="73"/>
      <c r="B63" s="24">
        <v>7</v>
      </c>
      <c r="C63" s="72" t="str">
        <f ca="1">IF(ISERROR(OFFSET('HARGA SATUAN'!$C$6,MATCH('REKAP TIANG'!B63,'HARGA SATUAN'!$P$7:$P$1455,0),0)),"",OFFSET('HARGA SATUAN'!$C$6,MATCH('REKAP TIANG'!B63,'HARGA SATUAN'!$P$7:$P$1455,0),0))</f>
        <v/>
      </c>
      <c r="D63" s="72">
        <f ca="1">SUMIFS(RAB!$F$14:$F$78,RAB!$C$14:$C$78,'REKAP TIANG'!C63)</f>
        <v>0</v>
      </c>
      <c r="E63" s="24">
        <f t="shared" ca="1" si="12"/>
        <v>0</v>
      </c>
      <c r="F63" s="24">
        <f ca="1">IF(D63=0,0,SUM($E$56:E63))</f>
        <v>0</v>
      </c>
      <c r="G63" s="24"/>
      <c r="H63" s="149"/>
      <c r="I63" s="149"/>
      <c r="J63" s="150"/>
      <c r="K63" s="150"/>
      <c r="L63" s="147"/>
    </row>
    <row r="64" spans="1:12" hidden="1">
      <c r="A64" s="73"/>
      <c r="B64" s="24">
        <v>8</v>
      </c>
      <c r="C64" s="72" t="str">
        <f ca="1">IF(ISERROR(OFFSET('HARGA SATUAN'!$C$6,MATCH('REKAP TIANG'!B64,'HARGA SATUAN'!$P$7:$P$1455,0),0)),"",OFFSET('HARGA SATUAN'!$C$6,MATCH('REKAP TIANG'!B64,'HARGA SATUAN'!$P$7:$P$1455,0),0))</f>
        <v/>
      </c>
      <c r="D64" s="72">
        <f ca="1">SUMIFS(RAB!$F$14:$F$78,RAB!$C$14:$C$78,'REKAP TIANG'!C64)</f>
        <v>0</v>
      </c>
      <c r="E64" s="24">
        <f t="shared" ca="1" si="12"/>
        <v>0</v>
      </c>
      <c r="F64" s="24">
        <f ca="1">IF(D64=0,0,SUM($E$56:E64))</f>
        <v>0</v>
      </c>
      <c r="G64" s="24"/>
      <c r="H64" s="149"/>
      <c r="I64" s="149"/>
      <c r="J64" s="150"/>
      <c r="K64" s="150"/>
      <c r="L64" s="147"/>
    </row>
    <row r="65" spans="1:12" hidden="1">
      <c r="A65" s="73"/>
      <c r="B65" s="24">
        <v>9</v>
      </c>
      <c r="C65" s="72" t="str">
        <f ca="1">IF(ISERROR(OFFSET('HARGA SATUAN'!$C$6,MATCH('REKAP TIANG'!B65,'HARGA SATUAN'!$P$7:$P$1455,0),0)),"",OFFSET('HARGA SATUAN'!$C$6,MATCH('REKAP TIANG'!B65,'HARGA SATUAN'!$P$7:$P$1455,0),0))</f>
        <v/>
      </c>
      <c r="D65" s="72">
        <f ca="1">SUMIFS(RAB!$F$14:$F$78,RAB!$C$14:$C$78,'REKAP TIANG'!C65)</f>
        <v>0</v>
      </c>
      <c r="E65" s="24">
        <f t="shared" ref="E65:E75" ca="1" si="13">IF(D65=0,0,1)</f>
        <v>0</v>
      </c>
      <c r="F65" s="24">
        <f ca="1">IF(D65=0,0,SUM($E$56:E65))</f>
        <v>0</v>
      </c>
      <c r="G65" s="24"/>
      <c r="H65" s="149"/>
      <c r="I65" s="149"/>
      <c r="J65" s="150"/>
      <c r="K65" s="150"/>
      <c r="L65" s="147"/>
    </row>
    <row r="66" spans="1:12" hidden="1">
      <c r="A66" s="73"/>
      <c r="B66" s="24">
        <v>10</v>
      </c>
      <c r="C66" s="72" t="str">
        <f ca="1">IF(ISERROR(OFFSET('HARGA SATUAN'!$C$6,MATCH('REKAP TIANG'!B66,'HARGA SATUAN'!$P$7:$P$1455,0),0)),"",OFFSET('HARGA SATUAN'!$C$6,MATCH('REKAP TIANG'!B66,'HARGA SATUAN'!$P$7:$P$1455,0),0))</f>
        <v/>
      </c>
      <c r="D66" s="72">
        <f ca="1">SUMIFS(RAB!$F$14:$F$78,RAB!$C$14:$C$78,'REKAP TIANG'!C66)</f>
        <v>0</v>
      </c>
      <c r="E66" s="24">
        <f t="shared" ca="1" si="13"/>
        <v>0</v>
      </c>
      <c r="F66" s="24">
        <f ca="1">IF(D66=0,0,SUM($E$56:E66))</f>
        <v>0</v>
      </c>
      <c r="G66" s="24"/>
      <c r="H66" s="149"/>
      <c r="I66" s="149"/>
      <c r="J66" s="150"/>
      <c r="K66" s="150"/>
      <c r="L66" s="147"/>
    </row>
    <row r="67" spans="1:12" hidden="1">
      <c r="A67" s="73"/>
      <c r="B67" s="24">
        <v>11</v>
      </c>
      <c r="C67" s="72" t="str">
        <f ca="1">IF(ISERROR(OFFSET('HARGA SATUAN'!$C$6,MATCH('REKAP TIANG'!B67,'HARGA SATUAN'!$P$7:$P$1455,0),0)),"",OFFSET('HARGA SATUAN'!$C$6,MATCH('REKAP TIANG'!B67,'HARGA SATUAN'!$P$7:$P$1455,0),0))</f>
        <v/>
      </c>
      <c r="D67" s="72">
        <f ca="1">SUMIFS(RAB!$F$14:$F$78,RAB!$C$14:$C$78,'REKAP TIANG'!C67)</f>
        <v>0</v>
      </c>
      <c r="E67" s="24">
        <f t="shared" ca="1" si="13"/>
        <v>0</v>
      </c>
      <c r="F67" s="24">
        <f ca="1">IF(D67=0,0,SUM($E$56:E67))</f>
        <v>0</v>
      </c>
      <c r="G67" s="24"/>
      <c r="H67" s="149"/>
      <c r="I67" s="149"/>
      <c r="J67" s="150"/>
      <c r="K67" s="150"/>
      <c r="L67" s="147"/>
    </row>
    <row r="68" spans="1:12" hidden="1">
      <c r="A68" s="73"/>
      <c r="B68" s="24">
        <v>12</v>
      </c>
      <c r="C68" s="72" t="str">
        <f ca="1">IF(ISERROR(OFFSET('HARGA SATUAN'!$C$6,MATCH('REKAP TIANG'!B68,'HARGA SATUAN'!$P$7:$P$1455,0),0)),"",OFFSET('HARGA SATUAN'!$C$6,MATCH('REKAP TIANG'!B68,'HARGA SATUAN'!$P$7:$P$1455,0),0))</f>
        <v/>
      </c>
      <c r="D68" s="72">
        <f ca="1">SUMIFS(RAB!$F$14:$F$78,RAB!$C$14:$C$78,'REKAP TIANG'!C68)</f>
        <v>0</v>
      </c>
      <c r="E68" s="24">
        <f t="shared" ca="1" si="13"/>
        <v>0</v>
      </c>
      <c r="F68" s="24">
        <f ca="1">IF(D68=0,0,SUM($E$56:E68))</f>
        <v>0</v>
      </c>
      <c r="G68" s="24"/>
      <c r="H68" s="149"/>
      <c r="I68" s="149"/>
      <c r="J68" s="150"/>
      <c r="K68" s="150"/>
      <c r="L68" s="147"/>
    </row>
    <row r="69" spans="1:12" hidden="1">
      <c r="A69" s="73"/>
      <c r="B69" s="24">
        <v>13</v>
      </c>
      <c r="C69" s="72" t="str">
        <f ca="1">IF(ISERROR(OFFSET('HARGA SATUAN'!$C$6,MATCH('REKAP TIANG'!B69,'HARGA SATUAN'!$P$7:$P$1455,0),0)),"",OFFSET('HARGA SATUAN'!$C$6,MATCH('REKAP TIANG'!B69,'HARGA SATUAN'!$P$7:$P$1455,0),0))</f>
        <v/>
      </c>
      <c r="D69" s="72">
        <f ca="1">SUMIFS(RAB!$F$14:$F$78,RAB!$C$14:$C$78,'REKAP TIANG'!C69)</f>
        <v>0</v>
      </c>
      <c r="E69" s="24">
        <f t="shared" ca="1" si="13"/>
        <v>0</v>
      </c>
      <c r="F69" s="24">
        <f ca="1">IF(D69=0,0,SUM($E$56:E69))</f>
        <v>0</v>
      </c>
      <c r="G69" s="24"/>
      <c r="H69" s="149"/>
      <c r="I69" s="149"/>
      <c r="J69" s="150"/>
      <c r="K69" s="150"/>
      <c r="L69" s="147"/>
    </row>
    <row r="70" spans="1:12" hidden="1">
      <c r="A70" s="73"/>
      <c r="B70" s="24">
        <v>14</v>
      </c>
      <c r="C70" s="72" t="str">
        <f ca="1">IF(ISERROR(OFFSET('HARGA SATUAN'!$C$6,MATCH('REKAP TIANG'!B70,'HARGA SATUAN'!$P$7:$P$1455,0),0)),"",OFFSET('HARGA SATUAN'!$C$6,MATCH('REKAP TIANG'!B70,'HARGA SATUAN'!$P$7:$P$1455,0),0))</f>
        <v/>
      </c>
      <c r="D70" s="72">
        <f ca="1">SUMIFS(RAB!$F$14:$F$78,RAB!$C$14:$C$78,'REKAP TIANG'!C70)</f>
        <v>0</v>
      </c>
      <c r="E70" s="24">
        <f t="shared" ca="1" si="13"/>
        <v>0</v>
      </c>
      <c r="F70" s="24">
        <f ca="1">IF(D70=0,0,SUM($E$56:E70))</f>
        <v>0</v>
      </c>
      <c r="G70" s="24"/>
      <c r="H70" s="149"/>
      <c r="I70" s="149"/>
      <c r="J70" s="150"/>
      <c r="K70" s="150"/>
      <c r="L70" s="147"/>
    </row>
    <row r="71" spans="1:12" hidden="1">
      <c r="A71" s="73"/>
      <c r="B71" s="24">
        <v>15</v>
      </c>
      <c r="C71" s="72" t="str">
        <f ca="1">IF(ISERROR(OFFSET('HARGA SATUAN'!$C$6,MATCH('REKAP TIANG'!B71,'HARGA SATUAN'!$P$7:$P$1455,0),0)),"",OFFSET('HARGA SATUAN'!$C$6,MATCH('REKAP TIANG'!B71,'HARGA SATUAN'!$P$7:$P$1455,0),0))</f>
        <v/>
      </c>
      <c r="D71" s="72">
        <f ca="1">SUMIFS(RAB!$F$14:$F$78,RAB!$C$14:$C$78,'REKAP TIANG'!C71)</f>
        <v>0</v>
      </c>
      <c r="E71" s="24">
        <f t="shared" ca="1" si="13"/>
        <v>0</v>
      </c>
      <c r="F71" s="24">
        <f ca="1">IF(D71=0,0,SUM($E$56:E71))</f>
        <v>0</v>
      </c>
      <c r="G71" s="24"/>
      <c r="H71" s="149"/>
      <c r="I71" s="149"/>
      <c r="J71" s="150"/>
      <c r="K71" s="150"/>
      <c r="L71" s="147"/>
    </row>
    <row r="72" spans="1:12" hidden="1">
      <c r="A72" s="73"/>
      <c r="B72" s="24">
        <v>16</v>
      </c>
      <c r="C72" s="72" t="str">
        <f ca="1">IF(ISERROR(OFFSET('HARGA SATUAN'!$C$6,MATCH('REKAP TIANG'!B72,'HARGA SATUAN'!$P$7:$P$1455,0),0)),"",OFFSET('HARGA SATUAN'!$C$6,MATCH('REKAP TIANG'!B72,'HARGA SATUAN'!$P$7:$P$1455,0),0))</f>
        <v/>
      </c>
      <c r="D72" s="72">
        <f ca="1">SUMIFS(RAB!$F$14:$F$78,RAB!$C$14:$C$78,'REKAP TIANG'!C72)</f>
        <v>0</v>
      </c>
      <c r="E72" s="24">
        <f t="shared" ca="1" si="13"/>
        <v>0</v>
      </c>
      <c r="F72" s="24">
        <f ca="1">IF(D72=0,0,SUM($E$56:E72))</f>
        <v>0</v>
      </c>
      <c r="G72" s="24"/>
      <c r="H72" s="149"/>
      <c r="I72" s="149"/>
      <c r="J72" s="150"/>
      <c r="K72" s="150"/>
      <c r="L72" s="147"/>
    </row>
    <row r="73" spans="1:12" hidden="1">
      <c r="A73" s="73"/>
      <c r="B73" s="24">
        <v>17</v>
      </c>
      <c r="C73" s="72" t="str">
        <f ca="1">IF(ISERROR(OFFSET('HARGA SATUAN'!$C$6,MATCH('REKAP TIANG'!B73,'HARGA SATUAN'!$P$7:$P$1455,0),0)),"",OFFSET('HARGA SATUAN'!$C$6,MATCH('REKAP TIANG'!B73,'HARGA SATUAN'!$P$7:$P$1455,0),0))</f>
        <v/>
      </c>
      <c r="D73" s="72">
        <f ca="1">SUMIFS(RAB!$F$14:$F$78,RAB!$C$14:$C$78,'REKAP TIANG'!C73)</f>
        <v>0</v>
      </c>
      <c r="E73" s="24">
        <f t="shared" ca="1" si="13"/>
        <v>0</v>
      </c>
      <c r="F73" s="24">
        <f ca="1">IF(D73=0,0,SUM($E$56:E73))</f>
        <v>0</v>
      </c>
      <c r="G73" s="24"/>
      <c r="H73" s="149"/>
      <c r="I73" s="149"/>
      <c r="J73" s="150"/>
      <c r="K73" s="150"/>
      <c r="L73" s="147"/>
    </row>
    <row r="74" spans="1:12" hidden="1">
      <c r="A74" s="73"/>
      <c r="B74" s="24">
        <v>18</v>
      </c>
      <c r="C74" s="72" t="str">
        <f ca="1">IF(ISERROR(OFFSET('HARGA SATUAN'!$C$6,MATCH('REKAP TIANG'!B74,'HARGA SATUAN'!$P$7:$P$1455,0),0)),"",OFFSET('HARGA SATUAN'!$C$6,MATCH('REKAP TIANG'!B74,'HARGA SATUAN'!$P$7:$P$1455,0),0))</f>
        <v/>
      </c>
      <c r="D74" s="72">
        <f ca="1">SUMIFS(RAB!$F$14:$F$78,RAB!$C$14:$C$78,'REKAP TIANG'!C74)</f>
        <v>0</v>
      </c>
      <c r="E74" s="24">
        <f t="shared" ca="1" si="13"/>
        <v>0</v>
      </c>
      <c r="F74" s="24">
        <f ca="1">IF(D74=0,0,SUM($E$56:E74))</f>
        <v>0</v>
      </c>
      <c r="G74" s="24"/>
      <c r="H74" s="149"/>
      <c r="I74" s="149"/>
      <c r="J74" s="150"/>
      <c r="K74" s="150"/>
      <c r="L74" s="147"/>
    </row>
    <row r="75" spans="1:12" hidden="1">
      <c r="A75" s="73"/>
      <c r="B75" s="24">
        <v>19</v>
      </c>
      <c r="C75" s="72" t="str">
        <f ca="1">IF(ISERROR(OFFSET('HARGA SATUAN'!$C$6,MATCH('REKAP TIANG'!B75,'HARGA SATUAN'!$P$7:$P$1455,0),0)),"",OFFSET('HARGA SATUAN'!$C$6,MATCH('REKAP TIANG'!B75,'HARGA SATUAN'!$P$7:$P$1455,0),0))</f>
        <v/>
      </c>
      <c r="D75" s="72">
        <f ca="1">SUMIFS(RAB!$F$14:$F$78,RAB!$C$14:$C$78,'REKAP TIANG'!C75)</f>
        <v>0</v>
      </c>
      <c r="E75" s="24">
        <f t="shared" ca="1" si="13"/>
        <v>0</v>
      </c>
      <c r="F75" s="24">
        <f ca="1">IF(D75=0,0,SUM($E$56:E75))</f>
        <v>0</v>
      </c>
      <c r="G75" s="24"/>
      <c r="H75" s="149"/>
      <c r="I75" s="149"/>
      <c r="J75" s="150"/>
      <c r="K75" s="150"/>
      <c r="L75" s="147"/>
    </row>
    <row r="76" spans="1:12" hidden="1">
      <c r="A76" s="73"/>
      <c r="B76" s="24">
        <v>20</v>
      </c>
      <c r="C76" s="72" t="str">
        <f ca="1">IF(ISERROR(OFFSET('HARGA SATUAN'!$C$6,MATCH('REKAP TIANG'!B76,'HARGA SATUAN'!$P$7:$P$1455,0),0)),"",OFFSET('HARGA SATUAN'!$C$6,MATCH('REKAP TIANG'!B76,'HARGA SATUAN'!$P$7:$P$1455,0),0))</f>
        <v/>
      </c>
      <c r="D76" s="72">
        <f ca="1">SUMIFS(RAB!$F$14:$F$78,RAB!$C$14:$C$78,'REKAP TIANG'!C76)</f>
        <v>0</v>
      </c>
      <c r="E76" s="24">
        <f ca="1">IF(D76=0,0,1)</f>
        <v>0</v>
      </c>
      <c r="F76" s="24">
        <f ca="1">IF(D76=0,0,SUM($E$56:E76))</f>
        <v>0</v>
      </c>
      <c r="G76" s="24"/>
      <c r="H76" s="149"/>
      <c r="I76" s="149"/>
      <c r="J76" s="150"/>
      <c r="K76" s="150"/>
      <c r="L76" s="147"/>
    </row>
    <row r="77" spans="1:12" hidden="1">
      <c r="A77" s="73"/>
      <c r="E77" s="24"/>
      <c r="F77" s="24"/>
      <c r="G77" s="24"/>
      <c r="H77" s="149"/>
      <c r="I77" s="149"/>
      <c r="J77" s="150"/>
      <c r="K77" s="150"/>
      <c r="L77" s="147"/>
    </row>
    <row r="78" spans="1:12" hidden="1">
      <c r="A78" s="73"/>
      <c r="E78" s="24"/>
      <c r="F78" s="24"/>
      <c r="G78" s="24"/>
      <c r="H78" s="149"/>
      <c r="I78" s="149"/>
      <c r="J78" s="150"/>
      <c r="K78" s="150"/>
      <c r="L78" s="147"/>
    </row>
    <row r="79" spans="1:12">
      <c r="A79" s="73"/>
      <c r="E79" s="24"/>
      <c r="F79" s="24"/>
      <c r="G79" s="24"/>
      <c r="H79" s="149"/>
      <c r="I79" s="149"/>
      <c r="J79" s="150"/>
      <c r="K79" s="150"/>
      <c r="L79" s="147"/>
    </row>
    <row r="80" spans="1:12">
      <c r="A80" s="73"/>
      <c r="E80" s="24"/>
      <c r="F80" s="24"/>
      <c r="G80" s="24"/>
      <c r="H80" s="149"/>
      <c r="I80" s="149"/>
      <c r="J80" s="150"/>
      <c r="K80" s="150"/>
      <c r="L80" s="147"/>
    </row>
    <row r="81" spans="1:12">
      <c r="A81" s="73"/>
      <c r="E81" s="24"/>
      <c r="F81" s="24"/>
      <c r="G81" s="24"/>
      <c r="H81" s="149"/>
      <c r="I81" s="149"/>
      <c r="J81" s="150"/>
      <c r="K81" s="150"/>
      <c r="L81" s="147"/>
    </row>
    <row r="82" spans="1:12">
      <c r="A82" s="73"/>
      <c r="E82" s="24"/>
      <c r="F82" s="24"/>
      <c r="G82" s="24"/>
      <c r="H82" s="149"/>
      <c r="I82" s="149"/>
      <c r="J82" s="150"/>
      <c r="K82" s="150"/>
      <c r="L82" s="147"/>
    </row>
    <row r="83" spans="1:12">
      <c r="A83" s="73"/>
      <c r="E83" s="24"/>
      <c r="F83" s="24"/>
      <c r="G83" s="24"/>
      <c r="H83" s="149"/>
      <c r="I83" s="149"/>
      <c r="J83" s="150"/>
      <c r="K83" s="150"/>
      <c r="L83" s="147"/>
    </row>
    <row r="84" spans="1:12">
      <c r="B84" s="147"/>
      <c r="C84" s="148"/>
      <c r="D84" s="148"/>
      <c r="E84" s="147"/>
      <c r="F84" s="147"/>
      <c r="G84" s="147"/>
      <c r="H84" s="149"/>
      <c r="I84" s="149"/>
      <c r="J84" s="150"/>
      <c r="K84" s="150"/>
      <c r="L84" s="147"/>
    </row>
    <row r="85" spans="1:12">
      <c r="B85" s="147"/>
      <c r="C85" s="148"/>
      <c r="D85" s="148"/>
      <c r="E85" s="147"/>
      <c r="F85" s="147"/>
      <c r="G85" s="147"/>
      <c r="H85" s="149"/>
      <c r="I85" s="149"/>
      <c r="J85" s="150"/>
      <c r="K85" s="150"/>
      <c r="L85" s="147"/>
    </row>
    <row r="86" spans="1:12">
      <c r="B86" s="147"/>
      <c r="C86" s="148"/>
      <c r="D86" s="148"/>
      <c r="E86" s="147"/>
      <c r="F86" s="147"/>
      <c r="G86" s="147"/>
      <c r="H86" s="149"/>
      <c r="I86" s="149"/>
      <c r="J86" s="150"/>
      <c r="K86" s="150"/>
      <c r="L86" s="147"/>
    </row>
    <row r="87" spans="1:12">
      <c r="B87" s="147"/>
      <c r="C87" s="148"/>
      <c r="D87" s="148"/>
      <c r="E87" s="147"/>
      <c r="F87" s="147"/>
      <c r="G87" s="147"/>
      <c r="H87" s="149"/>
      <c r="I87" s="149"/>
      <c r="J87" s="150"/>
      <c r="K87" s="150"/>
      <c r="L87" s="147"/>
    </row>
    <row r="88" spans="1:12">
      <c r="B88" s="147"/>
      <c r="C88" s="148"/>
      <c r="D88" s="148"/>
      <c r="E88" s="147"/>
      <c r="F88" s="147"/>
      <c r="G88" s="147"/>
      <c r="H88" s="149"/>
      <c r="I88" s="149"/>
      <c r="J88" s="150"/>
      <c r="K88" s="150"/>
      <c r="L88" s="147"/>
    </row>
    <row r="89" spans="1:12">
      <c r="B89" s="147"/>
      <c r="C89" s="148"/>
      <c r="D89" s="148"/>
      <c r="E89" s="147"/>
      <c r="F89" s="147"/>
      <c r="G89" s="147"/>
      <c r="H89" s="149"/>
      <c r="I89" s="149"/>
      <c r="J89" s="150"/>
      <c r="K89" s="150"/>
      <c r="L89" s="147"/>
    </row>
    <row r="90" spans="1:12">
      <c r="B90" s="147"/>
      <c r="C90" s="148"/>
      <c r="D90" s="148"/>
      <c r="E90" s="147"/>
      <c r="F90" s="147"/>
      <c r="G90" s="147"/>
      <c r="H90" s="149"/>
      <c r="I90" s="149"/>
      <c r="J90" s="150"/>
      <c r="K90" s="150"/>
      <c r="L90" s="147"/>
    </row>
    <row r="91" spans="1:12">
      <c r="B91" s="147"/>
      <c r="C91" s="148"/>
      <c r="D91" s="148"/>
      <c r="E91" s="147"/>
      <c r="F91" s="147"/>
      <c r="G91" s="147"/>
      <c r="H91" s="149"/>
      <c r="I91" s="149"/>
      <c r="J91" s="150"/>
      <c r="K91" s="150"/>
      <c r="L91" s="147"/>
    </row>
    <row r="92" spans="1:12">
      <c r="B92" s="147"/>
      <c r="C92" s="148"/>
      <c r="D92" s="148"/>
      <c r="E92" s="147"/>
      <c r="F92" s="147"/>
      <c r="G92" s="147"/>
      <c r="H92" s="149"/>
      <c r="I92" s="149"/>
      <c r="J92" s="150"/>
      <c r="K92" s="150"/>
      <c r="L92" s="147"/>
    </row>
    <row r="93" spans="1:12">
      <c r="B93" s="147"/>
      <c r="C93" s="148"/>
      <c r="D93" s="148"/>
      <c r="E93" s="147"/>
      <c r="F93" s="147"/>
      <c r="G93" s="147"/>
      <c r="H93" s="149"/>
      <c r="I93" s="149"/>
      <c r="J93" s="150"/>
      <c r="K93" s="150"/>
      <c r="L93" s="147"/>
    </row>
    <row r="94" spans="1:12">
      <c r="B94" s="147"/>
      <c r="C94" s="148"/>
      <c r="D94" s="148"/>
      <c r="E94" s="147"/>
      <c r="F94" s="147"/>
      <c r="G94" s="147"/>
      <c r="H94" s="149"/>
      <c r="I94" s="149"/>
      <c r="J94" s="150"/>
      <c r="K94" s="150"/>
      <c r="L94" s="147"/>
    </row>
  </sheetData>
  <sheetProtection sort="0" autoFilter="0"/>
  <autoFilter ref="B14:K36" xr:uid="{00000000-0009-0000-0000-00000A000000}"/>
  <mergeCells count="21">
    <mergeCell ref="B4:K4"/>
    <mergeCell ref="B11:B13"/>
    <mergeCell ref="C11:C13"/>
    <mergeCell ref="D11:D13"/>
    <mergeCell ref="E11:E13"/>
    <mergeCell ref="F11:F13"/>
    <mergeCell ref="G11:G13"/>
    <mergeCell ref="H11:K11"/>
    <mergeCell ref="H52:K52"/>
    <mergeCell ref="J12:J13"/>
    <mergeCell ref="K12:K13"/>
    <mergeCell ref="H12:H13"/>
    <mergeCell ref="I12:I13"/>
    <mergeCell ref="H45:K45"/>
    <mergeCell ref="H47:K47"/>
    <mergeCell ref="C40:F40"/>
    <mergeCell ref="H46:K46"/>
    <mergeCell ref="B41:K42"/>
    <mergeCell ref="G6:K6"/>
    <mergeCell ref="C38:F38"/>
    <mergeCell ref="C39:F39"/>
  </mergeCells>
  <conditionalFormatting sqref="A1:XFD5 G6 L6:IV6 A6:E9 G7:IV9 A10:XFD65536">
    <cfRule type="cellIs" dxfId="40" priority="2" operator="equal">
      <formula>0</formula>
    </cfRule>
  </conditionalFormatting>
  <conditionalFormatting sqref="E1:E3 G1:G35 E6:E15 H12:I12 N13 F14:F15 H14:K35 R14:T36 C16:C35 F17:F35 F36:K36 E37:F37 H37:K37 G37:G65536 E41:E65536">
    <cfRule type="cellIs" dxfId="39" priority="4" stopIfTrue="1" operator="equal">
      <formula>0</formula>
    </cfRule>
  </conditionalFormatting>
  <dataValidations count="2">
    <dataValidation type="list" allowBlank="1" showInputMessage="1" showErrorMessage="1" errorTitle="PERINGATAN!!!" error="HARGA YANG DIPAKAI SALAH...." sqref="O3:P3" xr:uid="{00000000-0002-0000-0A00-000000000000}">
      <formula1>$T$1:$T$4</formula1>
    </dataValidation>
    <dataValidation allowBlank="1" showInputMessage="1" showErrorMessage="1" errorTitle="PERINGATAN !!!" error="MDU / UPAH SALAH BOZ...." sqref="M11:P11 H14:K37" xr:uid="{00000000-0002-0000-0A00-000001000000}"/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>
    <tabColor theme="1" tint="0.249977111117893"/>
    <pageSetUpPr fitToPage="1"/>
  </sheetPr>
  <dimension ref="A1:U375"/>
  <sheetViews>
    <sheetView showGridLines="0" zoomScale="85" zoomScaleNormal="85" workbookViewId="0">
      <pane xSplit="2" ySplit="13" topLeftCell="C14" activePane="bottomRight" state="frozen"/>
      <selection activeCell="D209" sqref="D209"/>
      <selection pane="topRight" activeCell="D209" sqref="D209"/>
      <selection pane="bottomLeft" activeCell="D209" sqref="D209"/>
      <selection pane="bottomRight" activeCell="I18" sqref="I18"/>
    </sheetView>
  </sheetViews>
  <sheetFormatPr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71093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7109375" style="29" customWidth="1"/>
    <col min="13" max="13" width="6.570312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85546875" style="23" customWidth="1"/>
    <col min="21" max="16384" width="9.1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45" t="s">
        <v>1034</v>
      </c>
      <c r="C4" s="545"/>
      <c r="D4" s="545"/>
      <c r="E4" s="545"/>
      <c r="F4" s="545"/>
      <c r="G4" s="545"/>
      <c r="H4" s="545"/>
      <c r="I4" s="545"/>
      <c r="J4" s="545"/>
      <c r="K4" s="545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1037</v>
      </c>
      <c r="F6" s="144" t="s">
        <v>9</v>
      </c>
      <c r="G6" s="538" t="str">
        <f>RAB!G6</f>
        <v>BAGUS PAMBUDI</v>
      </c>
      <c r="H6" s="538"/>
      <c r="I6" s="538"/>
      <c r="J6" s="538"/>
      <c r="K6" s="538"/>
      <c r="S6" s="73"/>
      <c r="T6" s="82"/>
      <c r="U6" s="73"/>
    </row>
    <row r="7" spans="1:21">
      <c r="C7" s="31"/>
      <c r="D7" s="25"/>
      <c r="E7" s="106" t="s">
        <v>1038</v>
      </c>
      <c r="F7" s="144" t="s">
        <v>9</v>
      </c>
      <c r="G7" s="106" t="str">
        <f>RAB!G7</f>
        <v>DS GATAK, RT 3/3 DS DODNOREJO KEC. DEMAK</v>
      </c>
      <c r="H7" s="107"/>
      <c r="S7" s="73"/>
      <c r="T7" s="82"/>
      <c r="U7" s="73"/>
    </row>
    <row r="8" spans="1:21">
      <c r="C8" s="31"/>
      <c r="D8" s="25"/>
      <c r="E8" s="106" t="s">
        <v>1039</v>
      </c>
      <c r="F8" s="144" t="s">
        <v>9</v>
      </c>
      <c r="G8" s="106" t="str">
        <f>RAB!G8</f>
        <v>UP3 DEMAK</v>
      </c>
      <c r="H8" s="107"/>
      <c r="S8" s="73"/>
      <c r="T8" s="82"/>
      <c r="U8" s="73"/>
    </row>
    <row r="9" spans="1:21">
      <c r="C9" s="31"/>
      <c r="D9" s="25"/>
      <c r="E9" s="106" t="s">
        <v>1040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5.75" thickBot="1">
      <c r="C10" s="25"/>
      <c r="D10" s="25"/>
      <c r="F10" s="144"/>
      <c r="S10" s="73"/>
      <c r="T10" s="73"/>
    </row>
    <row r="11" spans="1:21" ht="15.75" customHeight="1">
      <c r="B11" s="546" t="s">
        <v>0</v>
      </c>
      <c r="C11" s="548" t="s">
        <v>1</v>
      </c>
      <c r="D11" s="551" t="s">
        <v>42</v>
      </c>
      <c r="E11" s="551" t="s">
        <v>43</v>
      </c>
      <c r="F11" s="551" t="s">
        <v>2</v>
      </c>
      <c r="G11" s="552" t="s">
        <v>41</v>
      </c>
      <c r="H11" s="551" t="s">
        <v>3</v>
      </c>
      <c r="I11" s="551"/>
      <c r="J11" s="551"/>
      <c r="K11" s="555"/>
      <c r="M11" s="33"/>
      <c r="N11" s="33"/>
      <c r="O11" s="33"/>
      <c r="P11" s="33"/>
      <c r="R11" s="34"/>
      <c r="S11" s="74"/>
      <c r="T11" s="74"/>
    </row>
    <row r="12" spans="1:21" ht="15" customHeight="1">
      <c r="B12" s="547"/>
      <c r="C12" s="549"/>
      <c r="D12" s="541"/>
      <c r="E12" s="541"/>
      <c r="F12" s="541"/>
      <c r="G12" s="553"/>
      <c r="H12" s="543" t="s">
        <v>46</v>
      </c>
      <c r="I12" s="543" t="s">
        <v>5</v>
      </c>
      <c r="J12" s="541" t="s">
        <v>47</v>
      </c>
      <c r="K12" s="542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47"/>
      <c r="C13" s="550"/>
      <c r="D13" s="541"/>
      <c r="E13" s="541"/>
      <c r="F13" s="541"/>
      <c r="G13" s="554"/>
      <c r="H13" s="544"/>
      <c r="I13" s="544"/>
      <c r="J13" s="541"/>
      <c r="K13" s="542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SATUAN'!$C$7:$C$1492,0),0)),"",OFFSET('HARGA SATUAN'!$I$6,MATCH(C14,'HARGA SATUAN'!$C$7:$C$1492,0),0))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115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1035</v>
      </c>
      <c r="C15" s="76" t="s">
        <v>1034</v>
      </c>
      <c r="D15" s="39"/>
      <c r="E15" s="40"/>
      <c r="F15" s="79"/>
      <c r="G15" s="41" t="str">
        <f ca="1">IF(ISERROR(OFFSET('HARGA SATUAN'!$I$6,MATCH(C15,'HARGA SATUAN'!$C$7:$C$1492,0),0)),"",OFFSET('HARGA SATUAN'!$I$6,MATCH(C15,'HARGA SATUAN'!$C$7:$C$1492,0),0))</f>
        <v/>
      </c>
      <c r="H15" s="42">
        <f t="shared" ref="H15:H78" si="1">IF(OR(D15="MDU",D15="MDU-KD"),G15*F15,0)</f>
        <v>0</v>
      </c>
      <c r="I15" s="42">
        <f t="shared" ref="I15:I78" si="2">IF(D15="HDW",G15*F15,0)</f>
        <v>0</v>
      </c>
      <c r="J15" s="42">
        <f t="shared" ref="J15:J78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>
      <c r="A16" s="30">
        <v>1</v>
      </c>
      <c r="B16" s="100">
        <f ca="1">IF(C16="","",A16)</f>
        <v>1</v>
      </c>
      <c r="C16" s="109" t="str">
        <f ca="1">IF(ISERROR(OFFSET($C$223,MATCH(A16,$F$224:$F$373,0),0)),"",OFFSET($C$223,MATCH(A16,$F$224:$F$373,0),0))</f>
        <v>KWH MPB; 1P;230V;5(60)A;1;2W</v>
      </c>
      <c r="D16" s="101" t="str">
        <f ca="1">IF(ISERROR(OFFSET('HARGA SATUAN'!$D$6,MATCH(C16,'HARGA SATUAN'!$C$7:$C$1492,0),0)),"",OFFSET('HARGA SATUAN'!$D$6,MATCH(C16,'HARGA SATUAN'!$C$7:$C$1492,0),0))</f>
        <v>MDU-KD</v>
      </c>
      <c r="E16" s="101" t="str">
        <f ca="1">IF(B16="+","Unit",IF(ISERROR(OFFSET('HARGA SATUAN'!$E$6,MATCH(C16,'HARGA SATUAN'!$C$7:$C$1492,0),0)),"",OFFSET('HARGA SATUAN'!$E$6,MATCH(C16,'HARGA SATUAN'!$C$7:$C$1492,0),0)))</f>
        <v>Bh</v>
      </c>
      <c r="F16" s="101">
        <f ca="1">IF(ISERROR(OFFSET($D$223,MATCH(A16,$F$224:$F$373,0),0)),"",OFFSET($D$223,MATCH(A16,$F$224:$F$373,0),0))</f>
        <v>1</v>
      </c>
      <c r="G16" s="41">
        <f ca="1">IF(ISERROR(OFFSET('HARGA SATUAN'!$I$6,MATCH(C16,'HARGA SATUAN'!$C$7:$C$1492,0),0)),"",OFFSET('HARGA SATUAN'!$I$6,MATCH(C16,'HARGA SATUAN'!$C$7:$C$1492,0),0))</f>
        <v>327600</v>
      </c>
      <c r="H16" s="42">
        <f t="shared" ca="1" si="1"/>
        <v>327600</v>
      </c>
      <c r="I16" s="42">
        <f t="shared" ca="1" si="2"/>
        <v>0</v>
      </c>
      <c r="J16" s="42">
        <f t="shared" ca="1" si="3"/>
        <v>0</v>
      </c>
      <c r="K16" s="43">
        <f t="shared" ca="1" si="0"/>
        <v>327600</v>
      </c>
      <c r="L16" s="46"/>
      <c r="Q16" s="36"/>
      <c r="R16" s="45"/>
      <c r="S16" s="45"/>
      <c r="T16" s="45"/>
    </row>
    <row r="17" spans="1:20" s="47" customFormat="1">
      <c r="A17" s="30">
        <v>2</v>
      </c>
      <c r="B17" s="100">
        <f t="shared" ref="B17:B80" ca="1" si="4">IF(C17="","",A17)</f>
        <v>2</v>
      </c>
      <c r="C17" s="109" t="str">
        <f t="shared" ref="C17:C80" ca="1" si="5">IF(ISERROR(OFFSET($C$223,MATCH(A17,$F$224:$F$373,0),0)),"",OFFSET($C$223,MATCH(A17,$F$224:$F$373,0),0))</f>
        <v>MCB 1 Fasa 50 A</v>
      </c>
      <c r="D17" s="101" t="str">
        <f ca="1">IF(ISERROR(OFFSET('HARGA SATUAN'!$D$6,MATCH(C17,'HARGA SATUAN'!$C$7:$C$1492,0),0)),"",OFFSET('HARGA SATUAN'!$D$6,MATCH(C17,'HARGA SATUAN'!$C$7:$C$1492,0),0))</f>
        <v>MDU-KD</v>
      </c>
      <c r="E17" s="101" t="str">
        <f ca="1">IF(B17="+","Unit",IF(ISERROR(OFFSET('HARGA SATUAN'!$E$6,MATCH(C17,'HARGA SATUAN'!$C$7:$C$1492,0),0)),"",OFFSET('HARGA SATUAN'!$E$6,MATCH(C17,'HARGA SATUAN'!$C$7:$C$1492,0),0)))</f>
        <v>Bh</v>
      </c>
      <c r="F17" s="101">
        <f t="shared" ref="F17:F80" ca="1" si="6">IF(ISERROR(OFFSET($D$223,MATCH(A17,$F$224:$F$373,0),0)),"",OFFSET($D$223,MATCH(A17,$F$224:$F$373,0),0))</f>
        <v>1</v>
      </c>
      <c r="G17" s="41">
        <f ca="1">IF(ISERROR(OFFSET('HARGA SATUAN'!$I$6,MATCH(C17,'HARGA SATUAN'!$C$7:$C$1492,0),0)),"",OFFSET('HARGA SATUAN'!$I$6,MATCH(C17,'HARGA SATUAN'!$C$7:$C$1492,0),0))</f>
        <v>39000</v>
      </c>
      <c r="H17" s="42">
        <f t="shared" ca="1" si="1"/>
        <v>39000</v>
      </c>
      <c r="I17" s="42">
        <f t="shared" ca="1" si="2"/>
        <v>0</v>
      </c>
      <c r="J17" s="42">
        <f t="shared" ca="1" si="3"/>
        <v>0</v>
      </c>
      <c r="K17" s="43">
        <f t="shared" ca="1" si="0"/>
        <v>39000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>
        <f t="shared" ca="1" si="4"/>
        <v>3</v>
      </c>
      <c r="C18" s="109" t="str">
        <f t="shared" ca="1" si="5"/>
        <v>NFA2X-T 2 x 70 + N 70 mm²</v>
      </c>
      <c r="D18" s="101" t="str">
        <f ca="1">IF(ISERROR(OFFSET('HARGA SATUAN'!$D$6,MATCH(C18,'HARGA SATUAN'!$C$7:$C$1492,0),0)),"",OFFSET('HARGA SATUAN'!$D$6,MATCH(C18,'HARGA SATUAN'!$C$7:$C$1492,0),0))</f>
        <v>MDU-KD</v>
      </c>
      <c r="E18" s="101" t="str">
        <f ca="1">IF(B18="+","Unit",IF(ISERROR(OFFSET('HARGA SATUAN'!$E$6,MATCH(C18,'HARGA SATUAN'!$C$7:$C$1492,0),0)),"",OFFSET('HARGA SATUAN'!$E$6,MATCH(C18,'HARGA SATUAN'!$C$7:$C$1492,0),0)))</f>
        <v>Mtr</v>
      </c>
      <c r="F18" s="101">
        <f t="shared" ca="1" si="6"/>
        <v>416</v>
      </c>
      <c r="G18" s="41">
        <f ca="1">IF(ISERROR(OFFSET('HARGA SATUAN'!$I$6,MATCH(C18,'HARGA SATUAN'!$C$7:$C$1492,0),0)),"",OFFSET('HARGA SATUAN'!$I$6,MATCH(C18,'HARGA SATUAN'!$C$7:$C$1492,0),0))</f>
        <v>53300</v>
      </c>
      <c r="H18" s="42">
        <f t="shared" ca="1" si="1"/>
        <v>22172800</v>
      </c>
      <c r="I18" s="42">
        <f t="shared" ca="1" si="2"/>
        <v>0</v>
      </c>
      <c r="J18" s="42">
        <f t="shared" ca="1" si="3"/>
        <v>0</v>
      </c>
      <c r="K18" s="43">
        <f t="shared" ca="1" si="0"/>
        <v>22172800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>
        <f t="shared" ca="1" si="4"/>
        <v>4</v>
      </c>
      <c r="C19" s="109" t="str">
        <f t="shared" ca="1" si="5"/>
        <v>NFA2X 2 x 16 mm²</v>
      </c>
      <c r="D19" s="101" t="str">
        <f ca="1">IF(ISERROR(OFFSET('HARGA SATUAN'!$D$6,MATCH(C19,'HARGA SATUAN'!$C$7:$C$1492,0),0)),"",OFFSET('HARGA SATUAN'!$D$6,MATCH(C19,'HARGA SATUAN'!$C$7:$C$1492,0),0))</f>
        <v>MDU-KD</v>
      </c>
      <c r="E19" s="101" t="str">
        <f ca="1">IF(B19="+","Unit",IF(ISERROR(OFFSET('HARGA SATUAN'!$E$6,MATCH(C19,'HARGA SATUAN'!$C$7:$C$1492,0),0)),"",OFFSET('HARGA SATUAN'!$E$6,MATCH(C19,'HARGA SATUAN'!$C$7:$C$1492,0),0)))</f>
        <v>Mtr</v>
      </c>
      <c r="F19" s="101">
        <f t="shared" ca="1" si="6"/>
        <v>20</v>
      </c>
      <c r="G19" s="41">
        <f ca="1">IF(ISERROR(OFFSET('HARGA SATUAN'!$I$6,MATCH(C19,'HARGA SATUAN'!$C$7:$C$1492,0),0)),"",OFFSET('HARGA SATUAN'!$I$6,MATCH(C19,'HARGA SATUAN'!$C$7:$C$1492,0),0))</f>
        <v>6600</v>
      </c>
      <c r="H19" s="42">
        <f t="shared" ca="1" si="1"/>
        <v>132000</v>
      </c>
      <c r="I19" s="42">
        <f t="shared" ca="1" si="2"/>
        <v>0</v>
      </c>
      <c r="J19" s="42">
        <f t="shared" ca="1" si="3"/>
        <v>0</v>
      </c>
      <c r="K19" s="43">
        <f t="shared" ca="1" si="0"/>
        <v>132000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 t="str">
        <f t="shared" ca="1" si="4"/>
        <v/>
      </c>
      <c r="C20" s="109" t="str">
        <f t="shared" ca="1" si="5"/>
        <v/>
      </c>
      <c r="D20" s="101" t="str">
        <f ca="1">IF(ISERROR(OFFSET('HARGA SATUAN'!$D$6,MATCH(C20,'HARGA SATUAN'!$C$7:$C$1492,0),0)),"",OFFSET('HARGA SATUAN'!$D$6,MATCH(C20,'HARGA SATUAN'!$C$7:$C$1492,0),0))</f>
        <v/>
      </c>
      <c r="E20" s="101">
        <f ca="1">IF(B20="+","Unit",IF(ISERROR(OFFSET('HARGA SATUAN'!$E$6,MATCH(C20,'HARGA SATUAN'!$C$7:$C$1492,0),0)),"",OFFSET('HARGA SATUAN'!$E$6,MATCH(C20,'HARGA SATUAN'!$C$7:$C$1492,0),0)))</f>
        <v>0</v>
      </c>
      <c r="F20" s="101" t="str">
        <f t="shared" ca="1" si="6"/>
        <v/>
      </c>
      <c r="G20" s="41">
        <f ca="1">IF(ISERROR(OFFSET('HARGA SATUAN'!$I$6,MATCH(C20,'HARGA SATUAN'!$C$7:$C$1492,0),0)),"",OFFSET('HARGA SATUAN'!$I$6,MATCH(C20,'HARGA SATUAN'!$C$7:$C$1492,0),0))</f>
        <v>0</v>
      </c>
      <c r="H20" s="42">
        <f t="shared" ca="1" si="1"/>
        <v>0</v>
      </c>
      <c r="I20" s="42">
        <f t="shared" ca="1" si="2"/>
        <v>0</v>
      </c>
      <c r="J20" s="42">
        <f t="shared" ca="1" si="3"/>
        <v>0</v>
      </c>
      <c r="K20" s="43">
        <f t="shared" ca="1" si="0"/>
        <v>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 t="str">
        <f t="shared" ca="1" si="4"/>
        <v/>
      </c>
      <c r="C21" s="109" t="str">
        <f t="shared" ca="1" si="5"/>
        <v/>
      </c>
      <c r="D21" s="101" t="str">
        <f ca="1">IF(ISERROR(OFFSET('HARGA SATUAN'!$D$6,MATCH(C21,'HARGA SATUAN'!$C$7:$C$1492,0),0)),"",OFFSET('HARGA SATUAN'!$D$6,MATCH(C21,'HARGA SATUAN'!$C$7:$C$1492,0),0))</f>
        <v/>
      </c>
      <c r="E21" s="101">
        <f ca="1">IF(B21="+","Unit",IF(ISERROR(OFFSET('HARGA SATUAN'!$E$6,MATCH(C21,'HARGA SATUAN'!$C$7:$C$1492,0),0)),"",OFFSET('HARGA SATUAN'!$E$6,MATCH(C21,'HARGA SATUAN'!$C$7:$C$1492,0),0)))</f>
        <v>0</v>
      </c>
      <c r="F21" s="101" t="str">
        <f t="shared" ca="1" si="6"/>
        <v/>
      </c>
      <c r="G21" s="41">
        <f ca="1">IF(ISERROR(OFFSET('HARGA SATUAN'!$I$6,MATCH(C21,'HARGA SATUAN'!$C$7:$C$1492,0),0)),"",OFFSET('HARGA SATUAN'!$I$6,MATCH(C21,'HARGA SATUAN'!$C$7:$C$1492,0),0))</f>
        <v>0</v>
      </c>
      <c r="H21" s="42">
        <f t="shared" ca="1" si="1"/>
        <v>0</v>
      </c>
      <c r="I21" s="42">
        <f t="shared" ca="1" si="2"/>
        <v>0</v>
      </c>
      <c r="J21" s="42">
        <f t="shared" ca="1" si="3"/>
        <v>0</v>
      </c>
      <c r="K21" s="43">
        <f t="shared" ca="1" si="0"/>
        <v>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 t="str">
        <f t="shared" ca="1" si="4"/>
        <v/>
      </c>
      <c r="C22" s="109" t="str">
        <f t="shared" ca="1" si="5"/>
        <v/>
      </c>
      <c r="D22" s="101" t="str">
        <f ca="1">IF(ISERROR(OFFSET('HARGA SATUAN'!$D$6,MATCH(C22,'HARGA SATUAN'!$C$7:$C$1492,0),0)),"",OFFSET('HARGA SATUAN'!$D$6,MATCH(C22,'HARGA SATUAN'!$C$7:$C$1492,0),0))</f>
        <v/>
      </c>
      <c r="E22" s="101">
        <f ca="1">IF(B22="+","Unit",IF(ISERROR(OFFSET('HARGA SATUAN'!$E$6,MATCH(C22,'HARGA SATUAN'!$C$7:$C$1492,0),0)),"",OFFSET('HARGA SATUAN'!$E$6,MATCH(C22,'HARGA SATUAN'!$C$7:$C$1492,0),0)))</f>
        <v>0</v>
      </c>
      <c r="F22" s="101" t="str">
        <f t="shared" ca="1" si="6"/>
        <v/>
      </c>
      <c r="G22" s="41">
        <f ca="1">IF(ISERROR(OFFSET('HARGA SATUAN'!$I$6,MATCH(C22,'HARGA SATUAN'!$C$7:$C$1492,0),0)),"",OFFSET('HARGA SATUAN'!$I$6,MATCH(C22,'HARGA SATUAN'!$C$7:$C$1492,0),0))</f>
        <v>0</v>
      </c>
      <c r="H22" s="42">
        <f t="shared" ca="1" si="1"/>
        <v>0</v>
      </c>
      <c r="I22" s="42">
        <f t="shared" ca="1" si="2"/>
        <v>0</v>
      </c>
      <c r="J22" s="42">
        <f t="shared" ca="1" si="3"/>
        <v>0</v>
      </c>
      <c r="K22" s="43">
        <f t="shared" ca="1" si="0"/>
        <v>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 t="str">
        <f t="shared" ca="1" si="4"/>
        <v/>
      </c>
      <c r="C23" s="109" t="str">
        <f t="shared" ca="1" si="5"/>
        <v/>
      </c>
      <c r="D23" s="101" t="str">
        <f ca="1">IF(ISERROR(OFFSET('HARGA SATUAN'!$D$6,MATCH(C23,'HARGA SATUAN'!$C$7:$C$1492,0),0)),"",OFFSET('HARGA SATUAN'!$D$6,MATCH(C23,'HARGA SATUAN'!$C$7:$C$1492,0),0))</f>
        <v/>
      </c>
      <c r="E23" s="101">
        <f ca="1">IF(B23="+","Unit",IF(ISERROR(OFFSET('HARGA SATUAN'!$E$6,MATCH(C23,'HARGA SATUAN'!$C$7:$C$1492,0),0)),"",OFFSET('HARGA SATUAN'!$E$6,MATCH(C23,'HARGA SATUAN'!$C$7:$C$1492,0),0)))</f>
        <v>0</v>
      </c>
      <c r="F23" s="101" t="str">
        <f t="shared" ca="1" si="6"/>
        <v/>
      </c>
      <c r="G23" s="41">
        <f ca="1">IF(ISERROR(OFFSET('HARGA SATUAN'!$I$6,MATCH(C23,'HARGA SATUAN'!$C$7:$C$1492,0),0)),"",OFFSET('HARGA SATUAN'!$I$6,MATCH(C23,'HARGA SATUAN'!$C$7:$C$1492,0),0))</f>
        <v>0</v>
      </c>
      <c r="H23" s="42">
        <f t="shared" ca="1" si="1"/>
        <v>0</v>
      </c>
      <c r="I23" s="42">
        <f t="shared" ca="1" si="2"/>
        <v>0</v>
      </c>
      <c r="J23" s="42">
        <f t="shared" ca="1" si="3"/>
        <v>0</v>
      </c>
      <c r="K23" s="43">
        <f t="shared" ca="1" si="0"/>
        <v>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 t="str">
        <f t="shared" ca="1" si="4"/>
        <v/>
      </c>
      <c r="C24" s="109" t="str">
        <f t="shared" ca="1" si="5"/>
        <v/>
      </c>
      <c r="D24" s="101" t="str">
        <f ca="1">IF(ISERROR(OFFSET('HARGA SATUAN'!$D$6,MATCH(C24,'HARGA SATUAN'!$C$7:$C$1492,0),0)),"",OFFSET('HARGA SATUAN'!$D$6,MATCH(C24,'HARGA SATUAN'!$C$7:$C$1492,0),0))</f>
        <v/>
      </c>
      <c r="E24" s="101">
        <f ca="1">IF(B24="+","Unit",IF(ISERROR(OFFSET('HARGA SATUAN'!$E$6,MATCH(C24,'HARGA SATUAN'!$C$7:$C$1492,0),0)),"",OFFSET('HARGA SATUAN'!$E$6,MATCH(C24,'HARGA SATUAN'!$C$7:$C$1492,0),0)))</f>
        <v>0</v>
      </c>
      <c r="F24" s="101" t="str">
        <f t="shared" ca="1" si="6"/>
        <v/>
      </c>
      <c r="G24" s="41">
        <f ca="1">IF(ISERROR(OFFSET('HARGA SATUAN'!$I$6,MATCH(C24,'HARGA SATUAN'!$C$7:$C$1492,0),0)),"",OFFSET('HARGA SATUAN'!$I$6,MATCH(C24,'HARGA SATUAN'!$C$7:$C$1492,0),0))</f>
        <v>0</v>
      </c>
      <c r="H24" s="42">
        <f t="shared" ca="1" si="1"/>
        <v>0</v>
      </c>
      <c r="I24" s="42">
        <f t="shared" ca="1" si="2"/>
        <v>0</v>
      </c>
      <c r="J24" s="42">
        <f t="shared" ca="1" si="3"/>
        <v>0</v>
      </c>
      <c r="K24" s="43">
        <f t="shared" ca="1" si="0"/>
        <v>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 t="str">
        <f t="shared" ca="1" si="4"/>
        <v/>
      </c>
      <c r="C25" s="109" t="str">
        <f t="shared" ca="1" si="5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01" t="str">
        <f t="shared" ca="1" si="6"/>
        <v/>
      </c>
      <c r="G25" s="41">
        <f ca="1">IF(ISERROR(OFFSET('HARGA SATUAN'!$I$6,MATCH(C25,'HARGA SATUAN'!$C$7:$C$1492,0),0)),"",OFFSET('HARGA SATUAN'!$I$6,MATCH(C25,'HARGA SATUAN'!$C$7:$C$1492,0),0))</f>
        <v>0</v>
      </c>
      <c r="H25" s="42">
        <f t="shared" ca="1" si="1"/>
        <v>0</v>
      </c>
      <c r="I25" s="42">
        <f t="shared" ca="1" si="2"/>
        <v>0</v>
      </c>
      <c r="J25" s="42">
        <f t="shared" ca="1" si="3"/>
        <v>0</v>
      </c>
      <c r="K25" s="43">
        <f t="shared" ca="1" si="0"/>
        <v>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4"/>
        <v/>
      </c>
      <c r="C26" s="109" t="str">
        <f t="shared" ca="1" si="5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01" t="str">
        <f t="shared" ca="1" si="6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42">
        <f t="shared" ca="1" si="1"/>
        <v>0</v>
      </c>
      <c r="I26" s="42">
        <f t="shared" ca="1" si="2"/>
        <v>0</v>
      </c>
      <c r="J26" s="42">
        <f t="shared" ca="1" si="3"/>
        <v>0</v>
      </c>
      <c r="K26" s="43">
        <f t="shared" ca="1" si="0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4"/>
        <v/>
      </c>
      <c r="C27" s="109" t="str">
        <f t="shared" ca="1" si="5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01" t="str">
        <f t="shared" ca="1" si="6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42">
        <f t="shared" ca="1" si="1"/>
        <v>0</v>
      </c>
      <c r="I27" s="42">
        <f t="shared" ca="1" si="2"/>
        <v>0</v>
      </c>
      <c r="J27" s="42">
        <f t="shared" ca="1" si="3"/>
        <v>0</v>
      </c>
      <c r="K27" s="43">
        <f t="shared" ca="1" si="0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4"/>
        <v/>
      </c>
      <c r="C28" s="109" t="str">
        <f t="shared" ca="1" si="5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01" t="str">
        <f t="shared" ca="1" si="6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42">
        <f t="shared" ca="1" si="1"/>
        <v>0</v>
      </c>
      <c r="I28" s="42">
        <f t="shared" ca="1" si="2"/>
        <v>0</v>
      </c>
      <c r="J28" s="42">
        <f t="shared" ca="1" si="3"/>
        <v>0</v>
      </c>
      <c r="K28" s="43">
        <f t="shared" ca="1" si="0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4"/>
        <v/>
      </c>
      <c r="C29" s="109" t="str">
        <f t="shared" ca="1" si="5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01" t="str">
        <f t="shared" ca="1" si="6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42">
        <f t="shared" ca="1" si="1"/>
        <v>0</v>
      </c>
      <c r="I29" s="42">
        <f t="shared" ca="1" si="2"/>
        <v>0</v>
      </c>
      <c r="J29" s="42">
        <f t="shared" ca="1" si="3"/>
        <v>0</v>
      </c>
      <c r="K29" s="43">
        <f t="shared" ca="1" si="0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4"/>
        <v/>
      </c>
      <c r="C30" s="109" t="str">
        <f t="shared" ca="1" si="5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01" t="str">
        <f t="shared" ca="1" si="6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42">
        <f t="shared" ca="1" si="1"/>
        <v>0</v>
      </c>
      <c r="I30" s="42">
        <f t="shared" ca="1" si="2"/>
        <v>0</v>
      </c>
      <c r="J30" s="42">
        <f t="shared" ca="1" si="3"/>
        <v>0</v>
      </c>
      <c r="K30" s="43">
        <f t="shared" ca="1" si="0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4"/>
        <v/>
      </c>
      <c r="C31" s="109" t="str">
        <f t="shared" ca="1" si="5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01" t="str">
        <f t="shared" ca="1" si="6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42">
        <f t="shared" ca="1" si="1"/>
        <v>0</v>
      </c>
      <c r="I31" s="42">
        <f t="shared" ca="1" si="2"/>
        <v>0</v>
      </c>
      <c r="J31" s="42">
        <f t="shared" ca="1" si="3"/>
        <v>0</v>
      </c>
      <c r="K31" s="43">
        <f t="shared" ca="1" si="0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4"/>
        <v/>
      </c>
      <c r="C32" s="109" t="str">
        <f t="shared" ca="1" si="5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01" t="str">
        <f t="shared" ca="1" si="6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42">
        <f t="shared" ca="1" si="1"/>
        <v>0</v>
      </c>
      <c r="I32" s="42">
        <f t="shared" ca="1" si="2"/>
        <v>0</v>
      </c>
      <c r="J32" s="42">
        <f t="shared" ca="1" si="3"/>
        <v>0</v>
      </c>
      <c r="K32" s="43">
        <f t="shared" ca="1" si="0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4"/>
        <v/>
      </c>
      <c r="C33" s="109" t="str">
        <f t="shared" ca="1" si="5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01" t="str">
        <f t="shared" ca="1" si="6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42">
        <f t="shared" ca="1" si="1"/>
        <v>0</v>
      </c>
      <c r="I33" s="42">
        <f t="shared" ca="1" si="2"/>
        <v>0</v>
      </c>
      <c r="J33" s="42">
        <f t="shared" ca="1" si="3"/>
        <v>0</v>
      </c>
      <c r="K33" s="43">
        <f t="shared" ca="1" si="0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4"/>
        <v/>
      </c>
      <c r="C34" s="109" t="str">
        <f t="shared" ca="1" si="5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01" t="str">
        <f t="shared" ca="1" si="6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42">
        <f t="shared" ca="1" si="1"/>
        <v>0</v>
      </c>
      <c r="I34" s="42">
        <f t="shared" ca="1" si="2"/>
        <v>0</v>
      </c>
      <c r="J34" s="42">
        <f t="shared" ca="1" si="3"/>
        <v>0</v>
      </c>
      <c r="K34" s="43">
        <f t="shared" ca="1" si="0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4"/>
        <v/>
      </c>
      <c r="C35" s="109" t="str">
        <f t="shared" ca="1" si="5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01" t="str">
        <f t="shared" ca="1" si="6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42">
        <f t="shared" ca="1" si="1"/>
        <v>0</v>
      </c>
      <c r="I35" s="42">
        <f t="shared" ca="1" si="2"/>
        <v>0</v>
      </c>
      <c r="J35" s="42">
        <f t="shared" ca="1" si="3"/>
        <v>0</v>
      </c>
      <c r="K35" s="43">
        <f t="shared" ca="1" si="0"/>
        <v>0</v>
      </c>
      <c r="L35" s="46"/>
      <c r="Q35" s="36"/>
      <c r="R35" s="45"/>
      <c r="S35" s="45"/>
      <c r="T35" s="45"/>
    </row>
    <row r="36" spans="1:20" s="47" customFormat="1">
      <c r="A36" s="30">
        <v>21</v>
      </c>
      <c r="B36" s="100" t="str">
        <f t="shared" ca="1" si="4"/>
        <v/>
      </c>
      <c r="C36" s="109" t="str">
        <f t="shared" ca="1" si="5"/>
        <v/>
      </c>
      <c r="D36" s="101" t="str">
        <f ca="1">IF(ISERROR(OFFSET('HARGA SATUAN'!$D$6,MATCH(C36,'HARGA SATUAN'!$C$7:$C$1492,0),0)),"",OFFSET('HARGA SATUAN'!$D$6,MATCH(C36,'HARGA SATUAN'!$C$7:$C$1492,0),0))</f>
        <v/>
      </c>
      <c r="E36" s="101">
        <f ca="1">IF(B36="+","Unit",IF(ISERROR(OFFSET('HARGA SATUAN'!$E$6,MATCH(C36,'HARGA SATUAN'!$C$7:$C$1492,0),0)),"",OFFSET('HARGA SATUAN'!$E$6,MATCH(C36,'HARGA SATUAN'!$C$7:$C$1492,0),0)))</f>
        <v>0</v>
      </c>
      <c r="F36" s="101" t="str">
        <f t="shared" ca="1" si="6"/>
        <v/>
      </c>
      <c r="G36" s="41">
        <f ca="1">IF(ISERROR(OFFSET('HARGA SATUAN'!$I$6,MATCH(C36,'HARGA SATUAN'!$C$7:$C$1492,0),0)),"",OFFSET('HARGA SATUAN'!$I$6,MATCH(C36,'HARGA SATUAN'!$C$7:$C$1492,0),0))</f>
        <v>0</v>
      </c>
      <c r="H36" s="42">
        <f t="shared" ca="1" si="1"/>
        <v>0</v>
      </c>
      <c r="I36" s="42">
        <f t="shared" ca="1" si="2"/>
        <v>0</v>
      </c>
      <c r="J36" s="42">
        <f t="shared" ca="1" si="3"/>
        <v>0</v>
      </c>
      <c r="K36" s="43">
        <f t="shared" ca="1" si="0"/>
        <v>0</v>
      </c>
      <c r="L36" s="46"/>
      <c r="Q36" s="36"/>
      <c r="R36" s="45"/>
      <c r="S36" s="45"/>
      <c r="T36" s="45"/>
    </row>
    <row r="37" spans="1:20" s="47" customFormat="1">
      <c r="A37" s="30">
        <v>22</v>
      </c>
      <c r="B37" s="100" t="str">
        <f t="shared" ca="1" si="4"/>
        <v/>
      </c>
      <c r="C37" s="109" t="str">
        <f t="shared" ca="1" si="5"/>
        <v/>
      </c>
      <c r="D37" s="101" t="str">
        <f ca="1">IF(ISERROR(OFFSET('HARGA SATUAN'!$D$6,MATCH(C37,'HARGA SATUAN'!$C$7:$C$1492,0),0)),"",OFFSET('HARGA SATUAN'!$D$6,MATCH(C37,'HARGA SATUAN'!$C$7:$C$1492,0),0))</f>
        <v/>
      </c>
      <c r="E37" s="101">
        <f ca="1">IF(B37="+","Unit",IF(ISERROR(OFFSET('HARGA SATUAN'!$E$6,MATCH(C37,'HARGA SATUAN'!$C$7:$C$1492,0),0)),"",OFFSET('HARGA SATUAN'!$E$6,MATCH(C37,'HARGA SATUAN'!$C$7:$C$1492,0),0)))</f>
        <v>0</v>
      </c>
      <c r="F37" s="101" t="str">
        <f t="shared" ca="1" si="6"/>
        <v/>
      </c>
      <c r="G37" s="41">
        <f ca="1">IF(ISERROR(OFFSET('HARGA SATUAN'!$I$6,MATCH(C37,'HARGA SATUAN'!$C$7:$C$1492,0),0)),"",OFFSET('HARGA SATUAN'!$I$6,MATCH(C37,'HARGA SATUAN'!$C$7:$C$1492,0),0))</f>
        <v>0</v>
      </c>
      <c r="H37" s="42">
        <f t="shared" ca="1" si="1"/>
        <v>0</v>
      </c>
      <c r="I37" s="42">
        <f t="shared" ca="1" si="2"/>
        <v>0</v>
      </c>
      <c r="J37" s="42">
        <f t="shared" ca="1" si="3"/>
        <v>0</v>
      </c>
      <c r="K37" s="43">
        <f t="shared" ca="1" si="0"/>
        <v>0</v>
      </c>
      <c r="L37" s="46"/>
      <c r="Q37" s="36"/>
      <c r="R37" s="45"/>
      <c r="S37" s="45"/>
      <c r="T37" s="45"/>
    </row>
    <row r="38" spans="1:20" s="47" customFormat="1">
      <c r="A38" s="30">
        <v>23</v>
      </c>
      <c r="B38" s="100" t="str">
        <f t="shared" ca="1" si="4"/>
        <v/>
      </c>
      <c r="C38" s="109" t="str">
        <f t="shared" ca="1" si="5"/>
        <v/>
      </c>
      <c r="D38" s="101" t="str">
        <f ca="1">IF(ISERROR(OFFSET('HARGA SATUAN'!$D$6,MATCH(C38,'HARGA SATUAN'!$C$7:$C$1492,0),0)),"",OFFSET('HARGA SATUAN'!$D$6,MATCH(C38,'HARGA SATUAN'!$C$7:$C$1492,0),0))</f>
        <v/>
      </c>
      <c r="E38" s="101">
        <f ca="1">IF(B38="+","Unit",IF(ISERROR(OFFSET('HARGA SATUAN'!$E$6,MATCH(C38,'HARGA SATUAN'!$C$7:$C$1492,0),0)),"",OFFSET('HARGA SATUAN'!$E$6,MATCH(C38,'HARGA SATUAN'!$C$7:$C$1492,0),0)))</f>
        <v>0</v>
      </c>
      <c r="F38" s="101" t="str">
        <f t="shared" ca="1" si="6"/>
        <v/>
      </c>
      <c r="G38" s="41">
        <f ca="1">IF(ISERROR(OFFSET('HARGA SATUAN'!$I$6,MATCH(C38,'HARGA SATUAN'!$C$7:$C$1492,0),0)),"",OFFSET('HARGA SATUAN'!$I$6,MATCH(C38,'HARGA SATUAN'!$C$7:$C$1492,0),0))</f>
        <v>0</v>
      </c>
      <c r="H38" s="42">
        <f t="shared" ca="1" si="1"/>
        <v>0</v>
      </c>
      <c r="I38" s="42">
        <f t="shared" ca="1" si="2"/>
        <v>0</v>
      </c>
      <c r="J38" s="42">
        <f t="shared" ca="1" si="3"/>
        <v>0</v>
      </c>
      <c r="K38" s="43">
        <f t="shared" ca="1" si="0"/>
        <v>0</v>
      </c>
      <c r="L38" s="46"/>
      <c r="Q38" s="36"/>
      <c r="R38" s="45"/>
      <c r="S38" s="45"/>
      <c r="T38" s="45"/>
    </row>
    <row r="39" spans="1:20" s="47" customFormat="1">
      <c r="A39" s="30">
        <v>24</v>
      </c>
      <c r="B39" s="100" t="str">
        <f t="shared" ca="1" si="4"/>
        <v/>
      </c>
      <c r="C39" s="109" t="str">
        <f t="shared" ca="1" si="5"/>
        <v/>
      </c>
      <c r="D39" s="101" t="str">
        <f ca="1">IF(ISERROR(OFFSET('HARGA SATUAN'!$D$6,MATCH(C39,'HARGA SATUAN'!$C$7:$C$1492,0),0)),"",OFFSET('HARGA SATUAN'!$D$6,MATCH(C39,'HARGA SATUAN'!$C$7:$C$1492,0),0))</f>
        <v/>
      </c>
      <c r="E39" s="101">
        <f ca="1">IF(B39="+","Unit",IF(ISERROR(OFFSET('HARGA SATUAN'!$E$6,MATCH(C39,'HARGA SATUAN'!$C$7:$C$1492,0),0)),"",OFFSET('HARGA SATUAN'!$E$6,MATCH(C39,'HARGA SATUAN'!$C$7:$C$1492,0),0)))</f>
        <v>0</v>
      </c>
      <c r="F39" s="101" t="str">
        <f t="shared" ca="1" si="6"/>
        <v/>
      </c>
      <c r="G39" s="41">
        <f ca="1">IF(ISERROR(OFFSET('HARGA SATUAN'!$I$6,MATCH(C39,'HARGA SATUAN'!$C$7:$C$1492,0),0)),"",OFFSET('HARGA SATUAN'!$I$6,MATCH(C39,'HARGA SATUAN'!$C$7:$C$1492,0),0))</f>
        <v>0</v>
      </c>
      <c r="H39" s="42">
        <f t="shared" ca="1" si="1"/>
        <v>0</v>
      </c>
      <c r="I39" s="42">
        <f t="shared" ca="1" si="2"/>
        <v>0</v>
      </c>
      <c r="J39" s="42">
        <f t="shared" ca="1" si="3"/>
        <v>0</v>
      </c>
      <c r="K39" s="43">
        <f t="shared" ca="1" si="0"/>
        <v>0</v>
      </c>
      <c r="L39" s="46"/>
      <c r="Q39" s="36"/>
      <c r="R39" s="45"/>
      <c r="S39" s="45"/>
      <c r="T39" s="45"/>
    </row>
    <row r="40" spans="1:20" s="47" customFormat="1">
      <c r="A40" s="30">
        <v>25</v>
      </c>
      <c r="B40" s="100" t="str">
        <f t="shared" ca="1" si="4"/>
        <v/>
      </c>
      <c r="C40" s="109" t="str">
        <f t="shared" ca="1" si="5"/>
        <v/>
      </c>
      <c r="D40" s="101" t="str">
        <f ca="1">IF(ISERROR(OFFSET('HARGA SATUAN'!$D$6,MATCH(C40,'HARGA SATUAN'!$C$7:$C$1492,0),0)),"",OFFSET('HARGA SATUAN'!$D$6,MATCH(C40,'HARGA SATUAN'!$C$7:$C$1492,0),0))</f>
        <v/>
      </c>
      <c r="E40" s="101">
        <f ca="1">IF(B40="+","Unit",IF(ISERROR(OFFSET('HARGA SATUAN'!$E$6,MATCH(C40,'HARGA SATUAN'!$C$7:$C$1492,0),0)),"",OFFSET('HARGA SATUAN'!$E$6,MATCH(C40,'HARGA SATUAN'!$C$7:$C$1492,0),0)))</f>
        <v>0</v>
      </c>
      <c r="F40" s="101" t="str">
        <f t="shared" ca="1" si="6"/>
        <v/>
      </c>
      <c r="G40" s="41">
        <f ca="1">IF(ISERROR(OFFSET('HARGA SATUAN'!$I$6,MATCH(C40,'HARGA SATUAN'!$C$7:$C$1492,0),0)),"",OFFSET('HARGA SATUAN'!$I$6,MATCH(C40,'HARGA SATUAN'!$C$7:$C$1492,0),0))</f>
        <v>0</v>
      </c>
      <c r="H40" s="42">
        <f t="shared" ca="1" si="1"/>
        <v>0</v>
      </c>
      <c r="I40" s="42">
        <f t="shared" ca="1" si="2"/>
        <v>0</v>
      </c>
      <c r="J40" s="42">
        <f t="shared" ca="1" si="3"/>
        <v>0</v>
      </c>
      <c r="K40" s="43">
        <f t="shared" ca="1" si="0"/>
        <v>0</v>
      </c>
      <c r="L40" s="46"/>
      <c r="Q40" s="36"/>
      <c r="R40" s="45"/>
      <c r="S40" s="45"/>
      <c r="T40" s="45"/>
    </row>
    <row r="41" spans="1:20" s="47" customFormat="1">
      <c r="A41" s="30">
        <v>26</v>
      </c>
      <c r="B41" s="100" t="str">
        <f t="shared" ca="1" si="4"/>
        <v/>
      </c>
      <c r="C41" s="109" t="str">
        <f t="shared" ca="1" si="5"/>
        <v/>
      </c>
      <c r="D41" s="101" t="str">
        <f ca="1">IF(ISERROR(OFFSET('HARGA SATUAN'!$D$6,MATCH(C41,'HARGA SATUAN'!$C$7:$C$1492,0),0)),"",OFFSET('HARGA SATUAN'!$D$6,MATCH(C41,'HARGA SATUAN'!$C$7:$C$1492,0),0))</f>
        <v/>
      </c>
      <c r="E41" s="101">
        <f ca="1">IF(B41="+","Unit",IF(ISERROR(OFFSET('HARGA SATUAN'!$E$6,MATCH(C41,'HARGA SATUAN'!$C$7:$C$1492,0),0)),"",OFFSET('HARGA SATUAN'!$E$6,MATCH(C41,'HARGA SATUAN'!$C$7:$C$1492,0),0)))</f>
        <v>0</v>
      </c>
      <c r="F41" s="101" t="str">
        <f t="shared" ca="1" si="6"/>
        <v/>
      </c>
      <c r="G41" s="41">
        <f ca="1">IF(ISERROR(OFFSET('HARGA SATUAN'!$I$6,MATCH(C41,'HARGA SATUAN'!$C$7:$C$1492,0),0)),"",OFFSET('HARGA SATUAN'!$I$6,MATCH(C41,'HARGA SATUAN'!$C$7:$C$1492,0),0))</f>
        <v>0</v>
      </c>
      <c r="H41" s="42">
        <f t="shared" ca="1" si="1"/>
        <v>0</v>
      </c>
      <c r="I41" s="42">
        <f t="shared" ca="1" si="2"/>
        <v>0</v>
      </c>
      <c r="J41" s="42">
        <f t="shared" ca="1" si="3"/>
        <v>0</v>
      </c>
      <c r="K41" s="43">
        <f t="shared" ca="1" si="0"/>
        <v>0</v>
      </c>
      <c r="L41" s="46"/>
      <c r="Q41" s="36"/>
      <c r="R41" s="45"/>
      <c r="S41" s="45"/>
      <c r="T41" s="45"/>
    </row>
    <row r="42" spans="1:20" s="47" customFormat="1">
      <c r="A42" s="30">
        <v>27</v>
      </c>
      <c r="B42" s="100" t="str">
        <f t="shared" ca="1" si="4"/>
        <v/>
      </c>
      <c r="C42" s="109" t="str">
        <f t="shared" ca="1" si="5"/>
        <v/>
      </c>
      <c r="D42" s="101" t="str">
        <f ca="1">IF(ISERROR(OFFSET('HARGA SATUAN'!$D$6,MATCH(C42,'HARGA SATUAN'!$C$7:$C$1492,0),0)),"",OFFSET('HARGA SATUAN'!$D$6,MATCH(C42,'HARGA SATUAN'!$C$7:$C$1492,0),0))</f>
        <v/>
      </c>
      <c r="E42" s="101">
        <f ca="1">IF(B42="+","Unit",IF(ISERROR(OFFSET('HARGA SATUAN'!$E$6,MATCH(C42,'HARGA SATUAN'!$C$7:$C$1492,0),0)),"",OFFSET('HARGA SATUAN'!$E$6,MATCH(C42,'HARGA SATUAN'!$C$7:$C$1492,0),0)))</f>
        <v>0</v>
      </c>
      <c r="F42" s="101" t="str">
        <f t="shared" ca="1" si="6"/>
        <v/>
      </c>
      <c r="G42" s="41">
        <f ca="1">IF(ISERROR(OFFSET('HARGA SATUAN'!$I$6,MATCH(C42,'HARGA SATUAN'!$C$7:$C$1492,0),0)),"",OFFSET('HARGA SATUAN'!$I$6,MATCH(C42,'HARGA SATUAN'!$C$7:$C$1492,0),0))</f>
        <v>0</v>
      </c>
      <c r="H42" s="42">
        <f t="shared" ca="1" si="1"/>
        <v>0</v>
      </c>
      <c r="I42" s="42">
        <f t="shared" ca="1" si="2"/>
        <v>0</v>
      </c>
      <c r="J42" s="42">
        <f t="shared" ca="1" si="3"/>
        <v>0</v>
      </c>
      <c r="K42" s="43">
        <f t="shared" ca="1" si="0"/>
        <v>0</v>
      </c>
      <c r="L42" s="46"/>
      <c r="Q42" s="36"/>
      <c r="R42" s="45"/>
      <c r="S42" s="45"/>
      <c r="T42" s="45"/>
    </row>
    <row r="43" spans="1:20" s="47" customFormat="1">
      <c r="A43" s="30">
        <v>28</v>
      </c>
      <c r="B43" s="100" t="str">
        <f t="shared" ca="1" si="4"/>
        <v/>
      </c>
      <c r="C43" s="109" t="str">
        <f t="shared" ca="1" si="5"/>
        <v/>
      </c>
      <c r="D43" s="101" t="str">
        <f ca="1">IF(ISERROR(OFFSET('HARGA SATUAN'!$D$6,MATCH(C43,'HARGA SATUAN'!$C$7:$C$1492,0),0)),"",OFFSET('HARGA SATUAN'!$D$6,MATCH(C43,'HARGA SATUAN'!$C$7:$C$1492,0),0))</f>
        <v/>
      </c>
      <c r="E43" s="101">
        <f ca="1">IF(B43="+","Unit",IF(ISERROR(OFFSET('HARGA SATUAN'!$E$6,MATCH(C43,'HARGA SATUAN'!$C$7:$C$1492,0),0)),"",OFFSET('HARGA SATUAN'!$E$6,MATCH(C43,'HARGA SATUAN'!$C$7:$C$1492,0),0)))</f>
        <v>0</v>
      </c>
      <c r="F43" s="101" t="str">
        <f t="shared" ca="1" si="6"/>
        <v/>
      </c>
      <c r="G43" s="41">
        <f ca="1">IF(ISERROR(OFFSET('HARGA SATUAN'!$I$6,MATCH(C43,'HARGA SATUAN'!$C$7:$C$1492,0),0)),"",OFFSET('HARGA SATUAN'!$I$6,MATCH(C43,'HARGA SATUAN'!$C$7:$C$1492,0),0))</f>
        <v>0</v>
      </c>
      <c r="H43" s="42">
        <f t="shared" ca="1" si="1"/>
        <v>0</v>
      </c>
      <c r="I43" s="42">
        <f t="shared" ca="1" si="2"/>
        <v>0</v>
      </c>
      <c r="J43" s="42">
        <f t="shared" ca="1" si="3"/>
        <v>0</v>
      </c>
      <c r="K43" s="43">
        <f t="shared" ca="1" si="0"/>
        <v>0</v>
      </c>
      <c r="L43" s="46"/>
      <c r="Q43" s="36"/>
      <c r="R43" s="45"/>
      <c r="S43" s="45"/>
      <c r="T43" s="45"/>
    </row>
    <row r="44" spans="1:20" s="47" customFormat="1">
      <c r="A44" s="30">
        <v>29</v>
      </c>
      <c r="B44" s="100" t="str">
        <f t="shared" ca="1" si="4"/>
        <v/>
      </c>
      <c r="C44" s="109" t="str">
        <f t="shared" ca="1" si="5"/>
        <v/>
      </c>
      <c r="D44" s="101" t="str">
        <f ca="1">IF(ISERROR(OFFSET('HARGA SATUAN'!$D$6,MATCH(C44,'HARGA SATUAN'!$C$7:$C$1492,0),0)),"",OFFSET('HARGA SATUAN'!$D$6,MATCH(C44,'HARGA SATUAN'!$C$7:$C$1492,0),0))</f>
        <v/>
      </c>
      <c r="E44" s="101">
        <f ca="1">IF(B44="+","Unit",IF(ISERROR(OFFSET('HARGA SATUAN'!$E$6,MATCH(C44,'HARGA SATUAN'!$C$7:$C$1492,0),0)),"",OFFSET('HARGA SATUAN'!$E$6,MATCH(C44,'HARGA SATUAN'!$C$7:$C$1492,0),0)))</f>
        <v>0</v>
      </c>
      <c r="F44" s="101" t="str">
        <f t="shared" ca="1" si="6"/>
        <v/>
      </c>
      <c r="G44" s="41">
        <f ca="1">IF(ISERROR(OFFSET('HARGA SATUAN'!$I$6,MATCH(C44,'HARGA SATUAN'!$C$7:$C$1492,0),0)),"",OFFSET('HARGA SATUAN'!$I$6,MATCH(C44,'HARGA SATUAN'!$C$7:$C$1492,0),0))</f>
        <v>0</v>
      </c>
      <c r="H44" s="42">
        <f t="shared" ca="1" si="1"/>
        <v>0</v>
      </c>
      <c r="I44" s="42">
        <f t="shared" ca="1" si="2"/>
        <v>0</v>
      </c>
      <c r="J44" s="42">
        <f t="shared" ca="1" si="3"/>
        <v>0</v>
      </c>
      <c r="K44" s="43">
        <f t="shared" ca="1" si="0"/>
        <v>0</v>
      </c>
      <c r="L44" s="46"/>
      <c r="Q44" s="36"/>
      <c r="R44" s="45"/>
      <c r="S44" s="45"/>
      <c r="T44" s="45"/>
    </row>
    <row r="45" spans="1:20" s="47" customFormat="1">
      <c r="A45" s="30">
        <v>30</v>
      </c>
      <c r="B45" s="100" t="str">
        <f t="shared" ca="1" si="4"/>
        <v/>
      </c>
      <c r="C45" s="109" t="str">
        <f t="shared" ca="1" si="5"/>
        <v/>
      </c>
      <c r="D45" s="101" t="str">
        <f ca="1">IF(ISERROR(OFFSET('HARGA SATUAN'!$D$6,MATCH(C45,'HARGA SATUAN'!$C$7:$C$1492,0),0)),"",OFFSET('HARGA SATUAN'!$D$6,MATCH(C45,'HARGA SATUAN'!$C$7:$C$1492,0),0))</f>
        <v/>
      </c>
      <c r="E45" s="101">
        <f ca="1">IF(B45="+","Unit",IF(ISERROR(OFFSET('HARGA SATUAN'!$E$6,MATCH(C45,'HARGA SATUAN'!$C$7:$C$1492,0),0)),"",OFFSET('HARGA SATUAN'!$E$6,MATCH(C45,'HARGA SATUAN'!$C$7:$C$1492,0),0)))</f>
        <v>0</v>
      </c>
      <c r="F45" s="101" t="str">
        <f t="shared" ca="1" si="6"/>
        <v/>
      </c>
      <c r="G45" s="41">
        <f ca="1">IF(ISERROR(OFFSET('HARGA SATUAN'!$I$6,MATCH(C45,'HARGA SATUAN'!$C$7:$C$1492,0),0)),"",OFFSET('HARGA SATUAN'!$I$6,MATCH(C45,'HARGA SATUAN'!$C$7:$C$1492,0),0))</f>
        <v>0</v>
      </c>
      <c r="H45" s="42">
        <f t="shared" ca="1" si="1"/>
        <v>0</v>
      </c>
      <c r="I45" s="42">
        <f t="shared" ca="1" si="2"/>
        <v>0</v>
      </c>
      <c r="J45" s="42">
        <f t="shared" ca="1" si="3"/>
        <v>0</v>
      </c>
      <c r="K45" s="43">
        <f t="shared" ca="1" si="0"/>
        <v>0</v>
      </c>
      <c r="L45" s="46"/>
      <c r="Q45" s="36"/>
      <c r="R45" s="45"/>
      <c r="S45" s="45"/>
      <c r="T45" s="45"/>
    </row>
    <row r="46" spans="1:20" s="47" customFormat="1">
      <c r="A46" s="30">
        <v>31</v>
      </c>
      <c r="B46" s="100" t="str">
        <f t="shared" ca="1" si="4"/>
        <v/>
      </c>
      <c r="C46" s="109" t="str">
        <f t="shared" ca="1" si="5"/>
        <v/>
      </c>
      <c r="D46" s="101" t="str">
        <f ca="1">IF(ISERROR(OFFSET('HARGA SATUAN'!$D$6,MATCH(C46,'HARGA SATUAN'!$C$7:$C$1492,0),0)),"",OFFSET('HARGA SATUAN'!$D$6,MATCH(C46,'HARGA SATUAN'!$C$7:$C$1492,0),0))</f>
        <v/>
      </c>
      <c r="E46" s="101">
        <f ca="1">IF(B46="+","Unit",IF(ISERROR(OFFSET('HARGA SATUAN'!$E$6,MATCH(C46,'HARGA SATUAN'!$C$7:$C$1492,0),0)),"",OFFSET('HARGA SATUAN'!$E$6,MATCH(C46,'HARGA SATUAN'!$C$7:$C$1492,0),0)))</f>
        <v>0</v>
      </c>
      <c r="F46" s="101" t="str">
        <f t="shared" ca="1" si="6"/>
        <v/>
      </c>
      <c r="G46" s="41">
        <f ca="1">IF(ISERROR(OFFSET('HARGA SATUAN'!$I$6,MATCH(C46,'HARGA SATUAN'!$C$7:$C$1492,0),0)),"",OFFSET('HARGA SATUAN'!$I$6,MATCH(C46,'HARGA SATUAN'!$C$7:$C$1492,0),0))</f>
        <v>0</v>
      </c>
      <c r="H46" s="42">
        <f t="shared" ca="1" si="1"/>
        <v>0</v>
      </c>
      <c r="I46" s="42">
        <f t="shared" ca="1" si="2"/>
        <v>0</v>
      </c>
      <c r="J46" s="42">
        <f t="shared" ca="1" si="3"/>
        <v>0</v>
      </c>
      <c r="K46" s="43">
        <f t="shared" ca="1" si="0"/>
        <v>0</v>
      </c>
      <c r="L46" s="46"/>
      <c r="Q46" s="36"/>
      <c r="R46" s="45"/>
      <c r="S46" s="45"/>
      <c r="T46" s="45"/>
    </row>
    <row r="47" spans="1:20" s="47" customFormat="1">
      <c r="A47" s="30">
        <v>32</v>
      </c>
      <c r="B47" s="100" t="str">
        <f t="shared" ca="1" si="4"/>
        <v/>
      </c>
      <c r="C47" s="109" t="str">
        <f t="shared" ca="1" si="5"/>
        <v/>
      </c>
      <c r="D47" s="101" t="str">
        <f ca="1">IF(ISERROR(OFFSET('HARGA SATUAN'!$D$6,MATCH(C47,'HARGA SATUAN'!$C$7:$C$1492,0),0)),"",OFFSET('HARGA SATUAN'!$D$6,MATCH(C47,'HARGA SATUAN'!$C$7:$C$1492,0),0))</f>
        <v/>
      </c>
      <c r="E47" s="101">
        <f ca="1">IF(B47="+","Unit",IF(ISERROR(OFFSET('HARGA SATUAN'!$E$6,MATCH(C47,'HARGA SATUAN'!$C$7:$C$1492,0),0)),"",OFFSET('HARGA SATUAN'!$E$6,MATCH(C47,'HARGA SATUAN'!$C$7:$C$1492,0),0)))</f>
        <v>0</v>
      </c>
      <c r="F47" s="101" t="str">
        <f t="shared" ca="1" si="6"/>
        <v/>
      </c>
      <c r="G47" s="41">
        <f ca="1">IF(ISERROR(OFFSET('HARGA SATUAN'!$I$6,MATCH(C47,'HARGA SATUAN'!$C$7:$C$1492,0),0)),"",OFFSET('HARGA SATUAN'!$I$6,MATCH(C47,'HARGA SATUAN'!$C$7:$C$1492,0),0))</f>
        <v>0</v>
      </c>
      <c r="H47" s="42">
        <f t="shared" ca="1" si="1"/>
        <v>0</v>
      </c>
      <c r="I47" s="42">
        <f t="shared" ca="1" si="2"/>
        <v>0</v>
      </c>
      <c r="J47" s="42">
        <f t="shared" ca="1" si="3"/>
        <v>0</v>
      </c>
      <c r="K47" s="43">
        <f t="shared" ca="1" si="0"/>
        <v>0</v>
      </c>
      <c r="L47" s="46"/>
      <c r="Q47" s="36"/>
      <c r="R47" s="45"/>
      <c r="S47" s="45"/>
      <c r="T47" s="45"/>
    </row>
    <row r="48" spans="1:20" s="47" customFormat="1">
      <c r="A48" s="30">
        <v>33</v>
      </c>
      <c r="B48" s="100" t="str">
        <f t="shared" ca="1" si="4"/>
        <v/>
      </c>
      <c r="C48" s="109" t="str">
        <f t="shared" ca="1" si="5"/>
        <v/>
      </c>
      <c r="D48" s="101" t="str">
        <f ca="1">IF(ISERROR(OFFSET('HARGA SATUAN'!$D$6,MATCH(C48,'HARGA SATUAN'!$C$7:$C$1492,0),0)),"",OFFSET('HARGA SATUAN'!$D$6,MATCH(C48,'HARGA SATUAN'!$C$7:$C$1492,0),0))</f>
        <v/>
      </c>
      <c r="E48" s="101">
        <f ca="1">IF(B48="+","Unit",IF(ISERROR(OFFSET('HARGA SATUAN'!$E$6,MATCH(C48,'HARGA SATUAN'!$C$7:$C$1492,0),0)),"",OFFSET('HARGA SATUAN'!$E$6,MATCH(C48,'HARGA SATUAN'!$C$7:$C$1492,0),0)))</f>
        <v>0</v>
      </c>
      <c r="F48" s="101" t="str">
        <f t="shared" ca="1" si="6"/>
        <v/>
      </c>
      <c r="G48" s="41">
        <f ca="1">IF(ISERROR(OFFSET('HARGA SATUAN'!$I$6,MATCH(C48,'HARGA SATUAN'!$C$7:$C$1492,0),0)),"",OFFSET('HARGA SATUAN'!$I$6,MATCH(C48,'HARGA SATUAN'!$C$7:$C$1492,0),0))</f>
        <v>0</v>
      </c>
      <c r="H48" s="42">
        <f t="shared" ca="1" si="1"/>
        <v>0</v>
      </c>
      <c r="I48" s="42">
        <f t="shared" ca="1" si="2"/>
        <v>0</v>
      </c>
      <c r="J48" s="42">
        <f t="shared" ca="1" si="3"/>
        <v>0</v>
      </c>
      <c r="K48" s="43">
        <f t="shared" ca="1" si="0"/>
        <v>0</v>
      </c>
      <c r="L48" s="46"/>
      <c r="Q48" s="36"/>
      <c r="R48" s="45"/>
      <c r="S48" s="45"/>
      <c r="T48" s="45"/>
    </row>
    <row r="49" spans="1:20" s="47" customFormat="1">
      <c r="A49" s="30">
        <v>34</v>
      </c>
      <c r="B49" s="100" t="str">
        <f t="shared" ca="1" si="4"/>
        <v/>
      </c>
      <c r="C49" s="109" t="str">
        <f t="shared" ca="1" si="5"/>
        <v/>
      </c>
      <c r="D49" s="101" t="str">
        <f ca="1">IF(ISERROR(OFFSET('HARGA SATUAN'!$D$6,MATCH(C49,'HARGA SATUAN'!$C$7:$C$1492,0),0)),"",OFFSET('HARGA SATUAN'!$D$6,MATCH(C49,'HARGA SATUAN'!$C$7:$C$1492,0),0))</f>
        <v/>
      </c>
      <c r="E49" s="101">
        <f ca="1">IF(B49="+","Unit",IF(ISERROR(OFFSET('HARGA SATUAN'!$E$6,MATCH(C49,'HARGA SATUAN'!$C$7:$C$1492,0),0)),"",OFFSET('HARGA SATUAN'!$E$6,MATCH(C49,'HARGA SATUAN'!$C$7:$C$1492,0),0)))</f>
        <v>0</v>
      </c>
      <c r="F49" s="101" t="str">
        <f t="shared" ca="1" si="6"/>
        <v/>
      </c>
      <c r="G49" s="41">
        <f ca="1">IF(ISERROR(OFFSET('HARGA SATUAN'!$I$6,MATCH(C49,'HARGA SATUAN'!$C$7:$C$1492,0),0)),"",OFFSET('HARGA SATUAN'!$I$6,MATCH(C49,'HARGA SATUAN'!$C$7:$C$1492,0),0))</f>
        <v>0</v>
      </c>
      <c r="H49" s="42">
        <f t="shared" ca="1" si="1"/>
        <v>0</v>
      </c>
      <c r="I49" s="42">
        <f t="shared" ca="1" si="2"/>
        <v>0</v>
      </c>
      <c r="J49" s="42">
        <f t="shared" ca="1" si="3"/>
        <v>0</v>
      </c>
      <c r="K49" s="43">
        <f t="shared" ca="1" si="0"/>
        <v>0</v>
      </c>
      <c r="L49" s="46"/>
      <c r="Q49" s="36"/>
      <c r="R49" s="45"/>
      <c r="S49" s="45"/>
      <c r="T49" s="45"/>
    </row>
    <row r="50" spans="1:20" s="47" customFormat="1">
      <c r="A50" s="30">
        <v>35</v>
      </c>
      <c r="B50" s="100" t="str">
        <f t="shared" ca="1" si="4"/>
        <v/>
      </c>
      <c r="C50" s="109" t="str">
        <f t="shared" ca="1" si="5"/>
        <v/>
      </c>
      <c r="D50" s="101" t="str">
        <f ca="1">IF(ISERROR(OFFSET('HARGA SATUAN'!$D$6,MATCH(C50,'HARGA SATUAN'!$C$7:$C$1492,0),0)),"",OFFSET('HARGA SATUAN'!$D$6,MATCH(C50,'HARGA SATUAN'!$C$7:$C$1492,0),0))</f>
        <v/>
      </c>
      <c r="E50" s="101">
        <f ca="1">IF(B50="+","Unit",IF(ISERROR(OFFSET('HARGA SATUAN'!$E$6,MATCH(C50,'HARGA SATUAN'!$C$7:$C$1492,0),0)),"",OFFSET('HARGA SATUAN'!$E$6,MATCH(C50,'HARGA SATUAN'!$C$7:$C$1492,0),0)))</f>
        <v>0</v>
      </c>
      <c r="F50" s="101" t="str">
        <f t="shared" ca="1" si="6"/>
        <v/>
      </c>
      <c r="G50" s="41">
        <f ca="1">IF(ISERROR(OFFSET('HARGA SATUAN'!$I$6,MATCH(C50,'HARGA SATUAN'!$C$7:$C$1492,0),0)),"",OFFSET('HARGA SATUAN'!$I$6,MATCH(C50,'HARGA SATUAN'!$C$7:$C$1492,0),0))</f>
        <v>0</v>
      </c>
      <c r="H50" s="42">
        <f t="shared" ca="1" si="1"/>
        <v>0</v>
      </c>
      <c r="I50" s="42">
        <f t="shared" ca="1" si="2"/>
        <v>0</v>
      </c>
      <c r="J50" s="42">
        <f t="shared" ca="1" si="3"/>
        <v>0</v>
      </c>
      <c r="K50" s="43">
        <f t="shared" ca="1" si="0"/>
        <v>0</v>
      </c>
      <c r="L50" s="46"/>
      <c r="Q50" s="36"/>
      <c r="R50" s="45"/>
      <c r="S50" s="45"/>
      <c r="T50" s="45"/>
    </row>
    <row r="51" spans="1:20" s="47" customFormat="1">
      <c r="A51" s="30">
        <v>36</v>
      </c>
      <c r="B51" s="100" t="str">
        <f t="shared" ca="1" si="4"/>
        <v/>
      </c>
      <c r="C51" s="109" t="str">
        <f t="shared" ca="1" si="5"/>
        <v/>
      </c>
      <c r="D51" s="101" t="str">
        <f ca="1">IF(ISERROR(OFFSET('HARGA SATUAN'!$D$6,MATCH(C51,'HARGA SATUAN'!$C$7:$C$1492,0),0)),"",OFFSET('HARGA SATUAN'!$D$6,MATCH(C51,'HARGA SATUAN'!$C$7:$C$1492,0),0))</f>
        <v/>
      </c>
      <c r="E51" s="101">
        <f ca="1">IF(B51="+","Unit",IF(ISERROR(OFFSET('HARGA SATUAN'!$E$6,MATCH(C51,'HARGA SATUAN'!$C$7:$C$1492,0),0)),"",OFFSET('HARGA SATUAN'!$E$6,MATCH(C51,'HARGA SATUAN'!$C$7:$C$1492,0),0)))</f>
        <v>0</v>
      </c>
      <c r="F51" s="101" t="str">
        <f t="shared" ca="1" si="6"/>
        <v/>
      </c>
      <c r="G51" s="41">
        <f ca="1">IF(ISERROR(OFFSET('HARGA SATUAN'!$I$6,MATCH(C51,'HARGA SATUAN'!$C$7:$C$1492,0),0)),"",OFFSET('HARGA SATUAN'!$I$6,MATCH(C51,'HARGA SATUAN'!$C$7:$C$1492,0),0))</f>
        <v>0</v>
      </c>
      <c r="H51" s="42">
        <f t="shared" ca="1" si="1"/>
        <v>0</v>
      </c>
      <c r="I51" s="42">
        <f t="shared" ca="1" si="2"/>
        <v>0</v>
      </c>
      <c r="J51" s="42">
        <f t="shared" ca="1" si="3"/>
        <v>0</v>
      </c>
      <c r="K51" s="43">
        <f t="shared" ca="1" si="0"/>
        <v>0</v>
      </c>
      <c r="L51" s="46"/>
      <c r="Q51" s="36"/>
      <c r="R51" s="45"/>
      <c r="S51" s="45"/>
      <c r="T51" s="45"/>
    </row>
    <row r="52" spans="1:20" s="47" customFormat="1">
      <c r="A52" s="30">
        <v>37</v>
      </c>
      <c r="B52" s="100" t="str">
        <f t="shared" ca="1" si="4"/>
        <v/>
      </c>
      <c r="C52" s="109" t="str">
        <f t="shared" ca="1" si="5"/>
        <v/>
      </c>
      <c r="D52" s="101" t="str">
        <f ca="1">IF(ISERROR(OFFSET('HARGA SATUAN'!$D$6,MATCH(C52,'HARGA SATUAN'!$C$7:$C$1492,0),0)),"",OFFSET('HARGA SATUAN'!$D$6,MATCH(C52,'HARGA SATUAN'!$C$7:$C$1492,0),0))</f>
        <v/>
      </c>
      <c r="E52" s="101">
        <f ca="1">IF(B52="+","Unit",IF(ISERROR(OFFSET('HARGA SATUAN'!$E$6,MATCH(C52,'HARGA SATUAN'!$C$7:$C$1492,0),0)),"",OFFSET('HARGA SATUAN'!$E$6,MATCH(C52,'HARGA SATUAN'!$C$7:$C$1492,0),0)))</f>
        <v>0</v>
      </c>
      <c r="F52" s="101" t="str">
        <f t="shared" ca="1" si="6"/>
        <v/>
      </c>
      <c r="G52" s="41">
        <f ca="1">IF(ISERROR(OFFSET('HARGA SATUAN'!$I$6,MATCH(C52,'HARGA SATUAN'!$C$7:$C$1492,0),0)),"",OFFSET('HARGA SATUAN'!$I$6,MATCH(C52,'HARGA SATUAN'!$C$7:$C$1492,0),0))</f>
        <v>0</v>
      </c>
      <c r="H52" s="42">
        <f t="shared" ca="1" si="1"/>
        <v>0</v>
      </c>
      <c r="I52" s="42">
        <f t="shared" ca="1" si="2"/>
        <v>0</v>
      </c>
      <c r="J52" s="42">
        <f t="shared" ca="1" si="3"/>
        <v>0</v>
      </c>
      <c r="K52" s="43">
        <f t="shared" ca="1" si="0"/>
        <v>0</v>
      </c>
      <c r="L52" s="46"/>
      <c r="Q52" s="36"/>
      <c r="R52" s="45"/>
      <c r="S52" s="45"/>
      <c r="T52" s="45"/>
    </row>
    <row r="53" spans="1:20" s="47" customFormat="1">
      <c r="A53" s="30">
        <v>38</v>
      </c>
      <c r="B53" s="100" t="str">
        <f t="shared" ca="1" si="4"/>
        <v/>
      </c>
      <c r="C53" s="109" t="str">
        <f t="shared" ca="1" si="5"/>
        <v/>
      </c>
      <c r="D53" s="101" t="str">
        <f ca="1">IF(ISERROR(OFFSET('HARGA SATUAN'!$D$6,MATCH(C53,'HARGA SATUAN'!$C$7:$C$1492,0),0)),"",OFFSET('HARGA SATUAN'!$D$6,MATCH(C53,'HARGA SATUAN'!$C$7:$C$1492,0),0))</f>
        <v/>
      </c>
      <c r="E53" s="101">
        <f ca="1">IF(B53="+","Unit",IF(ISERROR(OFFSET('HARGA SATUAN'!$E$6,MATCH(C53,'HARGA SATUAN'!$C$7:$C$1492,0),0)),"",OFFSET('HARGA SATUAN'!$E$6,MATCH(C53,'HARGA SATUAN'!$C$7:$C$1492,0),0)))</f>
        <v>0</v>
      </c>
      <c r="F53" s="101" t="str">
        <f t="shared" ca="1" si="6"/>
        <v/>
      </c>
      <c r="G53" s="41">
        <f ca="1">IF(ISERROR(OFFSET('HARGA SATUAN'!$I$6,MATCH(C53,'HARGA SATUAN'!$C$7:$C$1492,0),0)),"",OFFSET('HARGA SATUAN'!$I$6,MATCH(C53,'HARGA SATUAN'!$C$7:$C$1492,0),0))</f>
        <v>0</v>
      </c>
      <c r="H53" s="42">
        <f t="shared" ca="1" si="1"/>
        <v>0</v>
      </c>
      <c r="I53" s="42">
        <f t="shared" ca="1" si="2"/>
        <v>0</v>
      </c>
      <c r="J53" s="42">
        <f t="shared" ca="1" si="3"/>
        <v>0</v>
      </c>
      <c r="K53" s="43">
        <f t="shared" ca="1" si="0"/>
        <v>0</v>
      </c>
      <c r="L53" s="46"/>
      <c r="Q53" s="36"/>
      <c r="R53" s="45"/>
      <c r="S53" s="45"/>
      <c r="T53" s="45"/>
    </row>
    <row r="54" spans="1:20" s="47" customFormat="1">
      <c r="A54" s="30">
        <v>39</v>
      </c>
      <c r="B54" s="100" t="str">
        <f t="shared" ca="1" si="4"/>
        <v/>
      </c>
      <c r="C54" s="109" t="str">
        <f t="shared" ca="1" si="5"/>
        <v/>
      </c>
      <c r="D54" s="101" t="str">
        <f ca="1">IF(ISERROR(OFFSET('HARGA SATUAN'!$D$6,MATCH(C54,'HARGA SATUAN'!$C$7:$C$1492,0),0)),"",OFFSET('HARGA SATUAN'!$D$6,MATCH(C54,'HARGA SATUAN'!$C$7:$C$1492,0),0))</f>
        <v/>
      </c>
      <c r="E54" s="101">
        <f ca="1">IF(B54="+","Unit",IF(ISERROR(OFFSET('HARGA SATUAN'!$E$6,MATCH(C54,'HARGA SATUAN'!$C$7:$C$1492,0),0)),"",OFFSET('HARGA SATUAN'!$E$6,MATCH(C54,'HARGA SATUAN'!$C$7:$C$1492,0),0)))</f>
        <v>0</v>
      </c>
      <c r="F54" s="101" t="str">
        <f t="shared" ca="1" si="6"/>
        <v/>
      </c>
      <c r="G54" s="41">
        <f ca="1">IF(ISERROR(OFFSET('HARGA SATUAN'!$I$6,MATCH(C54,'HARGA SATUAN'!$C$7:$C$1492,0),0)),"",OFFSET('HARGA SATUAN'!$I$6,MATCH(C54,'HARGA SATUAN'!$C$7:$C$1492,0),0))</f>
        <v>0</v>
      </c>
      <c r="H54" s="42">
        <f t="shared" ca="1" si="1"/>
        <v>0</v>
      </c>
      <c r="I54" s="42">
        <f t="shared" ca="1" si="2"/>
        <v>0</v>
      </c>
      <c r="J54" s="42">
        <f t="shared" ca="1" si="3"/>
        <v>0</v>
      </c>
      <c r="K54" s="43">
        <f t="shared" ca="1" si="0"/>
        <v>0</v>
      </c>
      <c r="L54" s="46"/>
      <c r="Q54" s="36"/>
      <c r="R54" s="45"/>
      <c r="S54" s="45"/>
      <c r="T54" s="45"/>
    </row>
    <row r="55" spans="1:20" s="47" customFormat="1">
      <c r="A55" s="30">
        <v>40</v>
      </c>
      <c r="B55" s="100" t="str">
        <f t="shared" ca="1" si="4"/>
        <v/>
      </c>
      <c r="C55" s="109" t="str">
        <f t="shared" ca="1" si="5"/>
        <v/>
      </c>
      <c r="D55" s="101" t="str">
        <f ca="1">IF(ISERROR(OFFSET('HARGA SATUAN'!$D$6,MATCH(C55,'HARGA SATUAN'!$C$7:$C$1492,0),0)),"",OFFSET('HARGA SATUAN'!$D$6,MATCH(C55,'HARGA SATUAN'!$C$7:$C$1492,0),0))</f>
        <v/>
      </c>
      <c r="E55" s="101">
        <f ca="1">IF(B55="+","Unit",IF(ISERROR(OFFSET('HARGA SATUAN'!$E$6,MATCH(C55,'HARGA SATUAN'!$C$7:$C$1492,0),0)),"",OFFSET('HARGA SATUAN'!$E$6,MATCH(C55,'HARGA SATUAN'!$C$7:$C$1492,0),0)))</f>
        <v>0</v>
      </c>
      <c r="F55" s="101" t="str">
        <f t="shared" ca="1" si="6"/>
        <v/>
      </c>
      <c r="G55" s="41">
        <f ca="1">IF(ISERROR(OFFSET('HARGA SATUAN'!$I$6,MATCH(C55,'HARGA SATUAN'!$C$7:$C$1492,0),0)),"",OFFSET('HARGA SATUAN'!$I$6,MATCH(C55,'HARGA SATUAN'!$C$7:$C$1492,0),0))</f>
        <v>0</v>
      </c>
      <c r="H55" s="42">
        <f t="shared" ca="1" si="1"/>
        <v>0</v>
      </c>
      <c r="I55" s="42">
        <f t="shared" ca="1" si="2"/>
        <v>0</v>
      </c>
      <c r="J55" s="42">
        <f t="shared" ca="1" si="3"/>
        <v>0</v>
      </c>
      <c r="K55" s="43">
        <f t="shared" ca="1" si="0"/>
        <v>0</v>
      </c>
      <c r="L55" s="46"/>
      <c r="Q55" s="36"/>
      <c r="R55" s="45"/>
      <c r="S55" s="45"/>
      <c r="T55" s="45"/>
    </row>
    <row r="56" spans="1:20" s="47" customFormat="1">
      <c r="A56" s="30">
        <v>41</v>
      </c>
      <c r="B56" s="100" t="str">
        <f t="shared" ca="1" si="4"/>
        <v/>
      </c>
      <c r="C56" s="109" t="str">
        <f t="shared" ca="1" si="5"/>
        <v/>
      </c>
      <c r="D56" s="101" t="str">
        <f ca="1">IF(ISERROR(OFFSET('HARGA SATUAN'!$D$6,MATCH(C56,'HARGA SATUAN'!$C$7:$C$1492,0),0)),"",OFFSET('HARGA SATUAN'!$D$6,MATCH(C56,'HARGA SATUAN'!$C$7:$C$1492,0),0))</f>
        <v/>
      </c>
      <c r="E56" s="101">
        <f ca="1">IF(B56="+","Unit",IF(ISERROR(OFFSET('HARGA SATUAN'!$E$6,MATCH(C56,'HARGA SATUAN'!$C$7:$C$1492,0),0)),"",OFFSET('HARGA SATUAN'!$E$6,MATCH(C56,'HARGA SATUAN'!$C$7:$C$1492,0),0)))</f>
        <v>0</v>
      </c>
      <c r="F56" s="101" t="str">
        <f t="shared" ca="1" si="6"/>
        <v/>
      </c>
      <c r="G56" s="41">
        <f ca="1">IF(ISERROR(OFFSET('HARGA SATUAN'!$I$6,MATCH(C56,'HARGA SATUAN'!$C$7:$C$1492,0),0)),"",OFFSET('HARGA SATUAN'!$I$6,MATCH(C56,'HARGA SATUAN'!$C$7:$C$1492,0),0))</f>
        <v>0</v>
      </c>
      <c r="H56" s="42">
        <f t="shared" ca="1" si="1"/>
        <v>0</v>
      </c>
      <c r="I56" s="42">
        <f t="shared" ca="1" si="2"/>
        <v>0</v>
      </c>
      <c r="J56" s="42">
        <f t="shared" ca="1" si="3"/>
        <v>0</v>
      </c>
      <c r="K56" s="43">
        <f t="shared" ca="1" si="0"/>
        <v>0</v>
      </c>
      <c r="L56" s="46"/>
      <c r="Q56" s="36"/>
      <c r="R56" s="45"/>
      <c r="S56" s="45"/>
      <c r="T56" s="45"/>
    </row>
    <row r="57" spans="1:20" s="47" customFormat="1">
      <c r="A57" s="30">
        <v>42</v>
      </c>
      <c r="B57" s="100" t="str">
        <f t="shared" ca="1" si="4"/>
        <v/>
      </c>
      <c r="C57" s="109" t="str">
        <f t="shared" ca="1" si="5"/>
        <v/>
      </c>
      <c r="D57" s="101" t="str">
        <f ca="1">IF(ISERROR(OFFSET('HARGA SATUAN'!$D$6,MATCH(C57,'HARGA SATUAN'!$C$7:$C$1492,0),0)),"",OFFSET('HARGA SATUAN'!$D$6,MATCH(C57,'HARGA SATUAN'!$C$7:$C$1492,0),0))</f>
        <v/>
      </c>
      <c r="E57" s="101">
        <f ca="1">IF(B57="+","Unit",IF(ISERROR(OFFSET('HARGA SATUAN'!$E$6,MATCH(C57,'HARGA SATUAN'!$C$7:$C$1492,0),0)),"",OFFSET('HARGA SATUAN'!$E$6,MATCH(C57,'HARGA SATUAN'!$C$7:$C$1492,0),0)))</f>
        <v>0</v>
      </c>
      <c r="F57" s="101" t="str">
        <f t="shared" ca="1" si="6"/>
        <v/>
      </c>
      <c r="G57" s="41">
        <f ca="1">IF(ISERROR(OFFSET('HARGA SATUAN'!$I$6,MATCH(C57,'HARGA SATUAN'!$C$7:$C$1492,0),0)),"",OFFSET('HARGA SATUAN'!$I$6,MATCH(C57,'HARGA SATUAN'!$C$7:$C$1492,0),0))</f>
        <v>0</v>
      </c>
      <c r="H57" s="42">
        <f t="shared" ca="1" si="1"/>
        <v>0</v>
      </c>
      <c r="I57" s="42">
        <f t="shared" ca="1" si="2"/>
        <v>0</v>
      </c>
      <c r="J57" s="42">
        <f t="shared" ca="1" si="3"/>
        <v>0</v>
      </c>
      <c r="K57" s="43">
        <f t="shared" ca="1" si="0"/>
        <v>0</v>
      </c>
      <c r="L57" s="46"/>
      <c r="Q57" s="36"/>
      <c r="R57" s="45"/>
      <c r="S57" s="45"/>
      <c r="T57" s="45"/>
    </row>
    <row r="58" spans="1:20" s="47" customFormat="1">
      <c r="A58" s="30">
        <v>43</v>
      </c>
      <c r="B58" s="100" t="str">
        <f t="shared" ca="1" si="4"/>
        <v/>
      </c>
      <c r="C58" s="109" t="str">
        <f t="shared" ca="1" si="5"/>
        <v/>
      </c>
      <c r="D58" s="101" t="str">
        <f ca="1">IF(ISERROR(OFFSET('HARGA SATUAN'!$D$6,MATCH(C58,'HARGA SATUAN'!$C$7:$C$1492,0),0)),"",OFFSET('HARGA SATUAN'!$D$6,MATCH(C58,'HARGA SATUAN'!$C$7:$C$1492,0),0))</f>
        <v/>
      </c>
      <c r="E58" s="101">
        <f ca="1">IF(B58="+","Unit",IF(ISERROR(OFFSET('HARGA SATUAN'!$E$6,MATCH(C58,'HARGA SATUAN'!$C$7:$C$1492,0),0)),"",OFFSET('HARGA SATUAN'!$E$6,MATCH(C58,'HARGA SATUAN'!$C$7:$C$1492,0),0)))</f>
        <v>0</v>
      </c>
      <c r="F58" s="101" t="str">
        <f t="shared" ca="1" si="6"/>
        <v/>
      </c>
      <c r="G58" s="41">
        <f ca="1">IF(ISERROR(OFFSET('HARGA SATUAN'!$I$6,MATCH(C58,'HARGA SATUAN'!$C$7:$C$1492,0),0)),"",OFFSET('HARGA SATUAN'!$I$6,MATCH(C58,'HARGA SATUAN'!$C$7:$C$1492,0),0))</f>
        <v>0</v>
      </c>
      <c r="H58" s="42">
        <f t="shared" ca="1" si="1"/>
        <v>0</v>
      </c>
      <c r="I58" s="42">
        <f t="shared" ca="1" si="2"/>
        <v>0</v>
      </c>
      <c r="J58" s="42">
        <f t="shared" ca="1" si="3"/>
        <v>0</v>
      </c>
      <c r="K58" s="43">
        <f t="shared" ca="1" si="0"/>
        <v>0</v>
      </c>
      <c r="L58" s="46"/>
      <c r="Q58" s="36"/>
      <c r="R58" s="45"/>
      <c r="S58" s="45"/>
      <c r="T58" s="45"/>
    </row>
    <row r="59" spans="1:20" s="47" customFormat="1">
      <c r="A59" s="30">
        <v>44</v>
      </c>
      <c r="B59" s="100" t="str">
        <f t="shared" ca="1" si="4"/>
        <v/>
      </c>
      <c r="C59" s="109" t="str">
        <f t="shared" ca="1" si="5"/>
        <v/>
      </c>
      <c r="D59" s="101" t="str">
        <f ca="1">IF(ISERROR(OFFSET('HARGA SATUAN'!$D$6,MATCH(C59,'HARGA SATUAN'!$C$7:$C$1492,0),0)),"",OFFSET('HARGA SATUAN'!$D$6,MATCH(C59,'HARGA SATUAN'!$C$7:$C$1492,0),0))</f>
        <v/>
      </c>
      <c r="E59" s="101">
        <f ca="1">IF(B59="+","Unit",IF(ISERROR(OFFSET('HARGA SATUAN'!$E$6,MATCH(C59,'HARGA SATUAN'!$C$7:$C$1492,0),0)),"",OFFSET('HARGA SATUAN'!$E$6,MATCH(C59,'HARGA SATUAN'!$C$7:$C$1492,0),0)))</f>
        <v>0</v>
      </c>
      <c r="F59" s="101" t="str">
        <f t="shared" ca="1" si="6"/>
        <v/>
      </c>
      <c r="G59" s="41">
        <f ca="1">IF(ISERROR(OFFSET('HARGA SATUAN'!$I$6,MATCH(C59,'HARGA SATUAN'!$C$7:$C$1492,0),0)),"",OFFSET('HARGA SATUAN'!$I$6,MATCH(C59,'HARGA SATUAN'!$C$7:$C$1492,0),0))</f>
        <v>0</v>
      </c>
      <c r="H59" s="42">
        <f t="shared" ca="1" si="1"/>
        <v>0</v>
      </c>
      <c r="I59" s="42">
        <f t="shared" ca="1" si="2"/>
        <v>0</v>
      </c>
      <c r="J59" s="42">
        <f t="shared" ca="1" si="3"/>
        <v>0</v>
      </c>
      <c r="K59" s="43">
        <f t="shared" ca="1" si="0"/>
        <v>0</v>
      </c>
      <c r="L59" s="46"/>
      <c r="Q59" s="36"/>
      <c r="R59" s="45"/>
      <c r="S59" s="45"/>
      <c r="T59" s="45"/>
    </row>
    <row r="60" spans="1:20" s="47" customFormat="1">
      <c r="A60" s="30">
        <v>45</v>
      </c>
      <c r="B60" s="100" t="str">
        <f t="shared" ca="1" si="4"/>
        <v/>
      </c>
      <c r="C60" s="109" t="str">
        <f t="shared" ca="1" si="5"/>
        <v/>
      </c>
      <c r="D60" s="101" t="str">
        <f ca="1">IF(ISERROR(OFFSET('HARGA SATUAN'!$D$6,MATCH(C60,'HARGA SATUAN'!$C$7:$C$1492,0),0)),"",OFFSET('HARGA SATUAN'!$D$6,MATCH(C60,'HARGA SATUAN'!$C$7:$C$1492,0),0))</f>
        <v/>
      </c>
      <c r="E60" s="101">
        <f ca="1">IF(B60="+","Unit",IF(ISERROR(OFFSET('HARGA SATUAN'!$E$6,MATCH(C60,'HARGA SATUAN'!$C$7:$C$1492,0),0)),"",OFFSET('HARGA SATUAN'!$E$6,MATCH(C60,'HARGA SATUAN'!$C$7:$C$1492,0),0)))</f>
        <v>0</v>
      </c>
      <c r="F60" s="101" t="str">
        <f t="shared" ca="1" si="6"/>
        <v/>
      </c>
      <c r="G60" s="41">
        <f ca="1">IF(ISERROR(OFFSET('HARGA SATUAN'!$I$6,MATCH(C60,'HARGA SATUAN'!$C$7:$C$1492,0),0)),"",OFFSET('HARGA SATUAN'!$I$6,MATCH(C60,'HARGA SATUAN'!$C$7:$C$1492,0),0))</f>
        <v>0</v>
      </c>
      <c r="H60" s="42">
        <f t="shared" ca="1" si="1"/>
        <v>0</v>
      </c>
      <c r="I60" s="42">
        <f t="shared" ca="1" si="2"/>
        <v>0</v>
      </c>
      <c r="J60" s="42">
        <f t="shared" ca="1" si="3"/>
        <v>0</v>
      </c>
      <c r="K60" s="43">
        <f t="shared" ca="1" si="0"/>
        <v>0</v>
      </c>
      <c r="L60" s="46"/>
      <c r="Q60" s="36"/>
      <c r="R60" s="45"/>
      <c r="S60" s="45"/>
      <c r="T60" s="45"/>
    </row>
    <row r="61" spans="1:20" s="47" customFormat="1">
      <c r="A61" s="30">
        <v>46</v>
      </c>
      <c r="B61" s="100" t="str">
        <f t="shared" ca="1" si="4"/>
        <v/>
      </c>
      <c r="C61" s="109" t="str">
        <f t="shared" ca="1" si="5"/>
        <v/>
      </c>
      <c r="D61" s="101" t="str">
        <f ca="1">IF(ISERROR(OFFSET('HARGA SATUAN'!$D$6,MATCH(C61,'HARGA SATUAN'!$C$7:$C$1492,0),0)),"",OFFSET('HARGA SATUAN'!$D$6,MATCH(C61,'HARGA SATUAN'!$C$7:$C$1492,0),0))</f>
        <v/>
      </c>
      <c r="E61" s="101">
        <f ca="1">IF(B61="+","Unit",IF(ISERROR(OFFSET('HARGA SATUAN'!$E$6,MATCH(C61,'HARGA SATUAN'!$C$7:$C$1492,0),0)),"",OFFSET('HARGA SATUAN'!$E$6,MATCH(C61,'HARGA SATUAN'!$C$7:$C$1492,0),0)))</f>
        <v>0</v>
      </c>
      <c r="F61" s="101" t="str">
        <f t="shared" ca="1" si="6"/>
        <v/>
      </c>
      <c r="G61" s="41">
        <f ca="1">IF(ISERROR(OFFSET('HARGA SATUAN'!$I$6,MATCH(C61,'HARGA SATUAN'!$C$7:$C$1492,0),0)),"",OFFSET('HARGA SATUAN'!$I$6,MATCH(C61,'HARGA SATUAN'!$C$7:$C$1492,0),0))</f>
        <v>0</v>
      </c>
      <c r="H61" s="42">
        <f t="shared" ca="1" si="1"/>
        <v>0</v>
      </c>
      <c r="I61" s="42">
        <f t="shared" ca="1" si="2"/>
        <v>0</v>
      </c>
      <c r="J61" s="42">
        <f t="shared" ca="1" si="3"/>
        <v>0</v>
      </c>
      <c r="K61" s="43">
        <f t="shared" ca="1" si="0"/>
        <v>0</v>
      </c>
      <c r="L61" s="46"/>
      <c r="Q61" s="36"/>
      <c r="R61" s="45"/>
      <c r="S61" s="45"/>
      <c r="T61" s="45"/>
    </row>
    <row r="62" spans="1:20" s="47" customFormat="1">
      <c r="A62" s="30">
        <v>47</v>
      </c>
      <c r="B62" s="100" t="str">
        <f t="shared" ca="1" si="4"/>
        <v/>
      </c>
      <c r="C62" s="109" t="str">
        <f t="shared" ca="1" si="5"/>
        <v/>
      </c>
      <c r="D62" s="101" t="str">
        <f ca="1">IF(ISERROR(OFFSET('HARGA SATUAN'!$D$6,MATCH(C62,'HARGA SATUAN'!$C$7:$C$1492,0),0)),"",OFFSET('HARGA SATUAN'!$D$6,MATCH(C62,'HARGA SATUAN'!$C$7:$C$1492,0),0))</f>
        <v/>
      </c>
      <c r="E62" s="101">
        <f ca="1">IF(B62="+","Unit",IF(ISERROR(OFFSET('HARGA SATUAN'!$E$6,MATCH(C62,'HARGA SATUAN'!$C$7:$C$1492,0),0)),"",OFFSET('HARGA SATUAN'!$E$6,MATCH(C62,'HARGA SATUAN'!$C$7:$C$1492,0),0)))</f>
        <v>0</v>
      </c>
      <c r="F62" s="101" t="str">
        <f t="shared" ca="1" si="6"/>
        <v/>
      </c>
      <c r="G62" s="41">
        <f ca="1">IF(ISERROR(OFFSET('HARGA SATUAN'!$I$6,MATCH(C62,'HARGA SATUAN'!$C$7:$C$1492,0),0)),"",OFFSET('HARGA SATUAN'!$I$6,MATCH(C62,'HARGA SATUAN'!$C$7:$C$1492,0),0))</f>
        <v>0</v>
      </c>
      <c r="H62" s="42">
        <f t="shared" ca="1" si="1"/>
        <v>0</v>
      </c>
      <c r="I62" s="42">
        <f t="shared" ca="1" si="2"/>
        <v>0</v>
      </c>
      <c r="J62" s="42">
        <f t="shared" ca="1" si="3"/>
        <v>0</v>
      </c>
      <c r="K62" s="43">
        <f t="shared" ca="1" si="0"/>
        <v>0</v>
      </c>
      <c r="L62" s="46"/>
      <c r="Q62" s="36"/>
      <c r="R62" s="45"/>
      <c r="S62" s="45"/>
      <c r="T62" s="45"/>
    </row>
    <row r="63" spans="1:20" s="47" customFormat="1">
      <c r="A63" s="30">
        <v>48</v>
      </c>
      <c r="B63" s="100" t="str">
        <f t="shared" ca="1" si="4"/>
        <v/>
      </c>
      <c r="C63" s="109" t="str">
        <f t="shared" ca="1" si="5"/>
        <v/>
      </c>
      <c r="D63" s="101" t="str">
        <f ca="1">IF(ISERROR(OFFSET('HARGA SATUAN'!$D$6,MATCH(C63,'HARGA SATUAN'!$C$7:$C$1492,0),0)),"",OFFSET('HARGA SATUAN'!$D$6,MATCH(C63,'HARGA SATUAN'!$C$7:$C$1492,0),0))</f>
        <v/>
      </c>
      <c r="E63" s="101">
        <f ca="1">IF(B63="+","Unit",IF(ISERROR(OFFSET('HARGA SATUAN'!$E$6,MATCH(C63,'HARGA SATUAN'!$C$7:$C$1492,0),0)),"",OFFSET('HARGA SATUAN'!$E$6,MATCH(C63,'HARGA SATUAN'!$C$7:$C$1492,0),0)))</f>
        <v>0</v>
      </c>
      <c r="F63" s="101" t="str">
        <f t="shared" ca="1" si="6"/>
        <v/>
      </c>
      <c r="G63" s="41">
        <f ca="1">IF(ISERROR(OFFSET('HARGA SATUAN'!$I$6,MATCH(C63,'HARGA SATUAN'!$C$7:$C$1492,0),0)),"",OFFSET('HARGA SATUAN'!$I$6,MATCH(C63,'HARGA SATUAN'!$C$7:$C$1492,0),0))</f>
        <v>0</v>
      </c>
      <c r="H63" s="42">
        <f t="shared" ca="1" si="1"/>
        <v>0</v>
      </c>
      <c r="I63" s="42">
        <f t="shared" ca="1" si="2"/>
        <v>0</v>
      </c>
      <c r="J63" s="42">
        <f t="shared" ca="1" si="3"/>
        <v>0</v>
      </c>
      <c r="K63" s="43">
        <f t="shared" ca="1" si="0"/>
        <v>0</v>
      </c>
      <c r="L63" s="46"/>
      <c r="Q63" s="36"/>
      <c r="R63" s="45"/>
      <c r="S63" s="45"/>
      <c r="T63" s="45"/>
    </row>
    <row r="64" spans="1:20" s="47" customFormat="1">
      <c r="A64" s="30">
        <v>49</v>
      </c>
      <c r="B64" s="100" t="str">
        <f t="shared" ca="1" si="4"/>
        <v/>
      </c>
      <c r="C64" s="109" t="str">
        <f t="shared" ca="1" si="5"/>
        <v/>
      </c>
      <c r="D64" s="101" t="str">
        <f ca="1">IF(ISERROR(OFFSET('HARGA SATUAN'!$D$6,MATCH(C64,'HARGA SATUAN'!$C$7:$C$1492,0),0)),"",OFFSET('HARGA SATUAN'!$D$6,MATCH(C64,'HARGA SATUAN'!$C$7:$C$1492,0),0))</f>
        <v/>
      </c>
      <c r="E64" s="101">
        <f ca="1">IF(B64="+","Unit",IF(ISERROR(OFFSET('HARGA SATUAN'!$E$6,MATCH(C64,'HARGA SATUAN'!$C$7:$C$1492,0),0)),"",OFFSET('HARGA SATUAN'!$E$6,MATCH(C64,'HARGA SATUAN'!$C$7:$C$1492,0),0)))</f>
        <v>0</v>
      </c>
      <c r="F64" s="101" t="str">
        <f t="shared" ca="1" si="6"/>
        <v/>
      </c>
      <c r="G64" s="41">
        <f ca="1">IF(ISERROR(OFFSET('HARGA SATUAN'!$I$6,MATCH(C64,'HARGA SATUAN'!$C$7:$C$1492,0),0)),"",OFFSET('HARGA SATUAN'!$I$6,MATCH(C64,'HARGA SATUAN'!$C$7:$C$1492,0),0))</f>
        <v>0</v>
      </c>
      <c r="H64" s="42">
        <f t="shared" ca="1" si="1"/>
        <v>0</v>
      </c>
      <c r="I64" s="42">
        <f t="shared" ca="1" si="2"/>
        <v>0</v>
      </c>
      <c r="J64" s="42">
        <f t="shared" ca="1" si="3"/>
        <v>0</v>
      </c>
      <c r="K64" s="43">
        <f t="shared" ca="1" si="0"/>
        <v>0</v>
      </c>
      <c r="L64" s="46"/>
      <c r="Q64" s="36"/>
      <c r="R64" s="45"/>
      <c r="S64" s="45"/>
      <c r="T64" s="45"/>
    </row>
    <row r="65" spans="1:20" s="47" customFormat="1">
      <c r="A65" s="30">
        <v>50</v>
      </c>
      <c r="B65" s="100" t="str">
        <f t="shared" ca="1" si="4"/>
        <v/>
      </c>
      <c r="C65" s="109" t="str">
        <f t="shared" ca="1" si="5"/>
        <v/>
      </c>
      <c r="D65" s="101" t="str">
        <f ca="1">IF(ISERROR(OFFSET('HARGA SATUAN'!$D$6,MATCH(C65,'HARGA SATUAN'!$C$7:$C$1492,0),0)),"",OFFSET('HARGA SATUAN'!$D$6,MATCH(C65,'HARGA SATUAN'!$C$7:$C$1492,0),0))</f>
        <v/>
      </c>
      <c r="E65" s="101">
        <f ca="1">IF(B65="+","Unit",IF(ISERROR(OFFSET('HARGA SATUAN'!$E$6,MATCH(C65,'HARGA SATUAN'!$C$7:$C$1492,0),0)),"",OFFSET('HARGA SATUAN'!$E$6,MATCH(C65,'HARGA SATUAN'!$C$7:$C$1492,0),0)))</f>
        <v>0</v>
      </c>
      <c r="F65" s="101" t="str">
        <f t="shared" ca="1" si="6"/>
        <v/>
      </c>
      <c r="G65" s="41">
        <f ca="1">IF(ISERROR(OFFSET('HARGA SATUAN'!$I$6,MATCH(C65,'HARGA SATUAN'!$C$7:$C$1492,0),0)),"",OFFSET('HARGA SATUAN'!$I$6,MATCH(C65,'HARGA SATUAN'!$C$7:$C$1492,0),0))</f>
        <v>0</v>
      </c>
      <c r="H65" s="42">
        <f t="shared" ca="1" si="1"/>
        <v>0</v>
      </c>
      <c r="I65" s="42">
        <f t="shared" ca="1" si="2"/>
        <v>0</v>
      </c>
      <c r="J65" s="42">
        <f t="shared" ca="1" si="3"/>
        <v>0</v>
      </c>
      <c r="K65" s="43">
        <f t="shared" ca="1" si="0"/>
        <v>0</v>
      </c>
      <c r="L65" s="46"/>
      <c r="Q65" s="36"/>
      <c r="R65" s="45"/>
      <c r="S65" s="45"/>
      <c r="T65" s="45"/>
    </row>
    <row r="66" spans="1:20" s="47" customFormat="1">
      <c r="A66" s="30">
        <v>51</v>
      </c>
      <c r="B66" s="100" t="str">
        <f t="shared" ca="1" si="4"/>
        <v/>
      </c>
      <c r="C66" s="109" t="str">
        <f t="shared" ca="1" si="5"/>
        <v/>
      </c>
      <c r="D66" s="101" t="str">
        <f ca="1">IF(ISERROR(OFFSET('HARGA SATUAN'!$D$6,MATCH(C66,'HARGA SATUAN'!$C$7:$C$1492,0),0)),"",OFFSET('HARGA SATUAN'!$D$6,MATCH(C66,'HARGA SATUAN'!$C$7:$C$1492,0),0))</f>
        <v/>
      </c>
      <c r="E66" s="101">
        <f ca="1">IF(B66="+","Unit",IF(ISERROR(OFFSET('HARGA SATUAN'!$E$6,MATCH(C66,'HARGA SATUAN'!$C$7:$C$1492,0),0)),"",OFFSET('HARGA SATUAN'!$E$6,MATCH(C66,'HARGA SATUAN'!$C$7:$C$1492,0),0)))</f>
        <v>0</v>
      </c>
      <c r="F66" s="101" t="str">
        <f t="shared" ca="1" si="6"/>
        <v/>
      </c>
      <c r="G66" s="41">
        <f ca="1">IF(ISERROR(OFFSET('HARGA SATUAN'!$I$6,MATCH(C66,'HARGA SATUAN'!$C$7:$C$1492,0),0)),"",OFFSET('HARGA SATUAN'!$I$6,MATCH(C66,'HARGA SATUAN'!$C$7:$C$1492,0),0))</f>
        <v>0</v>
      </c>
      <c r="H66" s="42">
        <f t="shared" ca="1" si="1"/>
        <v>0</v>
      </c>
      <c r="I66" s="42">
        <f t="shared" ca="1" si="2"/>
        <v>0</v>
      </c>
      <c r="J66" s="42">
        <f t="shared" ca="1" si="3"/>
        <v>0</v>
      </c>
      <c r="K66" s="43">
        <f t="shared" ca="1" si="0"/>
        <v>0</v>
      </c>
      <c r="L66" s="46"/>
      <c r="Q66" s="36"/>
      <c r="R66" s="45"/>
      <c r="S66" s="45"/>
      <c r="T66" s="45"/>
    </row>
    <row r="67" spans="1:20" s="47" customFormat="1">
      <c r="A67" s="30">
        <v>52</v>
      </c>
      <c r="B67" s="100" t="str">
        <f t="shared" ca="1" si="4"/>
        <v/>
      </c>
      <c r="C67" s="109" t="str">
        <f t="shared" ca="1" si="5"/>
        <v/>
      </c>
      <c r="D67" s="101" t="str">
        <f ca="1">IF(ISERROR(OFFSET('HARGA SATUAN'!$D$6,MATCH(C67,'HARGA SATUAN'!$C$7:$C$1492,0),0)),"",OFFSET('HARGA SATUAN'!$D$6,MATCH(C67,'HARGA SATUAN'!$C$7:$C$1492,0),0))</f>
        <v/>
      </c>
      <c r="E67" s="101">
        <f ca="1">IF(B67="+","Unit",IF(ISERROR(OFFSET('HARGA SATUAN'!$E$6,MATCH(C67,'HARGA SATUAN'!$C$7:$C$1492,0),0)),"",OFFSET('HARGA SATUAN'!$E$6,MATCH(C67,'HARGA SATUAN'!$C$7:$C$1492,0),0)))</f>
        <v>0</v>
      </c>
      <c r="F67" s="101" t="str">
        <f t="shared" ca="1" si="6"/>
        <v/>
      </c>
      <c r="G67" s="41">
        <f ca="1">IF(ISERROR(OFFSET('HARGA SATUAN'!$I$6,MATCH(C67,'HARGA SATUAN'!$C$7:$C$1492,0),0)),"",OFFSET('HARGA SATUAN'!$I$6,MATCH(C67,'HARGA SATUAN'!$C$7:$C$1492,0),0))</f>
        <v>0</v>
      </c>
      <c r="H67" s="42">
        <f t="shared" ca="1" si="1"/>
        <v>0</v>
      </c>
      <c r="I67" s="42">
        <f t="shared" ca="1" si="2"/>
        <v>0</v>
      </c>
      <c r="J67" s="42">
        <f t="shared" ca="1" si="3"/>
        <v>0</v>
      </c>
      <c r="K67" s="43">
        <f t="shared" ref="K67:K104" ca="1" si="7">SUM(H67:J67)</f>
        <v>0</v>
      </c>
      <c r="L67" s="46"/>
      <c r="Q67" s="36"/>
      <c r="R67" s="45"/>
      <c r="S67" s="45"/>
      <c r="T67" s="45"/>
    </row>
    <row r="68" spans="1:20" s="47" customFormat="1">
      <c r="A68" s="30">
        <v>53</v>
      </c>
      <c r="B68" s="100" t="str">
        <f t="shared" ca="1" si="4"/>
        <v/>
      </c>
      <c r="C68" s="109" t="str">
        <f t="shared" ca="1" si="5"/>
        <v/>
      </c>
      <c r="D68" s="101" t="str">
        <f ca="1">IF(ISERROR(OFFSET('HARGA SATUAN'!$D$6,MATCH(C68,'HARGA SATUAN'!$C$7:$C$1492,0),0)),"",OFFSET('HARGA SATUAN'!$D$6,MATCH(C68,'HARGA SATUAN'!$C$7:$C$1492,0),0))</f>
        <v/>
      </c>
      <c r="E68" s="101">
        <f ca="1">IF(B68="+","Unit",IF(ISERROR(OFFSET('HARGA SATUAN'!$E$6,MATCH(C68,'HARGA SATUAN'!$C$7:$C$1492,0),0)),"",OFFSET('HARGA SATUAN'!$E$6,MATCH(C68,'HARGA SATUAN'!$C$7:$C$1492,0),0)))</f>
        <v>0</v>
      </c>
      <c r="F68" s="101" t="str">
        <f t="shared" ca="1" si="6"/>
        <v/>
      </c>
      <c r="G68" s="41">
        <f ca="1">IF(ISERROR(OFFSET('HARGA SATUAN'!$I$6,MATCH(C68,'HARGA SATUAN'!$C$7:$C$1492,0),0)),"",OFFSET('HARGA SATUAN'!$I$6,MATCH(C68,'HARGA SATUAN'!$C$7:$C$1492,0),0))</f>
        <v>0</v>
      </c>
      <c r="H68" s="42">
        <f t="shared" ca="1" si="1"/>
        <v>0</v>
      </c>
      <c r="I68" s="42">
        <f t="shared" ca="1" si="2"/>
        <v>0</v>
      </c>
      <c r="J68" s="42">
        <f t="shared" ca="1" si="3"/>
        <v>0</v>
      </c>
      <c r="K68" s="43">
        <f t="shared" ca="1" si="7"/>
        <v>0</v>
      </c>
      <c r="L68" s="46"/>
      <c r="Q68" s="36"/>
      <c r="R68" s="45"/>
      <c r="S68" s="45"/>
      <c r="T68" s="45"/>
    </row>
    <row r="69" spans="1:20" s="47" customFormat="1">
      <c r="A69" s="30">
        <v>54</v>
      </c>
      <c r="B69" s="100" t="str">
        <f t="shared" ca="1" si="4"/>
        <v/>
      </c>
      <c r="C69" s="109" t="str">
        <f t="shared" ca="1" si="5"/>
        <v/>
      </c>
      <c r="D69" s="101" t="str">
        <f ca="1">IF(ISERROR(OFFSET('HARGA SATUAN'!$D$6,MATCH(C69,'HARGA SATUAN'!$C$7:$C$1492,0),0)),"",OFFSET('HARGA SATUAN'!$D$6,MATCH(C69,'HARGA SATUAN'!$C$7:$C$1492,0),0))</f>
        <v/>
      </c>
      <c r="E69" s="101">
        <f ca="1">IF(B69="+","Unit",IF(ISERROR(OFFSET('HARGA SATUAN'!$E$6,MATCH(C69,'HARGA SATUAN'!$C$7:$C$1492,0),0)),"",OFFSET('HARGA SATUAN'!$E$6,MATCH(C69,'HARGA SATUAN'!$C$7:$C$1492,0),0)))</f>
        <v>0</v>
      </c>
      <c r="F69" s="101" t="str">
        <f t="shared" ca="1" si="6"/>
        <v/>
      </c>
      <c r="G69" s="41">
        <f ca="1">IF(ISERROR(OFFSET('HARGA SATUAN'!$I$6,MATCH(C69,'HARGA SATUAN'!$C$7:$C$1492,0),0)),"",OFFSET('HARGA SATUAN'!$I$6,MATCH(C69,'HARGA SATUAN'!$C$7:$C$1492,0),0))</f>
        <v>0</v>
      </c>
      <c r="H69" s="42">
        <f t="shared" ca="1" si="1"/>
        <v>0</v>
      </c>
      <c r="I69" s="42">
        <f t="shared" ca="1" si="2"/>
        <v>0</v>
      </c>
      <c r="J69" s="42">
        <f t="shared" ca="1" si="3"/>
        <v>0</v>
      </c>
      <c r="K69" s="43">
        <f t="shared" ca="1" si="7"/>
        <v>0</v>
      </c>
      <c r="L69" s="46"/>
      <c r="Q69" s="36"/>
      <c r="R69" s="45"/>
      <c r="S69" s="45"/>
      <c r="T69" s="45"/>
    </row>
    <row r="70" spans="1:20" s="47" customFormat="1">
      <c r="A70" s="30">
        <v>55</v>
      </c>
      <c r="B70" s="100" t="str">
        <f t="shared" ca="1" si="4"/>
        <v/>
      </c>
      <c r="C70" s="109" t="str">
        <f t="shared" ca="1" si="5"/>
        <v/>
      </c>
      <c r="D70" s="101" t="str">
        <f ca="1">IF(ISERROR(OFFSET('HARGA SATUAN'!$D$6,MATCH(C70,'HARGA SATUAN'!$C$7:$C$1492,0),0)),"",OFFSET('HARGA SATUAN'!$D$6,MATCH(C70,'HARGA SATUAN'!$C$7:$C$1492,0),0))</f>
        <v/>
      </c>
      <c r="E70" s="101">
        <f ca="1">IF(B70="+","Unit",IF(ISERROR(OFFSET('HARGA SATUAN'!$E$6,MATCH(C70,'HARGA SATUAN'!$C$7:$C$1492,0),0)),"",OFFSET('HARGA SATUAN'!$E$6,MATCH(C70,'HARGA SATUAN'!$C$7:$C$1492,0),0)))</f>
        <v>0</v>
      </c>
      <c r="F70" s="101" t="str">
        <f t="shared" ca="1" si="6"/>
        <v/>
      </c>
      <c r="G70" s="41">
        <f ca="1">IF(ISERROR(OFFSET('HARGA SATUAN'!$I$6,MATCH(C70,'HARGA SATUAN'!$C$7:$C$1492,0),0)),"",OFFSET('HARGA SATUAN'!$I$6,MATCH(C70,'HARGA SATUAN'!$C$7:$C$1492,0),0))</f>
        <v>0</v>
      </c>
      <c r="H70" s="42">
        <f t="shared" ca="1" si="1"/>
        <v>0</v>
      </c>
      <c r="I70" s="42">
        <f t="shared" ca="1" si="2"/>
        <v>0</v>
      </c>
      <c r="J70" s="42">
        <f t="shared" ca="1" si="3"/>
        <v>0</v>
      </c>
      <c r="K70" s="43">
        <f t="shared" ca="1" si="7"/>
        <v>0</v>
      </c>
      <c r="L70" s="46"/>
      <c r="Q70" s="36"/>
      <c r="R70" s="45"/>
      <c r="S70" s="45"/>
      <c r="T70" s="45"/>
    </row>
    <row r="71" spans="1:20" s="47" customFormat="1">
      <c r="A71" s="30">
        <v>56</v>
      </c>
      <c r="B71" s="100" t="str">
        <f t="shared" ca="1" si="4"/>
        <v/>
      </c>
      <c r="C71" s="109" t="str">
        <f t="shared" ca="1" si="5"/>
        <v/>
      </c>
      <c r="D71" s="101" t="str">
        <f ca="1">IF(ISERROR(OFFSET('HARGA SATUAN'!$D$6,MATCH(C71,'HARGA SATUAN'!$C$7:$C$1492,0),0)),"",OFFSET('HARGA SATUAN'!$D$6,MATCH(C71,'HARGA SATUAN'!$C$7:$C$1492,0),0))</f>
        <v/>
      </c>
      <c r="E71" s="101">
        <f ca="1">IF(B71="+","Unit",IF(ISERROR(OFFSET('HARGA SATUAN'!$E$6,MATCH(C71,'HARGA SATUAN'!$C$7:$C$1492,0),0)),"",OFFSET('HARGA SATUAN'!$E$6,MATCH(C71,'HARGA SATUAN'!$C$7:$C$1492,0),0)))</f>
        <v>0</v>
      </c>
      <c r="F71" s="101" t="str">
        <f t="shared" ca="1" si="6"/>
        <v/>
      </c>
      <c r="G71" s="41">
        <f ca="1">IF(ISERROR(OFFSET('HARGA SATUAN'!$I$6,MATCH(C71,'HARGA SATUAN'!$C$7:$C$1492,0),0)),"",OFFSET('HARGA SATUAN'!$I$6,MATCH(C71,'HARGA SATUAN'!$C$7:$C$1492,0),0))</f>
        <v>0</v>
      </c>
      <c r="H71" s="42">
        <f t="shared" ca="1" si="1"/>
        <v>0</v>
      </c>
      <c r="I71" s="42">
        <f t="shared" ca="1" si="2"/>
        <v>0</v>
      </c>
      <c r="J71" s="42">
        <f t="shared" ca="1" si="3"/>
        <v>0</v>
      </c>
      <c r="K71" s="43">
        <f t="shared" ca="1" si="7"/>
        <v>0</v>
      </c>
      <c r="L71" s="46"/>
      <c r="Q71" s="36"/>
      <c r="R71" s="45"/>
      <c r="S71" s="45"/>
      <c r="T71" s="45"/>
    </row>
    <row r="72" spans="1:20" s="47" customFormat="1">
      <c r="A72" s="30">
        <v>57</v>
      </c>
      <c r="B72" s="100" t="str">
        <f t="shared" ca="1" si="4"/>
        <v/>
      </c>
      <c r="C72" s="109" t="str">
        <f t="shared" ca="1" si="5"/>
        <v/>
      </c>
      <c r="D72" s="101" t="str">
        <f ca="1">IF(ISERROR(OFFSET('HARGA SATUAN'!$D$6,MATCH(C72,'HARGA SATUAN'!$C$7:$C$1492,0),0)),"",OFFSET('HARGA SATUAN'!$D$6,MATCH(C72,'HARGA SATUAN'!$C$7:$C$1492,0),0))</f>
        <v/>
      </c>
      <c r="E72" s="101">
        <f ca="1">IF(B72="+","Unit",IF(ISERROR(OFFSET('HARGA SATUAN'!$E$6,MATCH(C72,'HARGA SATUAN'!$C$7:$C$1492,0),0)),"",OFFSET('HARGA SATUAN'!$E$6,MATCH(C72,'HARGA SATUAN'!$C$7:$C$1492,0),0)))</f>
        <v>0</v>
      </c>
      <c r="F72" s="101" t="str">
        <f t="shared" ca="1" si="6"/>
        <v/>
      </c>
      <c r="G72" s="41">
        <f ca="1">IF(ISERROR(OFFSET('HARGA SATUAN'!$I$6,MATCH(C72,'HARGA SATUAN'!$C$7:$C$1492,0),0)),"",OFFSET('HARGA SATUAN'!$I$6,MATCH(C72,'HARGA SATUAN'!$C$7:$C$1492,0),0))</f>
        <v>0</v>
      </c>
      <c r="H72" s="42">
        <f t="shared" ca="1" si="1"/>
        <v>0</v>
      </c>
      <c r="I72" s="42">
        <f t="shared" ca="1" si="2"/>
        <v>0</v>
      </c>
      <c r="J72" s="42">
        <f t="shared" ca="1" si="3"/>
        <v>0</v>
      </c>
      <c r="K72" s="43">
        <f t="shared" ca="1" si="7"/>
        <v>0</v>
      </c>
      <c r="L72" s="46"/>
      <c r="Q72" s="36"/>
      <c r="R72" s="45"/>
      <c r="S72" s="45"/>
      <c r="T72" s="45"/>
    </row>
    <row r="73" spans="1:20" s="47" customFormat="1">
      <c r="A73" s="30">
        <v>58</v>
      </c>
      <c r="B73" s="100" t="str">
        <f t="shared" ca="1" si="4"/>
        <v/>
      </c>
      <c r="C73" s="109" t="str">
        <f t="shared" ca="1" si="5"/>
        <v/>
      </c>
      <c r="D73" s="101" t="str">
        <f ca="1">IF(ISERROR(OFFSET('HARGA SATUAN'!$D$6,MATCH(C73,'HARGA SATUAN'!$C$7:$C$1492,0),0)),"",OFFSET('HARGA SATUAN'!$D$6,MATCH(C73,'HARGA SATUAN'!$C$7:$C$1492,0),0))</f>
        <v/>
      </c>
      <c r="E73" s="101">
        <f ca="1">IF(B73="+","Unit",IF(ISERROR(OFFSET('HARGA SATUAN'!$E$6,MATCH(C73,'HARGA SATUAN'!$C$7:$C$1492,0),0)),"",OFFSET('HARGA SATUAN'!$E$6,MATCH(C73,'HARGA SATUAN'!$C$7:$C$1492,0),0)))</f>
        <v>0</v>
      </c>
      <c r="F73" s="101" t="str">
        <f t="shared" ca="1" si="6"/>
        <v/>
      </c>
      <c r="G73" s="41">
        <f ca="1">IF(ISERROR(OFFSET('HARGA SATUAN'!$I$6,MATCH(C73,'HARGA SATUAN'!$C$7:$C$1492,0),0)),"",OFFSET('HARGA SATUAN'!$I$6,MATCH(C73,'HARGA SATUAN'!$C$7:$C$1492,0),0))</f>
        <v>0</v>
      </c>
      <c r="H73" s="42">
        <f t="shared" ca="1" si="1"/>
        <v>0</v>
      </c>
      <c r="I73" s="42">
        <f t="shared" ca="1" si="2"/>
        <v>0</v>
      </c>
      <c r="J73" s="42">
        <f t="shared" ca="1" si="3"/>
        <v>0</v>
      </c>
      <c r="K73" s="43">
        <f t="shared" ca="1" si="7"/>
        <v>0</v>
      </c>
      <c r="L73" s="46"/>
      <c r="Q73" s="36"/>
      <c r="R73" s="45"/>
      <c r="S73" s="45"/>
      <c r="T73" s="45"/>
    </row>
    <row r="74" spans="1:20" s="47" customFormat="1">
      <c r="A74" s="30">
        <v>59</v>
      </c>
      <c r="B74" s="100" t="str">
        <f t="shared" ca="1" si="4"/>
        <v/>
      </c>
      <c r="C74" s="109" t="str">
        <f t="shared" ca="1" si="5"/>
        <v/>
      </c>
      <c r="D74" s="101" t="str">
        <f ca="1">IF(ISERROR(OFFSET('HARGA SATUAN'!$D$6,MATCH(C74,'HARGA SATUAN'!$C$7:$C$1492,0),0)),"",OFFSET('HARGA SATUAN'!$D$6,MATCH(C74,'HARGA SATUAN'!$C$7:$C$1492,0),0))</f>
        <v/>
      </c>
      <c r="E74" s="101">
        <f ca="1">IF(B74="+","Unit",IF(ISERROR(OFFSET('HARGA SATUAN'!$E$6,MATCH(C74,'HARGA SATUAN'!$C$7:$C$1492,0),0)),"",OFFSET('HARGA SATUAN'!$E$6,MATCH(C74,'HARGA SATUAN'!$C$7:$C$1492,0),0)))</f>
        <v>0</v>
      </c>
      <c r="F74" s="101" t="str">
        <f t="shared" ca="1" si="6"/>
        <v/>
      </c>
      <c r="G74" s="41">
        <f ca="1">IF(ISERROR(OFFSET('HARGA SATUAN'!$I$6,MATCH(C74,'HARGA SATUAN'!$C$7:$C$1492,0),0)),"",OFFSET('HARGA SATUAN'!$I$6,MATCH(C74,'HARGA SATUAN'!$C$7:$C$1492,0),0))</f>
        <v>0</v>
      </c>
      <c r="H74" s="42">
        <f t="shared" ca="1" si="1"/>
        <v>0</v>
      </c>
      <c r="I74" s="42">
        <f t="shared" ca="1" si="2"/>
        <v>0</v>
      </c>
      <c r="J74" s="42">
        <f t="shared" ca="1" si="3"/>
        <v>0</v>
      </c>
      <c r="K74" s="43">
        <f t="shared" ca="1" si="7"/>
        <v>0</v>
      </c>
      <c r="L74" s="46"/>
      <c r="Q74" s="36"/>
      <c r="R74" s="45"/>
      <c r="S74" s="45"/>
      <c r="T74" s="45"/>
    </row>
    <row r="75" spans="1:20" s="47" customFormat="1">
      <c r="A75" s="30">
        <v>60</v>
      </c>
      <c r="B75" s="100" t="str">
        <f t="shared" ca="1" si="4"/>
        <v/>
      </c>
      <c r="C75" s="109" t="str">
        <f t="shared" ca="1" si="5"/>
        <v/>
      </c>
      <c r="D75" s="101" t="str">
        <f ca="1">IF(ISERROR(OFFSET('HARGA SATUAN'!$D$6,MATCH(C75,'HARGA SATUAN'!$C$7:$C$1492,0),0)),"",OFFSET('HARGA SATUAN'!$D$6,MATCH(C75,'HARGA SATUAN'!$C$7:$C$1492,0),0))</f>
        <v/>
      </c>
      <c r="E75" s="101">
        <f ca="1">IF(B75="+","Unit",IF(ISERROR(OFFSET('HARGA SATUAN'!$E$6,MATCH(C75,'HARGA SATUAN'!$C$7:$C$1492,0),0)),"",OFFSET('HARGA SATUAN'!$E$6,MATCH(C75,'HARGA SATUAN'!$C$7:$C$1492,0),0)))</f>
        <v>0</v>
      </c>
      <c r="F75" s="101" t="str">
        <f t="shared" ca="1" si="6"/>
        <v/>
      </c>
      <c r="G75" s="41">
        <f ca="1">IF(ISERROR(OFFSET('HARGA SATUAN'!$I$6,MATCH(C75,'HARGA SATUAN'!$C$7:$C$1492,0),0)),"",OFFSET('HARGA SATUAN'!$I$6,MATCH(C75,'HARGA SATUAN'!$C$7:$C$1492,0),0))</f>
        <v>0</v>
      </c>
      <c r="H75" s="42">
        <f t="shared" ca="1" si="1"/>
        <v>0</v>
      </c>
      <c r="I75" s="42">
        <f t="shared" ca="1" si="2"/>
        <v>0</v>
      </c>
      <c r="J75" s="42">
        <f t="shared" ca="1" si="3"/>
        <v>0</v>
      </c>
      <c r="K75" s="43">
        <f t="shared" ca="1" si="7"/>
        <v>0</v>
      </c>
      <c r="L75" s="46"/>
      <c r="Q75" s="36"/>
      <c r="R75" s="45"/>
      <c r="S75" s="45"/>
      <c r="T75" s="45"/>
    </row>
    <row r="76" spans="1:20" s="47" customFormat="1">
      <c r="A76" s="30">
        <v>61</v>
      </c>
      <c r="B76" s="100" t="str">
        <f t="shared" ca="1" si="4"/>
        <v/>
      </c>
      <c r="C76" s="109" t="str">
        <f t="shared" ca="1" si="5"/>
        <v/>
      </c>
      <c r="D76" s="101" t="str">
        <f ca="1">IF(ISERROR(OFFSET('HARGA SATUAN'!$D$6,MATCH(C76,'HARGA SATUAN'!$C$7:$C$1492,0),0)),"",OFFSET('HARGA SATUAN'!$D$6,MATCH(C76,'HARGA SATUAN'!$C$7:$C$1492,0),0))</f>
        <v/>
      </c>
      <c r="E76" s="101">
        <f ca="1">IF(B76="+","Unit",IF(ISERROR(OFFSET('HARGA SATUAN'!$E$6,MATCH(C76,'HARGA SATUAN'!$C$7:$C$1492,0),0)),"",OFFSET('HARGA SATUAN'!$E$6,MATCH(C76,'HARGA SATUAN'!$C$7:$C$1492,0),0)))</f>
        <v>0</v>
      </c>
      <c r="F76" s="101" t="str">
        <f t="shared" ca="1" si="6"/>
        <v/>
      </c>
      <c r="G76" s="41">
        <f ca="1">IF(ISERROR(OFFSET('HARGA SATUAN'!$I$6,MATCH(C76,'HARGA SATUAN'!$C$7:$C$1492,0),0)),"",OFFSET('HARGA SATUAN'!$I$6,MATCH(C76,'HARGA SATUAN'!$C$7:$C$1492,0),0))</f>
        <v>0</v>
      </c>
      <c r="H76" s="42">
        <f t="shared" ca="1" si="1"/>
        <v>0</v>
      </c>
      <c r="I76" s="42">
        <f t="shared" ca="1" si="2"/>
        <v>0</v>
      </c>
      <c r="J76" s="42">
        <f t="shared" ca="1" si="3"/>
        <v>0</v>
      </c>
      <c r="K76" s="43">
        <f t="shared" ca="1" si="7"/>
        <v>0</v>
      </c>
      <c r="L76" s="46"/>
      <c r="Q76" s="36"/>
      <c r="R76" s="45"/>
      <c r="S76" s="45"/>
      <c r="T76" s="45"/>
    </row>
    <row r="77" spans="1:20" s="47" customFormat="1">
      <c r="A77" s="30">
        <v>62</v>
      </c>
      <c r="B77" s="100" t="str">
        <f t="shared" ca="1" si="4"/>
        <v/>
      </c>
      <c r="C77" s="109" t="str">
        <f t="shared" ca="1" si="5"/>
        <v/>
      </c>
      <c r="D77" s="101" t="str">
        <f ca="1">IF(ISERROR(OFFSET('HARGA SATUAN'!$D$6,MATCH(C77,'HARGA SATUAN'!$C$7:$C$1492,0),0)),"",OFFSET('HARGA SATUAN'!$D$6,MATCH(C77,'HARGA SATUAN'!$C$7:$C$1492,0),0))</f>
        <v/>
      </c>
      <c r="E77" s="101">
        <f ca="1">IF(B77="+","Unit",IF(ISERROR(OFFSET('HARGA SATUAN'!$E$6,MATCH(C77,'HARGA SATUAN'!$C$7:$C$1492,0),0)),"",OFFSET('HARGA SATUAN'!$E$6,MATCH(C77,'HARGA SATUAN'!$C$7:$C$1492,0),0)))</f>
        <v>0</v>
      </c>
      <c r="F77" s="101" t="str">
        <f t="shared" ca="1" si="6"/>
        <v/>
      </c>
      <c r="G77" s="41">
        <f ca="1">IF(ISERROR(OFFSET('HARGA SATUAN'!$I$6,MATCH(C77,'HARGA SATUAN'!$C$7:$C$1492,0),0)),"",OFFSET('HARGA SATUAN'!$I$6,MATCH(C77,'HARGA SATUAN'!$C$7:$C$1492,0),0))</f>
        <v>0</v>
      </c>
      <c r="H77" s="42">
        <f t="shared" ca="1" si="1"/>
        <v>0</v>
      </c>
      <c r="I77" s="42">
        <f t="shared" ca="1" si="2"/>
        <v>0</v>
      </c>
      <c r="J77" s="42">
        <f t="shared" ca="1" si="3"/>
        <v>0</v>
      </c>
      <c r="K77" s="43">
        <f t="shared" ca="1" si="7"/>
        <v>0</v>
      </c>
      <c r="L77" s="46"/>
      <c r="Q77" s="36"/>
      <c r="R77" s="45"/>
      <c r="S77" s="45"/>
      <c r="T77" s="45"/>
    </row>
    <row r="78" spans="1:20" s="47" customFormat="1">
      <c r="A78" s="30">
        <v>63</v>
      </c>
      <c r="B78" s="100" t="str">
        <f t="shared" ca="1" si="4"/>
        <v/>
      </c>
      <c r="C78" s="109" t="str">
        <f t="shared" ca="1" si="5"/>
        <v/>
      </c>
      <c r="D78" s="101" t="str">
        <f ca="1">IF(ISERROR(OFFSET('HARGA SATUAN'!$D$6,MATCH(C78,'HARGA SATUAN'!$C$7:$C$1492,0),0)),"",OFFSET('HARGA SATUAN'!$D$6,MATCH(C78,'HARGA SATUAN'!$C$7:$C$1492,0),0))</f>
        <v/>
      </c>
      <c r="E78" s="101">
        <f ca="1">IF(B78="+","Unit",IF(ISERROR(OFFSET('HARGA SATUAN'!$E$6,MATCH(C78,'HARGA SATUAN'!$C$7:$C$1492,0),0)),"",OFFSET('HARGA SATUAN'!$E$6,MATCH(C78,'HARGA SATUAN'!$C$7:$C$1492,0),0)))</f>
        <v>0</v>
      </c>
      <c r="F78" s="101" t="str">
        <f t="shared" ca="1" si="6"/>
        <v/>
      </c>
      <c r="G78" s="41">
        <f ca="1">IF(ISERROR(OFFSET('HARGA SATUAN'!$I$6,MATCH(C78,'HARGA SATUAN'!$C$7:$C$1492,0),0)),"",OFFSET('HARGA SATUAN'!$I$6,MATCH(C78,'HARGA SATUAN'!$C$7:$C$1492,0),0))</f>
        <v>0</v>
      </c>
      <c r="H78" s="42">
        <f t="shared" ca="1" si="1"/>
        <v>0</v>
      </c>
      <c r="I78" s="42">
        <f t="shared" ca="1" si="2"/>
        <v>0</v>
      </c>
      <c r="J78" s="42">
        <f t="shared" ca="1" si="3"/>
        <v>0</v>
      </c>
      <c r="K78" s="43">
        <f t="shared" ca="1" si="7"/>
        <v>0</v>
      </c>
      <c r="L78" s="46"/>
      <c r="Q78" s="36"/>
      <c r="R78" s="45"/>
      <c r="S78" s="45"/>
      <c r="T78" s="45"/>
    </row>
    <row r="79" spans="1:20" s="47" customFormat="1">
      <c r="A79" s="30">
        <v>64</v>
      </c>
      <c r="B79" s="100" t="str">
        <f t="shared" ca="1" si="4"/>
        <v/>
      </c>
      <c r="C79" s="109" t="str">
        <f t="shared" ca="1" si="5"/>
        <v/>
      </c>
      <c r="D79" s="101" t="str">
        <f ca="1">IF(ISERROR(OFFSET('HARGA SATUAN'!$D$6,MATCH(C79,'HARGA SATUAN'!$C$7:$C$1492,0),0)),"",OFFSET('HARGA SATUAN'!$D$6,MATCH(C79,'HARGA SATUAN'!$C$7:$C$1492,0),0))</f>
        <v/>
      </c>
      <c r="E79" s="101">
        <f ca="1">IF(B79="+","Unit",IF(ISERROR(OFFSET('HARGA SATUAN'!$E$6,MATCH(C79,'HARGA SATUAN'!$C$7:$C$1492,0),0)),"",OFFSET('HARGA SATUAN'!$E$6,MATCH(C79,'HARGA SATUAN'!$C$7:$C$1492,0),0)))</f>
        <v>0</v>
      </c>
      <c r="F79" s="101" t="str">
        <f t="shared" ca="1" si="6"/>
        <v/>
      </c>
      <c r="G79" s="41">
        <f ca="1">IF(ISERROR(OFFSET('HARGA SATUAN'!$I$6,MATCH(C79,'HARGA SATUAN'!$C$7:$C$1492,0),0)),"",OFFSET('HARGA SATUAN'!$I$6,MATCH(C79,'HARGA SATUAN'!$C$7:$C$1492,0),0))</f>
        <v>0</v>
      </c>
      <c r="H79" s="42">
        <f t="shared" ref="H79:H115" ca="1" si="8">IF(OR(D79="MDU",D79="MDU-KD"),G79*F79,0)</f>
        <v>0</v>
      </c>
      <c r="I79" s="42">
        <f t="shared" ref="I79:I115" ca="1" si="9">IF(D79="HDW",G79*F79,0)</f>
        <v>0</v>
      </c>
      <c r="J79" s="42">
        <f t="shared" ref="J79:J115" ca="1" si="10">IF(D79="JASA",G79*F79,0)</f>
        <v>0</v>
      </c>
      <c r="K79" s="43">
        <f t="shared" ca="1" si="7"/>
        <v>0</v>
      </c>
      <c r="L79" s="46"/>
      <c r="Q79" s="36"/>
      <c r="R79" s="45"/>
      <c r="S79" s="45"/>
      <c r="T79" s="45"/>
    </row>
    <row r="80" spans="1:20" s="47" customFormat="1">
      <c r="A80" s="30">
        <v>65</v>
      </c>
      <c r="B80" s="100" t="str">
        <f t="shared" ca="1" si="4"/>
        <v/>
      </c>
      <c r="C80" s="109" t="str">
        <f t="shared" ca="1" si="5"/>
        <v/>
      </c>
      <c r="D80" s="101" t="str">
        <f ca="1">IF(ISERROR(OFFSET('HARGA SATUAN'!$D$6,MATCH(C80,'HARGA SATUAN'!$C$7:$C$1492,0),0)),"",OFFSET('HARGA SATUAN'!$D$6,MATCH(C80,'HARGA SATUAN'!$C$7:$C$1492,0),0))</f>
        <v/>
      </c>
      <c r="E80" s="101">
        <f ca="1">IF(B80="+","Unit",IF(ISERROR(OFFSET('HARGA SATUAN'!$E$6,MATCH(C80,'HARGA SATUAN'!$C$7:$C$1492,0),0)),"",OFFSET('HARGA SATUAN'!$E$6,MATCH(C80,'HARGA SATUAN'!$C$7:$C$1492,0),0)))</f>
        <v>0</v>
      </c>
      <c r="F80" s="101" t="str">
        <f t="shared" ca="1" si="6"/>
        <v/>
      </c>
      <c r="G80" s="41">
        <f ca="1">IF(ISERROR(OFFSET('HARGA SATUAN'!$I$6,MATCH(C80,'HARGA SATUAN'!$C$7:$C$1492,0),0)),"",OFFSET('HARGA SATUAN'!$I$6,MATCH(C80,'HARGA SATUAN'!$C$7:$C$1492,0),0))</f>
        <v>0</v>
      </c>
      <c r="H80" s="42">
        <f t="shared" ca="1" si="8"/>
        <v>0</v>
      </c>
      <c r="I80" s="42">
        <f t="shared" ca="1" si="9"/>
        <v>0</v>
      </c>
      <c r="J80" s="42">
        <f t="shared" ca="1" si="10"/>
        <v>0</v>
      </c>
      <c r="K80" s="43">
        <f t="shared" ca="1" si="7"/>
        <v>0</v>
      </c>
      <c r="L80" s="46"/>
      <c r="Q80" s="36"/>
      <c r="R80" s="45"/>
      <c r="S80" s="45"/>
      <c r="T80" s="45"/>
    </row>
    <row r="81" spans="1:20" s="47" customFormat="1">
      <c r="A81" s="30">
        <v>66</v>
      </c>
      <c r="B81" s="100" t="str">
        <f t="shared" ref="B81:B165" ca="1" si="11">IF(C81="","",A81)</f>
        <v/>
      </c>
      <c r="C81" s="109" t="str">
        <f t="shared" ref="C81:C144" ca="1" si="12">IF(ISERROR(OFFSET($C$223,MATCH(A81,$F$224:$F$373,0),0)),"",OFFSET($C$223,MATCH(A81,$F$224:$F$373,0),0))</f>
        <v/>
      </c>
      <c r="D81" s="101" t="str">
        <f ca="1">IF(ISERROR(OFFSET('HARGA SATUAN'!$D$6,MATCH(C81,'HARGA SATUAN'!$C$7:$C$1492,0),0)),"",OFFSET('HARGA SATUAN'!$D$6,MATCH(C81,'HARGA SATUAN'!$C$7:$C$1492,0),0))</f>
        <v/>
      </c>
      <c r="E81" s="101">
        <f ca="1">IF(B81="+","Unit",IF(ISERROR(OFFSET('HARGA SATUAN'!$E$6,MATCH(C81,'HARGA SATUAN'!$C$7:$C$1492,0),0)),"",OFFSET('HARGA SATUAN'!$E$6,MATCH(C81,'HARGA SATUAN'!$C$7:$C$1492,0),0)))</f>
        <v>0</v>
      </c>
      <c r="F81" s="101" t="str">
        <f t="shared" ref="F81:F144" ca="1" si="13">IF(ISERROR(OFFSET($D$223,MATCH(A81,$F$224:$F$373,0),0)),"",OFFSET($D$223,MATCH(A81,$F$224:$F$373,0),0))</f>
        <v/>
      </c>
      <c r="G81" s="41">
        <f ca="1">IF(ISERROR(OFFSET('HARGA SATUAN'!$I$6,MATCH(C81,'HARGA SATUAN'!$C$7:$C$1492,0),0)),"",OFFSET('HARGA SATUAN'!$I$6,MATCH(C81,'HARGA SATUAN'!$C$7:$C$1492,0),0))</f>
        <v>0</v>
      </c>
      <c r="H81" s="42">
        <f t="shared" ca="1" si="8"/>
        <v>0</v>
      </c>
      <c r="I81" s="42">
        <f t="shared" ca="1" si="9"/>
        <v>0</v>
      </c>
      <c r="J81" s="42">
        <f t="shared" ca="1" si="10"/>
        <v>0</v>
      </c>
      <c r="K81" s="43">
        <f t="shared" ca="1" si="7"/>
        <v>0</v>
      </c>
      <c r="L81" s="46"/>
      <c r="Q81" s="36"/>
      <c r="R81" s="45"/>
      <c r="S81" s="45"/>
      <c r="T81" s="45"/>
    </row>
    <row r="82" spans="1:20" s="47" customFormat="1">
      <c r="A82" s="30">
        <v>67</v>
      </c>
      <c r="B82" s="100" t="str">
        <f t="shared" ca="1" si="11"/>
        <v/>
      </c>
      <c r="C82" s="109" t="str">
        <f t="shared" ca="1" si="12"/>
        <v/>
      </c>
      <c r="D82" s="101" t="str">
        <f ca="1">IF(ISERROR(OFFSET('HARGA SATUAN'!$D$6,MATCH(C82,'HARGA SATUAN'!$C$7:$C$1492,0),0)),"",OFFSET('HARGA SATUAN'!$D$6,MATCH(C82,'HARGA SATUAN'!$C$7:$C$1492,0),0))</f>
        <v/>
      </c>
      <c r="E82" s="101">
        <f ca="1">IF(B82="+","Unit",IF(ISERROR(OFFSET('HARGA SATUAN'!$E$6,MATCH(C82,'HARGA SATUAN'!$C$7:$C$1492,0),0)),"",OFFSET('HARGA SATUAN'!$E$6,MATCH(C82,'HARGA SATUAN'!$C$7:$C$1492,0),0)))</f>
        <v>0</v>
      </c>
      <c r="F82" s="101" t="str">
        <f t="shared" ca="1" si="13"/>
        <v/>
      </c>
      <c r="G82" s="41">
        <f ca="1">IF(ISERROR(OFFSET('HARGA SATUAN'!$I$6,MATCH(C82,'HARGA SATUAN'!$C$7:$C$1492,0),0)),"",OFFSET('HARGA SATUAN'!$I$6,MATCH(C82,'HARGA SATUAN'!$C$7:$C$1492,0),0))</f>
        <v>0</v>
      </c>
      <c r="H82" s="42">
        <f t="shared" ca="1" si="8"/>
        <v>0</v>
      </c>
      <c r="I82" s="42">
        <f t="shared" ca="1" si="9"/>
        <v>0</v>
      </c>
      <c r="J82" s="42">
        <f t="shared" ca="1" si="10"/>
        <v>0</v>
      </c>
      <c r="K82" s="43">
        <f t="shared" ca="1" si="7"/>
        <v>0</v>
      </c>
      <c r="L82" s="46"/>
      <c r="Q82" s="36"/>
      <c r="R82" s="45"/>
      <c r="S82" s="45"/>
      <c r="T82" s="45"/>
    </row>
    <row r="83" spans="1:20" s="47" customFormat="1">
      <c r="A83" s="30">
        <v>68</v>
      </c>
      <c r="B83" s="100" t="str">
        <f t="shared" ca="1" si="11"/>
        <v/>
      </c>
      <c r="C83" s="109" t="str">
        <f t="shared" ca="1" si="12"/>
        <v/>
      </c>
      <c r="D83" s="101" t="str">
        <f ca="1">IF(ISERROR(OFFSET('HARGA SATUAN'!$D$6,MATCH(C83,'HARGA SATUAN'!$C$7:$C$1492,0),0)),"",OFFSET('HARGA SATUAN'!$D$6,MATCH(C83,'HARGA SATUAN'!$C$7:$C$1492,0),0))</f>
        <v/>
      </c>
      <c r="E83" s="101">
        <f ca="1">IF(B83="+","Unit",IF(ISERROR(OFFSET('HARGA SATUAN'!$E$6,MATCH(C83,'HARGA SATUAN'!$C$7:$C$1492,0),0)),"",OFFSET('HARGA SATUAN'!$E$6,MATCH(C83,'HARGA SATUAN'!$C$7:$C$1492,0),0)))</f>
        <v>0</v>
      </c>
      <c r="F83" s="101" t="str">
        <f t="shared" ca="1" si="13"/>
        <v/>
      </c>
      <c r="G83" s="41">
        <f ca="1">IF(ISERROR(OFFSET('HARGA SATUAN'!$I$6,MATCH(C83,'HARGA SATUAN'!$C$7:$C$1492,0),0)),"",OFFSET('HARGA SATUAN'!$I$6,MATCH(C83,'HARGA SATUAN'!$C$7:$C$1492,0),0))</f>
        <v>0</v>
      </c>
      <c r="H83" s="42">
        <f t="shared" ca="1" si="8"/>
        <v>0</v>
      </c>
      <c r="I83" s="42">
        <f t="shared" ca="1" si="9"/>
        <v>0</v>
      </c>
      <c r="J83" s="42">
        <f t="shared" ca="1" si="10"/>
        <v>0</v>
      </c>
      <c r="K83" s="43">
        <f t="shared" ca="1" si="7"/>
        <v>0</v>
      </c>
      <c r="L83" s="46"/>
      <c r="Q83" s="36"/>
      <c r="R83" s="45"/>
      <c r="S83" s="45"/>
      <c r="T83" s="45"/>
    </row>
    <row r="84" spans="1:20" s="47" customFormat="1">
      <c r="A84" s="30">
        <v>69</v>
      </c>
      <c r="B84" s="100" t="str">
        <f t="shared" ca="1" si="11"/>
        <v/>
      </c>
      <c r="C84" s="109" t="str">
        <f t="shared" ca="1" si="12"/>
        <v/>
      </c>
      <c r="D84" s="101" t="str">
        <f ca="1">IF(ISERROR(OFFSET('HARGA SATUAN'!$D$6,MATCH(C84,'HARGA SATUAN'!$C$7:$C$1492,0),0)),"",OFFSET('HARGA SATUAN'!$D$6,MATCH(C84,'HARGA SATUAN'!$C$7:$C$1492,0),0))</f>
        <v/>
      </c>
      <c r="E84" s="101">
        <f ca="1">IF(B84="+","Unit",IF(ISERROR(OFFSET('HARGA SATUAN'!$E$6,MATCH(C84,'HARGA SATUAN'!$C$7:$C$1492,0),0)),"",OFFSET('HARGA SATUAN'!$E$6,MATCH(C84,'HARGA SATUAN'!$C$7:$C$1492,0),0)))</f>
        <v>0</v>
      </c>
      <c r="F84" s="101" t="str">
        <f t="shared" ca="1" si="13"/>
        <v/>
      </c>
      <c r="G84" s="41">
        <f ca="1">IF(ISERROR(OFFSET('HARGA SATUAN'!$I$6,MATCH(C84,'HARGA SATUAN'!$C$7:$C$1492,0),0)),"",OFFSET('HARGA SATUAN'!$I$6,MATCH(C84,'HARGA SATUAN'!$C$7:$C$1492,0),0))</f>
        <v>0</v>
      </c>
      <c r="H84" s="42">
        <f t="shared" ca="1" si="8"/>
        <v>0</v>
      </c>
      <c r="I84" s="42">
        <f t="shared" ca="1" si="9"/>
        <v>0</v>
      </c>
      <c r="J84" s="42">
        <f t="shared" ca="1" si="10"/>
        <v>0</v>
      </c>
      <c r="K84" s="43">
        <f t="shared" ca="1" si="7"/>
        <v>0</v>
      </c>
      <c r="L84" s="46"/>
      <c r="Q84" s="36"/>
      <c r="R84" s="45"/>
      <c r="S84" s="45"/>
      <c r="T84" s="45"/>
    </row>
    <row r="85" spans="1:20" s="47" customFormat="1">
      <c r="A85" s="30">
        <v>70</v>
      </c>
      <c r="B85" s="100" t="str">
        <f t="shared" ca="1" si="11"/>
        <v/>
      </c>
      <c r="C85" s="109" t="str">
        <f t="shared" ca="1" si="12"/>
        <v/>
      </c>
      <c r="D85" s="101" t="str">
        <f ca="1">IF(ISERROR(OFFSET('HARGA SATUAN'!$D$6,MATCH(C85,'HARGA SATUAN'!$C$7:$C$1492,0),0)),"",OFFSET('HARGA SATUAN'!$D$6,MATCH(C85,'HARGA SATUAN'!$C$7:$C$1492,0),0))</f>
        <v/>
      </c>
      <c r="E85" s="101">
        <f ca="1">IF(B85="+","Unit",IF(ISERROR(OFFSET('HARGA SATUAN'!$E$6,MATCH(C85,'HARGA SATUAN'!$C$7:$C$1492,0),0)),"",OFFSET('HARGA SATUAN'!$E$6,MATCH(C85,'HARGA SATUAN'!$C$7:$C$1492,0),0)))</f>
        <v>0</v>
      </c>
      <c r="F85" s="101" t="str">
        <f t="shared" ca="1" si="13"/>
        <v/>
      </c>
      <c r="G85" s="41">
        <f ca="1">IF(ISERROR(OFFSET('HARGA SATUAN'!$I$6,MATCH(C85,'HARGA SATUAN'!$C$7:$C$1492,0),0)),"",OFFSET('HARGA SATUAN'!$I$6,MATCH(C85,'HARGA SATUAN'!$C$7:$C$1492,0),0))</f>
        <v>0</v>
      </c>
      <c r="H85" s="42">
        <f t="shared" ca="1" si="8"/>
        <v>0</v>
      </c>
      <c r="I85" s="42">
        <f t="shared" ca="1" si="9"/>
        <v>0</v>
      </c>
      <c r="J85" s="42">
        <f t="shared" ca="1" si="10"/>
        <v>0</v>
      </c>
      <c r="K85" s="43">
        <f t="shared" ca="1" si="7"/>
        <v>0</v>
      </c>
      <c r="L85" s="46"/>
      <c r="Q85" s="36"/>
      <c r="R85" s="45"/>
      <c r="S85" s="45"/>
      <c r="T85" s="45"/>
    </row>
    <row r="86" spans="1:20" s="47" customFormat="1">
      <c r="A86" s="30">
        <v>71</v>
      </c>
      <c r="B86" s="100" t="str">
        <f t="shared" ca="1" si="11"/>
        <v/>
      </c>
      <c r="C86" s="109" t="str">
        <f t="shared" ca="1" si="12"/>
        <v/>
      </c>
      <c r="D86" s="101" t="str">
        <f ca="1">IF(ISERROR(OFFSET('HARGA SATUAN'!$D$6,MATCH(C86,'HARGA SATUAN'!$C$7:$C$1492,0),0)),"",OFFSET('HARGA SATUAN'!$D$6,MATCH(C86,'HARGA SATUAN'!$C$7:$C$1492,0),0))</f>
        <v/>
      </c>
      <c r="E86" s="101">
        <f ca="1">IF(B86="+","Unit",IF(ISERROR(OFFSET('HARGA SATUAN'!$E$6,MATCH(C86,'HARGA SATUAN'!$C$7:$C$1492,0),0)),"",OFFSET('HARGA SATUAN'!$E$6,MATCH(C86,'HARGA SATUAN'!$C$7:$C$1492,0),0)))</f>
        <v>0</v>
      </c>
      <c r="F86" s="101" t="str">
        <f t="shared" ca="1" si="13"/>
        <v/>
      </c>
      <c r="G86" s="41">
        <f ca="1">IF(ISERROR(OFFSET('HARGA SATUAN'!$I$6,MATCH(C86,'HARGA SATUAN'!$C$7:$C$1492,0),0)),"",OFFSET('HARGA SATUAN'!$I$6,MATCH(C86,'HARGA SATUAN'!$C$7:$C$1492,0),0))</f>
        <v>0</v>
      </c>
      <c r="H86" s="42">
        <f t="shared" ca="1" si="8"/>
        <v>0</v>
      </c>
      <c r="I86" s="42">
        <f t="shared" ca="1" si="9"/>
        <v>0</v>
      </c>
      <c r="J86" s="42">
        <f t="shared" ca="1" si="10"/>
        <v>0</v>
      </c>
      <c r="K86" s="43">
        <f t="shared" ca="1" si="7"/>
        <v>0</v>
      </c>
      <c r="L86" s="46"/>
      <c r="Q86" s="36"/>
      <c r="R86" s="45"/>
      <c r="S86" s="45"/>
      <c r="T86" s="45"/>
    </row>
    <row r="87" spans="1:20" s="47" customFormat="1">
      <c r="A87" s="30">
        <v>72</v>
      </c>
      <c r="B87" s="100" t="str">
        <f t="shared" ca="1" si="11"/>
        <v/>
      </c>
      <c r="C87" s="109" t="str">
        <f t="shared" ca="1" si="12"/>
        <v/>
      </c>
      <c r="D87" s="101" t="str">
        <f ca="1">IF(ISERROR(OFFSET('HARGA SATUAN'!$D$6,MATCH(C87,'HARGA SATUAN'!$C$7:$C$1492,0),0)),"",OFFSET('HARGA SATUAN'!$D$6,MATCH(C87,'HARGA SATUAN'!$C$7:$C$1492,0),0))</f>
        <v/>
      </c>
      <c r="E87" s="101">
        <f ca="1">IF(B87="+","Unit",IF(ISERROR(OFFSET('HARGA SATUAN'!$E$6,MATCH(C87,'HARGA SATUAN'!$C$7:$C$1492,0),0)),"",OFFSET('HARGA SATUAN'!$E$6,MATCH(C87,'HARGA SATUAN'!$C$7:$C$1492,0),0)))</f>
        <v>0</v>
      </c>
      <c r="F87" s="101" t="str">
        <f t="shared" ca="1" si="13"/>
        <v/>
      </c>
      <c r="G87" s="41">
        <f ca="1">IF(ISERROR(OFFSET('HARGA SATUAN'!$I$6,MATCH(C87,'HARGA SATUAN'!$C$7:$C$1492,0),0)),"",OFFSET('HARGA SATUAN'!$I$6,MATCH(C87,'HARGA SATUAN'!$C$7:$C$1492,0),0))</f>
        <v>0</v>
      </c>
      <c r="H87" s="42">
        <f t="shared" ca="1" si="8"/>
        <v>0</v>
      </c>
      <c r="I87" s="42">
        <f t="shared" ca="1" si="9"/>
        <v>0</v>
      </c>
      <c r="J87" s="42">
        <f t="shared" ca="1" si="10"/>
        <v>0</v>
      </c>
      <c r="K87" s="43">
        <f t="shared" ca="1" si="7"/>
        <v>0</v>
      </c>
      <c r="L87" s="46"/>
      <c r="Q87" s="36"/>
      <c r="R87" s="45"/>
      <c r="S87" s="45"/>
      <c r="T87" s="45"/>
    </row>
    <row r="88" spans="1:20" s="47" customFormat="1">
      <c r="A88" s="30">
        <v>73</v>
      </c>
      <c r="B88" s="100" t="str">
        <f t="shared" ca="1" si="11"/>
        <v/>
      </c>
      <c r="C88" s="109" t="str">
        <f t="shared" ca="1" si="12"/>
        <v/>
      </c>
      <c r="D88" s="101" t="str">
        <f ca="1">IF(ISERROR(OFFSET('HARGA SATUAN'!$D$6,MATCH(C88,'HARGA SATUAN'!$C$7:$C$1492,0),0)),"",OFFSET('HARGA SATUAN'!$D$6,MATCH(C88,'HARGA SATUAN'!$C$7:$C$1492,0),0))</f>
        <v/>
      </c>
      <c r="E88" s="101">
        <f ca="1">IF(B88="+","Unit",IF(ISERROR(OFFSET('HARGA SATUAN'!$E$6,MATCH(C88,'HARGA SATUAN'!$C$7:$C$1492,0),0)),"",OFFSET('HARGA SATUAN'!$E$6,MATCH(C88,'HARGA SATUAN'!$C$7:$C$1492,0),0)))</f>
        <v>0</v>
      </c>
      <c r="F88" s="101" t="str">
        <f t="shared" ca="1" si="13"/>
        <v/>
      </c>
      <c r="G88" s="41">
        <f ca="1">IF(ISERROR(OFFSET('HARGA SATUAN'!$I$6,MATCH(C88,'HARGA SATUAN'!$C$7:$C$1492,0),0)),"",OFFSET('HARGA SATUAN'!$I$6,MATCH(C88,'HARGA SATUAN'!$C$7:$C$1492,0),0))</f>
        <v>0</v>
      </c>
      <c r="H88" s="42">
        <f t="shared" ca="1" si="8"/>
        <v>0</v>
      </c>
      <c r="I88" s="42">
        <f t="shared" ca="1" si="9"/>
        <v>0</v>
      </c>
      <c r="J88" s="42">
        <f t="shared" ca="1" si="10"/>
        <v>0</v>
      </c>
      <c r="K88" s="43">
        <f t="shared" ca="1" si="7"/>
        <v>0</v>
      </c>
      <c r="L88" s="46"/>
      <c r="Q88" s="36"/>
      <c r="R88" s="45"/>
      <c r="S88" s="45"/>
      <c r="T88" s="45"/>
    </row>
    <row r="89" spans="1:20" s="47" customFormat="1">
      <c r="A89" s="30">
        <v>74</v>
      </c>
      <c r="B89" s="100" t="str">
        <f t="shared" ca="1" si="11"/>
        <v/>
      </c>
      <c r="C89" s="109" t="str">
        <f t="shared" ca="1" si="12"/>
        <v/>
      </c>
      <c r="D89" s="101" t="str">
        <f ca="1">IF(ISERROR(OFFSET('HARGA SATUAN'!$D$6,MATCH(C89,'HARGA SATUAN'!$C$7:$C$1492,0),0)),"",OFFSET('HARGA SATUAN'!$D$6,MATCH(C89,'HARGA SATUAN'!$C$7:$C$1492,0),0))</f>
        <v/>
      </c>
      <c r="E89" s="101">
        <f ca="1">IF(B89="+","Unit",IF(ISERROR(OFFSET('HARGA SATUAN'!$E$6,MATCH(C89,'HARGA SATUAN'!$C$7:$C$1492,0),0)),"",OFFSET('HARGA SATUAN'!$E$6,MATCH(C89,'HARGA SATUAN'!$C$7:$C$1492,0),0)))</f>
        <v>0</v>
      </c>
      <c r="F89" s="101" t="str">
        <f t="shared" ca="1" si="13"/>
        <v/>
      </c>
      <c r="G89" s="41">
        <f ca="1">IF(ISERROR(OFFSET('HARGA SATUAN'!$I$6,MATCH(C89,'HARGA SATUAN'!$C$7:$C$1492,0),0)),"",OFFSET('HARGA SATUAN'!$I$6,MATCH(C89,'HARGA SATUAN'!$C$7:$C$1492,0),0))</f>
        <v>0</v>
      </c>
      <c r="H89" s="42">
        <f t="shared" ca="1" si="8"/>
        <v>0</v>
      </c>
      <c r="I89" s="42">
        <f t="shared" ca="1" si="9"/>
        <v>0</v>
      </c>
      <c r="J89" s="42">
        <f t="shared" ca="1" si="10"/>
        <v>0</v>
      </c>
      <c r="K89" s="43">
        <f t="shared" ca="1" si="7"/>
        <v>0</v>
      </c>
      <c r="L89" s="46"/>
      <c r="Q89" s="36"/>
      <c r="R89" s="45"/>
      <c r="S89" s="45"/>
      <c r="T89" s="45"/>
    </row>
    <row r="90" spans="1:20" s="47" customFormat="1">
      <c r="A90" s="30">
        <v>75</v>
      </c>
      <c r="B90" s="100" t="str">
        <f t="shared" ca="1" si="11"/>
        <v/>
      </c>
      <c r="C90" s="109" t="str">
        <f t="shared" ca="1" si="12"/>
        <v/>
      </c>
      <c r="D90" s="101" t="str">
        <f ca="1">IF(ISERROR(OFFSET('HARGA SATUAN'!$D$6,MATCH(C90,'HARGA SATUAN'!$C$7:$C$1492,0),0)),"",OFFSET('HARGA SATUAN'!$D$6,MATCH(C90,'HARGA SATUAN'!$C$7:$C$1492,0),0))</f>
        <v/>
      </c>
      <c r="E90" s="101">
        <f ca="1">IF(B90="+","Unit",IF(ISERROR(OFFSET('HARGA SATUAN'!$E$6,MATCH(C90,'HARGA SATUAN'!$C$7:$C$1492,0),0)),"",OFFSET('HARGA SATUAN'!$E$6,MATCH(C90,'HARGA SATUAN'!$C$7:$C$1492,0),0)))</f>
        <v>0</v>
      </c>
      <c r="F90" s="101" t="str">
        <f t="shared" ca="1" si="13"/>
        <v/>
      </c>
      <c r="G90" s="41">
        <f ca="1">IF(ISERROR(OFFSET('HARGA SATUAN'!$I$6,MATCH(C90,'HARGA SATUAN'!$C$7:$C$1492,0),0)),"",OFFSET('HARGA SATUAN'!$I$6,MATCH(C90,'HARGA SATUAN'!$C$7:$C$1492,0),0))</f>
        <v>0</v>
      </c>
      <c r="H90" s="42">
        <f t="shared" ca="1" si="8"/>
        <v>0</v>
      </c>
      <c r="I90" s="42">
        <f t="shared" ca="1" si="9"/>
        <v>0</v>
      </c>
      <c r="J90" s="42">
        <f t="shared" ca="1" si="10"/>
        <v>0</v>
      </c>
      <c r="K90" s="43">
        <f t="shared" ca="1" si="7"/>
        <v>0</v>
      </c>
      <c r="L90" s="46"/>
      <c r="Q90" s="36"/>
      <c r="R90" s="45"/>
      <c r="S90" s="45"/>
      <c r="T90" s="45"/>
    </row>
    <row r="91" spans="1:20" s="47" customFormat="1">
      <c r="A91" s="30">
        <v>76</v>
      </c>
      <c r="B91" s="100" t="str">
        <f t="shared" ca="1" si="11"/>
        <v/>
      </c>
      <c r="C91" s="109" t="str">
        <f t="shared" ca="1" si="12"/>
        <v/>
      </c>
      <c r="D91" s="101" t="str">
        <f ca="1">IF(ISERROR(OFFSET('HARGA SATUAN'!$D$6,MATCH(C91,'HARGA SATUAN'!$C$7:$C$1492,0),0)),"",OFFSET('HARGA SATUAN'!$D$6,MATCH(C91,'HARGA SATUAN'!$C$7:$C$1492,0),0))</f>
        <v/>
      </c>
      <c r="E91" s="101">
        <f ca="1">IF(B91="+","Unit",IF(ISERROR(OFFSET('HARGA SATUAN'!$E$6,MATCH(C91,'HARGA SATUAN'!$C$7:$C$1492,0),0)),"",OFFSET('HARGA SATUAN'!$E$6,MATCH(C91,'HARGA SATUAN'!$C$7:$C$1492,0),0)))</f>
        <v>0</v>
      </c>
      <c r="F91" s="101" t="str">
        <f t="shared" ca="1" si="13"/>
        <v/>
      </c>
      <c r="G91" s="41">
        <f ca="1">IF(ISERROR(OFFSET('HARGA SATUAN'!$I$6,MATCH(C91,'HARGA SATUAN'!$C$7:$C$1492,0),0)),"",OFFSET('HARGA SATUAN'!$I$6,MATCH(C91,'HARGA SATUAN'!$C$7:$C$1492,0),0))</f>
        <v>0</v>
      </c>
      <c r="H91" s="42">
        <f t="shared" ca="1" si="8"/>
        <v>0</v>
      </c>
      <c r="I91" s="42">
        <f t="shared" ca="1" si="9"/>
        <v>0</v>
      </c>
      <c r="J91" s="42">
        <f t="shared" ca="1" si="10"/>
        <v>0</v>
      </c>
      <c r="K91" s="43">
        <f t="shared" ca="1" si="7"/>
        <v>0</v>
      </c>
      <c r="L91" s="46"/>
      <c r="Q91" s="36"/>
      <c r="R91" s="45"/>
      <c r="S91" s="45"/>
      <c r="T91" s="45"/>
    </row>
    <row r="92" spans="1:20" s="47" customFormat="1">
      <c r="A92" s="30">
        <v>77</v>
      </c>
      <c r="B92" s="100" t="str">
        <f t="shared" ca="1" si="11"/>
        <v/>
      </c>
      <c r="C92" s="109" t="str">
        <f t="shared" ca="1" si="12"/>
        <v/>
      </c>
      <c r="D92" s="101" t="str">
        <f ca="1">IF(ISERROR(OFFSET('HARGA SATUAN'!$D$6,MATCH(C92,'HARGA SATUAN'!$C$7:$C$1492,0),0)),"",OFFSET('HARGA SATUAN'!$D$6,MATCH(C92,'HARGA SATUAN'!$C$7:$C$1492,0),0))</f>
        <v/>
      </c>
      <c r="E92" s="101">
        <f ca="1">IF(B92="+","Unit",IF(ISERROR(OFFSET('HARGA SATUAN'!$E$6,MATCH(C92,'HARGA SATUAN'!$C$7:$C$1492,0),0)),"",OFFSET('HARGA SATUAN'!$E$6,MATCH(C92,'HARGA SATUAN'!$C$7:$C$1492,0),0)))</f>
        <v>0</v>
      </c>
      <c r="F92" s="101" t="str">
        <f t="shared" ca="1" si="13"/>
        <v/>
      </c>
      <c r="G92" s="41">
        <f ca="1">IF(ISERROR(OFFSET('HARGA SATUAN'!$I$6,MATCH(C92,'HARGA SATUAN'!$C$7:$C$1492,0),0)),"",OFFSET('HARGA SATUAN'!$I$6,MATCH(C92,'HARGA SATUAN'!$C$7:$C$1492,0),0))</f>
        <v>0</v>
      </c>
      <c r="H92" s="42">
        <f t="shared" ca="1" si="8"/>
        <v>0</v>
      </c>
      <c r="I92" s="42">
        <f t="shared" ca="1" si="9"/>
        <v>0</v>
      </c>
      <c r="J92" s="42">
        <f t="shared" ca="1" si="10"/>
        <v>0</v>
      </c>
      <c r="K92" s="43">
        <f t="shared" ca="1" si="7"/>
        <v>0</v>
      </c>
      <c r="L92" s="46"/>
      <c r="Q92" s="36"/>
      <c r="R92" s="45"/>
      <c r="S92" s="45"/>
      <c r="T92" s="45"/>
    </row>
    <row r="93" spans="1:20" s="47" customFormat="1">
      <c r="A93" s="30">
        <v>78</v>
      </c>
      <c r="B93" s="100" t="str">
        <f t="shared" ca="1" si="11"/>
        <v/>
      </c>
      <c r="C93" s="109" t="str">
        <f t="shared" ca="1" si="12"/>
        <v/>
      </c>
      <c r="D93" s="101" t="str">
        <f ca="1">IF(ISERROR(OFFSET('HARGA SATUAN'!$D$6,MATCH(C93,'HARGA SATUAN'!$C$7:$C$1492,0),0)),"",OFFSET('HARGA SATUAN'!$D$6,MATCH(C93,'HARGA SATUAN'!$C$7:$C$1492,0),0))</f>
        <v/>
      </c>
      <c r="E93" s="101">
        <f ca="1">IF(B93="+","Unit",IF(ISERROR(OFFSET('HARGA SATUAN'!$E$6,MATCH(C93,'HARGA SATUAN'!$C$7:$C$1492,0),0)),"",OFFSET('HARGA SATUAN'!$E$6,MATCH(C93,'HARGA SATUAN'!$C$7:$C$1492,0),0)))</f>
        <v>0</v>
      </c>
      <c r="F93" s="101" t="str">
        <f t="shared" ca="1" si="13"/>
        <v/>
      </c>
      <c r="G93" s="41">
        <f ca="1">IF(ISERROR(OFFSET('HARGA SATUAN'!$I$6,MATCH(C93,'HARGA SATUAN'!$C$7:$C$1492,0),0)),"",OFFSET('HARGA SATUAN'!$I$6,MATCH(C93,'HARGA SATUAN'!$C$7:$C$1492,0),0))</f>
        <v>0</v>
      </c>
      <c r="H93" s="42">
        <f t="shared" ca="1" si="8"/>
        <v>0</v>
      </c>
      <c r="I93" s="42">
        <f t="shared" ca="1" si="9"/>
        <v>0</v>
      </c>
      <c r="J93" s="42">
        <f t="shared" ca="1" si="10"/>
        <v>0</v>
      </c>
      <c r="K93" s="43">
        <f t="shared" ca="1" si="7"/>
        <v>0</v>
      </c>
      <c r="L93" s="46"/>
      <c r="Q93" s="36"/>
      <c r="R93" s="45"/>
      <c r="S93" s="45"/>
      <c r="T93" s="45"/>
    </row>
    <row r="94" spans="1:20" s="47" customFormat="1">
      <c r="A94" s="30">
        <v>79</v>
      </c>
      <c r="B94" s="100" t="str">
        <f t="shared" ca="1" si="11"/>
        <v/>
      </c>
      <c r="C94" s="109" t="str">
        <f t="shared" ca="1" si="12"/>
        <v/>
      </c>
      <c r="D94" s="101" t="str">
        <f ca="1">IF(ISERROR(OFFSET('HARGA SATUAN'!$D$6,MATCH(C94,'HARGA SATUAN'!$C$7:$C$1492,0),0)),"",OFFSET('HARGA SATUAN'!$D$6,MATCH(C94,'HARGA SATUAN'!$C$7:$C$1492,0),0))</f>
        <v/>
      </c>
      <c r="E94" s="101">
        <f ca="1">IF(B94="+","Unit",IF(ISERROR(OFFSET('HARGA SATUAN'!$E$6,MATCH(C94,'HARGA SATUAN'!$C$7:$C$1492,0),0)),"",OFFSET('HARGA SATUAN'!$E$6,MATCH(C94,'HARGA SATUAN'!$C$7:$C$1492,0),0)))</f>
        <v>0</v>
      </c>
      <c r="F94" s="101" t="str">
        <f t="shared" ca="1" si="13"/>
        <v/>
      </c>
      <c r="G94" s="41">
        <f ca="1">IF(ISERROR(OFFSET('HARGA SATUAN'!$I$6,MATCH(C94,'HARGA SATUAN'!$C$7:$C$1492,0),0)),"",OFFSET('HARGA SATUAN'!$I$6,MATCH(C94,'HARGA SATUAN'!$C$7:$C$1492,0),0))</f>
        <v>0</v>
      </c>
      <c r="H94" s="42">
        <f t="shared" ca="1" si="8"/>
        <v>0</v>
      </c>
      <c r="I94" s="42">
        <f t="shared" ca="1" si="9"/>
        <v>0</v>
      </c>
      <c r="J94" s="42">
        <f t="shared" ca="1" si="10"/>
        <v>0</v>
      </c>
      <c r="K94" s="43">
        <f t="shared" ca="1" si="7"/>
        <v>0</v>
      </c>
      <c r="L94" s="46"/>
      <c r="Q94" s="36"/>
      <c r="R94" s="45"/>
      <c r="S94" s="45"/>
      <c r="T94" s="45"/>
    </row>
    <row r="95" spans="1:20" s="47" customFormat="1">
      <c r="A95" s="30">
        <v>80</v>
      </c>
      <c r="B95" s="100" t="str">
        <f t="shared" ca="1" si="11"/>
        <v/>
      </c>
      <c r="C95" s="109" t="str">
        <f t="shared" ca="1" si="12"/>
        <v/>
      </c>
      <c r="D95" s="101" t="str">
        <f ca="1">IF(ISERROR(OFFSET('HARGA SATUAN'!$D$6,MATCH(C95,'HARGA SATUAN'!$C$7:$C$1492,0),0)),"",OFFSET('HARGA SATUAN'!$D$6,MATCH(C95,'HARGA SATUAN'!$C$7:$C$1492,0),0))</f>
        <v/>
      </c>
      <c r="E95" s="101">
        <f ca="1">IF(B95="+","Unit",IF(ISERROR(OFFSET('HARGA SATUAN'!$E$6,MATCH(C95,'HARGA SATUAN'!$C$7:$C$1492,0),0)),"",OFFSET('HARGA SATUAN'!$E$6,MATCH(C95,'HARGA SATUAN'!$C$7:$C$1492,0),0)))</f>
        <v>0</v>
      </c>
      <c r="F95" s="101" t="str">
        <f t="shared" ca="1" si="13"/>
        <v/>
      </c>
      <c r="G95" s="41">
        <f ca="1">IF(ISERROR(OFFSET('HARGA SATUAN'!$I$6,MATCH(C95,'HARGA SATUAN'!$C$7:$C$1492,0),0)),"",OFFSET('HARGA SATUAN'!$I$6,MATCH(C95,'HARGA SATUAN'!$C$7:$C$1492,0),0))</f>
        <v>0</v>
      </c>
      <c r="H95" s="42">
        <f t="shared" ca="1" si="8"/>
        <v>0</v>
      </c>
      <c r="I95" s="42">
        <f t="shared" ca="1" si="9"/>
        <v>0</v>
      </c>
      <c r="J95" s="42">
        <f t="shared" ca="1" si="10"/>
        <v>0</v>
      </c>
      <c r="K95" s="43">
        <f t="shared" ca="1" si="7"/>
        <v>0</v>
      </c>
      <c r="L95" s="46"/>
      <c r="Q95" s="36"/>
      <c r="R95" s="45"/>
      <c r="S95" s="45"/>
      <c r="T95" s="45"/>
    </row>
    <row r="96" spans="1:20" s="47" customFormat="1">
      <c r="A96" s="30">
        <v>81</v>
      </c>
      <c r="B96" s="100" t="str">
        <f t="shared" ca="1" si="11"/>
        <v/>
      </c>
      <c r="C96" s="109" t="str">
        <f t="shared" ca="1" si="12"/>
        <v/>
      </c>
      <c r="D96" s="101" t="str">
        <f ca="1">IF(ISERROR(OFFSET('HARGA SATUAN'!$D$6,MATCH(C96,'HARGA SATUAN'!$C$7:$C$1492,0),0)),"",OFFSET('HARGA SATUAN'!$D$6,MATCH(C96,'HARGA SATUAN'!$C$7:$C$1492,0),0))</f>
        <v/>
      </c>
      <c r="E96" s="101">
        <f ca="1">IF(B96="+","Unit",IF(ISERROR(OFFSET('HARGA SATUAN'!$E$6,MATCH(C96,'HARGA SATUAN'!$C$7:$C$1492,0),0)),"",OFFSET('HARGA SATUAN'!$E$6,MATCH(C96,'HARGA SATUAN'!$C$7:$C$1492,0),0)))</f>
        <v>0</v>
      </c>
      <c r="F96" s="101" t="str">
        <f t="shared" ca="1" si="13"/>
        <v/>
      </c>
      <c r="G96" s="41">
        <f ca="1">IF(ISERROR(OFFSET('HARGA SATUAN'!$I$6,MATCH(C96,'HARGA SATUAN'!$C$7:$C$1492,0),0)),"",OFFSET('HARGA SATUAN'!$I$6,MATCH(C96,'HARGA SATUAN'!$C$7:$C$1492,0),0))</f>
        <v>0</v>
      </c>
      <c r="H96" s="42">
        <f t="shared" ca="1" si="8"/>
        <v>0</v>
      </c>
      <c r="I96" s="42">
        <f t="shared" ca="1" si="9"/>
        <v>0</v>
      </c>
      <c r="J96" s="42">
        <f t="shared" ca="1" si="10"/>
        <v>0</v>
      </c>
      <c r="K96" s="43">
        <f t="shared" ca="1" si="7"/>
        <v>0</v>
      </c>
      <c r="L96" s="46"/>
      <c r="Q96" s="36"/>
      <c r="R96" s="45"/>
      <c r="S96" s="45"/>
      <c r="T96" s="45"/>
    </row>
    <row r="97" spans="1:20" s="47" customFormat="1">
      <c r="A97" s="30">
        <v>82</v>
      </c>
      <c r="B97" s="100" t="str">
        <f t="shared" ca="1" si="11"/>
        <v/>
      </c>
      <c r="C97" s="109" t="str">
        <f t="shared" ca="1" si="12"/>
        <v/>
      </c>
      <c r="D97" s="101" t="str">
        <f ca="1">IF(ISERROR(OFFSET('HARGA SATUAN'!$D$6,MATCH(C97,'HARGA SATUAN'!$C$7:$C$1492,0),0)),"",OFFSET('HARGA SATUAN'!$D$6,MATCH(C97,'HARGA SATUAN'!$C$7:$C$1492,0),0))</f>
        <v/>
      </c>
      <c r="E97" s="101">
        <f ca="1">IF(B97="+","Unit",IF(ISERROR(OFFSET('HARGA SATUAN'!$E$6,MATCH(C97,'HARGA SATUAN'!$C$7:$C$1492,0),0)),"",OFFSET('HARGA SATUAN'!$E$6,MATCH(C97,'HARGA SATUAN'!$C$7:$C$1492,0),0)))</f>
        <v>0</v>
      </c>
      <c r="F97" s="101" t="str">
        <f t="shared" ca="1" si="13"/>
        <v/>
      </c>
      <c r="G97" s="41">
        <f ca="1">IF(ISERROR(OFFSET('HARGA SATUAN'!$I$6,MATCH(C97,'HARGA SATUAN'!$C$7:$C$1492,0),0)),"",OFFSET('HARGA SATUAN'!$I$6,MATCH(C97,'HARGA SATUAN'!$C$7:$C$1492,0),0))</f>
        <v>0</v>
      </c>
      <c r="H97" s="42">
        <f t="shared" ca="1" si="8"/>
        <v>0</v>
      </c>
      <c r="I97" s="42">
        <f t="shared" ca="1" si="9"/>
        <v>0</v>
      </c>
      <c r="J97" s="42">
        <f t="shared" ca="1" si="10"/>
        <v>0</v>
      </c>
      <c r="K97" s="43">
        <f t="shared" ca="1" si="7"/>
        <v>0</v>
      </c>
      <c r="L97" s="46"/>
      <c r="Q97" s="36"/>
      <c r="R97" s="45"/>
      <c r="S97" s="45"/>
      <c r="T97" s="45"/>
    </row>
    <row r="98" spans="1:20" s="47" customFormat="1">
      <c r="A98" s="30">
        <v>83</v>
      </c>
      <c r="B98" s="100" t="str">
        <f t="shared" ca="1" si="11"/>
        <v/>
      </c>
      <c r="C98" s="109" t="str">
        <f t="shared" ca="1" si="12"/>
        <v/>
      </c>
      <c r="D98" s="101" t="str">
        <f ca="1">IF(ISERROR(OFFSET('HARGA SATUAN'!$D$6,MATCH(C98,'HARGA SATUAN'!$C$7:$C$1492,0),0)),"",OFFSET('HARGA SATUAN'!$D$6,MATCH(C98,'HARGA SATUAN'!$C$7:$C$1492,0),0))</f>
        <v/>
      </c>
      <c r="E98" s="101">
        <f ca="1">IF(B98="+","Unit",IF(ISERROR(OFFSET('HARGA SATUAN'!$E$6,MATCH(C98,'HARGA SATUAN'!$C$7:$C$1492,0),0)),"",OFFSET('HARGA SATUAN'!$E$6,MATCH(C98,'HARGA SATUAN'!$C$7:$C$1492,0),0)))</f>
        <v>0</v>
      </c>
      <c r="F98" s="101" t="str">
        <f t="shared" ca="1" si="13"/>
        <v/>
      </c>
      <c r="G98" s="41">
        <f ca="1">IF(ISERROR(OFFSET('HARGA SATUAN'!$I$6,MATCH(C98,'HARGA SATUAN'!$C$7:$C$1492,0),0)),"",OFFSET('HARGA SATUAN'!$I$6,MATCH(C98,'HARGA SATUAN'!$C$7:$C$1492,0),0))</f>
        <v>0</v>
      </c>
      <c r="H98" s="42">
        <f t="shared" ca="1" si="8"/>
        <v>0</v>
      </c>
      <c r="I98" s="42">
        <f t="shared" ca="1" si="9"/>
        <v>0</v>
      </c>
      <c r="J98" s="42">
        <f t="shared" ca="1" si="10"/>
        <v>0</v>
      </c>
      <c r="K98" s="43">
        <f t="shared" ca="1" si="7"/>
        <v>0</v>
      </c>
      <c r="L98" s="46"/>
      <c r="Q98" s="36"/>
      <c r="R98" s="45"/>
      <c r="S98" s="45"/>
      <c r="T98" s="45"/>
    </row>
    <row r="99" spans="1:20" s="47" customFormat="1">
      <c r="A99" s="30">
        <v>84</v>
      </c>
      <c r="B99" s="100" t="str">
        <f t="shared" ca="1" si="11"/>
        <v/>
      </c>
      <c r="C99" s="109" t="str">
        <f t="shared" ca="1" si="12"/>
        <v/>
      </c>
      <c r="D99" s="101" t="str">
        <f ca="1">IF(ISERROR(OFFSET('HARGA SATUAN'!$D$6,MATCH(C99,'HARGA SATUAN'!$C$7:$C$1492,0),0)),"",OFFSET('HARGA SATUAN'!$D$6,MATCH(C99,'HARGA SATUAN'!$C$7:$C$1492,0),0))</f>
        <v/>
      </c>
      <c r="E99" s="101">
        <f ca="1">IF(B99="+","Unit",IF(ISERROR(OFFSET('HARGA SATUAN'!$E$6,MATCH(C99,'HARGA SATUAN'!$C$7:$C$1492,0),0)),"",OFFSET('HARGA SATUAN'!$E$6,MATCH(C99,'HARGA SATUAN'!$C$7:$C$1492,0),0)))</f>
        <v>0</v>
      </c>
      <c r="F99" s="101" t="str">
        <f t="shared" ca="1" si="13"/>
        <v/>
      </c>
      <c r="G99" s="41">
        <f ca="1">IF(ISERROR(OFFSET('HARGA SATUAN'!$I$6,MATCH(C99,'HARGA SATUAN'!$C$7:$C$1492,0),0)),"",OFFSET('HARGA SATUAN'!$I$6,MATCH(C99,'HARGA SATUAN'!$C$7:$C$1492,0),0))</f>
        <v>0</v>
      </c>
      <c r="H99" s="42">
        <f t="shared" ca="1" si="8"/>
        <v>0</v>
      </c>
      <c r="I99" s="42">
        <f t="shared" ca="1" si="9"/>
        <v>0</v>
      </c>
      <c r="J99" s="42">
        <f t="shared" ca="1" si="10"/>
        <v>0</v>
      </c>
      <c r="K99" s="43">
        <f t="shared" ca="1" si="7"/>
        <v>0</v>
      </c>
      <c r="L99" s="46"/>
      <c r="Q99" s="36"/>
      <c r="R99" s="45"/>
      <c r="S99" s="45"/>
      <c r="T99" s="45"/>
    </row>
    <row r="100" spans="1:20" s="47" customFormat="1">
      <c r="A100" s="30">
        <v>85</v>
      </c>
      <c r="B100" s="100" t="str">
        <f t="shared" ca="1" si="11"/>
        <v/>
      </c>
      <c r="C100" s="109" t="str">
        <f t="shared" ca="1" si="12"/>
        <v/>
      </c>
      <c r="D100" s="101" t="str">
        <f ca="1">IF(ISERROR(OFFSET('HARGA SATUAN'!$D$6,MATCH(C100,'HARGA SATUAN'!$C$7:$C$1492,0),0)),"",OFFSET('HARGA SATUAN'!$D$6,MATCH(C100,'HARGA SATUAN'!$C$7:$C$1492,0),0))</f>
        <v/>
      </c>
      <c r="E100" s="101">
        <f ca="1">IF(B100="+","Unit",IF(ISERROR(OFFSET('HARGA SATUAN'!$E$6,MATCH(C100,'HARGA SATUAN'!$C$7:$C$1492,0),0)),"",OFFSET('HARGA SATUAN'!$E$6,MATCH(C100,'HARGA SATUAN'!$C$7:$C$1492,0),0)))</f>
        <v>0</v>
      </c>
      <c r="F100" s="101" t="str">
        <f t="shared" ca="1" si="13"/>
        <v/>
      </c>
      <c r="G100" s="41">
        <f ca="1">IF(ISERROR(OFFSET('HARGA SATUAN'!$I$6,MATCH(C100,'HARGA SATUAN'!$C$7:$C$1492,0),0)),"",OFFSET('HARGA SATUAN'!$I$6,MATCH(C100,'HARGA SATUAN'!$C$7:$C$1492,0),0))</f>
        <v>0</v>
      </c>
      <c r="H100" s="42">
        <f t="shared" ca="1" si="8"/>
        <v>0</v>
      </c>
      <c r="I100" s="42">
        <f t="shared" ca="1" si="9"/>
        <v>0</v>
      </c>
      <c r="J100" s="42">
        <f t="shared" ca="1" si="10"/>
        <v>0</v>
      </c>
      <c r="K100" s="43">
        <f t="shared" ca="1" si="7"/>
        <v>0</v>
      </c>
      <c r="L100" s="46"/>
      <c r="Q100" s="36"/>
      <c r="R100" s="45"/>
      <c r="S100" s="45"/>
      <c r="T100" s="45"/>
    </row>
    <row r="101" spans="1:20" s="47" customFormat="1">
      <c r="A101" s="30">
        <v>86</v>
      </c>
      <c r="B101" s="100" t="str">
        <f t="shared" ca="1" si="11"/>
        <v/>
      </c>
      <c r="C101" s="109" t="str">
        <f t="shared" ca="1" si="12"/>
        <v/>
      </c>
      <c r="D101" s="101" t="str">
        <f ca="1">IF(ISERROR(OFFSET('HARGA SATUAN'!$D$6,MATCH(C101,'HARGA SATUAN'!$C$7:$C$1492,0),0)),"",OFFSET('HARGA SATUAN'!$D$6,MATCH(C101,'HARGA SATUAN'!$C$7:$C$1492,0),0))</f>
        <v/>
      </c>
      <c r="E101" s="101">
        <f ca="1">IF(B101="+","Unit",IF(ISERROR(OFFSET('HARGA SATUAN'!$E$6,MATCH(C101,'HARGA SATUAN'!$C$7:$C$1492,0),0)),"",OFFSET('HARGA SATUAN'!$E$6,MATCH(C101,'HARGA SATUAN'!$C$7:$C$1492,0),0)))</f>
        <v>0</v>
      </c>
      <c r="F101" s="101" t="str">
        <f t="shared" ca="1" si="13"/>
        <v/>
      </c>
      <c r="G101" s="41">
        <f ca="1">IF(ISERROR(OFFSET('HARGA SATUAN'!$I$6,MATCH(C101,'HARGA SATUAN'!$C$7:$C$1492,0),0)),"",OFFSET('HARGA SATUAN'!$I$6,MATCH(C101,'HARGA SATUAN'!$C$7:$C$1492,0),0))</f>
        <v>0</v>
      </c>
      <c r="H101" s="42">
        <f t="shared" ca="1" si="8"/>
        <v>0</v>
      </c>
      <c r="I101" s="42">
        <f t="shared" ca="1" si="9"/>
        <v>0</v>
      </c>
      <c r="J101" s="42">
        <f t="shared" ca="1" si="10"/>
        <v>0</v>
      </c>
      <c r="K101" s="43">
        <f t="shared" ca="1" si="7"/>
        <v>0</v>
      </c>
      <c r="L101" s="46"/>
      <c r="Q101" s="36"/>
      <c r="R101" s="45"/>
      <c r="S101" s="45"/>
      <c r="T101" s="45"/>
    </row>
    <row r="102" spans="1:20" s="47" customFormat="1">
      <c r="A102" s="30">
        <v>87</v>
      </c>
      <c r="B102" s="100" t="str">
        <f t="shared" ca="1" si="11"/>
        <v/>
      </c>
      <c r="C102" s="109" t="str">
        <f t="shared" ca="1" si="12"/>
        <v/>
      </c>
      <c r="D102" s="101" t="str">
        <f ca="1">IF(ISERROR(OFFSET('HARGA SATUAN'!$D$6,MATCH(C102,'HARGA SATUAN'!$C$7:$C$1492,0),0)),"",OFFSET('HARGA SATUAN'!$D$6,MATCH(C102,'HARGA SATUAN'!$C$7:$C$1492,0),0))</f>
        <v/>
      </c>
      <c r="E102" s="101">
        <f ca="1">IF(B102="+","Unit",IF(ISERROR(OFFSET('HARGA SATUAN'!$E$6,MATCH(C102,'HARGA SATUAN'!$C$7:$C$1492,0),0)),"",OFFSET('HARGA SATUAN'!$E$6,MATCH(C102,'HARGA SATUAN'!$C$7:$C$1492,0),0)))</f>
        <v>0</v>
      </c>
      <c r="F102" s="101" t="str">
        <f t="shared" ca="1" si="13"/>
        <v/>
      </c>
      <c r="G102" s="41">
        <f ca="1">IF(ISERROR(OFFSET('HARGA SATUAN'!$I$6,MATCH(C102,'HARGA SATUAN'!$C$7:$C$1492,0),0)),"",OFFSET('HARGA SATUAN'!$I$6,MATCH(C102,'HARGA SATUAN'!$C$7:$C$1492,0),0))</f>
        <v>0</v>
      </c>
      <c r="H102" s="42">
        <f t="shared" ca="1" si="8"/>
        <v>0</v>
      </c>
      <c r="I102" s="42">
        <f t="shared" ca="1" si="9"/>
        <v>0</v>
      </c>
      <c r="J102" s="42">
        <f t="shared" ca="1" si="10"/>
        <v>0</v>
      </c>
      <c r="K102" s="43">
        <f t="shared" ca="1" si="7"/>
        <v>0</v>
      </c>
      <c r="L102" s="46"/>
      <c r="Q102" s="36"/>
      <c r="R102" s="45"/>
      <c r="S102" s="45"/>
      <c r="T102" s="45"/>
    </row>
    <row r="103" spans="1:20" s="47" customFormat="1">
      <c r="A103" s="30">
        <v>88</v>
      </c>
      <c r="B103" s="100" t="str">
        <f t="shared" ca="1" si="11"/>
        <v/>
      </c>
      <c r="C103" s="109" t="str">
        <f t="shared" ca="1" si="12"/>
        <v/>
      </c>
      <c r="D103" s="101" t="str">
        <f ca="1">IF(ISERROR(OFFSET('HARGA SATUAN'!$D$6,MATCH(C103,'HARGA SATUAN'!$C$7:$C$1492,0),0)),"",OFFSET('HARGA SATUAN'!$D$6,MATCH(C103,'HARGA SATUAN'!$C$7:$C$1492,0),0))</f>
        <v/>
      </c>
      <c r="E103" s="101">
        <f ca="1">IF(B103="+","Unit",IF(ISERROR(OFFSET('HARGA SATUAN'!$E$6,MATCH(C103,'HARGA SATUAN'!$C$7:$C$1492,0),0)),"",OFFSET('HARGA SATUAN'!$E$6,MATCH(C103,'HARGA SATUAN'!$C$7:$C$1492,0),0)))</f>
        <v>0</v>
      </c>
      <c r="F103" s="101" t="str">
        <f t="shared" ca="1" si="13"/>
        <v/>
      </c>
      <c r="G103" s="41">
        <f ca="1">IF(ISERROR(OFFSET('HARGA SATUAN'!$I$6,MATCH(C103,'HARGA SATUAN'!$C$7:$C$1492,0),0)),"",OFFSET('HARGA SATUAN'!$I$6,MATCH(C103,'HARGA SATUAN'!$C$7:$C$1492,0),0))</f>
        <v>0</v>
      </c>
      <c r="H103" s="42">
        <f t="shared" ca="1" si="8"/>
        <v>0</v>
      </c>
      <c r="I103" s="42">
        <f t="shared" ca="1" si="9"/>
        <v>0</v>
      </c>
      <c r="J103" s="42">
        <f t="shared" ca="1" si="10"/>
        <v>0</v>
      </c>
      <c r="K103" s="43">
        <f t="shared" ca="1" si="7"/>
        <v>0</v>
      </c>
      <c r="L103" s="46"/>
      <c r="Q103" s="36"/>
      <c r="R103" s="45"/>
      <c r="S103" s="45"/>
      <c r="T103" s="45"/>
    </row>
    <row r="104" spans="1:20" s="47" customFormat="1">
      <c r="A104" s="30">
        <v>89</v>
      </c>
      <c r="B104" s="100" t="str">
        <f t="shared" ca="1" si="11"/>
        <v/>
      </c>
      <c r="C104" s="109" t="str">
        <f t="shared" ca="1" si="12"/>
        <v/>
      </c>
      <c r="D104" s="101" t="str">
        <f ca="1">IF(ISERROR(OFFSET('HARGA SATUAN'!$D$6,MATCH(C104,'HARGA SATUAN'!$C$7:$C$1492,0),0)),"",OFFSET('HARGA SATUAN'!$D$6,MATCH(C104,'HARGA SATUAN'!$C$7:$C$1492,0),0))</f>
        <v/>
      </c>
      <c r="E104" s="101">
        <f ca="1">IF(B104="+","Unit",IF(ISERROR(OFFSET('HARGA SATUAN'!$E$6,MATCH(C104,'HARGA SATUAN'!$C$7:$C$1492,0),0)),"",OFFSET('HARGA SATUAN'!$E$6,MATCH(C104,'HARGA SATUAN'!$C$7:$C$1492,0),0)))</f>
        <v>0</v>
      </c>
      <c r="F104" s="101" t="str">
        <f t="shared" ca="1" si="13"/>
        <v/>
      </c>
      <c r="G104" s="41">
        <f ca="1">IF(ISERROR(OFFSET('HARGA SATUAN'!$I$6,MATCH(C104,'HARGA SATUAN'!$C$7:$C$1492,0),0)),"",OFFSET('HARGA SATUAN'!$I$6,MATCH(C104,'HARGA SATUAN'!$C$7:$C$1492,0),0))</f>
        <v>0</v>
      </c>
      <c r="H104" s="42">
        <f t="shared" ca="1" si="8"/>
        <v>0</v>
      </c>
      <c r="I104" s="42">
        <f t="shared" ca="1" si="9"/>
        <v>0</v>
      </c>
      <c r="J104" s="42">
        <f t="shared" ca="1" si="10"/>
        <v>0</v>
      </c>
      <c r="K104" s="43">
        <f t="shared" ca="1" si="7"/>
        <v>0</v>
      </c>
      <c r="L104" s="46"/>
      <c r="Q104" s="36"/>
      <c r="R104" s="45"/>
      <c r="S104" s="45"/>
      <c r="T104" s="45"/>
    </row>
    <row r="105" spans="1:20" s="47" customFormat="1">
      <c r="A105" s="30">
        <v>90</v>
      </c>
      <c r="B105" s="100" t="str">
        <f t="shared" ca="1" si="11"/>
        <v/>
      </c>
      <c r="C105" s="109" t="str">
        <f t="shared" ca="1" si="12"/>
        <v/>
      </c>
      <c r="D105" s="101" t="str">
        <f ca="1">IF(ISERROR(OFFSET('HARGA SATUAN'!$D$6,MATCH(C105,'HARGA SATUAN'!$C$7:$C$1492,0),0)),"",OFFSET('HARGA SATUAN'!$D$6,MATCH(C105,'HARGA SATUAN'!$C$7:$C$1492,0),0))</f>
        <v/>
      </c>
      <c r="E105" s="101">
        <f ca="1">IF(B105="+","Unit",IF(ISERROR(OFFSET('HARGA SATUAN'!$E$6,MATCH(C105,'HARGA SATUAN'!$C$7:$C$1492,0),0)),"",OFFSET('HARGA SATUAN'!$E$6,MATCH(C105,'HARGA SATUAN'!$C$7:$C$1492,0),0)))</f>
        <v>0</v>
      </c>
      <c r="F105" s="101" t="str">
        <f t="shared" ca="1" si="13"/>
        <v/>
      </c>
      <c r="G105" s="41">
        <f ca="1">IF(ISERROR(OFFSET('HARGA SATUAN'!$I$6,MATCH(C105,'HARGA SATUAN'!$C$7:$C$1492,0),0)),"",OFFSET('HARGA SATUAN'!$I$6,MATCH(C105,'HARGA SATUAN'!$C$7:$C$1492,0),0))</f>
        <v>0</v>
      </c>
      <c r="H105" s="42">
        <f t="shared" ca="1" si="8"/>
        <v>0</v>
      </c>
      <c r="I105" s="42">
        <f t="shared" ca="1" si="9"/>
        <v>0</v>
      </c>
      <c r="J105" s="42">
        <f t="shared" ca="1" si="10"/>
        <v>0</v>
      </c>
      <c r="K105" s="43">
        <f t="shared" ca="1" si="0"/>
        <v>0</v>
      </c>
      <c r="L105" s="46"/>
      <c r="Q105" s="36"/>
      <c r="R105" s="45"/>
      <c r="S105" s="45"/>
      <c r="T105" s="45"/>
    </row>
    <row r="106" spans="1:20" s="47" customFormat="1">
      <c r="A106" s="30">
        <v>91</v>
      </c>
      <c r="B106" s="100" t="str">
        <f t="shared" ca="1" si="11"/>
        <v/>
      </c>
      <c r="C106" s="109" t="str">
        <f t="shared" ca="1" si="12"/>
        <v/>
      </c>
      <c r="D106" s="101" t="str">
        <f ca="1">IF(ISERROR(OFFSET('HARGA SATUAN'!$D$6,MATCH(C106,'HARGA SATUAN'!$C$7:$C$1492,0),0)),"",OFFSET('HARGA SATUAN'!$D$6,MATCH(C106,'HARGA SATUAN'!$C$7:$C$1492,0),0))</f>
        <v/>
      </c>
      <c r="E106" s="101">
        <f ca="1">IF(B106="+","Unit",IF(ISERROR(OFFSET('HARGA SATUAN'!$E$6,MATCH(C106,'HARGA SATUAN'!$C$7:$C$1492,0),0)),"",OFFSET('HARGA SATUAN'!$E$6,MATCH(C106,'HARGA SATUAN'!$C$7:$C$1492,0),0)))</f>
        <v>0</v>
      </c>
      <c r="F106" s="101" t="str">
        <f t="shared" ca="1" si="13"/>
        <v/>
      </c>
      <c r="G106" s="41">
        <f ca="1">IF(ISERROR(OFFSET('HARGA SATUAN'!$I$6,MATCH(C106,'HARGA SATUAN'!$C$7:$C$1492,0),0)),"",OFFSET('HARGA SATUAN'!$I$6,MATCH(C106,'HARGA SATUAN'!$C$7:$C$1492,0),0))</f>
        <v>0</v>
      </c>
      <c r="H106" s="42">
        <f t="shared" ca="1" si="8"/>
        <v>0</v>
      </c>
      <c r="I106" s="42">
        <f t="shared" ca="1" si="9"/>
        <v>0</v>
      </c>
      <c r="J106" s="42">
        <f t="shared" ca="1" si="10"/>
        <v>0</v>
      </c>
      <c r="K106" s="43">
        <f t="shared" ref="K106:K114" ca="1" si="14">SUM(H106:J106)</f>
        <v>0</v>
      </c>
      <c r="L106" s="46"/>
      <c r="Q106" s="36"/>
      <c r="R106" s="45"/>
      <c r="S106" s="45"/>
      <c r="T106" s="45"/>
    </row>
    <row r="107" spans="1:20" s="47" customFormat="1">
      <c r="A107" s="30">
        <v>92</v>
      </c>
      <c r="B107" s="100" t="str">
        <f t="shared" ca="1" si="11"/>
        <v/>
      </c>
      <c r="C107" s="109" t="str">
        <f t="shared" ca="1" si="12"/>
        <v/>
      </c>
      <c r="D107" s="101" t="str">
        <f ca="1">IF(ISERROR(OFFSET('HARGA SATUAN'!$D$6,MATCH(C107,'HARGA SATUAN'!$C$7:$C$1492,0),0)),"",OFFSET('HARGA SATUAN'!$D$6,MATCH(C107,'HARGA SATUAN'!$C$7:$C$1492,0),0))</f>
        <v/>
      </c>
      <c r="E107" s="101">
        <f ca="1">IF(B107="+","Unit",IF(ISERROR(OFFSET('HARGA SATUAN'!$E$6,MATCH(C107,'HARGA SATUAN'!$C$7:$C$1492,0),0)),"",OFFSET('HARGA SATUAN'!$E$6,MATCH(C107,'HARGA SATUAN'!$C$7:$C$1492,0),0)))</f>
        <v>0</v>
      </c>
      <c r="F107" s="101" t="str">
        <f t="shared" ca="1" si="13"/>
        <v/>
      </c>
      <c r="G107" s="41">
        <f ca="1">IF(ISERROR(OFFSET('HARGA SATUAN'!$I$6,MATCH(C107,'HARGA SATUAN'!$C$7:$C$1492,0),0)),"",OFFSET('HARGA SATUAN'!$I$6,MATCH(C107,'HARGA SATUAN'!$C$7:$C$1492,0),0))</f>
        <v>0</v>
      </c>
      <c r="H107" s="42">
        <f t="shared" ca="1" si="8"/>
        <v>0</v>
      </c>
      <c r="I107" s="42">
        <f t="shared" ca="1" si="9"/>
        <v>0</v>
      </c>
      <c r="J107" s="42">
        <f t="shared" ca="1" si="10"/>
        <v>0</v>
      </c>
      <c r="K107" s="43">
        <f t="shared" ca="1" si="14"/>
        <v>0</v>
      </c>
      <c r="L107" s="46"/>
      <c r="Q107" s="36"/>
      <c r="R107" s="45"/>
      <c r="S107" s="45"/>
      <c r="T107" s="45"/>
    </row>
    <row r="108" spans="1:20" s="47" customFormat="1">
      <c r="A108" s="30">
        <v>93</v>
      </c>
      <c r="B108" s="100" t="str">
        <f t="shared" ca="1" si="11"/>
        <v/>
      </c>
      <c r="C108" s="109" t="str">
        <f t="shared" ca="1" si="12"/>
        <v/>
      </c>
      <c r="D108" s="101" t="str">
        <f ca="1">IF(ISERROR(OFFSET('HARGA SATUAN'!$D$6,MATCH(C108,'HARGA SATUAN'!$C$7:$C$1492,0),0)),"",OFFSET('HARGA SATUAN'!$D$6,MATCH(C108,'HARGA SATUAN'!$C$7:$C$1492,0),0))</f>
        <v/>
      </c>
      <c r="E108" s="101">
        <f ca="1">IF(B108="+","Unit",IF(ISERROR(OFFSET('HARGA SATUAN'!$E$6,MATCH(C108,'HARGA SATUAN'!$C$7:$C$1492,0),0)),"",OFFSET('HARGA SATUAN'!$E$6,MATCH(C108,'HARGA SATUAN'!$C$7:$C$1492,0),0)))</f>
        <v>0</v>
      </c>
      <c r="F108" s="101" t="str">
        <f t="shared" ca="1" si="13"/>
        <v/>
      </c>
      <c r="G108" s="41">
        <f ca="1">IF(ISERROR(OFFSET('HARGA SATUAN'!$I$6,MATCH(C108,'HARGA SATUAN'!$C$7:$C$1492,0),0)),"",OFFSET('HARGA SATUAN'!$I$6,MATCH(C108,'HARGA SATUAN'!$C$7:$C$1492,0),0))</f>
        <v>0</v>
      </c>
      <c r="H108" s="42">
        <f t="shared" ca="1" si="8"/>
        <v>0</v>
      </c>
      <c r="I108" s="42">
        <f t="shared" ca="1" si="9"/>
        <v>0</v>
      </c>
      <c r="J108" s="42">
        <f t="shared" ca="1" si="10"/>
        <v>0</v>
      </c>
      <c r="K108" s="43">
        <f t="shared" ca="1" si="14"/>
        <v>0</v>
      </c>
      <c r="L108" s="46"/>
      <c r="Q108" s="36"/>
      <c r="R108" s="45"/>
      <c r="S108" s="45"/>
      <c r="T108" s="45"/>
    </row>
    <row r="109" spans="1:20" s="47" customFormat="1">
      <c r="A109" s="30">
        <v>94</v>
      </c>
      <c r="B109" s="100" t="str">
        <f t="shared" ca="1" si="11"/>
        <v/>
      </c>
      <c r="C109" s="109" t="str">
        <f t="shared" ca="1" si="12"/>
        <v/>
      </c>
      <c r="D109" s="101" t="str">
        <f ca="1">IF(ISERROR(OFFSET('HARGA SATUAN'!$D$6,MATCH(C109,'HARGA SATUAN'!$C$7:$C$1492,0),0)),"",OFFSET('HARGA SATUAN'!$D$6,MATCH(C109,'HARGA SATUAN'!$C$7:$C$1492,0),0))</f>
        <v/>
      </c>
      <c r="E109" s="101">
        <f ca="1">IF(B109="+","Unit",IF(ISERROR(OFFSET('HARGA SATUAN'!$E$6,MATCH(C109,'HARGA SATUAN'!$C$7:$C$1492,0),0)),"",OFFSET('HARGA SATUAN'!$E$6,MATCH(C109,'HARGA SATUAN'!$C$7:$C$1492,0),0)))</f>
        <v>0</v>
      </c>
      <c r="F109" s="101" t="str">
        <f t="shared" ca="1" si="13"/>
        <v/>
      </c>
      <c r="G109" s="41">
        <f ca="1">IF(ISERROR(OFFSET('HARGA SATUAN'!$I$6,MATCH(C109,'HARGA SATUAN'!$C$7:$C$1492,0),0)),"",OFFSET('HARGA SATUAN'!$I$6,MATCH(C109,'HARGA SATUAN'!$C$7:$C$1492,0),0))</f>
        <v>0</v>
      </c>
      <c r="H109" s="42">
        <f t="shared" ca="1" si="8"/>
        <v>0</v>
      </c>
      <c r="I109" s="42">
        <f t="shared" ca="1" si="9"/>
        <v>0</v>
      </c>
      <c r="J109" s="42">
        <f t="shared" ca="1" si="10"/>
        <v>0</v>
      </c>
      <c r="K109" s="43">
        <f t="shared" ca="1" si="14"/>
        <v>0</v>
      </c>
      <c r="L109" s="46"/>
      <c r="Q109" s="36"/>
      <c r="R109" s="45"/>
      <c r="S109" s="45"/>
      <c r="T109" s="45"/>
    </row>
    <row r="110" spans="1:20" s="47" customFormat="1">
      <c r="A110" s="30">
        <v>95</v>
      </c>
      <c r="B110" s="100" t="str">
        <f t="shared" ca="1" si="11"/>
        <v/>
      </c>
      <c r="C110" s="109" t="str">
        <f t="shared" ca="1" si="12"/>
        <v/>
      </c>
      <c r="D110" s="101" t="str">
        <f ca="1">IF(ISERROR(OFFSET('HARGA SATUAN'!$D$6,MATCH(C110,'HARGA SATUAN'!$C$7:$C$1492,0),0)),"",OFFSET('HARGA SATUAN'!$D$6,MATCH(C110,'HARGA SATUAN'!$C$7:$C$1492,0),0))</f>
        <v/>
      </c>
      <c r="E110" s="101">
        <f ca="1">IF(B110="+","Unit",IF(ISERROR(OFFSET('HARGA SATUAN'!$E$6,MATCH(C110,'HARGA SATUAN'!$C$7:$C$1492,0),0)),"",OFFSET('HARGA SATUAN'!$E$6,MATCH(C110,'HARGA SATUAN'!$C$7:$C$1492,0),0)))</f>
        <v>0</v>
      </c>
      <c r="F110" s="101" t="str">
        <f t="shared" ca="1" si="13"/>
        <v/>
      </c>
      <c r="G110" s="41">
        <f ca="1">IF(ISERROR(OFFSET('HARGA SATUAN'!$I$6,MATCH(C110,'HARGA SATUAN'!$C$7:$C$1492,0),0)),"",OFFSET('HARGA SATUAN'!$I$6,MATCH(C110,'HARGA SATUAN'!$C$7:$C$1492,0),0))</f>
        <v>0</v>
      </c>
      <c r="H110" s="42">
        <f t="shared" ca="1" si="8"/>
        <v>0</v>
      </c>
      <c r="I110" s="42">
        <f t="shared" ca="1" si="9"/>
        <v>0</v>
      </c>
      <c r="J110" s="42">
        <f t="shared" ca="1" si="10"/>
        <v>0</v>
      </c>
      <c r="K110" s="43">
        <f t="shared" ca="1" si="14"/>
        <v>0</v>
      </c>
      <c r="L110" s="46"/>
      <c r="Q110" s="36"/>
      <c r="R110" s="45"/>
      <c r="S110" s="45"/>
      <c r="T110" s="45"/>
    </row>
    <row r="111" spans="1:20" s="47" customFormat="1">
      <c r="A111" s="30">
        <v>96</v>
      </c>
      <c r="B111" s="100" t="str">
        <f t="shared" ca="1" si="11"/>
        <v/>
      </c>
      <c r="C111" s="109" t="str">
        <f t="shared" ca="1" si="12"/>
        <v/>
      </c>
      <c r="D111" s="101" t="str">
        <f ca="1">IF(ISERROR(OFFSET('HARGA SATUAN'!$D$6,MATCH(C111,'HARGA SATUAN'!$C$7:$C$1492,0),0)),"",OFFSET('HARGA SATUAN'!$D$6,MATCH(C111,'HARGA SATUAN'!$C$7:$C$1492,0),0))</f>
        <v/>
      </c>
      <c r="E111" s="101">
        <f ca="1">IF(B111="+","Unit",IF(ISERROR(OFFSET('HARGA SATUAN'!$E$6,MATCH(C111,'HARGA SATUAN'!$C$7:$C$1492,0),0)),"",OFFSET('HARGA SATUAN'!$E$6,MATCH(C111,'HARGA SATUAN'!$C$7:$C$1492,0),0)))</f>
        <v>0</v>
      </c>
      <c r="F111" s="101" t="str">
        <f t="shared" ca="1" si="13"/>
        <v/>
      </c>
      <c r="G111" s="41">
        <f ca="1">IF(ISERROR(OFFSET('HARGA SATUAN'!$I$6,MATCH(C111,'HARGA SATUAN'!$C$7:$C$1492,0),0)),"",OFFSET('HARGA SATUAN'!$I$6,MATCH(C111,'HARGA SATUAN'!$C$7:$C$1492,0),0))</f>
        <v>0</v>
      </c>
      <c r="H111" s="42">
        <f t="shared" ca="1" si="8"/>
        <v>0</v>
      </c>
      <c r="I111" s="42">
        <f t="shared" ca="1" si="9"/>
        <v>0</v>
      </c>
      <c r="J111" s="42">
        <f t="shared" ca="1" si="10"/>
        <v>0</v>
      </c>
      <c r="K111" s="43">
        <f t="shared" ca="1" si="14"/>
        <v>0</v>
      </c>
      <c r="L111" s="46"/>
      <c r="Q111" s="36"/>
      <c r="R111" s="45"/>
      <c r="S111" s="45"/>
      <c r="T111" s="45"/>
    </row>
    <row r="112" spans="1:20" s="47" customFormat="1">
      <c r="A112" s="30">
        <v>97</v>
      </c>
      <c r="B112" s="100" t="str">
        <f t="shared" ca="1" si="11"/>
        <v/>
      </c>
      <c r="C112" s="109" t="str">
        <f t="shared" ca="1" si="12"/>
        <v/>
      </c>
      <c r="D112" s="101" t="str">
        <f ca="1">IF(ISERROR(OFFSET('HARGA SATUAN'!$D$6,MATCH(C112,'HARGA SATUAN'!$C$7:$C$1492,0),0)),"",OFFSET('HARGA SATUAN'!$D$6,MATCH(C112,'HARGA SATUAN'!$C$7:$C$1492,0),0))</f>
        <v/>
      </c>
      <c r="E112" s="101">
        <f ca="1">IF(B112="+","Unit",IF(ISERROR(OFFSET('HARGA SATUAN'!$E$6,MATCH(C112,'HARGA SATUAN'!$C$7:$C$1492,0),0)),"",OFFSET('HARGA SATUAN'!$E$6,MATCH(C112,'HARGA SATUAN'!$C$7:$C$1492,0),0)))</f>
        <v>0</v>
      </c>
      <c r="F112" s="101" t="str">
        <f t="shared" ca="1" si="13"/>
        <v/>
      </c>
      <c r="G112" s="41">
        <f ca="1">IF(ISERROR(OFFSET('HARGA SATUAN'!$I$6,MATCH(C112,'HARGA SATUAN'!$C$7:$C$1492,0),0)),"",OFFSET('HARGA SATUAN'!$I$6,MATCH(C112,'HARGA SATUAN'!$C$7:$C$1492,0),0))</f>
        <v>0</v>
      </c>
      <c r="H112" s="42">
        <f t="shared" ca="1" si="8"/>
        <v>0</v>
      </c>
      <c r="I112" s="42">
        <f t="shared" ca="1" si="9"/>
        <v>0</v>
      </c>
      <c r="J112" s="42">
        <f t="shared" ca="1" si="10"/>
        <v>0</v>
      </c>
      <c r="K112" s="43">
        <f t="shared" ca="1" si="14"/>
        <v>0</v>
      </c>
      <c r="L112" s="46"/>
      <c r="Q112" s="36"/>
      <c r="R112" s="45"/>
      <c r="S112" s="45"/>
      <c r="T112" s="45"/>
    </row>
    <row r="113" spans="1:20" s="47" customFormat="1">
      <c r="A113" s="30">
        <v>98</v>
      </c>
      <c r="B113" s="100" t="str">
        <f t="shared" ca="1" si="11"/>
        <v/>
      </c>
      <c r="C113" s="109" t="str">
        <f t="shared" ca="1" si="12"/>
        <v/>
      </c>
      <c r="D113" s="101" t="str">
        <f ca="1">IF(ISERROR(OFFSET('HARGA SATUAN'!$D$6,MATCH(C113,'HARGA SATUAN'!$C$7:$C$1492,0),0)),"",OFFSET('HARGA SATUAN'!$D$6,MATCH(C113,'HARGA SATUAN'!$C$7:$C$1492,0),0))</f>
        <v/>
      </c>
      <c r="E113" s="101">
        <f ca="1">IF(B113="+","Unit",IF(ISERROR(OFFSET('HARGA SATUAN'!$E$6,MATCH(C113,'HARGA SATUAN'!$C$7:$C$1492,0),0)),"",OFFSET('HARGA SATUAN'!$E$6,MATCH(C113,'HARGA SATUAN'!$C$7:$C$1492,0),0)))</f>
        <v>0</v>
      </c>
      <c r="F113" s="101" t="str">
        <f t="shared" ca="1" si="13"/>
        <v/>
      </c>
      <c r="G113" s="41">
        <f ca="1">IF(ISERROR(OFFSET('HARGA SATUAN'!$I$6,MATCH(C113,'HARGA SATUAN'!$C$7:$C$1492,0),0)),"",OFFSET('HARGA SATUAN'!$I$6,MATCH(C113,'HARGA SATUAN'!$C$7:$C$1492,0),0))</f>
        <v>0</v>
      </c>
      <c r="H113" s="42">
        <f t="shared" ca="1" si="8"/>
        <v>0</v>
      </c>
      <c r="I113" s="42">
        <f t="shared" ca="1" si="9"/>
        <v>0</v>
      </c>
      <c r="J113" s="42">
        <f t="shared" ca="1" si="10"/>
        <v>0</v>
      </c>
      <c r="K113" s="43">
        <f t="shared" ca="1" si="14"/>
        <v>0</v>
      </c>
      <c r="L113" s="46"/>
      <c r="Q113" s="36"/>
      <c r="R113" s="45"/>
      <c r="S113" s="45"/>
      <c r="T113" s="45"/>
    </row>
    <row r="114" spans="1:20" s="47" customFormat="1">
      <c r="A114" s="30">
        <v>99</v>
      </c>
      <c r="B114" s="100" t="str">
        <f t="shared" ca="1" si="11"/>
        <v/>
      </c>
      <c r="C114" s="109" t="str">
        <f t="shared" ca="1" si="12"/>
        <v/>
      </c>
      <c r="D114" s="101" t="str">
        <f ca="1">IF(ISERROR(OFFSET('HARGA SATUAN'!$D$6,MATCH(C114,'HARGA SATUAN'!$C$7:$C$1492,0),0)),"",OFFSET('HARGA SATUAN'!$D$6,MATCH(C114,'HARGA SATUAN'!$C$7:$C$1492,0),0))</f>
        <v/>
      </c>
      <c r="E114" s="101">
        <f ca="1">IF(B114="+","Unit",IF(ISERROR(OFFSET('HARGA SATUAN'!$E$6,MATCH(C114,'HARGA SATUAN'!$C$7:$C$1492,0),0)),"",OFFSET('HARGA SATUAN'!$E$6,MATCH(C114,'HARGA SATUAN'!$C$7:$C$1492,0),0)))</f>
        <v>0</v>
      </c>
      <c r="F114" s="101" t="str">
        <f t="shared" ca="1" si="13"/>
        <v/>
      </c>
      <c r="G114" s="41">
        <f ca="1">IF(ISERROR(OFFSET('HARGA SATUAN'!$I$6,MATCH(C114,'HARGA SATUAN'!$C$7:$C$1492,0),0)),"",OFFSET('HARGA SATUAN'!$I$6,MATCH(C114,'HARGA SATUAN'!$C$7:$C$1492,0),0))</f>
        <v>0</v>
      </c>
      <c r="H114" s="42">
        <f t="shared" ca="1" si="8"/>
        <v>0</v>
      </c>
      <c r="I114" s="42">
        <f t="shared" ca="1" si="9"/>
        <v>0</v>
      </c>
      <c r="J114" s="42">
        <f t="shared" ca="1" si="10"/>
        <v>0</v>
      </c>
      <c r="K114" s="43">
        <f t="shared" ca="1" si="14"/>
        <v>0</v>
      </c>
      <c r="L114" s="46"/>
      <c r="Q114" s="36"/>
      <c r="R114" s="45"/>
      <c r="S114" s="45"/>
      <c r="T114" s="45"/>
    </row>
    <row r="115" spans="1:20" s="47" customFormat="1">
      <c r="A115" s="30">
        <v>100</v>
      </c>
      <c r="B115" s="100" t="str">
        <f t="shared" ca="1" si="11"/>
        <v/>
      </c>
      <c r="C115" s="109" t="str">
        <f t="shared" ca="1" si="12"/>
        <v/>
      </c>
      <c r="D115" s="101" t="str">
        <f ca="1">IF(ISERROR(OFFSET('HARGA SATUAN'!$D$6,MATCH(C115,'HARGA SATUAN'!$C$7:$C$1492,0),0)),"",OFFSET('HARGA SATUAN'!$D$6,MATCH(C115,'HARGA SATUAN'!$C$7:$C$1492,0),0))</f>
        <v/>
      </c>
      <c r="E115" s="101">
        <f ca="1">IF(B115="+","Unit",IF(ISERROR(OFFSET('HARGA SATUAN'!$E$6,MATCH(C115,'HARGA SATUAN'!$C$7:$C$1492,0),0)),"",OFFSET('HARGA SATUAN'!$E$6,MATCH(C115,'HARGA SATUAN'!$C$7:$C$1492,0),0)))</f>
        <v>0</v>
      </c>
      <c r="F115" s="101" t="str">
        <f t="shared" ca="1" si="13"/>
        <v/>
      </c>
      <c r="G115" s="41">
        <f ca="1">IF(ISERROR(OFFSET('HARGA SATUAN'!$I$6,MATCH(C115,'HARGA SATUAN'!$C$7:$C$1492,0),0)),"",OFFSET('HARGA SATUAN'!$I$6,MATCH(C115,'HARGA SATUAN'!$C$7:$C$1492,0),0))</f>
        <v>0</v>
      </c>
      <c r="H115" s="42">
        <f t="shared" ca="1" si="8"/>
        <v>0</v>
      </c>
      <c r="I115" s="42">
        <f t="shared" ca="1" si="9"/>
        <v>0</v>
      </c>
      <c r="J115" s="42">
        <f t="shared" ca="1" si="10"/>
        <v>0</v>
      </c>
      <c r="K115" s="43">
        <f t="shared" ca="1" si="0"/>
        <v>0</v>
      </c>
      <c r="L115" s="46"/>
      <c r="Q115" s="36"/>
      <c r="R115" s="45"/>
      <c r="S115" s="45"/>
      <c r="T115" s="45"/>
    </row>
    <row r="116" spans="1:20" s="47" customFormat="1">
      <c r="A116" s="30">
        <v>101</v>
      </c>
      <c r="B116" s="100" t="str">
        <f t="shared" ca="1" si="11"/>
        <v/>
      </c>
      <c r="C116" s="109" t="str">
        <f t="shared" ca="1" si="12"/>
        <v/>
      </c>
      <c r="D116" s="101" t="str">
        <f ca="1">IF(ISERROR(OFFSET('HARGA SATUAN'!$D$6,MATCH(C116,'HARGA SATUAN'!$C$7:$C$1492,0),0)),"",OFFSET('HARGA SATUAN'!$D$6,MATCH(C116,'HARGA SATUAN'!$C$7:$C$1492,0),0))</f>
        <v/>
      </c>
      <c r="E116" s="101">
        <f ca="1">IF(B116="+","Unit",IF(ISERROR(OFFSET('HARGA SATUAN'!$E$6,MATCH(C116,'HARGA SATUAN'!$C$7:$C$1492,0),0)),"",OFFSET('HARGA SATUAN'!$E$6,MATCH(C116,'HARGA SATUAN'!$C$7:$C$1492,0),0)))</f>
        <v>0</v>
      </c>
      <c r="F116" s="101" t="str">
        <f t="shared" ca="1" si="13"/>
        <v/>
      </c>
      <c r="G116" s="41">
        <f ca="1">IF(ISERROR(OFFSET('HARGA SATUAN'!$I$6,MATCH(C116,'HARGA SATUAN'!$C$7:$C$1492,0),0)),"",OFFSET('HARGA SATUAN'!$I$6,MATCH(C116,'HARGA SATUAN'!$C$7:$C$1492,0),0))</f>
        <v>0</v>
      </c>
      <c r="H116" s="42">
        <f t="shared" ref="H116:H165" ca="1" si="15">IF(OR(D116="MDU",D116="MDU-KD"),G116*F116,0)</f>
        <v>0</v>
      </c>
      <c r="I116" s="42">
        <f t="shared" ref="I116:I165" ca="1" si="16">IF(D116="HDW",G116*F116,0)</f>
        <v>0</v>
      </c>
      <c r="J116" s="42">
        <f t="shared" ref="J116:J165" ca="1" si="17">IF(D116="JASA",G116*F116,0)</f>
        <v>0</v>
      </c>
      <c r="K116" s="43">
        <f t="shared" ref="K116:K165" ca="1" si="18">SUM(H116:J116)</f>
        <v>0</v>
      </c>
      <c r="L116" s="46"/>
      <c r="Q116" s="36"/>
      <c r="R116" s="45"/>
      <c r="S116" s="45"/>
      <c r="T116" s="45"/>
    </row>
    <row r="117" spans="1:20" s="47" customFormat="1">
      <c r="A117" s="30">
        <v>102</v>
      </c>
      <c r="B117" s="100" t="str">
        <f t="shared" ca="1" si="11"/>
        <v/>
      </c>
      <c r="C117" s="109" t="str">
        <f t="shared" ca="1" si="12"/>
        <v/>
      </c>
      <c r="D117" s="101" t="str">
        <f ca="1">IF(ISERROR(OFFSET('HARGA SATUAN'!$D$6,MATCH(C117,'HARGA SATUAN'!$C$7:$C$1492,0),0)),"",OFFSET('HARGA SATUAN'!$D$6,MATCH(C117,'HARGA SATUAN'!$C$7:$C$1492,0),0))</f>
        <v/>
      </c>
      <c r="E117" s="101">
        <f ca="1">IF(B117="+","Unit",IF(ISERROR(OFFSET('HARGA SATUAN'!$E$6,MATCH(C117,'HARGA SATUAN'!$C$7:$C$1492,0),0)),"",OFFSET('HARGA SATUAN'!$E$6,MATCH(C117,'HARGA SATUAN'!$C$7:$C$1492,0),0)))</f>
        <v>0</v>
      </c>
      <c r="F117" s="101" t="str">
        <f t="shared" ca="1" si="13"/>
        <v/>
      </c>
      <c r="G117" s="41">
        <f ca="1">IF(ISERROR(OFFSET('HARGA SATUAN'!$I$6,MATCH(C117,'HARGA SATUAN'!$C$7:$C$1492,0),0)),"",OFFSET('HARGA SATUAN'!$I$6,MATCH(C117,'HARGA SATUAN'!$C$7:$C$1492,0),0))</f>
        <v>0</v>
      </c>
      <c r="H117" s="42">
        <f t="shared" ca="1" si="15"/>
        <v>0</v>
      </c>
      <c r="I117" s="42">
        <f t="shared" ca="1" si="16"/>
        <v>0</v>
      </c>
      <c r="J117" s="42">
        <f t="shared" ca="1" si="17"/>
        <v>0</v>
      </c>
      <c r="K117" s="43">
        <f t="shared" ca="1" si="18"/>
        <v>0</v>
      </c>
      <c r="L117" s="46"/>
      <c r="Q117" s="36"/>
      <c r="R117" s="45"/>
      <c r="S117" s="45"/>
      <c r="T117" s="45"/>
    </row>
    <row r="118" spans="1:20" s="47" customFormat="1">
      <c r="A118" s="30">
        <v>103</v>
      </c>
      <c r="B118" s="100" t="str">
        <f t="shared" ca="1" si="11"/>
        <v/>
      </c>
      <c r="C118" s="109" t="str">
        <f t="shared" ca="1" si="12"/>
        <v/>
      </c>
      <c r="D118" s="101" t="str">
        <f ca="1">IF(ISERROR(OFFSET('HARGA SATUAN'!$D$6,MATCH(C118,'HARGA SATUAN'!$C$7:$C$1492,0),0)),"",OFFSET('HARGA SATUAN'!$D$6,MATCH(C118,'HARGA SATUAN'!$C$7:$C$1492,0),0))</f>
        <v/>
      </c>
      <c r="E118" s="101">
        <f ca="1">IF(B118="+","Unit",IF(ISERROR(OFFSET('HARGA SATUAN'!$E$6,MATCH(C118,'HARGA SATUAN'!$C$7:$C$1492,0),0)),"",OFFSET('HARGA SATUAN'!$E$6,MATCH(C118,'HARGA SATUAN'!$C$7:$C$1492,0),0)))</f>
        <v>0</v>
      </c>
      <c r="F118" s="101" t="str">
        <f t="shared" ca="1" si="13"/>
        <v/>
      </c>
      <c r="G118" s="41">
        <f ca="1">IF(ISERROR(OFFSET('HARGA SATUAN'!$I$6,MATCH(C118,'HARGA SATUAN'!$C$7:$C$1492,0),0)),"",OFFSET('HARGA SATUAN'!$I$6,MATCH(C118,'HARGA SATUAN'!$C$7:$C$1492,0),0))</f>
        <v>0</v>
      </c>
      <c r="H118" s="42">
        <f t="shared" ca="1" si="15"/>
        <v>0</v>
      </c>
      <c r="I118" s="42">
        <f t="shared" ca="1" si="16"/>
        <v>0</v>
      </c>
      <c r="J118" s="42">
        <f t="shared" ca="1" si="17"/>
        <v>0</v>
      </c>
      <c r="K118" s="43">
        <f t="shared" ca="1" si="18"/>
        <v>0</v>
      </c>
      <c r="L118" s="46"/>
      <c r="Q118" s="36"/>
      <c r="R118" s="45"/>
      <c r="S118" s="45"/>
      <c r="T118" s="45"/>
    </row>
    <row r="119" spans="1:20" s="47" customFormat="1">
      <c r="A119" s="30">
        <v>104</v>
      </c>
      <c r="B119" s="100" t="str">
        <f t="shared" ca="1" si="11"/>
        <v/>
      </c>
      <c r="C119" s="109" t="str">
        <f t="shared" ca="1" si="12"/>
        <v/>
      </c>
      <c r="D119" s="101" t="str">
        <f ca="1">IF(ISERROR(OFFSET('HARGA SATUAN'!$D$6,MATCH(C119,'HARGA SATUAN'!$C$7:$C$1492,0),0)),"",OFFSET('HARGA SATUAN'!$D$6,MATCH(C119,'HARGA SATUAN'!$C$7:$C$1492,0),0))</f>
        <v/>
      </c>
      <c r="E119" s="101">
        <f ca="1">IF(B119="+","Unit",IF(ISERROR(OFFSET('HARGA SATUAN'!$E$6,MATCH(C119,'HARGA SATUAN'!$C$7:$C$1492,0),0)),"",OFFSET('HARGA SATUAN'!$E$6,MATCH(C119,'HARGA SATUAN'!$C$7:$C$1492,0),0)))</f>
        <v>0</v>
      </c>
      <c r="F119" s="101" t="str">
        <f t="shared" ca="1" si="13"/>
        <v/>
      </c>
      <c r="G119" s="41">
        <f ca="1">IF(ISERROR(OFFSET('HARGA SATUAN'!$I$6,MATCH(C119,'HARGA SATUAN'!$C$7:$C$1492,0),0)),"",OFFSET('HARGA SATUAN'!$I$6,MATCH(C119,'HARGA SATUAN'!$C$7:$C$1492,0),0))</f>
        <v>0</v>
      </c>
      <c r="H119" s="42">
        <f t="shared" ca="1" si="15"/>
        <v>0</v>
      </c>
      <c r="I119" s="42">
        <f t="shared" ca="1" si="16"/>
        <v>0</v>
      </c>
      <c r="J119" s="42">
        <f t="shared" ca="1" si="17"/>
        <v>0</v>
      </c>
      <c r="K119" s="43">
        <f t="shared" ca="1" si="18"/>
        <v>0</v>
      </c>
      <c r="L119" s="46"/>
      <c r="Q119" s="36"/>
      <c r="R119" s="45"/>
      <c r="S119" s="45"/>
      <c r="T119" s="45"/>
    </row>
    <row r="120" spans="1:20" s="47" customFormat="1">
      <c r="A120" s="30">
        <v>105</v>
      </c>
      <c r="B120" s="100" t="str">
        <f t="shared" ca="1" si="11"/>
        <v/>
      </c>
      <c r="C120" s="109" t="str">
        <f t="shared" ca="1" si="12"/>
        <v/>
      </c>
      <c r="D120" s="101" t="str">
        <f ca="1">IF(ISERROR(OFFSET('HARGA SATUAN'!$D$6,MATCH(C120,'HARGA SATUAN'!$C$7:$C$1492,0),0)),"",OFFSET('HARGA SATUAN'!$D$6,MATCH(C120,'HARGA SATUAN'!$C$7:$C$1492,0),0))</f>
        <v/>
      </c>
      <c r="E120" s="101">
        <f ca="1">IF(B120="+","Unit",IF(ISERROR(OFFSET('HARGA SATUAN'!$E$6,MATCH(C120,'HARGA SATUAN'!$C$7:$C$1492,0),0)),"",OFFSET('HARGA SATUAN'!$E$6,MATCH(C120,'HARGA SATUAN'!$C$7:$C$1492,0),0)))</f>
        <v>0</v>
      </c>
      <c r="F120" s="101" t="str">
        <f t="shared" ca="1" si="13"/>
        <v/>
      </c>
      <c r="G120" s="41">
        <f ca="1">IF(ISERROR(OFFSET('HARGA SATUAN'!$I$6,MATCH(C120,'HARGA SATUAN'!$C$7:$C$1492,0),0)),"",OFFSET('HARGA SATUAN'!$I$6,MATCH(C120,'HARGA SATUAN'!$C$7:$C$1492,0),0))</f>
        <v>0</v>
      </c>
      <c r="H120" s="42">
        <f t="shared" ca="1" si="15"/>
        <v>0</v>
      </c>
      <c r="I120" s="42">
        <f t="shared" ca="1" si="16"/>
        <v>0</v>
      </c>
      <c r="J120" s="42">
        <f t="shared" ca="1" si="17"/>
        <v>0</v>
      </c>
      <c r="K120" s="43">
        <f t="shared" ca="1" si="18"/>
        <v>0</v>
      </c>
      <c r="L120" s="46"/>
      <c r="Q120" s="36"/>
      <c r="R120" s="45"/>
      <c r="S120" s="45"/>
      <c r="T120" s="45"/>
    </row>
    <row r="121" spans="1:20" s="47" customFormat="1">
      <c r="A121" s="30">
        <v>106</v>
      </c>
      <c r="B121" s="100" t="str">
        <f t="shared" ca="1" si="11"/>
        <v/>
      </c>
      <c r="C121" s="109" t="str">
        <f t="shared" ca="1" si="12"/>
        <v/>
      </c>
      <c r="D121" s="101" t="str">
        <f ca="1">IF(ISERROR(OFFSET('HARGA SATUAN'!$D$6,MATCH(C121,'HARGA SATUAN'!$C$7:$C$1492,0),0)),"",OFFSET('HARGA SATUAN'!$D$6,MATCH(C121,'HARGA SATUAN'!$C$7:$C$1492,0),0))</f>
        <v/>
      </c>
      <c r="E121" s="101">
        <f ca="1">IF(B121="+","Unit",IF(ISERROR(OFFSET('HARGA SATUAN'!$E$6,MATCH(C121,'HARGA SATUAN'!$C$7:$C$1492,0),0)),"",OFFSET('HARGA SATUAN'!$E$6,MATCH(C121,'HARGA SATUAN'!$C$7:$C$1492,0),0)))</f>
        <v>0</v>
      </c>
      <c r="F121" s="101" t="str">
        <f t="shared" ca="1" si="13"/>
        <v/>
      </c>
      <c r="G121" s="41">
        <f ca="1">IF(ISERROR(OFFSET('HARGA SATUAN'!$I$6,MATCH(C121,'HARGA SATUAN'!$C$7:$C$1492,0),0)),"",OFFSET('HARGA SATUAN'!$I$6,MATCH(C121,'HARGA SATUAN'!$C$7:$C$1492,0),0))</f>
        <v>0</v>
      </c>
      <c r="H121" s="42">
        <f t="shared" ca="1" si="15"/>
        <v>0</v>
      </c>
      <c r="I121" s="42">
        <f t="shared" ca="1" si="16"/>
        <v>0</v>
      </c>
      <c r="J121" s="42">
        <f t="shared" ca="1" si="17"/>
        <v>0</v>
      </c>
      <c r="K121" s="43">
        <f t="shared" ca="1" si="18"/>
        <v>0</v>
      </c>
      <c r="L121" s="46"/>
      <c r="Q121" s="36"/>
      <c r="R121" s="45"/>
      <c r="S121" s="45"/>
      <c r="T121" s="45"/>
    </row>
    <row r="122" spans="1:20" s="47" customFormat="1">
      <c r="A122" s="30">
        <v>107</v>
      </c>
      <c r="B122" s="100" t="str">
        <f t="shared" ca="1" si="11"/>
        <v/>
      </c>
      <c r="C122" s="109" t="str">
        <f t="shared" ca="1" si="12"/>
        <v/>
      </c>
      <c r="D122" s="101" t="str">
        <f ca="1">IF(ISERROR(OFFSET('HARGA SATUAN'!$D$6,MATCH(C122,'HARGA SATUAN'!$C$7:$C$1492,0),0)),"",OFFSET('HARGA SATUAN'!$D$6,MATCH(C122,'HARGA SATUAN'!$C$7:$C$1492,0),0))</f>
        <v/>
      </c>
      <c r="E122" s="101">
        <f ca="1">IF(B122="+","Unit",IF(ISERROR(OFFSET('HARGA SATUAN'!$E$6,MATCH(C122,'HARGA SATUAN'!$C$7:$C$1492,0),0)),"",OFFSET('HARGA SATUAN'!$E$6,MATCH(C122,'HARGA SATUAN'!$C$7:$C$1492,0),0)))</f>
        <v>0</v>
      </c>
      <c r="F122" s="101" t="str">
        <f t="shared" ca="1" si="13"/>
        <v/>
      </c>
      <c r="G122" s="41">
        <f ca="1">IF(ISERROR(OFFSET('HARGA SATUAN'!$I$6,MATCH(C122,'HARGA SATUAN'!$C$7:$C$1492,0),0)),"",OFFSET('HARGA SATUAN'!$I$6,MATCH(C122,'HARGA SATUAN'!$C$7:$C$1492,0),0))</f>
        <v>0</v>
      </c>
      <c r="H122" s="42">
        <f t="shared" ca="1" si="15"/>
        <v>0</v>
      </c>
      <c r="I122" s="42">
        <f t="shared" ca="1" si="16"/>
        <v>0</v>
      </c>
      <c r="J122" s="42">
        <f t="shared" ca="1" si="17"/>
        <v>0</v>
      </c>
      <c r="K122" s="43">
        <f t="shared" ca="1" si="18"/>
        <v>0</v>
      </c>
      <c r="L122" s="46"/>
      <c r="Q122" s="36"/>
      <c r="R122" s="45"/>
      <c r="S122" s="45"/>
      <c r="T122" s="45"/>
    </row>
    <row r="123" spans="1:20" s="47" customFormat="1">
      <c r="A123" s="30">
        <v>108</v>
      </c>
      <c r="B123" s="100" t="str">
        <f t="shared" ca="1" si="11"/>
        <v/>
      </c>
      <c r="C123" s="109" t="str">
        <f t="shared" ca="1" si="12"/>
        <v/>
      </c>
      <c r="D123" s="101" t="str">
        <f ca="1">IF(ISERROR(OFFSET('HARGA SATUAN'!$D$6,MATCH(C123,'HARGA SATUAN'!$C$7:$C$1492,0),0)),"",OFFSET('HARGA SATUAN'!$D$6,MATCH(C123,'HARGA SATUAN'!$C$7:$C$1492,0),0))</f>
        <v/>
      </c>
      <c r="E123" s="101">
        <f ca="1">IF(B123="+","Unit",IF(ISERROR(OFFSET('HARGA SATUAN'!$E$6,MATCH(C123,'HARGA SATUAN'!$C$7:$C$1492,0),0)),"",OFFSET('HARGA SATUAN'!$E$6,MATCH(C123,'HARGA SATUAN'!$C$7:$C$1492,0),0)))</f>
        <v>0</v>
      </c>
      <c r="F123" s="101" t="str">
        <f t="shared" ca="1" si="13"/>
        <v/>
      </c>
      <c r="G123" s="41">
        <f ca="1">IF(ISERROR(OFFSET('HARGA SATUAN'!$I$6,MATCH(C123,'HARGA SATUAN'!$C$7:$C$1492,0),0)),"",OFFSET('HARGA SATUAN'!$I$6,MATCH(C123,'HARGA SATUAN'!$C$7:$C$1492,0),0))</f>
        <v>0</v>
      </c>
      <c r="H123" s="42">
        <f t="shared" ca="1" si="15"/>
        <v>0</v>
      </c>
      <c r="I123" s="42">
        <f t="shared" ca="1" si="16"/>
        <v>0</v>
      </c>
      <c r="J123" s="42">
        <f t="shared" ca="1" si="17"/>
        <v>0</v>
      </c>
      <c r="K123" s="43">
        <f t="shared" ca="1" si="18"/>
        <v>0</v>
      </c>
      <c r="L123" s="46"/>
      <c r="Q123" s="36"/>
      <c r="R123" s="45"/>
      <c r="S123" s="45"/>
      <c r="T123" s="45"/>
    </row>
    <row r="124" spans="1:20" s="47" customFormat="1">
      <c r="A124" s="30">
        <v>109</v>
      </c>
      <c r="B124" s="100" t="str">
        <f t="shared" ca="1" si="11"/>
        <v/>
      </c>
      <c r="C124" s="109" t="str">
        <f t="shared" ca="1" si="12"/>
        <v/>
      </c>
      <c r="D124" s="101" t="str">
        <f ca="1">IF(ISERROR(OFFSET('HARGA SATUAN'!$D$6,MATCH(C124,'HARGA SATUAN'!$C$7:$C$1492,0),0)),"",OFFSET('HARGA SATUAN'!$D$6,MATCH(C124,'HARGA SATUAN'!$C$7:$C$1492,0),0))</f>
        <v/>
      </c>
      <c r="E124" s="101">
        <f ca="1">IF(B124="+","Unit",IF(ISERROR(OFFSET('HARGA SATUAN'!$E$6,MATCH(C124,'HARGA SATUAN'!$C$7:$C$1492,0),0)),"",OFFSET('HARGA SATUAN'!$E$6,MATCH(C124,'HARGA SATUAN'!$C$7:$C$1492,0),0)))</f>
        <v>0</v>
      </c>
      <c r="F124" s="101" t="str">
        <f t="shared" ca="1" si="13"/>
        <v/>
      </c>
      <c r="G124" s="41">
        <f ca="1">IF(ISERROR(OFFSET('HARGA SATUAN'!$I$6,MATCH(C124,'HARGA SATUAN'!$C$7:$C$1492,0),0)),"",OFFSET('HARGA SATUAN'!$I$6,MATCH(C124,'HARGA SATUAN'!$C$7:$C$1492,0),0))</f>
        <v>0</v>
      </c>
      <c r="H124" s="42">
        <f t="shared" ca="1" si="15"/>
        <v>0</v>
      </c>
      <c r="I124" s="42">
        <f t="shared" ca="1" si="16"/>
        <v>0</v>
      </c>
      <c r="J124" s="42">
        <f t="shared" ca="1" si="17"/>
        <v>0</v>
      </c>
      <c r="K124" s="43">
        <f t="shared" ca="1" si="18"/>
        <v>0</v>
      </c>
      <c r="L124" s="46"/>
      <c r="Q124" s="36"/>
      <c r="R124" s="45"/>
      <c r="S124" s="45"/>
      <c r="T124" s="45"/>
    </row>
    <row r="125" spans="1:20" s="47" customFormat="1">
      <c r="A125" s="30">
        <v>110</v>
      </c>
      <c r="B125" s="100" t="str">
        <f t="shared" ca="1" si="11"/>
        <v/>
      </c>
      <c r="C125" s="109" t="str">
        <f t="shared" ca="1" si="12"/>
        <v/>
      </c>
      <c r="D125" s="101" t="str">
        <f ca="1">IF(ISERROR(OFFSET('HARGA SATUAN'!$D$6,MATCH(C125,'HARGA SATUAN'!$C$7:$C$1492,0),0)),"",OFFSET('HARGA SATUAN'!$D$6,MATCH(C125,'HARGA SATUAN'!$C$7:$C$1492,0),0))</f>
        <v/>
      </c>
      <c r="E125" s="101">
        <f ca="1">IF(B125="+","Unit",IF(ISERROR(OFFSET('HARGA SATUAN'!$E$6,MATCH(C125,'HARGA SATUAN'!$C$7:$C$1492,0),0)),"",OFFSET('HARGA SATUAN'!$E$6,MATCH(C125,'HARGA SATUAN'!$C$7:$C$1492,0),0)))</f>
        <v>0</v>
      </c>
      <c r="F125" s="101" t="str">
        <f t="shared" ca="1" si="13"/>
        <v/>
      </c>
      <c r="G125" s="41">
        <f ca="1">IF(ISERROR(OFFSET('HARGA SATUAN'!$I$6,MATCH(C125,'HARGA SATUAN'!$C$7:$C$1492,0),0)),"",OFFSET('HARGA SATUAN'!$I$6,MATCH(C125,'HARGA SATUAN'!$C$7:$C$1492,0),0))</f>
        <v>0</v>
      </c>
      <c r="H125" s="42">
        <f t="shared" ca="1" si="15"/>
        <v>0</v>
      </c>
      <c r="I125" s="42">
        <f t="shared" ca="1" si="16"/>
        <v>0</v>
      </c>
      <c r="J125" s="42">
        <f t="shared" ca="1" si="17"/>
        <v>0</v>
      </c>
      <c r="K125" s="43">
        <f t="shared" ca="1" si="18"/>
        <v>0</v>
      </c>
      <c r="L125" s="46"/>
      <c r="Q125" s="36"/>
      <c r="R125" s="45"/>
      <c r="S125" s="45"/>
      <c r="T125" s="45"/>
    </row>
    <row r="126" spans="1:20" s="47" customFormat="1">
      <c r="A126" s="30">
        <v>111</v>
      </c>
      <c r="B126" s="100" t="str">
        <f t="shared" ca="1" si="11"/>
        <v/>
      </c>
      <c r="C126" s="109" t="str">
        <f t="shared" ca="1" si="12"/>
        <v/>
      </c>
      <c r="D126" s="101" t="str">
        <f ca="1">IF(ISERROR(OFFSET('HARGA SATUAN'!$D$6,MATCH(C126,'HARGA SATUAN'!$C$7:$C$1492,0),0)),"",OFFSET('HARGA SATUAN'!$D$6,MATCH(C126,'HARGA SATUAN'!$C$7:$C$1492,0),0))</f>
        <v/>
      </c>
      <c r="E126" s="101">
        <f ca="1">IF(B126="+","Unit",IF(ISERROR(OFFSET('HARGA SATUAN'!$E$6,MATCH(C126,'HARGA SATUAN'!$C$7:$C$1492,0),0)),"",OFFSET('HARGA SATUAN'!$E$6,MATCH(C126,'HARGA SATUAN'!$C$7:$C$1492,0),0)))</f>
        <v>0</v>
      </c>
      <c r="F126" s="101" t="str">
        <f t="shared" ca="1" si="13"/>
        <v/>
      </c>
      <c r="G126" s="41">
        <f ca="1">IF(ISERROR(OFFSET('HARGA SATUAN'!$I$6,MATCH(C126,'HARGA SATUAN'!$C$7:$C$1492,0),0)),"",OFFSET('HARGA SATUAN'!$I$6,MATCH(C126,'HARGA SATUAN'!$C$7:$C$1492,0),0))</f>
        <v>0</v>
      </c>
      <c r="H126" s="42">
        <f t="shared" ca="1" si="15"/>
        <v>0</v>
      </c>
      <c r="I126" s="42">
        <f t="shared" ca="1" si="16"/>
        <v>0</v>
      </c>
      <c r="J126" s="42">
        <f t="shared" ca="1" si="17"/>
        <v>0</v>
      </c>
      <c r="K126" s="43">
        <f t="shared" ca="1" si="18"/>
        <v>0</v>
      </c>
      <c r="L126" s="46"/>
      <c r="Q126" s="36"/>
      <c r="R126" s="45"/>
      <c r="S126" s="45"/>
      <c r="T126" s="45"/>
    </row>
    <row r="127" spans="1:20" s="47" customFormat="1">
      <c r="A127" s="30">
        <v>112</v>
      </c>
      <c r="B127" s="100" t="str">
        <f t="shared" ca="1" si="11"/>
        <v/>
      </c>
      <c r="C127" s="109" t="str">
        <f t="shared" ca="1" si="12"/>
        <v/>
      </c>
      <c r="D127" s="101" t="str">
        <f ca="1">IF(ISERROR(OFFSET('HARGA SATUAN'!$D$6,MATCH(C127,'HARGA SATUAN'!$C$7:$C$1492,0),0)),"",OFFSET('HARGA SATUAN'!$D$6,MATCH(C127,'HARGA SATUAN'!$C$7:$C$1492,0),0))</f>
        <v/>
      </c>
      <c r="E127" s="101">
        <f ca="1">IF(B127="+","Unit",IF(ISERROR(OFFSET('HARGA SATUAN'!$E$6,MATCH(C127,'HARGA SATUAN'!$C$7:$C$1492,0),0)),"",OFFSET('HARGA SATUAN'!$E$6,MATCH(C127,'HARGA SATUAN'!$C$7:$C$1492,0),0)))</f>
        <v>0</v>
      </c>
      <c r="F127" s="101" t="str">
        <f t="shared" ca="1" si="13"/>
        <v/>
      </c>
      <c r="G127" s="41">
        <f ca="1">IF(ISERROR(OFFSET('HARGA SATUAN'!$I$6,MATCH(C127,'HARGA SATUAN'!$C$7:$C$1492,0),0)),"",OFFSET('HARGA SATUAN'!$I$6,MATCH(C127,'HARGA SATUAN'!$C$7:$C$1492,0),0))</f>
        <v>0</v>
      </c>
      <c r="H127" s="42">
        <f t="shared" ca="1" si="15"/>
        <v>0</v>
      </c>
      <c r="I127" s="42">
        <f t="shared" ca="1" si="16"/>
        <v>0</v>
      </c>
      <c r="J127" s="42">
        <f t="shared" ca="1" si="17"/>
        <v>0</v>
      </c>
      <c r="K127" s="43">
        <f t="shared" ca="1" si="18"/>
        <v>0</v>
      </c>
      <c r="L127" s="46"/>
      <c r="Q127" s="36"/>
      <c r="R127" s="45"/>
      <c r="S127" s="45"/>
      <c r="T127" s="45"/>
    </row>
    <row r="128" spans="1:20" s="47" customFormat="1">
      <c r="A128" s="30">
        <v>113</v>
      </c>
      <c r="B128" s="100" t="str">
        <f t="shared" ca="1" si="11"/>
        <v/>
      </c>
      <c r="C128" s="109" t="str">
        <f t="shared" ca="1" si="12"/>
        <v/>
      </c>
      <c r="D128" s="101" t="str">
        <f ca="1">IF(ISERROR(OFFSET('HARGA SATUAN'!$D$6,MATCH(C128,'HARGA SATUAN'!$C$7:$C$1492,0),0)),"",OFFSET('HARGA SATUAN'!$D$6,MATCH(C128,'HARGA SATUAN'!$C$7:$C$1492,0),0))</f>
        <v/>
      </c>
      <c r="E128" s="101">
        <f ca="1">IF(B128="+","Unit",IF(ISERROR(OFFSET('HARGA SATUAN'!$E$6,MATCH(C128,'HARGA SATUAN'!$C$7:$C$1492,0),0)),"",OFFSET('HARGA SATUAN'!$E$6,MATCH(C128,'HARGA SATUAN'!$C$7:$C$1492,0),0)))</f>
        <v>0</v>
      </c>
      <c r="F128" s="101" t="str">
        <f t="shared" ca="1" si="13"/>
        <v/>
      </c>
      <c r="G128" s="41">
        <f ca="1">IF(ISERROR(OFFSET('HARGA SATUAN'!$I$6,MATCH(C128,'HARGA SATUAN'!$C$7:$C$1492,0),0)),"",OFFSET('HARGA SATUAN'!$I$6,MATCH(C128,'HARGA SATUAN'!$C$7:$C$1492,0),0))</f>
        <v>0</v>
      </c>
      <c r="H128" s="42">
        <f t="shared" ca="1" si="15"/>
        <v>0</v>
      </c>
      <c r="I128" s="42">
        <f t="shared" ca="1" si="16"/>
        <v>0</v>
      </c>
      <c r="J128" s="42">
        <f t="shared" ca="1" si="17"/>
        <v>0</v>
      </c>
      <c r="K128" s="43">
        <f t="shared" ca="1" si="18"/>
        <v>0</v>
      </c>
      <c r="L128" s="46"/>
      <c r="Q128" s="36"/>
      <c r="R128" s="45"/>
      <c r="S128" s="45"/>
      <c r="T128" s="45"/>
    </row>
    <row r="129" spans="1:20" s="47" customFormat="1">
      <c r="A129" s="30">
        <v>114</v>
      </c>
      <c r="B129" s="100" t="str">
        <f t="shared" ca="1" si="11"/>
        <v/>
      </c>
      <c r="C129" s="109" t="str">
        <f t="shared" ca="1" si="12"/>
        <v/>
      </c>
      <c r="D129" s="101" t="str">
        <f ca="1">IF(ISERROR(OFFSET('HARGA SATUAN'!$D$6,MATCH(C129,'HARGA SATUAN'!$C$7:$C$1492,0),0)),"",OFFSET('HARGA SATUAN'!$D$6,MATCH(C129,'HARGA SATUAN'!$C$7:$C$1492,0),0))</f>
        <v/>
      </c>
      <c r="E129" s="101">
        <f ca="1">IF(B129="+","Unit",IF(ISERROR(OFFSET('HARGA SATUAN'!$E$6,MATCH(C129,'HARGA SATUAN'!$C$7:$C$1492,0),0)),"",OFFSET('HARGA SATUAN'!$E$6,MATCH(C129,'HARGA SATUAN'!$C$7:$C$1492,0),0)))</f>
        <v>0</v>
      </c>
      <c r="F129" s="101" t="str">
        <f t="shared" ca="1" si="13"/>
        <v/>
      </c>
      <c r="G129" s="41">
        <f ca="1">IF(ISERROR(OFFSET('HARGA SATUAN'!$I$6,MATCH(C129,'HARGA SATUAN'!$C$7:$C$1492,0),0)),"",OFFSET('HARGA SATUAN'!$I$6,MATCH(C129,'HARGA SATUAN'!$C$7:$C$1492,0),0))</f>
        <v>0</v>
      </c>
      <c r="H129" s="42">
        <f t="shared" ca="1" si="15"/>
        <v>0</v>
      </c>
      <c r="I129" s="42">
        <f t="shared" ca="1" si="16"/>
        <v>0</v>
      </c>
      <c r="J129" s="42">
        <f t="shared" ca="1" si="17"/>
        <v>0</v>
      </c>
      <c r="K129" s="43">
        <f t="shared" ca="1" si="18"/>
        <v>0</v>
      </c>
      <c r="L129" s="46"/>
      <c r="Q129" s="36"/>
      <c r="R129" s="45"/>
      <c r="S129" s="45"/>
      <c r="T129" s="45"/>
    </row>
    <row r="130" spans="1:20" s="47" customFormat="1">
      <c r="A130" s="30">
        <v>115</v>
      </c>
      <c r="B130" s="100" t="str">
        <f t="shared" ca="1" si="11"/>
        <v/>
      </c>
      <c r="C130" s="109" t="str">
        <f t="shared" ca="1" si="12"/>
        <v/>
      </c>
      <c r="D130" s="101" t="str">
        <f ca="1">IF(ISERROR(OFFSET('HARGA SATUAN'!$D$6,MATCH(C130,'HARGA SATUAN'!$C$7:$C$1492,0),0)),"",OFFSET('HARGA SATUAN'!$D$6,MATCH(C130,'HARGA SATUAN'!$C$7:$C$1492,0),0))</f>
        <v/>
      </c>
      <c r="E130" s="101">
        <f ca="1">IF(B130="+","Unit",IF(ISERROR(OFFSET('HARGA SATUAN'!$E$6,MATCH(C130,'HARGA SATUAN'!$C$7:$C$1492,0),0)),"",OFFSET('HARGA SATUAN'!$E$6,MATCH(C130,'HARGA SATUAN'!$C$7:$C$1492,0),0)))</f>
        <v>0</v>
      </c>
      <c r="F130" s="101" t="str">
        <f t="shared" ca="1" si="13"/>
        <v/>
      </c>
      <c r="G130" s="41">
        <f ca="1">IF(ISERROR(OFFSET('HARGA SATUAN'!$I$6,MATCH(C130,'HARGA SATUAN'!$C$7:$C$1492,0),0)),"",OFFSET('HARGA SATUAN'!$I$6,MATCH(C130,'HARGA SATUAN'!$C$7:$C$1492,0),0))</f>
        <v>0</v>
      </c>
      <c r="H130" s="42">
        <f t="shared" ca="1" si="15"/>
        <v>0</v>
      </c>
      <c r="I130" s="42">
        <f t="shared" ca="1" si="16"/>
        <v>0</v>
      </c>
      <c r="J130" s="42">
        <f t="shared" ca="1" si="17"/>
        <v>0</v>
      </c>
      <c r="K130" s="43">
        <f t="shared" ca="1" si="18"/>
        <v>0</v>
      </c>
      <c r="L130" s="46"/>
      <c r="Q130" s="36"/>
      <c r="R130" s="45"/>
      <c r="S130" s="45"/>
      <c r="T130" s="45"/>
    </row>
    <row r="131" spans="1:20" s="47" customFormat="1">
      <c r="A131" s="30">
        <v>116</v>
      </c>
      <c r="B131" s="100" t="str">
        <f t="shared" ca="1" si="11"/>
        <v/>
      </c>
      <c r="C131" s="109" t="str">
        <f t="shared" ca="1" si="12"/>
        <v/>
      </c>
      <c r="D131" s="101" t="str">
        <f ca="1">IF(ISERROR(OFFSET('HARGA SATUAN'!$D$6,MATCH(C131,'HARGA SATUAN'!$C$7:$C$1492,0),0)),"",OFFSET('HARGA SATUAN'!$D$6,MATCH(C131,'HARGA SATUAN'!$C$7:$C$1492,0),0))</f>
        <v/>
      </c>
      <c r="E131" s="101">
        <f ca="1">IF(B131="+","Unit",IF(ISERROR(OFFSET('HARGA SATUAN'!$E$6,MATCH(C131,'HARGA SATUAN'!$C$7:$C$1492,0),0)),"",OFFSET('HARGA SATUAN'!$E$6,MATCH(C131,'HARGA SATUAN'!$C$7:$C$1492,0),0)))</f>
        <v>0</v>
      </c>
      <c r="F131" s="101" t="str">
        <f t="shared" ca="1" si="13"/>
        <v/>
      </c>
      <c r="G131" s="41">
        <f ca="1">IF(ISERROR(OFFSET('HARGA SATUAN'!$I$6,MATCH(C131,'HARGA SATUAN'!$C$7:$C$1492,0),0)),"",OFFSET('HARGA SATUAN'!$I$6,MATCH(C131,'HARGA SATUAN'!$C$7:$C$1492,0),0))</f>
        <v>0</v>
      </c>
      <c r="H131" s="42">
        <f t="shared" ca="1" si="15"/>
        <v>0</v>
      </c>
      <c r="I131" s="42">
        <f t="shared" ca="1" si="16"/>
        <v>0</v>
      </c>
      <c r="J131" s="42">
        <f t="shared" ca="1" si="17"/>
        <v>0</v>
      </c>
      <c r="K131" s="43">
        <f t="shared" ca="1" si="18"/>
        <v>0</v>
      </c>
      <c r="L131" s="46"/>
      <c r="Q131" s="36"/>
      <c r="R131" s="45"/>
      <c r="S131" s="45"/>
      <c r="T131" s="45"/>
    </row>
    <row r="132" spans="1:20" s="47" customFormat="1">
      <c r="A132" s="30">
        <v>117</v>
      </c>
      <c r="B132" s="100" t="str">
        <f t="shared" ca="1" si="11"/>
        <v/>
      </c>
      <c r="C132" s="109" t="str">
        <f t="shared" ca="1" si="12"/>
        <v/>
      </c>
      <c r="D132" s="101" t="str">
        <f ca="1">IF(ISERROR(OFFSET('HARGA SATUAN'!$D$6,MATCH(C132,'HARGA SATUAN'!$C$7:$C$1492,0),0)),"",OFFSET('HARGA SATUAN'!$D$6,MATCH(C132,'HARGA SATUAN'!$C$7:$C$1492,0),0))</f>
        <v/>
      </c>
      <c r="E132" s="101">
        <f ca="1">IF(B132="+","Unit",IF(ISERROR(OFFSET('HARGA SATUAN'!$E$6,MATCH(C132,'HARGA SATUAN'!$C$7:$C$1492,0),0)),"",OFFSET('HARGA SATUAN'!$E$6,MATCH(C132,'HARGA SATUAN'!$C$7:$C$1492,0),0)))</f>
        <v>0</v>
      </c>
      <c r="F132" s="101" t="str">
        <f t="shared" ca="1" si="13"/>
        <v/>
      </c>
      <c r="G132" s="41">
        <f ca="1">IF(ISERROR(OFFSET('HARGA SATUAN'!$I$6,MATCH(C132,'HARGA SATUAN'!$C$7:$C$1492,0),0)),"",OFFSET('HARGA SATUAN'!$I$6,MATCH(C132,'HARGA SATUAN'!$C$7:$C$1492,0),0))</f>
        <v>0</v>
      </c>
      <c r="H132" s="42">
        <f t="shared" ca="1" si="15"/>
        <v>0</v>
      </c>
      <c r="I132" s="42">
        <f t="shared" ca="1" si="16"/>
        <v>0</v>
      </c>
      <c r="J132" s="42">
        <f t="shared" ca="1" si="17"/>
        <v>0</v>
      </c>
      <c r="K132" s="43">
        <f t="shared" ca="1" si="18"/>
        <v>0</v>
      </c>
      <c r="L132" s="46"/>
      <c r="Q132" s="36"/>
      <c r="R132" s="45"/>
      <c r="S132" s="45"/>
      <c r="T132" s="45"/>
    </row>
    <row r="133" spans="1:20" s="47" customFormat="1">
      <c r="A133" s="30">
        <v>118</v>
      </c>
      <c r="B133" s="100" t="str">
        <f t="shared" ca="1" si="11"/>
        <v/>
      </c>
      <c r="C133" s="109" t="str">
        <f t="shared" ca="1" si="12"/>
        <v/>
      </c>
      <c r="D133" s="101" t="str">
        <f ca="1">IF(ISERROR(OFFSET('HARGA SATUAN'!$D$6,MATCH(C133,'HARGA SATUAN'!$C$7:$C$1492,0),0)),"",OFFSET('HARGA SATUAN'!$D$6,MATCH(C133,'HARGA SATUAN'!$C$7:$C$1492,0),0))</f>
        <v/>
      </c>
      <c r="E133" s="101">
        <f ca="1">IF(B133="+","Unit",IF(ISERROR(OFFSET('HARGA SATUAN'!$E$6,MATCH(C133,'HARGA SATUAN'!$C$7:$C$1492,0),0)),"",OFFSET('HARGA SATUAN'!$E$6,MATCH(C133,'HARGA SATUAN'!$C$7:$C$1492,0),0)))</f>
        <v>0</v>
      </c>
      <c r="F133" s="101" t="str">
        <f t="shared" ca="1" si="13"/>
        <v/>
      </c>
      <c r="G133" s="41">
        <f ca="1">IF(ISERROR(OFFSET('HARGA SATUAN'!$I$6,MATCH(C133,'HARGA SATUAN'!$C$7:$C$1492,0),0)),"",OFFSET('HARGA SATUAN'!$I$6,MATCH(C133,'HARGA SATUAN'!$C$7:$C$1492,0),0))</f>
        <v>0</v>
      </c>
      <c r="H133" s="42">
        <f t="shared" ca="1" si="15"/>
        <v>0</v>
      </c>
      <c r="I133" s="42">
        <f t="shared" ca="1" si="16"/>
        <v>0</v>
      </c>
      <c r="J133" s="42">
        <f t="shared" ca="1" si="17"/>
        <v>0</v>
      </c>
      <c r="K133" s="43">
        <f t="shared" ca="1" si="18"/>
        <v>0</v>
      </c>
      <c r="L133" s="46"/>
      <c r="Q133" s="36"/>
      <c r="R133" s="45"/>
      <c r="S133" s="45"/>
      <c r="T133" s="45"/>
    </row>
    <row r="134" spans="1:20" s="47" customFormat="1">
      <c r="A134" s="30">
        <v>119</v>
      </c>
      <c r="B134" s="100" t="str">
        <f t="shared" ca="1" si="11"/>
        <v/>
      </c>
      <c r="C134" s="109" t="str">
        <f t="shared" ca="1" si="12"/>
        <v/>
      </c>
      <c r="D134" s="101" t="str">
        <f ca="1">IF(ISERROR(OFFSET('HARGA SATUAN'!$D$6,MATCH(C134,'HARGA SATUAN'!$C$7:$C$1492,0),0)),"",OFFSET('HARGA SATUAN'!$D$6,MATCH(C134,'HARGA SATUAN'!$C$7:$C$1492,0),0))</f>
        <v/>
      </c>
      <c r="E134" s="101">
        <f ca="1">IF(B134="+","Unit",IF(ISERROR(OFFSET('HARGA SATUAN'!$E$6,MATCH(C134,'HARGA SATUAN'!$C$7:$C$1492,0),0)),"",OFFSET('HARGA SATUAN'!$E$6,MATCH(C134,'HARGA SATUAN'!$C$7:$C$1492,0),0)))</f>
        <v>0</v>
      </c>
      <c r="F134" s="101" t="str">
        <f t="shared" ca="1" si="13"/>
        <v/>
      </c>
      <c r="G134" s="41">
        <f ca="1">IF(ISERROR(OFFSET('HARGA SATUAN'!$I$6,MATCH(C134,'HARGA SATUAN'!$C$7:$C$1492,0),0)),"",OFFSET('HARGA SATUAN'!$I$6,MATCH(C134,'HARGA SATUAN'!$C$7:$C$1492,0),0))</f>
        <v>0</v>
      </c>
      <c r="H134" s="42">
        <f t="shared" ca="1" si="15"/>
        <v>0</v>
      </c>
      <c r="I134" s="42">
        <f t="shared" ca="1" si="16"/>
        <v>0</v>
      </c>
      <c r="J134" s="42">
        <f t="shared" ca="1" si="17"/>
        <v>0</v>
      </c>
      <c r="K134" s="43">
        <f t="shared" ca="1" si="18"/>
        <v>0</v>
      </c>
      <c r="L134" s="46"/>
      <c r="Q134" s="36"/>
      <c r="R134" s="45"/>
      <c r="S134" s="45"/>
      <c r="T134" s="45"/>
    </row>
    <row r="135" spans="1:20" s="47" customFormat="1">
      <c r="A135" s="30">
        <v>120</v>
      </c>
      <c r="B135" s="100" t="str">
        <f t="shared" ca="1" si="11"/>
        <v/>
      </c>
      <c r="C135" s="109" t="str">
        <f t="shared" ca="1" si="12"/>
        <v/>
      </c>
      <c r="D135" s="101" t="str">
        <f ca="1">IF(ISERROR(OFFSET('HARGA SATUAN'!$D$6,MATCH(C135,'HARGA SATUAN'!$C$7:$C$1492,0),0)),"",OFFSET('HARGA SATUAN'!$D$6,MATCH(C135,'HARGA SATUAN'!$C$7:$C$1492,0),0))</f>
        <v/>
      </c>
      <c r="E135" s="101">
        <f ca="1">IF(B135="+","Unit",IF(ISERROR(OFFSET('HARGA SATUAN'!$E$6,MATCH(C135,'HARGA SATUAN'!$C$7:$C$1492,0),0)),"",OFFSET('HARGA SATUAN'!$E$6,MATCH(C135,'HARGA SATUAN'!$C$7:$C$1492,0),0)))</f>
        <v>0</v>
      </c>
      <c r="F135" s="101" t="str">
        <f t="shared" ca="1" si="13"/>
        <v/>
      </c>
      <c r="G135" s="41">
        <f ca="1">IF(ISERROR(OFFSET('HARGA SATUAN'!$I$6,MATCH(C135,'HARGA SATUAN'!$C$7:$C$1492,0),0)),"",OFFSET('HARGA SATUAN'!$I$6,MATCH(C135,'HARGA SATUAN'!$C$7:$C$1492,0),0))</f>
        <v>0</v>
      </c>
      <c r="H135" s="42">
        <f t="shared" ca="1" si="15"/>
        <v>0</v>
      </c>
      <c r="I135" s="42">
        <f t="shared" ca="1" si="16"/>
        <v>0</v>
      </c>
      <c r="J135" s="42">
        <f t="shared" ca="1" si="17"/>
        <v>0</v>
      </c>
      <c r="K135" s="43">
        <f t="shared" ca="1" si="18"/>
        <v>0</v>
      </c>
      <c r="L135" s="46"/>
      <c r="Q135" s="36"/>
      <c r="R135" s="45"/>
      <c r="S135" s="45"/>
      <c r="T135" s="45"/>
    </row>
    <row r="136" spans="1:20" s="47" customFormat="1">
      <c r="A136" s="30">
        <v>121</v>
      </c>
      <c r="B136" s="100" t="str">
        <f t="shared" ca="1" si="11"/>
        <v/>
      </c>
      <c r="C136" s="109" t="str">
        <f t="shared" ca="1" si="12"/>
        <v/>
      </c>
      <c r="D136" s="101" t="str">
        <f ca="1">IF(ISERROR(OFFSET('HARGA SATUAN'!$D$6,MATCH(C136,'HARGA SATUAN'!$C$7:$C$1492,0),0)),"",OFFSET('HARGA SATUAN'!$D$6,MATCH(C136,'HARGA SATUAN'!$C$7:$C$1492,0),0))</f>
        <v/>
      </c>
      <c r="E136" s="101">
        <f ca="1">IF(B136="+","Unit",IF(ISERROR(OFFSET('HARGA SATUAN'!$E$6,MATCH(C136,'HARGA SATUAN'!$C$7:$C$1492,0),0)),"",OFFSET('HARGA SATUAN'!$E$6,MATCH(C136,'HARGA SATUAN'!$C$7:$C$1492,0),0)))</f>
        <v>0</v>
      </c>
      <c r="F136" s="101" t="str">
        <f t="shared" ca="1" si="13"/>
        <v/>
      </c>
      <c r="G136" s="41">
        <f ca="1">IF(ISERROR(OFFSET('HARGA SATUAN'!$I$6,MATCH(C136,'HARGA SATUAN'!$C$7:$C$1492,0),0)),"",OFFSET('HARGA SATUAN'!$I$6,MATCH(C136,'HARGA SATUAN'!$C$7:$C$1492,0),0))</f>
        <v>0</v>
      </c>
      <c r="H136" s="42">
        <f t="shared" ca="1" si="15"/>
        <v>0</v>
      </c>
      <c r="I136" s="42">
        <f t="shared" ca="1" si="16"/>
        <v>0</v>
      </c>
      <c r="J136" s="42">
        <f t="shared" ca="1" si="17"/>
        <v>0</v>
      </c>
      <c r="K136" s="43">
        <f t="shared" ca="1" si="18"/>
        <v>0</v>
      </c>
      <c r="L136" s="46"/>
      <c r="Q136" s="36"/>
      <c r="R136" s="45"/>
      <c r="S136" s="45"/>
      <c r="T136" s="45"/>
    </row>
    <row r="137" spans="1:20" s="47" customFormat="1">
      <c r="A137" s="30">
        <v>122</v>
      </c>
      <c r="B137" s="100" t="str">
        <f t="shared" ca="1" si="11"/>
        <v/>
      </c>
      <c r="C137" s="109" t="str">
        <f t="shared" ca="1" si="12"/>
        <v/>
      </c>
      <c r="D137" s="101" t="str">
        <f ca="1">IF(ISERROR(OFFSET('HARGA SATUAN'!$D$6,MATCH(C137,'HARGA SATUAN'!$C$7:$C$1492,0),0)),"",OFFSET('HARGA SATUAN'!$D$6,MATCH(C137,'HARGA SATUAN'!$C$7:$C$1492,0),0))</f>
        <v/>
      </c>
      <c r="E137" s="101">
        <f ca="1">IF(B137="+","Unit",IF(ISERROR(OFFSET('HARGA SATUAN'!$E$6,MATCH(C137,'HARGA SATUAN'!$C$7:$C$1492,0),0)),"",OFFSET('HARGA SATUAN'!$E$6,MATCH(C137,'HARGA SATUAN'!$C$7:$C$1492,0),0)))</f>
        <v>0</v>
      </c>
      <c r="F137" s="101" t="str">
        <f t="shared" ca="1" si="13"/>
        <v/>
      </c>
      <c r="G137" s="41">
        <f ca="1">IF(ISERROR(OFFSET('HARGA SATUAN'!$I$6,MATCH(C137,'HARGA SATUAN'!$C$7:$C$1492,0),0)),"",OFFSET('HARGA SATUAN'!$I$6,MATCH(C137,'HARGA SATUAN'!$C$7:$C$1492,0),0))</f>
        <v>0</v>
      </c>
      <c r="H137" s="42">
        <f t="shared" ca="1" si="15"/>
        <v>0</v>
      </c>
      <c r="I137" s="42">
        <f t="shared" ca="1" si="16"/>
        <v>0</v>
      </c>
      <c r="J137" s="42">
        <f t="shared" ca="1" si="17"/>
        <v>0</v>
      </c>
      <c r="K137" s="43">
        <f t="shared" ca="1" si="18"/>
        <v>0</v>
      </c>
      <c r="L137" s="46"/>
      <c r="Q137" s="36"/>
      <c r="R137" s="45"/>
      <c r="S137" s="45"/>
      <c r="T137" s="45"/>
    </row>
    <row r="138" spans="1:20" s="47" customFormat="1">
      <c r="A138" s="30">
        <v>123</v>
      </c>
      <c r="B138" s="100" t="str">
        <f t="shared" ca="1" si="11"/>
        <v/>
      </c>
      <c r="C138" s="109" t="str">
        <f t="shared" ca="1" si="12"/>
        <v/>
      </c>
      <c r="D138" s="101" t="str">
        <f ca="1">IF(ISERROR(OFFSET('HARGA SATUAN'!$D$6,MATCH(C138,'HARGA SATUAN'!$C$7:$C$1492,0),0)),"",OFFSET('HARGA SATUAN'!$D$6,MATCH(C138,'HARGA SATUAN'!$C$7:$C$1492,0),0))</f>
        <v/>
      </c>
      <c r="E138" s="101">
        <f ca="1">IF(B138="+","Unit",IF(ISERROR(OFFSET('HARGA SATUAN'!$E$6,MATCH(C138,'HARGA SATUAN'!$C$7:$C$1492,0),0)),"",OFFSET('HARGA SATUAN'!$E$6,MATCH(C138,'HARGA SATUAN'!$C$7:$C$1492,0),0)))</f>
        <v>0</v>
      </c>
      <c r="F138" s="101" t="str">
        <f t="shared" ca="1" si="13"/>
        <v/>
      </c>
      <c r="G138" s="41">
        <f ca="1">IF(ISERROR(OFFSET('HARGA SATUAN'!$I$6,MATCH(C138,'HARGA SATUAN'!$C$7:$C$1492,0),0)),"",OFFSET('HARGA SATUAN'!$I$6,MATCH(C138,'HARGA SATUAN'!$C$7:$C$1492,0),0))</f>
        <v>0</v>
      </c>
      <c r="H138" s="42">
        <f t="shared" ca="1" si="15"/>
        <v>0</v>
      </c>
      <c r="I138" s="42">
        <f t="shared" ca="1" si="16"/>
        <v>0</v>
      </c>
      <c r="J138" s="42">
        <f t="shared" ca="1" si="17"/>
        <v>0</v>
      </c>
      <c r="K138" s="43">
        <f t="shared" ca="1" si="18"/>
        <v>0</v>
      </c>
      <c r="L138" s="46"/>
      <c r="Q138" s="36"/>
      <c r="R138" s="45"/>
      <c r="S138" s="45"/>
      <c r="T138" s="45"/>
    </row>
    <row r="139" spans="1:20" s="47" customFormat="1">
      <c r="A139" s="30">
        <v>124</v>
      </c>
      <c r="B139" s="100" t="str">
        <f t="shared" ca="1" si="11"/>
        <v/>
      </c>
      <c r="C139" s="109" t="str">
        <f t="shared" ca="1" si="12"/>
        <v/>
      </c>
      <c r="D139" s="101" t="str">
        <f ca="1">IF(ISERROR(OFFSET('HARGA SATUAN'!$D$6,MATCH(C139,'HARGA SATUAN'!$C$7:$C$1492,0),0)),"",OFFSET('HARGA SATUAN'!$D$6,MATCH(C139,'HARGA SATUAN'!$C$7:$C$1492,0),0))</f>
        <v/>
      </c>
      <c r="E139" s="101">
        <f ca="1">IF(B139="+","Unit",IF(ISERROR(OFFSET('HARGA SATUAN'!$E$6,MATCH(C139,'HARGA SATUAN'!$C$7:$C$1492,0),0)),"",OFFSET('HARGA SATUAN'!$E$6,MATCH(C139,'HARGA SATUAN'!$C$7:$C$1492,0),0)))</f>
        <v>0</v>
      </c>
      <c r="F139" s="101" t="str">
        <f t="shared" ca="1" si="13"/>
        <v/>
      </c>
      <c r="G139" s="41">
        <f ca="1">IF(ISERROR(OFFSET('HARGA SATUAN'!$I$6,MATCH(C139,'HARGA SATUAN'!$C$7:$C$1492,0),0)),"",OFFSET('HARGA SATUAN'!$I$6,MATCH(C139,'HARGA SATUAN'!$C$7:$C$1492,0),0))</f>
        <v>0</v>
      </c>
      <c r="H139" s="42">
        <f t="shared" ca="1" si="15"/>
        <v>0</v>
      </c>
      <c r="I139" s="42">
        <f t="shared" ca="1" si="16"/>
        <v>0</v>
      </c>
      <c r="J139" s="42">
        <f t="shared" ca="1" si="17"/>
        <v>0</v>
      </c>
      <c r="K139" s="43">
        <f t="shared" ca="1" si="18"/>
        <v>0</v>
      </c>
      <c r="L139" s="46"/>
      <c r="Q139" s="36"/>
      <c r="R139" s="45"/>
      <c r="S139" s="45"/>
      <c r="T139" s="45"/>
    </row>
    <row r="140" spans="1:20" s="47" customFormat="1">
      <c r="A140" s="30">
        <v>125</v>
      </c>
      <c r="B140" s="100" t="str">
        <f t="shared" ca="1" si="11"/>
        <v/>
      </c>
      <c r="C140" s="109" t="str">
        <f t="shared" ca="1" si="12"/>
        <v/>
      </c>
      <c r="D140" s="101" t="str">
        <f ca="1">IF(ISERROR(OFFSET('HARGA SATUAN'!$D$6,MATCH(C140,'HARGA SATUAN'!$C$7:$C$1492,0),0)),"",OFFSET('HARGA SATUAN'!$D$6,MATCH(C140,'HARGA SATUAN'!$C$7:$C$1492,0),0))</f>
        <v/>
      </c>
      <c r="E140" s="101">
        <f ca="1">IF(B140="+","Unit",IF(ISERROR(OFFSET('HARGA SATUAN'!$E$6,MATCH(C140,'HARGA SATUAN'!$C$7:$C$1492,0),0)),"",OFFSET('HARGA SATUAN'!$E$6,MATCH(C140,'HARGA SATUAN'!$C$7:$C$1492,0),0)))</f>
        <v>0</v>
      </c>
      <c r="F140" s="101" t="str">
        <f t="shared" ca="1" si="13"/>
        <v/>
      </c>
      <c r="G140" s="41">
        <f ca="1">IF(ISERROR(OFFSET('HARGA SATUAN'!$I$6,MATCH(C140,'HARGA SATUAN'!$C$7:$C$1492,0),0)),"",OFFSET('HARGA SATUAN'!$I$6,MATCH(C140,'HARGA SATUAN'!$C$7:$C$1492,0),0))</f>
        <v>0</v>
      </c>
      <c r="H140" s="42">
        <f t="shared" ca="1" si="15"/>
        <v>0</v>
      </c>
      <c r="I140" s="42">
        <f t="shared" ca="1" si="16"/>
        <v>0</v>
      </c>
      <c r="J140" s="42">
        <f t="shared" ca="1" si="17"/>
        <v>0</v>
      </c>
      <c r="K140" s="43">
        <f t="shared" ca="1" si="18"/>
        <v>0</v>
      </c>
      <c r="L140" s="46"/>
      <c r="Q140" s="36"/>
      <c r="R140" s="45"/>
      <c r="S140" s="45"/>
      <c r="T140" s="45"/>
    </row>
    <row r="141" spans="1:20" s="47" customFormat="1">
      <c r="A141" s="30">
        <v>126</v>
      </c>
      <c r="B141" s="100" t="str">
        <f t="shared" ca="1" si="11"/>
        <v/>
      </c>
      <c r="C141" s="109" t="str">
        <f t="shared" ca="1" si="12"/>
        <v/>
      </c>
      <c r="D141" s="101" t="str">
        <f ca="1">IF(ISERROR(OFFSET('HARGA SATUAN'!$D$6,MATCH(C141,'HARGA SATUAN'!$C$7:$C$1492,0),0)),"",OFFSET('HARGA SATUAN'!$D$6,MATCH(C141,'HARGA SATUAN'!$C$7:$C$1492,0),0))</f>
        <v/>
      </c>
      <c r="E141" s="101">
        <f ca="1">IF(B141="+","Unit",IF(ISERROR(OFFSET('HARGA SATUAN'!$E$6,MATCH(C141,'HARGA SATUAN'!$C$7:$C$1492,0),0)),"",OFFSET('HARGA SATUAN'!$E$6,MATCH(C141,'HARGA SATUAN'!$C$7:$C$1492,0),0)))</f>
        <v>0</v>
      </c>
      <c r="F141" s="101" t="str">
        <f t="shared" ca="1" si="13"/>
        <v/>
      </c>
      <c r="G141" s="41">
        <f ca="1">IF(ISERROR(OFFSET('HARGA SATUAN'!$I$6,MATCH(C141,'HARGA SATUAN'!$C$7:$C$1492,0),0)),"",OFFSET('HARGA SATUAN'!$I$6,MATCH(C141,'HARGA SATUAN'!$C$7:$C$1492,0),0))</f>
        <v>0</v>
      </c>
      <c r="H141" s="42">
        <f t="shared" ca="1" si="15"/>
        <v>0</v>
      </c>
      <c r="I141" s="42">
        <f t="shared" ca="1" si="16"/>
        <v>0</v>
      </c>
      <c r="J141" s="42">
        <f t="shared" ca="1" si="17"/>
        <v>0</v>
      </c>
      <c r="K141" s="43">
        <f t="shared" ca="1" si="18"/>
        <v>0</v>
      </c>
      <c r="L141" s="46"/>
      <c r="Q141" s="36"/>
      <c r="R141" s="45"/>
      <c r="S141" s="45"/>
      <c r="T141" s="45"/>
    </row>
    <row r="142" spans="1:20" s="47" customFormat="1">
      <c r="A142" s="30">
        <v>127</v>
      </c>
      <c r="B142" s="100" t="str">
        <f t="shared" ca="1" si="11"/>
        <v/>
      </c>
      <c r="C142" s="109" t="str">
        <f t="shared" ca="1" si="12"/>
        <v/>
      </c>
      <c r="D142" s="101" t="str">
        <f ca="1">IF(ISERROR(OFFSET('HARGA SATUAN'!$D$6,MATCH(C142,'HARGA SATUAN'!$C$7:$C$1492,0),0)),"",OFFSET('HARGA SATUAN'!$D$6,MATCH(C142,'HARGA SATUAN'!$C$7:$C$1492,0),0))</f>
        <v/>
      </c>
      <c r="E142" s="101">
        <f ca="1">IF(B142="+","Unit",IF(ISERROR(OFFSET('HARGA SATUAN'!$E$6,MATCH(C142,'HARGA SATUAN'!$C$7:$C$1492,0),0)),"",OFFSET('HARGA SATUAN'!$E$6,MATCH(C142,'HARGA SATUAN'!$C$7:$C$1492,0),0)))</f>
        <v>0</v>
      </c>
      <c r="F142" s="101" t="str">
        <f t="shared" ca="1" si="13"/>
        <v/>
      </c>
      <c r="G142" s="41">
        <f ca="1">IF(ISERROR(OFFSET('HARGA SATUAN'!$I$6,MATCH(C142,'HARGA SATUAN'!$C$7:$C$1492,0),0)),"",OFFSET('HARGA SATUAN'!$I$6,MATCH(C142,'HARGA SATUAN'!$C$7:$C$1492,0),0))</f>
        <v>0</v>
      </c>
      <c r="H142" s="42">
        <f t="shared" ca="1" si="15"/>
        <v>0</v>
      </c>
      <c r="I142" s="42">
        <f t="shared" ca="1" si="16"/>
        <v>0</v>
      </c>
      <c r="J142" s="42">
        <f t="shared" ca="1" si="17"/>
        <v>0</v>
      </c>
      <c r="K142" s="43">
        <f t="shared" ca="1" si="18"/>
        <v>0</v>
      </c>
      <c r="L142" s="46"/>
      <c r="Q142" s="36"/>
      <c r="R142" s="45"/>
      <c r="S142" s="45"/>
      <c r="T142" s="45"/>
    </row>
    <row r="143" spans="1:20" s="47" customFormat="1">
      <c r="A143" s="30">
        <v>128</v>
      </c>
      <c r="B143" s="100" t="str">
        <f t="shared" ca="1" si="11"/>
        <v/>
      </c>
      <c r="C143" s="109" t="str">
        <f t="shared" ca="1" si="12"/>
        <v/>
      </c>
      <c r="D143" s="101" t="str">
        <f ca="1">IF(ISERROR(OFFSET('HARGA SATUAN'!$D$6,MATCH(C143,'HARGA SATUAN'!$C$7:$C$1492,0),0)),"",OFFSET('HARGA SATUAN'!$D$6,MATCH(C143,'HARGA SATUAN'!$C$7:$C$1492,0),0))</f>
        <v/>
      </c>
      <c r="E143" s="101">
        <f ca="1">IF(B143="+","Unit",IF(ISERROR(OFFSET('HARGA SATUAN'!$E$6,MATCH(C143,'HARGA SATUAN'!$C$7:$C$1492,0),0)),"",OFFSET('HARGA SATUAN'!$E$6,MATCH(C143,'HARGA SATUAN'!$C$7:$C$1492,0),0)))</f>
        <v>0</v>
      </c>
      <c r="F143" s="101" t="str">
        <f t="shared" ca="1" si="13"/>
        <v/>
      </c>
      <c r="G143" s="41">
        <f ca="1">IF(ISERROR(OFFSET('HARGA SATUAN'!$I$6,MATCH(C143,'HARGA SATUAN'!$C$7:$C$1492,0),0)),"",OFFSET('HARGA SATUAN'!$I$6,MATCH(C143,'HARGA SATUAN'!$C$7:$C$1492,0),0))</f>
        <v>0</v>
      </c>
      <c r="H143" s="42">
        <f t="shared" ca="1" si="15"/>
        <v>0</v>
      </c>
      <c r="I143" s="42">
        <f t="shared" ca="1" si="16"/>
        <v>0</v>
      </c>
      <c r="J143" s="42">
        <f t="shared" ca="1" si="17"/>
        <v>0</v>
      </c>
      <c r="K143" s="43">
        <f t="shared" ca="1" si="18"/>
        <v>0</v>
      </c>
      <c r="L143" s="46"/>
      <c r="Q143" s="36"/>
      <c r="R143" s="45"/>
      <c r="S143" s="45"/>
      <c r="T143" s="45"/>
    </row>
    <row r="144" spans="1:20" s="47" customFormat="1">
      <c r="A144" s="30">
        <v>129</v>
      </c>
      <c r="B144" s="100" t="str">
        <f t="shared" ca="1" si="11"/>
        <v/>
      </c>
      <c r="C144" s="109" t="str">
        <f t="shared" ca="1" si="12"/>
        <v/>
      </c>
      <c r="D144" s="101" t="str">
        <f ca="1">IF(ISERROR(OFFSET('HARGA SATUAN'!$D$6,MATCH(C144,'HARGA SATUAN'!$C$7:$C$1492,0),0)),"",OFFSET('HARGA SATUAN'!$D$6,MATCH(C144,'HARGA SATUAN'!$C$7:$C$1492,0),0))</f>
        <v/>
      </c>
      <c r="E144" s="101">
        <f ca="1">IF(B144="+","Unit",IF(ISERROR(OFFSET('HARGA SATUAN'!$E$6,MATCH(C144,'HARGA SATUAN'!$C$7:$C$1492,0),0)),"",OFFSET('HARGA SATUAN'!$E$6,MATCH(C144,'HARGA SATUAN'!$C$7:$C$1492,0),0)))</f>
        <v>0</v>
      </c>
      <c r="F144" s="101" t="str">
        <f t="shared" ca="1" si="13"/>
        <v/>
      </c>
      <c r="G144" s="41">
        <f ca="1">IF(ISERROR(OFFSET('HARGA SATUAN'!$I$6,MATCH(C144,'HARGA SATUAN'!$C$7:$C$1492,0),0)),"",OFFSET('HARGA SATUAN'!$I$6,MATCH(C144,'HARGA SATUAN'!$C$7:$C$1492,0),0))</f>
        <v>0</v>
      </c>
      <c r="H144" s="42">
        <f t="shared" ca="1" si="15"/>
        <v>0</v>
      </c>
      <c r="I144" s="42">
        <f t="shared" ca="1" si="16"/>
        <v>0</v>
      </c>
      <c r="J144" s="42">
        <f t="shared" ca="1" si="17"/>
        <v>0</v>
      </c>
      <c r="K144" s="43">
        <f t="shared" ca="1" si="18"/>
        <v>0</v>
      </c>
      <c r="L144" s="46"/>
      <c r="Q144" s="36"/>
      <c r="R144" s="45"/>
      <c r="S144" s="45"/>
      <c r="T144" s="45"/>
    </row>
    <row r="145" spans="1:20" s="47" customFormat="1">
      <c r="A145" s="30">
        <v>130</v>
      </c>
      <c r="B145" s="100" t="str">
        <f t="shared" ca="1" si="11"/>
        <v/>
      </c>
      <c r="C145" s="109" t="str">
        <f t="shared" ref="C145:C165" ca="1" si="19">IF(ISERROR(OFFSET($C$223,MATCH(A145,$F$224:$F$373,0),0)),"",OFFSET($C$223,MATCH(A145,$F$224:$F$373,0),0))</f>
        <v/>
      </c>
      <c r="D145" s="101" t="str">
        <f ca="1">IF(ISERROR(OFFSET('HARGA SATUAN'!$D$6,MATCH(C145,'HARGA SATUAN'!$C$7:$C$1492,0),0)),"",OFFSET('HARGA SATUAN'!$D$6,MATCH(C145,'HARGA SATUAN'!$C$7:$C$1492,0),0))</f>
        <v/>
      </c>
      <c r="E145" s="101">
        <f ca="1">IF(B145="+","Unit",IF(ISERROR(OFFSET('HARGA SATUAN'!$E$6,MATCH(C145,'HARGA SATUAN'!$C$7:$C$1492,0),0)),"",OFFSET('HARGA SATUAN'!$E$6,MATCH(C145,'HARGA SATUAN'!$C$7:$C$1492,0),0)))</f>
        <v>0</v>
      </c>
      <c r="F145" s="101" t="str">
        <f t="shared" ref="F145:F165" ca="1" si="20">IF(ISERROR(OFFSET($D$223,MATCH(A145,$F$224:$F$373,0),0)),"",OFFSET($D$223,MATCH(A145,$F$224:$F$373,0),0))</f>
        <v/>
      </c>
      <c r="G145" s="41">
        <f ca="1">IF(ISERROR(OFFSET('HARGA SATUAN'!$I$6,MATCH(C145,'HARGA SATUAN'!$C$7:$C$1492,0),0)),"",OFFSET('HARGA SATUAN'!$I$6,MATCH(C145,'HARGA SATUAN'!$C$7:$C$1492,0),0))</f>
        <v>0</v>
      </c>
      <c r="H145" s="42">
        <f t="shared" ca="1" si="15"/>
        <v>0</v>
      </c>
      <c r="I145" s="42">
        <f t="shared" ca="1" si="16"/>
        <v>0</v>
      </c>
      <c r="J145" s="42">
        <f t="shared" ca="1" si="17"/>
        <v>0</v>
      </c>
      <c r="K145" s="43">
        <f t="shared" ca="1" si="18"/>
        <v>0</v>
      </c>
      <c r="L145" s="46"/>
      <c r="Q145" s="36"/>
      <c r="R145" s="45"/>
      <c r="S145" s="45"/>
      <c r="T145" s="45"/>
    </row>
    <row r="146" spans="1:20" s="47" customFormat="1">
      <c r="A146" s="30">
        <v>131</v>
      </c>
      <c r="B146" s="100" t="str">
        <f t="shared" ca="1" si="11"/>
        <v/>
      </c>
      <c r="C146" s="109" t="str">
        <f t="shared" ca="1" si="19"/>
        <v/>
      </c>
      <c r="D146" s="101" t="str">
        <f ca="1">IF(ISERROR(OFFSET('HARGA SATUAN'!$D$6,MATCH(C146,'HARGA SATUAN'!$C$7:$C$1492,0),0)),"",OFFSET('HARGA SATUAN'!$D$6,MATCH(C146,'HARGA SATUAN'!$C$7:$C$1492,0),0))</f>
        <v/>
      </c>
      <c r="E146" s="101">
        <f ca="1">IF(B146="+","Unit",IF(ISERROR(OFFSET('HARGA SATUAN'!$E$6,MATCH(C146,'HARGA SATUAN'!$C$7:$C$1492,0),0)),"",OFFSET('HARGA SATUAN'!$E$6,MATCH(C146,'HARGA SATUAN'!$C$7:$C$1492,0),0)))</f>
        <v>0</v>
      </c>
      <c r="F146" s="101" t="str">
        <f t="shared" ca="1" si="20"/>
        <v/>
      </c>
      <c r="G146" s="41">
        <f ca="1">IF(ISERROR(OFFSET('HARGA SATUAN'!$I$6,MATCH(C146,'HARGA SATUAN'!$C$7:$C$1492,0),0)),"",OFFSET('HARGA SATUAN'!$I$6,MATCH(C146,'HARGA SATUAN'!$C$7:$C$1492,0),0))</f>
        <v>0</v>
      </c>
      <c r="H146" s="42">
        <f t="shared" ca="1" si="15"/>
        <v>0</v>
      </c>
      <c r="I146" s="42">
        <f t="shared" ca="1" si="16"/>
        <v>0</v>
      </c>
      <c r="J146" s="42">
        <f t="shared" ca="1" si="17"/>
        <v>0</v>
      </c>
      <c r="K146" s="43">
        <f t="shared" ca="1" si="18"/>
        <v>0</v>
      </c>
      <c r="L146" s="46"/>
      <c r="Q146" s="36"/>
      <c r="R146" s="45"/>
      <c r="S146" s="45"/>
      <c r="T146" s="45"/>
    </row>
    <row r="147" spans="1:20" s="47" customFormat="1">
      <c r="A147" s="30">
        <v>132</v>
      </c>
      <c r="B147" s="100" t="str">
        <f t="shared" ca="1" si="11"/>
        <v/>
      </c>
      <c r="C147" s="109" t="str">
        <f t="shared" ca="1" si="19"/>
        <v/>
      </c>
      <c r="D147" s="101" t="str">
        <f ca="1">IF(ISERROR(OFFSET('HARGA SATUAN'!$D$6,MATCH(C147,'HARGA SATUAN'!$C$7:$C$1492,0),0)),"",OFFSET('HARGA SATUAN'!$D$6,MATCH(C147,'HARGA SATUAN'!$C$7:$C$1492,0),0))</f>
        <v/>
      </c>
      <c r="E147" s="101">
        <f ca="1">IF(B147="+","Unit",IF(ISERROR(OFFSET('HARGA SATUAN'!$E$6,MATCH(C147,'HARGA SATUAN'!$C$7:$C$1492,0),0)),"",OFFSET('HARGA SATUAN'!$E$6,MATCH(C147,'HARGA SATUAN'!$C$7:$C$1492,0),0)))</f>
        <v>0</v>
      </c>
      <c r="F147" s="101" t="str">
        <f t="shared" ca="1" si="20"/>
        <v/>
      </c>
      <c r="G147" s="41">
        <f ca="1">IF(ISERROR(OFFSET('HARGA SATUAN'!$I$6,MATCH(C147,'HARGA SATUAN'!$C$7:$C$1492,0),0)),"",OFFSET('HARGA SATUAN'!$I$6,MATCH(C147,'HARGA SATUAN'!$C$7:$C$1492,0),0))</f>
        <v>0</v>
      </c>
      <c r="H147" s="42">
        <f t="shared" ca="1" si="15"/>
        <v>0</v>
      </c>
      <c r="I147" s="42">
        <f t="shared" ca="1" si="16"/>
        <v>0</v>
      </c>
      <c r="J147" s="42">
        <f t="shared" ca="1" si="17"/>
        <v>0</v>
      </c>
      <c r="K147" s="43">
        <f t="shared" ca="1" si="18"/>
        <v>0</v>
      </c>
      <c r="L147" s="46"/>
      <c r="Q147" s="36"/>
      <c r="R147" s="45"/>
      <c r="S147" s="45"/>
      <c r="T147" s="45"/>
    </row>
    <row r="148" spans="1:20" s="47" customFormat="1">
      <c r="A148" s="30">
        <v>133</v>
      </c>
      <c r="B148" s="100" t="str">
        <f t="shared" ca="1" si="11"/>
        <v/>
      </c>
      <c r="C148" s="109" t="str">
        <f t="shared" ca="1" si="19"/>
        <v/>
      </c>
      <c r="D148" s="101" t="str">
        <f ca="1">IF(ISERROR(OFFSET('HARGA SATUAN'!$D$6,MATCH(C148,'HARGA SATUAN'!$C$7:$C$1492,0),0)),"",OFFSET('HARGA SATUAN'!$D$6,MATCH(C148,'HARGA SATUAN'!$C$7:$C$1492,0),0))</f>
        <v/>
      </c>
      <c r="E148" s="101">
        <f ca="1">IF(B148="+","Unit",IF(ISERROR(OFFSET('HARGA SATUAN'!$E$6,MATCH(C148,'HARGA SATUAN'!$C$7:$C$1492,0),0)),"",OFFSET('HARGA SATUAN'!$E$6,MATCH(C148,'HARGA SATUAN'!$C$7:$C$1492,0),0)))</f>
        <v>0</v>
      </c>
      <c r="F148" s="101" t="str">
        <f t="shared" ca="1" si="20"/>
        <v/>
      </c>
      <c r="G148" s="41">
        <f ca="1">IF(ISERROR(OFFSET('HARGA SATUAN'!$I$6,MATCH(C148,'HARGA SATUAN'!$C$7:$C$1492,0),0)),"",OFFSET('HARGA SATUAN'!$I$6,MATCH(C148,'HARGA SATUAN'!$C$7:$C$1492,0),0))</f>
        <v>0</v>
      </c>
      <c r="H148" s="42">
        <f t="shared" ca="1" si="15"/>
        <v>0</v>
      </c>
      <c r="I148" s="42">
        <f t="shared" ca="1" si="16"/>
        <v>0</v>
      </c>
      <c r="J148" s="42">
        <f t="shared" ca="1" si="17"/>
        <v>0</v>
      </c>
      <c r="K148" s="43">
        <f t="shared" ca="1" si="18"/>
        <v>0</v>
      </c>
      <c r="L148" s="46"/>
      <c r="Q148" s="36"/>
      <c r="R148" s="45"/>
      <c r="S148" s="45"/>
      <c r="T148" s="45"/>
    </row>
    <row r="149" spans="1:20" s="47" customFormat="1">
      <c r="A149" s="30">
        <v>134</v>
      </c>
      <c r="B149" s="100" t="str">
        <f t="shared" ca="1" si="11"/>
        <v/>
      </c>
      <c r="C149" s="109" t="str">
        <f t="shared" ca="1" si="19"/>
        <v/>
      </c>
      <c r="D149" s="101" t="str">
        <f ca="1">IF(ISERROR(OFFSET('HARGA SATUAN'!$D$6,MATCH(C149,'HARGA SATUAN'!$C$7:$C$1492,0),0)),"",OFFSET('HARGA SATUAN'!$D$6,MATCH(C149,'HARGA SATUAN'!$C$7:$C$1492,0),0))</f>
        <v/>
      </c>
      <c r="E149" s="101">
        <f ca="1">IF(B149="+","Unit",IF(ISERROR(OFFSET('HARGA SATUAN'!$E$6,MATCH(C149,'HARGA SATUAN'!$C$7:$C$1492,0),0)),"",OFFSET('HARGA SATUAN'!$E$6,MATCH(C149,'HARGA SATUAN'!$C$7:$C$1492,0),0)))</f>
        <v>0</v>
      </c>
      <c r="F149" s="101" t="str">
        <f t="shared" ca="1" si="20"/>
        <v/>
      </c>
      <c r="G149" s="41">
        <f ca="1">IF(ISERROR(OFFSET('HARGA SATUAN'!$I$6,MATCH(C149,'HARGA SATUAN'!$C$7:$C$1492,0),0)),"",OFFSET('HARGA SATUAN'!$I$6,MATCH(C149,'HARGA SATUAN'!$C$7:$C$1492,0),0))</f>
        <v>0</v>
      </c>
      <c r="H149" s="42">
        <f t="shared" ca="1" si="15"/>
        <v>0</v>
      </c>
      <c r="I149" s="42">
        <f t="shared" ca="1" si="16"/>
        <v>0</v>
      </c>
      <c r="J149" s="42">
        <f t="shared" ca="1" si="17"/>
        <v>0</v>
      </c>
      <c r="K149" s="43">
        <f t="shared" ca="1" si="18"/>
        <v>0</v>
      </c>
      <c r="L149" s="46"/>
      <c r="Q149" s="36"/>
      <c r="R149" s="45"/>
      <c r="S149" s="45"/>
      <c r="T149" s="45"/>
    </row>
    <row r="150" spans="1:20" s="47" customFormat="1">
      <c r="A150" s="30">
        <v>135</v>
      </c>
      <c r="B150" s="100" t="str">
        <f t="shared" ca="1" si="11"/>
        <v/>
      </c>
      <c r="C150" s="109" t="str">
        <f t="shared" ca="1" si="19"/>
        <v/>
      </c>
      <c r="D150" s="101" t="str">
        <f ca="1">IF(ISERROR(OFFSET('HARGA SATUAN'!$D$6,MATCH(C150,'HARGA SATUAN'!$C$7:$C$1492,0),0)),"",OFFSET('HARGA SATUAN'!$D$6,MATCH(C150,'HARGA SATUAN'!$C$7:$C$1492,0),0))</f>
        <v/>
      </c>
      <c r="E150" s="101">
        <f ca="1">IF(B150="+","Unit",IF(ISERROR(OFFSET('HARGA SATUAN'!$E$6,MATCH(C150,'HARGA SATUAN'!$C$7:$C$1492,0),0)),"",OFFSET('HARGA SATUAN'!$E$6,MATCH(C150,'HARGA SATUAN'!$C$7:$C$1492,0),0)))</f>
        <v>0</v>
      </c>
      <c r="F150" s="101" t="str">
        <f t="shared" ca="1" si="20"/>
        <v/>
      </c>
      <c r="G150" s="41">
        <f ca="1">IF(ISERROR(OFFSET('HARGA SATUAN'!$I$6,MATCH(C150,'HARGA SATUAN'!$C$7:$C$1492,0),0)),"",OFFSET('HARGA SATUAN'!$I$6,MATCH(C150,'HARGA SATUAN'!$C$7:$C$1492,0),0))</f>
        <v>0</v>
      </c>
      <c r="H150" s="42">
        <f t="shared" ca="1" si="15"/>
        <v>0</v>
      </c>
      <c r="I150" s="42">
        <f t="shared" ca="1" si="16"/>
        <v>0</v>
      </c>
      <c r="J150" s="42">
        <f t="shared" ca="1" si="17"/>
        <v>0</v>
      </c>
      <c r="K150" s="43">
        <f t="shared" ca="1" si="18"/>
        <v>0</v>
      </c>
      <c r="L150" s="46"/>
      <c r="Q150" s="36"/>
      <c r="R150" s="45"/>
      <c r="S150" s="45"/>
      <c r="T150" s="45"/>
    </row>
    <row r="151" spans="1:20" s="47" customFormat="1">
      <c r="A151" s="30">
        <v>136</v>
      </c>
      <c r="B151" s="100" t="str">
        <f t="shared" ca="1" si="11"/>
        <v/>
      </c>
      <c r="C151" s="109" t="str">
        <f t="shared" ca="1" si="19"/>
        <v/>
      </c>
      <c r="D151" s="101" t="str">
        <f ca="1">IF(ISERROR(OFFSET('HARGA SATUAN'!$D$6,MATCH(C151,'HARGA SATUAN'!$C$7:$C$1492,0),0)),"",OFFSET('HARGA SATUAN'!$D$6,MATCH(C151,'HARGA SATUAN'!$C$7:$C$1492,0),0))</f>
        <v/>
      </c>
      <c r="E151" s="101">
        <f ca="1">IF(B151="+","Unit",IF(ISERROR(OFFSET('HARGA SATUAN'!$E$6,MATCH(C151,'HARGA SATUAN'!$C$7:$C$1492,0),0)),"",OFFSET('HARGA SATUAN'!$E$6,MATCH(C151,'HARGA SATUAN'!$C$7:$C$1492,0),0)))</f>
        <v>0</v>
      </c>
      <c r="F151" s="101" t="str">
        <f t="shared" ca="1" si="20"/>
        <v/>
      </c>
      <c r="G151" s="41">
        <f ca="1">IF(ISERROR(OFFSET('HARGA SATUAN'!$I$6,MATCH(C151,'HARGA SATUAN'!$C$7:$C$1492,0),0)),"",OFFSET('HARGA SATUAN'!$I$6,MATCH(C151,'HARGA SATUAN'!$C$7:$C$1492,0),0))</f>
        <v>0</v>
      </c>
      <c r="H151" s="42">
        <f t="shared" ca="1" si="15"/>
        <v>0</v>
      </c>
      <c r="I151" s="42">
        <f t="shared" ca="1" si="16"/>
        <v>0</v>
      </c>
      <c r="J151" s="42">
        <f t="shared" ca="1" si="17"/>
        <v>0</v>
      </c>
      <c r="K151" s="43">
        <f t="shared" ca="1" si="18"/>
        <v>0</v>
      </c>
      <c r="L151" s="46"/>
      <c r="Q151" s="36"/>
      <c r="R151" s="45"/>
      <c r="S151" s="45"/>
      <c r="T151" s="45"/>
    </row>
    <row r="152" spans="1:20" s="47" customFormat="1">
      <c r="A152" s="30">
        <v>137</v>
      </c>
      <c r="B152" s="100" t="str">
        <f t="shared" ca="1" si="11"/>
        <v/>
      </c>
      <c r="C152" s="109" t="str">
        <f t="shared" ca="1" si="19"/>
        <v/>
      </c>
      <c r="D152" s="101" t="str">
        <f ca="1">IF(ISERROR(OFFSET('HARGA SATUAN'!$D$6,MATCH(C152,'HARGA SATUAN'!$C$7:$C$1492,0),0)),"",OFFSET('HARGA SATUAN'!$D$6,MATCH(C152,'HARGA SATUAN'!$C$7:$C$1492,0),0))</f>
        <v/>
      </c>
      <c r="E152" s="101">
        <f ca="1">IF(B152="+","Unit",IF(ISERROR(OFFSET('HARGA SATUAN'!$E$6,MATCH(C152,'HARGA SATUAN'!$C$7:$C$1492,0),0)),"",OFFSET('HARGA SATUAN'!$E$6,MATCH(C152,'HARGA SATUAN'!$C$7:$C$1492,0),0)))</f>
        <v>0</v>
      </c>
      <c r="F152" s="101" t="str">
        <f t="shared" ca="1" si="20"/>
        <v/>
      </c>
      <c r="G152" s="41">
        <f ca="1">IF(ISERROR(OFFSET('HARGA SATUAN'!$I$6,MATCH(C152,'HARGA SATUAN'!$C$7:$C$1492,0),0)),"",OFFSET('HARGA SATUAN'!$I$6,MATCH(C152,'HARGA SATUAN'!$C$7:$C$1492,0),0))</f>
        <v>0</v>
      </c>
      <c r="H152" s="42">
        <f t="shared" ca="1" si="15"/>
        <v>0</v>
      </c>
      <c r="I152" s="42">
        <f t="shared" ca="1" si="16"/>
        <v>0</v>
      </c>
      <c r="J152" s="42">
        <f t="shared" ca="1" si="17"/>
        <v>0</v>
      </c>
      <c r="K152" s="43">
        <f t="shared" ca="1" si="18"/>
        <v>0</v>
      </c>
      <c r="L152" s="46"/>
      <c r="Q152" s="36"/>
      <c r="R152" s="45"/>
      <c r="S152" s="45"/>
      <c r="T152" s="45"/>
    </row>
    <row r="153" spans="1:20" s="47" customFormat="1">
      <c r="A153" s="30">
        <v>138</v>
      </c>
      <c r="B153" s="100" t="str">
        <f t="shared" ca="1" si="11"/>
        <v/>
      </c>
      <c r="C153" s="109" t="str">
        <f t="shared" ca="1" si="19"/>
        <v/>
      </c>
      <c r="D153" s="101" t="str">
        <f ca="1">IF(ISERROR(OFFSET('HARGA SATUAN'!$D$6,MATCH(C153,'HARGA SATUAN'!$C$7:$C$1492,0),0)),"",OFFSET('HARGA SATUAN'!$D$6,MATCH(C153,'HARGA SATUAN'!$C$7:$C$1492,0),0))</f>
        <v/>
      </c>
      <c r="E153" s="101">
        <f ca="1">IF(B153="+","Unit",IF(ISERROR(OFFSET('HARGA SATUAN'!$E$6,MATCH(C153,'HARGA SATUAN'!$C$7:$C$1492,0),0)),"",OFFSET('HARGA SATUAN'!$E$6,MATCH(C153,'HARGA SATUAN'!$C$7:$C$1492,0),0)))</f>
        <v>0</v>
      </c>
      <c r="F153" s="101" t="str">
        <f t="shared" ca="1" si="20"/>
        <v/>
      </c>
      <c r="G153" s="41">
        <f ca="1">IF(ISERROR(OFFSET('HARGA SATUAN'!$I$6,MATCH(C153,'HARGA SATUAN'!$C$7:$C$1492,0),0)),"",OFFSET('HARGA SATUAN'!$I$6,MATCH(C153,'HARGA SATUAN'!$C$7:$C$1492,0),0))</f>
        <v>0</v>
      </c>
      <c r="H153" s="42">
        <f t="shared" ca="1" si="15"/>
        <v>0</v>
      </c>
      <c r="I153" s="42">
        <f t="shared" ca="1" si="16"/>
        <v>0</v>
      </c>
      <c r="J153" s="42">
        <f t="shared" ca="1" si="17"/>
        <v>0</v>
      </c>
      <c r="K153" s="43">
        <f t="shared" ca="1" si="18"/>
        <v>0</v>
      </c>
      <c r="L153" s="46"/>
      <c r="Q153" s="36"/>
      <c r="R153" s="45"/>
      <c r="S153" s="45"/>
      <c r="T153" s="45"/>
    </row>
    <row r="154" spans="1:20" s="47" customFormat="1">
      <c r="A154" s="30">
        <v>139</v>
      </c>
      <c r="B154" s="100" t="str">
        <f t="shared" ca="1" si="11"/>
        <v/>
      </c>
      <c r="C154" s="109" t="str">
        <f t="shared" ca="1" si="19"/>
        <v/>
      </c>
      <c r="D154" s="101" t="str">
        <f ca="1">IF(ISERROR(OFFSET('HARGA SATUAN'!$D$6,MATCH(C154,'HARGA SATUAN'!$C$7:$C$1492,0),0)),"",OFFSET('HARGA SATUAN'!$D$6,MATCH(C154,'HARGA SATUAN'!$C$7:$C$1492,0),0))</f>
        <v/>
      </c>
      <c r="E154" s="101">
        <f ca="1">IF(B154="+","Unit",IF(ISERROR(OFFSET('HARGA SATUAN'!$E$6,MATCH(C154,'HARGA SATUAN'!$C$7:$C$1492,0),0)),"",OFFSET('HARGA SATUAN'!$E$6,MATCH(C154,'HARGA SATUAN'!$C$7:$C$1492,0),0)))</f>
        <v>0</v>
      </c>
      <c r="F154" s="101" t="str">
        <f t="shared" ca="1" si="20"/>
        <v/>
      </c>
      <c r="G154" s="41">
        <f ca="1">IF(ISERROR(OFFSET('HARGA SATUAN'!$I$6,MATCH(C154,'HARGA SATUAN'!$C$7:$C$1492,0),0)),"",OFFSET('HARGA SATUAN'!$I$6,MATCH(C154,'HARGA SATUAN'!$C$7:$C$1492,0),0))</f>
        <v>0</v>
      </c>
      <c r="H154" s="42">
        <f t="shared" ca="1" si="15"/>
        <v>0</v>
      </c>
      <c r="I154" s="42">
        <f t="shared" ca="1" si="16"/>
        <v>0</v>
      </c>
      <c r="J154" s="42">
        <f t="shared" ca="1" si="17"/>
        <v>0</v>
      </c>
      <c r="K154" s="43">
        <f t="shared" ca="1" si="18"/>
        <v>0</v>
      </c>
      <c r="L154" s="46"/>
      <c r="Q154" s="36"/>
      <c r="R154" s="45"/>
      <c r="S154" s="45"/>
      <c r="T154" s="45"/>
    </row>
    <row r="155" spans="1:20" s="47" customFormat="1">
      <c r="A155" s="30">
        <v>140</v>
      </c>
      <c r="B155" s="100" t="str">
        <f t="shared" ca="1" si="11"/>
        <v/>
      </c>
      <c r="C155" s="109" t="str">
        <f t="shared" ca="1" si="19"/>
        <v/>
      </c>
      <c r="D155" s="101" t="str">
        <f ca="1">IF(ISERROR(OFFSET('HARGA SATUAN'!$D$6,MATCH(C155,'HARGA SATUAN'!$C$7:$C$1492,0),0)),"",OFFSET('HARGA SATUAN'!$D$6,MATCH(C155,'HARGA SATUAN'!$C$7:$C$1492,0),0))</f>
        <v/>
      </c>
      <c r="E155" s="101">
        <f ca="1">IF(B155="+","Unit",IF(ISERROR(OFFSET('HARGA SATUAN'!$E$6,MATCH(C155,'HARGA SATUAN'!$C$7:$C$1492,0),0)),"",OFFSET('HARGA SATUAN'!$E$6,MATCH(C155,'HARGA SATUAN'!$C$7:$C$1492,0),0)))</f>
        <v>0</v>
      </c>
      <c r="F155" s="101" t="str">
        <f t="shared" ca="1" si="20"/>
        <v/>
      </c>
      <c r="G155" s="41">
        <f ca="1">IF(ISERROR(OFFSET('HARGA SATUAN'!$I$6,MATCH(C155,'HARGA SATUAN'!$C$7:$C$1492,0),0)),"",OFFSET('HARGA SATUAN'!$I$6,MATCH(C155,'HARGA SATUAN'!$C$7:$C$1492,0),0))</f>
        <v>0</v>
      </c>
      <c r="H155" s="42">
        <f t="shared" ca="1" si="15"/>
        <v>0</v>
      </c>
      <c r="I155" s="42">
        <f t="shared" ca="1" si="16"/>
        <v>0</v>
      </c>
      <c r="J155" s="42">
        <f t="shared" ca="1" si="17"/>
        <v>0</v>
      </c>
      <c r="K155" s="43">
        <f t="shared" ca="1" si="18"/>
        <v>0</v>
      </c>
      <c r="L155" s="46"/>
      <c r="Q155" s="36"/>
      <c r="R155" s="45"/>
      <c r="S155" s="45"/>
      <c r="T155" s="45"/>
    </row>
    <row r="156" spans="1:20" s="47" customFormat="1">
      <c r="A156" s="30">
        <v>141</v>
      </c>
      <c r="B156" s="100" t="str">
        <f t="shared" ca="1" si="11"/>
        <v/>
      </c>
      <c r="C156" s="109" t="str">
        <f t="shared" ca="1" si="19"/>
        <v/>
      </c>
      <c r="D156" s="101" t="str">
        <f ca="1">IF(ISERROR(OFFSET('HARGA SATUAN'!$D$6,MATCH(C156,'HARGA SATUAN'!$C$7:$C$1492,0),0)),"",OFFSET('HARGA SATUAN'!$D$6,MATCH(C156,'HARGA SATUAN'!$C$7:$C$1492,0),0))</f>
        <v/>
      </c>
      <c r="E156" s="101">
        <f ca="1">IF(B156="+","Unit",IF(ISERROR(OFFSET('HARGA SATUAN'!$E$6,MATCH(C156,'HARGA SATUAN'!$C$7:$C$1492,0),0)),"",OFFSET('HARGA SATUAN'!$E$6,MATCH(C156,'HARGA SATUAN'!$C$7:$C$1492,0),0)))</f>
        <v>0</v>
      </c>
      <c r="F156" s="101" t="str">
        <f t="shared" ca="1" si="20"/>
        <v/>
      </c>
      <c r="G156" s="41">
        <f ca="1">IF(ISERROR(OFFSET('HARGA SATUAN'!$I$6,MATCH(C156,'HARGA SATUAN'!$C$7:$C$1492,0),0)),"",OFFSET('HARGA SATUAN'!$I$6,MATCH(C156,'HARGA SATUAN'!$C$7:$C$1492,0),0))</f>
        <v>0</v>
      </c>
      <c r="H156" s="42">
        <f t="shared" ca="1" si="15"/>
        <v>0</v>
      </c>
      <c r="I156" s="42">
        <f t="shared" ca="1" si="16"/>
        <v>0</v>
      </c>
      <c r="J156" s="42">
        <f t="shared" ca="1" si="17"/>
        <v>0</v>
      </c>
      <c r="K156" s="43">
        <f t="shared" ca="1" si="18"/>
        <v>0</v>
      </c>
      <c r="L156" s="46"/>
      <c r="Q156" s="36"/>
      <c r="R156" s="45"/>
      <c r="S156" s="45"/>
      <c r="T156" s="45"/>
    </row>
    <row r="157" spans="1:20" s="47" customFormat="1">
      <c r="A157" s="30">
        <v>142</v>
      </c>
      <c r="B157" s="100" t="str">
        <f t="shared" ca="1" si="11"/>
        <v/>
      </c>
      <c r="C157" s="109" t="str">
        <f t="shared" ca="1" si="19"/>
        <v/>
      </c>
      <c r="D157" s="101" t="str">
        <f ca="1">IF(ISERROR(OFFSET('HARGA SATUAN'!$D$6,MATCH(C157,'HARGA SATUAN'!$C$7:$C$1492,0),0)),"",OFFSET('HARGA SATUAN'!$D$6,MATCH(C157,'HARGA SATUAN'!$C$7:$C$1492,0),0))</f>
        <v/>
      </c>
      <c r="E157" s="101">
        <f ca="1">IF(B157="+","Unit",IF(ISERROR(OFFSET('HARGA SATUAN'!$E$6,MATCH(C157,'HARGA SATUAN'!$C$7:$C$1492,0),0)),"",OFFSET('HARGA SATUAN'!$E$6,MATCH(C157,'HARGA SATUAN'!$C$7:$C$1492,0),0)))</f>
        <v>0</v>
      </c>
      <c r="F157" s="101" t="str">
        <f t="shared" ca="1" si="20"/>
        <v/>
      </c>
      <c r="G157" s="41">
        <f ca="1">IF(ISERROR(OFFSET('HARGA SATUAN'!$I$6,MATCH(C157,'HARGA SATUAN'!$C$7:$C$1492,0),0)),"",OFFSET('HARGA SATUAN'!$I$6,MATCH(C157,'HARGA SATUAN'!$C$7:$C$1492,0),0))</f>
        <v>0</v>
      </c>
      <c r="H157" s="42">
        <f t="shared" ca="1" si="15"/>
        <v>0</v>
      </c>
      <c r="I157" s="42">
        <f t="shared" ca="1" si="16"/>
        <v>0</v>
      </c>
      <c r="J157" s="42">
        <f t="shared" ca="1" si="17"/>
        <v>0</v>
      </c>
      <c r="K157" s="43">
        <f t="shared" ca="1" si="18"/>
        <v>0</v>
      </c>
      <c r="L157" s="46"/>
      <c r="Q157" s="36"/>
      <c r="R157" s="45"/>
      <c r="S157" s="45"/>
      <c r="T157" s="45"/>
    </row>
    <row r="158" spans="1:20" s="47" customFormat="1">
      <c r="A158" s="30">
        <v>143</v>
      </c>
      <c r="B158" s="100" t="str">
        <f t="shared" ca="1" si="11"/>
        <v/>
      </c>
      <c r="C158" s="109" t="str">
        <f t="shared" ca="1" si="19"/>
        <v/>
      </c>
      <c r="D158" s="101" t="str">
        <f ca="1">IF(ISERROR(OFFSET('HARGA SATUAN'!$D$6,MATCH(C158,'HARGA SATUAN'!$C$7:$C$1492,0),0)),"",OFFSET('HARGA SATUAN'!$D$6,MATCH(C158,'HARGA SATUAN'!$C$7:$C$1492,0),0))</f>
        <v/>
      </c>
      <c r="E158" s="101">
        <f ca="1">IF(B158="+","Unit",IF(ISERROR(OFFSET('HARGA SATUAN'!$E$6,MATCH(C158,'HARGA SATUAN'!$C$7:$C$1492,0),0)),"",OFFSET('HARGA SATUAN'!$E$6,MATCH(C158,'HARGA SATUAN'!$C$7:$C$1492,0),0)))</f>
        <v>0</v>
      </c>
      <c r="F158" s="101" t="str">
        <f t="shared" ca="1" si="20"/>
        <v/>
      </c>
      <c r="G158" s="41">
        <f ca="1">IF(ISERROR(OFFSET('HARGA SATUAN'!$I$6,MATCH(C158,'HARGA SATUAN'!$C$7:$C$1492,0),0)),"",OFFSET('HARGA SATUAN'!$I$6,MATCH(C158,'HARGA SATUAN'!$C$7:$C$1492,0),0))</f>
        <v>0</v>
      </c>
      <c r="H158" s="42">
        <f t="shared" ca="1" si="15"/>
        <v>0</v>
      </c>
      <c r="I158" s="42">
        <f t="shared" ca="1" si="16"/>
        <v>0</v>
      </c>
      <c r="J158" s="42">
        <f t="shared" ca="1" si="17"/>
        <v>0</v>
      </c>
      <c r="K158" s="43">
        <f t="shared" ca="1" si="18"/>
        <v>0</v>
      </c>
      <c r="L158" s="46"/>
      <c r="Q158" s="36"/>
      <c r="R158" s="45"/>
      <c r="S158" s="45"/>
      <c r="T158" s="45"/>
    </row>
    <row r="159" spans="1:20" s="47" customFormat="1">
      <c r="A159" s="30">
        <v>144</v>
      </c>
      <c r="B159" s="100" t="str">
        <f t="shared" ca="1" si="11"/>
        <v/>
      </c>
      <c r="C159" s="109" t="str">
        <f t="shared" ca="1" si="19"/>
        <v/>
      </c>
      <c r="D159" s="101" t="str">
        <f ca="1">IF(ISERROR(OFFSET('HARGA SATUAN'!$D$6,MATCH(C159,'HARGA SATUAN'!$C$7:$C$1492,0),0)),"",OFFSET('HARGA SATUAN'!$D$6,MATCH(C159,'HARGA SATUAN'!$C$7:$C$1492,0),0))</f>
        <v/>
      </c>
      <c r="E159" s="101">
        <f ca="1">IF(B159="+","Unit",IF(ISERROR(OFFSET('HARGA SATUAN'!$E$6,MATCH(C159,'HARGA SATUAN'!$C$7:$C$1492,0),0)),"",OFFSET('HARGA SATUAN'!$E$6,MATCH(C159,'HARGA SATUAN'!$C$7:$C$1492,0),0)))</f>
        <v>0</v>
      </c>
      <c r="F159" s="101" t="str">
        <f t="shared" ca="1" si="20"/>
        <v/>
      </c>
      <c r="G159" s="41">
        <f ca="1">IF(ISERROR(OFFSET('HARGA SATUAN'!$I$6,MATCH(C159,'HARGA SATUAN'!$C$7:$C$1492,0),0)),"",OFFSET('HARGA SATUAN'!$I$6,MATCH(C159,'HARGA SATUAN'!$C$7:$C$1492,0),0))</f>
        <v>0</v>
      </c>
      <c r="H159" s="42">
        <f t="shared" ca="1" si="15"/>
        <v>0</v>
      </c>
      <c r="I159" s="42">
        <f t="shared" ca="1" si="16"/>
        <v>0</v>
      </c>
      <c r="J159" s="42">
        <f t="shared" ca="1" si="17"/>
        <v>0</v>
      </c>
      <c r="K159" s="43">
        <f t="shared" ca="1" si="18"/>
        <v>0</v>
      </c>
      <c r="L159" s="46"/>
      <c r="Q159" s="36"/>
      <c r="R159" s="45"/>
      <c r="S159" s="45"/>
      <c r="T159" s="45"/>
    </row>
    <row r="160" spans="1:20" s="47" customFormat="1">
      <c r="A160" s="30">
        <v>145</v>
      </c>
      <c r="B160" s="100" t="str">
        <f t="shared" ca="1" si="11"/>
        <v/>
      </c>
      <c r="C160" s="109" t="str">
        <f t="shared" ca="1" si="19"/>
        <v/>
      </c>
      <c r="D160" s="101" t="str">
        <f ca="1">IF(ISERROR(OFFSET('HARGA SATUAN'!$D$6,MATCH(C160,'HARGA SATUAN'!$C$7:$C$1492,0),0)),"",OFFSET('HARGA SATUAN'!$D$6,MATCH(C160,'HARGA SATUAN'!$C$7:$C$1492,0),0))</f>
        <v/>
      </c>
      <c r="E160" s="101">
        <f ca="1">IF(B160="+","Unit",IF(ISERROR(OFFSET('HARGA SATUAN'!$E$6,MATCH(C160,'HARGA SATUAN'!$C$7:$C$1492,0),0)),"",OFFSET('HARGA SATUAN'!$E$6,MATCH(C160,'HARGA SATUAN'!$C$7:$C$1492,0),0)))</f>
        <v>0</v>
      </c>
      <c r="F160" s="101" t="str">
        <f t="shared" ca="1" si="20"/>
        <v/>
      </c>
      <c r="G160" s="41">
        <f ca="1">IF(ISERROR(OFFSET('HARGA SATUAN'!$I$6,MATCH(C160,'HARGA SATUAN'!$C$7:$C$1492,0),0)),"",OFFSET('HARGA SATUAN'!$I$6,MATCH(C160,'HARGA SATUAN'!$C$7:$C$1492,0),0))</f>
        <v>0</v>
      </c>
      <c r="H160" s="42">
        <f t="shared" ca="1" si="15"/>
        <v>0</v>
      </c>
      <c r="I160" s="42">
        <f t="shared" ca="1" si="16"/>
        <v>0</v>
      </c>
      <c r="J160" s="42">
        <f t="shared" ca="1" si="17"/>
        <v>0</v>
      </c>
      <c r="K160" s="43">
        <f t="shared" ca="1" si="18"/>
        <v>0</v>
      </c>
      <c r="L160" s="46"/>
      <c r="Q160" s="36"/>
      <c r="R160" s="45"/>
      <c r="S160" s="45"/>
      <c r="T160" s="45"/>
    </row>
    <row r="161" spans="1:20" s="47" customFormat="1">
      <c r="A161" s="30">
        <v>146</v>
      </c>
      <c r="B161" s="100" t="str">
        <f t="shared" ca="1" si="11"/>
        <v/>
      </c>
      <c r="C161" s="109" t="str">
        <f t="shared" ca="1" si="19"/>
        <v/>
      </c>
      <c r="D161" s="101" t="str">
        <f ca="1">IF(ISERROR(OFFSET('HARGA SATUAN'!$D$6,MATCH(C161,'HARGA SATUAN'!$C$7:$C$1492,0),0)),"",OFFSET('HARGA SATUAN'!$D$6,MATCH(C161,'HARGA SATUAN'!$C$7:$C$1492,0),0))</f>
        <v/>
      </c>
      <c r="E161" s="101">
        <f ca="1">IF(B161="+","Unit",IF(ISERROR(OFFSET('HARGA SATUAN'!$E$6,MATCH(C161,'HARGA SATUAN'!$C$7:$C$1492,0),0)),"",OFFSET('HARGA SATUAN'!$E$6,MATCH(C161,'HARGA SATUAN'!$C$7:$C$1492,0),0)))</f>
        <v>0</v>
      </c>
      <c r="F161" s="101" t="str">
        <f t="shared" ca="1" si="20"/>
        <v/>
      </c>
      <c r="G161" s="41">
        <f ca="1">IF(ISERROR(OFFSET('HARGA SATUAN'!$I$6,MATCH(C161,'HARGA SATUAN'!$C$7:$C$1492,0),0)),"",OFFSET('HARGA SATUAN'!$I$6,MATCH(C161,'HARGA SATUAN'!$C$7:$C$1492,0),0))</f>
        <v>0</v>
      </c>
      <c r="H161" s="42">
        <f t="shared" ca="1" si="15"/>
        <v>0</v>
      </c>
      <c r="I161" s="42">
        <f t="shared" ca="1" si="16"/>
        <v>0</v>
      </c>
      <c r="J161" s="42">
        <f t="shared" ca="1" si="17"/>
        <v>0</v>
      </c>
      <c r="K161" s="43">
        <f t="shared" ca="1" si="18"/>
        <v>0</v>
      </c>
      <c r="L161" s="46"/>
      <c r="Q161" s="36"/>
      <c r="R161" s="45"/>
      <c r="S161" s="45"/>
      <c r="T161" s="45"/>
    </row>
    <row r="162" spans="1:20" s="47" customFormat="1">
      <c r="A162" s="30">
        <v>147</v>
      </c>
      <c r="B162" s="100" t="str">
        <f t="shared" ca="1" si="11"/>
        <v/>
      </c>
      <c r="C162" s="109" t="str">
        <f t="shared" ca="1" si="19"/>
        <v/>
      </c>
      <c r="D162" s="101" t="str">
        <f ca="1">IF(ISERROR(OFFSET('HARGA SATUAN'!$D$6,MATCH(C162,'HARGA SATUAN'!$C$7:$C$1492,0),0)),"",OFFSET('HARGA SATUAN'!$D$6,MATCH(C162,'HARGA SATUAN'!$C$7:$C$1492,0),0))</f>
        <v/>
      </c>
      <c r="E162" s="101">
        <f ca="1">IF(B162="+","Unit",IF(ISERROR(OFFSET('HARGA SATUAN'!$E$6,MATCH(C162,'HARGA SATUAN'!$C$7:$C$1492,0),0)),"",OFFSET('HARGA SATUAN'!$E$6,MATCH(C162,'HARGA SATUAN'!$C$7:$C$1492,0),0)))</f>
        <v>0</v>
      </c>
      <c r="F162" s="101" t="str">
        <f t="shared" ca="1" si="20"/>
        <v/>
      </c>
      <c r="G162" s="41">
        <f ca="1">IF(ISERROR(OFFSET('HARGA SATUAN'!$I$6,MATCH(C162,'HARGA SATUAN'!$C$7:$C$1492,0),0)),"",OFFSET('HARGA SATUAN'!$I$6,MATCH(C162,'HARGA SATUAN'!$C$7:$C$1492,0),0))</f>
        <v>0</v>
      </c>
      <c r="H162" s="42">
        <f t="shared" ca="1" si="15"/>
        <v>0</v>
      </c>
      <c r="I162" s="42">
        <f t="shared" ca="1" si="16"/>
        <v>0</v>
      </c>
      <c r="J162" s="42">
        <f t="shared" ca="1" si="17"/>
        <v>0</v>
      </c>
      <c r="K162" s="43">
        <f t="shared" ca="1" si="18"/>
        <v>0</v>
      </c>
      <c r="L162" s="46"/>
      <c r="Q162" s="36"/>
      <c r="R162" s="45"/>
      <c r="S162" s="45"/>
      <c r="T162" s="45"/>
    </row>
    <row r="163" spans="1:20" s="47" customFormat="1">
      <c r="A163" s="30">
        <v>148</v>
      </c>
      <c r="B163" s="100" t="str">
        <f t="shared" ca="1" si="11"/>
        <v/>
      </c>
      <c r="C163" s="109" t="str">
        <f t="shared" ca="1" si="19"/>
        <v/>
      </c>
      <c r="D163" s="101" t="str">
        <f ca="1">IF(ISERROR(OFFSET('HARGA SATUAN'!$D$6,MATCH(C163,'HARGA SATUAN'!$C$7:$C$1492,0),0)),"",OFFSET('HARGA SATUAN'!$D$6,MATCH(C163,'HARGA SATUAN'!$C$7:$C$1492,0),0))</f>
        <v/>
      </c>
      <c r="E163" s="101">
        <f ca="1">IF(B163="+","Unit",IF(ISERROR(OFFSET('HARGA SATUAN'!$E$6,MATCH(C163,'HARGA SATUAN'!$C$7:$C$1492,0),0)),"",OFFSET('HARGA SATUAN'!$E$6,MATCH(C163,'HARGA SATUAN'!$C$7:$C$1492,0),0)))</f>
        <v>0</v>
      </c>
      <c r="F163" s="101" t="str">
        <f t="shared" ca="1" si="20"/>
        <v/>
      </c>
      <c r="G163" s="41">
        <f ca="1">IF(ISERROR(OFFSET('HARGA SATUAN'!$I$6,MATCH(C163,'HARGA SATUAN'!$C$7:$C$1492,0),0)),"",OFFSET('HARGA SATUAN'!$I$6,MATCH(C163,'HARGA SATUAN'!$C$7:$C$1492,0),0))</f>
        <v>0</v>
      </c>
      <c r="H163" s="42">
        <f t="shared" ca="1" si="15"/>
        <v>0</v>
      </c>
      <c r="I163" s="42">
        <f t="shared" ca="1" si="16"/>
        <v>0</v>
      </c>
      <c r="J163" s="42">
        <f t="shared" ca="1" si="17"/>
        <v>0</v>
      </c>
      <c r="K163" s="43">
        <f t="shared" ca="1" si="18"/>
        <v>0</v>
      </c>
      <c r="L163" s="46"/>
      <c r="Q163" s="36"/>
      <c r="R163" s="45"/>
      <c r="S163" s="45"/>
      <c r="T163" s="45"/>
    </row>
    <row r="164" spans="1:20" s="47" customFormat="1">
      <c r="A164" s="30">
        <v>149</v>
      </c>
      <c r="B164" s="100" t="str">
        <f t="shared" ca="1" si="11"/>
        <v/>
      </c>
      <c r="C164" s="109" t="str">
        <f t="shared" ca="1" si="19"/>
        <v/>
      </c>
      <c r="D164" s="101" t="str">
        <f ca="1">IF(ISERROR(OFFSET('HARGA SATUAN'!$D$6,MATCH(C164,'HARGA SATUAN'!$C$7:$C$1492,0),0)),"",OFFSET('HARGA SATUAN'!$D$6,MATCH(C164,'HARGA SATUAN'!$C$7:$C$1492,0),0))</f>
        <v/>
      </c>
      <c r="E164" s="101">
        <f ca="1">IF(B164="+","Unit",IF(ISERROR(OFFSET('HARGA SATUAN'!$E$6,MATCH(C164,'HARGA SATUAN'!$C$7:$C$1492,0),0)),"",OFFSET('HARGA SATUAN'!$E$6,MATCH(C164,'HARGA SATUAN'!$C$7:$C$1492,0),0)))</f>
        <v>0</v>
      </c>
      <c r="F164" s="101" t="str">
        <f t="shared" ca="1" si="20"/>
        <v/>
      </c>
      <c r="G164" s="41">
        <f ca="1">IF(ISERROR(OFFSET('HARGA SATUAN'!$I$6,MATCH(C164,'HARGA SATUAN'!$C$7:$C$1492,0),0)),"",OFFSET('HARGA SATUAN'!$I$6,MATCH(C164,'HARGA SATUAN'!$C$7:$C$1492,0),0))</f>
        <v>0</v>
      </c>
      <c r="H164" s="42">
        <f t="shared" ca="1" si="15"/>
        <v>0</v>
      </c>
      <c r="I164" s="42">
        <f t="shared" ca="1" si="16"/>
        <v>0</v>
      </c>
      <c r="J164" s="42">
        <f t="shared" ca="1" si="17"/>
        <v>0</v>
      </c>
      <c r="K164" s="43">
        <f t="shared" ca="1" si="18"/>
        <v>0</v>
      </c>
      <c r="L164" s="46"/>
      <c r="Q164" s="36"/>
      <c r="R164" s="45"/>
      <c r="S164" s="45"/>
      <c r="T164" s="45"/>
    </row>
    <row r="165" spans="1:20" s="47" customFormat="1">
      <c r="A165" s="30">
        <v>150</v>
      </c>
      <c r="B165" s="100" t="str">
        <f t="shared" ca="1" si="11"/>
        <v/>
      </c>
      <c r="C165" s="109" t="str">
        <f t="shared" ca="1" si="19"/>
        <v/>
      </c>
      <c r="D165" s="101" t="str">
        <f ca="1">IF(ISERROR(OFFSET('HARGA SATUAN'!$D$6,MATCH(C165,'HARGA SATUAN'!$C$7:$C$1492,0),0)),"",OFFSET('HARGA SATUAN'!$D$6,MATCH(C165,'HARGA SATUAN'!$C$7:$C$1492,0),0))</f>
        <v/>
      </c>
      <c r="E165" s="101">
        <f ca="1">IF(B165="+","Unit",IF(ISERROR(OFFSET('HARGA SATUAN'!$E$6,MATCH(C165,'HARGA SATUAN'!$C$7:$C$1492,0),0)),"",OFFSET('HARGA SATUAN'!$E$6,MATCH(C165,'HARGA SATUAN'!$C$7:$C$1492,0),0)))</f>
        <v>0</v>
      </c>
      <c r="F165" s="101" t="str">
        <f t="shared" ca="1" si="20"/>
        <v/>
      </c>
      <c r="G165" s="41">
        <f ca="1">IF(ISERROR(OFFSET('HARGA SATUAN'!$I$6,MATCH(C165,'HARGA SATUAN'!$C$7:$C$1492,0),0)),"",OFFSET('HARGA SATUAN'!$I$6,MATCH(C165,'HARGA SATUAN'!$C$7:$C$1492,0),0))</f>
        <v>0</v>
      </c>
      <c r="H165" s="42">
        <f t="shared" ca="1" si="15"/>
        <v>0</v>
      </c>
      <c r="I165" s="42">
        <f t="shared" ca="1" si="16"/>
        <v>0</v>
      </c>
      <c r="J165" s="42">
        <f t="shared" ca="1" si="17"/>
        <v>0</v>
      </c>
      <c r="K165" s="43">
        <f t="shared" ca="1" si="18"/>
        <v>0</v>
      </c>
      <c r="L165" s="46"/>
      <c r="Q165" s="36"/>
      <c r="R165" s="45"/>
      <c r="S165" s="45"/>
      <c r="T165" s="45"/>
    </row>
    <row r="166" spans="1:20" s="47" customFormat="1">
      <c r="A166" s="30"/>
      <c r="B166" s="100"/>
      <c r="C166" s="103"/>
      <c r="D166" s="104"/>
      <c r="E166" s="40"/>
      <c r="F166" s="79"/>
      <c r="G166" s="41"/>
      <c r="H166" s="42"/>
      <c r="I166" s="42"/>
      <c r="J166" s="42"/>
      <c r="K166" s="43"/>
      <c r="L166" s="46"/>
      <c r="Q166" s="36"/>
      <c r="R166" s="45"/>
      <c r="S166" s="45"/>
      <c r="T166" s="45"/>
    </row>
    <row r="167" spans="1:20" s="47" customFormat="1" ht="9" customHeight="1" thickBot="1">
      <c r="A167" s="30"/>
      <c r="B167" s="48"/>
      <c r="C167" s="49"/>
      <c r="D167" s="50"/>
      <c r="E167" s="51"/>
      <c r="F167" s="51"/>
      <c r="G167" s="51"/>
      <c r="H167" s="52"/>
      <c r="I167" s="52"/>
      <c r="J167" s="52"/>
      <c r="K167" s="53"/>
      <c r="L167" s="44"/>
    </row>
    <row r="168" spans="1:20" s="36" customFormat="1">
      <c r="A168" s="30"/>
      <c r="B168" s="54"/>
      <c r="C168" s="539" t="s">
        <v>1008</v>
      </c>
      <c r="D168" s="539"/>
      <c r="E168" s="539"/>
      <c r="F168" s="539"/>
      <c r="G168" s="77" t="s">
        <v>9</v>
      </c>
      <c r="H168" s="55">
        <f ca="1">SUM(H14:H167)</f>
        <v>22671400</v>
      </c>
      <c r="I168" s="55">
        <f ca="1">SUM(I14:I167)</f>
        <v>0</v>
      </c>
      <c r="J168" s="55">
        <f ca="1">SUM(J14:J167)</f>
        <v>0</v>
      </c>
      <c r="K168" s="55">
        <f ca="1">SUM(K14:K167)</f>
        <v>22671400</v>
      </c>
      <c r="L168" s="44"/>
      <c r="R168" s="99"/>
      <c r="S168" s="99"/>
      <c r="T168" s="99"/>
    </row>
    <row r="169" spans="1:20" s="36" customFormat="1">
      <c r="A169" s="30"/>
      <c r="B169" s="56"/>
      <c r="C169" s="540" t="s">
        <v>462</v>
      </c>
      <c r="D169" s="540"/>
      <c r="E169" s="540"/>
      <c r="F169" s="540"/>
      <c r="G169" s="59" t="s">
        <v>9</v>
      </c>
      <c r="H169" s="60">
        <f ca="1">H168*0.1</f>
        <v>2267140</v>
      </c>
      <c r="I169" s="60">
        <f ca="1">I168*0.1</f>
        <v>0</v>
      </c>
      <c r="J169" s="60">
        <f ca="1">J168*0.1</f>
        <v>0</v>
      </c>
      <c r="K169" s="60">
        <f ca="1">K168*0.1</f>
        <v>2267140</v>
      </c>
      <c r="L169" s="44"/>
      <c r="N169" s="57"/>
      <c r="R169" s="58"/>
      <c r="S169" s="58"/>
      <c r="T169" s="58"/>
    </row>
    <row r="170" spans="1:20" s="36" customFormat="1" ht="15.75" thickBot="1">
      <c r="A170" s="30"/>
      <c r="B170" s="56"/>
      <c r="C170" s="529" t="s">
        <v>463</v>
      </c>
      <c r="D170" s="529"/>
      <c r="E170" s="529"/>
      <c r="F170" s="529"/>
      <c r="G170" s="61" t="s">
        <v>9</v>
      </c>
      <c r="H170" s="78">
        <f ca="1">SUM(H168:H169)</f>
        <v>24938540</v>
      </c>
      <c r="I170" s="78">
        <f ca="1">SUM(I168:I169)</f>
        <v>0</v>
      </c>
      <c r="J170" s="61">
        <f ca="1">SUM(J168:J169)</f>
        <v>0</v>
      </c>
      <c r="K170" s="61">
        <f ca="1">SUM(K168:K169)</f>
        <v>24938540</v>
      </c>
      <c r="L170" s="44"/>
      <c r="R170" s="99"/>
      <c r="S170" s="99"/>
      <c r="T170" s="99"/>
    </row>
    <row r="171" spans="1:20" s="36" customFormat="1">
      <c r="A171" s="30"/>
      <c r="B171" s="532" t="e">
        <f ca="1">"Terbilang : ( "&amp;L172&amp;" Rupiah )"</f>
        <v>#NAME?</v>
      </c>
      <c r="C171" s="533"/>
      <c r="D171" s="533"/>
      <c r="E171" s="533"/>
      <c r="F171" s="533"/>
      <c r="G171" s="533"/>
      <c r="H171" s="533"/>
      <c r="I171" s="533"/>
      <c r="J171" s="533"/>
      <c r="K171" s="534"/>
      <c r="L171" s="44"/>
      <c r="R171" s="58"/>
      <c r="S171" s="58"/>
      <c r="T171" s="58"/>
    </row>
    <row r="172" spans="1:20" s="36" customFormat="1">
      <c r="A172" s="30"/>
      <c r="B172" s="535"/>
      <c r="C172" s="536"/>
      <c r="D172" s="536"/>
      <c r="E172" s="536"/>
      <c r="F172" s="536"/>
      <c r="G172" s="536"/>
      <c r="H172" s="536"/>
      <c r="I172" s="536"/>
      <c r="J172" s="536"/>
      <c r="K172" s="537"/>
      <c r="L172" s="62" t="e">
        <f ca="1">PROPER([91]!terbilang(K170))</f>
        <v>#NAME?</v>
      </c>
    </row>
    <row r="173" spans="1:20" s="36" customFormat="1" ht="15.75" thickBot="1">
      <c r="A173" s="30"/>
      <c r="B173" s="90" t="str">
        <f>"Harga yang dipakai adalah "&amp;'HARGA SATUAN'!I5&amp;""</f>
        <v>Harga yang dipakai adalah RAB HSS 2023</v>
      </c>
      <c r="C173" s="63"/>
      <c r="D173" s="32"/>
      <c r="E173" s="32"/>
      <c r="F173" s="32"/>
      <c r="G173" s="64"/>
      <c r="H173" s="64"/>
      <c r="I173" s="64"/>
      <c r="J173" s="64"/>
      <c r="K173" s="65"/>
      <c r="L173" s="44"/>
    </row>
    <row r="174" spans="1:20" s="36" customFormat="1">
      <c r="A174" s="30"/>
      <c r="B174" s="66"/>
      <c r="C174" s="67"/>
      <c r="D174" s="68"/>
      <c r="E174" s="69"/>
      <c r="F174" s="69"/>
      <c r="G174" s="69"/>
      <c r="H174" s="45"/>
      <c r="I174" s="45"/>
      <c r="J174" s="70"/>
      <c r="K174" s="70"/>
      <c r="L174" s="44"/>
    </row>
    <row r="175" spans="1:20" s="36" customFormat="1">
      <c r="A175" s="30"/>
      <c r="B175" s="66"/>
      <c r="C175" s="67"/>
      <c r="D175" s="68"/>
      <c r="E175" s="69"/>
      <c r="F175" s="69"/>
      <c r="G175" s="69"/>
      <c r="H175" s="530"/>
      <c r="I175" s="530"/>
      <c r="J175" s="531"/>
      <c r="K175" s="531"/>
      <c r="L175" s="44"/>
    </row>
    <row r="176" spans="1:20" s="36" customFormat="1">
      <c r="A176" s="30"/>
      <c r="B176" s="66"/>
      <c r="C176" s="66"/>
      <c r="D176" s="68"/>
      <c r="E176" s="69"/>
      <c r="F176" s="69"/>
      <c r="G176" s="69"/>
      <c r="H176" s="530"/>
      <c r="I176" s="530"/>
      <c r="J176" s="531"/>
      <c r="K176" s="531"/>
      <c r="L176" s="44"/>
    </row>
    <row r="177" spans="1:12" s="36" customFormat="1">
      <c r="A177" s="30"/>
      <c r="B177" s="66"/>
      <c r="C177" s="66"/>
      <c r="D177" s="68"/>
      <c r="E177" s="69"/>
      <c r="F177" s="69"/>
      <c r="G177" s="69"/>
      <c r="H177" s="530"/>
      <c r="I177" s="530"/>
      <c r="J177" s="531"/>
      <c r="K177" s="531"/>
      <c r="L177" s="44"/>
    </row>
    <row r="178" spans="1:12" s="36" customFormat="1">
      <c r="A178" s="30"/>
      <c r="B178" s="66"/>
      <c r="C178" s="66"/>
      <c r="D178" s="68"/>
      <c r="E178" s="69"/>
      <c r="F178" s="69"/>
      <c r="G178" s="69"/>
      <c r="H178" s="71"/>
      <c r="I178" s="71"/>
      <c r="J178" s="71"/>
      <c r="K178" s="71"/>
      <c r="L178" s="44"/>
    </row>
    <row r="179" spans="1:12" s="36" customFormat="1">
      <c r="A179" s="30"/>
      <c r="B179" s="66"/>
      <c r="C179" s="66"/>
      <c r="D179" s="68"/>
      <c r="E179" s="69"/>
      <c r="F179" s="69"/>
      <c r="G179" s="69"/>
      <c r="H179" s="71"/>
      <c r="I179" s="71"/>
      <c r="J179" s="71"/>
      <c r="K179" s="71"/>
      <c r="L179" s="44"/>
    </row>
    <row r="180" spans="1:12" s="36" customFormat="1">
      <c r="A180" s="30"/>
      <c r="B180" s="66"/>
      <c r="C180" s="66"/>
      <c r="D180" s="68"/>
      <c r="E180" s="69"/>
      <c r="F180" s="69"/>
      <c r="G180" s="69"/>
      <c r="H180" s="71"/>
      <c r="I180" s="71"/>
      <c r="J180" s="71"/>
      <c r="K180" s="71"/>
      <c r="L180" s="44"/>
    </row>
    <row r="181" spans="1:12" s="36" customFormat="1">
      <c r="A181" s="30"/>
      <c r="B181" s="66"/>
      <c r="C181" s="66"/>
      <c r="D181" s="68"/>
      <c r="E181" s="69"/>
      <c r="F181" s="69"/>
      <c r="G181" s="69"/>
      <c r="H181" s="71"/>
      <c r="I181" s="71"/>
      <c r="J181" s="71"/>
      <c r="K181" s="71"/>
      <c r="L181" s="44"/>
    </row>
    <row r="182" spans="1:12" s="36" customFormat="1">
      <c r="A182" s="30"/>
      <c r="B182" s="24"/>
      <c r="C182" s="24"/>
      <c r="D182" s="72"/>
      <c r="E182" s="26"/>
      <c r="F182" s="26"/>
      <c r="G182" s="26"/>
      <c r="H182" s="530"/>
      <c r="I182" s="530"/>
      <c r="J182" s="531"/>
      <c r="K182" s="531"/>
      <c r="L182" s="44"/>
    </row>
    <row r="183" spans="1:12">
      <c r="C183" s="24"/>
    </row>
    <row r="222" spans="2:7" hidden="1"/>
    <row r="223" spans="2:7" hidden="1">
      <c r="B223" s="33" t="s">
        <v>0</v>
      </c>
      <c r="C223" s="146" t="s">
        <v>1139</v>
      </c>
    </row>
    <row r="224" spans="2:7" hidden="1">
      <c r="B224" s="151">
        <v>1</v>
      </c>
      <c r="C224" s="72" t="str">
        <f ca="1">IF(ISERROR(OFFSET('HARGA SATUAN'!$C$6,MATCH('REKAP MDU'!B224,'HARGA SATUAN'!$L$7:$L$1455,0),0)),"",OFFSET('HARGA SATUAN'!$C$6,MATCH('REKAP MDU'!B224,'HARGA SATUAN'!$L$7:$L$1455,0),0))</f>
        <v>KWH MPB; 1P;230V;5(60)A;1;2W</v>
      </c>
      <c r="D224" s="72">
        <f ca="1">SUMIFS(RAB!$F$14:$F$78,RAB!$C$14:$C$78,C224)</f>
        <v>1</v>
      </c>
      <c r="E224" s="24">
        <f ca="1">IF(D224=0,0,1)</f>
        <v>1</v>
      </c>
      <c r="F224" s="24">
        <f ca="1">IF(D224=0,0,SUM($E$223:E224))</f>
        <v>1</v>
      </c>
      <c r="G224" s="24"/>
    </row>
    <row r="225" spans="2:6" hidden="1">
      <c r="B225" s="23">
        <v>2</v>
      </c>
      <c r="C225" s="72" t="str">
        <f ca="1">IF(ISERROR(OFFSET('HARGA SATUAN'!$C$6,MATCH('REKAP MDU'!B225,'HARGA SATUAN'!$L$7:$L$1455,0),0)),"",OFFSET('HARGA SATUAN'!$C$6,MATCH('REKAP MDU'!B225,'HARGA SATUAN'!$L$7:$L$1455,0),0))</f>
        <v>KWH Elektronik; 1P; 2W; 230 V; 5(40) A; kls 1 (combo); register drum</v>
      </c>
      <c r="D225" s="72">
        <f ca="1">SUMIFS(RAB!$F$14:$F$78,RAB!$C$14:$C$78,C225)</f>
        <v>0</v>
      </c>
      <c r="E225" s="24">
        <f t="shared" ref="E225:E288" ca="1" si="21">IF(D225=0,0,1)</f>
        <v>0</v>
      </c>
      <c r="F225" s="24">
        <f ca="1">IF(D225=0,0,SUM($E$223:E225))</f>
        <v>0</v>
      </c>
    </row>
    <row r="226" spans="2:6" hidden="1">
      <c r="B226" s="151">
        <v>3</v>
      </c>
      <c r="C226" s="72" t="str">
        <f ca="1">IF(ISERROR(OFFSET('HARGA SATUAN'!$C$6,MATCH('REKAP MDU'!B226,'HARGA SATUAN'!$L$7:$L$1455,0),0)),"",OFFSET('HARGA SATUAN'!$C$6,MATCH('REKAP MDU'!B226,'HARGA SATUAN'!$L$7:$L$1455,0),0))</f>
        <v>KWH Elektronik; 1P; 2W; 230 V; 5(100) A; kls 1 termasuk modem 3G/4G</v>
      </c>
      <c r="D226" s="72">
        <f ca="1">SUMIFS(RAB!$F$14:$F$78,RAB!$C$14:$C$78,C226)</f>
        <v>0</v>
      </c>
      <c r="E226" s="24">
        <f t="shared" ca="1" si="21"/>
        <v>0</v>
      </c>
      <c r="F226" s="24">
        <f ca="1">IF(D226=0,0,SUM($E$223:E226))</f>
        <v>0</v>
      </c>
    </row>
    <row r="227" spans="2:6" hidden="1">
      <c r="B227" s="23">
        <v>4</v>
      </c>
      <c r="C227" s="72" t="str">
        <f ca="1">IF(ISERROR(OFFSET('HARGA SATUAN'!$C$6,MATCH('REKAP MDU'!B227,'HARGA SATUAN'!$L$7:$L$1455,0),0)),"",OFFSET('HARGA SATUAN'!$C$6,MATCH('REKAP MDU'!B227,'HARGA SATUAN'!$L$7:$L$1455,0),0))</f>
        <v>KWH Elektronik; 3P; 4W; 57.7-100V/220-400V; 5 A; kls 0.2 (meter pembanding)</v>
      </c>
      <c r="D227" s="72">
        <f ca="1">SUMIFS(RAB!$F$14:$F$78,RAB!$C$14:$C$78,C227)</f>
        <v>0</v>
      </c>
      <c r="E227" s="24">
        <f t="shared" ca="1" si="21"/>
        <v>0</v>
      </c>
      <c r="F227" s="24">
        <f ca="1">IF(D227=0,0,SUM($E$223:E227))</f>
        <v>0</v>
      </c>
    </row>
    <row r="228" spans="2:6" hidden="1">
      <c r="B228" s="151">
        <v>5</v>
      </c>
      <c r="C228" s="72" t="str">
        <f ca="1">IF(ISERROR(OFFSET('HARGA SATUAN'!$C$6,MATCH('REKAP MDU'!B228,'HARGA SATUAN'!$L$7:$L$1455,0),0)),"",OFFSET('HARGA SATUAN'!$C$6,MATCH('REKAP MDU'!B228,'HARGA SATUAN'!$L$7:$L$1455,0),0))</f>
        <v>KWH Elektronik; 3P; 4W; 220/380V; 5(80) A; kls 1 (Pengukuran Langsung)</v>
      </c>
      <c r="D228" s="72">
        <f ca="1">SUMIFS(RAB!$F$14:$F$78,RAB!$C$14:$C$78,C228)</f>
        <v>0</v>
      </c>
      <c r="E228" s="24">
        <f t="shared" ca="1" si="21"/>
        <v>0</v>
      </c>
      <c r="F228" s="24">
        <f ca="1">IF(D228=0,0,SUM($E$223:E228))</f>
        <v>0</v>
      </c>
    </row>
    <row r="229" spans="2:6" hidden="1">
      <c r="B229" s="23">
        <v>6</v>
      </c>
      <c r="C229" s="72" t="str">
        <f ca="1">IF(ISERROR(OFFSET('HARGA SATUAN'!$C$6,MATCH('REKAP MDU'!B229,'HARGA SATUAN'!$L$7:$L$1455,0),0)),"",OFFSET('HARGA SATUAN'!$C$6,MATCH('REKAP MDU'!B229,'HARGA SATUAN'!$L$7:$L$1455,0),0))</f>
        <v>KWH Elektronik; 3P; 4W; 57.7-100V/220-400V; 5(10) A; kls 0.5 (Pengukuran Tidak Langsung)</v>
      </c>
      <c r="D229" s="72">
        <f ca="1">SUMIFS(RAB!$F$14:$F$78,RAB!$C$14:$C$78,C229)</f>
        <v>0</v>
      </c>
      <c r="E229" s="24">
        <f t="shared" ca="1" si="21"/>
        <v>0</v>
      </c>
      <c r="F229" s="24">
        <f ca="1">IF(D229=0,0,SUM($E$223:E229))</f>
        <v>0</v>
      </c>
    </row>
    <row r="230" spans="2:6" hidden="1">
      <c r="B230" s="151">
        <v>7</v>
      </c>
      <c r="C230" s="72" t="str">
        <f ca="1">IF(ISERROR(OFFSET('HARGA SATUAN'!$C$6,MATCH('REKAP MDU'!B230,'HARGA SATUAN'!$L$7:$L$1455,0),0)),"",OFFSET('HARGA SATUAN'!$C$6,MATCH('REKAP MDU'!B230,'HARGA SATUAN'!$L$7:$L$1455,0),0))</f>
        <v>KWH Elektronik; 3P; 4W; 220/380V; 5(10); kls 1 (Pengukuran Tidak Langsung)</v>
      </c>
      <c r="D230" s="72">
        <f ca="1">SUMIFS(RAB!$F$14:$F$78,RAB!$C$14:$C$78,C230)</f>
        <v>0</v>
      </c>
      <c r="E230" s="24">
        <f t="shared" ca="1" si="21"/>
        <v>0</v>
      </c>
      <c r="F230" s="24">
        <f ca="1">IF(D230=0,0,SUM($E$223:E230))</f>
        <v>0</v>
      </c>
    </row>
    <row r="231" spans="2:6" hidden="1">
      <c r="B231" s="23">
        <v>8</v>
      </c>
      <c r="C231" s="72" t="str">
        <f ca="1">IF(ISERROR(OFFSET('HARGA SATUAN'!$C$6,MATCH('REKAP MDU'!B231,'HARGA SATUAN'!$L$7:$L$1455,0),0)),"",OFFSET('HARGA SATUAN'!$C$6,MATCH('REKAP MDU'!B231,'HARGA SATUAN'!$L$7:$L$1455,0),0))</f>
        <v>MCB 1 Fasa 2 A</v>
      </c>
      <c r="D231" s="72">
        <f ca="1">SUMIFS(RAB!$F$14:$F$78,RAB!$C$14:$C$78,C231)</f>
        <v>0</v>
      </c>
      <c r="E231" s="24">
        <f t="shared" ca="1" si="21"/>
        <v>0</v>
      </c>
      <c r="F231" s="24">
        <f ca="1">IF(D231=0,0,SUM($E$223:E231))</f>
        <v>0</v>
      </c>
    </row>
    <row r="232" spans="2:6" hidden="1">
      <c r="B232" s="151">
        <v>9</v>
      </c>
      <c r="C232" s="72" t="str">
        <f ca="1">IF(ISERROR(OFFSET('HARGA SATUAN'!$C$6,MATCH('REKAP MDU'!B232,'HARGA SATUAN'!$L$7:$L$1455,0),0)),"",OFFSET('HARGA SATUAN'!$C$6,MATCH('REKAP MDU'!B232,'HARGA SATUAN'!$L$7:$L$1455,0),0))</f>
        <v>MCB 1 Fasa 4 A</v>
      </c>
      <c r="D232" s="72">
        <f ca="1">SUMIFS(RAB!$F$14:$F$78,RAB!$C$14:$C$78,C232)</f>
        <v>0</v>
      </c>
      <c r="E232" s="24">
        <f t="shared" ca="1" si="21"/>
        <v>0</v>
      </c>
      <c r="F232" s="24">
        <f ca="1">IF(D232=0,0,SUM($E$223:E232))</f>
        <v>0</v>
      </c>
    </row>
    <row r="233" spans="2:6" hidden="1">
      <c r="B233" s="23">
        <v>10</v>
      </c>
      <c r="C233" s="72" t="str">
        <f ca="1">IF(ISERROR(OFFSET('HARGA SATUAN'!$C$6,MATCH('REKAP MDU'!B233,'HARGA SATUAN'!$L$7:$L$1455,0),0)),"",OFFSET('HARGA SATUAN'!$C$6,MATCH('REKAP MDU'!B233,'HARGA SATUAN'!$L$7:$L$1455,0),0))</f>
        <v>MCB 1 Fasa 6 A</v>
      </c>
      <c r="D233" s="72">
        <f ca="1">SUMIFS(RAB!$F$14:$F$78,RAB!$C$14:$C$78,C233)</f>
        <v>0</v>
      </c>
      <c r="E233" s="24">
        <f t="shared" ca="1" si="21"/>
        <v>0</v>
      </c>
      <c r="F233" s="24">
        <f ca="1">IF(D233=0,0,SUM($E$223:E233))</f>
        <v>0</v>
      </c>
    </row>
    <row r="234" spans="2:6" hidden="1">
      <c r="B234" s="151">
        <v>11</v>
      </c>
      <c r="C234" s="72" t="str">
        <f ca="1">IF(ISERROR(OFFSET('HARGA SATUAN'!$C$6,MATCH('REKAP MDU'!B234,'HARGA SATUAN'!$L$7:$L$1455,0),0)),"",OFFSET('HARGA SATUAN'!$C$6,MATCH('REKAP MDU'!B234,'HARGA SATUAN'!$L$7:$L$1455,0),0))</f>
        <v>MCB 1 Fasa 10 A</v>
      </c>
      <c r="D234" s="72">
        <f ca="1">SUMIFS(RAB!$F$14:$F$78,RAB!$C$14:$C$78,C234)</f>
        <v>0</v>
      </c>
      <c r="E234" s="24">
        <f t="shared" ca="1" si="21"/>
        <v>0</v>
      </c>
      <c r="F234" s="24">
        <f ca="1">IF(D234=0,0,SUM($E$223:E234))</f>
        <v>0</v>
      </c>
    </row>
    <row r="235" spans="2:6" hidden="1">
      <c r="B235" s="23">
        <v>12</v>
      </c>
      <c r="C235" s="72" t="str">
        <f ca="1">IF(ISERROR(OFFSET('HARGA SATUAN'!$C$6,MATCH('REKAP MDU'!B235,'HARGA SATUAN'!$L$7:$L$1455,0),0)),"",OFFSET('HARGA SATUAN'!$C$6,MATCH('REKAP MDU'!B235,'HARGA SATUAN'!$L$7:$L$1455,0),0))</f>
        <v>MCB 1 Fasa 16 A</v>
      </c>
      <c r="D235" s="72">
        <f ca="1">SUMIFS(RAB!$F$14:$F$78,RAB!$C$14:$C$78,C235)</f>
        <v>0</v>
      </c>
      <c r="E235" s="24">
        <f t="shared" ca="1" si="21"/>
        <v>0</v>
      </c>
      <c r="F235" s="24">
        <f ca="1">IF(D235=0,0,SUM($E$223:E235))</f>
        <v>0</v>
      </c>
    </row>
    <row r="236" spans="2:6" hidden="1">
      <c r="B236" s="151">
        <v>13</v>
      </c>
      <c r="C236" s="72" t="str">
        <f ca="1">IF(ISERROR(OFFSET('HARGA SATUAN'!$C$6,MATCH('REKAP MDU'!B236,'HARGA SATUAN'!$L$7:$L$1455,0),0)),"",OFFSET('HARGA SATUAN'!$C$6,MATCH('REKAP MDU'!B236,'HARGA SATUAN'!$L$7:$L$1455,0),0))</f>
        <v>MCB 1 Fasa 20 A</v>
      </c>
      <c r="D236" s="72">
        <f ca="1">SUMIFS(RAB!$F$14:$F$78,RAB!$C$14:$C$78,C236)</f>
        <v>0</v>
      </c>
      <c r="E236" s="24">
        <f t="shared" ca="1" si="21"/>
        <v>0</v>
      </c>
      <c r="F236" s="24">
        <f ca="1">IF(D236=0,0,SUM($E$223:E236))</f>
        <v>0</v>
      </c>
    </row>
    <row r="237" spans="2:6" hidden="1">
      <c r="B237" s="23">
        <v>14</v>
      </c>
      <c r="C237" s="72" t="str">
        <f ca="1">IF(ISERROR(OFFSET('HARGA SATUAN'!$C$6,MATCH('REKAP MDU'!B237,'HARGA SATUAN'!$L$7:$L$1455,0),0)),"",OFFSET('HARGA SATUAN'!$C$6,MATCH('REKAP MDU'!B237,'HARGA SATUAN'!$L$7:$L$1455,0),0))</f>
        <v>MCB 1 Fasa 25 A</v>
      </c>
      <c r="D237" s="72">
        <f ca="1">SUMIFS(RAB!$F$14:$F$78,RAB!$C$14:$C$78,C237)</f>
        <v>0</v>
      </c>
      <c r="E237" s="24">
        <f t="shared" ca="1" si="21"/>
        <v>0</v>
      </c>
      <c r="F237" s="24">
        <f ca="1">IF(D237=0,0,SUM($E$223:E237))</f>
        <v>0</v>
      </c>
    </row>
    <row r="238" spans="2:6" hidden="1">
      <c r="B238" s="151">
        <v>15</v>
      </c>
      <c r="C238" s="72" t="str">
        <f ca="1">IF(ISERROR(OFFSET('HARGA SATUAN'!$C$6,MATCH('REKAP MDU'!B238,'HARGA SATUAN'!$L$7:$L$1455,0),0)),"",OFFSET('HARGA SATUAN'!$C$6,MATCH('REKAP MDU'!B238,'HARGA SATUAN'!$L$7:$L$1455,0),0))</f>
        <v>MCB 1 Fasa 35 A</v>
      </c>
      <c r="D238" s="72">
        <f ca="1">SUMIFS(RAB!$F$14:$F$78,RAB!$C$14:$C$78,C238)</f>
        <v>0</v>
      </c>
      <c r="E238" s="24">
        <f t="shared" ca="1" si="21"/>
        <v>0</v>
      </c>
      <c r="F238" s="24">
        <f ca="1">IF(D238=0,0,SUM($E$223:E238))</f>
        <v>0</v>
      </c>
    </row>
    <row r="239" spans="2:6" hidden="1">
      <c r="B239" s="23">
        <v>16</v>
      </c>
      <c r="C239" s="72" t="str">
        <f ca="1">IF(ISERROR(OFFSET('HARGA SATUAN'!$C$6,MATCH('REKAP MDU'!B239,'HARGA SATUAN'!$L$7:$L$1455,0),0)),"",OFFSET('HARGA SATUAN'!$C$6,MATCH('REKAP MDU'!B239,'HARGA SATUAN'!$L$7:$L$1455,0),0))</f>
        <v>MCB 1 Fasa 50 A</v>
      </c>
      <c r="D239" s="72">
        <f ca="1">SUMIFS(RAB!$F$14:$F$78,RAB!$C$14:$C$78,C239)</f>
        <v>1</v>
      </c>
      <c r="E239" s="24">
        <f t="shared" ca="1" si="21"/>
        <v>1</v>
      </c>
      <c r="F239" s="24">
        <f ca="1">IF(D239=0,0,SUM($E$223:E239))</f>
        <v>2</v>
      </c>
    </row>
    <row r="240" spans="2:6" hidden="1">
      <c r="B240" s="151">
        <v>17</v>
      </c>
      <c r="C240" s="72" t="str">
        <f ca="1">IF(ISERROR(OFFSET('HARGA SATUAN'!$C$6,MATCH('REKAP MDU'!B240,'HARGA SATUAN'!$L$7:$L$1455,0),0)),"",OFFSET('HARGA SATUAN'!$C$6,MATCH('REKAP MDU'!B240,'HARGA SATUAN'!$L$7:$L$1455,0),0))</f>
        <v>MCB 3 Fasa 10 A</v>
      </c>
      <c r="D240" s="72">
        <f ca="1">SUMIFS(RAB!$F$14:$F$78,RAB!$C$14:$C$78,C240)</f>
        <v>0</v>
      </c>
      <c r="E240" s="24">
        <f t="shared" ca="1" si="21"/>
        <v>0</v>
      </c>
      <c r="F240" s="24">
        <f ca="1">IF(D240=0,0,SUM($E$223:E240))</f>
        <v>0</v>
      </c>
    </row>
    <row r="241" spans="2:6" hidden="1">
      <c r="B241" s="23">
        <v>18</v>
      </c>
      <c r="C241" s="72" t="str">
        <f ca="1">IF(ISERROR(OFFSET('HARGA SATUAN'!$C$6,MATCH('REKAP MDU'!B241,'HARGA SATUAN'!$L$7:$L$1455,0),0)),"",OFFSET('HARGA SATUAN'!$C$6,MATCH('REKAP MDU'!B241,'HARGA SATUAN'!$L$7:$L$1455,0),0))</f>
        <v>MCB 3 Fasa 16 A</v>
      </c>
      <c r="D241" s="72">
        <f ca="1">SUMIFS(RAB!$F$14:$F$78,RAB!$C$14:$C$78,C241)</f>
        <v>0</v>
      </c>
      <c r="E241" s="24">
        <f t="shared" ca="1" si="21"/>
        <v>0</v>
      </c>
      <c r="F241" s="24">
        <f ca="1">IF(D241=0,0,SUM($E$223:E241))</f>
        <v>0</v>
      </c>
    </row>
    <row r="242" spans="2:6" hidden="1">
      <c r="B242" s="151">
        <v>19</v>
      </c>
      <c r="C242" s="72" t="str">
        <f ca="1">IF(ISERROR(OFFSET('HARGA SATUAN'!$C$6,MATCH('REKAP MDU'!B242,'HARGA SATUAN'!$L$7:$L$1455,0),0)),"",OFFSET('HARGA SATUAN'!$C$6,MATCH('REKAP MDU'!B242,'HARGA SATUAN'!$L$7:$L$1455,0),0))</f>
        <v>MCB 3 Fasa 20 A</v>
      </c>
      <c r="D242" s="72">
        <f ca="1">SUMIFS(RAB!$F$14:$F$78,RAB!$C$14:$C$78,C242)</f>
        <v>0</v>
      </c>
      <c r="E242" s="24">
        <f t="shared" ca="1" si="21"/>
        <v>0</v>
      </c>
      <c r="F242" s="24">
        <f ca="1">IF(D242=0,0,SUM($E$223:E242))</f>
        <v>0</v>
      </c>
    </row>
    <row r="243" spans="2:6" hidden="1">
      <c r="B243" s="23">
        <v>20</v>
      </c>
      <c r="C243" s="72" t="str">
        <f ca="1">IF(ISERROR(OFFSET('HARGA SATUAN'!$C$6,MATCH('REKAP MDU'!B243,'HARGA SATUAN'!$L$7:$L$1455,0),0)),"",OFFSET('HARGA SATUAN'!$C$6,MATCH('REKAP MDU'!B243,'HARGA SATUAN'!$L$7:$L$1455,0),0))</f>
        <v>MCB 3 Fasa 25 A</v>
      </c>
      <c r="D243" s="72">
        <f ca="1">SUMIFS(RAB!$F$14:$F$78,RAB!$C$14:$C$78,C243)</f>
        <v>0</v>
      </c>
      <c r="E243" s="24">
        <f t="shared" ca="1" si="21"/>
        <v>0</v>
      </c>
      <c r="F243" s="24">
        <f ca="1">IF(D243=0,0,SUM($E$223:E243))</f>
        <v>0</v>
      </c>
    </row>
    <row r="244" spans="2:6" hidden="1">
      <c r="B244" s="151">
        <v>21</v>
      </c>
      <c r="C244" s="72" t="str">
        <f ca="1">IF(ISERROR(OFFSET('HARGA SATUAN'!$C$6,MATCH('REKAP MDU'!B244,'HARGA SATUAN'!$L$7:$L$1455,0),0)),"",OFFSET('HARGA SATUAN'!$C$6,MATCH('REKAP MDU'!B244,'HARGA SATUAN'!$L$7:$L$1455,0),0))</f>
        <v>MCB 3 Fasa 35 A</v>
      </c>
      <c r="D244" s="72">
        <f ca="1">SUMIFS(RAB!$F$14:$F$78,RAB!$C$14:$C$78,C244)</f>
        <v>0</v>
      </c>
      <c r="E244" s="24">
        <f t="shared" ca="1" si="21"/>
        <v>0</v>
      </c>
      <c r="F244" s="24">
        <f ca="1">IF(D244=0,0,SUM($E$223:E244))</f>
        <v>0</v>
      </c>
    </row>
    <row r="245" spans="2:6" hidden="1">
      <c r="B245" s="23">
        <v>22</v>
      </c>
      <c r="C245" s="72" t="str">
        <f ca="1">IF(ISERROR(OFFSET('HARGA SATUAN'!$C$6,MATCH('REKAP MDU'!B245,'HARGA SATUAN'!$L$7:$L$1455,0),0)),"",OFFSET('HARGA SATUAN'!$C$6,MATCH('REKAP MDU'!B245,'HARGA SATUAN'!$L$7:$L$1455,0),0))</f>
        <v>CT TM Indoor Tipe Blok 10/5-5A</v>
      </c>
      <c r="D245" s="72">
        <f ca="1">SUMIFS(RAB!$F$14:$F$78,RAB!$C$14:$C$78,C245)</f>
        <v>0</v>
      </c>
      <c r="E245" s="24">
        <f t="shared" ca="1" si="21"/>
        <v>0</v>
      </c>
      <c r="F245" s="24">
        <f ca="1">IF(D245=0,0,SUM($E$223:E245))</f>
        <v>0</v>
      </c>
    </row>
    <row r="246" spans="2:6" hidden="1">
      <c r="B246" s="151">
        <v>23</v>
      </c>
      <c r="C246" s="72" t="str">
        <f ca="1">IF(ISERROR(OFFSET('HARGA SATUAN'!$C$6,MATCH('REKAP MDU'!B246,'HARGA SATUAN'!$L$7:$L$1455,0),0)),"",OFFSET('HARGA SATUAN'!$C$6,MATCH('REKAP MDU'!B246,'HARGA SATUAN'!$L$7:$L$1455,0),0))</f>
        <v>CT TM Indoor Tipe Blok 15/5-5A</v>
      </c>
      <c r="D246" s="72">
        <f ca="1">SUMIFS(RAB!$F$14:$F$78,RAB!$C$14:$C$78,C246)</f>
        <v>0</v>
      </c>
      <c r="E246" s="24">
        <f t="shared" ca="1" si="21"/>
        <v>0</v>
      </c>
      <c r="F246" s="24">
        <f ca="1">IF(D246=0,0,SUM($E$223:E246))</f>
        <v>0</v>
      </c>
    </row>
    <row r="247" spans="2:6" hidden="1">
      <c r="B247" s="23">
        <v>24</v>
      </c>
      <c r="C247" s="72" t="str">
        <f ca="1">IF(ISERROR(OFFSET('HARGA SATUAN'!$C$6,MATCH('REKAP MDU'!B247,'HARGA SATUAN'!$L$7:$L$1455,0),0)),"",OFFSET('HARGA SATUAN'!$C$6,MATCH('REKAP MDU'!B247,'HARGA SATUAN'!$L$7:$L$1455,0),0))</f>
        <v>CT TM Indoor Tipe Blok 20/5-5A</v>
      </c>
      <c r="D247" s="72">
        <f ca="1">SUMIFS(RAB!$F$14:$F$78,RAB!$C$14:$C$78,C247)</f>
        <v>0</v>
      </c>
      <c r="E247" s="24">
        <f t="shared" ca="1" si="21"/>
        <v>0</v>
      </c>
      <c r="F247" s="24">
        <f ca="1">IF(D247=0,0,SUM($E$223:E247))</f>
        <v>0</v>
      </c>
    </row>
    <row r="248" spans="2:6" hidden="1">
      <c r="B248" s="151">
        <v>25</v>
      </c>
      <c r="C248" s="72" t="str">
        <f ca="1">IF(ISERROR(OFFSET('HARGA SATUAN'!$C$6,MATCH('REKAP MDU'!B248,'HARGA SATUAN'!$L$7:$L$1455,0),0)),"",OFFSET('HARGA SATUAN'!$C$6,MATCH('REKAP MDU'!B248,'HARGA SATUAN'!$L$7:$L$1455,0),0))</f>
        <v>CT TM Indoor Tipe Blok 30/5-5A</v>
      </c>
      <c r="D248" s="72">
        <f ca="1">SUMIFS(RAB!$F$14:$F$78,RAB!$C$14:$C$78,C248)</f>
        <v>0</v>
      </c>
      <c r="E248" s="24">
        <f t="shared" ca="1" si="21"/>
        <v>0</v>
      </c>
      <c r="F248" s="24">
        <f ca="1">IF(D248=0,0,SUM($E$223:E248))</f>
        <v>0</v>
      </c>
    </row>
    <row r="249" spans="2:6" hidden="1">
      <c r="B249" s="23">
        <v>26</v>
      </c>
      <c r="C249" s="72" t="str">
        <f ca="1">IF(ISERROR(OFFSET('HARGA SATUAN'!$C$6,MATCH('REKAP MDU'!B249,'HARGA SATUAN'!$L$7:$L$1455,0),0)),"",OFFSET('HARGA SATUAN'!$C$6,MATCH('REKAP MDU'!B249,'HARGA SATUAN'!$L$7:$L$1455,0),0))</f>
        <v>CT TM Indoor Tipe Blok 40/5-5A</v>
      </c>
      <c r="D249" s="72">
        <f ca="1">SUMIFS(RAB!$F$14:$F$78,RAB!$C$14:$C$78,C249)</f>
        <v>0</v>
      </c>
      <c r="E249" s="24">
        <f t="shared" ca="1" si="21"/>
        <v>0</v>
      </c>
      <c r="F249" s="24">
        <f ca="1">IF(D249=0,0,SUM($E$223:E249))</f>
        <v>0</v>
      </c>
    </row>
    <row r="250" spans="2:6" hidden="1">
      <c r="B250" s="151">
        <v>27</v>
      </c>
      <c r="C250" s="72" t="str">
        <f ca="1">IF(ISERROR(OFFSET('HARGA SATUAN'!$C$6,MATCH('REKAP MDU'!B250,'HARGA SATUAN'!$L$7:$L$1455,0),0)),"",OFFSET('HARGA SATUAN'!$C$6,MATCH('REKAP MDU'!B250,'HARGA SATUAN'!$L$7:$L$1455,0),0))</f>
        <v>CT TM Indoor Tipe Blok 50/5-5A</v>
      </c>
      <c r="D250" s="72">
        <f ca="1">SUMIFS(RAB!$F$14:$F$78,RAB!$C$14:$C$78,C250)</f>
        <v>0</v>
      </c>
      <c r="E250" s="24">
        <f t="shared" ca="1" si="21"/>
        <v>0</v>
      </c>
      <c r="F250" s="24">
        <f ca="1">IF(D250=0,0,SUM($E$223:E250))</f>
        <v>0</v>
      </c>
    </row>
    <row r="251" spans="2:6" hidden="1">
      <c r="B251" s="23">
        <v>28</v>
      </c>
      <c r="C251" s="72" t="str">
        <f ca="1">IF(ISERROR(OFFSET('HARGA SATUAN'!$C$6,MATCH('REKAP MDU'!B251,'HARGA SATUAN'!$L$7:$L$1455,0),0)),"",OFFSET('HARGA SATUAN'!$C$6,MATCH('REKAP MDU'!B251,'HARGA SATUAN'!$L$7:$L$1455,0),0))</f>
        <v>CT TM Indoor Tipe Blok 60/5-5A</v>
      </c>
      <c r="D251" s="72">
        <f ca="1">SUMIFS(RAB!$F$14:$F$78,RAB!$C$14:$C$78,C251)</f>
        <v>0</v>
      </c>
      <c r="E251" s="24">
        <f t="shared" ca="1" si="21"/>
        <v>0</v>
      </c>
      <c r="F251" s="24">
        <f ca="1">IF(D251=0,0,SUM($E$223:E251))</f>
        <v>0</v>
      </c>
    </row>
    <row r="252" spans="2:6" hidden="1">
      <c r="B252" s="151">
        <v>29</v>
      </c>
      <c r="C252" s="72" t="str">
        <f ca="1">IF(ISERROR(OFFSET('HARGA SATUAN'!$C$6,MATCH('REKAP MDU'!B252,'HARGA SATUAN'!$L$7:$L$1455,0),0)),"",OFFSET('HARGA SATUAN'!$C$6,MATCH('REKAP MDU'!B252,'HARGA SATUAN'!$L$7:$L$1455,0),0))</f>
        <v>CT TM Indoor Tipe Blok 75/5-5A</v>
      </c>
      <c r="D252" s="72">
        <f ca="1">SUMIFS(RAB!$F$14:$F$78,RAB!$C$14:$C$78,C252)</f>
        <v>0</v>
      </c>
      <c r="E252" s="24">
        <f t="shared" ca="1" si="21"/>
        <v>0</v>
      </c>
      <c r="F252" s="24">
        <f ca="1">IF(D252=0,0,SUM($E$223:E252))</f>
        <v>0</v>
      </c>
    </row>
    <row r="253" spans="2:6" hidden="1">
      <c r="B253" s="23">
        <v>30</v>
      </c>
      <c r="C253" s="72" t="str">
        <f ca="1">IF(ISERROR(OFFSET('HARGA SATUAN'!$C$6,MATCH('REKAP MDU'!B253,'HARGA SATUAN'!$L$7:$L$1455,0),0)),"",OFFSET('HARGA SATUAN'!$C$6,MATCH('REKAP MDU'!B253,'HARGA SATUAN'!$L$7:$L$1455,0),0))</f>
        <v>CT TM Indoor Tipe Blok 80/5-5A</v>
      </c>
      <c r="D253" s="72">
        <f ca="1">SUMIFS(RAB!$F$14:$F$78,RAB!$C$14:$C$78,C253)</f>
        <v>0</v>
      </c>
      <c r="E253" s="24">
        <f t="shared" ca="1" si="21"/>
        <v>0</v>
      </c>
      <c r="F253" s="24">
        <f ca="1">IF(D253=0,0,SUM($E$223:E253))</f>
        <v>0</v>
      </c>
    </row>
    <row r="254" spans="2:6" hidden="1">
      <c r="B254" s="151">
        <v>31</v>
      </c>
      <c r="C254" s="72" t="str">
        <f ca="1">IF(ISERROR(OFFSET('HARGA SATUAN'!$C$6,MATCH('REKAP MDU'!B254,'HARGA SATUAN'!$L$7:$L$1455,0),0)),"",OFFSET('HARGA SATUAN'!$C$6,MATCH('REKAP MDU'!B254,'HARGA SATUAN'!$L$7:$L$1455,0),0))</f>
        <v>CT TM Indoor Tipe Blok 100/5-5A</v>
      </c>
      <c r="D254" s="72">
        <f ca="1">SUMIFS(RAB!$F$14:$F$78,RAB!$C$14:$C$78,C254)</f>
        <v>0</v>
      </c>
      <c r="E254" s="24">
        <f t="shared" ca="1" si="21"/>
        <v>0</v>
      </c>
      <c r="F254" s="24">
        <f ca="1">IF(D254=0,0,SUM($E$223:E254))</f>
        <v>0</v>
      </c>
    </row>
    <row r="255" spans="2:6" hidden="1">
      <c r="B255" s="23">
        <v>32</v>
      </c>
      <c r="C255" s="72" t="str">
        <f ca="1">IF(ISERROR(OFFSET('HARGA SATUAN'!$C$6,MATCH('REKAP MDU'!B255,'HARGA SATUAN'!$L$7:$L$1455,0),0)),"",OFFSET('HARGA SATUAN'!$C$6,MATCH('REKAP MDU'!B255,'HARGA SATUAN'!$L$7:$L$1455,0),0))</f>
        <v>CT TM Indoor Tipe Blok 150/5-5A</v>
      </c>
      <c r="D255" s="72">
        <f ca="1">SUMIFS(RAB!$F$14:$F$78,RAB!$C$14:$C$78,C255)</f>
        <v>0</v>
      </c>
      <c r="E255" s="24">
        <f t="shared" ca="1" si="21"/>
        <v>0</v>
      </c>
      <c r="F255" s="24">
        <f ca="1">IF(D255=0,0,SUM($E$223:E255))</f>
        <v>0</v>
      </c>
    </row>
    <row r="256" spans="2:6" hidden="1">
      <c r="B256" s="151">
        <v>33</v>
      </c>
      <c r="C256" s="72" t="str">
        <f ca="1">IF(ISERROR(OFFSET('HARGA SATUAN'!$C$6,MATCH('REKAP MDU'!B256,'HARGA SATUAN'!$L$7:$L$1455,0),0)),"",OFFSET('HARGA SATUAN'!$C$6,MATCH('REKAP MDU'!B256,'HARGA SATUAN'!$L$7:$L$1455,0),0))</f>
        <v>CT TM Indoor Tipe Blok 200/5-5A</v>
      </c>
      <c r="D256" s="72">
        <f ca="1">SUMIFS(RAB!$F$14:$F$78,RAB!$C$14:$C$78,C256)</f>
        <v>0</v>
      </c>
      <c r="E256" s="24">
        <f t="shared" ca="1" si="21"/>
        <v>0</v>
      </c>
      <c r="F256" s="24">
        <f ca="1">IF(D256=0,0,SUM($E$223:E256))</f>
        <v>0</v>
      </c>
    </row>
    <row r="257" spans="2:6" hidden="1">
      <c r="B257" s="23">
        <v>34</v>
      </c>
      <c r="C257" s="72" t="str">
        <f ca="1">IF(ISERROR(OFFSET('HARGA SATUAN'!$C$6,MATCH('REKAP MDU'!B257,'HARGA SATUAN'!$L$7:$L$1455,0),0)),"",OFFSET('HARGA SATUAN'!$C$6,MATCH('REKAP MDU'!B257,'HARGA SATUAN'!$L$7:$L$1455,0),0))</f>
        <v>CT TM Indoor Tipe Blok 250/5-5A</v>
      </c>
      <c r="D257" s="72">
        <f ca="1">SUMIFS(RAB!$F$14:$F$78,RAB!$C$14:$C$78,C257)</f>
        <v>0</v>
      </c>
      <c r="E257" s="24">
        <f t="shared" ca="1" si="21"/>
        <v>0</v>
      </c>
      <c r="F257" s="24">
        <f ca="1">IF(D257=0,0,SUM($E$223:E257))</f>
        <v>0</v>
      </c>
    </row>
    <row r="258" spans="2:6" hidden="1">
      <c r="B258" s="151">
        <v>35</v>
      </c>
      <c r="C258" s="72" t="str">
        <f ca="1">IF(ISERROR(OFFSET('HARGA SATUAN'!$C$6,MATCH('REKAP MDU'!B258,'HARGA SATUAN'!$L$7:$L$1455,0),0)),"",OFFSET('HARGA SATUAN'!$C$6,MATCH('REKAP MDU'!B258,'HARGA SATUAN'!$L$7:$L$1455,0),0))</f>
        <v>CT TM Indoor Tipe Blok 300/5-5A</v>
      </c>
      <c r="D258" s="72">
        <f ca="1">SUMIFS(RAB!$F$14:$F$78,RAB!$C$14:$C$78,C258)</f>
        <v>0</v>
      </c>
      <c r="E258" s="24">
        <f t="shared" ca="1" si="21"/>
        <v>0</v>
      </c>
      <c r="F258" s="24">
        <f ca="1">IF(D258=0,0,SUM($E$223:E258))</f>
        <v>0</v>
      </c>
    </row>
    <row r="259" spans="2:6" hidden="1">
      <c r="B259" s="23">
        <v>36</v>
      </c>
      <c r="C259" s="72" t="str">
        <f ca="1">IF(ISERROR(OFFSET('HARGA SATUAN'!$C$6,MATCH('REKAP MDU'!B259,'HARGA SATUAN'!$L$7:$L$1455,0),0)),"",OFFSET('HARGA SATUAN'!$C$6,MATCH('REKAP MDU'!B259,'HARGA SATUAN'!$L$7:$L$1455,0),0))</f>
        <v>CT TM Indoor Tipe Blok 400/5-5A</v>
      </c>
      <c r="D259" s="72">
        <f ca="1">SUMIFS(RAB!$F$14:$F$78,RAB!$C$14:$C$78,C259)</f>
        <v>0</v>
      </c>
      <c r="E259" s="24">
        <f t="shared" ca="1" si="21"/>
        <v>0</v>
      </c>
      <c r="F259" s="24">
        <f ca="1">IF(D259=0,0,SUM($E$223:E259))</f>
        <v>0</v>
      </c>
    </row>
    <row r="260" spans="2:6" hidden="1">
      <c r="B260" s="151">
        <v>37</v>
      </c>
      <c r="C260" s="72" t="str">
        <f ca="1">IF(ISERROR(OFFSET('HARGA SATUAN'!$C$6,MATCH('REKAP MDU'!B260,'HARGA SATUAN'!$L$7:$L$1455,0),0)),"",OFFSET('HARGA SATUAN'!$C$6,MATCH('REKAP MDU'!B260,'HARGA SATUAN'!$L$7:$L$1455,0),0))</f>
        <v>CT TM Indoor Tipe Blok 500/5-5A</v>
      </c>
      <c r="D260" s="72">
        <f ca="1">SUMIFS(RAB!$F$14:$F$78,RAB!$C$14:$C$78,C260)</f>
        <v>0</v>
      </c>
      <c r="E260" s="24">
        <f t="shared" ca="1" si="21"/>
        <v>0</v>
      </c>
      <c r="F260" s="24">
        <f ca="1">IF(D260=0,0,SUM($E$223:E260))</f>
        <v>0</v>
      </c>
    </row>
    <row r="261" spans="2:6" hidden="1">
      <c r="B261" s="23">
        <v>38</v>
      </c>
      <c r="C261" s="72" t="str">
        <f ca="1">IF(ISERROR(OFFSET('HARGA SATUAN'!$C$6,MATCH('REKAP MDU'!B261,'HARGA SATUAN'!$L$7:$L$1455,0),0)),"",OFFSET('HARGA SATUAN'!$C$6,MATCH('REKAP MDU'!B261,'HARGA SATUAN'!$L$7:$L$1455,0),0))</f>
        <v>CT TM Indoor Tipe Blok 600/5-5A</v>
      </c>
      <c r="D261" s="72">
        <f ca="1">SUMIFS(RAB!$F$14:$F$78,RAB!$C$14:$C$78,C261)</f>
        <v>0</v>
      </c>
      <c r="E261" s="24">
        <f t="shared" ca="1" si="21"/>
        <v>0</v>
      </c>
      <c r="F261" s="24">
        <f ca="1">IF(D261=0,0,SUM($E$223:E261))</f>
        <v>0</v>
      </c>
    </row>
    <row r="262" spans="2:6" hidden="1">
      <c r="B262" s="151">
        <v>39</v>
      </c>
      <c r="C262" s="72" t="str">
        <f ca="1">IF(ISERROR(OFFSET('HARGA SATUAN'!$C$6,MATCH('REKAP MDU'!B262,'HARGA SATUAN'!$L$7:$L$1455,0),0)),"",OFFSET('HARGA SATUAN'!$C$6,MATCH('REKAP MDU'!B262,'HARGA SATUAN'!$L$7:$L$1455,0),0))</f>
        <v>CT TM Indoor Tipe Blok 750/5-5A</v>
      </c>
      <c r="D262" s="72">
        <f ca="1">SUMIFS(RAB!$F$14:$F$78,RAB!$C$14:$C$78,C262)</f>
        <v>0</v>
      </c>
      <c r="E262" s="24">
        <f t="shared" ca="1" si="21"/>
        <v>0</v>
      </c>
      <c r="F262" s="24">
        <f ca="1">IF(D262=0,0,SUM($E$223:E262))</f>
        <v>0</v>
      </c>
    </row>
    <row r="263" spans="2:6" hidden="1">
      <c r="B263" s="23">
        <v>40</v>
      </c>
      <c r="C263" s="72" t="str">
        <f ca="1">IF(ISERROR(OFFSET('HARGA SATUAN'!$C$6,MATCH('REKAP MDU'!B263,'HARGA SATUAN'!$L$7:$L$1455,0),0)),"",OFFSET('HARGA SATUAN'!$C$6,MATCH('REKAP MDU'!B263,'HARGA SATUAN'!$L$7:$L$1455,0),0))</f>
        <v>CT TM Indoor Tipe Blok 800/5-5A</v>
      </c>
      <c r="D263" s="72">
        <f ca="1">SUMIFS(RAB!$F$14:$F$78,RAB!$C$14:$C$78,C263)</f>
        <v>0</v>
      </c>
      <c r="E263" s="24">
        <f t="shared" ca="1" si="21"/>
        <v>0</v>
      </c>
      <c r="F263" s="24">
        <f ca="1">IF(D263=0,0,SUM($E$223:E263))</f>
        <v>0</v>
      </c>
    </row>
    <row r="264" spans="2:6" hidden="1">
      <c r="B264" s="151">
        <v>41</v>
      </c>
      <c r="C264" s="72" t="str">
        <f ca="1">IF(ISERROR(OFFSET('HARGA SATUAN'!$C$6,MATCH('REKAP MDU'!B264,'HARGA SATUAN'!$L$7:$L$1455,0),0)),"",OFFSET('HARGA SATUAN'!$C$6,MATCH('REKAP MDU'!B264,'HARGA SATUAN'!$L$7:$L$1455,0),0))</f>
        <v>CT TM Indoor Tipe Blok 1000/5-5A</v>
      </c>
      <c r="D264" s="72">
        <f ca="1">SUMIFS(RAB!$F$14:$F$78,RAB!$C$14:$C$78,C264)</f>
        <v>0</v>
      </c>
      <c r="E264" s="24">
        <f t="shared" ca="1" si="21"/>
        <v>0</v>
      </c>
      <c r="F264" s="24">
        <f ca="1">IF(D264=0,0,SUM($E$223:E264))</f>
        <v>0</v>
      </c>
    </row>
    <row r="265" spans="2:6" hidden="1">
      <c r="B265" s="23">
        <v>42</v>
      </c>
      <c r="C265" s="72" t="str">
        <f ca="1">IF(ISERROR(OFFSET('HARGA SATUAN'!$C$6,MATCH('REKAP MDU'!B265,'HARGA SATUAN'!$L$7:$L$1455,0),0)),"",OFFSET('HARGA SATUAN'!$C$6,MATCH('REKAP MDU'!B265,'HARGA SATUAN'!$L$7:$L$1455,0),0))</f>
        <v>CT TM Indoor Tipe Ring 50/5-5A</v>
      </c>
      <c r="D265" s="72">
        <f ca="1">SUMIFS(RAB!$F$14:$F$78,RAB!$C$14:$C$78,C265)</f>
        <v>0</v>
      </c>
      <c r="E265" s="24">
        <f t="shared" ca="1" si="21"/>
        <v>0</v>
      </c>
      <c r="F265" s="24">
        <f ca="1">IF(D265=0,0,SUM($E$223:E265))</f>
        <v>0</v>
      </c>
    </row>
    <row r="266" spans="2:6" hidden="1">
      <c r="B266" s="151">
        <v>43</v>
      </c>
      <c r="C266" s="72" t="str">
        <f ca="1">IF(ISERROR(OFFSET('HARGA SATUAN'!$C$6,MATCH('REKAP MDU'!B266,'HARGA SATUAN'!$L$7:$L$1455,0),0)),"",OFFSET('HARGA SATUAN'!$C$6,MATCH('REKAP MDU'!B266,'HARGA SATUAN'!$L$7:$L$1455,0),0))</f>
        <v>CT TM Indoor Tipe Ring 100/5-5A</v>
      </c>
      <c r="D266" s="72">
        <f ca="1">SUMIFS(RAB!$F$14:$F$78,RAB!$C$14:$C$78,C266)</f>
        <v>0</v>
      </c>
      <c r="E266" s="24">
        <f t="shared" ca="1" si="21"/>
        <v>0</v>
      </c>
      <c r="F266" s="24">
        <f ca="1">IF(D266=0,0,SUM($E$223:E266))</f>
        <v>0</v>
      </c>
    </row>
    <row r="267" spans="2:6" hidden="1">
      <c r="B267" s="23">
        <v>44</v>
      </c>
      <c r="C267" s="72" t="str">
        <f ca="1">IF(ISERROR(OFFSET('HARGA SATUAN'!$C$6,MATCH('REKAP MDU'!B267,'HARGA SATUAN'!$L$7:$L$1455,0),0)),"",OFFSET('HARGA SATUAN'!$C$6,MATCH('REKAP MDU'!B267,'HARGA SATUAN'!$L$7:$L$1455,0),0))</f>
        <v>CT TM Outdoor  10/5</v>
      </c>
      <c r="D267" s="72">
        <f ca="1">SUMIFS(RAB!$F$14:$F$78,RAB!$C$14:$C$78,C267)</f>
        <v>0</v>
      </c>
      <c r="E267" s="24">
        <f t="shared" ca="1" si="21"/>
        <v>0</v>
      </c>
      <c r="F267" s="24">
        <f ca="1">IF(D267=0,0,SUM($E$223:E267))</f>
        <v>0</v>
      </c>
    </row>
    <row r="268" spans="2:6" hidden="1">
      <c r="B268" s="151">
        <v>45</v>
      </c>
      <c r="C268" s="72" t="str">
        <f ca="1">IF(ISERROR(OFFSET('HARGA SATUAN'!$C$6,MATCH('REKAP MDU'!B268,'HARGA SATUAN'!$L$7:$L$1455,0),0)),"",OFFSET('HARGA SATUAN'!$C$6,MATCH('REKAP MDU'!B268,'HARGA SATUAN'!$L$7:$L$1455,0),0))</f>
        <v>CT TM Outdoor  15/5</v>
      </c>
      <c r="D268" s="72">
        <f ca="1">SUMIFS(RAB!$F$14:$F$78,RAB!$C$14:$C$78,C268)</f>
        <v>0</v>
      </c>
      <c r="E268" s="24">
        <f t="shared" ca="1" si="21"/>
        <v>0</v>
      </c>
      <c r="F268" s="24">
        <f ca="1">IF(D268=0,0,SUM($E$223:E268))</f>
        <v>0</v>
      </c>
    </row>
    <row r="269" spans="2:6" hidden="1">
      <c r="B269" s="23">
        <v>46</v>
      </c>
      <c r="C269" s="72" t="str">
        <f ca="1">IF(ISERROR(OFFSET('HARGA SATUAN'!$C$6,MATCH('REKAP MDU'!B269,'HARGA SATUAN'!$L$7:$L$1455,0),0)),"",OFFSET('HARGA SATUAN'!$C$6,MATCH('REKAP MDU'!B269,'HARGA SATUAN'!$L$7:$L$1455,0),0))</f>
        <v>CT TM Outdoor  20/5</v>
      </c>
      <c r="D269" s="72">
        <f ca="1">SUMIFS(RAB!$F$14:$F$78,RAB!$C$14:$C$78,C269)</f>
        <v>0</v>
      </c>
      <c r="E269" s="24">
        <f t="shared" ca="1" si="21"/>
        <v>0</v>
      </c>
      <c r="F269" s="24">
        <f ca="1">IF(D269=0,0,SUM($E$223:E269))</f>
        <v>0</v>
      </c>
    </row>
    <row r="270" spans="2:6" hidden="1">
      <c r="B270" s="151">
        <v>47</v>
      </c>
      <c r="C270" s="72" t="str">
        <f ca="1">IF(ISERROR(OFFSET('HARGA SATUAN'!$C$6,MATCH('REKAP MDU'!B270,'HARGA SATUAN'!$L$7:$L$1455,0),0)),"",OFFSET('HARGA SATUAN'!$C$6,MATCH('REKAP MDU'!B270,'HARGA SATUAN'!$L$7:$L$1455,0),0))</f>
        <v>CT TM Outdoor  25/5</v>
      </c>
      <c r="D270" s="72">
        <f ca="1">SUMIFS(RAB!$F$14:$F$78,RAB!$C$14:$C$78,C270)</f>
        <v>0</v>
      </c>
      <c r="E270" s="24">
        <f t="shared" ca="1" si="21"/>
        <v>0</v>
      </c>
      <c r="F270" s="24">
        <f ca="1">IF(D270=0,0,SUM($E$223:E270))</f>
        <v>0</v>
      </c>
    </row>
    <row r="271" spans="2:6" hidden="1">
      <c r="B271" s="23">
        <v>48</v>
      </c>
      <c r="C271" s="72" t="str">
        <f ca="1">IF(ISERROR(OFFSET('HARGA SATUAN'!$C$6,MATCH('REKAP MDU'!B271,'HARGA SATUAN'!$L$7:$L$1455,0),0)),"",OFFSET('HARGA SATUAN'!$C$6,MATCH('REKAP MDU'!B271,'HARGA SATUAN'!$L$7:$L$1455,0),0))</f>
        <v>CT TM Outdoor  30/5</v>
      </c>
      <c r="D271" s="72">
        <f ca="1">SUMIFS(RAB!$F$14:$F$78,RAB!$C$14:$C$78,C271)</f>
        <v>0</v>
      </c>
      <c r="E271" s="24">
        <f t="shared" ca="1" si="21"/>
        <v>0</v>
      </c>
      <c r="F271" s="24">
        <f ca="1">IF(D271=0,0,SUM($E$223:E271))</f>
        <v>0</v>
      </c>
    </row>
    <row r="272" spans="2:6" hidden="1">
      <c r="B272" s="151">
        <v>49</v>
      </c>
      <c r="C272" s="72" t="str">
        <f ca="1">IF(ISERROR(OFFSET('HARGA SATUAN'!$C$6,MATCH('REKAP MDU'!B272,'HARGA SATUAN'!$L$7:$L$1455,0),0)),"",OFFSET('HARGA SATUAN'!$C$6,MATCH('REKAP MDU'!B272,'HARGA SATUAN'!$L$7:$L$1455,0),0))</f>
        <v>CT TM Outdoor  40/5</v>
      </c>
      <c r="D272" s="72">
        <f ca="1">SUMIFS(RAB!$F$14:$F$78,RAB!$C$14:$C$78,C272)</f>
        <v>0</v>
      </c>
      <c r="E272" s="24">
        <f t="shared" ca="1" si="21"/>
        <v>0</v>
      </c>
      <c r="F272" s="24">
        <f ca="1">IF(D272=0,0,SUM($E$223:E272))</f>
        <v>0</v>
      </c>
    </row>
    <row r="273" spans="2:6" hidden="1">
      <c r="B273" s="23">
        <v>50</v>
      </c>
      <c r="C273" s="72" t="str">
        <f ca="1">IF(ISERROR(OFFSET('HARGA SATUAN'!$C$6,MATCH('REKAP MDU'!B273,'HARGA SATUAN'!$L$7:$L$1455,0),0)),"",OFFSET('HARGA SATUAN'!$C$6,MATCH('REKAP MDU'!B273,'HARGA SATUAN'!$L$7:$L$1455,0),0))</f>
        <v>CT TM Outdoor  50/5</v>
      </c>
      <c r="D273" s="72">
        <f ca="1">SUMIFS(RAB!$F$14:$F$78,RAB!$C$14:$C$78,C273)</f>
        <v>0</v>
      </c>
      <c r="E273" s="24">
        <f t="shared" ca="1" si="21"/>
        <v>0</v>
      </c>
      <c r="F273" s="24">
        <f ca="1">IF(D273=0,0,SUM($E$223:E273))</f>
        <v>0</v>
      </c>
    </row>
    <row r="274" spans="2:6" hidden="1">
      <c r="B274" s="151">
        <v>51</v>
      </c>
      <c r="C274" s="72" t="str">
        <f ca="1">IF(ISERROR(OFFSET('HARGA SATUAN'!$C$6,MATCH('REKAP MDU'!B274,'HARGA SATUAN'!$L$7:$L$1455,0),0)),"",OFFSET('HARGA SATUAN'!$C$6,MATCH('REKAP MDU'!B274,'HARGA SATUAN'!$L$7:$L$1455,0),0))</f>
        <v>CT TM Outdoor  60/5</v>
      </c>
      <c r="D274" s="72">
        <f ca="1">SUMIFS(RAB!$F$14:$F$78,RAB!$C$14:$C$78,C274)</f>
        <v>0</v>
      </c>
      <c r="E274" s="24">
        <f t="shared" ca="1" si="21"/>
        <v>0</v>
      </c>
      <c r="F274" s="24">
        <f ca="1">IF(D274=0,0,SUM($E$223:E274))</f>
        <v>0</v>
      </c>
    </row>
    <row r="275" spans="2:6" hidden="1">
      <c r="B275" s="23">
        <v>52</v>
      </c>
      <c r="C275" s="72" t="str">
        <f ca="1">IF(ISERROR(OFFSET('HARGA SATUAN'!$C$6,MATCH('REKAP MDU'!B275,'HARGA SATUAN'!$L$7:$L$1455,0),0)),"",OFFSET('HARGA SATUAN'!$C$6,MATCH('REKAP MDU'!B275,'HARGA SATUAN'!$L$7:$L$1455,0),0))</f>
        <v>CT TM Outdoor  75/5</v>
      </c>
      <c r="D275" s="72">
        <f ca="1">SUMIFS(RAB!$F$14:$F$78,RAB!$C$14:$C$78,C275)</f>
        <v>0</v>
      </c>
      <c r="E275" s="24">
        <f t="shared" ca="1" si="21"/>
        <v>0</v>
      </c>
      <c r="F275" s="24">
        <f ca="1">IF(D275=0,0,SUM($E$223:E275))</f>
        <v>0</v>
      </c>
    </row>
    <row r="276" spans="2:6" hidden="1">
      <c r="B276" s="151">
        <v>53</v>
      </c>
      <c r="C276" s="72" t="str">
        <f ca="1">IF(ISERROR(OFFSET('HARGA SATUAN'!$C$6,MATCH('REKAP MDU'!B276,'HARGA SATUAN'!$L$7:$L$1455,0),0)),"",OFFSET('HARGA SATUAN'!$C$6,MATCH('REKAP MDU'!B276,'HARGA SATUAN'!$L$7:$L$1455,0),0))</f>
        <v>CT TM Outdoor 80/5</v>
      </c>
      <c r="D276" s="72">
        <f ca="1">SUMIFS(RAB!$F$14:$F$78,RAB!$C$14:$C$78,C276)</f>
        <v>0</v>
      </c>
      <c r="E276" s="24">
        <f t="shared" ca="1" si="21"/>
        <v>0</v>
      </c>
      <c r="F276" s="24">
        <f ca="1">IF(D276=0,0,SUM($E$223:E276))</f>
        <v>0</v>
      </c>
    </row>
    <row r="277" spans="2:6" hidden="1">
      <c r="B277" s="23">
        <v>54</v>
      </c>
      <c r="C277" s="72" t="str">
        <f ca="1">IF(ISERROR(OFFSET('HARGA SATUAN'!$C$6,MATCH('REKAP MDU'!B277,'HARGA SATUAN'!$L$7:$L$1455,0),0)),"",OFFSET('HARGA SATUAN'!$C$6,MATCH('REKAP MDU'!B277,'HARGA SATUAN'!$L$7:$L$1455,0),0))</f>
        <v>CT TM Outdoor 100/5</v>
      </c>
      <c r="D277" s="72">
        <f ca="1">SUMIFS(RAB!$F$14:$F$78,RAB!$C$14:$C$78,C277)</f>
        <v>0</v>
      </c>
      <c r="E277" s="24">
        <f t="shared" ca="1" si="21"/>
        <v>0</v>
      </c>
      <c r="F277" s="24">
        <f ca="1">IF(D277=0,0,SUM($E$223:E277))</f>
        <v>0</v>
      </c>
    </row>
    <row r="278" spans="2:6" hidden="1">
      <c r="B278" s="151">
        <v>55</v>
      </c>
      <c r="C278" s="72" t="str">
        <f ca="1">IF(ISERROR(OFFSET('HARGA SATUAN'!$C$6,MATCH('REKAP MDU'!B278,'HARGA SATUAN'!$L$7:$L$1455,0),0)),"",OFFSET('HARGA SATUAN'!$C$6,MATCH('REKAP MDU'!B278,'HARGA SATUAN'!$L$7:$L$1455,0),0))</f>
        <v>CT TM Outdoor 150/5</v>
      </c>
      <c r="D278" s="72">
        <f ca="1">SUMIFS(RAB!$F$14:$F$78,RAB!$C$14:$C$78,C278)</f>
        <v>0</v>
      </c>
      <c r="E278" s="24">
        <f t="shared" ca="1" si="21"/>
        <v>0</v>
      </c>
      <c r="F278" s="24">
        <f ca="1">IF(D278=0,0,SUM($E$223:E278))</f>
        <v>0</v>
      </c>
    </row>
    <row r="279" spans="2:6" hidden="1">
      <c r="B279" s="23">
        <v>56</v>
      </c>
      <c r="C279" s="72" t="str">
        <f ca="1">IF(ISERROR(OFFSET('HARGA SATUAN'!$C$6,MATCH('REKAP MDU'!B279,'HARGA SATUAN'!$L$7:$L$1455,0),0)),"",OFFSET('HARGA SATUAN'!$C$6,MATCH('REKAP MDU'!B279,'HARGA SATUAN'!$L$7:$L$1455,0),0))</f>
        <v>CT TM Outdoor 200/5</v>
      </c>
      <c r="D279" s="72">
        <f ca="1">SUMIFS(RAB!$F$14:$F$78,RAB!$C$14:$C$78,C279)</f>
        <v>0</v>
      </c>
      <c r="E279" s="24">
        <f t="shared" ca="1" si="21"/>
        <v>0</v>
      </c>
      <c r="F279" s="24">
        <f ca="1">IF(D279=0,0,SUM($E$223:E279))</f>
        <v>0</v>
      </c>
    </row>
    <row r="280" spans="2:6" hidden="1">
      <c r="B280" s="151">
        <v>57</v>
      </c>
      <c r="C280" s="72" t="str">
        <f ca="1">IF(ISERROR(OFFSET('HARGA SATUAN'!$C$6,MATCH('REKAP MDU'!B280,'HARGA SATUAN'!$L$7:$L$1455,0),0)),"",OFFSET('HARGA SATUAN'!$C$6,MATCH('REKAP MDU'!B280,'HARGA SATUAN'!$L$7:$L$1455,0),0))</f>
        <v>CT TM Outdoor 250/5</v>
      </c>
      <c r="D280" s="72">
        <f ca="1">SUMIFS(RAB!$F$14:$F$78,RAB!$C$14:$C$78,C280)</f>
        <v>0</v>
      </c>
      <c r="E280" s="24">
        <f t="shared" ca="1" si="21"/>
        <v>0</v>
      </c>
      <c r="F280" s="24">
        <f ca="1">IF(D280=0,0,SUM($E$223:E280))</f>
        <v>0</v>
      </c>
    </row>
    <row r="281" spans="2:6" hidden="1">
      <c r="B281" s="23">
        <v>58</v>
      </c>
      <c r="C281" s="72" t="str">
        <f ca="1">IF(ISERROR(OFFSET('HARGA SATUAN'!$C$6,MATCH('REKAP MDU'!B281,'HARGA SATUAN'!$L$7:$L$1455,0),0)),"",OFFSET('HARGA SATUAN'!$C$6,MATCH('REKAP MDU'!B281,'HARGA SATUAN'!$L$7:$L$1455,0),0))</f>
        <v>CT TM Outdoor 300/5</v>
      </c>
      <c r="D281" s="72">
        <f ca="1">SUMIFS(RAB!$F$14:$F$78,RAB!$C$14:$C$78,C281)</f>
        <v>0</v>
      </c>
      <c r="E281" s="24">
        <f t="shared" ca="1" si="21"/>
        <v>0</v>
      </c>
      <c r="F281" s="24">
        <f ca="1">IF(D281=0,0,SUM($E$223:E281))</f>
        <v>0</v>
      </c>
    </row>
    <row r="282" spans="2:6" hidden="1">
      <c r="B282" s="151">
        <v>59</v>
      </c>
      <c r="C282" s="72" t="str">
        <f ca="1">IF(ISERROR(OFFSET('HARGA SATUAN'!$C$6,MATCH('REKAP MDU'!B282,'HARGA SATUAN'!$L$7:$L$1455,0),0)),"",OFFSET('HARGA SATUAN'!$C$6,MATCH('REKAP MDU'!B282,'HARGA SATUAN'!$L$7:$L$1455,0),0))</f>
        <v>CT TM Outdoor 400/5</v>
      </c>
      <c r="D282" s="72">
        <f ca="1">SUMIFS(RAB!$F$14:$F$78,RAB!$C$14:$C$78,C282)</f>
        <v>0</v>
      </c>
      <c r="E282" s="24">
        <f t="shared" ca="1" si="21"/>
        <v>0</v>
      </c>
      <c r="F282" s="24">
        <f ca="1">IF(D282=0,0,SUM($E$223:E282))</f>
        <v>0</v>
      </c>
    </row>
    <row r="283" spans="2:6" hidden="1">
      <c r="B283" s="23">
        <v>60</v>
      </c>
      <c r="C283" s="72" t="str">
        <f ca="1">IF(ISERROR(OFFSET('HARGA SATUAN'!$C$6,MATCH('REKAP MDU'!B283,'HARGA SATUAN'!$L$7:$L$1455,0),0)),"",OFFSET('HARGA SATUAN'!$C$6,MATCH('REKAP MDU'!B283,'HARGA SATUAN'!$L$7:$L$1455,0),0))</f>
        <v>PT Indoor (ratio 20.000/v3 : 100/v3) Class 0.2s</v>
      </c>
      <c r="D283" s="72">
        <f ca="1">SUMIFS(RAB!$F$14:$F$78,RAB!$C$14:$C$78,C283)</f>
        <v>0</v>
      </c>
      <c r="E283" s="24">
        <f t="shared" ca="1" si="21"/>
        <v>0</v>
      </c>
      <c r="F283" s="24">
        <f ca="1">IF(D283=0,0,SUM($E$223:E283))</f>
        <v>0</v>
      </c>
    </row>
    <row r="284" spans="2:6" hidden="1">
      <c r="B284" s="151">
        <v>61</v>
      </c>
      <c r="C284" s="72" t="str">
        <f ca="1">IF(ISERROR(OFFSET('HARGA SATUAN'!$C$6,MATCH('REKAP MDU'!B284,'HARGA SATUAN'!$L$7:$L$1455,0),0)),"",OFFSET('HARGA SATUAN'!$C$6,MATCH('REKAP MDU'!B284,'HARGA SATUAN'!$L$7:$L$1455,0),0))</f>
        <v>PT Outdoor (ratio 20.000/v3 : 100/v3) Class 0.2s</v>
      </c>
      <c r="D284" s="72">
        <f ca="1">SUMIFS(RAB!$F$14:$F$78,RAB!$C$14:$C$78,C284)</f>
        <v>0</v>
      </c>
      <c r="E284" s="24">
        <f t="shared" ca="1" si="21"/>
        <v>0</v>
      </c>
      <c r="F284" s="24">
        <f ca="1">IF(D284=0,0,SUM($E$223:E284))</f>
        <v>0</v>
      </c>
    </row>
    <row r="285" spans="2:6" hidden="1">
      <c r="B285" s="23">
        <v>62</v>
      </c>
      <c r="C285" s="72" t="str">
        <f ca="1">IF(ISERROR(OFFSET('HARGA SATUAN'!$C$6,MATCH('REKAP MDU'!B285,'HARGA SATUAN'!$L$7:$L$1455,0),0)),"",OFFSET('HARGA SATUAN'!$C$6,MATCH('REKAP MDU'!B285,'HARGA SATUAN'!$L$7:$L$1455,0),0))</f>
        <v>Smart Box Langsung Daya 3.9 kVA MCCB 6 A</v>
      </c>
      <c r="D285" s="72">
        <f ca="1">SUMIFS(RAB!$F$14:$F$78,RAB!$C$14:$C$78,C285)</f>
        <v>0</v>
      </c>
      <c r="E285" s="24">
        <f t="shared" ca="1" si="21"/>
        <v>0</v>
      </c>
      <c r="F285" s="24">
        <f ca="1">IF(D285=0,0,SUM($E$223:E285))</f>
        <v>0</v>
      </c>
    </row>
    <row r="286" spans="2:6" hidden="1">
      <c r="B286" s="151">
        <v>63</v>
      </c>
      <c r="C286" s="72" t="str">
        <f ca="1">IF(ISERROR(OFFSET('HARGA SATUAN'!$C$6,MATCH('REKAP MDU'!B286,'HARGA SATUAN'!$L$7:$L$1455,0),0)),"",OFFSET('HARGA SATUAN'!$C$6,MATCH('REKAP MDU'!B286,'HARGA SATUAN'!$L$7:$L$1455,0),0))</f>
        <v>Smart Box Langsung Daya 6.6 kVA MCCB 10 A</v>
      </c>
      <c r="D286" s="72">
        <f ca="1">SUMIFS(RAB!$F$14:$F$78,RAB!$C$14:$C$78,C286)</f>
        <v>0</v>
      </c>
      <c r="E286" s="24">
        <f t="shared" ca="1" si="21"/>
        <v>0</v>
      </c>
      <c r="F286" s="24">
        <f ca="1">IF(D286=0,0,SUM($E$223:E286))</f>
        <v>0</v>
      </c>
    </row>
    <row r="287" spans="2:6" hidden="1">
      <c r="B287" s="23">
        <v>64</v>
      </c>
      <c r="C287" s="72" t="str">
        <f ca="1">IF(ISERROR(OFFSET('HARGA SATUAN'!$C$6,MATCH('REKAP MDU'!B287,'HARGA SATUAN'!$L$7:$L$1455,0),0)),"",OFFSET('HARGA SATUAN'!$C$6,MATCH('REKAP MDU'!B287,'HARGA SATUAN'!$L$7:$L$1455,0),0))</f>
        <v>Smart Box Langsung Daya 10.6 kVA MCCB 16 A</v>
      </c>
      <c r="D287" s="72">
        <f ca="1">SUMIFS(RAB!$F$14:$F$78,RAB!$C$14:$C$78,C287)</f>
        <v>0</v>
      </c>
      <c r="E287" s="24">
        <f t="shared" ca="1" si="21"/>
        <v>0</v>
      </c>
      <c r="F287" s="24">
        <f ca="1">IF(D287=0,0,SUM($E$223:E287))</f>
        <v>0</v>
      </c>
    </row>
    <row r="288" spans="2:6" hidden="1">
      <c r="B288" s="151">
        <v>65</v>
      </c>
      <c r="C288" s="72" t="str">
        <f ca="1">IF(ISERROR(OFFSET('HARGA SATUAN'!$C$6,MATCH('REKAP MDU'!B288,'HARGA SATUAN'!$L$7:$L$1455,0),0)),"",OFFSET('HARGA SATUAN'!$C$6,MATCH('REKAP MDU'!B288,'HARGA SATUAN'!$L$7:$L$1455,0),0))</f>
        <v>Smart Box Langsung Daya 13.2 kVA MCCB 20 A</v>
      </c>
      <c r="D288" s="72">
        <f ca="1">SUMIFS(RAB!$F$14:$F$78,RAB!$C$14:$C$78,C288)</f>
        <v>0</v>
      </c>
      <c r="E288" s="24">
        <f t="shared" ca="1" si="21"/>
        <v>0</v>
      </c>
      <c r="F288" s="24">
        <f ca="1">IF(D288=0,0,SUM($E$223:E288))</f>
        <v>0</v>
      </c>
    </row>
    <row r="289" spans="2:6" hidden="1">
      <c r="B289" s="23">
        <v>66</v>
      </c>
      <c r="C289" s="72" t="str">
        <f ca="1">IF(ISERROR(OFFSET('HARGA SATUAN'!$C$6,MATCH('REKAP MDU'!B289,'HARGA SATUAN'!$L$7:$L$1455,0),0)),"",OFFSET('HARGA SATUAN'!$C$6,MATCH('REKAP MDU'!B289,'HARGA SATUAN'!$L$7:$L$1455,0),0))</f>
        <v>Smart Box Langsung Daya 16.5 kVA MCCB 25 A</v>
      </c>
      <c r="D289" s="72">
        <f ca="1">SUMIFS(RAB!$F$14:$F$78,RAB!$C$14:$C$78,C289)</f>
        <v>0</v>
      </c>
      <c r="E289" s="24">
        <f t="shared" ref="E289:E352" ca="1" si="22">IF(D289=0,0,1)</f>
        <v>0</v>
      </c>
      <c r="F289" s="24">
        <f ca="1">IF(D289=0,0,SUM($E$223:E289))</f>
        <v>0</v>
      </c>
    </row>
    <row r="290" spans="2:6" hidden="1">
      <c r="B290" s="151">
        <v>67</v>
      </c>
      <c r="C290" s="72" t="str">
        <f ca="1">IF(ISERROR(OFFSET('HARGA SATUAN'!$C$6,MATCH('REKAP MDU'!B290,'HARGA SATUAN'!$L$7:$L$1455,0),0)),"",OFFSET('HARGA SATUAN'!$C$6,MATCH('REKAP MDU'!B290,'HARGA SATUAN'!$L$7:$L$1455,0),0))</f>
        <v>Smart Box Langsung Daya 23 kVA MCCB 35 A</v>
      </c>
      <c r="D290" s="72">
        <f ca="1">SUMIFS(RAB!$F$14:$F$78,RAB!$C$14:$C$78,C290)</f>
        <v>0</v>
      </c>
      <c r="E290" s="24">
        <f t="shared" ca="1" si="22"/>
        <v>0</v>
      </c>
      <c r="F290" s="24">
        <f ca="1">IF(D290=0,0,SUM($E$223:E290))</f>
        <v>0</v>
      </c>
    </row>
    <row r="291" spans="2:6" hidden="1">
      <c r="B291" s="23">
        <v>68</v>
      </c>
      <c r="C291" s="72" t="str">
        <f ca="1">IF(ISERROR(OFFSET('HARGA SATUAN'!$C$6,MATCH('REKAP MDU'!B291,'HARGA SATUAN'!$L$7:$L$1455,0),0)),"",OFFSET('HARGA SATUAN'!$C$6,MATCH('REKAP MDU'!B291,'HARGA SATUAN'!$L$7:$L$1455,0),0))</f>
        <v>Smart Box Langsung Daya 33 kVA MCCB 50 A</v>
      </c>
      <c r="D291" s="72">
        <f ca="1">SUMIFS(RAB!$F$14:$F$78,RAB!$C$14:$C$78,C291)</f>
        <v>0</v>
      </c>
      <c r="E291" s="24">
        <f t="shared" ca="1" si="22"/>
        <v>0</v>
      </c>
      <c r="F291" s="24">
        <f ca="1">IF(D291=0,0,SUM($E$223:E291))</f>
        <v>0</v>
      </c>
    </row>
    <row r="292" spans="2:6" hidden="1">
      <c r="B292" s="151">
        <v>69</v>
      </c>
      <c r="C292" s="72" t="str">
        <f ca="1">IF(ISERROR(OFFSET('HARGA SATUAN'!$C$6,MATCH('REKAP MDU'!B292,'HARGA SATUAN'!$L$7:$L$1455,0),0)),"",OFFSET('HARGA SATUAN'!$C$6,MATCH('REKAP MDU'!B292,'HARGA SATUAN'!$L$7:$L$1455,0),0))</f>
        <v>Smart Box Langsung Daya 41.5 kVA MCCB 63 A</v>
      </c>
      <c r="D292" s="72">
        <f ca="1">SUMIFS(RAB!$F$14:$F$78,RAB!$C$14:$C$78,C292)</f>
        <v>0</v>
      </c>
      <c r="E292" s="24">
        <f t="shared" ca="1" si="22"/>
        <v>0</v>
      </c>
      <c r="F292" s="24">
        <f ca="1">IF(D292=0,0,SUM($E$223:E292))</f>
        <v>0</v>
      </c>
    </row>
    <row r="293" spans="2:6" hidden="1">
      <c r="B293" s="23">
        <v>70</v>
      </c>
      <c r="C293" s="72" t="str">
        <f ca="1">IF(ISERROR(OFFSET('HARGA SATUAN'!$C$6,MATCH('REKAP MDU'!B293,'HARGA SATUAN'!$L$7:$L$1455,0),0)),"",OFFSET('HARGA SATUAN'!$C$6,MATCH('REKAP MDU'!B293,'HARGA SATUAN'!$L$7:$L$1455,0),0))</f>
        <v>Smart Box Tidak Langsung Daya 53 kVA MCCB 80 A</v>
      </c>
      <c r="D293" s="72">
        <f ca="1">SUMIFS(RAB!$F$14:$F$78,RAB!$C$14:$C$78,C293)</f>
        <v>0</v>
      </c>
      <c r="E293" s="24">
        <f t="shared" ca="1" si="22"/>
        <v>0</v>
      </c>
      <c r="F293" s="24">
        <f ca="1">IF(D293=0,0,SUM($E$223:E293))</f>
        <v>0</v>
      </c>
    </row>
    <row r="294" spans="2:6" hidden="1">
      <c r="B294" s="151">
        <v>71</v>
      </c>
      <c r="C294" s="72" t="str">
        <f ca="1">IF(ISERROR(OFFSET('HARGA SATUAN'!$C$6,MATCH('REKAP MDU'!B294,'HARGA SATUAN'!$L$7:$L$1455,0),0)),"",OFFSET('HARGA SATUAN'!$C$6,MATCH('REKAP MDU'!B294,'HARGA SATUAN'!$L$7:$L$1455,0),0))</f>
        <v>Smart Box Tidak Langsung Daya 66 kVA MCCB 100 A</v>
      </c>
      <c r="D294" s="72">
        <f ca="1">SUMIFS(RAB!$F$14:$F$78,RAB!$C$14:$C$78,C294)</f>
        <v>0</v>
      </c>
      <c r="E294" s="24">
        <f t="shared" ca="1" si="22"/>
        <v>0</v>
      </c>
      <c r="F294" s="24">
        <f ca="1">IF(D294=0,0,SUM($E$223:E294))</f>
        <v>0</v>
      </c>
    </row>
    <row r="295" spans="2:6" hidden="1">
      <c r="B295" s="23">
        <v>72</v>
      </c>
      <c r="C295" s="72" t="str">
        <f ca="1">IF(ISERROR(OFFSET('HARGA SATUAN'!$C$6,MATCH('REKAP MDU'!B295,'HARGA SATUAN'!$L$7:$L$1455,0),0)),"",OFFSET('HARGA SATUAN'!$C$6,MATCH('REKAP MDU'!B295,'HARGA SATUAN'!$L$7:$L$1455,0),0))</f>
        <v>Smart Box Tidak Langsung Daya 82.5 kVA MCCB 125 A</v>
      </c>
      <c r="D295" s="72">
        <f ca="1">SUMIFS(RAB!$F$14:$F$78,RAB!$C$14:$C$78,C295)</f>
        <v>0</v>
      </c>
      <c r="E295" s="24">
        <f t="shared" ca="1" si="22"/>
        <v>0</v>
      </c>
      <c r="F295" s="24">
        <f ca="1">IF(D295=0,0,SUM($E$223:E295))</f>
        <v>0</v>
      </c>
    </row>
    <row r="296" spans="2:6" hidden="1">
      <c r="B296" s="151">
        <v>73</v>
      </c>
      <c r="C296" s="72" t="str">
        <f ca="1">IF(ISERROR(OFFSET('HARGA SATUAN'!$C$6,MATCH('REKAP MDU'!B296,'HARGA SATUAN'!$L$7:$L$1455,0),0)),"",OFFSET('HARGA SATUAN'!$C$6,MATCH('REKAP MDU'!B296,'HARGA SATUAN'!$L$7:$L$1455,0),0))</f>
        <v>Smart Box Tidak Langsung Daya 105 kVA MCCB 160 A</v>
      </c>
      <c r="D296" s="72">
        <f ca="1">SUMIFS(RAB!$F$14:$F$78,RAB!$C$14:$C$78,C296)</f>
        <v>0</v>
      </c>
      <c r="E296" s="24">
        <f t="shared" ca="1" si="22"/>
        <v>0</v>
      </c>
      <c r="F296" s="24">
        <f ca="1">IF(D296=0,0,SUM($E$223:E296))</f>
        <v>0</v>
      </c>
    </row>
    <row r="297" spans="2:6" hidden="1">
      <c r="B297" s="23">
        <v>74</v>
      </c>
      <c r="C297" s="72" t="str">
        <f ca="1">IF(ISERROR(OFFSET('HARGA SATUAN'!$C$6,MATCH('REKAP MDU'!B297,'HARGA SATUAN'!$L$7:$L$1455,0),0)),"",OFFSET('HARGA SATUAN'!$C$6,MATCH('REKAP MDU'!B297,'HARGA SATUAN'!$L$7:$L$1455,0),0))</f>
        <v>Smart Box Tidak Langsung Daya 131 kVA MCCB 200 A</v>
      </c>
      <c r="D297" s="72">
        <f ca="1">SUMIFS(RAB!$F$14:$F$78,RAB!$C$14:$C$78,C297)</f>
        <v>0</v>
      </c>
      <c r="E297" s="24">
        <f t="shared" ca="1" si="22"/>
        <v>0</v>
      </c>
      <c r="F297" s="24">
        <f ca="1">IF(D297=0,0,SUM($E$223:E297))</f>
        <v>0</v>
      </c>
    </row>
    <row r="298" spans="2:6" hidden="1">
      <c r="B298" s="151">
        <v>75</v>
      </c>
      <c r="C298" s="72" t="str">
        <f ca="1">IF(ISERROR(OFFSET('HARGA SATUAN'!$C$6,MATCH('REKAP MDU'!B298,'HARGA SATUAN'!$L$7:$L$1455,0),0)),"",OFFSET('HARGA SATUAN'!$C$6,MATCH('REKAP MDU'!B298,'HARGA SATUAN'!$L$7:$L$1455,0),0))</f>
        <v>Smart Box Tidak Langsung Daya 147 kVA MCCB 225 A</v>
      </c>
      <c r="D298" s="72">
        <f ca="1">SUMIFS(RAB!$F$14:$F$78,RAB!$C$14:$C$78,C298)</f>
        <v>0</v>
      </c>
      <c r="E298" s="24">
        <f t="shared" ca="1" si="22"/>
        <v>0</v>
      </c>
      <c r="F298" s="24">
        <f ca="1">IF(D298=0,0,SUM($E$223:E298))</f>
        <v>0</v>
      </c>
    </row>
    <row r="299" spans="2:6" hidden="1">
      <c r="B299" s="23">
        <v>76</v>
      </c>
      <c r="C299" s="72" t="str">
        <f ca="1">IF(ISERROR(OFFSET('HARGA SATUAN'!$C$6,MATCH('REKAP MDU'!B299,'HARGA SATUAN'!$L$7:$L$1455,0),0)),"",OFFSET('HARGA SATUAN'!$C$6,MATCH('REKAP MDU'!B299,'HARGA SATUAN'!$L$7:$L$1455,0),0))</f>
        <v>Smart Box Tidak Langsung Daya 164 kVA MCCB 250 A</v>
      </c>
      <c r="D299" s="72">
        <f ca="1">SUMIFS(RAB!$F$14:$F$78,RAB!$C$14:$C$78,C299)</f>
        <v>0</v>
      </c>
      <c r="E299" s="24">
        <f t="shared" ca="1" si="22"/>
        <v>0</v>
      </c>
      <c r="F299" s="24">
        <f ca="1">IF(D299=0,0,SUM($E$223:E299))</f>
        <v>0</v>
      </c>
    </row>
    <row r="300" spans="2:6" hidden="1">
      <c r="B300" s="151">
        <v>77</v>
      </c>
      <c r="C300" s="72" t="str">
        <f ca="1">IF(ISERROR(OFFSET('HARGA SATUAN'!$C$6,MATCH('REKAP MDU'!B300,'HARGA SATUAN'!$L$7:$L$1455,0),0)),"",OFFSET('HARGA SATUAN'!$C$6,MATCH('REKAP MDU'!B300,'HARGA SATUAN'!$L$7:$L$1455,0),0))</f>
        <v>Smart Box Tidak Langsung Daya 197 kVA MCCB 300 A</v>
      </c>
      <c r="D300" s="72">
        <f ca="1">SUMIFS(RAB!$F$14:$F$78,RAB!$C$14:$C$78,C300)</f>
        <v>0</v>
      </c>
      <c r="E300" s="24">
        <f t="shared" ca="1" si="22"/>
        <v>0</v>
      </c>
      <c r="F300" s="24">
        <f ca="1">IF(D300=0,0,SUM($E$223:E300))</f>
        <v>0</v>
      </c>
    </row>
    <row r="301" spans="2:6" hidden="1">
      <c r="B301" s="23">
        <v>78</v>
      </c>
      <c r="C301" s="72" t="str">
        <f ca="1">IF(ISERROR(OFFSET('HARGA SATUAN'!$C$6,MATCH('REKAP MDU'!B301,'HARGA SATUAN'!$L$7:$L$1455,0),0)),"",OFFSET('HARGA SATUAN'!$C$6,MATCH('REKAP MDU'!B301,'HARGA SATUAN'!$L$7:$L$1455,0),0))</f>
        <v>Smart Box Tidak Langsung Daya TM</v>
      </c>
      <c r="D301" s="72">
        <f ca="1">SUMIFS(RAB!$F$14:$F$78,RAB!$C$14:$C$78,C301)</f>
        <v>0</v>
      </c>
      <c r="E301" s="24">
        <f t="shared" ca="1" si="22"/>
        <v>0</v>
      </c>
      <c r="F301" s="24">
        <f ca="1">IF(D301=0,0,SUM($E$223:E301))</f>
        <v>0</v>
      </c>
    </row>
    <row r="302" spans="2:6" hidden="1">
      <c r="B302" s="151">
        <v>79</v>
      </c>
      <c r="C302" s="72" t="str">
        <f ca="1">IF(ISERROR(OFFSET('HARGA SATUAN'!$C$6,MATCH('REKAP MDU'!B302,'HARGA SATUAN'!$L$7:$L$1455,0),0)),"",OFFSET('HARGA SATUAN'!$C$6,MATCH('REKAP MDU'!B302,'HARGA SATUAN'!$L$7:$L$1455,0),0))</f>
        <v>Air Insulated LBS Manual;24KV;630A;Min-16KA</v>
      </c>
      <c r="D302" s="72">
        <f ca="1">SUMIFS(RAB!$F$14:$F$78,RAB!$C$14:$C$78,C302)</f>
        <v>0</v>
      </c>
      <c r="E302" s="24">
        <f t="shared" ca="1" si="22"/>
        <v>0</v>
      </c>
      <c r="F302" s="24">
        <f ca="1">IF(D302=0,0,SUM($E$223:E302))</f>
        <v>0</v>
      </c>
    </row>
    <row r="303" spans="2:6" hidden="1">
      <c r="B303" s="23">
        <v>80</v>
      </c>
      <c r="C303" s="72" t="str">
        <f ca="1">IF(ISERROR(OFFSET('HARGA SATUAN'!$C$6,MATCH('REKAP MDU'!B303,'HARGA SATUAN'!$L$7:$L$1455,0),0)),"",OFFSET('HARGA SATUAN'!$C$6,MATCH('REKAP MDU'!B303,'HARGA SATUAN'!$L$7:$L$1455,0),0))</f>
        <v>Air Insulated LBS Motorized;24KV;630A;Min-16KA</v>
      </c>
      <c r="D303" s="72">
        <f ca="1">SUMIFS(RAB!$F$14:$F$78,RAB!$C$14:$C$78,C303)</f>
        <v>0</v>
      </c>
      <c r="E303" s="24">
        <f t="shared" ca="1" si="22"/>
        <v>0</v>
      </c>
      <c r="F303" s="24">
        <f ca="1">IF(D303=0,0,SUM($E$223:E303))</f>
        <v>0</v>
      </c>
    </row>
    <row r="304" spans="2:6" hidden="1">
      <c r="B304" s="151">
        <v>81</v>
      </c>
      <c r="C304" s="72" t="str">
        <f ca="1">IF(ISERROR(OFFSET('HARGA SATUAN'!$C$6,MATCH('REKAP MDU'!B304,'HARGA SATUAN'!$L$7:$L$1455,0),0)),"",OFFSET('HARGA SATUAN'!$C$6,MATCH('REKAP MDU'!B304,'HARGA SATUAN'!$L$7:$L$1455,0),0))</f>
        <v>Air Insulated CBOG Motorized+Metering;20KV;630A;Min-16KA</v>
      </c>
      <c r="D304" s="72">
        <f ca="1">SUMIFS(RAB!$F$14:$F$78,RAB!$C$14:$C$78,C304)</f>
        <v>0</v>
      </c>
      <c r="E304" s="24">
        <f t="shared" ca="1" si="22"/>
        <v>0</v>
      </c>
      <c r="F304" s="24">
        <f ca="1">IF(D304=0,0,SUM($E$223:E304))</f>
        <v>0</v>
      </c>
    </row>
    <row r="305" spans="2:6" hidden="1">
      <c r="B305" s="23">
        <v>82</v>
      </c>
      <c r="C305" s="72" t="str">
        <f ca="1">IF(ISERROR(OFFSET('HARGA SATUAN'!$C$6,MATCH('REKAP MDU'!B305,'HARGA SATUAN'!$L$7:$L$1455,0),0)),"",OFFSET('HARGA SATUAN'!$C$6,MATCH('REKAP MDU'!B305,'HARGA SATUAN'!$L$7:$L$1455,0),0))</f>
        <v>Fully Gas Insulated LBS Motorized;24KV;630A;Min-16KA</v>
      </c>
      <c r="D305" s="72">
        <f ca="1">SUMIFS(RAB!$F$14:$F$78,RAB!$C$14:$C$78,C305)</f>
        <v>0</v>
      </c>
      <c r="E305" s="24">
        <f t="shared" ca="1" si="22"/>
        <v>0</v>
      </c>
      <c r="F305" s="24">
        <f ca="1">IF(D305=0,0,SUM($E$223:E305))</f>
        <v>0</v>
      </c>
    </row>
    <row r="306" spans="2:6" hidden="1">
      <c r="B306" s="151">
        <v>83</v>
      </c>
      <c r="C306" s="72" t="str">
        <f ca="1">IF(ISERROR(OFFSET('HARGA SATUAN'!$C$6,MATCH('REKAP MDU'!B306,'HARGA SATUAN'!$L$7:$L$1455,0),0)),"",OFFSET('HARGA SATUAN'!$C$6,MATCH('REKAP MDU'!B306,'HARGA SATUAN'!$L$7:$L$1455,0),0))</f>
        <v>Fully Gas Insulated CBOG Motorized+Metering;20KV;630A;Min-16KA</v>
      </c>
      <c r="D306" s="72">
        <f ca="1">SUMIFS(RAB!$F$14:$F$78,RAB!$C$14:$C$78,C306)</f>
        <v>0</v>
      </c>
      <c r="E306" s="24">
        <f t="shared" ca="1" si="22"/>
        <v>0</v>
      </c>
      <c r="F306" s="24">
        <f ca="1">IF(D306=0,0,SUM($E$223:E306))</f>
        <v>0</v>
      </c>
    </row>
    <row r="307" spans="2:6" hidden="1">
      <c r="B307" s="23">
        <v>84</v>
      </c>
      <c r="C307" s="72" t="str">
        <f ca="1">IF(ISERROR(OFFSET('HARGA SATUAN'!$C$6,MATCH('REKAP MDU'!B307,'HARGA SATUAN'!$L$7:$L$1455,0),0)),"",OFFSET('HARGA SATUAN'!$C$6,MATCH('REKAP MDU'!B307,'HARGA SATUAN'!$L$7:$L$1455,0),0))</f>
        <v>Fully Gas Insulated LBS Manual;24KV;630A;Min-16KA</v>
      </c>
      <c r="D307" s="72">
        <f ca="1">SUMIFS(RAB!$F$14:$F$78,RAB!$C$14:$C$78,C307)</f>
        <v>0</v>
      </c>
      <c r="E307" s="24">
        <f t="shared" ca="1" si="22"/>
        <v>0</v>
      </c>
      <c r="F307" s="24">
        <f ca="1">IF(D307=0,0,SUM($E$223:E307))</f>
        <v>0</v>
      </c>
    </row>
    <row r="308" spans="2:6" hidden="1">
      <c r="B308" s="151">
        <v>85</v>
      </c>
      <c r="C308" s="72" t="str">
        <f ca="1">IF(ISERROR(OFFSET('HARGA SATUAN'!$C$6,MATCH('REKAP MDU'!B308,'HARGA SATUAN'!$L$7:$L$1455,0),0)),"",OFFSET('HARGA SATUAN'!$C$6,MATCH('REKAP MDU'!B308,'HARGA SATUAN'!$L$7:$L$1455,0),0))</f>
        <v>Automatic Change Over (ACO) TM</v>
      </c>
      <c r="D308" s="72">
        <f ca="1">SUMIFS(RAB!$F$14:$F$78,RAB!$C$14:$C$78,C308)</f>
        <v>0</v>
      </c>
      <c r="E308" s="24">
        <f t="shared" ca="1" si="22"/>
        <v>0</v>
      </c>
      <c r="F308" s="24">
        <f ca="1">IF(D308=0,0,SUM($E$223:E308))</f>
        <v>0</v>
      </c>
    </row>
    <row r="309" spans="2:6" hidden="1">
      <c r="B309" s="23">
        <v>86</v>
      </c>
      <c r="C309" s="72" t="str">
        <f ca="1">IF(ISERROR(OFFSET('HARGA SATUAN'!$C$6,MATCH('REKAP MDU'!B309,'HARGA SATUAN'!$L$7:$L$1455,0),0)),"",OFFSET('HARGA SATUAN'!$C$6,MATCH('REKAP MDU'!B309,'HARGA SATUAN'!$L$7:$L$1455,0),0))</f>
        <v>Automatic Change Over (ACO) TR</v>
      </c>
      <c r="D309" s="72">
        <f ca="1">SUMIFS(RAB!$F$14:$F$78,RAB!$C$14:$C$78,C309)</f>
        <v>0</v>
      </c>
      <c r="E309" s="24">
        <f t="shared" ca="1" si="22"/>
        <v>0</v>
      </c>
      <c r="F309" s="24">
        <f ca="1">IF(D309=0,0,SUM($E$223:E309))</f>
        <v>0</v>
      </c>
    </row>
    <row r="310" spans="2:6" hidden="1">
      <c r="B310" s="151">
        <v>87</v>
      </c>
      <c r="C310" s="72" t="str">
        <f ca="1">IF(ISERROR(OFFSET('HARGA SATUAN'!$C$6,MATCH('REKAP MDU'!B310,'HARGA SATUAN'!$L$7:$L$1455,0),0)),"",OFFSET('HARGA SATUAN'!$C$6,MATCH('REKAP MDU'!B310,'HARGA SATUAN'!$L$7:$L$1455,0),0))</f>
        <v>Metaclad;Outgoing;20kV;630A;25kA - GI</v>
      </c>
      <c r="D310" s="72">
        <f ca="1">SUMIFS(RAB!$F$14:$F$78,RAB!$C$14:$C$78,C310)</f>
        <v>0</v>
      </c>
      <c r="E310" s="24">
        <f t="shared" ca="1" si="22"/>
        <v>0</v>
      </c>
      <c r="F310" s="24">
        <f ca="1">IF(D310=0,0,SUM($E$223:E310))</f>
        <v>0</v>
      </c>
    </row>
    <row r="311" spans="2:6" hidden="1">
      <c r="B311" s="23">
        <v>88</v>
      </c>
      <c r="C311" s="72" t="str">
        <f ca="1">IF(ISERROR(OFFSET('HARGA SATUAN'!$C$6,MATCH('REKAP MDU'!B311,'HARGA SATUAN'!$L$7:$L$1455,0),0)),"",OFFSET('HARGA SATUAN'!$C$6,MATCH('REKAP MDU'!B311,'HARGA SATUAN'!$L$7:$L$1455,0),0))</f>
        <v>Metaclad;Couple;20kV;2000A;25kA - GI</v>
      </c>
      <c r="D311" s="72">
        <f ca="1">SUMIFS(RAB!$F$14:$F$78,RAB!$C$14:$C$78,C311)</f>
        <v>0</v>
      </c>
      <c r="E311" s="24">
        <f t="shared" ca="1" si="22"/>
        <v>0</v>
      </c>
      <c r="F311" s="24">
        <f ca="1">IF(D311=0,0,SUM($E$223:E311))</f>
        <v>0</v>
      </c>
    </row>
    <row r="312" spans="2:6" hidden="1">
      <c r="B312" s="151">
        <v>89</v>
      </c>
      <c r="C312" s="72" t="str">
        <f ca="1">IF(ISERROR(OFFSET('HARGA SATUAN'!$C$6,MATCH('REKAP MDU'!B312,'HARGA SATUAN'!$L$7:$L$1455,0),0)),"",OFFSET('HARGA SATUAN'!$C$6,MATCH('REKAP MDU'!B312,'HARGA SATUAN'!$L$7:$L$1455,0),0))</f>
        <v>Trafo 1 Fasa CSP 50 kVA</v>
      </c>
      <c r="D312" s="72">
        <f ca="1">SUMIFS(RAB!$F$14:$F$78,RAB!$C$14:$C$78,C312)</f>
        <v>0</v>
      </c>
      <c r="E312" s="24">
        <f t="shared" ca="1" si="22"/>
        <v>0</v>
      </c>
      <c r="F312" s="24">
        <f ca="1">IF(D312=0,0,SUM($E$223:E312))</f>
        <v>0</v>
      </c>
    </row>
    <row r="313" spans="2:6" hidden="1">
      <c r="B313" s="23">
        <v>90</v>
      </c>
      <c r="C313" s="72" t="str">
        <f ca="1">IF(ISERROR(OFFSET('HARGA SATUAN'!$C$6,MATCH('REKAP MDU'!B313,'HARGA SATUAN'!$L$7:$L$1455,0),0)),"",OFFSET('HARGA SATUAN'!$C$6,MATCH('REKAP MDU'!B313,'HARGA SATUAN'!$L$7:$L$1455,0),0))</f>
        <v>Trafo 3 phasa 50 kVA YNyn0</v>
      </c>
      <c r="D313" s="72">
        <f ca="1">SUMIFS(RAB!$F$14:$F$78,RAB!$C$14:$C$78,C313)</f>
        <v>0</v>
      </c>
      <c r="E313" s="24">
        <f t="shared" ca="1" si="22"/>
        <v>0</v>
      </c>
      <c r="F313" s="24">
        <f ca="1">IF(D313=0,0,SUM($E$223:E313))</f>
        <v>0</v>
      </c>
    </row>
    <row r="314" spans="2:6" hidden="1">
      <c r="B314" s="151">
        <v>91</v>
      </c>
      <c r="C314" s="72" t="str">
        <f ca="1">IF(ISERROR(OFFSET('HARGA SATUAN'!$C$6,MATCH('REKAP MDU'!B314,'HARGA SATUAN'!$L$7:$L$1455,0),0)),"",OFFSET('HARGA SATUAN'!$C$6,MATCH('REKAP MDU'!B314,'HARGA SATUAN'!$L$7:$L$1455,0),0))</f>
        <v>Trafo 3 phasa 100 kVA YNyn0</v>
      </c>
      <c r="D314" s="72">
        <f ca="1">SUMIFS(RAB!$F$14:$F$78,RAB!$C$14:$C$78,C314)</f>
        <v>0</v>
      </c>
      <c r="E314" s="24">
        <f t="shared" ca="1" si="22"/>
        <v>0</v>
      </c>
      <c r="F314" s="24">
        <f ca="1">IF(D314=0,0,SUM($E$223:E314))</f>
        <v>0</v>
      </c>
    </row>
    <row r="315" spans="2:6" hidden="1">
      <c r="B315" s="23">
        <v>92</v>
      </c>
      <c r="C315" s="72" t="str">
        <f ca="1">IF(ISERROR(OFFSET('HARGA SATUAN'!$C$6,MATCH('REKAP MDU'!B315,'HARGA SATUAN'!$L$7:$L$1455,0),0)),"",OFFSET('HARGA SATUAN'!$C$6,MATCH('REKAP MDU'!B315,'HARGA SATUAN'!$L$7:$L$1455,0),0))</f>
        <v>Trafo 3 phasa 160 kVA YNyn0</v>
      </c>
      <c r="D315" s="72">
        <f ca="1">SUMIFS(RAB!$F$14:$F$78,RAB!$C$14:$C$78,C315)</f>
        <v>0</v>
      </c>
      <c r="E315" s="24">
        <f t="shared" ca="1" si="22"/>
        <v>0</v>
      </c>
      <c r="F315" s="24">
        <f ca="1">IF(D315=0,0,SUM($E$223:E315))</f>
        <v>0</v>
      </c>
    </row>
    <row r="316" spans="2:6" hidden="1">
      <c r="B316" s="151">
        <v>93</v>
      </c>
      <c r="C316" s="72" t="str">
        <f ca="1">IF(ISERROR(OFFSET('HARGA SATUAN'!$C$6,MATCH('REKAP MDU'!B316,'HARGA SATUAN'!$L$7:$L$1455,0),0)),"",OFFSET('HARGA SATUAN'!$C$6,MATCH('REKAP MDU'!B316,'HARGA SATUAN'!$L$7:$L$1455,0),0))</f>
        <v>Trafo 3 phasa 50 kVA Yzn5</v>
      </c>
      <c r="D316" s="72">
        <f ca="1">SUMIFS(RAB!$F$14:$F$78,RAB!$C$14:$C$78,C316)</f>
        <v>0</v>
      </c>
      <c r="E316" s="24">
        <f t="shared" ca="1" si="22"/>
        <v>0</v>
      </c>
      <c r="F316" s="24">
        <f ca="1">IF(D316=0,0,SUM($E$223:E316))</f>
        <v>0</v>
      </c>
    </row>
    <row r="317" spans="2:6" hidden="1">
      <c r="B317" s="23">
        <v>94</v>
      </c>
      <c r="C317" s="72" t="str">
        <f ca="1">IF(ISERROR(OFFSET('HARGA SATUAN'!$C$6,MATCH('REKAP MDU'!B317,'HARGA SATUAN'!$L$7:$L$1455,0),0)),"",OFFSET('HARGA SATUAN'!$C$6,MATCH('REKAP MDU'!B317,'HARGA SATUAN'!$L$7:$L$1455,0),0))</f>
        <v>Trafo 3 phasa 100 kVA Yzn5</v>
      </c>
      <c r="D317" s="72">
        <f ca="1">SUMIFS(RAB!$F$14:$F$78,RAB!$C$14:$C$78,C317)</f>
        <v>0</v>
      </c>
      <c r="E317" s="24">
        <f t="shared" ca="1" si="22"/>
        <v>0</v>
      </c>
      <c r="F317" s="24">
        <f ca="1">IF(D317=0,0,SUM($E$223:E317))</f>
        <v>0</v>
      </c>
    </row>
    <row r="318" spans="2:6" hidden="1">
      <c r="B318" s="151">
        <v>95</v>
      </c>
      <c r="C318" s="72" t="str">
        <f ca="1">IF(ISERROR(OFFSET('HARGA SATUAN'!$C$6,MATCH('REKAP MDU'!B318,'HARGA SATUAN'!$L$7:$L$1455,0),0)),"",OFFSET('HARGA SATUAN'!$C$6,MATCH('REKAP MDU'!B318,'HARGA SATUAN'!$L$7:$L$1455,0),0))</f>
        <v>Trafo 3 phasa 160 kVA Yzn5</v>
      </c>
      <c r="D318" s="72">
        <f ca="1">SUMIFS(RAB!$F$14:$F$78,RAB!$C$14:$C$78,C318)</f>
        <v>0</v>
      </c>
      <c r="E318" s="24">
        <f t="shared" ca="1" si="22"/>
        <v>0</v>
      </c>
      <c r="F318" s="24">
        <f ca="1">IF(D318=0,0,SUM($E$223:E318))</f>
        <v>0</v>
      </c>
    </row>
    <row r="319" spans="2:6" hidden="1">
      <c r="B319" s="23">
        <v>96</v>
      </c>
      <c r="C319" s="72" t="str">
        <f ca="1">IF(ISERROR(OFFSET('HARGA SATUAN'!$C$6,MATCH('REKAP MDU'!B319,'HARGA SATUAN'!$L$7:$L$1455,0),0)),"",OFFSET('HARGA SATUAN'!$C$6,MATCH('REKAP MDU'!B319,'HARGA SATUAN'!$L$7:$L$1455,0),0))</f>
        <v>Trafo 3 phasa 200 kVA Dyn5</v>
      </c>
      <c r="D319" s="72">
        <f ca="1">SUMIFS(RAB!$F$14:$F$78,RAB!$C$14:$C$78,C319)</f>
        <v>0</v>
      </c>
      <c r="E319" s="24">
        <f t="shared" ca="1" si="22"/>
        <v>0</v>
      </c>
      <c r="F319" s="24">
        <f ca="1">IF(D319=0,0,SUM($E$223:E319))</f>
        <v>0</v>
      </c>
    </row>
    <row r="320" spans="2:6" hidden="1">
      <c r="B320" s="151">
        <v>97</v>
      </c>
      <c r="C320" s="72" t="str">
        <f ca="1">IF(ISERROR(OFFSET('HARGA SATUAN'!$C$6,MATCH('REKAP MDU'!B320,'HARGA SATUAN'!$L$7:$L$1455,0),0)),"",OFFSET('HARGA SATUAN'!$C$6,MATCH('REKAP MDU'!B320,'HARGA SATUAN'!$L$7:$L$1455,0),0))</f>
        <v>Trafo 3 phasa 250 kVA DYn5</v>
      </c>
      <c r="D320" s="72">
        <f ca="1">SUMIFS(RAB!$F$14:$F$78,RAB!$C$14:$C$78,C320)</f>
        <v>0</v>
      </c>
      <c r="E320" s="24">
        <f t="shared" ca="1" si="22"/>
        <v>0</v>
      </c>
      <c r="F320" s="24">
        <f ca="1">IF(D320=0,0,SUM($E$223:E320))</f>
        <v>0</v>
      </c>
    </row>
    <row r="321" spans="2:6" hidden="1">
      <c r="B321" s="23">
        <v>98</v>
      </c>
      <c r="C321" s="72" t="str">
        <f ca="1">IF(ISERROR(OFFSET('HARGA SATUAN'!$C$6,MATCH('REKAP MDU'!B321,'HARGA SATUAN'!$L$7:$L$1455,0),0)),"",OFFSET('HARGA SATUAN'!$C$6,MATCH('REKAP MDU'!B321,'HARGA SATUAN'!$L$7:$L$1455,0),0))</f>
        <v>Trafo 3 phasa 400 kVA DYn5 OD</v>
      </c>
      <c r="D321" s="72">
        <f ca="1">SUMIFS(RAB!$F$14:$F$78,RAB!$C$14:$C$78,C321)</f>
        <v>0</v>
      </c>
      <c r="E321" s="24">
        <f t="shared" ca="1" si="22"/>
        <v>0</v>
      </c>
      <c r="F321" s="24">
        <f ca="1">IF(D321=0,0,SUM($E$223:E321))</f>
        <v>0</v>
      </c>
    </row>
    <row r="322" spans="2:6" hidden="1">
      <c r="B322" s="151">
        <v>99</v>
      </c>
      <c r="C322" s="72" t="str">
        <f ca="1">IF(ISERROR(OFFSET('HARGA SATUAN'!$C$6,MATCH('REKAP MDU'!B322,'HARGA SATUAN'!$L$7:$L$1455,0),0)),"",OFFSET('HARGA SATUAN'!$C$6,MATCH('REKAP MDU'!B322,'HARGA SATUAN'!$L$7:$L$1455,0),0))</f>
        <v>LVCB 2 Jurusan 250 A MCCB</v>
      </c>
      <c r="D322" s="72">
        <f ca="1">SUMIFS(RAB!$F$14:$F$78,RAB!$C$14:$C$78,C322)</f>
        <v>0</v>
      </c>
      <c r="E322" s="24">
        <f t="shared" ca="1" si="22"/>
        <v>0</v>
      </c>
      <c r="F322" s="24">
        <f ca="1">IF(D322=0,0,SUM($E$223:E322))</f>
        <v>0</v>
      </c>
    </row>
    <row r="323" spans="2:6" hidden="1">
      <c r="B323" s="23">
        <v>100</v>
      </c>
      <c r="C323" s="72" t="str">
        <f ca="1">IF(ISERROR(OFFSET('HARGA SATUAN'!$C$6,MATCH('REKAP MDU'!B323,'HARGA SATUAN'!$L$7:$L$1455,0),0)),"",OFFSET('HARGA SATUAN'!$C$6,MATCH('REKAP MDU'!B323,'HARGA SATUAN'!$L$7:$L$1455,0),0))</f>
        <v>LVCB 2 Jurusan 250 A LBS</v>
      </c>
      <c r="D323" s="72">
        <f ca="1">SUMIFS(RAB!$F$14:$F$78,RAB!$C$14:$C$78,C323)</f>
        <v>0</v>
      </c>
      <c r="E323" s="24">
        <f t="shared" ca="1" si="22"/>
        <v>0</v>
      </c>
      <c r="F323" s="24">
        <f ca="1">IF(D323=0,0,SUM($E$223:E323))</f>
        <v>0</v>
      </c>
    </row>
    <row r="324" spans="2:6" hidden="1">
      <c r="B324" s="151">
        <v>101</v>
      </c>
      <c r="C324" s="72" t="str">
        <f ca="1">IF(ISERROR(OFFSET('HARGA SATUAN'!$C$6,MATCH('REKAP MDU'!B324,'HARGA SATUAN'!$L$7:$L$1455,0),0)),"",OFFSET('HARGA SATUAN'!$C$6,MATCH('REKAP MDU'!B324,'HARGA SATUAN'!$L$7:$L$1455,0),0))</f>
        <v>LVCB 2 Jurusan 400 A LBS</v>
      </c>
      <c r="D324" s="72">
        <f ca="1">SUMIFS(RAB!$F$14:$F$78,RAB!$C$14:$C$78,C324)</f>
        <v>0</v>
      </c>
      <c r="E324" s="24">
        <f t="shared" ca="1" si="22"/>
        <v>0</v>
      </c>
      <c r="F324" s="24">
        <f ca="1">IF(D324=0,0,SUM($E$223:E324))</f>
        <v>0</v>
      </c>
    </row>
    <row r="325" spans="2:6" hidden="1">
      <c r="B325" s="23">
        <v>102</v>
      </c>
      <c r="C325" s="72" t="str">
        <f ca="1">IF(ISERROR(OFFSET('HARGA SATUAN'!$C$6,MATCH('REKAP MDU'!B325,'HARGA SATUAN'!$L$7:$L$1455,0),0)),"",OFFSET('HARGA SATUAN'!$C$6,MATCH('REKAP MDU'!B325,'HARGA SATUAN'!$L$7:$L$1455,0),0))</f>
        <v>LVCB 4 Jurusan 400 A LBS</v>
      </c>
      <c r="D325" s="72">
        <f ca="1">SUMIFS(RAB!$F$14:$F$78,RAB!$C$14:$C$78,C325)</f>
        <v>0</v>
      </c>
      <c r="E325" s="24">
        <f t="shared" ca="1" si="22"/>
        <v>0</v>
      </c>
      <c r="F325" s="24">
        <f ca="1">IF(D325=0,0,SUM($E$223:E325))</f>
        <v>0</v>
      </c>
    </row>
    <row r="326" spans="2:6" hidden="1">
      <c r="B326" s="151">
        <v>103</v>
      </c>
      <c r="C326" s="72" t="str">
        <f ca="1">IF(ISERROR(OFFSET('HARGA SATUAN'!$C$6,MATCH('REKAP MDU'!B326,'HARGA SATUAN'!$L$7:$L$1455,0),0)),"",OFFSET('HARGA SATUAN'!$C$6,MATCH('REKAP MDU'!B326,'HARGA SATUAN'!$L$7:$L$1455,0),0))</f>
        <v>LVCB 4 Jurusan 630 A LBS</v>
      </c>
      <c r="D326" s="72">
        <f ca="1">SUMIFS(RAB!$F$14:$F$78,RAB!$C$14:$C$78,C326)</f>
        <v>0</v>
      </c>
      <c r="E326" s="24">
        <f t="shared" ca="1" si="22"/>
        <v>0</v>
      </c>
      <c r="F326" s="24">
        <f ca="1">IF(D326=0,0,SUM($E$223:E326))</f>
        <v>0</v>
      </c>
    </row>
    <row r="327" spans="2:6" hidden="1">
      <c r="B327" s="23">
        <v>104</v>
      </c>
      <c r="C327" s="72" t="str">
        <f ca="1">IF(ISERROR(OFFSET('HARGA SATUAN'!$C$6,MATCH('REKAP MDU'!B327,'HARGA SATUAN'!$L$7:$L$1455,0),0)),"",OFFSET('HARGA SATUAN'!$C$6,MATCH('REKAP MDU'!B327,'HARGA SATUAN'!$L$7:$L$1455,0),0))</f>
        <v>FCO Polymer</v>
      </c>
      <c r="D327" s="72">
        <f ca="1">SUMIFS(RAB!$F$14:$F$78,RAB!$C$14:$C$78,C327)</f>
        <v>0</v>
      </c>
      <c r="E327" s="24">
        <f t="shared" ca="1" si="22"/>
        <v>0</v>
      </c>
      <c r="F327" s="24">
        <f ca="1">IF(D327=0,0,SUM($E$223:E327))</f>
        <v>0</v>
      </c>
    </row>
    <row r="328" spans="2:6" hidden="1">
      <c r="B328" s="151">
        <v>105</v>
      </c>
      <c r="C328" s="72" t="str">
        <f ca="1">IF(ISERROR(OFFSET('HARGA SATUAN'!$C$6,MATCH('REKAP MDU'!B328,'HARGA SATUAN'!$L$7:$L$1455,0),0)),"",OFFSET('HARGA SATUAN'!$C$6,MATCH('REKAP MDU'!B328,'HARGA SATUAN'!$L$7:$L$1455,0),0))</f>
        <v>Load Break Switch</v>
      </c>
      <c r="D328" s="72">
        <f ca="1">SUMIFS(RAB!$F$14:$F$78,RAB!$C$14:$C$78,C328)</f>
        <v>0</v>
      </c>
      <c r="E328" s="24">
        <f t="shared" ca="1" si="22"/>
        <v>0</v>
      </c>
      <c r="F328" s="24">
        <f ca="1">IF(D328=0,0,SUM($E$223:E328))</f>
        <v>0</v>
      </c>
    </row>
    <row r="329" spans="2:6" hidden="1">
      <c r="B329" s="23">
        <v>106</v>
      </c>
      <c r="C329" s="72" t="str">
        <f ca="1">IF(ISERROR(OFFSET('HARGA SATUAN'!$C$6,MATCH('REKAP MDU'!B329,'HARGA SATUAN'!$L$7:$L$1455,0),0)),"",OFFSET('HARGA SATUAN'!$C$6,MATCH('REKAP MDU'!B329,'HARGA SATUAN'!$L$7:$L$1455,0),0))</f>
        <v>Recloser</v>
      </c>
      <c r="D329" s="72">
        <f ca="1">SUMIFS(RAB!$F$14:$F$78,RAB!$C$14:$C$78,C329)</f>
        <v>0</v>
      </c>
      <c r="E329" s="24">
        <f t="shared" ca="1" si="22"/>
        <v>0</v>
      </c>
      <c r="F329" s="24">
        <f ca="1">IF(D329=0,0,SUM($E$223:E329))</f>
        <v>0</v>
      </c>
    </row>
    <row r="330" spans="2:6" hidden="1">
      <c r="B330" s="151">
        <v>107</v>
      </c>
      <c r="C330" s="72" t="str">
        <f ca="1">IF(ISERROR(OFFSET('HARGA SATUAN'!$C$6,MATCH('REKAP MDU'!B330,'HARGA SATUAN'!$L$7:$L$1455,0),0)),"",OFFSET('HARGA SATUAN'!$C$6,MATCH('REKAP MDU'!B330,'HARGA SATUAN'!$L$7:$L$1455,0),0))</f>
        <v>Disconnecting Switch 20 KV - 630 A Porcelein</v>
      </c>
      <c r="D330" s="72">
        <f ca="1">SUMIFS(RAB!$F$14:$F$78,RAB!$C$14:$C$78,C330)</f>
        <v>0</v>
      </c>
      <c r="E330" s="24">
        <f t="shared" ca="1" si="22"/>
        <v>0</v>
      </c>
      <c r="F330" s="24">
        <f ca="1">IF(D330=0,0,SUM($E$223:E330))</f>
        <v>0</v>
      </c>
    </row>
    <row r="331" spans="2:6" hidden="1">
      <c r="B331" s="23">
        <v>108</v>
      </c>
      <c r="C331" s="72" t="str">
        <f ca="1">IF(ISERROR(OFFSET('HARGA SATUAN'!$C$6,MATCH('REKAP MDU'!B331,'HARGA SATUAN'!$L$7:$L$1455,0),0)),"",OFFSET('HARGA SATUAN'!$C$6,MATCH('REKAP MDU'!B331,'HARGA SATUAN'!$L$7:$L$1455,0),0))</f>
        <v>Disconnecting Switch 20 KV - 630 A Polymer</v>
      </c>
      <c r="D331" s="72">
        <f ca="1">SUMIFS(RAB!$F$14:$F$78,RAB!$C$14:$C$78,C331)</f>
        <v>0</v>
      </c>
      <c r="E331" s="24">
        <f t="shared" ca="1" si="22"/>
        <v>0</v>
      </c>
      <c r="F331" s="24">
        <f ca="1">IF(D331=0,0,SUM($E$223:E331))</f>
        <v>0</v>
      </c>
    </row>
    <row r="332" spans="2:6" hidden="1">
      <c r="B332" s="151">
        <v>109</v>
      </c>
      <c r="C332" s="72" t="str">
        <f ca="1">IF(ISERROR(OFFSET('HARGA SATUAN'!$C$6,MATCH('REKAP MDU'!B332,'HARGA SATUAN'!$L$7:$L$1455,0),0)),"",OFFSET('HARGA SATUAN'!$C$6,MATCH('REKAP MDU'!B332,'HARGA SATUAN'!$L$7:$L$1455,0),0))</f>
        <v>Lightning Arester (Polymer) 21 KV, 10 KA</v>
      </c>
      <c r="D332" s="72">
        <f ca="1">SUMIFS(RAB!$F$14:$F$78,RAB!$C$14:$C$78,C332)</f>
        <v>0</v>
      </c>
      <c r="E332" s="24">
        <f t="shared" ca="1" si="22"/>
        <v>0</v>
      </c>
      <c r="F332" s="24">
        <f ca="1">IF(D332=0,0,SUM($E$223:E332))</f>
        <v>0</v>
      </c>
    </row>
    <row r="333" spans="2:6" hidden="1">
      <c r="B333" s="23">
        <v>110</v>
      </c>
      <c r="C333" s="72" t="str">
        <f ca="1">IF(ISERROR(OFFSET('HARGA SATUAN'!$C$6,MATCH('REKAP MDU'!B333,'HARGA SATUAN'!$L$7:$L$1455,0),0)),"",OFFSET('HARGA SATUAN'!$C$6,MATCH('REKAP MDU'!B333,'HARGA SATUAN'!$L$7:$L$1455,0),0))</f>
        <v>Lightning Arester (Polymer) 24 KV, 10 KA</v>
      </c>
      <c r="D333" s="72">
        <f ca="1">SUMIFS(RAB!$F$14:$F$78,RAB!$C$14:$C$78,C333)</f>
        <v>0</v>
      </c>
      <c r="E333" s="24">
        <f t="shared" ca="1" si="22"/>
        <v>0</v>
      </c>
      <c r="F333" s="24">
        <f ca="1">IF(D333=0,0,SUM($E$223:E333))</f>
        <v>0</v>
      </c>
    </row>
    <row r="334" spans="2:6" hidden="1">
      <c r="B334" s="151">
        <v>111</v>
      </c>
      <c r="C334" s="72" t="str">
        <f ca="1">IF(ISERROR(OFFSET('HARGA SATUAN'!$C$6,MATCH('REKAP MDU'!B334,'HARGA SATUAN'!$L$7:$L$1455,0),0)),"",OFFSET('HARGA SATUAN'!$C$6,MATCH('REKAP MDU'!B334,'HARGA SATUAN'!$L$7:$L$1455,0),0))</f>
        <v>Isolator Tumpu ( Pin Post ) 20 KV Porcelein</v>
      </c>
      <c r="D334" s="72">
        <f ca="1">SUMIFS(RAB!$F$14:$F$78,RAB!$C$14:$C$78,C334)</f>
        <v>0</v>
      </c>
      <c r="E334" s="24">
        <f t="shared" ca="1" si="22"/>
        <v>0</v>
      </c>
      <c r="F334" s="24">
        <f ca="1">IF(D334=0,0,SUM($E$223:E334))</f>
        <v>0</v>
      </c>
    </row>
    <row r="335" spans="2:6" hidden="1">
      <c r="B335" s="23">
        <v>112</v>
      </c>
      <c r="C335" s="72" t="str">
        <f ca="1">IF(ISERROR(OFFSET('HARGA SATUAN'!$C$6,MATCH('REKAP MDU'!B335,'HARGA SATUAN'!$L$7:$L$1455,0),0)),"",OFFSET('HARGA SATUAN'!$C$6,MATCH('REKAP MDU'!B335,'HARGA SATUAN'!$L$7:$L$1455,0),0))</f>
        <v>Isolator Tumpu ( Line Post ) 20 KV Polymer</v>
      </c>
      <c r="D335" s="72">
        <f ca="1">SUMIFS(RAB!$F$14:$F$78,RAB!$C$14:$C$78,C335)</f>
        <v>0</v>
      </c>
      <c r="E335" s="24">
        <f t="shared" ca="1" si="22"/>
        <v>0</v>
      </c>
      <c r="F335" s="24">
        <f ca="1">IF(D335=0,0,SUM($E$223:E335))</f>
        <v>0</v>
      </c>
    </row>
    <row r="336" spans="2:6" hidden="1">
      <c r="B336" s="151">
        <v>113</v>
      </c>
      <c r="C336" s="72" t="str">
        <f ca="1">IF(ISERROR(OFFSET('HARGA SATUAN'!$C$6,MATCH('REKAP MDU'!B336,'HARGA SATUAN'!$L$7:$L$1455,0),0)),"",OFFSET('HARGA SATUAN'!$C$6,MATCH('REKAP MDU'!B336,'HARGA SATUAN'!$L$7:$L$1455,0),0))</f>
        <v>Isolator Tarik ( Strainkap Porcelain ) 20 KV</v>
      </c>
      <c r="D336" s="72">
        <f ca="1">SUMIFS(RAB!$F$14:$F$78,RAB!$C$14:$C$78,C336)</f>
        <v>0</v>
      </c>
      <c r="E336" s="24">
        <f t="shared" ca="1" si="22"/>
        <v>0</v>
      </c>
      <c r="F336" s="24">
        <f ca="1">IF(D336=0,0,SUM($E$223:E336))</f>
        <v>0</v>
      </c>
    </row>
    <row r="337" spans="2:6" hidden="1">
      <c r="B337" s="23">
        <v>114</v>
      </c>
      <c r="C337" s="72" t="str">
        <f ca="1">IF(ISERROR(OFFSET('HARGA SATUAN'!$C$6,MATCH('REKAP MDU'!B337,'HARGA SATUAN'!$L$7:$L$1455,0),0)),"",OFFSET('HARGA SATUAN'!$C$6,MATCH('REKAP MDU'!B337,'HARGA SATUAN'!$L$7:$L$1455,0),0))</f>
        <v>Isolator Tarik ( Suspension Polymer ) 20 KV</v>
      </c>
      <c r="D337" s="72">
        <f ca="1">SUMIFS(RAB!$F$14:$F$78,RAB!$C$14:$C$78,C337)</f>
        <v>0</v>
      </c>
      <c r="E337" s="24">
        <f t="shared" ca="1" si="22"/>
        <v>0</v>
      </c>
      <c r="F337" s="24">
        <f ca="1">IF(D337=0,0,SUM($E$223:E337))</f>
        <v>0</v>
      </c>
    </row>
    <row r="338" spans="2:6" hidden="1">
      <c r="B338" s="151">
        <v>115</v>
      </c>
      <c r="C338" s="72" t="str">
        <f ca="1">IF(ISERROR(OFFSET('HARGA SATUAN'!$C$6,MATCH('REKAP MDU'!B338,'HARGA SATUAN'!$L$7:$L$1455,0),0)),"",OFFSET('HARGA SATUAN'!$C$6,MATCH('REKAP MDU'!B338,'HARGA SATUAN'!$L$7:$L$1455,0),0))</f>
        <v>AAAC 70 mm²</v>
      </c>
      <c r="D338" s="72">
        <f ca="1">SUMIFS(RAB!$F$14:$F$78,RAB!$C$14:$C$78,C338)</f>
        <v>0</v>
      </c>
      <c r="E338" s="24">
        <f t="shared" ca="1" si="22"/>
        <v>0</v>
      </c>
      <c r="F338" s="24">
        <f ca="1">IF(D338=0,0,SUM($E$223:E338))</f>
        <v>0</v>
      </c>
    </row>
    <row r="339" spans="2:6" hidden="1">
      <c r="B339" s="23">
        <v>116</v>
      </c>
      <c r="C339" s="72" t="str">
        <f ca="1">IF(ISERROR(OFFSET('HARGA SATUAN'!$C$6,MATCH('REKAP MDU'!B339,'HARGA SATUAN'!$L$7:$L$1455,0),0)),"",OFFSET('HARGA SATUAN'!$C$6,MATCH('REKAP MDU'!B339,'HARGA SATUAN'!$L$7:$L$1455,0),0))</f>
        <v>AAAC 150 mm²</v>
      </c>
      <c r="D339" s="72">
        <f ca="1">SUMIFS(RAB!$F$14:$F$78,RAB!$C$14:$C$78,C339)</f>
        <v>0</v>
      </c>
      <c r="E339" s="24">
        <f t="shared" ca="1" si="22"/>
        <v>0</v>
      </c>
      <c r="F339" s="24">
        <f ca="1">IF(D339=0,0,SUM($E$223:E339))</f>
        <v>0</v>
      </c>
    </row>
    <row r="340" spans="2:6" hidden="1">
      <c r="B340" s="151">
        <v>117</v>
      </c>
      <c r="C340" s="72" t="str">
        <f ca="1">IF(ISERROR(OFFSET('HARGA SATUAN'!$C$6,MATCH('REKAP MDU'!B340,'HARGA SATUAN'!$L$7:$L$1455,0),0)),"",OFFSET('HARGA SATUAN'!$C$6,MATCH('REKAP MDU'!B340,'HARGA SATUAN'!$L$7:$L$1455,0),0))</f>
        <v>AAAC 240 mm²</v>
      </c>
      <c r="D340" s="72">
        <f ca="1">SUMIFS(RAB!$F$14:$F$78,RAB!$C$14:$C$78,C340)</f>
        <v>0</v>
      </c>
      <c r="E340" s="24">
        <f t="shared" ca="1" si="22"/>
        <v>0</v>
      </c>
      <c r="F340" s="24">
        <f ca="1">IF(D340=0,0,SUM($E$223:E340))</f>
        <v>0</v>
      </c>
    </row>
    <row r="341" spans="2:6" hidden="1">
      <c r="B341" s="23">
        <v>118</v>
      </c>
      <c r="C341" s="72" t="str">
        <f ca="1">IF(ISERROR(OFFSET('HARGA SATUAN'!$C$6,MATCH('REKAP MDU'!B341,'HARGA SATUAN'!$L$7:$L$1455,0),0)),"",OFFSET('HARGA SATUAN'!$C$6,MATCH('REKAP MDU'!B341,'HARGA SATUAN'!$L$7:$L$1455,0),0))</f>
        <v>AAAC/S 70 mm²</v>
      </c>
      <c r="D341" s="72">
        <f ca="1">SUMIFS(RAB!$F$14:$F$78,RAB!$C$14:$C$78,C341)</f>
        <v>0</v>
      </c>
      <c r="E341" s="24">
        <f t="shared" ca="1" si="22"/>
        <v>0</v>
      </c>
      <c r="F341" s="24">
        <f ca="1">IF(D341=0,0,SUM($E$223:E341))</f>
        <v>0</v>
      </c>
    </row>
    <row r="342" spans="2:6" hidden="1">
      <c r="B342" s="151">
        <v>119</v>
      </c>
      <c r="C342" s="72" t="str">
        <f ca="1">IF(ISERROR(OFFSET('HARGA SATUAN'!$C$6,MATCH('REKAP MDU'!B342,'HARGA SATUAN'!$L$7:$L$1455,0),0)),"",OFFSET('HARGA SATUAN'!$C$6,MATCH('REKAP MDU'!B342,'HARGA SATUAN'!$L$7:$L$1455,0),0))</f>
        <v>AAAC/S 150 mm²</v>
      </c>
      <c r="D342" s="72">
        <f ca="1">SUMIFS(RAB!$F$14:$F$78,RAB!$C$14:$C$78,C342)</f>
        <v>0</v>
      </c>
      <c r="E342" s="24">
        <f t="shared" ca="1" si="22"/>
        <v>0</v>
      </c>
      <c r="F342" s="24">
        <f ca="1">IF(D342=0,0,SUM($E$223:E342))</f>
        <v>0</v>
      </c>
    </row>
    <row r="343" spans="2:6" hidden="1">
      <c r="B343" s="23">
        <v>120</v>
      </c>
      <c r="C343" s="72" t="str">
        <f ca="1">IF(ISERROR(OFFSET('HARGA SATUAN'!$C$6,MATCH('REKAP MDU'!B343,'HARGA SATUAN'!$L$7:$L$1455,0),0)),"",OFFSET('HARGA SATUAN'!$C$6,MATCH('REKAP MDU'!B343,'HARGA SATUAN'!$L$7:$L$1455,0),0))</f>
        <v>AAAC/S 240 mm²</v>
      </c>
      <c r="D343" s="72">
        <f ca="1">SUMIFS(RAB!$F$14:$F$78,RAB!$C$14:$C$78,C343)</f>
        <v>0</v>
      </c>
      <c r="E343" s="24">
        <f t="shared" ca="1" si="22"/>
        <v>0</v>
      </c>
      <c r="F343" s="24">
        <f ca="1">IF(D343=0,0,SUM($E$223:E343))</f>
        <v>0</v>
      </c>
    </row>
    <row r="344" spans="2:6" hidden="1">
      <c r="B344" s="151">
        <v>121</v>
      </c>
      <c r="C344" s="72" t="str">
        <f ca="1">IF(ISERROR(OFFSET('HARGA SATUAN'!$C$6,MATCH('REKAP MDU'!B344,'HARGA SATUAN'!$L$7:$L$1455,0),0)),"",OFFSET('HARGA SATUAN'!$C$6,MATCH('REKAP MDU'!B344,'HARGA SATUAN'!$L$7:$L$1455,0),0))</f>
        <v>NFA2X-T 2 x 70 + N 70 mm²</v>
      </c>
      <c r="D344" s="72">
        <f ca="1">SUMIFS(RAB!$F$14:$F$78,RAB!$C$14:$C$78,C344)</f>
        <v>416</v>
      </c>
      <c r="E344" s="24">
        <f t="shared" ca="1" si="22"/>
        <v>1</v>
      </c>
      <c r="F344" s="24">
        <f ca="1">IF(D344=0,0,SUM($E$223:E344))</f>
        <v>3</v>
      </c>
    </row>
    <row r="345" spans="2:6" hidden="1">
      <c r="B345" s="23">
        <v>122</v>
      </c>
      <c r="C345" s="72" t="str">
        <f ca="1">IF(ISERROR(OFFSET('HARGA SATUAN'!$C$6,MATCH('REKAP MDU'!B345,'HARGA SATUAN'!$L$7:$L$1455,0),0)),"",OFFSET('HARGA SATUAN'!$C$6,MATCH('REKAP MDU'!B345,'HARGA SATUAN'!$L$7:$L$1455,0),0))</f>
        <v>NFA2X-T 3x35+1x35</v>
      </c>
      <c r="D345" s="72">
        <f ca="1">SUMIFS(RAB!$F$14:$F$78,RAB!$C$14:$C$78,C345)</f>
        <v>0</v>
      </c>
      <c r="E345" s="24">
        <f t="shared" ca="1" si="22"/>
        <v>0</v>
      </c>
      <c r="F345" s="24">
        <f ca="1">IF(D345=0,0,SUM($E$223:E345))</f>
        <v>0</v>
      </c>
    </row>
    <row r="346" spans="2:6" hidden="1">
      <c r="B346" s="151">
        <v>123</v>
      </c>
      <c r="C346" s="72" t="str">
        <f ca="1">IF(ISERROR(OFFSET('HARGA SATUAN'!$C$6,MATCH('REKAP MDU'!B346,'HARGA SATUAN'!$L$7:$L$1455,0),0)),"",OFFSET('HARGA SATUAN'!$C$6,MATCH('REKAP MDU'!B346,'HARGA SATUAN'!$L$7:$L$1455,0),0))</f>
        <v>NFA2X-T 3x70+1x70</v>
      </c>
      <c r="D346" s="72">
        <f ca="1">SUMIFS(RAB!$F$14:$F$78,RAB!$C$14:$C$78,C346)</f>
        <v>0</v>
      </c>
      <c r="E346" s="24">
        <f t="shared" ca="1" si="22"/>
        <v>0</v>
      </c>
      <c r="F346" s="24">
        <f ca="1">IF(D346=0,0,SUM($E$223:E346))</f>
        <v>0</v>
      </c>
    </row>
    <row r="347" spans="2:6" hidden="1">
      <c r="B347" s="23">
        <v>124</v>
      </c>
      <c r="C347" s="72" t="str">
        <f ca="1">IF(ISERROR(OFFSET('HARGA SATUAN'!$C$6,MATCH('REKAP MDU'!B347,'HARGA SATUAN'!$L$7:$L$1455,0),0)),"",OFFSET('HARGA SATUAN'!$C$6,MATCH('REKAP MDU'!B347,'HARGA SATUAN'!$L$7:$L$1455,0),0))</f>
        <v>NFA2X 2 x 10 mm²</v>
      </c>
      <c r="D347" s="72">
        <f ca="1">SUMIFS(RAB!$F$14:$F$78,RAB!$C$14:$C$78,C347)</f>
        <v>0</v>
      </c>
      <c r="E347" s="24">
        <f t="shared" ca="1" si="22"/>
        <v>0</v>
      </c>
      <c r="F347" s="24">
        <f ca="1">IF(D347=0,0,SUM($E$223:E347))</f>
        <v>0</v>
      </c>
    </row>
    <row r="348" spans="2:6" hidden="1">
      <c r="B348" s="151">
        <v>125</v>
      </c>
      <c r="C348" s="72" t="str">
        <f ca="1">IF(ISERROR(OFFSET('HARGA SATUAN'!$C$6,MATCH('REKAP MDU'!B348,'HARGA SATUAN'!$L$7:$L$1455,0),0)),"",OFFSET('HARGA SATUAN'!$C$6,MATCH('REKAP MDU'!B348,'HARGA SATUAN'!$L$7:$L$1455,0),0))</f>
        <v>NFA2X 2 x 16 mm²</v>
      </c>
      <c r="D348" s="72">
        <f ca="1">SUMIFS(RAB!$F$14:$F$78,RAB!$C$14:$C$78,C348)</f>
        <v>20</v>
      </c>
      <c r="E348" s="24">
        <f t="shared" ca="1" si="22"/>
        <v>1</v>
      </c>
      <c r="F348" s="24">
        <f ca="1">IF(D348=0,0,SUM($E$223:E348))</f>
        <v>4</v>
      </c>
    </row>
    <row r="349" spans="2:6" hidden="1">
      <c r="B349" s="23">
        <v>126</v>
      </c>
      <c r="C349" s="72" t="str">
        <f ca="1">IF(ISERROR(OFFSET('HARGA SATUAN'!$C$6,MATCH('REKAP MDU'!B349,'HARGA SATUAN'!$L$7:$L$1455,0),0)),"",OFFSET('HARGA SATUAN'!$C$6,MATCH('REKAP MDU'!B349,'HARGA SATUAN'!$L$7:$L$1455,0),0))</f>
        <v>NFA2X 4 x 16 mm²</v>
      </c>
      <c r="D349" s="72">
        <f ca="1">SUMIFS(RAB!$F$14:$F$78,RAB!$C$14:$C$78,C349)</f>
        <v>0</v>
      </c>
      <c r="E349" s="24">
        <f t="shared" ca="1" si="22"/>
        <v>0</v>
      </c>
      <c r="F349" s="24">
        <f ca="1">IF(D349=0,0,SUM($E$223:E349))</f>
        <v>0</v>
      </c>
    </row>
    <row r="350" spans="2:6" hidden="1">
      <c r="B350" s="151">
        <v>127</v>
      </c>
      <c r="C350" s="72" t="str">
        <f ca="1">IF(ISERROR(OFFSET('HARGA SATUAN'!$C$6,MATCH('REKAP MDU'!B350,'HARGA SATUAN'!$L$7:$L$1455,0),0)),"",OFFSET('HARGA SATUAN'!$C$6,MATCH('REKAP MDU'!B350,'HARGA SATUAN'!$L$7:$L$1455,0),0))</f>
        <v>NFA2X 4 x 70 mm²</v>
      </c>
      <c r="D350" s="72">
        <f ca="1">SUMIFS(RAB!$F$14:$F$78,RAB!$C$14:$C$78,C350)</f>
        <v>0</v>
      </c>
      <c r="E350" s="24">
        <f t="shared" ca="1" si="22"/>
        <v>0</v>
      </c>
      <c r="F350" s="24">
        <f ca="1">IF(D350=0,0,SUM($E$223:E350))</f>
        <v>0</v>
      </c>
    </row>
    <row r="351" spans="2:6" hidden="1">
      <c r="B351" s="23">
        <v>128</v>
      </c>
      <c r="C351" s="72" t="str">
        <f ca="1">IF(ISERROR(OFFSET('HARGA SATUAN'!$C$6,MATCH('REKAP MDU'!B351,'HARGA SATUAN'!$L$7:$L$1455,0),0)),"",OFFSET('HARGA SATUAN'!$C$6,MATCH('REKAP MDU'!B351,'HARGA SATUAN'!$L$7:$L$1455,0),0))</f>
        <v>Kabel NYY 1 x 70 mm²</v>
      </c>
      <c r="D351" s="72">
        <f ca="1">SUMIFS(RAB!$F$14:$F$78,RAB!$C$14:$C$78,C351)</f>
        <v>0</v>
      </c>
      <c r="E351" s="24">
        <f t="shared" ca="1" si="22"/>
        <v>0</v>
      </c>
      <c r="F351" s="24">
        <f ca="1">IF(D351=0,0,SUM($E$223:E351))</f>
        <v>0</v>
      </c>
    </row>
    <row r="352" spans="2:6" hidden="1">
      <c r="B352" s="151">
        <v>129</v>
      </c>
      <c r="C352" s="72" t="str">
        <f ca="1">IF(ISERROR(OFFSET('HARGA SATUAN'!$C$6,MATCH('REKAP MDU'!B352,'HARGA SATUAN'!$L$7:$L$1455,0),0)),"",OFFSET('HARGA SATUAN'!$C$6,MATCH('REKAP MDU'!B352,'HARGA SATUAN'!$L$7:$L$1455,0),0))</f>
        <v>Kabel NYY 1 x 95 mm²</v>
      </c>
      <c r="D352" s="72">
        <f ca="1">SUMIFS(RAB!$F$14:$F$78,RAB!$C$14:$C$78,C352)</f>
        <v>0</v>
      </c>
      <c r="E352" s="24">
        <f t="shared" ca="1" si="22"/>
        <v>0</v>
      </c>
      <c r="F352" s="24">
        <f ca="1">IF(D352=0,0,SUM($E$223:E352))</f>
        <v>0</v>
      </c>
    </row>
    <row r="353" spans="2:6" hidden="1">
      <c r="B353" s="23">
        <v>130</v>
      </c>
      <c r="C353" s="72" t="str">
        <f ca="1">IF(ISERROR(OFFSET('HARGA SATUAN'!$C$6,MATCH('REKAP MDU'!B353,'HARGA SATUAN'!$L$7:$L$1455,0),0)),"",OFFSET('HARGA SATUAN'!$C$6,MATCH('REKAP MDU'!B353,'HARGA SATUAN'!$L$7:$L$1455,0),0))</f>
        <v>Kabel NYY 1 x 150 mm²</v>
      </c>
      <c r="D353" s="72">
        <f ca="1">SUMIFS(RAB!$F$14:$F$78,RAB!$C$14:$C$78,C353)</f>
        <v>0</v>
      </c>
      <c r="E353" s="24">
        <f t="shared" ref="E353:E373" ca="1" si="23">IF(D353=0,0,1)</f>
        <v>0</v>
      </c>
      <c r="F353" s="24">
        <f ca="1">IF(D353=0,0,SUM($E$223:E353))</f>
        <v>0</v>
      </c>
    </row>
    <row r="354" spans="2:6" hidden="1">
      <c r="B354" s="151">
        <v>131</v>
      </c>
      <c r="C354" s="72" t="str">
        <f ca="1">IF(ISERROR(OFFSET('HARGA SATUAN'!$C$6,MATCH('REKAP MDU'!B354,'HARGA SATUAN'!$L$7:$L$1455,0),0)),"",OFFSET('HARGA SATUAN'!$C$6,MATCH('REKAP MDU'!B354,'HARGA SATUAN'!$L$7:$L$1455,0),0))</f>
        <v>Kabel NYY 1 x 240 mm²</v>
      </c>
      <c r="D354" s="72">
        <f ca="1">SUMIFS(RAB!$F$14:$F$78,RAB!$C$14:$C$78,C354)</f>
        <v>0</v>
      </c>
      <c r="E354" s="24">
        <f t="shared" ca="1" si="23"/>
        <v>0</v>
      </c>
      <c r="F354" s="24">
        <f ca="1">IF(D354=0,0,SUM($E$223:E354))</f>
        <v>0</v>
      </c>
    </row>
    <row r="355" spans="2:6" hidden="1">
      <c r="B355" s="23">
        <v>132</v>
      </c>
      <c r="C355" s="72" t="str">
        <f ca="1">IF(ISERROR(OFFSET('HARGA SATUAN'!$C$6,MATCH('REKAP MDU'!B355,'HARGA SATUAN'!$L$7:$L$1455,0),0)),"",OFFSET('HARGA SATUAN'!$C$6,MATCH('REKAP MDU'!B355,'HARGA SATUAN'!$L$7:$L$1455,0),0))</f>
        <v>Kabel NYY 4 x 70 mm²</v>
      </c>
      <c r="D355" s="72">
        <f ca="1">SUMIFS(RAB!$F$14:$F$78,RAB!$C$14:$C$78,C355)</f>
        <v>0</v>
      </c>
      <c r="E355" s="24">
        <f t="shared" ca="1" si="23"/>
        <v>0</v>
      </c>
      <c r="F355" s="24">
        <f ca="1">IF(D355=0,0,SUM($E$223:E355))</f>
        <v>0</v>
      </c>
    </row>
    <row r="356" spans="2:6" hidden="1">
      <c r="B356" s="151">
        <v>133</v>
      </c>
      <c r="C356" s="72" t="str">
        <f ca="1">IF(ISERROR(OFFSET('HARGA SATUAN'!$C$6,MATCH('REKAP MDU'!B356,'HARGA SATUAN'!$L$7:$L$1455,0),0)),"",OFFSET('HARGA SATUAN'!$C$6,MATCH('REKAP MDU'!B356,'HARGA SATUAN'!$L$7:$L$1455,0),0))</f>
        <v>Kabel NA2XSEYBY 20 KV, 3 x 150 mm²</v>
      </c>
      <c r="D356" s="72">
        <f ca="1">SUMIFS(RAB!$F$14:$F$78,RAB!$C$14:$C$78,C356)</f>
        <v>0</v>
      </c>
      <c r="E356" s="24">
        <f t="shared" ca="1" si="23"/>
        <v>0</v>
      </c>
      <c r="F356" s="24">
        <f ca="1">IF(D356=0,0,SUM($E$223:E356))</f>
        <v>0</v>
      </c>
    </row>
    <row r="357" spans="2:6" hidden="1">
      <c r="B357" s="23">
        <v>134</v>
      </c>
      <c r="C357" s="72" t="str">
        <f ca="1">IF(ISERROR(OFFSET('HARGA SATUAN'!$C$6,MATCH('REKAP MDU'!B357,'HARGA SATUAN'!$L$7:$L$1455,0),0)),"",OFFSET('HARGA SATUAN'!$C$6,MATCH('REKAP MDU'!B357,'HARGA SATUAN'!$L$7:$L$1455,0),0))</f>
        <v>Kabel NA2XSEYBY 20 KV, 3 x 240 mm²</v>
      </c>
      <c r="D357" s="72">
        <f ca="1">SUMIFS(RAB!$F$14:$F$78,RAB!$C$14:$C$78,C357)</f>
        <v>0</v>
      </c>
      <c r="E357" s="24">
        <f t="shared" ca="1" si="23"/>
        <v>0</v>
      </c>
      <c r="F357" s="24">
        <f ca="1">IF(D357=0,0,SUM($E$223:E357))</f>
        <v>0</v>
      </c>
    </row>
    <row r="358" spans="2:6" hidden="1">
      <c r="B358" s="151">
        <v>135</v>
      </c>
      <c r="C358" s="72" t="str">
        <f ca="1">IF(ISERROR(OFFSET('HARGA SATUAN'!$C$6,MATCH('REKAP MDU'!B358,'HARGA SATUAN'!$L$7:$L$1455,0),0)),"",OFFSET('HARGA SATUAN'!$C$6,MATCH('REKAP MDU'!B358,'HARGA SATUAN'!$L$7:$L$1455,0),0))</f>
        <v>Kabel NA2XSEYBY 20 KV, 3 x 300 mm²</v>
      </c>
      <c r="D358" s="72">
        <f ca="1">SUMIFS(RAB!$F$14:$F$78,RAB!$C$14:$C$78,C358)</f>
        <v>0</v>
      </c>
      <c r="E358" s="24">
        <f t="shared" ca="1" si="23"/>
        <v>0</v>
      </c>
      <c r="F358" s="24">
        <f ca="1">IF(D358=0,0,SUM($E$223:E358))</f>
        <v>0</v>
      </c>
    </row>
    <row r="359" spans="2:6" hidden="1">
      <c r="B359" s="23">
        <v>136</v>
      </c>
      <c r="C359" s="72" t="str">
        <f ca="1">IF(ISERROR(OFFSET('HARGA SATUAN'!$C$6,MATCH('REKAP MDU'!B359,'HARGA SATUAN'!$L$7:$L$1455,0),0)),"",OFFSET('HARGA SATUAN'!$C$6,MATCH('REKAP MDU'!B359,'HARGA SATUAN'!$L$7:$L$1455,0),0))</f>
        <v>MVTIC 3 x 150 + N 95 mm²</v>
      </c>
      <c r="D359" s="72">
        <f ca="1">SUMIFS(RAB!$F$14:$F$78,RAB!$C$14:$C$78,C359)</f>
        <v>0</v>
      </c>
      <c r="E359" s="24">
        <f t="shared" ca="1" si="23"/>
        <v>0</v>
      </c>
      <c r="F359" s="24">
        <f ca="1">IF(D359=0,0,SUM($E$223:E359))</f>
        <v>0</v>
      </c>
    </row>
    <row r="360" spans="2:6" hidden="1">
      <c r="B360" s="151">
        <v>137</v>
      </c>
      <c r="C360" s="72" t="str">
        <f ca="1">IF(ISERROR(OFFSET('HARGA SATUAN'!$C$6,MATCH('REKAP MDU'!B360,'HARGA SATUAN'!$L$7:$L$1455,0),0)),"",OFFSET('HARGA SATUAN'!$C$6,MATCH('REKAP MDU'!B360,'HARGA SATUAN'!$L$7:$L$1455,0),0))</f>
        <v>MVTIC 3 x 240 + N 95 mm²</v>
      </c>
      <c r="D360" s="72">
        <f ca="1">SUMIFS(RAB!$F$14:$F$78,RAB!$C$14:$C$78,C360)</f>
        <v>0</v>
      </c>
      <c r="E360" s="24">
        <f t="shared" ca="1" si="23"/>
        <v>0</v>
      </c>
      <c r="F360" s="24">
        <f ca="1">IF(D360=0,0,SUM($E$223:E360))</f>
        <v>0</v>
      </c>
    </row>
    <row r="361" spans="2:6" hidden="1">
      <c r="B361" s="23">
        <v>138</v>
      </c>
      <c r="C361" s="72" t="str">
        <f ca="1">IF(ISERROR(OFFSET('HARGA SATUAN'!$C$6,MATCH('REKAP MDU'!B361,'HARGA SATUAN'!$L$7:$L$1455,0),0)),"",OFFSET('HARGA SATUAN'!$C$6,MATCH('REKAP MDU'!B361,'HARGA SATUAN'!$L$7:$L$1455,0),0))</f>
        <v/>
      </c>
      <c r="D361" s="72">
        <f ca="1">SUMIFS(RAB!$F$14:$F$78,RAB!$C$14:$C$78,C361)</f>
        <v>0</v>
      </c>
      <c r="E361" s="24">
        <f t="shared" ca="1" si="23"/>
        <v>0</v>
      </c>
      <c r="F361" s="24">
        <f ca="1">IF(D361=0,0,SUM($E$223:E361))</f>
        <v>0</v>
      </c>
    </row>
    <row r="362" spans="2:6" hidden="1">
      <c r="B362" s="151">
        <v>139</v>
      </c>
      <c r="C362" s="72" t="str">
        <f ca="1">IF(ISERROR(OFFSET('HARGA SATUAN'!$C$6,MATCH('REKAP MDU'!B362,'HARGA SATUAN'!$L$7:$L$1455,0),0)),"",OFFSET('HARGA SATUAN'!$C$6,MATCH('REKAP MDU'!B362,'HARGA SATUAN'!$L$7:$L$1455,0),0))</f>
        <v/>
      </c>
      <c r="D362" s="72">
        <f ca="1">SUMIFS(RAB!$F$14:$F$78,RAB!$C$14:$C$78,C362)</f>
        <v>0</v>
      </c>
      <c r="E362" s="24">
        <f t="shared" ca="1" si="23"/>
        <v>0</v>
      </c>
      <c r="F362" s="24">
        <f ca="1">IF(D362=0,0,SUM($E$223:E362))</f>
        <v>0</v>
      </c>
    </row>
    <row r="363" spans="2:6" hidden="1">
      <c r="B363" s="23">
        <v>140</v>
      </c>
      <c r="C363" s="72" t="str">
        <f ca="1">IF(ISERROR(OFFSET('HARGA SATUAN'!$C$6,MATCH('REKAP MDU'!B363,'HARGA SATUAN'!$L$7:$L$1455,0),0)),"",OFFSET('HARGA SATUAN'!$C$6,MATCH('REKAP MDU'!B363,'HARGA SATUAN'!$L$7:$L$1455,0),0))</f>
        <v/>
      </c>
      <c r="D363" s="72">
        <f ca="1">SUMIFS(RAB!$F$14:$F$78,RAB!$C$14:$C$78,C363)</f>
        <v>0</v>
      </c>
      <c r="E363" s="24">
        <f t="shared" ca="1" si="23"/>
        <v>0</v>
      </c>
      <c r="F363" s="24">
        <f ca="1">IF(D363=0,0,SUM($E$223:E363))</f>
        <v>0</v>
      </c>
    </row>
    <row r="364" spans="2:6" hidden="1">
      <c r="B364" s="151">
        <v>141</v>
      </c>
      <c r="C364" s="72" t="str">
        <f ca="1">IF(ISERROR(OFFSET('HARGA SATUAN'!$C$6,MATCH('REKAP MDU'!B364,'HARGA SATUAN'!$L$7:$L$1455,0),0)),"",OFFSET('HARGA SATUAN'!$C$6,MATCH('REKAP MDU'!B364,'HARGA SATUAN'!$L$7:$L$1455,0),0))</f>
        <v/>
      </c>
      <c r="D364" s="72">
        <f ca="1">SUMIFS(RAB!$F$14:$F$78,RAB!$C$14:$C$78,C364)</f>
        <v>0</v>
      </c>
      <c r="E364" s="24">
        <f t="shared" ca="1" si="23"/>
        <v>0</v>
      </c>
      <c r="F364" s="24">
        <f ca="1">IF(D364=0,0,SUM($E$223:E364))</f>
        <v>0</v>
      </c>
    </row>
    <row r="365" spans="2:6" hidden="1">
      <c r="B365" s="23">
        <v>142</v>
      </c>
      <c r="C365" s="72" t="str">
        <f ca="1">IF(ISERROR(OFFSET('HARGA SATUAN'!$C$6,MATCH('REKAP MDU'!B365,'HARGA SATUAN'!$L$7:$L$1455,0),0)),"",OFFSET('HARGA SATUAN'!$C$6,MATCH('REKAP MDU'!B365,'HARGA SATUAN'!$L$7:$L$1455,0),0))</f>
        <v/>
      </c>
      <c r="D365" s="72">
        <f ca="1">SUMIFS(RAB!$F$14:$F$78,RAB!$C$14:$C$78,C365)</f>
        <v>0</v>
      </c>
      <c r="E365" s="24">
        <f t="shared" ca="1" si="23"/>
        <v>0</v>
      </c>
      <c r="F365" s="24">
        <f ca="1">IF(D365=0,0,SUM($E$223:E365))</f>
        <v>0</v>
      </c>
    </row>
    <row r="366" spans="2:6" hidden="1">
      <c r="B366" s="151">
        <v>143</v>
      </c>
      <c r="C366" s="72" t="str">
        <f ca="1">IF(ISERROR(OFFSET('HARGA SATUAN'!$C$6,MATCH('REKAP MDU'!B366,'HARGA SATUAN'!$L$7:$L$1455,0),0)),"",OFFSET('HARGA SATUAN'!$C$6,MATCH('REKAP MDU'!B366,'HARGA SATUAN'!$L$7:$L$1455,0),0))</f>
        <v/>
      </c>
      <c r="D366" s="72">
        <f ca="1">SUMIFS(RAB!$F$14:$F$78,RAB!$C$14:$C$78,C366)</f>
        <v>0</v>
      </c>
      <c r="E366" s="24">
        <f t="shared" ca="1" si="23"/>
        <v>0</v>
      </c>
      <c r="F366" s="24">
        <f ca="1">IF(D366=0,0,SUM($E$223:E366))</f>
        <v>0</v>
      </c>
    </row>
    <row r="367" spans="2:6" hidden="1">
      <c r="B367" s="23">
        <v>144</v>
      </c>
      <c r="C367" s="72" t="str">
        <f ca="1">IF(ISERROR(OFFSET('HARGA SATUAN'!$C$6,MATCH('REKAP MDU'!B367,'HARGA SATUAN'!$L$7:$L$1455,0),0)),"",OFFSET('HARGA SATUAN'!$C$6,MATCH('REKAP MDU'!B367,'HARGA SATUAN'!$L$7:$L$1455,0),0))</f>
        <v/>
      </c>
      <c r="D367" s="72">
        <f ca="1">SUMIFS(RAB!$F$14:$F$78,RAB!$C$14:$C$78,C367)</f>
        <v>0</v>
      </c>
      <c r="E367" s="24">
        <f t="shared" ca="1" si="23"/>
        <v>0</v>
      </c>
      <c r="F367" s="24">
        <f ca="1">IF(D367=0,0,SUM($E$223:E367))</f>
        <v>0</v>
      </c>
    </row>
    <row r="368" spans="2:6" hidden="1">
      <c r="B368" s="151">
        <v>145</v>
      </c>
      <c r="C368" s="72" t="str">
        <f ca="1">IF(ISERROR(OFFSET('HARGA SATUAN'!$C$6,MATCH('REKAP MDU'!B368,'HARGA SATUAN'!$L$7:$L$1455,0),0)),"",OFFSET('HARGA SATUAN'!$C$6,MATCH('REKAP MDU'!B368,'HARGA SATUAN'!$L$7:$L$1455,0),0))</f>
        <v/>
      </c>
      <c r="D368" s="72">
        <f ca="1">SUMIFS(RAB!$F$14:$F$78,RAB!$C$14:$C$78,C368)</f>
        <v>0</v>
      </c>
      <c r="E368" s="24">
        <f t="shared" ca="1" si="23"/>
        <v>0</v>
      </c>
      <c r="F368" s="24">
        <f ca="1">IF(D368=0,0,SUM($E$223:E368))</f>
        <v>0</v>
      </c>
    </row>
    <row r="369" spans="2:6" hidden="1">
      <c r="B369" s="23">
        <v>146</v>
      </c>
      <c r="C369" s="72" t="str">
        <f ca="1">IF(ISERROR(OFFSET('HARGA SATUAN'!$C$6,MATCH('REKAP MDU'!B369,'HARGA SATUAN'!$L$7:$L$1455,0),0)),"",OFFSET('HARGA SATUAN'!$C$6,MATCH('REKAP MDU'!B369,'HARGA SATUAN'!$L$7:$L$1455,0),0))</f>
        <v/>
      </c>
      <c r="D369" s="72">
        <f ca="1">SUMIFS(RAB!$F$14:$F$78,RAB!$C$14:$C$78,C369)</f>
        <v>0</v>
      </c>
      <c r="E369" s="24">
        <f t="shared" ca="1" si="23"/>
        <v>0</v>
      </c>
      <c r="F369" s="24">
        <f ca="1">IF(D369=0,0,SUM($E$223:E369))</f>
        <v>0</v>
      </c>
    </row>
    <row r="370" spans="2:6" hidden="1">
      <c r="B370" s="151">
        <v>147</v>
      </c>
      <c r="C370" s="72" t="str">
        <f ca="1">IF(ISERROR(OFFSET('HARGA SATUAN'!$C$6,MATCH('REKAP MDU'!B370,'HARGA SATUAN'!$L$7:$L$1455,0),0)),"",OFFSET('HARGA SATUAN'!$C$6,MATCH('REKAP MDU'!B370,'HARGA SATUAN'!$L$7:$L$1455,0),0))</f>
        <v/>
      </c>
      <c r="D370" s="72">
        <f ca="1">SUMIFS(RAB!$F$14:$F$78,RAB!$C$14:$C$78,C370)</f>
        <v>0</v>
      </c>
      <c r="E370" s="24">
        <f t="shared" ca="1" si="23"/>
        <v>0</v>
      </c>
      <c r="F370" s="24">
        <f ca="1">IF(D370=0,0,SUM($E$223:E370))</f>
        <v>0</v>
      </c>
    </row>
    <row r="371" spans="2:6" hidden="1">
      <c r="B371" s="23">
        <v>148</v>
      </c>
      <c r="C371" s="72" t="str">
        <f ca="1">IF(ISERROR(OFFSET('HARGA SATUAN'!$C$6,MATCH('REKAP MDU'!B371,'HARGA SATUAN'!$L$7:$L$1455,0),0)),"",OFFSET('HARGA SATUAN'!$C$6,MATCH('REKAP MDU'!B371,'HARGA SATUAN'!$L$7:$L$1455,0),0))</f>
        <v/>
      </c>
      <c r="D371" s="72">
        <f ca="1">SUMIFS(RAB!$F$14:$F$78,RAB!$C$14:$C$78,C371)</f>
        <v>0</v>
      </c>
      <c r="E371" s="24">
        <f t="shared" ca="1" si="23"/>
        <v>0</v>
      </c>
      <c r="F371" s="24">
        <f ca="1">IF(D371=0,0,SUM($E$223:E371))</f>
        <v>0</v>
      </c>
    </row>
    <row r="372" spans="2:6" hidden="1">
      <c r="B372" s="151">
        <v>149</v>
      </c>
      <c r="C372" s="72" t="str">
        <f ca="1">IF(ISERROR(OFFSET('HARGA SATUAN'!$C$6,MATCH('REKAP MDU'!B372,'HARGA SATUAN'!$L$7:$L$1455,0),0)),"",OFFSET('HARGA SATUAN'!$C$6,MATCH('REKAP MDU'!B372,'HARGA SATUAN'!$L$7:$L$1455,0),0))</f>
        <v/>
      </c>
      <c r="D372" s="72">
        <f ca="1">SUMIFS(RAB!$F$14:$F$78,RAB!$C$14:$C$78,C372)</f>
        <v>0</v>
      </c>
      <c r="E372" s="24">
        <f t="shared" ca="1" si="23"/>
        <v>0</v>
      </c>
      <c r="F372" s="24">
        <f ca="1">IF(D372=0,0,SUM($E$223:E372))</f>
        <v>0</v>
      </c>
    </row>
    <row r="373" spans="2:6" hidden="1">
      <c r="B373" s="23">
        <v>150</v>
      </c>
      <c r="C373" s="72" t="str">
        <f ca="1">IF(ISERROR(OFFSET('HARGA SATUAN'!$C$6,MATCH('REKAP MDU'!B373,'HARGA SATUAN'!$L$7:$L$1455,0),0)),"",OFFSET('HARGA SATUAN'!$C$6,MATCH('REKAP MDU'!B373,'HARGA SATUAN'!$L$7:$L$1455,0),0))</f>
        <v/>
      </c>
      <c r="D373" s="72">
        <f ca="1">SUMIFS(RAB!$F$14:$F$78,RAB!$C$14:$C$78,C373)</f>
        <v>0</v>
      </c>
      <c r="E373" s="24">
        <f t="shared" ca="1" si="23"/>
        <v>0</v>
      </c>
      <c r="F373" s="24">
        <f ca="1">IF(D373=0,0,SUM($E$223:E373))</f>
        <v>0</v>
      </c>
    </row>
    <row r="374" spans="2:6" hidden="1"/>
    <row r="375" spans="2:6" hidden="1"/>
  </sheetData>
  <sheetProtection sort="0" autoFilter="0"/>
  <autoFilter ref="B14:K166" xr:uid="{00000000-0009-0000-0000-000009000000}"/>
  <mergeCells count="21">
    <mergeCell ref="B4:K4"/>
    <mergeCell ref="B11:B13"/>
    <mergeCell ref="C11:C13"/>
    <mergeCell ref="D11:D13"/>
    <mergeCell ref="E11:E13"/>
    <mergeCell ref="F11:F13"/>
    <mergeCell ref="G11:G13"/>
    <mergeCell ref="G6:K6"/>
    <mergeCell ref="H12:H13"/>
    <mergeCell ref="H11:K11"/>
    <mergeCell ref="H182:K182"/>
    <mergeCell ref="H176:K176"/>
    <mergeCell ref="H177:K177"/>
    <mergeCell ref="I12:I13"/>
    <mergeCell ref="J12:J13"/>
    <mergeCell ref="K12:K13"/>
    <mergeCell ref="C168:F168"/>
    <mergeCell ref="C169:F169"/>
    <mergeCell ref="C170:F170"/>
    <mergeCell ref="B171:K172"/>
    <mergeCell ref="H175:K175"/>
  </mergeCells>
  <conditionalFormatting sqref="B16:B166">
    <cfRule type="cellIs" dxfId="38" priority="5" operator="equal">
      <formula>0</formula>
    </cfRule>
  </conditionalFormatting>
  <conditionalFormatting sqref="C16:C165">
    <cfRule type="cellIs" dxfId="37" priority="4" stopIfTrue="1" operator="equal">
      <formula>0</formula>
    </cfRule>
  </conditionalFormatting>
  <conditionalFormatting sqref="C16:E165">
    <cfRule type="cellIs" dxfId="36" priority="1" operator="equal">
      <formula>0</formula>
    </cfRule>
  </conditionalFormatting>
  <conditionalFormatting sqref="D224:F373">
    <cfRule type="cellIs" dxfId="35" priority="8" operator="equal">
      <formula>0</formula>
    </cfRule>
  </conditionalFormatting>
  <conditionalFormatting sqref="E1:E3 G1:G115 E6:E15 H12:I12 N13 F14:F15 H14:K115 E166:K166 G166:G223 E167:F167 H167:K167">
    <cfRule type="cellIs" dxfId="34" priority="43" stopIfTrue="1" operator="equal">
      <formula>0</formula>
    </cfRule>
  </conditionalFormatting>
  <conditionalFormatting sqref="E171:E65536">
    <cfRule type="cellIs" dxfId="33" priority="9" stopIfTrue="1" operator="equal">
      <formula>0</formula>
    </cfRule>
  </conditionalFormatting>
  <conditionalFormatting sqref="G224">
    <cfRule type="cellIs" dxfId="32" priority="10" operator="equal">
      <formula>0</formula>
    </cfRule>
  </conditionalFormatting>
  <conditionalFormatting sqref="G225:G65536">
    <cfRule type="cellIs" dxfId="31" priority="14" stopIfTrue="1" operator="equal">
      <formula>0</formula>
    </cfRule>
  </conditionalFormatting>
  <conditionalFormatting sqref="R14:T166 G116:K165">
    <cfRule type="cellIs" dxfId="30" priority="6" stopIfTrue="1" operator="equal">
      <formula>0</formula>
    </cfRule>
  </conditionalFormatting>
  <dataValidations count="2">
    <dataValidation allowBlank="1" showInputMessage="1" showErrorMessage="1" errorTitle="PERINGATAN !!!" error="MDU / UPAH SALAH BOZ...." sqref="M11:P11 H14:K167" xr:uid="{00000000-0002-0000-0900-000000000000}"/>
    <dataValidation type="list" allowBlank="1" showInputMessage="1" showErrorMessage="1" errorTitle="PERINGATAN!!!" error="HARGA YANG DIPAKAI SALAH...." sqref="O3:P3" xr:uid="{00000000-0002-0000-0900-000001000000}">
      <formula1>$T$1:$T$4</formula1>
    </dataValidation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FF8A7-8461-468F-812C-4FC5E3B7003D}">
  <sheetPr>
    <tabColor theme="6" tint="-0.249977111117893"/>
  </sheetPr>
  <dimension ref="D1:D5"/>
  <sheetViews>
    <sheetView topLeftCell="A2" zoomScale="130" zoomScaleNormal="130" workbookViewId="0">
      <selection activeCell="F10" sqref="F10"/>
    </sheetView>
  </sheetViews>
  <sheetFormatPr defaultRowHeight="12.75"/>
  <cols>
    <col min="5" max="5" width="12.42578125" customWidth="1"/>
  </cols>
  <sheetData>
    <row r="1" spans="4:4" ht="89.25" customHeight="1"/>
    <row r="3" spans="4:4" ht="50.25" customHeight="1">
      <c r="D3" s="458"/>
    </row>
    <row r="4" spans="4:4" ht="57" customHeight="1">
      <c r="D4" s="458">
        <v>3</v>
      </c>
    </row>
    <row r="5" spans="4:4" ht="57" customHeight="1">
      <c r="D5" s="458">
        <v>1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rgb="FFFFC000"/>
  </sheetPr>
  <dimension ref="A1:AD1564"/>
  <sheetViews>
    <sheetView showGridLines="0" zoomScale="85" zoomScaleNormal="85" zoomScaleSheetLayoutView="75" workbookViewId="0">
      <pane xSplit="3" ySplit="6" topLeftCell="D904" activePane="bottomRight" state="frozen"/>
      <selection activeCell="D209" sqref="D209"/>
      <selection pane="topRight" activeCell="D209" sqref="D209"/>
      <selection pane="bottomLeft" activeCell="D209" sqref="D209"/>
      <selection pane="bottomRight" activeCell="C924" sqref="C924"/>
    </sheetView>
  </sheetViews>
  <sheetFormatPr defaultColWidth="31.85546875" defaultRowHeight="15"/>
  <cols>
    <col min="1" max="1" width="1.7109375" style="1" customWidth="1"/>
    <col min="2" max="2" width="5" style="11" customWidth="1"/>
    <col min="3" max="3" width="58.28515625" style="81" customWidth="1"/>
    <col min="4" max="4" width="11.7109375" style="3" customWidth="1"/>
    <col min="5" max="5" width="9.7109375" style="1" customWidth="1"/>
    <col min="6" max="7" width="16.7109375" style="4" customWidth="1"/>
    <col min="8" max="8" width="22.7109375" style="91" customWidth="1"/>
    <col min="9" max="9" width="24.7109375" style="4" customWidth="1"/>
    <col min="10" max="10" width="7.140625" style="155" customWidth="1"/>
    <col min="11" max="11" width="21.28515625" style="155" customWidth="1"/>
    <col min="12" max="12" width="7.140625" style="155" customWidth="1"/>
    <col min="13" max="15" width="7.140625" style="145" customWidth="1"/>
    <col min="16" max="16" width="7.140625" style="156" customWidth="1"/>
    <col min="17" max="17" width="12.7109375" style="156" bestFit="1" customWidth="1"/>
    <col min="18" max="250" width="9.140625" style="5" customWidth="1"/>
    <col min="251" max="251" width="6.5703125" style="5" customWidth="1"/>
    <col min="252" max="252" width="3.7109375" style="5" customWidth="1"/>
    <col min="253" max="253" width="27.7109375" style="5" customWidth="1"/>
    <col min="254" max="254" width="5" style="5" customWidth="1"/>
    <col min="255" max="255" width="30" style="5" customWidth="1"/>
    <col min="256" max="16384" width="31.85546875" style="5"/>
  </cols>
  <sheetData>
    <row r="1" spans="1:17" ht="15" customHeight="1">
      <c r="B1" s="2"/>
      <c r="C1" s="80"/>
    </row>
    <row r="2" spans="1:17" ht="21" customHeight="1">
      <c r="A2" s="6"/>
      <c r="B2" s="557" t="s">
        <v>41</v>
      </c>
      <c r="C2" s="557"/>
      <c r="D2" s="6"/>
      <c r="E2" s="6"/>
      <c r="F2" s="6"/>
      <c r="G2" s="6"/>
      <c r="H2" s="6"/>
      <c r="I2" s="89"/>
      <c r="J2" s="157"/>
      <c r="K2" s="157"/>
    </row>
    <row r="3" spans="1:17" ht="9" customHeight="1">
      <c r="A3" s="7"/>
      <c r="B3" s="8"/>
      <c r="E3" s="7"/>
      <c r="F3" s="9"/>
      <c r="G3" s="9"/>
      <c r="H3" s="92"/>
      <c r="I3" s="9"/>
      <c r="J3" s="158"/>
      <c r="K3" s="158"/>
    </row>
    <row r="4" spans="1:17" s="12" customFormat="1" ht="60" customHeight="1">
      <c r="A4" s="10"/>
      <c r="B4" s="558" t="s">
        <v>23</v>
      </c>
      <c r="C4" s="559" t="s">
        <v>1012</v>
      </c>
      <c r="D4" s="559" t="s">
        <v>42</v>
      </c>
      <c r="E4" s="558" t="s">
        <v>43</v>
      </c>
      <c r="F4" s="108" t="s">
        <v>1604</v>
      </c>
      <c r="G4" s="108" t="s">
        <v>1603</v>
      </c>
      <c r="H4" s="556" t="s">
        <v>1025</v>
      </c>
      <c r="I4" s="193" t="s">
        <v>479</v>
      </c>
      <c r="J4" s="159"/>
      <c r="K4" s="159"/>
      <c r="L4" s="160"/>
      <c r="M4" s="161"/>
      <c r="N4" s="161"/>
      <c r="O4" s="161"/>
      <c r="P4" s="161"/>
      <c r="Q4" s="161"/>
    </row>
    <row r="5" spans="1:17" s="14" customFormat="1" ht="15" customHeight="1">
      <c r="A5" s="13"/>
      <c r="B5" s="558"/>
      <c r="C5" s="559"/>
      <c r="D5" s="559"/>
      <c r="E5" s="558"/>
      <c r="F5" s="93"/>
      <c r="G5" s="93"/>
      <c r="H5" s="556"/>
      <c r="I5" s="193" t="s">
        <v>1603</v>
      </c>
      <c r="J5" s="162"/>
      <c r="K5" s="155"/>
      <c r="L5" s="145"/>
      <c r="M5" s="145"/>
      <c r="N5" s="145"/>
      <c r="O5" s="145"/>
      <c r="P5" s="156"/>
      <c r="Q5" s="156"/>
    </row>
    <row r="6" spans="1:17" s="94" customFormat="1" ht="13.5" customHeight="1">
      <c r="A6" s="15"/>
      <c r="B6" s="189"/>
      <c r="C6" s="190"/>
      <c r="D6" s="191"/>
      <c r="E6" s="191"/>
      <c r="F6" s="108"/>
      <c r="G6" s="108"/>
      <c r="H6" s="192"/>
      <c r="I6" s="191"/>
      <c r="J6" s="163"/>
      <c r="K6" s="160">
        <f>MAX(L7:L1455)</f>
        <v>137</v>
      </c>
      <c r="L6" s="160"/>
      <c r="M6" s="160">
        <f>MAX(M7:M1455)</f>
        <v>201227497.79893059</v>
      </c>
      <c r="N6" s="160"/>
      <c r="O6" s="160"/>
      <c r="P6" s="164"/>
      <c r="Q6" s="164"/>
    </row>
    <row r="7" spans="1:17" ht="15" customHeight="1">
      <c r="A7" s="15"/>
      <c r="B7" s="84"/>
      <c r="C7" s="85"/>
      <c r="D7" s="86"/>
      <c r="E7" s="87"/>
      <c r="F7" s="88">
        <f>(IF(D7="JASA",G7*#REF!,0))+(IF(D7="HDW",G7*#REF!,0))+(IF(D7="MDU",G7*#REF!,0))+(IF(D7="MDU-KD",G7*#REF!,0))</f>
        <v>0</v>
      </c>
      <c r="G7" s="88">
        <v>0</v>
      </c>
      <c r="H7" s="95"/>
      <c r="I7" s="88">
        <f>IF($I$5=$G$4,G7,(IF($I$5=$F$4,(IF(F7=0,G7,F7)),0)))</f>
        <v>0</v>
      </c>
      <c r="J7" s="163">
        <f>IF(D7="MDU-KD",1,0)</f>
        <v>0</v>
      </c>
      <c r="K7" s="155">
        <f>IF(D7="HDW",1,0)</f>
        <v>0</v>
      </c>
      <c r="L7" s="155">
        <f>IF(J7=1,SUM($J$6:J7),0)</f>
        <v>0</v>
      </c>
      <c r="M7" s="155">
        <f>IF(K7=1,SUM($K$6:K7),0)</f>
        <v>0</v>
      </c>
      <c r="N7" s="165">
        <f>IF(L7=0,M7,L7)</f>
        <v>0</v>
      </c>
      <c r="O7" s="155">
        <f>IF(E7=0,0,IF(LEFT(C7,11)="Tiang Beton",1,0))</f>
        <v>0</v>
      </c>
      <c r="P7" s="155">
        <f>IF(O7=1,SUM($O$6:O7),0)</f>
        <v>0</v>
      </c>
    </row>
    <row r="8" spans="1:17" ht="15" customHeight="1">
      <c r="A8" s="15"/>
      <c r="B8" s="194" t="s">
        <v>480</v>
      </c>
      <c r="C8" s="109" t="s">
        <v>481</v>
      </c>
      <c r="D8" s="279"/>
      <c r="E8" s="280"/>
      <c r="F8" s="176">
        <f>(IF(D8="JASA",G8*'[92]DETAIL USULAN'!$K$58,0))+(IF(D8="HDW",G8*'[92]DETAIL USULAN'!$J$58,0))+(IF(D8="MDU",G8*'[92]DETAIL USULAN'!$I$58,0))+(IF(D8="MDU-KD",G8*'[92]DETAIL USULAN'!$I$58,0))</f>
        <v>0</v>
      </c>
      <c r="G8" s="176">
        <v>0</v>
      </c>
      <c r="H8" s="95"/>
      <c r="I8" s="88">
        <f>IF($I$5=$G$4,G8,(IF($I$5=$F$4,(IF(F8=0,G8,F8)),0)))</f>
        <v>0</v>
      </c>
      <c r="J8" s="163">
        <f t="shared" ref="J8:J71" si="0">IF(D8="MDU-KD",1,0)</f>
        <v>0</v>
      </c>
      <c r="K8" s="155">
        <f t="shared" ref="K8:K71" si="1">IF(D8="HDW",1,0)</f>
        <v>0</v>
      </c>
      <c r="L8" s="155">
        <f>IF(J8=1,SUM($J$6:J8),0)</f>
        <v>0</v>
      </c>
      <c r="M8" s="155">
        <f>IF(K8=1,SUM($K$6:K8),0)</f>
        <v>0</v>
      </c>
      <c r="N8" s="165">
        <f t="shared" ref="N8:N71" si="2">IF(L8=0,M8,L8)</f>
        <v>0</v>
      </c>
      <c r="O8" s="155">
        <f t="shared" ref="O8:O71" si="3">IF(E8=0,0,IF(LEFT(C8,11)="Tiang Beton",1,0))</f>
        <v>0</v>
      </c>
      <c r="P8" s="155">
        <f>IF(O8=1,SUM($O$6:O8),0)</f>
        <v>0</v>
      </c>
    </row>
    <row r="9" spans="1:17" ht="15" customHeight="1">
      <c r="A9" s="17"/>
      <c r="B9" s="194">
        <v>1</v>
      </c>
      <c r="C9" s="109" t="s">
        <v>482</v>
      </c>
      <c r="D9" s="279" t="s">
        <v>44</v>
      </c>
      <c r="E9" s="280" t="s">
        <v>8</v>
      </c>
      <c r="F9" s="281">
        <v>294100</v>
      </c>
      <c r="G9" s="281">
        <v>327600</v>
      </c>
      <c r="H9" s="171"/>
      <c r="I9" s="88">
        <f>IF($I$5=$G$4,G9,(IF($I$5=$F$4,F9,0)))</f>
        <v>327600</v>
      </c>
      <c r="J9" s="163">
        <f t="shared" si="0"/>
        <v>1</v>
      </c>
      <c r="K9" s="155">
        <f t="shared" si="1"/>
        <v>0</v>
      </c>
      <c r="L9" s="155">
        <f>IF(J9=1,SUM($J$6:J9),0)</f>
        <v>1</v>
      </c>
      <c r="M9" s="155">
        <f>IF(K9=1,SUM($K$6:K9),0)</f>
        <v>0</v>
      </c>
      <c r="N9" s="165">
        <f t="shared" si="2"/>
        <v>1</v>
      </c>
      <c r="O9" s="155">
        <f t="shared" si="3"/>
        <v>0</v>
      </c>
      <c r="P9" s="155">
        <f>IF(O9=1,SUM($O$6:O9),0)</f>
        <v>0</v>
      </c>
    </row>
    <row r="10" spans="1:17" ht="15" customHeight="1">
      <c r="A10" s="15"/>
      <c r="B10" s="194">
        <v>2</v>
      </c>
      <c r="C10" s="109" t="s">
        <v>483</v>
      </c>
      <c r="D10" s="279" t="s">
        <v>45</v>
      </c>
      <c r="E10" s="280" t="s">
        <v>8</v>
      </c>
      <c r="F10" s="281">
        <v>1719200</v>
      </c>
      <c r="G10" s="281">
        <v>1719200</v>
      </c>
      <c r="H10" s="171"/>
      <c r="I10" s="88">
        <f t="shared" ref="I10:I100" si="4">IF($I$5=$G$4,G10,(IF($I$5=$F$4,F10,0)))</f>
        <v>1719200</v>
      </c>
      <c r="J10" s="163">
        <f t="shared" si="0"/>
        <v>0</v>
      </c>
      <c r="K10" s="155">
        <f t="shared" si="1"/>
        <v>1</v>
      </c>
      <c r="L10" s="155">
        <f>IF(J10=1,SUM($J$6:J10),0)</f>
        <v>0</v>
      </c>
      <c r="M10" s="155">
        <f>IF(K10=1,SUM($K$6:K10),0)</f>
        <v>138</v>
      </c>
      <c r="N10" s="165">
        <f t="shared" si="2"/>
        <v>138</v>
      </c>
      <c r="O10" s="155">
        <f t="shared" si="3"/>
        <v>0</v>
      </c>
      <c r="P10" s="155">
        <f>IF(O10=1,SUM($O$6:O10),0)</f>
        <v>0</v>
      </c>
    </row>
    <row r="11" spans="1:17" ht="15" customHeight="1">
      <c r="A11" s="15"/>
      <c r="B11" s="194">
        <v>3</v>
      </c>
      <c r="C11" s="109" t="s">
        <v>484</v>
      </c>
      <c r="D11" s="279" t="s">
        <v>44</v>
      </c>
      <c r="E11" s="280" t="s">
        <v>8</v>
      </c>
      <c r="F11" s="281">
        <v>151000</v>
      </c>
      <c r="G11" s="281">
        <v>168200</v>
      </c>
      <c r="H11" s="171"/>
      <c r="I11" s="88">
        <f t="shared" si="4"/>
        <v>168200</v>
      </c>
      <c r="J11" s="163">
        <f t="shared" si="0"/>
        <v>1</v>
      </c>
      <c r="K11" s="155">
        <f t="shared" si="1"/>
        <v>0</v>
      </c>
      <c r="L11" s="155">
        <f>IF(J11=1,SUM($J$6:J11),0)</f>
        <v>2</v>
      </c>
      <c r="M11" s="155">
        <f>IF(K11=1,SUM($K$6:K11),0)</f>
        <v>0</v>
      </c>
      <c r="N11" s="165">
        <f t="shared" si="2"/>
        <v>2</v>
      </c>
      <c r="O11" s="155">
        <f t="shared" si="3"/>
        <v>0</v>
      </c>
      <c r="P11" s="155">
        <f>IF(O11=1,SUM($O$6:O11),0)</f>
        <v>0</v>
      </c>
    </row>
    <row r="12" spans="1:17" ht="15" customHeight="1">
      <c r="A12" s="15"/>
      <c r="B12" s="194">
        <v>4</v>
      </c>
      <c r="C12" s="109" t="s">
        <v>1141</v>
      </c>
      <c r="D12" s="279" t="s">
        <v>44</v>
      </c>
      <c r="E12" s="280" t="s">
        <v>8</v>
      </c>
      <c r="F12" s="281">
        <v>1430000</v>
      </c>
      <c r="G12" s="281">
        <v>1740750</v>
      </c>
      <c r="H12" s="171"/>
      <c r="I12" s="88">
        <f t="shared" si="4"/>
        <v>1740750</v>
      </c>
      <c r="J12" s="163">
        <f t="shared" si="0"/>
        <v>1</v>
      </c>
      <c r="K12" s="155">
        <f t="shared" si="1"/>
        <v>0</v>
      </c>
      <c r="L12" s="155">
        <f>IF(J12=1,SUM($J$6:J12),0)</f>
        <v>3</v>
      </c>
      <c r="M12" s="155">
        <f>IF(K12=1,SUM($K$6:K12),0)</f>
        <v>0</v>
      </c>
      <c r="N12" s="165">
        <f t="shared" si="2"/>
        <v>3</v>
      </c>
      <c r="O12" s="155">
        <f t="shared" si="3"/>
        <v>0</v>
      </c>
      <c r="P12" s="155">
        <f>IF(O12=1,SUM($O$6:O12),0)</f>
        <v>0</v>
      </c>
    </row>
    <row r="13" spans="1:17" ht="15" customHeight="1">
      <c r="A13" s="15"/>
      <c r="B13" s="194">
        <v>5</v>
      </c>
      <c r="C13" s="109" t="s">
        <v>1140</v>
      </c>
      <c r="D13" s="279" t="s">
        <v>44</v>
      </c>
      <c r="E13" s="280" t="s">
        <v>8</v>
      </c>
      <c r="F13" s="281">
        <v>16495000</v>
      </c>
      <c r="G13" s="281">
        <v>18373800</v>
      </c>
      <c r="H13" s="171"/>
      <c r="I13" s="88">
        <f t="shared" si="4"/>
        <v>18373800</v>
      </c>
      <c r="J13" s="163">
        <f t="shared" si="0"/>
        <v>1</v>
      </c>
      <c r="K13" s="155">
        <f t="shared" si="1"/>
        <v>0</v>
      </c>
      <c r="L13" s="155">
        <f>IF(J13=1,SUM($J$6:J13),0)</f>
        <v>4</v>
      </c>
      <c r="M13" s="155">
        <f>IF(K13=1,SUM($K$6:K13),0)</f>
        <v>0</v>
      </c>
      <c r="N13" s="165">
        <f t="shared" si="2"/>
        <v>4</v>
      </c>
      <c r="O13" s="155">
        <f t="shared" si="3"/>
        <v>0</v>
      </c>
      <c r="P13" s="155">
        <f>IF(O13=1,SUM($O$6:O13),0)</f>
        <v>0</v>
      </c>
    </row>
    <row r="14" spans="1:17" ht="15" customHeight="1">
      <c r="A14" s="15"/>
      <c r="B14" s="194">
        <v>6</v>
      </c>
      <c r="C14" s="109" t="s">
        <v>1197</v>
      </c>
      <c r="D14" s="279" t="s">
        <v>44</v>
      </c>
      <c r="E14" s="280" t="s">
        <v>8</v>
      </c>
      <c r="F14" s="281">
        <v>1281430</v>
      </c>
      <c r="G14" s="281">
        <v>1427400</v>
      </c>
      <c r="H14" s="171"/>
      <c r="I14" s="88">
        <f t="shared" si="4"/>
        <v>1427400</v>
      </c>
      <c r="J14" s="163">
        <f t="shared" si="0"/>
        <v>1</v>
      </c>
      <c r="K14" s="155">
        <f t="shared" si="1"/>
        <v>0</v>
      </c>
      <c r="L14" s="155">
        <f>IF(J14=1,SUM($J$6:J14),0)</f>
        <v>5</v>
      </c>
      <c r="M14" s="155">
        <f>IF(K14=1,SUM($K$6:K14),0)</f>
        <v>0</v>
      </c>
      <c r="N14" s="165">
        <f t="shared" si="2"/>
        <v>5</v>
      </c>
      <c r="O14" s="155">
        <f t="shared" si="3"/>
        <v>0</v>
      </c>
      <c r="P14" s="155">
        <f>IF(O14=1,SUM($O$6:O14),0)</f>
        <v>0</v>
      </c>
    </row>
    <row r="15" spans="1:17" ht="15" customHeight="1">
      <c r="A15" s="15"/>
      <c r="B15" s="194">
        <v>7</v>
      </c>
      <c r="C15" s="109" t="s">
        <v>1198</v>
      </c>
      <c r="D15" s="279" t="s">
        <v>44</v>
      </c>
      <c r="E15" s="280" t="s">
        <v>8</v>
      </c>
      <c r="F15" s="281">
        <v>1344430</v>
      </c>
      <c r="G15" s="281">
        <v>1497600</v>
      </c>
      <c r="H15" s="171"/>
      <c r="I15" s="88">
        <f t="shared" si="4"/>
        <v>1497600</v>
      </c>
      <c r="J15" s="163">
        <f t="shared" si="0"/>
        <v>1</v>
      </c>
      <c r="K15" s="155">
        <f t="shared" si="1"/>
        <v>0</v>
      </c>
      <c r="L15" s="155">
        <f>IF(J15=1,SUM($J$6:J15),0)</f>
        <v>6</v>
      </c>
      <c r="M15" s="155">
        <f>IF(K15=1,SUM($K$6:K15),0)</f>
        <v>0</v>
      </c>
      <c r="N15" s="165">
        <f t="shared" si="2"/>
        <v>6</v>
      </c>
      <c r="O15" s="155">
        <f t="shared" si="3"/>
        <v>0</v>
      </c>
      <c r="P15" s="155">
        <f>IF(O15=1,SUM($O$6:O15),0)</f>
        <v>0</v>
      </c>
    </row>
    <row r="16" spans="1:17" ht="15" customHeight="1">
      <c r="A16" s="15"/>
      <c r="B16" s="194">
        <v>8</v>
      </c>
      <c r="C16" s="109" t="s">
        <v>1196</v>
      </c>
      <c r="D16" s="279" t="s">
        <v>44</v>
      </c>
      <c r="E16" s="280" t="s">
        <v>8</v>
      </c>
      <c r="F16" s="281">
        <v>1350430</v>
      </c>
      <c r="G16" s="281">
        <v>1504200</v>
      </c>
      <c r="H16" s="171"/>
      <c r="I16" s="88">
        <f t="shared" si="4"/>
        <v>1504200</v>
      </c>
      <c r="J16" s="163">
        <f t="shared" si="0"/>
        <v>1</v>
      </c>
      <c r="K16" s="155">
        <f t="shared" si="1"/>
        <v>0</v>
      </c>
      <c r="L16" s="155">
        <f>IF(J16=1,SUM($J$6:J16),0)</f>
        <v>7</v>
      </c>
      <c r="M16" s="155">
        <f>IF(K16=1,SUM($K$6:K16),0)</f>
        <v>0</v>
      </c>
      <c r="N16" s="165">
        <f t="shared" si="2"/>
        <v>7</v>
      </c>
      <c r="O16" s="155">
        <f t="shared" si="3"/>
        <v>0</v>
      </c>
      <c r="P16" s="155">
        <f>IF(O16=1,SUM($O$6:O16),0)</f>
        <v>0</v>
      </c>
    </row>
    <row r="17" spans="1:16" ht="15" customHeight="1">
      <c r="A17" s="17"/>
      <c r="B17" s="194">
        <v>9</v>
      </c>
      <c r="C17" s="109" t="s">
        <v>1142</v>
      </c>
      <c r="D17" s="279" t="s">
        <v>45</v>
      </c>
      <c r="E17" s="280" t="s">
        <v>14</v>
      </c>
      <c r="F17" s="281">
        <v>1000000</v>
      </c>
      <c r="G17" s="281">
        <v>1113900</v>
      </c>
      <c r="H17" s="171"/>
      <c r="I17" s="88">
        <f t="shared" si="4"/>
        <v>1113900</v>
      </c>
      <c r="J17" s="163">
        <f t="shared" si="0"/>
        <v>0</v>
      </c>
      <c r="K17" s="155">
        <f t="shared" si="1"/>
        <v>1</v>
      </c>
      <c r="L17" s="155">
        <f>IF(J17=1,SUM($J$6:J17),0)</f>
        <v>0</v>
      </c>
      <c r="M17" s="155">
        <f>IF(K17=1,SUM($K$6:K17),0)</f>
        <v>139</v>
      </c>
      <c r="N17" s="165">
        <f t="shared" si="2"/>
        <v>139</v>
      </c>
      <c r="O17" s="155">
        <f t="shared" si="3"/>
        <v>0</v>
      </c>
      <c r="P17" s="155">
        <f>IF(O17=1,SUM($O$6:O17),0)</f>
        <v>0</v>
      </c>
    </row>
    <row r="18" spans="1:16" ht="15" customHeight="1">
      <c r="A18" s="17"/>
      <c r="B18" s="194">
        <v>10</v>
      </c>
      <c r="C18" s="109" t="s">
        <v>485</v>
      </c>
      <c r="D18" s="279" t="s">
        <v>44</v>
      </c>
      <c r="E18" s="280" t="s">
        <v>8</v>
      </c>
      <c r="F18" s="281">
        <v>35000</v>
      </c>
      <c r="G18" s="281">
        <v>39000</v>
      </c>
      <c r="H18" s="171"/>
      <c r="I18" s="88">
        <f t="shared" si="4"/>
        <v>39000</v>
      </c>
      <c r="J18" s="163">
        <f t="shared" si="0"/>
        <v>1</v>
      </c>
      <c r="K18" s="155">
        <f t="shared" si="1"/>
        <v>0</v>
      </c>
      <c r="L18" s="155">
        <f>IF(J18=1,SUM($J$6:J18),0)</f>
        <v>8</v>
      </c>
      <c r="M18" s="155">
        <f>IF(K18=1,SUM($K$6:K18),0)</f>
        <v>0</v>
      </c>
      <c r="N18" s="165">
        <f t="shared" si="2"/>
        <v>8</v>
      </c>
      <c r="O18" s="155">
        <f t="shared" si="3"/>
        <v>0</v>
      </c>
      <c r="P18" s="155">
        <f>IF(O18=1,SUM($O$6:O18),0)</f>
        <v>0</v>
      </c>
    </row>
    <row r="19" spans="1:16" ht="15" customHeight="1">
      <c r="A19" s="17"/>
      <c r="B19" s="194">
        <v>11</v>
      </c>
      <c r="C19" s="109" t="s">
        <v>486</v>
      </c>
      <c r="D19" s="279" t="s">
        <v>44</v>
      </c>
      <c r="E19" s="280" t="s">
        <v>8</v>
      </c>
      <c r="F19" s="281">
        <v>35000</v>
      </c>
      <c r="G19" s="281">
        <v>39000</v>
      </c>
      <c r="H19" s="171"/>
      <c r="I19" s="88">
        <f t="shared" si="4"/>
        <v>39000</v>
      </c>
      <c r="J19" s="163">
        <f t="shared" si="0"/>
        <v>1</v>
      </c>
      <c r="K19" s="155">
        <f t="shared" si="1"/>
        <v>0</v>
      </c>
      <c r="L19" s="155">
        <f>IF(J19=1,SUM($J$6:J19),0)</f>
        <v>9</v>
      </c>
      <c r="M19" s="155">
        <f>IF(K19=1,SUM($K$6:K19),0)</f>
        <v>0</v>
      </c>
      <c r="N19" s="165">
        <f t="shared" si="2"/>
        <v>9</v>
      </c>
      <c r="O19" s="155">
        <f t="shared" si="3"/>
        <v>0</v>
      </c>
      <c r="P19" s="155">
        <f>IF(O19=1,SUM($O$6:O19),0)</f>
        <v>0</v>
      </c>
    </row>
    <row r="20" spans="1:16" ht="15" customHeight="1">
      <c r="A20" s="17"/>
      <c r="B20" s="194">
        <v>12</v>
      </c>
      <c r="C20" s="109" t="s">
        <v>487</v>
      </c>
      <c r="D20" s="279" t="s">
        <v>44</v>
      </c>
      <c r="E20" s="280" t="s">
        <v>8</v>
      </c>
      <c r="F20" s="281">
        <v>35000</v>
      </c>
      <c r="G20" s="281">
        <v>39000</v>
      </c>
      <c r="H20" s="171"/>
      <c r="I20" s="88">
        <f t="shared" si="4"/>
        <v>39000</v>
      </c>
      <c r="J20" s="163">
        <f t="shared" si="0"/>
        <v>1</v>
      </c>
      <c r="K20" s="155">
        <f t="shared" si="1"/>
        <v>0</v>
      </c>
      <c r="L20" s="155">
        <f>IF(J20=1,SUM($J$6:J20),0)</f>
        <v>10</v>
      </c>
      <c r="M20" s="155">
        <f>IF(K20=1,SUM($K$6:K20),0)</f>
        <v>0</v>
      </c>
      <c r="N20" s="165">
        <f t="shared" si="2"/>
        <v>10</v>
      </c>
      <c r="O20" s="155">
        <f t="shared" si="3"/>
        <v>0</v>
      </c>
      <c r="P20" s="155">
        <f>IF(O20=1,SUM($O$6:O20),0)</f>
        <v>0</v>
      </c>
    </row>
    <row r="21" spans="1:16" ht="15" customHeight="1">
      <c r="A21" s="17"/>
      <c r="B21" s="194">
        <v>13</v>
      </c>
      <c r="C21" s="109" t="s">
        <v>488</v>
      </c>
      <c r="D21" s="279" t="s">
        <v>44</v>
      </c>
      <c r="E21" s="280" t="s">
        <v>8</v>
      </c>
      <c r="F21" s="281">
        <v>35000</v>
      </c>
      <c r="G21" s="281">
        <v>39000</v>
      </c>
      <c r="H21" s="171"/>
      <c r="I21" s="88">
        <f t="shared" si="4"/>
        <v>39000</v>
      </c>
      <c r="J21" s="163">
        <f t="shared" si="0"/>
        <v>1</v>
      </c>
      <c r="K21" s="155">
        <f t="shared" si="1"/>
        <v>0</v>
      </c>
      <c r="L21" s="155">
        <f>IF(J21=1,SUM($J$6:J21),0)</f>
        <v>11</v>
      </c>
      <c r="M21" s="155">
        <f>IF(K21=1,SUM($K$6:K21),0)</f>
        <v>0</v>
      </c>
      <c r="N21" s="165">
        <f t="shared" si="2"/>
        <v>11</v>
      </c>
      <c r="O21" s="155">
        <f t="shared" si="3"/>
        <v>0</v>
      </c>
      <c r="P21" s="155">
        <f>IF(O21=1,SUM($O$6:O21),0)</f>
        <v>0</v>
      </c>
    </row>
    <row r="22" spans="1:16" ht="15" customHeight="1">
      <c r="A22" s="17"/>
      <c r="B22" s="194">
        <v>14</v>
      </c>
      <c r="C22" s="109" t="s">
        <v>489</v>
      </c>
      <c r="D22" s="279" t="s">
        <v>44</v>
      </c>
      <c r="E22" s="280" t="s">
        <v>8</v>
      </c>
      <c r="F22" s="281">
        <v>35000</v>
      </c>
      <c r="G22" s="281">
        <v>39000</v>
      </c>
      <c r="H22" s="171"/>
      <c r="I22" s="88">
        <f t="shared" si="4"/>
        <v>39000</v>
      </c>
      <c r="J22" s="163">
        <f t="shared" si="0"/>
        <v>1</v>
      </c>
      <c r="K22" s="155">
        <f t="shared" si="1"/>
        <v>0</v>
      </c>
      <c r="L22" s="155">
        <f>IF(J22=1,SUM($J$6:J22),0)</f>
        <v>12</v>
      </c>
      <c r="M22" s="155">
        <f>IF(K22=1,SUM($K$6:K22),0)</f>
        <v>0</v>
      </c>
      <c r="N22" s="165">
        <f t="shared" si="2"/>
        <v>12</v>
      </c>
      <c r="O22" s="155">
        <f t="shared" si="3"/>
        <v>0</v>
      </c>
      <c r="P22" s="155">
        <f>IF(O22=1,SUM($O$6:O22),0)</f>
        <v>0</v>
      </c>
    </row>
    <row r="23" spans="1:16" ht="15" customHeight="1">
      <c r="A23" s="17"/>
      <c r="B23" s="194">
        <v>15</v>
      </c>
      <c r="C23" s="109" t="s">
        <v>490</v>
      </c>
      <c r="D23" s="279" t="s">
        <v>44</v>
      </c>
      <c r="E23" s="280" t="s">
        <v>8</v>
      </c>
      <c r="F23" s="281">
        <v>35000</v>
      </c>
      <c r="G23" s="281">
        <v>39000</v>
      </c>
      <c r="H23" s="171"/>
      <c r="I23" s="88">
        <f t="shared" si="4"/>
        <v>39000</v>
      </c>
      <c r="J23" s="163">
        <f t="shared" si="0"/>
        <v>1</v>
      </c>
      <c r="K23" s="155">
        <f t="shared" si="1"/>
        <v>0</v>
      </c>
      <c r="L23" s="155">
        <f>IF(J23=1,SUM($J$6:J23),0)</f>
        <v>13</v>
      </c>
      <c r="M23" s="155">
        <f>IF(K23=1,SUM($K$6:K23),0)</f>
        <v>0</v>
      </c>
      <c r="N23" s="165">
        <f t="shared" si="2"/>
        <v>13</v>
      </c>
      <c r="O23" s="155">
        <f t="shared" si="3"/>
        <v>0</v>
      </c>
      <c r="P23" s="155">
        <f>IF(O23=1,SUM($O$6:O23),0)</f>
        <v>0</v>
      </c>
    </row>
    <row r="24" spans="1:16" ht="15" customHeight="1">
      <c r="A24" s="17"/>
      <c r="B24" s="194">
        <v>16</v>
      </c>
      <c r="C24" s="109" t="s">
        <v>491</v>
      </c>
      <c r="D24" s="279" t="s">
        <v>44</v>
      </c>
      <c r="E24" s="280" t="s">
        <v>8</v>
      </c>
      <c r="F24" s="281">
        <v>35000</v>
      </c>
      <c r="G24" s="281">
        <v>39000</v>
      </c>
      <c r="H24" s="171"/>
      <c r="I24" s="88">
        <f t="shared" si="4"/>
        <v>39000</v>
      </c>
      <c r="J24" s="163">
        <f t="shared" si="0"/>
        <v>1</v>
      </c>
      <c r="K24" s="155">
        <f t="shared" si="1"/>
        <v>0</v>
      </c>
      <c r="L24" s="155">
        <f>IF(J24=1,SUM($J$6:J24),0)</f>
        <v>14</v>
      </c>
      <c r="M24" s="155">
        <f>IF(K24=1,SUM($K$6:K24),0)</f>
        <v>0</v>
      </c>
      <c r="N24" s="165">
        <f t="shared" si="2"/>
        <v>14</v>
      </c>
      <c r="O24" s="155">
        <f t="shared" si="3"/>
        <v>0</v>
      </c>
      <c r="P24" s="155">
        <f>IF(O24=1,SUM($O$6:O24),0)</f>
        <v>0</v>
      </c>
    </row>
    <row r="25" spans="1:16" ht="15" customHeight="1">
      <c r="A25" s="17"/>
      <c r="B25" s="194">
        <v>17</v>
      </c>
      <c r="C25" s="109" t="s">
        <v>492</v>
      </c>
      <c r="D25" s="279" t="s">
        <v>44</v>
      </c>
      <c r="E25" s="280" t="s">
        <v>8</v>
      </c>
      <c r="F25" s="281">
        <v>35000</v>
      </c>
      <c r="G25" s="281">
        <v>39000</v>
      </c>
      <c r="H25" s="171"/>
      <c r="I25" s="88">
        <f t="shared" si="4"/>
        <v>39000</v>
      </c>
      <c r="J25" s="163">
        <f t="shared" si="0"/>
        <v>1</v>
      </c>
      <c r="K25" s="155">
        <f t="shared" si="1"/>
        <v>0</v>
      </c>
      <c r="L25" s="155">
        <f>IF(J25=1,SUM($J$6:J25),0)</f>
        <v>15</v>
      </c>
      <c r="M25" s="155">
        <f>IF(K25=1,SUM($K$6:K25),0)</f>
        <v>0</v>
      </c>
      <c r="N25" s="165">
        <f t="shared" si="2"/>
        <v>15</v>
      </c>
      <c r="O25" s="155">
        <f t="shared" si="3"/>
        <v>0</v>
      </c>
      <c r="P25" s="155">
        <f>IF(O25=1,SUM($O$6:O25),0)</f>
        <v>0</v>
      </c>
    </row>
    <row r="26" spans="1:16" ht="15" customHeight="1">
      <c r="A26" s="17"/>
      <c r="B26" s="194">
        <v>18</v>
      </c>
      <c r="C26" s="109" t="s">
        <v>493</v>
      </c>
      <c r="D26" s="279" t="s">
        <v>44</v>
      </c>
      <c r="E26" s="280" t="s">
        <v>8</v>
      </c>
      <c r="F26" s="281">
        <v>35000</v>
      </c>
      <c r="G26" s="281">
        <v>39000</v>
      </c>
      <c r="H26" s="171"/>
      <c r="I26" s="88">
        <f t="shared" si="4"/>
        <v>39000</v>
      </c>
      <c r="J26" s="163">
        <f t="shared" si="0"/>
        <v>1</v>
      </c>
      <c r="K26" s="155">
        <f t="shared" si="1"/>
        <v>0</v>
      </c>
      <c r="L26" s="155">
        <f>IF(J26=1,SUM($J$6:J26),0)</f>
        <v>16</v>
      </c>
      <c r="M26" s="155">
        <f>IF(K26=1,SUM($K$6:K26),0)</f>
        <v>0</v>
      </c>
      <c r="N26" s="165">
        <f t="shared" si="2"/>
        <v>16</v>
      </c>
      <c r="O26" s="155">
        <f t="shared" si="3"/>
        <v>0</v>
      </c>
      <c r="P26" s="155">
        <f>IF(O26=1,SUM($O$6:O26),0)</f>
        <v>0</v>
      </c>
    </row>
    <row r="27" spans="1:16" ht="15" customHeight="1">
      <c r="A27" s="17"/>
      <c r="B27" s="194">
        <v>19</v>
      </c>
      <c r="C27" s="109" t="s">
        <v>494</v>
      </c>
      <c r="D27" s="279" t="s">
        <v>44</v>
      </c>
      <c r="E27" s="280" t="s">
        <v>8</v>
      </c>
      <c r="F27" s="281">
        <v>155100</v>
      </c>
      <c r="G27" s="281">
        <v>172800</v>
      </c>
      <c r="H27" s="171"/>
      <c r="I27" s="88">
        <f t="shared" si="4"/>
        <v>172800</v>
      </c>
      <c r="J27" s="163">
        <f t="shared" si="0"/>
        <v>1</v>
      </c>
      <c r="K27" s="155">
        <f t="shared" si="1"/>
        <v>0</v>
      </c>
      <c r="L27" s="155">
        <f>IF(J27=1,SUM($J$6:J27),0)</f>
        <v>17</v>
      </c>
      <c r="M27" s="155">
        <f>IF(K27=1,SUM($K$6:K27),0)</f>
        <v>0</v>
      </c>
      <c r="N27" s="165">
        <f t="shared" si="2"/>
        <v>17</v>
      </c>
      <c r="O27" s="155">
        <f t="shared" si="3"/>
        <v>0</v>
      </c>
      <c r="P27" s="155">
        <f>IF(O27=1,SUM($O$6:O27),0)</f>
        <v>0</v>
      </c>
    </row>
    <row r="28" spans="1:16" ht="15" customHeight="1">
      <c r="A28" s="17"/>
      <c r="B28" s="194">
        <v>20</v>
      </c>
      <c r="C28" s="109" t="s">
        <v>495</v>
      </c>
      <c r="D28" s="279" t="s">
        <v>44</v>
      </c>
      <c r="E28" s="280" t="s">
        <v>8</v>
      </c>
      <c r="F28" s="281">
        <v>155100</v>
      </c>
      <c r="G28" s="281">
        <v>172800</v>
      </c>
      <c r="H28" s="171"/>
      <c r="I28" s="88">
        <f t="shared" si="4"/>
        <v>172800</v>
      </c>
      <c r="J28" s="163">
        <f t="shared" si="0"/>
        <v>1</v>
      </c>
      <c r="K28" s="155">
        <f t="shared" si="1"/>
        <v>0</v>
      </c>
      <c r="L28" s="155">
        <f>IF(J28=1,SUM($J$6:J28),0)</f>
        <v>18</v>
      </c>
      <c r="M28" s="155">
        <f>IF(K28=1,SUM($K$6:K28),0)</f>
        <v>0</v>
      </c>
      <c r="N28" s="165">
        <f t="shared" si="2"/>
        <v>18</v>
      </c>
      <c r="O28" s="155">
        <f t="shared" si="3"/>
        <v>0</v>
      </c>
      <c r="P28" s="155">
        <f>IF(O28=1,SUM($O$6:O28),0)</f>
        <v>0</v>
      </c>
    </row>
    <row r="29" spans="1:16" ht="15" customHeight="1">
      <c r="A29" s="17"/>
      <c r="B29" s="194">
        <v>21</v>
      </c>
      <c r="C29" s="109" t="s">
        <v>496</v>
      </c>
      <c r="D29" s="279" t="s">
        <v>44</v>
      </c>
      <c r="E29" s="280" t="s">
        <v>8</v>
      </c>
      <c r="F29" s="281">
        <v>155100</v>
      </c>
      <c r="G29" s="281">
        <v>172800</v>
      </c>
      <c r="H29" s="171"/>
      <c r="I29" s="88">
        <f t="shared" si="4"/>
        <v>172800</v>
      </c>
      <c r="J29" s="163">
        <f t="shared" si="0"/>
        <v>1</v>
      </c>
      <c r="K29" s="155">
        <f t="shared" si="1"/>
        <v>0</v>
      </c>
      <c r="L29" s="155">
        <f>IF(J29=1,SUM($J$6:J29),0)</f>
        <v>19</v>
      </c>
      <c r="M29" s="155">
        <f>IF(K29=1,SUM($K$6:K29),0)</f>
        <v>0</v>
      </c>
      <c r="N29" s="165">
        <f t="shared" si="2"/>
        <v>19</v>
      </c>
      <c r="O29" s="155">
        <f t="shared" si="3"/>
        <v>0</v>
      </c>
      <c r="P29" s="155">
        <f>IF(O29=1,SUM($O$6:O29),0)</f>
        <v>0</v>
      </c>
    </row>
    <row r="30" spans="1:16" ht="15" customHeight="1">
      <c r="A30" s="17"/>
      <c r="B30" s="194">
        <v>22</v>
      </c>
      <c r="C30" s="109" t="s">
        <v>497</v>
      </c>
      <c r="D30" s="279" t="s">
        <v>44</v>
      </c>
      <c r="E30" s="280" t="s">
        <v>8</v>
      </c>
      <c r="F30" s="281">
        <v>155100</v>
      </c>
      <c r="G30" s="281">
        <v>172800</v>
      </c>
      <c r="H30" s="171"/>
      <c r="I30" s="88">
        <f t="shared" si="4"/>
        <v>172800</v>
      </c>
      <c r="J30" s="163">
        <f t="shared" si="0"/>
        <v>1</v>
      </c>
      <c r="K30" s="155">
        <f t="shared" si="1"/>
        <v>0</v>
      </c>
      <c r="L30" s="155">
        <f>IF(J30=1,SUM($J$6:J30),0)</f>
        <v>20</v>
      </c>
      <c r="M30" s="155">
        <f>IF(K30=1,SUM($K$6:K30),0)</f>
        <v>0</v>
      </c>
      <c r="N30" s="165">
        <f t="shared" si="2"/>
        <v>20</v>
      </c>
      <c r="O30" s="155">
        <f t="shared" si="3"/>
        <v>0</v>
      </c>
      <c r="P30" s="155">
        <f>IF(O30=1,SUM($O$6:O30),0)</f>
        <v>0</v>
      </c>
    </row>
    <row r="31" spans="1:16" ht="15" customHeight="1">
      <c r="A31" s="17"/>
      <c r="B31" s="194">
        <v>23</v>
      </c>
      <c r="C31" s="109" t="s">
        <v>498</v>
      </c>
      <c r="D31" s="279" t="s">
        <v>44</v>
      </c>
      <c r="E31" s="280" t="s">
        <v>8</v>
      </c>
      <c r="F31" s="281">
        <v>155100</v>
      </c>
      <c r="G31" s="281">
        <v>172800</v>
      </c>
      <c r="H31" s="171"/>
      <c r="I31" s="88">
        <f t="shared" si="4"/>
        <v>172800</v>
      </c>
      <c r="J31" s="163">
        <f t="shared" si="0"/>
        <v>1</v>
      </c>
      <c r="K31" s="155">
        <f t="shared" si="1"/>
        <v>0</v>
      </c>
      <c r="L31" s="155">
        <f>IF(J31=1,SUM($J$6:J31),0)</f>
        <v>21</v>
      </c>
      <c r="M31" s="155">
        <f>IF(K31=1,SUM($K$6:K31),0)</f>
        <v>0</v>
      </c>
      <c r="N31" s="165">
        <f t="shared" si="2"/>
        <v>21</v>
      </c>
      <c r="O31" s="155">
        <f t="shared" si="3"/>
        <v>0</v>
      </c>
      <c r="P31" s="155">
        <f>IF(O31=1,SUM($O$6:O31),0)</f>
        <v>0</v>
      </c>
    </row>
    <row r="32" spans="1:16" ht="15" customHeight="1">
      <c r="A32" s="17"/>
      <c r="B32" s="194">
        <v>24</v>
      </c>
      <c r="C32" s="109" t="s">
        <v>499</v>
      </c>
      <c r="D32" s="279" t="s">
        <v>45</v>
      </c>
      <c r="E32" s="280" t="s">
        <v>8</v>
      </c>
      <c r="F32" s="281">
        <v>723500</v>
      </c>
      <c r="G32" s="281">
        <v>723500</v>
      </c>
      <c r="H32" s="171"/>
      <c r="I32" s="88">
        <f t="shared" si="4"/>
        <v>723500</v>
      </c>
      <c r="J32" s="163">
        <f t="shared" si="0"/>
        <v>0</v>
      </c>
      <c r="K32" s="155">
        <f t="shared" si="1"/>
        <v>1</v>
      </c>
      <c r="L32" s="155">
        <f>IF(J32=1,SUM($J$6:J32),0)</f>
        <v>0</v>
      </c>
      <c r="M32" s="155">
        <f>IF(K32=1,SUM($K$6:K32),0)</f>
        <v>140</v>
      </c>
      <c r="N32" s="165">
        <f t="shared" si="2"/>
        <v>140</v>
      </c>
      <c r="O32" s="155">
        <f t="shared" si="3"/>
        <v>0</v>
      </c>
      <c r="P32" s="155">
        <f>IF(O32=1,SUM($O$6:O32),0)</f>
        <v>0</v>
      </c>
    </row>
    <row r="33" spans="1:16" ht="15" customHeight="1">
      <c r="A33" s="17"/>
      <c r="B33" s="194">
        <v>25</v>
      </c>
      <c r="C33" s="109" t="s">
        <v>500</v>
      </c>
      <c r="D33" s="279" t="s">
        <v>45</v>
      </c>
      <c r="E33" s="280" t="s">
        <v>8</v>
      </c>
      <c r="F33" s="281">
        <v>723500</v>
      </c>
      <c r="G33" s="281">
        <v>723500</v>
      </c>
      <c r="H33" s="171"/>
      <c r="I33" s="88">
        <f t="shared" si="4"/>
        <v>723500</v>
      </c>
      <c r="J33" s="163">
        <f t="shared" si="0"/>
        <v>0</v>
      </c>
      <c r="K33" s="155">
        <f t="shared" si="1"/>
        <v>1</v>
      </c>
      <c r="L33" s="155">
        <f>IF(J33=1,SUM($J$6:J33),0)</f>
        <v>0</v>
      </c>
      <c r="M33" s="155">
        <f>IF(K33=1,SUM($K$6:K33),0)</f>
        <v>141</v>
      </c>
      <c r="N33" s="165">
        <f t="shared" si="2"/>
        <v>141</v>
      </c>
      <c r="O33" s="155">
        <f t="shared" si="3"/>
        <v>0</v>
      </c>
      <c r="P33" s="155">
        <f>IF(O33=1,SUM($O$6:O33),0)</f>
        <v>0</v>
      </c>
    </row>
    <row r="34" spans="1:16" ht="15" customHeight="1">
      <c r="A34" s="17"/>
      <c r="B34" s="194">
        <v>26</v>
      </c>
      <c r="C34" s="109" t="s">
        <v>501</v>
      </c>
      <c r="D34" s="279" t="s">
        <v>45</v>
      </c>
      <c r="E34" s="280" t="s">
        <v>8</v>
      </c>
      <c r="F34" s="281">
        <v>757500</v>
      </c>
      <c r="G34" s="281">
        <v>757500</v>
      </c>
      <c r="H34" s="171"/>
      <c r="I34" s="88">
        <f t="shared" si="4"/>
        <v>757500</v>
      </c>
      <c r="J34" s="163">
        <f t="shared" si="0"/>
        <v>0</v>
      </c>
      <c r="K34" s="155">
        <f t="shared" si="1"/>
        <v>1</v>
      </c>
      <c r="L34" s="155">
        <f>IF(J34=1,SUM($J$6:J34),0)</f>
        <v>0</v>
      </c>
      <c r="M34" s="155">
        <f>IF(K34=1,SUM($K$6:K34),0)</f>
        <v>142</v>
      </c>
      <c r="N34" s="165">
        <f t="shared" si="2"/>
        <v>142</v>
      </c>
      <c r="O34" s="155">
        <f t="shared" si="3"/>
        <v>0</v>
      </c>
      <c r="P34" s="155">
        <f>IF(O34=1,SUM($O$6:O34),0)</f>
        <v>0</v>
      </c>
    </row>
    <row r="35" spans="1:16" ht="15" customHeight="1">
      <c r="A35" s="17"/>
      <c r="B35" s="194">
        <v>27</v>
      </c>
      <c r="C35" s="109" t="s">
        <v>502</v>
      </c>
      <c r="D35" s="279" t="s">
        <v>45</v>
      </c>
      <c r="E35" s="280" t="s">
        <v>8</v>
      </c>
      <c r="F35" s="281">
        <v>757500</v>
      </c>
      <c r="G35" s="281">
        <v>757500</v>
      </c>
      <c r="H35" s="171"/>
      <c r="I35" s="88">
        <f t="shared" si="4"/>
        <v>757500</v>
      </c>
      <c r="J35" s="163">
        <f t="shared" si="0"/>
        <v>0</v>
      </c>
      <c r="K35" s="155">
        <f t="shared" si="1"/>
        <v>1</v>
      </c>
      <c r="L35" s="155">
        <f>IF(J35=1,SUM($J$6:J35),0)</f>
        <v>0</v>
      </c>
      <c r="M35" s="155">
        <f>IF(K35=1,SUM($K$6:K35),0)</f>
        <v>143</v>
      </c>
      <c r="N35" s="165">
        <f t="shared" si="2"/>
        <v>143</v>
      </c>
      <c r="O35" s="155">
        <f t="shared" si="3"/>
        <v>0</v>
      </c>
      <c r="P35" s="155">
        <f>IF(O35=1,SUM($O$6:O35),0)</f>
        <v>0</v>
      </c>
    </row>
    <row r="36" spans="1:16" ht="15" customHeight="1">
      <c r="A36" s="15"/>
      <c r="B36" s="194">
        <v>28</v>
      </c>
      <c r="C36" s="109" t="s">
        <v>1547</v>
      </c>
      <c r="D36" s="279" t="s">
        <v>45</v>
      </c>
      <c r="E36" s="280" t="s">
        <v>8</v>
      </c>
      <c r="F36" s="281">
        <v>733500</v>
      </c>
      <c r="G36" s="281">
        <v>753700</v>
      </c>
      <c r="H36" s="171"/>
      <c r="I36" s="88">
        <f t="shared" si="4"/>
        <v>753700</v>
      </c>
      <c r="J36" s="163">
        <f t="shared" si="0"/>
        <v>0</v>
      </c>
      <c r="K36" s="155">
        <f t="shared" si="1"/>
        <v>1</v>
      </c>
      <c r="L36" s="155">
        <f>IF(J36=1,SUM($J$6:J36),0)</f>
        <v>0</v>
      </c>
      <c r="M36" s="155">
        <f>IF(K36=1,SUM($K$6:K36),0)</f>
        <v>144</v>
      </c>
      <c r="N36" s="165">
        <f t="shared" si="2"/>
        <v>144</v>
      </c>
      <c r="O36" s="155">
        <f t="shared" si="3"/>
        <v>0</v>
      </c>
      <c r="P36" s="155">
        <f>IF(O36=1,SUM($O$6:O36),0)</f>
        <v>0</v>
      </c>
    </row>
    <row r="37" spans="1:16" ht="15" customHeight="1">
      <c r="A37" s="15"/>
      <c r="B37" s="194">
        <v>29</v>
      </c>
      <c r="C37" s="109" t="s">
        <v>1548</v>
      </c>
      <c r="D37" s="279" t="s">
        <v>45</v>
      </c>
      <c r="E37" s="280" t="s">
        <v>8</v>
      </c>
      <c r="F37" s="281">
        <v>823500</v>
      </c>
      <c r="G37" s="281">
        <v>846200</v>
      </c>
      <c r="H37" s="171"/>
      <c r="I37" s="88">
        <f t="shared" si="4"/>
        <v>846200</v>
      </c>
      <c r="J37" s="163">
        <f t="shared" si="0"/>
        <v>0</v>
      </c>
      <c r="K37" s="155">
        <f t="shared" si="1"/>
        <v>1</v>
      </c>
      <c r="L37" s="155">
        <f>IF(J37=1,SUM($J$6:J37),0)</f>
        <v>0</v>
      </c>
      <c r="M37" s="155">
        <f>IF(K37=1,SUM($K$6:K37),0)</f>
        <v>145</v>
      </c>
      <c r="N37" s="165">
        <f t="shared" si="2"/>
        <v>145</v>
      </c>
      <c r="O37" s="155">
        <f t="shared" si="3"/>
        <v>0</v>
      </c>
      <c r="P37" s="155">
        <f>IF(O37=1,SUM($O$6:O37),0)</f>
        <v>0</v>
      </c>
    </row>
    <row r="38" spans="1:16" ht="15" customHeight="1">
      <c r="A38" s="17"/>
      <c r="B38" s="194">
        <v>30</v>
      </c>
      <c r="C38" s="109" t="s">
        <v>1549</v>
      </c>
      <c r="D38" s="279" t="s">
        <v>45</v>
      </c>
      <c r="E38" s="280" t="s">
        <v>8</v>
      </c>
      <c r="F38" s="281">
        <v>1156500</v>
      </c>
      <c r="G38" s="281">
        <v>1285000</v>
      </c>
      <c r="H38" s="171"/>
      <c r="I38" s="88">
        <f t="shared" si="4"/>
        <v>1285000</v>
      </c>
      <c r="J38" s="163">
        <f t="shared" si="0"/>
        <v>0</v>
      </c>
      <c r="K38" s="155">
        <f t="shared" si="1"/>
        <v>1</v>
      </c>
      <c r="L38" s="155">
        <f>IF(J38=1,SUM($J$6:J38),0)</f>
        <v>0</v>
      </c>
      <c r="M38" s="155">
        <f>IF(K38=1,SUM($K$6:K38),0)</f>
        <v>146</v>
      </c>
      <c r="N38" s="165">
        <f t="shared" si="2"/>
        <v>146</v>
      </c>
      <c r="O38" s="155">
        <f t="shared" si="3"/>
        <v>0</v>
      </c>
      <c r="P38" s="155">
        <f>IF(O38=1,SUM($O$6:O38),0)</f>
        <v>0</v>
      </c>
    </row>
    <row r="39" spans="1:16" ht="15" customHeight="1">
      <c r="A39" s="17"/>
      <c r="B39" s="194">
        <v>31</v>
      </c>
      <c r="C39" s="109" t="s">
        <v>1550</v>
      </c>
      <c r="D39" s="279" t="s">
        <v>45</v>
      </c>
      <c r="E39" s="280" t="s">
        <v>8</v>
      </c>
      <c r="F39" s="281">
        <v>1237500</v>
      </c>
      <c r="G39" s="281">
        <v>1375000</v>
      </c>
      <c r="H39" s="171"/>
      <c r="I39" s="88">
        <f t="shared" ref="I39:I57" si="5">IF($I$5=$G$4,G39,(IF($I$5=$F$4,F39,0)))</f>
        <v>1375000</v>
      </c>
      <c r="J39" s="163">
        <f t="shared" si="0"/>
        <v>0</v>
      </c>
      <c r="K39" s="155">
        <f t="shared" si="1"/>
        <v>1</v>
      </c>
      <c r="L39" s="155">
        <f>IF(J39=1,SUM($J$6:J39),0)</f>
        <v>0</v>
      </c>
      <c r="M39" s="155">
        <f>IF(K39=1,SUM($K$6:K39),0)</f>
        <v>147</v>
      </c>
      <c r="N39" s="165">
        <f t="shared" si="2"/>
        <v>147</v>
      </c>
      <c r="O39" s="155">
        <f t="shared" si="3"/>
        <v>0</v>
      </c>
      <c r="P39" s="155">
        <f>IF(O39=1,SUM($O$6:O39),0)</f>
        <v>0</v>
      </c>
    </row>
    <row r="40" spans="1:16" ht="15" customHeight="1">
      <c r="A40" s="17"/>
      <c r="B40" s="194">
        <v>32</v>
      </c>
      <c r="C40" s="109" t="s">
        <v>1551</v>
      </c>
      <c r="D40" s="279" t="s">
        <v>45</v>
      </c>
      <c r="E40" s="280" t="s">
        <v>8</v>
      </c>
      <c r="F40" s="281">
        <v>1287000</v>
      </c>
      <c r="G40" s="281">
        <v>1430000</v>
      </c>
      <c r="H40" s="171"/>
      <c r="I40" s="88">
        <f t="shared" si="5"/>
        <v>1430000</v>
      </c>
      <c r="J40" s="163">
        <f t="shared" si="0"/>
        <v>0</v>
      </c>
      <c r="K40" s="155">
        <f t="shared" si="1"/>
        <v>1</v>
      </c>
      <c r="L40" s="155">
        <f>IF(J40=1,SUM($J$6:J40),0)</f>
        <v>0</v>
      </c>
      <c r="M40" s="155">
        <f>IF(K40=1,SUM($K$6:K40),0)</f>
        <v>148</v>
      </c>
      <c r="N40" s="165">
        <f t="shared" si="2"/>
        <v>148</v>
      </c>
      <c r="O40" s="155">
        <f t="shared" si="3"/>
        <v>0</v>
      </c>
      <c r="P40" s="155">
        <f>IF(O40=1,SUM($O$6:O40),0)</f>
        <v>0</v>
      </c>
    </row>
    <row r="41" spans="1:16" ht="15" customHeight="1">
      <c r="A41" s="17"/>
      <c r="B41" s="194">
        <v>33</v>
      </c>
      <c r="C41" s="109" t="s">
        <v>1552</v>
      </c>
      <c r="D41" s="279" t="s">
        <v>45</v>
      </c>
      <c r="E41" s="280" t="s">
        <v>8</v>
      </c>
      <c r="F41" s="281">
        <v>1336500</v>
      </c>
      <c r="G41" s="281">
        <v>1485000</v>
      </c>
      <c r="H41" s="171"/>
      <c r="I41" s="88">
        <f t="shared" si="5"/>
        <v>1485000</v>
      </c>
      <c r="J41" s="163">
        <f t="shared" si="0"/>
        <v>0</v>
      </c>
      <c r="K41" s="155">
        <f t="shared" si="1"/>
        <v>1</v>
      </c>
      <c r="L41" s="155">
        <f>IF(J41=1,SUM($J$6:J41),0)</f>
        <v>0</v>
      </c>
      <c r="M41" s="155">
        <f>IF(K41=1,SUM($K$6:K41),0)</f>
        <v>149</v>
      </c>
      <c r="N41" s="165">
        <f t="shared" si="2"/>
        <v>149</v>
      </c>
      <c r="O41" s="155">
        <f t="shared" si="3"/>
        <v>0</v>
      </c>
      <c r="P41" s="155">
        <f>IF(O41=1,SUM($O$6:O41),0)</f>
        <v>0</v>
      </c>
    </row>
    <row r="42" spans="1:16" ht="15" customHeight="1">
      <c r="A42" s="17"/>
      <c r="B42" s="194">
        <v>34</v>
      </c>
      <c r="C42" s="109" t="s">
        <v>1553</v>
      </c>
      <c r="D42" s="279" t="s">
        <v>45</v>
      </c>
      <c r="E42" s="280" t="s">
        <v>8</v>
      </c>
      <c r="F42" s="281">
        <v>1336500</v>
      </c>
      <c r="G42" s="281">
        <v>1485000</v>
      </c>
      <c r="H42" s="171"/>
      <c r="I42" s="88">
        <f t="shared" si="5"/>
        <v>1485000</v>
      </c>
      <c r="J42" s="163">
        <f t="shared" si="0"/>
        <v>0</v>
      </c>
      <c r="K42" s="155">
        <f t="shared" si="1"/>
        <v>1</v>
      </c>
      <c r="L42" s="155">
        <f>IF(J42=1,SUM($J$6:J42),0)</f>
        <v>0</v>
      </c>
      <c r="M42" s="155">
        <f>IF(K42=1,SUM($K$6:K42),0)</f>
        <v>150</v>
      </c>
      <c r="N42" s="165">
        <f t="shared" si="2"/>
        <v>150</v>
      </c>
      <c r="O42" s="155">
        <f t="shared" si="3"/>
        <v>0</v>
      </c>
      <c r="P42" s="155">
        <f>IF(O42=1,SUM($O$6:O42),0)</f>
        <v>0</v>
      </c>
    </row>
    <row r="43" spans="1:16" ht="15" customHeight="1">
      <c r="A43" s="17"/>
      <c r="B43" s="194">
        <v>35</v>
      </c>
      <c r="C43" s="109" t="s">
        <v>1554</v>
      </c>
      <c r="D43" s="279" t="s">
        <v>45</v>
      </c>
      <c r="E43" s="280" t="s">
        <v>8</v>
      </c>
      <c r="F43" s="281">
        <v>2866500</v>
      </c>
      <c r="G43" s="281">
        <v>3030000</v>
      </c>
      <c r="H43" s="171"/>
      <c r="I43" s="88">
        <f t="shared" si="5"/>
        <v>3030000</v>
      </c>
      <c r="J43" s="163">
        <f t="shared" si="0"/>
        <v>0</v>
      </c>
      <c r="K43" s="155">
        <f t="shared" si="1"/>
        <v>1</v>
      </c>
      <c r="L43" s="155">
        <f>IF(J43=1,SUM($J$6:J43),0)</f>
        <v>0</v>
      </c>
      <c r="M43" s="155">
        <f>IF(K43=1,SUM($K$6:K43),0)</f>
        <v>151</v>
      </c>
      <c r="N43" s="165">
        <f t="shared" si="2"/>
        <v>151</v>
      </c>
      <c r="O43" s="155">
        <f t="shared" si="3"/>
        <v>0</v>
      </c>
      <c r="P43" s="155">
        <f>IF(O43=1,SUM($O$6:O43),0)</f>
        <v>0</v>
      </c>
    </row>
    <row r="44" spans="1:16" ht="15" customHeight="1">
      <c r="A44" s="17"/>
      <c r="B44" s="194">
        <v>36</v>
      </c>
      <c r="C44" s="109" t="s">
        <v>503</v>
      </c>
      <c r="D44" s="279" t="s">
        <v>45</v>
      </c>
      <c r="E44" s="280" t="s">
        <v>8</v>
      </c>
      <c r="F44" s="281">
        <v>545000</v>
      </c>
      <c r="G44" s="281">
        <v>545000</v>
      </c>
      <c r="H44" s="171"/>
      <c r="I44" s="88">
        <f t="shared" si="5"/>
        <v>545000</v>
      </c>
      <c r="J44" s="163">
        <f t="shared" si="0"/>
        <v>0</v>
      </c>
      <c r="K44" s="155">
        <f t="shared" si="1"/>
        <v>1</v>
      </c>
      <c r="L44" s="155">
        <f>IF(J44=1,SUM($J$6:J44),0)</f>
        <v>0</v>
      </c>
      <c r="M44" s="155">
        <f>IF(K44=1,SUM($K$6:K44),0)</f>
        <v>152</v>
      </c>
      <c r="N44" s="165">
        <f t="shared" si="2"/>
        <v>152</v>
      </c>
      <c r="O44" s="155">
        <f t="shared" si="3"/>
        <v>0</v>
      </c>
      <c r="P44" s="155">
        <f>IF(O44=1,SUM($O$6:O44),0)</f>
        <v>0</v>
      </c>
    </row>
    <row r="45" spans="1:16" ht="15" customHeight="1">
      <c r="A45" s="17"/>
      <c r="B45" s="194">
        <v>37</v>
      </c>
      <c r="C45" s="109" t="s">
        <v>504</v>
      </c>
      <c r="D45" s="279" t="s">
        <v>45</v>
      </c>
      <c r="E45" s="280" t="s">
        <v>8</v>
      </c>
      <c r="F45" s="281">
        <v>545000</v>
      </c>
      <c r="G45" s="281">
        <v>545000</v>
      </c>
      <c r="H45" s="171"/>
      <c r="I45" s="88">
        <f t="shared" si="5"/>
        <v>545000</v>
      </c>
      <c r="J45" s="163">
        <f t="shared" si="0"/>
        <v>0</v>
      </c>
      <c r="K45" s="155">
        <f t="shared" si="1"/>
        <v>1</v>
      </c>
      <c r="L45" s="155">
        <f>IF(J45=1,SUM($J$6:J45),0)</f>
        <v>0</v>
      </c>
      <c r="M45" s="155">
        <f>IF(K45=1,SUM($K$6:K45),0)</f>
        <v>153</v>
      </c>
      <c r="N45" s="165">
        <f t="shared" si="2"/>
        <v>153</v>
      </c>
      <c r="O45" s="155">
        <f t="shared" si="3"/>
        <v>0</v>
      </c>
      <c r="P45" s="155">
        <f>IF(O45=1,SUM($O$6:O45),0)</f>
        <v>0</v>
      </c>
    </row>
    <row r="46" spans="1:16" ht="15" customHeight="1">
      <c r="A46" s="17"/>
      <c r="B46" s="194">
        <v>38</v>
      </c>
      <c r="C46" s="109" t="s">
        <v>1323</v>
      </c>
      <c r="D46" s="279" t="s">
        <v>44</v>
      </c>
      <c r="E46" s="280" t="s">
        <v>8</v>
      </c>
      <c r="F46" s="281">
        <v>2250810</v>
      </c>
      <c r="G46" s="281">
        <v>4255800</v>
      </c>
      <c r="H46" s="171"/>
      <c r="I46" s="88">
        <f t="shared" si="5"/>
        <v>4255800</v>
      </c>
      <c r="J46" s="163">
        <f t="shared" si="0"/>
        <v>1</v>
      </c>
      <c r="K46" s="155">
        <f t="shared" si="1"/>
        <v>0</v>
      </c>
      <c r="L46" s="155">
        <f>IF(J46=1,SUM($J$6:J46),0)</f>
        <v>22</v>
      </c>
      <c r="M46" s="155">
        <f>IF(K46=1,SUM($K$6:K46),0)</f>
        <v>0</v>
      </c>
      <c r="N46" s="165">
        <f t="shared" si="2"/>
        <v>22</v>
      </c>
      <c r="O46" s="155">
        <f t="shared" si="3"/>
        <v>0</v>
      </c>
      <c r="P46" s="155">
        <f>IF(O46=1,SUM($O$6:O46),0)</f>
        <v>0</v>
      </c>
    </row>
    <row r="47" spans="1:16" ht="15" customHeight="1">
      <c r="A47" s="17"/>
      <c r="B47" s="194">
        <v>39</v>
      </c>
      <c r="C47" s="109" t="s">
        <v>1324</v>
      </c>
      <c r="D47" s="279" t="s">
        <v>44</v>
      </c>
      <c r="E47" s="280" t="s">
        <v>8</v>
      </c>
      <c r="F47" s="281">
        <v>2250810</v>
      </c>
      <c r="G47" s="281">
        <v>4255800</v>
      </c>
      <c r="H47" s="171"/>
      <c r="I47" s="88">
        <f t="shared" si="5"/>
        <v>4255800</v>
      </c>
      <c r="J47" s="163">
        <f t="shared" si="0"/>
        <v>1</v>
      </c>
      <c r="K47" s="155">
        <f t="shared" si="1"/>
        <v>0</v>
      </c>
      <c r="L47" s="155">
        <f>IF(J47=1,SUM($J$6:J47),0)</f>
        <v>23</v>
      </c>
      <c r="M47" s="155">
        <f>IF(K47=1,SUM($K$6:K47),0)</f>
        <v>0</v>
      </c>
      <c r="N47" s="165">
        <f t="shared" si="2"/>
        <v>23</v>
      </c>
      <c r="O47" s="155">
        <f t="shared" si="3"/>
        <v>0</v>
      </c>
      <c r="P47" s="155">
        <f>IF(O47=1,SUM($O$6:O47),0)</f>
        <v>0</v>
      </c>
    </row>
    <row r="48" spans="1:16" ht="15" customHeight="1">
      <c r="A48" s="17"/>
      <c r="B48" s="194">
        <v>40</v>
      </c>
      <c r="C48" s="109" t="s">
        <v>1325</v>
      </c>
      <c r="D48" s="279" t="s">
        <v>44</v>
      </c>
      <c r="E48" s="280" t="s">
        <v>8</v>
      </c>
      <c r="F48" s="281">
        <v>2250810</v>
      </c>
      <c r="G48" s="281">
        <v>4255800</v>
      </c>
      <c r="H48" s="171"/>
      <c r="I48" s="88">
        <f t="shared" si="5"/>
        <v>4255800</v>
      </c>
      <c r="J48" s="163">
        <f t="shared" si="0"/>
        <v>1</v>
      </c>
      <c r="K48" s="155">
        <f t="shared" si="1"/>
        <v>0</v>
      </c>
      <c r="L48" s="155">
        <f>IF(J48=1,SUM($J$6:J48),0)</f>
        <v>24</v>
      </c>
      <c r="M48" s="155">
        <f>IF(K48=1,SUM($K$6:K48),0)</f>
        <v>0</v>
      </c>
      <c r="N48" s="165">
        <f t="shared" si="2"/>
        <v>24</v>
      </c>
      <c r="O48" s="155">
        <f t="shared" si="3"/>
        <v>0</v>
      </c>
      <c r="P48" s="155">
        <f>IF(O48=1,SUM($O$6:O48),0)</f>
        <v>0</v>
      </c>
    </row>
    <row r="49" spans="1:17" ht="15" customHeight="1">
      <c r="A49" s="17"/>
      <c r="B49" s="194">
        <v>41</v>
      </c>
      <c r="C49" s="109" t="s">
        <v>1326</v>
      </c>
      <c r="D49" s="279" t="s">
        <v>44</v>
      </c>
      <c r="E49" s="280" t="s">
        <v>8</v>
      </c>
      <c r="F49" s="281">
        <v>2250810</v>
      </c>
      <c r="G49" s="281">
        <v>4255800</v>
      </c>
      <c r="H49" s="171"/>
      <c r="I49" s="88">
        <f t="shared" si="5"/>
        <v>4255800</v>
      </c>
      <c r="J49" s="163">
        <f t="shared" si="0"/>
        <v>1</v>
      </c>
      <c r="K49" s="155">
        <f t="shared" si="1"/>
        <v>0</v>
      </c>
      <c r="L49" s="155">
        <f>IF(J49=1,SUM($J$6:J49),0)</f>
        <v>25</v>
      </c>
      <c r="M49" s="155">
        <f>IF(K49=1,SUM($K$6:K49),0)</f>
        <v>0</v>
      </c>
      <c r="N49" s="165">
        <f t="shared" si="2"/>
        <v>25</v>
      </c>
      <c r="O49" s="155">
        <f t="shared" si="3"/>
        <v>0</v>
      </c>
      <c r="P49" s="155">
        <f>IF(O49=1,SUM($O$6:O49),0)</f>
        <v>0</v>
      </c>
    </row>
    <row r="50" spans="1:17" ht="15" customHeight="1">
      <c r="A50" s="17"/>
      <c r="B50" s="194">
        <v>42</v>
      </c>
      <c r="C50" s="109" t="s">
        <v>1327</v>
      </c>
      <c r="D50" s="279" t="s">
        <v>44</v>
      </c>
      <c r="E50" s="280" t="s">
        <v>8</v>
      </c>
      <c r="F50" s="281">
        <v>2250810</v>
      </c>
      <c r="G50" s="281">
        <v>4255800</v>
      </c>
      <c r="H50" s="171"/>
      <c r="I50" s="88">
        <f t="shared" si="5"/>
        <v>4255800</v>
      </c>
      <c r="J50" s="163">
        <f t="shared" si="0"/>
        <v>1</v>
      </c>
      <c r="K50" s="155">
        <f t="shared" si="1"/>
        <v>0</v>
      </c>
      <c r="L50" s="155">
        <f>IF(J50=1,SUM($J$6:J50),0)</f>
        <v>26</v>
      </c>
      <c r="M50" s="155">
        <f>IF(K50=1,SUM($K$6:K50),0)</f>
        <v>0</v>
      </c>
      <c r="N50" s="165">
        <f t="shared" si="2"/>
        <v>26</v>
      </c>
      <c r="O50" s="155">
        <f t="shared" si="3"/>
        <v>0</v>
      </c>
      <c r="P50" s="155">
        <f>IF(O50=1,SUM($O$6:O50),0)</f>
        <v>0</v>
      </c>
    </row>
    <row r="51" spans="1:17" ht="15" customHeight="1">
      <c r="A51" s="17"/>
      <c r="B51" s="194">
        <v>43</v>
      </c>
      <c r="C51" s="109" t="s">
        <v>1328</v>
      </c>
      <c r="D51" s="279" t="s">
        <v>44</v>
      </c>
      <c r="E51" s="280" t="s">
        <v>8</v>
      </c>
      <c r="F51" s="281">
        <v>2250810</v>
      </c>
      <c r="G51" s="281">
        <v>4255800</v>
      </c>
      <c r="H51" s="171"/>
      <c r="I51" s="88">
        <f t="shared" si="5"/>
        <v>4255800</v>
      </c>
      <c r="J51" s="163">
        <f t="shared" si="0"/>
        <v>1</v>
      </c>
      <c r="K51" s="155">
        <f t="shared" si="1"/>
        <v>0</v>
      </c>
      <c r="L51" s="155">
        <f>IF(J51=1,SUM($J$6:J51),0)</f>
        <v>27</v>
      </c>
      <c r="M51" s="155">
        <f>IF(K51=1,SUM($K$6:K51),0)</f>
        <v>0</v>
      </c>
      <c r="N51" s="165">
        <f t="shared" si="2"/>
        <v>27</v>
      </c>
      <c r="O51" s="155">
        <f t="shared" si="3"/>
        <v>0</v>
      </c>
      <c r="P51" s="155">
        <f>IF(O51=1,SUM($O$6:O51),0)</f>
        <v>0</v>
      </c>
    </row>
    <row r="52" spans="1:17" ht="15" customHeight="1">
      <c r="A52" s="17"/>
      <c r="B52" s="194">
        <v>44</v>
      </c>
      <c r="C52" s="109" t="s">
        <v>1329</v>
      </c>
      <c r="D52" s="279" t="s">
        <v>44</v>
      </c>
      <c r="E52" s="280" t="s">
        <v>8</v>
      </c>
      <c r="F52" s="281">
        <v>2250810</v>
      </c>
      <c r="G52" s="281">
        <v>4255800</v>
      </c>
      <c r="H52" s="171"/>
      <c r="I52" s="88">
        <f t="shared" si="5"/>
        <v>4255800</v>
      </c>
      <c r="J52" s="163">
        <f t="shared" si="0"/>
        <v>1</v>
      </c>
      <c r="K52" s="155">
        <f t="shared" si="1"/>
        <v>0</v>
      </c>
      <c r="L52" s="155">
        <f>IF(J52=1,SUM($J$6:J52),0)</f>
        <v>28</v>
      </c>
      <c r="M52" s="155">
        <f>IF(K52=1,SUM($K$6:K52),0)</f>
        <v>0</v>
      </c>
      <c r="N52" s="165">
        <f t="shared" si="2"/>
        <v>28</v>
      </c>
      <c r="O52" s="155">
        <f t="shared" si="3"/>
        <v>0</v>
      </c>
      <c r="P52" s="155">
        <f>IF(O52=1,SUM($O$6:O52),0)</f>
        <v>0</v>
      </c>
    </row>
    <row r="53" spans="1:17" ht="15" customHeight="1">
      <c r="A53" s="17"/>
      <c r="B53" s="194">
        <v>45</v>
      </c>
      <c r="C53" s="109" t="s">
        <v>1330</v>
      </c>
      <c r="D53" s="279" t="s">
        <v>44</v>
      </c>
      <c r="E53" s="280" t="s">
        <v>8</v>
      </c>
      <c r="F53" s="281">
        <v>2250810</v>
      </c>
      <c r="G53" s="281">
        <v>4255800</v>
      </c>
      <c r="H53" s="171"/>
      <c r="I53" s="88">
        <f t="shared" si="5"/>
        <v>4255800</v>
      </c>
      <c r="J53" s="163">
        <f t="shared" si="0"/>
        <v>1</v>
      </c>
      <c r="K53" s="155">
        <f t="shared" si="1"/>
        <v>0</v>
      </c>
      <c r="L53" s="155">
        <f>IF(J53=1,SUM($J$6:J53),0)</f>
        <v>29</v>
      </c>
      <c r="M53" s="155">
        <f>IF(K53=1,SUM($K$6:K53),0)</f>
        <v>0</v>
      </c>
      <c r="N53" s="165">
        <f t="shared" si="2"/>
        <v>29</v>
      </c>
      <c r="O53" s="155">
        <f t="shared" si="3"/>
        <v>0</v>
      </c>
      <c r="P53" s="155">
        <f>IF(O53=1,SUM($O$6:O53),0)</f>
        <v>0</v>
      </c>
    </row>
    <row r="54" spans="1:17" ht="15" customHeight="1">
      <c r="A54" s="17"/>
      <c r="B54" s="194">
        <v>46</v>
      </c>
      <c r="C54" s="109" t="s">
        <v>1331</v>
      </c>
      <c r="D54" s="279" t="s">
        <v>44</v>
      </c>
      <c r="E54" s="280" t="s">
        <v>8</v>
      </c>
      <c r="F54" s="281">
        <v>2250810</v>
      </c>
      <c r="G54" s="281">
        <v>4255800</v>
      </c>
      <c r="H54" s="171"/>
      <c r="I54" s="88">
        <f t="shared" si="5"/>
        <v>4255800</v>
      </c>
      <c r="J54" s="163">
        <f t="shared" si="0"/>
        <v>1</v>
      </c>
      <c r="K54" s="155">
        <f t="shared" si="1"/>
        <v>0</v>
      </c>
      <c r="L54" s="155">
        <f>IF(J54=1,SUM($J$6:J54),0)</f>
        <v>30</v>
      </c>
      <c r="M54" s="155">
        <f>IF(K54=1,SUM($K$6:K54),0)</f>
        <v>0</v>
      </c>
      <c r="N54" s="165">
        <f t="shared" si="2"/>
        <v>30</v>
      </c>
      <c r="O54" s="155">
        <f t="shared" si="3"/>
        <v>0</v>
      </c>
      <c r="P54" s="155">
        <f>IF(O54=1,SUM($O$6:O54),0)</f>
        <v>0</v>
      </c>
    </row>
    <row r="55" spans="1:17" ht="15" customHeight="1">
      <c r="A55" s="17"/>
      <c r="B55" s="194">
        <v>47</v>
      </c>
      <c r="C55" s="109" t="s">
        <v>1332</v>
      </c>
      <c r="D55" s="279" t="s">
        <v>44</v>
      </c>
      <c r="E55" s="280" t="s">
        <v>8</v>
      </c>
      <c r="F55" s="281">
        <v>2250810</v>
      </c>
      <c r="G55" s="281">
        <v>4255800</v>
      </c>
      <c r="H55" s="171"/>
      <c r="I55" s="88">
        <f t="shared" si="5"/>
        <v>4255800</v>
      </c>
      <c r="J55" s="163">
        <f t="shared" si="0"/>
        <v>1</v>
      </c>
      <c r="K55" s="155">
        <f t="shared" si="1"/>
        <v>0</v>
      </c>
      <c r="L55" s="155">
        <f>IF(J55=1,SUM($J$6:J55),0)</f>
        <v>31</v>
      </c>
      <c r="M55" s="155">
        <f>IF(K55=1,SUM($K$6:K55),0)</f>
        <v>0</v>
      </c>
      <c r="N55" s="165">
        <f t="shared" si="2"/>
        <v>31</v>
      </c>
      <c r="O55" s="155">
        <f t="shared" si="3"/>
        <v>0</v>
      </c>
      <c r="P55" s="155">
        <f>IF(O55=1,SUM($O$6:O55),0)</f>
        <v>0</v>
      </c>
    </row>
    <row r="56" spans="1:17" ht="15" customHeight="1">
      <c r="A56" s="17"/>
      <c r="B56" s="194">
        <v>48</v>
      </c>
      <c r="C56" s="109" t="s">
        <v>1333</v>
      </c>
      <c r="D56" s="279" t="s">
        <v>44</v>
      </c>
      <c r="E56" s="280" t="s">
        <v>8</v>
      </c>
      <c r="F56" s="281">
        <v>2250810</v>
      </c>
      <c r="G56" s="281">
        <v>4255800</v>
      </c>
      <c r="H56" s="171"/>
      <c r="I56" s="88">
        <f t="shared" si="5"/>
        <v>4255800</v>
      </c>
      <c r="J56" s="163">
        <f t="shared" si="0"/>
        <v>1</v>
      </c>
      <c r="K56" s="155">
        <f t="shared" si="1"/>
        <v>0</v>
      </c>
      <c r="L56" s="155">
        <f>IF(J56=1,SUM($J$6:J56),0)</f>
        <v>32</v>
      </c>
      <c r="M56" s="155">
        <f>IF(K56=1,SUM($K$6:K56),0)</f>
        <v>0</v>
      </c>
      <c r="N56" s="165">
        <f t="shared" si="2"/>
        <v>32</v>
      </c>
      <c r="O56" s="155">
        <f t="shared" si="3"/>
        <v>0</v>
      </c>
      <c r="P56" s="155">
        <f>IF(O56=1,SUM($O$6:O56),0)</f>
        <v>0</v>
      </c>
    </row>
    <row r="57" spans="1:17" ht="15" customHeight="1">
      <c r="A57" s="17"/>
      <c r="B57" s="194">
        <v>49</v>
      </c>
      <c r="C57" s="109" t="s">
        <v>1334</v>
      </c>
      <c r="D57" s="279" t="s">
        <v>44</v>
      </c>
      <c r="E57" s="280" t="s">
        <v>8</v>
      </c>
      <c r="F57" s="281">
        <v>2250810</v>
      </c>
      <c r="G57" s="281">
        <v>4255800</v>
      </c>
      <c r="H57" s="171"/>
      <c r="I57" s="88">
        <f t="shared" si="5"/>
        <v>4255800</v>
      </c>
      <c r="J57" s="163">
        <f t="shared" si="0"/>
        <v>1</v>
      </c>
      <c r="K57" s="155">
        <f t="shared" si="1"/>
        <v>0</v>
      </c>
      <c r="L57" s="155">
        <f>IF(J57=1,SUM($J$6:J57),0)</f>
        <v>33</v>
      </c>
      <c r="M57" s="155">
        <f>IF(K57=1,SUM($K$6:K57),0)</f>
        <v>0</v>
      </c>
      <c r="N57" s="165">
        <f t="shared" si="2"/>
        <v>33</v>
      </c>
      <c r="O57" s="155">
        <f t="shared" si="3"/>
        <v>0</v>
      </c>
      <c r="P57" s="155">
        <f>IF(O57=1,SUM($O$6:O57),0)</f>
        <v>0</v>
      </c>
    </row>
    <row r="58" spans="1:17" s="14" customFormat="1" ht="15" customHeight="1">
      <c r="A58" s="110"/>
      <c r="B58" s="194">
        <v>50</v>
      </c>
      <c r="C58" s="109" t="s">
        <v>1335</v>
      </c>
      <c r="D58" s="279" t="s">
        <v>44</v>
      </c>
      <c r="E58" s="280" t="s">
        <v>8</v>
      </c>
      <c r="F58" s="281">
        <v>2250810</v>
      </c>
      <c r="G58" s="281">
        <v>4255800</v>
      </c>
      <c r="H58" s="171"/>
      <c r="I58" s="88">
        <f t="shared" si="4"/>
        <v>4255800</v>
      </c>
      <c r="J58" s="163">
        <f t="shared" si="0"/>
        <v>1</v>
      </c>
      <c r="K58" s="155">
        <f t="shared" si="1"/>
        <v>0</v>
      </c>
      <c r="L58" s="155">
        <f>IF(J58=1,SUM($J$6:J58),0)</f>
        <v>34</v>
      </c>
      <c r="M58" s="155">
        <f>IF(K58=1,SUM($K$6:K58),0)</f>
        <v>0</v>
      </c>
      <c r="N58" s="165">
        <f t="shared" si="2"/>
        <v>34</v>
      </c>
      <c r="O58" s="155">
        <f t="shared" si="3"/>
        <v>0</v>
      </c>
      <c r="P58" s="155">
        <f>IF(O58=1,SUM($O$6:O58),0)</f>
        <v>0</v>
      </c>
      <c r="Q58" s="156"/>
    </row>
    <row r="59" spans="1:17" s="14" customFormat="1" ht="15" customHeight="1">
      <c r="A59" s="110"/>
      <c r="B59" s="194">
        <v>51</v>
      </c>
      <c r="C59" s="109" t="s">
        <v>1336</v>
      </c>
      <c r="D59" s="279" t="s">
        <v>44</v>
      </c>
      <c r="E59" s="280" t="s">
        <v>8</v>
      </c>
      <c r="F59" s="281">
        <v>2250810</v>
      </c>
      <c r="G59" s="281">
        <v>4255800</v>
      </c>
      <c r="H59" s="171"/>
      <c r="I59" s="88">
        <f>IF($I$5=$G$4,G59,(IF($I$5=$F$4,F59,0)))</f>
        <v>4255800</v>
      </c>
      <c r="J59" s="163">
        <f t="shared" si="0"/>
        <v>1</v>
      </c>
      <c r="K59" s="155">
        <f t="shared" si="1"/>
        <v>0</v>
      </c>
      <c r="L59" s="155">
        <f>IF(J59=1,SUM($J$6:J59),0)</f>
        <v>35</v>
      </c>
      <c r="M59" s="155">
        <f>IF(K59=1,SUM($K$6:K59),0)</f>
        <v>0</v>
      </c>
      <c r="N59" s="165">
        <f t="shared" si="2"/>
        <v>35</v>
      </c>
      <c r="O59" s="155">
        <f t="shared" si="3"/>
        <v>0</v>
      </c>
      <c r="P59" s="155">
        <f>IF(O59=1,SUM($O$6:O59),0)</f>
        <v>0</v>
      </c>
      <c r="Q59" s="156"/>
    </row>
    <row r="60" spans="1:17" ht="15" customHeight="1">
      <c r="A60" s="17"/>
      <c r="B60" s="194">
        <v>52</v>
      </c>
      <c r="C60" s="109" t="s">
        <v>1337</v>
      </c>
      <c r="D60" s="279" t="s">
        <v>44</v>
      </c>
      <c r="E60" s="280" t="s">
        <v>8</v>
      </c>
      <c r="F60" s="281">
        <v>2250810</v>
      </c>
      <c r="G60" s="281">
        <v>4255800</v>
      </c>
      <c r="H60" s="171"/>
      <c r="I60" s="88">
        <f t="shared" si="4"/>
        <v>4255800</v>
      </c>
      <c r="J60" s="163">
        <f t="shared" si="0"/>
        <v>1</v>
      </c>
      <c r="K60" s="155">
        <f t="shared" si="1"/>
        <v>0</v>
      </c>
      <c r="L60" s="155">
        <f>IF(J60=1,SUM($J$6:J60),0)</f>
        <v>36</v>
      </c>
      <c r="M60" s="155">
        <f>IF(K60=1,SUM($K$6:K60),0)</f>
        <v>0</v>
      </c>
      <c r="N60" s="165">
        <f t="shared" si="2"/>
        <v>36</v>
      </c>
      <c r="O60" s="155">
        <f t="shared" si="3"/>
        <v>0</v>
      </c>
      <c r="P60" s="155">
        <f>IF(O60=1,SUM($O$6:O60),0)</f>
        <v>0</v>
      </c>
    </row>
    <row r="61" spans="1:17" ht="15" customHeight="1">
      <c r="A61" s="17"/>
      <c r="B61" s="194">
        <v>53</v>
      </c>
      <c r="C61" s="109" t="s">
        <v>1338</v>
      </c>
      <c r="D61" s="279" t="s">
        <v>44</v>
      </c>
      <c r="E61" s="280" t="s">
        <v>8</v>
      </c>
      <c r="F61" s="281">
        <v>2250810</v>
      </c>
      <c r="G61" s="281">
        <v>4255800</v>
      </c>
      <c r="H61" s="171"/>
      <c r="I61" s="88">
        <f t="shared" ref="I61:I75" si="6">IF($I$5=$G$4,G61,(IF($I$5=$F$4,F61,0)))</f>
        <v>4255800</v>
      </c>
      <c r="J61" s="163">
        <f t="shared" si="0"/>
        <v>1</v>
      </c>
      <c r="K61" s="155">
        <f t="shared" si="1"/>
        <v>0</v>
      </c>
      <c r="L61" s="155">
        <f>IF(J61=1,SUM($J$6:J61),0)</f>
        <v>37</v>
      </c>
      <c r="M61" s="155">
        <f>IF(K61=1,SUM($K$6:K61),0)</f>
        <v>0</v>
      </c>
      <c r="N61" s="165">
        <f t="shared" si="2"/>
        <v>37</v>
      </c>
      <c r="O61" s="155">
        <f t="shared" si="3"/>
        <v>0</v>
      </c>
      <c r="P61" s="155">
        <f>IF(O61=1,SUM($O$6:O61),0)</f>
        <v>0</v>
      </c>
    </row>
    <row r="62" spans="1:17" ht="15" customHeight="1">
      <c r="A62" s="17"/>
      <c r="B62" s="194">
        <v>54</v>
      </c>
      <c r="C62" s="109" t="s">
        <v>1339</v>
      </c>
      <c r="D62" s="279" t="s">
        <v>44</v>
      </c>
      <c r="E62" s="280" t="s">
        <v>8</v>
      </c>
      <c r="F62" s="281">
        <v>2250810</v>
      </c>
      <c r="G62" s="281">
        <v>4255800</v>
      </c>
      <c r="H62" s="171"/>
      <c r="I62" s="88">
        <f t="shared" si="6"/>
        <v>4255800</v>
      </c>
      <c r="J62" s="163">
        <f t="shared" si="0"/>
        <v>1</v>
      </c>
      <c r="K62" s="155">
        <f t="shared" si="1"/>
        <v>0</v>
      </c>
      <c r="L62" s="155">
        <f>IF(J62=1,SUM($J$6:J62),0)</f>
        <v>38</v>
      </c>
      <c r="M62" s="155">
        <f>IF(K62=1,SUM($K$6:K62),0)</f>
        <v>0</v>
      </c>
      <c r="N62" s="165">
        <f t="shared" si="2"/>
        <v>38</v>
      </c>
      <c r="O62" s="155">
        <f t="shared" si="3"/>
        <v>0</v>
      </c>
      <c r="P62" s="155">
        <f>IF(O62=1,SUM($O$6:O62),0)</f>
        <v>0</v>
      </c>
    </row>
    <row r="63" spans="1:17" ht="15" customHeight="1">
      <c r="A63" s="17"/>
      <c r="B63" s="194">
        <v>55</v>
      </c>
      <c r="C63" s="109" t="s">
        <v>1340</v>
      </c>
      <c r="D63" s="279" t="s">
        <v>44</v>
      </c>
      <c r="E63" s="280" t="s">
        <v>8</v>
      </c>
      <c r="F63" s="281">
        <v>2250810</v>
      </c>
      <c r="G63" s="281">
        <v>4255800</v>
      </c>
      <c r="H63" s="171"/>
      <c r="I63" s="88">
        <f t="shared" si="6"/>
        <v>4255800</v>
      </c>
      <c r="J63" s="163">
        <f t="shared" si="0"/>
        <v>1</v>
      </c>
      <c r="K63" s="155">
        <f t="shared" si="1"/>
        <v>0</v>
      </c>
      <c r="L63" s="155">
        <f>IF(J63=1,SUM($J$6:J63),0)</f>
        <v>39</v>
      </c>
      <c r="M63" s="155">
        <f>IF(K63=1,SUM($K$6:K63),0)</f>
        <v>0</v>
      </c>
      <c r="N63" s="165">
        <f t="shared" si="2"/>
        <v>39</v>
      </c>
      <c r="O63" s="155">
        <f t="shared" si="3"/>
        <v>0</v>
      </c>
      <c r="P63" s="155">
        <f>IF(O63=1,SUM($O$6:O63),0)</f>
        <v>0</v>
      </c>
    </row>
    <row r="64" spans="1:17" ht="15" customHeight="1">
      <c r="A64" s="17"/>
      <c r="B64" s="194">
        <v>56</v>
      </c>
      <c r="C64" s="109" t="s">
        <v>1341</v>
      </c>
      <c r="D64" s="279" t="s">
        <v>44</v>
      </c>
      <c r="E64" s="280" t="s">
        <v>8</v>
      </c>
      <c r="F64" s="281">
        <v>2250810</v>
      </c>
      <c r="G64" s="281">
        <v>4255800</v>
      </c>
      <c r="H64" s="171"/>
      <c r="I64" s="88">
        <f t="shared" si="6"/>
        <v>4255800</v>
      </c>
      <c r="J64" s="163">
        <f t="shared" si="0"/>
        <v>1</v>
      </c>
      <c r="K64" s="155">
        <f t="shared" si="1"/>
        <v>0</v>
      </c>
      <c r="L64" s="155">
        <f>IF(J64=1,SUM($J$6:J64),0)</f>
        <v>40</v>
      </c>
      <c r="M64" s="155">
        <f>IF(K64=1,SUM($K$6:K64),0)</f>
        <v>0</v>
      </c>
      <c r="N64" s="165">
        <f t="shared" si="2"/>
        <v>40</v>
      </c>
      <c r="O64" s="155">
        <f t="shared" si="3"/>
        <v>0</v>
      </c>
      <c r="P64" s="155">
        <f>IF(O64=1,SUM($O$6:O64),0)</f>
        <v>0</v>
      </c>
    </row>
    <row r="65" spans="1:16" ht="15" customHeight="1">
      <c r="A65" s="17"/>
      <c r="B65" s="194">
        <v>57</v>
      </c>
      <c r="C65" s="109" t="s">
        <v>1342</v>
      </c>
      <c r="D65" s="279" t="s">
        <v>44</v>
      </c>
      <c r="E65" s="280" t="s">
        <v>8</v>
      </c>
      <c r="F65" s="281">
        <v>2250810</v>
      </c>
      <c r="G65" s="281">
        <v>4255800</v>
      </c>
      <c r="H65" s="171"/>
      <c r="I65" s="88">
        <f t="shared" si="6"/>
        <v>4255800</v>
      </c>
      <c r="J65" s="163">
        <f t="shared" si="0"/>
        <v>1</v>
      </c>
      <c r="K65" s="155">
        <f t="shared" si="1"/>
        <v>0</v>
      </c>
      <c r="L65" s="155">
        <f>IF(J65=1,SUM($J$6:J65),0)</f>
        <v>41</v>
      </c>
      <c r="M65" s="155">
        <f>IF(K65=1,SUM($K$6:K65),0)</f>
        <v>0</v>
      </c>
      <c r="N65" s="165">
        <f t="shared" si="2"/>
        <v>41</v>
      </c>
      <c r="O65" s="155">
        <f t="shared" si="3"/>
        <v>0</v>
      </c>
      <c r="P65" s="155">
        <f>IF(O65=1,SUM($O$6:O65),0)</f>
        <v>0</v>
      </c>
    </row>
    <row r="66" spans="1:16" ht="15" customHeight="1">
      <c r="A66" s="17"/>
      <c r="B66" s="194">
        <v>58</v>
      </c>
      <c r="C66" s="109" t="s">
        <v>1343</v>
      </c>
      <c r="D66" s="279" t="s">
        <v>44</v>
      </c>
      <c r="E66" s="280" t="s">
        <v>8</v>
      </c>
      <c r="F66" s="281">
        <v>7034000</v>
      </c>
      <c r="G66" s="281">
        <v>4677800</v>
      </c>
      <c r="H66" s="171"/>
      <c r="I66" s="88">
        <f t="shared" si="6"/>
        <v>4677800</v>
      </c>
      <c r="J66" s="163">
        <f t="shared" si="0"/>
        <v>1</v>
      </c>
      <c r="K66" s="155">
        <f t="shared" si="1"/>
        <v>0</v>
      </c>
      <c r="L66" s="155">
        <f>IF(J66=1,SUM($J$6:J66),0)</f>
        <v>42</v>
      </c>
      <c r="M66" s="155">
        <f>IF(K66=1,SUM($K$6:K66),0)</f>
        <v>0</v>
      </c>
      <c r="N66" s="165">
        <f t="shared" si="2"/>
        <v>42</v>
      </c>
      <c r="O66" s="155">
        <f t="shared" si="3"/>
        <v>0</v>
      </c>
      <c r="P66" s="155">
        <f>IF(O66=1,SUM($O$6:O66),0)</f>
        <v>0</v>
      </c>
    </row>
    <row r="67" spans="1:16" ht="15" customHeight="1">
      <c r="A67" s="17"/>
      <c r="B67" s="194">
        <v>59</v>
      </c>
      <c r="C67" s="109" t="s">
        <v>1344</v>
      </c>
      <c r="D67" s="279" t="s">
        <v>44</v>
      </c>
      <c r="E67" s="280" t="s">
        <v>8</v>
      </c>
      <c r="F67" s="281">
        <v>7034000</v>
      </c>
      <c r="G67" s="281">
        <v>4677800</v>
      </c>
      <c r="H67" s="171"/>
      <c r="I67" s="88">
        <f t="shared" si="6"/>
        <v>4677800</v>
      </c>
      <c r="J67" s="163">
        <f t="shared" si="0"/>
        <v>1</v>
      </c>
      <c r="K67" s="155">
        <f t="shared" si="1"/>
        <v>0</v>
      </c>
      <c r="L67" s="155">
        <f>IF(J67=1,SUM($J$6:J67),0)</f>
        <v>43</v>
      </c>
      <c r="M67" s="155">
        <f>IF(K67=1,SUM($K$6:K67),0)</f>
        <v>0</v>
      </c>
      <c r="N67" s="165">
        <f t="shared" si="2"/>
        <v>43</v>
      </c>
      <c r="O67" s="155">
        <f t="shared" si="3"/>
        <v>0</v>
      </c>
      <c r="P67" s="155">
        <f>IF(O67=1,SUM($O$6:O67),0)</f>
        <v>0</v>
      </c>
    </row>
    <row r="68" spans="1:16" ht="15" customHeight="1">
      <c r="A68" s="17"/>
      <c r="B68" s="194">
        <v>60</v>
      </c>
      <c r="C68" s="109" t="s">
        <v>1381</v>
      </c>
      <c r="D68" s="279" t="s">
        <v>44</v>
      </c>
      <c r="E68" s="280" t="s">
        <v>8</v>
      </c>
      <c r="F68" s="281">
        <v>3826640</v>
      </c>
      <c r="G68" s="281">
        <v>7842800</v>
      </c>
      <c r="H68" s="171"/>
      <c r="I68" s="88">
        <f t="shared" si="6"/>
        <v>7842800</v>
      </c>
      <c r="J68" s="163">
        <f t="shared" si="0"/>
        <v>1</v>
      </c>
      <c r="K68" s="155">
        <f t="shared" si="1"/>
        <v>0</v>
      </c>
      <c r="L68" s="155">
        <f>IF(J68=1,SUM($J$6:J68),0)</f>
        <v>44</v>
      </c>
      <c r="M68" s="155">
        <f>IF(K68=1,SUM($K$6:K68),0)</f>
        <v>0</v>
      </c>
      <c r="N68" s="165">
        <f t="shared" si="2"/>
        <v>44</v>
      </c>
      <c r="O68" s="155">
        <f t="shared" si="3"/>
        <v>0</v>
      </c>
      <c r="P68" s="155">
        <f>IF(O68=1,SUM($O$6:O68),0)</f>
        <v>0</v>
      </c>
    </row>
    <row r="69" spans="1:16" ht="15" customHeight="1">
      <c r="A69" s="17"/>
      <c r="B69" s="194">
        <v>61</v>
      </c>
      <c r="C69" s="109" t="s">
        <v>1382</v>
      </c>
      <c r="D69" s="279" t="s">
        <v>44</v>
      </c>
      <c r="E69" s="280" t="s">
        <v>8</v>
      </c>
      <c r="F69" s="281">
        <v>3826640</v>
      </c>
      <c r="G69" s="281">
        <v>7842800</v>
      </c>
      <c r="H69" s="171"/>
      <c r="I69" s="88">
        <f t="shared" si="6"/>
        <v>7842800</v>
      </c>
      <c r="J69" s="163">
        <f t="shared" si="0"/>
        <v>1</v>
      </c>
      <c r="K69" s="155">
        <f t="shared" si="1"/>
        <v>0</v>
      </c>
      <c r="L69" s="155">
        <f>IF(J69=1,SUM($J$6:J69),0)</f>
        <v>45</v>
      </c>
      <c r="M69" s="155">
        <f>IF(K69=1,SUM($K$6:K69),0)</f>
        <v>0</v>
      </c>
      <c r="N69" s="165">
        <f t="shared" si="2"/>
        <v>45</v>
      </c>
      <c r="O69" s="155">
        <f t="shared" si="3"/>
        <v>0</v>
      </c>
      <c r="P69" s="155">
        <f>IF(O69=1,SUM($O$6:O69),0)</f>
        <v>0</v>
      </c>
    </row>
    <row r="70" spans="1:16" ht="15" customHeight="1">
      <c r="A70" s="17"/>
      <c r="B70" s="194">
        <v>62</v>
      </c>
      <c r="C70" s="109" t="s">
        <v>1383</v>
      </c>
      <c r="D70" s="279" t="s">
        <v>44</v>
      </c>
      <c r="E70" s="280" t="s">
        <v>8</v>
      </c>
      <c r="F70" s="281">
        <v>3826640</v>
      </c>
      <c r="G70" s="281">
        <v>7842800</v>
      </c>
      <c r="H70" s="171"/>
      <c r="I70" s="88">
        <f t="shared" si="6"/>
        <v>7842800</v>
      </c>
      <c r="J70" s="163">
        <f t="shared" si="0"/>
        <v>1</v>
      </c>
      <c r="K70" s="155">
        <f t="shared" si="1"/>
        <v>0</v>
      </c>
      <c r="L70" s="155">
        <f>IF(J70=1,SUM($J$6:J70),0)</f>
        <v>46</v>
      </c>
      <c r="M70" s="155">
        <f>IF(K70=1,SUM($K$6:K70),0)</f>
        <v>0</v>
      </c>
      <c r="N70" s="165">
        <f t="shared" si="2"/>
        <v>46</v>
      </c>
      <c r="O70" s="155">
        <f t="shared" si="3"/>
        <v>0</v>
      </c>
      <c r="P70" s="155">
        <f>IF(O70=1,SUM($O$6:O70),0)</f>
        <v>0</v>
      </c>
    </row>
    <row r="71" spans="1:16" ht="15" customHeight="1">
      <c r="A71" s="17"/>
      <c r="B71" s="194">
        <v>63</v>
      </c>
      <c r="C71" s="109" t="s">
        <v>1384</v>
      </c>
      <c r="D71" s="279" t="s">
        <v>44</v>
      </c>
      <c r="E71" s="280" t="s">
        <v>8</v>
      </c>
      <c r="F71" s="281">
        <v>3826640</v>
      </c>
      <c r="G71" s="281">
        <v>7842800</v>
      </c>
      <c r="H71" s="171"/>
      <c r="I71" s="88">
        <f t="shared" si="6"/>
        <v>7842800</v>
      </c>
      <c r="J71" s="163">
        <f t="shared" si="0"/>
        <v>1</v>
      </c>
      <c r="K71" s="155">
        <f t="shared" si="1"/>
        <v>0</v>
      </c>
      <c r="L71" s="155">
        <f>IF(J71=1,SUM($J$6:J71),0)</f>
        <v>47</v>
      </c>
      <c r="M71" s="155">
        <f>IF(K71=1,SUM($K$6:K71),0)</f>
        <v>0</v>
      </c>
      <c r="N71" s="165">
        <f t="shared" si="2"/>
        <v>47</v>
      </c>
      <c r="O71" s="155">
        <f t="shared" si="3"/>
        <v>0</v>
      </c>
      <c r="P71" s="155">
        <f>IF(O71=1,SUM($O$6:O71),0)</f>
        <v>0</v>
      </c>
    </row>
    <row r="72" spans="1:16" ht="15" customHeight="1">
      <c r="A72" s="17"/>
      <c r="B72" s="194">
        <v>64</v>
      </c>
      <c r="C72" s="109" t="s">
        <v>1385</v>
      </c>
      <c r="D72" s="279" t="s">
        <v>44</v>
      </c>
      <c r="E72" s="280" t="s">
        <v>8</v>
      </c>
      <c r="F72" s="281">
        <v>3826640</v>
      </c>
      <c r="G72" s="281">
        <v>7842800</v>
      </c>
      <c r="H72" s="171"/>
      <c r="I72" s="88">
        <f t="shared" si="6"/>
        <v>7842800</v>
      </c>
      <c r="J72" s="163">
        <f t="shared" ref="J72:J136" si="7">IF(D72="MDU-KD",1,0)</f>
        <v>1</v>
      </c>
      <c r="K72" s="155">
        <f t="shared" ref="K72:K136" si="8">IF(D72="HDW",1,0)</f>
        <v>0</v>
      </c>
      <c r="L72" s="155">
        <f>IF(J72=1,SUM($J$6:J72),0)</f>
        <v>48</v>
      </c>
      <c r="M72" s="155">
        <f>IF(K72=1,SUM($K$6:K72),0)</f>
        <v>0</v>
      </c>
      <c r="N72" s="165">
        <f t="shared" ref="N72:N136" si="9">IF(L72=0,M72,L72)</f>
        <v>48</v>
      </c>
      <c r="O72" s="155">
        <f t="shared" ref="O72:O136" si="10">IF(E72=0,0,IF(LEFT(C72,11)="Tiang Beton",1,0))</f>
        <v>0</v>
      </c>
      <c r="P72" s="155">
        <f>IF(O72=1,SUM($O$6:O72),0)</f>
        <v>0</v>
      </c>
    </row>
    <row r="73" spans="1:16" ht="15" customHeight="1">
      <c r="A73" s="17"/>
      <c r="B73" s="194">
        <v>65</v>
      </c>
      <c r="C73" s="109" t="s">
        <v>1386</v>
      </c>
      <c r="D73" s="279" t="s">
        <v>44</v>
      </c>
      <c r="E73" s="280" t="s">
        <v>8</v>
      </c>
      <c r="F73" s="281">
        <v>3826640</v>
      </c>
      <c r="G73" s="281">
        <v>7842800</v>
      </c>
      <c r="H73" s="171"/>
      <c r="I73" s="88">
        <f t="shared" si="6"/>
        <v>7842800</v>
      </c>
      <c r="J73" s="163">
        <f t="shared" si="7"/>
        <v>1</v>
      </c>
      <c r="K73" s="155">
        <f t="shared" si="8"/>
        <v>0</v>
      </c>
      <c r="L73" s="155">
        <f>IF(J73=1,SUM($J$6:J73),0)</f>
        <v>49</v>
      </c>
      <c r="M73" s="155">
        <f>IF(K73=1,SUM($K$6:K73),0)</f>
        <v>0</v>
      </c>
      <c r="N73" s="165">
        <f t="shared" si="9"/>
        <v>49</v>
      </c>
      <c r="O73" s="155">
        <f t="shared" si="10"/>
        <v>0</v>
      </c>
      <c r="P73" s="155">
        <f>IF(O73=1,SUM($O$6:O73),0)</f>
        <v>0</v>
      </c>
    </row>
    <row r="74" spans="1:16" ht="15" customHeight="1">
      <c r="A74" s="17"/>
      <c r="B74" s="194">
        <v>66</v>
      </c>
      <c r="C74" s="109" t="s">
        <v>1387</v>
      </c>
      <c r="D74" s="279" t="s">
        <v>44</v>
      </c>
      <c r="E74" s="280" t="s">
        <v>8</v>
      </c>
      <c r="F74" s="281">
        <v>3826640</v>
      </c>
      <c r="G74" s="281">
        <v>7842800</v>
      </c>
      <c r="H74" s="171"/>
      <c r="I74" s="88">
        <f t="shared" si="6"/>
        <v>7842800</v>
      </c>
      <c r="J74" s="163">
        <f t="shared" si="7"/>
        <v>1</v>
      </c>
      <c r="K74" s="155">
        <f t="shared" si="8"/>
        <v>0</v>
      </c>
      <c r="L74" s="155">
        <f>IF(J74=1,SUM($J$6:J74),0)</f>
        <v>50</v>
      </c>
      <c r="M74" s="155">
        <f>IF(K74=1,SUM($K$6:K74),0)</f>
        <v>0</v>
      </c>
      <c r="N74" s="165">
        <f t="shared" si="9"/>
        <v>50</v>
      </c>
      <c r="O74" s="155">
        <f t="shared" si="10"/>
        <v>0</v>
      </c>
      <c r="P74" s="155">
        <f>IF(O74=1,SUM($O$6:O74),0)</f>
        <v>0</v>
      </c>
    </row>
    <row r="75" spans="1:16" ht="15" customHeight="1">
      <c r="A75" s="17"/>
      <c r="B75" s="194">
        <v>67</v>
      </c>
      <c r="C75" s="109" t="s">
        <v>1388</v>
      </c>
      <c r="D75" s="279" t="s">
        <v>44</v>
      </c>
      <c r="E75" s="280" t="s">
        <v>8</v>
      </c>
      <c r="F75" s="281">
        <v>3826640</v>
      </c>
      <c r="G75" s="281">
        <v>7842800</v>
      </c>
      <c r="H75" s="171"/>
      <c r="I75" s="88">
        <f t="shared" si="6"/>
        <v>7842800</v>
      </c>
      <c r="J75" s="163">
        <f t="shared" si="7"/>
        <v>1</v>
      </c>
      <c r="K75" s="155">
        <f t="shared" si="8"/>
        <v>0</v>
      </c>
      <c r="L75" s="155">
        <f>IF(J75=1,SUM($J$6:J75),0)</f>
        <v>51</v>
      </c>
      <c r="M75" s="155">
        <f>IF(K75=1,SUM($K$6:K75),0)</f>
        <v>0</v>
      </c>
      <c r="N75" s="165">
        <f t="shared" si="9"/>
        <v>51</v>
      </c>
      <c r="O75" s="155">
        <f t="shared" si="10"/>
        <v>0</v>
      </c>
      <c r="P75" s="155">
        <f>IF(O75=1,SUM($O$6:O75),0)</f>
        <v>0</v>
      </c>
    </row>
    <row r="76" spans="1:16" ht="15" customHeight="1">
      <c r="A76" s="17"/>
      <c r="B76" s="194">
        <v>68</v>
      </c>
      <c r="C76" s="109" t="s">
        <v>1389</v>
      </c>
      <c r="D76" s="279" t="s">
        <v>44</v>
      </c>
      <c r="E76" s="280" t="s">
        <v>8</v>
      </c>
      <c r="F76" s="281">
        <v>3826640</v>
      </c>
      <c r="G76" s="281">
        <v>7842800</v>
      </c>
      <c r="H76" s="171"/>
      <c r="I76" s="88">
        <f t="shared" si="4"/>
        <v>7842800</v>
      </c>
      <c r="J76" s="163">
        <f t="shared" si="7"/>
        <v>1</v>
      </c>
      <c r="K76" s="155">
        <f t="shared" si="8"/>
        <v>0</v>
      </c>
      <c r="L76" s="155">
        <f>IF(J76=1,SUM($J$6:J76),0)</f>
        <v>52</v>
      </c>
      <c r="M76" s="155">
        <f>IF(K76=1,SUM($K$6:K76),0)</f>
        <v>0</v>
      </c>
      <c r="N76" s="165">
        <f t="shared" si="9"/>
        <v>52</v>
      </c>
      <c r="O76" s="155">
        <f t="shared" si="10"/>
        <v>0</v>
      </c>
      <c r="P76" s="155">
        <f>IF(O76=1,SUM($O$6:O76),0)</f>
        <v>0</v>
      </c>
    </row>
    <row r="77" spans="1:16" ht="15" customHeight="1">
      <c r="A77" s="17"/>
      <c r="B77" s="194">
        <v>69</v>
      </c>
      <c r="C77" s="109" t="s">
        <v>1390</v>
      </c>
      <c r="D77" s="279" t="s">
        <v>44</v>
      </c>
      <c r="E77" s="280" t="s">
        <v>8</v>
      </c>
      <c r="F77" s="281">
        <v>3826640</v>
      </c>
      <c r="G77" s="281">
        <v>7842800</v>
      </c>
      <c r="H77" s="171"/>
      <c r="I77" s="88">
        <f t="shared" si="4"/>
        <v>7842800</v>
      </c>
      <c r="J77" s="163">
        <f t="shared" si="7"/>
        <v>1</v>
      </c>
      <c r="K77" s="155">
        <f t="shared" si="8"/>
        <v>0</v>
      </c>
      <c r="L77" s="155">
        <f>IF(J77=1,SUM($J$6:J77),0)</f>
        <v>53</v>
      </c>
      <c r="M77" s="155">
        <f>IF(K77=1,SUM($K$6:K77),0)</f>
        <v>0</v>
      </c>
      <c r="N77" s="165">
        <f t="shared" si="9"/>
        <v>53</v>
      </c>
      <c r="O77" s="155">
        <f t="shared" si="10"/>
        <v>0</v>
      </c>
      <c r="P77" s="155">
        <f>IF(O77=1,SUM($O$6:O77),0)</f>
        <v>0</v>
      </c>
    </row>
    <row r="78" spans="1:16" ht="15" customHeight="1">
      <c r="A78" s="17"/>
      <c r="B78" s="194">
        <v>70</v>
      </c>
      <c r="C78" s="109" t="s">
        <v>1391</v>
      </c>
      <c r="D78" s="279" t="s">
        <v>44</v>
      </c>
      <c r="E78" s="280" t="s">
        <v>8</v>
      </c>
      <c r="F78" s="281">
        <v>3826640</v>
      </c>
      <c r="G78" s="281">
        <v>7842800</v>
      </c>
      <c r="H78" s="171"/>
      <c r="I78" s="88">
        <f t="shared" si="4"/>
        <v>7842800</v>
      </c>
      <c r="J78" s="163">
        <f t="shared" si="7"/>
        <v>1</v>
      </c>
      <c r="K78" s="155">
        <f t="shared" si="8"/>
        <v>0</v>
      </c>
      <c r="L78" s="155">
        <f>IF(J78=1,SUM($J$6:J78),0)</f>
        <v>54</v>
      </c>
      <c r="M78" s="155">
        <f>IF(K78=1,SUM($K$6:K78),0)</f>
        <v>0</v>
      </c>
      <c r="N78" s="165">
        <f t="shared" si="9"/>
        <v>54</v>
      </c>
      <c r="O78" s="155">
        <f t="shared" si="10"/>
        <v>0</v>
      </c>
      <c r="P78" s="155">
        <f>IF(O78=1,SUM($O$6:O78),0)</f>
        <v>0</v>
      </c>
    </row>
    <row r="79" spans="1:16" ht="15" customHeight="1">
      <c r="A79" s="17"/>
      <c r="B79" s="194">
        <v>71</v>
      </c>
      <c r="C79" s="109" t="s">
        <v>1392</v>
      </c>
      <c r="D79" s="279" t="s">
        <v>44</v>
      </c>
      <c r="E79" s="280" t="s">
        <v>8</v>
      </c>
      <c r="F79" s="281">
        <v>3826640</v>
      </c>
      <c r="G79" s="281">
        <v>7842800</v>
      </c>
      <c r="H79" s="171"/>
      <c r="I79" s="88">
        <f t="shared" si="4"/>
        <v>7842800</v>
      </c>
      <c r="J79" s="163">
        <f t="shared" si="7"/>
        <v>1</v>
      </c>
      <c r="K79" s="155">
        <f t="shared" si="8"/>
        <v>0</v>
      </c>
      <c r="L79" s="155">
        <f>IF(J79=1,SUM($J$6:J79),0)</f>
        <v>55</v>
      </c>
      <c r="M79" s="155">
        <f>IF(K79=1,SUM($K$6:K79),0)</f>
        <v>0</v>
      </c>
      <c r="N79" s="165">
        <f t="shared" si="9"/>
        <v>55</v>
      </c>
      <c r="O79" s="155">
        <f t="shared" si="10"/>
        <v>0</v>
      </c>
      <c r="P79" s="155">
        <f>IF(O79=1,SUM($O$6:O79),0)</f>
        <v>0</v>
      </c>
    </row>
    <row r="80" spans="1:16" ht="15" customHeight="1">
      <c r="A80" s="15"/>
      <c r="B80" s="194">
        <v>72</v>
      </c>
      <c r="C80" s="109" t="s">
        <v>1393</v>
      </c>
      <c r="D80" s="279" t="s">
        <v>44</v>
      </c>
      <c r="E80" s="280" t="s">
        <v>8</v>
      </c>
      <c r="F80" s="281">
        <v>3826640</v>
      </c>
      <c r="G80" s="281">
        <v>7842800</v>
      </c>
      <c r="H80" s="171"/>
      <c r="I80" s="88">
        <f t="shared" si="4"/>
        <v>7842800</v>
      </c>
      <c r="J80" s="163">
        <f t="shared" si="7"/>
        <v>1</v>
      </c>
      <c r="K80" s="201">
        <v>2980000</v>
      </c>
      <c r="L80" s="155">
        <f>IF(J80=1,SUM($J$6:J80),0)</f>
        <v>56</v>
      </c>
      <c r="M80" s="155">
        <f>IF(K80=1,SUM($K$6:K80),0)</f>
        <v>0</v>
      </c>
      <c r="N80" s="165">
        <f t="shared" si="9"/>
        <v>56</v>
      </c>
      <c r="O80" s="155">
        <f t="shared" si="10"/>
        <v>0</v>
      </c>
      <c r="P80" s="155">
        <f>IF(O80=1,SUM($O$6:O80),0)</f>
        <v>0</v>
      </c>
    </row>
    <row r="81" spans="1:16" ht="15" customHeight="1">
      <c r="A81" s="15"/>
      <c r="B81" s="194">
        <v>73</v>
      </c>
      <c r="C81" s="109" t="s">
        <v>1394</v>
      </c>
      <c r="D81" s="279" t="s">
        <v>44</v>
      </c>
      <c r="E81" s="280" t="s">
        <v>8</v>
      </c>
      <c r="F81" s="281">
        <v>3826640</v>
      </c>
      <c r="G81" s="281">
        <v>7842800</v>
      </c>
      <c r="H81" s="171"/>
      <c r="I81" s="88">
        <f t="shared" si="4"/>
        <v>7842800</v>
      </c>
      <c r="J81" s="163">
        <f t="shared" si="7"/>
        <v>1</v>
      </c>
      <c r="K81" s="201">
        <v>2980000</v>
      </c>
      <c r="L81" s="155">
        <f>IF(J81=1,SUM($J$6:J81),0)</f>
        <v>57</v>
      </c>
      <c r="M81" s="155">
        <f>IF(K81=1,SUM($K$6:K81),0)</f>
        <v>0</v>
      </c>
      <c r="N81" s="165">
        <f t="shared" si="9"/>
        <v>57</v>
      </c>
      <c r="O81" s="155">
        <f t="shared" si="10"/>
        <v>0</v>
      </c>
      <c r="P81" s="155">
        <f>IF(O81=1,SUM($O$6:O81),0)</f>
        <v>0</v>
      </c>
    </row>
    <row r="82" spans="1:16" ht="15" customHeight="1">
      <c r="A82" s="15"/>
      <c r="B82" s="194">
        <v>74</v>
      </c>
      <c r="C82" s="109" t="s">
        <v>1395</v>
      </c>
      <c r="D82" s="279" t="s">
        <v>44</v>
      </c>
      <c r="E82" s="280" t="s">
        <v>8</v>
      </c>
      <c r="F82" s="281">
        <v>3826640</v>
      </c>
      <c r="G82" s="281">
        <v>7842800</v>
      </c>
      <c r="H82" s="171"/>
      <c r="I82" s="88">
        <f t="shared" si="4"/>
        <v>7842800</v>
      </c>
      <c r="J82" s="163">
        <f t="shared" si="7"/>
        <v>1</v>
      </c>
      <c r="K82" s="201">
        <v>2980000</v>
      </c>
      <c r="L82" s="155">
        <f>IF(J82=1,SUM($J$6:J82),0)</f>
        <v>58</v>
      </c>
      <c r="M82" s="155">
        <f>IF(K82=1,SUM($K$6:K82),0)</f>
        <v>0</v>
      </c>
      <c r="N82" s="165">
        <f t="shared" si="9"/>
        <v>58</v>
      </c>
      <c r="O82" s="155">
        <f t="shared" si="10"/>
        <v>0</v>
      </c>
      <c r="P82" s="155">
        <f>IF(O82=1,SUM($O$6:O82),0)</f>
        <v>0</v>
      </c>
    </row>
    <row r="83" spans="1:16" ht="15" customHeight="1">
      <c r="A83" s="15"/>
      <c r="B83" s="194">
        <v>75</v>
      </c>
      <c r="C83" s="109" t="s">
        <v>1396</v>
      </c>
      <c r="D83" s="279" t="s">
        <v>44</v>
      </c>
      <c r="E83" s="280" t="s">
        <v>8</v>
      </c>
      <c r="F83" s="281">
        <v>3826640</v>
      </c>
      <c r="G83" s="281">
        <v>7842800</v>
      </c>
      <c r="H83" s="171"/>
      <c r="I83" s="88">
        <f t="shared" si="4"/>
        <v>7842800</v>
      </c>
      <c r="J83" s="163">
        <f t="shared" si="7"/>
        <v>1</v>
      </c>
      <c r="K83" s="201">
        <v>2980000</v>
      </c>
      <c r="L83" s="155">
        <f>IF(J83=1,SUM($J$6:J83),0)</f>
        <v>59</v>
      </c>
      <c r="M83" s="155">
        <f>IF(K83=1,SUM($K$6:K83),0)</f>
        <v>0</v>
      </c>
      <c r="N83" s="165">
        <f t="shared" si="9"/>
        <v>59</v>
      </c>
      <c r="O83" s="155">
        <f t="shared" si="10"/>
        <v>0</v>
      </c>
      <c r="P83" s="155">
        <f>IF(O83=1,SUM($O$6:O83),0)</f>
        <v>0</v>
      </c>
    </row>
    <row r="84" spans="1:16" ht="15" customHeight="1">
      <c r="A84" s="15"/>
      <c r="B84" s="194">
        <v>76</v>
      </c>
      <c r="C84" s="109" t="s">
        <v>1345</v>
      </c>
      <c r="D84" s="279" t="s">
        <v>44</v>
      </c>
      <c r="E84" s="280" t="s">
        <v>8</v>
      </c>
      <c r="F84" s="281">
        <v>3551000</v>
      </c>
      <c r="G84" s="281">
        <v>5811500</v>
      </c>
      <c r="H84" s="171"/>
      <c r="I84" s="88">
        <f t="shared" si="4"/>
        <v>5811500</v>
      </c>
      <c r="J84" s="163">
        <f t="shared" si="7"/>
        <v>1</v>
      </c>
      <c r="K84" s="201">
        <v>2980000</v>
      </c>
      <c r="L84" s="155">
        <f>IF(J84=1,SUM($J$6:J84),0)</f>
        <v>60</v>
      </c>
      <c r="M84" s="155">
        <f>IF(K84=1,SUM($K$6:K84),0)</f>
        <v>0</v>
      </c>
      <c r="N84" s="165">
        <f t="shared" si="9"/>
        <v>60</v>
      </c>
      <c r="O84" s="155">
        <f t="shared" si="10"/>
        <v>0</v>
      </c>
      <c r="P84" s="155">
        <f>IF(O84=1,SUM($O$6:O84),0)</f>
        <v>0</v>
      </c>
    </row>
    <row r="85" spans="1:16" ht="15" customHeight="1">
      <c r="A85" s="15"/>
      <c r="B85" s="194">
        <v>77</v>
      </c>
      <c r="C85" s="109" t="s">
        <v>1346</v>
      </c>
      <c r="D85" s="279" t="s">
        <v>44</v>
      </c>
      <c r="E85" s="280" t="s">
        <v>8</v>
      </c>
      <c r="F85" s="281">
        <v>4585000</v>
      </c>
      <c r="G85" s="281">
        <v>7805600</v>
      </c>
      <c r="H85" s="171"/>
      <c r="I85" s="88">
        <f t="shared" si="4"/>
        <v>7805600</v>
      </c>
      <c r="J85" s="163">
        <f t="shared" si="7"/>
        <v>1</v>
      </c>
      <c r="K85" s="201">
        <v>2980000</v>
      </c>
      <c r="L85" s="155">
        <f>IF(J85=1,SUM($J$6:J85),0)</f>
        <v>61</v>
      </c>
      <c r="M85" s="155">
        <f>IF(K85=1,SUM($K$6:K85),0)</f>
        <v>0</v>
      </c>
      <c r="N85" s="165">
        <f t="shared" si="9"/>
        <v>61</v>
      </c>
      <c r="O85" s="155">
        <f t="shared" si="10"/>
        <v>0</v>
      </c>
      <c r="P85" s="155">
        <f>IF(O85=1,SUM($O$6:O85),0)</f>
        <v>0</v>
      </c>
    </row>
    <row r="86" spans="1:16" ht="15" customHeight="1">
      <c r="A86" s="15"/>
      <c r="B86" s="194"/>
      <c r="C86" s="109"/>
      <c r="D86" s="279" t="s">
        <v>48</v>
      </c>
      <c r="E86" s="280"/>
      <c r="F86" s="281"/>
      <c r="G86" s="281"/>
      <c r="H86" s="171"/>
      <c r="I86" s="88">
        <f t="shared" si="4"/>
        <v>0</v>
      </c>
      <c r="J86" s="163">
        <f t="shared" si="7"/>
        <v>0</v>
      </c>
      <c r="K86" s="201">
        <v>2980000</v>
      </c>
      <c r="L86" s="155">
        <f>IF(J86=1,SUM($J$6:J86),0)</f>
        <v>0</v>
      </c>
      <c r="M86" s="155">
        <f>IF(K86=1,SUM($K$6:K86),0)</f>
        <v>0</v>
      </c>
      <c r="N86" s="165">
        <f t="shared" si="9"/>
        <v>0</v>
      </c>
      <c r="O86" s="155">
        <f t="shared" si="10"/>
        <v>0</v>
      </c>
      <c r="P86" s="155">
        <f>IF(O86=1,SUM($O$6:O86),0)</f>
        <v>0</v>
      </c>
    </row>
    <row r="87" spans="1:16" ht="15" customHeight="1">
      <c r="A87" s="15"/>
      <c r="B87" s="194" t="s">
        <v>505</v>
      </c>
      <c r="C87" s="109" t="s">
        <v>506</v>
      </c>
      <c r="D87" s="279" t="s">
        <v>48</v>
      </c>
      <c r="E87" s="280"/>
      <c r="F87" s="281"/>
      <c r="G87" s="281"/>
      <c r="H87" s="171"/>
      <c r="I87" s="88">
        <f t="shared" si="4"/>
        <v>0</v>
      </c>
      <c r="J87" s="163">
        <f t="shared" si="7"/>
        <v>0</v>
      </c>
      <c r="K87" s="201">
        <v>2980000</v>
      </c>
      <c r="L87" s="155">
        <f>IF(J87=1,SUM($J$6:J87),0)</f>
        <v>0</v>
      </c>
      <c r="M87" s="155">
        <f>IF(K87=1,SUM($K$6:K87),0)</f>
        <v>0</v>
      </c>
      <c r="N87" s="165">
        <f t="shared" si="9"/>
        <v>0</v>
      </c>
      <c r="O87" s="155">
        <f t="shared" si="10"/>
        <v>0</v>
      </c>
      <c r="P87" s="155">
        <f>IF(O87=1,SUM($O$6:O87),0)</f>
        <v>0</v>
      </c>
    </row>
    <row r="88" spans="1:16" ht="15" customHeight="1">
      <c r="A88" s="15"/>
      <c r="B88" s="174">
        <v>1</v>
      </c>
      <c r="C88" s="109" t="s">
        <v>507</v>
      </c>
      <c r="D88" s="279" t="s">
        <v>44</v>
      </c>
      <c r="E88" s="280" t="s">
        <v>14</v>
      </c>
      <c r="F88" s="281">
        <v>2980000</v>
      </c>
      <c r="G88" s="281">
        <v>3564900</v>
      </c>
      <c r="H88" s="171"/>
      <c r="I88" s="88">
        <f t="shared" si="4"/>
        <v>3564900</v>
      </c>
      <c r="J88" s="163">
        <f t="shared" si="7"/>
        <v>1</v>
      </c>
      <c r="K88" s="201">
        <v>11955000</v>
      </c>
      <c r="L88" s="155">
        <f>IF(J88=1,SUM($J$6:J88),0)</f>
        <v>62</v>
      </c>
      <c r="M88" s="155">
        <f>IF(K88=1,SUM($K$6:K88),0)</f>
        <v>0</v>
      </c>
      <c r="N88" s="165">
        <f t="shared" si="9"/>
        <v>62</v>
      </c>
      <c r="O88" s="155">
        <f t="shared" si="10"/>
        <v>0</v>
      </c>
      <c r="P88" s="155">
        <f>IF(O88=1,SUM($O$6:O88),0)</f>
        <v>0</v>
      </c>
    </row>
    <row r="89" spans="1:16" ht="15" customHeight="1">
      <c r="A89" s="15"/>
      <c r="B89" s="174">
        <v>2</v>
      </c>
      <c r="C89" s="109" t="s">
        <v>508</v>
      </c>
      <c r="D89" s="279" t="s">
        <v>44</v>
      </c>
      <c r="E89" s="280" t="s">
        <v>14</v>
      </c>
      <c r="F89" s="281">
        <v>2980000</v>
      </c>
      <c r="G89" s="281">
        <v>3564900</v>
      </c>
      <c r="H89" s="171"/>
      <c r="I89" s="88">
        <f t="shared" si="4"/>
        <v>3564900</v>
      </c>
      <c r="J89" s="163">
        <f t="shared" si="7"/>
        <v>1</v>
      </c>
      <c r="K89" s="201">
        <v>11955000</v>
      </c>
      <c r="L89" s="155">
        <f>IF(J89=1,SUM($J$6:J89),0)</f>
        <v>63</v>
      </c>
      <c r="M89" s="155">
        <f>IF(K89=1,SUM($K$6:K89),0)</f>
        <v>0</v>
      </c>
      <c r="N89" s="165">
        <f t="shared" si="9"/>
        <v>63</v>
      </c>
      <c r="O89" s="155">
        <f t="shared" si="10"/>
        <v>0</v>
      </c>
      <c r="P89" s="155">
        <f>IF(O89=1,SUM($O$6:O89),0)</f>
        <v>0</v>
      </c>
    </row>
    <row r="90" spans="1:16" ht="15" customHeight="1">
      <c r="A90" s="15"/>
      <c r="B90" s="174">
        <v>3</v>
      </c>
      <c r="C90" s="109" t="s">
        <v>509</v>
      </c>
      <c r="D90" s="279" t="s">
        <v>44</v>
      </c>
      <c r="E90" s="280" t="s">
        <v>14</v>
      </c>
      <c r="F90" s="281">
        <v>2980000</v>
      </c>
      <c r="G90" s="281">
        <v>3564900</v>
      </c>
      <c r="H90" s="171"/>
      <c r="I90" s="88">
        <f t="shared" si="4"/>
        <v>3564900</v>
      </c>
      <c r="J90" s="163">
        <f t="shared" si="7"/>
        <v>1</v>
      </c>
      <c r="K90" s="201">
        <v>12470000</v>
      </c>
      <c r="L90" s="155">
        <f>IF(J90=1,SUM($J$6:J90),0)</f>
        <v>64</v>
      </c>
      <c r="M90" s="155">
        <f>IF(K90=1,SUM($K$6:K90),0)</f>
        <v>0</v>
      </c>
      <c r="N90" s="165">
        <f t="shared" si="9"/>
        <v>64</v>
      </c>
      <c r="O90" s="155">
        <f t="shared" si="10"/>
        <v>0</v>
      </c>
      <c r="P90" s="155">
        <f>IF(O90=1,SUM($O$6:O90),0)</f>
        <v>0</v>
      </c>
    </row>
    <row r="91" spans="1:16" ht="15" customHeight="1">
      <c r="A91" s="15"/>
      <c r="B91" s="174">
        <v>4</v>
      </c>
      <c r="C91" s="109" t="s">
        <v>510</v>
      </c>
      <c r="D91" s="279" t="s">
        <v>44</v>
      </c>
      <c r="E91" s="280" t="s">
        <v>14</v>
      </c>
      <c r="F91" s="281">
        <v>2980000</v>
      </c>
      <c r="G91" s="281">
        <v>3564900</v>
      </c>
      <c r="H91" s="171"/>
      <c r="I91" s="88">
        <f t="shared" si="4"/>
        <v>3564900</v>
      </c>
      <c r="J91" s="163">
        <f t="shared" si="7"/>
        <v>1</v>
      </c>
      <c r="K91" s="201">
        <v>12470000</v>
      </c>
      <c r="L91" s="155">
        <f>IF(J91=1,SUM($J$6:J91),0)</f>
        <v>65</v>
      </c>
      <c r="M91" s="155">
        <f>IF(K91=1,SUM($K$6:K91),0)</f>
        <v>0</v>
      </c>
      <c r="N91" s="165">
        <f t="shared" si="9"/>
        <v>65</v>
      </c>
      <c r="O91" s="155">
        <f t="shared" si="10"/>
        <v>0</v>
      </c>
      <c r="P91" s="155">
        <f>IF(O91=1,SUM($O$6:O91),0)</f>
        <v>0</v>
      </c>
    </row>
    <row r="92" spans="1:16" ht="15" customHeight="1">
      <c r="A92" s="15"/>
      <c r="B92" s="174">
        <v>5</v>
      </c>
      <c r="C92" s="109" t="s">
        <v>511</v>
      </c>
      <c r="D92" s="279" t="s">
        <v>44</v>
      </c>
      <c r="E92" s="280" t="s">
        <v>14</v>
      </c>
      <c r="F92" s="281">
        <v>2980000</v>
      </c>
      <c r="G92" s="281">
        <v>3564900</v>
      </c>
      <c r="H92" s="171"/>
      <c r="I92" s="88">
        <f t="shared" si="4"/>
        <v>3564900</v>
      </c>
      <c r="J92" s="163">
        <f t="shared" si="7"/>
        <v>1</v>
      </c>
      <c r="K92" s="201">
        <v>13150000</v>
      </c>
      <c r="L92" s="155">
        <f>IF(J92=1,SUM($J$6:J92),0)</f>
        <v>66</v>
      </c>
      <c r="M92" s="155">
        <f>IF(K92=1,SUM($K$6:K92),0)</f>
        <v>0</v>
      </c>
      <c r="N92" s="165">
        <f t="shared" si="9"/>
        <v>66</v>
      </c>
      <c r="O92" s="155">
        <f t="shared" si="10"/>
        <v>0</v>
      </c>
      <c r="P92" s="155">
        <f>IF(O92=1,SUM($O$6:O92),0)</f>
        <v>0</v>
      </c>
    </row>
    <row r="93" spans="1:16" ht="15" customHeight="1">
      <c r="A93" s="15"/>
      <c r="B93" s="174">
        <v>6</v>
      </c>
      <c r="C93" s="109" t="s">
        <v>512</v>
      </c>
      <c r="D93" s="279" t="s">
        <v>44</v>
      </c>
      <c r="E93" s="280" t="s">
        <v>14</v>
      </c>
      <c r="F93" s="281">
        <v>2980000</v>
      </c>
      <c r="G93" s="281">
        <v>3564900</v>
      </c>
      <c r="H93" s="171"/>
      <c r="I93" s="88">
        <f t="shared" si="4"/>
        <v>3564900</v>
      </c>
      <c r="J93" s="163">
        <f t="shared" si="7"/>
        <v>1</v>
      </c>
      <c r="K93" s="201">
        <v>13150000</v>
      </c>
      <c r="L93" s="155">
        <f>IF(J93=1,SUM($J$6:J93),0)</f>
        <v>67</v>
      </c>
      <c r="M93" s="155">
        <f>IF(K93=1,SUM($K$6:K93),0)</f>
        <v>0</v>
      </c>
      <c r="N93" s="165">
        <f t="shared" si="9"/>
        <v>67</v>
      </c>
      <c r="O93" s="155">
        <f t="shared" si="10"/>
        <v>0</v>
      </c>
      <c r="P93" s="155">
        <f>IF(O93=1,SUM($O$6:O93),0)</f>
        <v>0</v>
      </c>
    </row>
    <row r="94" spans="1:16" ht="15" customHeight="1">
      <c r="A94" s="15"/>
      <c r="B94" s="174">
        <v>7</v>
      </c>
      <c r="C94" s="109" t="s">
        <v>513</v>
      </c>
      <c r="D94" s="279" t="s">
        <v>44</v>
      </c>
      <c r="E94" s="280" t="s">
        <v>14</v>
      </c>
      <c r="F94" s="281">
        <v>2980000</v>
      </c>
      <c r="G94" s="281">
        <v>3564900</v>
      </c>
      <c r="H94" s="171"/>
      <c r="I94" s="88">
        <f t="shared" si="4"/>
        <v>3564900</v>
      </c>
      <c r="J94" s="163">
        <f t="shared" si="7"/>
        <v>1</v>
      </c>
      <c r="K94" s="201">
        <v>13150000</v>
      </c>
      <c r="L94" s="155">
        <f>IF(J94=1,SUM($J$6:J94),0)</f>
        <v>68</v>
      </c>
      <c r="M94" s="155">
        <f>IF(K94=1,SUM($K$6:K94),0)</f>
        <v>0</v>
      </c>
      <c r="N94" s="165">
        <f t="shared" si="9"/>
        <v>68</v>
      </c>
      <c r="O94" s="155">
        <f t="shared" si="10"/>
        <v>0</v>
      </c>
      <c r="P94" s="155">
        <f>IF(O94=1,SUM($O$6:O94),0)</f>
        <v>0</v>
      </c>
    </row>
    <row r="95" spans="1:16" ht="15" customHeight="1">
      <c r="A95" s="15"/>
      <c r="B95" s="174">
        <v>8</v>
      </c>
      <c r="C95" s="109" t="s">
        <v>514</v>
      </c>
      <c r="D95" s="279" t="s">
        <v>44</v>
      </c>
      <c r="E95" s="280" t="s">
        <v>14</v>
      </c>
      <c r="F95" s="281">
        <v>2980000</v>
      </c>
      <c r="G95" s="281">
        <v>3564900</v>
      </c>
      <c r="H95" s="171"/>
      <c r="I95" s="88">
        <f t="shared" si="4"/>
        <v>3564900</v>
      </c>
      <c r="J95" s="163">
        <f t="shared" si="7"/>
        <v>1</v>
      </c>
      <c r="K95" s="201">
        <v>13825000</v>
      </c>
      <c r="L95" s="155">
        <f>IF(J95=1,SUM($J$6:J95),0)</f>
        <v>69</v>
      </c>
      <c r="M95" s="155">
        <f>IF(K95=1,SUM($K$6:K95),0)</f>
        <v>0</v>
      </c>
      <c r="N95" s="165">
        <f t="shared" si="9"/>
        <v>69</v>
      </c>
      <c r="O95" s="155">
        <f t="shared" si="10"/>
        <v>0</v>
      </c>
      <c r="P95" s="155">
        <f>IF(O95=1,SUM($O$6:O95),0)</f>
        <v>0</v>
      </c>
    </row>
    <row r="96" spans="1:16" ht="15" customHeight="1">
      <c r="A96" s="15"/>
      <c r="B96" s="174">
        <v>9</v>
      </c>
      <c r="C96" s="109" t="s">
        <v>515</v>
      </c>
      <c r="D96" s="279" t="s">
        <v>44</v>
      </c>
      <c r="E96" s="280" t="s">
        <v>14</v>
      </c>
      <c r="F96" s="281">
        <v>12249100</v>
      </c>
      <c r="G96" s="281">
        <v>13644300</v>
      </c>
      <c r="H96" s="171"/>
      <c r="I96" s="88">
        <f t="shared" si="4"/>
        <v>13644300</v>
      </c>
      <c r="J96" s="163">
        <f t="shared" si="7"/>
        <v>1</v>
      </c>
      <c r="K96" s="201">
        <v>3050000</v>
      </c>
      <c r="L96" s="155">
        <f>IF(J96=1,SUM($J$6:J96),0)</f>
        <v>70</v>
      </c>
      <c r="M96" s="155">
        <f>IF(K96=1,SUM($K$6:K96),0)</f>
        <v>0</v>
      </c>
      <c r="N96" s="165">
        <f t="shared" si="9"/>
        <v>70</v>
      </c>
      <c r="O96" s="155">
        <f t="shared" si="10"/>
        <v>0</v>
      </c>
      <c r="P96" s="155">
        <f>IF(O96=1,SUM($O$6:O96),0)</f>
        <v>0</v>
      </c>
    </row>
    <row r="97" spans="1:16" ht="15" customHeight="1">
      <c r="A97" s="15"/>
      <c r="B97" s="174">
        <v>10</v>
      </c>
      <c r="C97" s="109" t="s">
        <v>516</v>
      </c>
      <c r="D97" s="279" t="s">
        <v>44</v>
      </c>
      <c r="E97" s="280" t="s">
        <v>14</v>
      </c>
      <c r="F97" s="281">
        <v>12249100</v>
      </c>
      <c r="G97" s="281">
        <v>13644300</v>
      </c>
      <c r="H97" s="171"/>
      <c r="I97" s="88">
        <f t="shared" si="4"/>
        <v>13644300</v>
      </c>
      <c r="J97" s="163">
        <f t="shared" si="7"/>
        <v>1</v>
      </c>
      <c r="K97" s="201">
        <v>61350.369301283834</v>
      </c>
      <c r="L97" s="155">
        <f>IF(J97=1,SUM($J$6:J97),0)</f>
        <v>71</v>
      </c>
      <c r="M97" s="155">
        <f>IF(K97=1,SUM($K$6:K97),0)</f>
        <v>0</v>
      </c>
      <c r="N97" s="165">
        <f t="shared" si="9"/>
        <v>71</v>
      </c>
      <c r="O97" s="155">
        <f t="shared" si="10"/>
        <v>0</v>
      </c>
      <c r="P97" s="155">
        <f>IF(O97=1,SUM($O$6:O97),0)</f>
        <v>0</v>
      </c>
    </row>
    <row r="98" spans="1:16" ht="15" customHeight="1">
      <c r="A98" s="15"/>
      <c r="B98" s="174">
        <v>11</v>
      </c>
      <c r="C98" s="109" t="s">
        <v>517</v>
      </c>
      <c r="D98" s="279" t="s">
        <v>44</v>
      </c>
      <c r="E98" s="280" t="s">
        <v>14</v>
      </c>
      <c r="F98" s="281">
        <v>12764100</v>
      </c>
      <c r="G98" s="281">
        <v>14217900</v>
      </c>
      <c r="H98" s="171"/>
      <c r="I98" s="88">
        <f t="shared" si="4"/>
        <v>14217900</v>
      </c>
      <c r="J98" s="163">
        <f t="shared" si="7"/>
        <v>1</v>
      </c>
      <c r="K98" s="201">
        <v>297606.44984038931</v>
      </c>
      <c r="L98" s="155">
        <f>IF(J98=1,SUM($J$6:J98),0)</f>
        <v>72</v>
      </c>
      <c r="M98" s="155">
        <f>IF(K98=1,SUM($K$6:K98),0)</f>
        <v>0</v>
      </c>
      <c r="N98" s="165">
        <f t="shared" si="9"/>
        <v>72</v>
      </c>
      <c r="O98" s="155">
        <f t="shared" si="10"/>
        <v>0</v>
      </c>
      <c r="P98" s="155">
        <f>IF(O98=1,SUM($O$6:O98),0)</f>
        <v>0</v>
      </c>
    </row>
    <row r="99" spans="1:16" ht="15" customHeight="1">
      <c r="A99" s="15"/>
      <c r="B99" s="174">
        <v>12</v>
      </c>
      <c r="C99" s="109" t="s">
        <v>518</v>
      </c>
      <c r="D99" s="279" t="s">
        <v>44</v>
      </c>
      <c r="E99" s="280" t="s">
        <v>14</v>
      </c>
      <c r="F99" s="281">
        <v>12764100</v>
      </c>
      <c r="G99" s="281">
        <v>14217900</v>
      </c>
      <c r="H99" s="171"/>
      <c r="I99" s="88">
        <f t="shared" si="4"/>
        <v>14217900</v>
      </c>
      <c r="J99" s="163">
        <f t="shared" si="7"/>
        <v>1</v>
      </c>
      <c r="K99" s="201">
        <v>63410.286500000002</v>
      </c>
      <c r="L99" s="155">
        <f>IF(J99=1,SUM($J$6:J99),0)</f>
        <v>73</v>
      </c>
      <c r="M99" s="155">
        <f>IF(K99=1,SUM($K$6:K99),0)</f>
        <v>0</v>
      </c>
      <c r="N99" s="165">
        <f t="shared" si="9"/>
        <v>73</v>
      </c>
      <c r="O99" s="155">
        <f t="shared" si="10"/>
        <v>0</v>
      </c>
      <c r="P99" s="155">
        <f>IF(O99=1,SUM($O$6:O99),0)</f>
        <v>0</v>
      </c>
    </row>
    <row r="100" spans="1:16" ht="15" customHeight="1">
      <c r="A100" s="15"/>
      <c r="B100" s="174">
        <v>13</v>
      </c>
      <c r="C100" s="109" t="s">
        <v>519</v>
      </c>
      <c r="D100" s="279" t="s">
        <v>44</v>
      </c>
      <c r="E100" s="280" t="s">
        <v>14</v>
      </c>
      <c r="F100" s="281">
        <v>13444100</v>
      </c>
      <c r="G100" s="281">
        <v>14975400</v>
      </c>
      <c r="H100" s="171"/>
      <c r="I100" s="88">
        <f t="shared" si="4"/>
        <v>14975400</v>
      </c>
      <c r="J100" s="163">
        <f t="shared" si="7"/>
        <v>1</v>
      </c>
      <c r="K100" s="201">
        <v>259574.27222222224</v>
      </c>
      <c r="L100" s="155">
        <f>IF(J100=1,SUM($J$6:J100),0)</f>
        <v>74</v>
      </c>
      <c r="M100" s="155">
        <f>IF(K100=1,SUM($K$6:K100),0)</f>
        <v>0</v>
      </c>
      <c r="N100" s="165">
        <f t="shared" si="9"/>
        <v>74</v>
      </c>
      <c r="O100" s="155">
        <f t="shared" si="10"/>
        <v>0</v>
      </c>
      <c r="P100" s="155">
        <f>IF(O100=1,SUM($O$6:O100),0)</f>
        <v>0</v>
      </c>
    </row>
    <row r="101" spans="1:16" ht="15" customHeight="1">
      <c r="A101" s="15"/>
      <c r="B101" s="174">
        <v>14</v>
      </c>
      <c r="C101" s="109" t="s">
        <v>520</v>
      </c>
      <c r="D101" s="279" t="s">
        <v>44</v>
      </c>
      <c r="E101" s="280" t="s">
        <v>14</v>
      </c>
      <c r="F101" s="281">
        <v>13444100</v>
      </c>
      <c r="G101" s="281">
        <v>14975400</v>
      </c>
      <c r="H101" s="171"/>
      <c r="I101" s="88">
        <f t="shared" ref="I101:I165" si="11">IF($I$5=$G$4,G101,(IF($I$5=$F$4,F101,0)))</f>
        <v>14975400</v>
      </c>
      <c r="J101" s="163">
        <f t="shared" si="7"/>
        <v>1</v>
      </c>
      <c r="K101" s="201">
        <v>5918293.4066666672</v>
      </c>
      <c r="L101" s="155">
        <f>IF(J101=1,SUM($J$6:J101),0)</f>
        <v>75</v>
      </c>
      <c r="M101" s="155">
        <f>IF(K101=1,SUM($K$6:K101),0)</f>
        <v>0</v>
      </c>
      <c r="N101" s="165">
        <f t="shared" si="9"/>
        <v>75</v>
      </c>
      <c r="O101" s="155">
        <f t="shared" si="10"/>
        <v>0</v>
      </c>
      <c r="P101" s="155">
        <f>IF(O101=1,SUM($O$6:O101),0)</f>
        <v>0</v>
      </c>
    </row>
    <row r="102" spans="1:16" ht="15" customHeight="1">
      <c r="A102" s="15"/>
      <c r="B102" s="174">
        <v>15</v>
      </c>
      <c r="C102" s="109" t="s">
        <v>521</v>
      </c>
      <c r="D102" s="279" t="s">
        <v>44</v>
      </c>
      <c r="E102" s="280" t="s">
        <v>14</v>
      </c>
      <c r="F102" s="281">
        <v>13444100</v>
      </c>
      <c r="G102" s="281">
        <v>14975400</v>
      </c>
      <c r="H102" s="171"/>
      <c r="I102" s="88">
        <f t="shared" si="11"/>
        <v>14975400</v>
      </c>
      <c r="J102" s="163">
        <f t="shared" si="7"/>
        <v>1</v>
      </c>
      <c r="K102" s="201">
        <v>7304865.0047999993</v>
      </c>
      <c r="L102" s="155">
        <f>IF(J102=1,SUM($J$6:J102),0)</f>
        <v>76</v>
      </c>
      <c r="M102" s="155">
        <f>IF(K102=1,SUM($K$6:K102),0)</f>
        <v>0</v>
      </c>
      <c r="N102" s="165">
        <f t="shared" si="9"/>
        <v>76</v>
      </c>
      <c r="O102" s="155">
        <f t="shared" si="10"/>
        <v>0</v>
      </c>
      <c r="P102" s="155">
        <f>IF(O102=1,SUM($O$6:O102),0)</f>
        <v>0</v>
      </c>
    </row>
    <row r="103" spans="1:16" ht="15" customHeight="1">
      <c r="A103" s="15"/>
      <c r="B103" s="174">
        <v>16</v>
      </c>
      <c r="C103" s="109" t="s">
        <v>522</v>
      </c>
      <c r="D103" s="279" t="s">
        <v>44</v>
      </c>
      <c r="E103" s="280" t="s">
        <v>14</v>
      </c>
      <c r="F103" s="281">
        <v>14119100</v>
      </c>
      <c r="G103" s="281">
        <v>15727300</v>
      </c>
      <c r="H103" s="171"/>
      <c r="I103" s="88">
        <f t="shared" si="11"/>
        <v>15727300</v>
      </c>
      <c r="J103" s="163">
        <f t="shared" si="7"/>
        <v>1</v>
      </c>
      <c r="K103" s="201">
        <v>7575415.5605333354</v>
      </c>
      <c r="L103" s="155">
        <f>IF(J103=1,SUM($J$6:J103),0)</f>
        <v>77</v>
      </c>
      <c r="M103" s="155">
        <f>IF(K103=1,SUM($K$6:K103),0)</f>
        <v>0</v>
      </c>
      <c r="N103" s="165">
        <f t="shared" si="9"/>
        <v>77</v>
      </c>
      <c r="O103" s="155">
        <f t="shared" si="10"/>
        <v>0</v>
      </c>
      <c r="P103" s="155">
        <f>IF(O103=1,SUM($O$6:O103),0)</f>
        <v>0</v>
      </c>
    </row>
    <row r="104" spans="1:16" ht="15" customHeight="1">
      <c r="A104" s="15"/>
      <c r="B104" s="174">
        <v>17</v>
      </c>
      <c r="C104" s="109" t="s">
        <v>523</v>
      </c>
      <c r="D104" s="279" t="s">
        <v>44</v>
      </c>
      <c r="E104" s="280" t="s">
        <v>14</v>
      </c>
      <c r="F104" s="281">
        <v>3050000</v>
      </c>
      <c r="G104" s="281">
        <v>3050000</v>
      </c>
      <c r="H104" s="171"/>
      <c r="I104" s="88">
        <f t="shared" si="11"/>
        <v>3050000</v>
      </c>
      <c r="J104" s="163">
        <f t="shared" si="7"/>
        <v>1</v>
      </c>
      <c r="K104" s="201">
        <v>7034314.449066666</v>
      </c>
      <c r="L104" s="155">
        <f>IF(J104=1,SUM($J$6:J104),0)</f>
        <v>78</v>
      </c>
      <c r="M104" s="155">
        <f>IF(K104=1,SUM($K$6:K104),0)</f>
        <v>0</v>
      </c>
      <c r="N104" s="165">
        <f t="shared" si="9"/>
        <v>78</v>
      </c>
      <c r="O104" s="155">
        <f t="shared" si="10"/>
        <v>0</v>
      </c>
      <c r="P104" s="155">
        <f>IF(O104=1,SUM($O$6:O104),0)</f>
        <v>0</v>
      </c>
    </row>
    <row r="105" spans="1:16" ht="15" customHeight="1">
      <c r="A105" s="15"/>
      <c r="B105" s="174">
        <v>18</v>
      </c>
      <c r="C105" s="109" t="s">
        <v>143</v>
      </c>
      <c r="D105" s="279" t="s">
        <v>45</v>
      </c>
      <c r="E105" s="280" t="s">
        <v>24</v>
      </c>
      <c r="F105" s="281">
        <v>61350.369301283834</v>
      </c>
      <c r="G105" s="281">
        <v>61350.369301283834</v>
      </c>
      <c r="H105" s="171"/>
      <c r="I105" s="88">
        <f t="shared" si="11"/>
        <v>61350.369301283834</v>
      </c>
      <c r="J105" s="163">
        <f t="shared" si="7"/>
        <v>0</v>
      </c>
      <c r="K105" s="201">
        <v>10475860</v>
      </c>
      <c r="L105" s="155">
        <f>IF(J105=1,SUM($J$6:J105),0)</f>
        <v>0</v>
      </c>
      <c r="M105" s="155">
        <f>IF(K105=1,SUM($K$6:K105),0)</f>
        <v>0</v>
      </c>
      <c r="N105" s="165">
        <f t="shared" si="9"/>
        <v>0</v>
      </c>
      <c r="O105" s="155">
        <f t="shared" si="10"/>
        <v>0</v>
      </c>
      <c r="P105" s="155">
        <f>IF(O105=1,SUM($O$6:O105),0)</f>
        <v>0</v>
      </c>
    </row>
    <row r="106" spans="1:16" ht="15" customHeight="1">
      <c r="A106" s="17"/>
      <c r="B106" s="174">
        <v>19</v>
      </c>
      <c r="C106" s="109" t="s">
        <v>144</v>
      </c>
      <c r="D106" s="279" t="s">
        <v>45</v>
      </c>
      <c r="E106" s="280" t="s">
        <v>24</v>
      </c>
      <c r="F106" s="281">
        <v>297606.44984038931</v>
      </c>
      <c r="G106" s="281">
        <v>297606.44984038931</v>
      </c>
      <c r="H106" s="171"/>
      <c r="I106" s="88">
        <f t="shared" si="11"/>
        <v>297606.44984038931</v>
      </c>
      <c r="J106" s="163">
        <f t="shared" si="7"/>
        <v>0</v>
      </c>
      <c r="K106" s="201">
        <v>9152100</v>
      </c>
      <c r="L106" s="155">
        <f>IF(J106=1,SUM($J$6:J106),0)</f>
        <v>0</v>
      </c>
      <c r="M106" s="155">
        <f>IF(K106=1,SUM($K$6:K106),0)</f>
        <v>0</v>
      </c>
      <c r="N106" s="165">
        <f t="shared" si="9"/>
        <v>0</v>
      </c>
      <c r="O106" s="155">
        <f t="shared" si="10"/>
        <v>0</v>
      </c>
      <c r="P106" s="155">
        <f>IF(O106=1,SUM($O$6:O106),0)</f>
        <v>0</v>
      </c>
    </row>
    <row r="107" spans="1:16" ht="15" customHeight="1">
      <c r="A107" s="15"/>
      <c r="B107" s="174">
        <v>20</v>
      </c>
      <c r="C107" s="109" t="s">
        <v>49</v>
      </c>
      <c r="D107" s="279" t="s">
        <v>45</v>
      </c>
      <c r="E107" s="280" t="s">
        <v>8</v>
      </c>
      <c r="F107" s="281">
        <v>63410.286500000002</v>
      </c>
      <c r="G107" s="281">
        <v>63410.286500000002</v>
      </c>
      <c r="H107" s="171"/>
      <c r="I107" s="88">
        <f>IF($I$5=$G$4,G107,(IF($I$5=$F$4,F107,0)))</f>
        <v>63410.286500000002</v>
      </c>
      <c r="J107" s="163">
        <f>IF(D107="MDU-KD",1,0)</f>
        <v>0</v>
      </c>
      <c r="K107" s="201">
        <v>11193980</v>
      </c>
      <c r="L107" s="155">
        <f>IF(J107=1,SUM($J$6:J107),0)</f>
        <v>0</v>
      </c>
      <c r="M107" s="155">
        <f>IF(K107=1,SUM($K$6:K107),0)</f>
        <v>0</v>
      </c>
      <c r="N107" s="165">
        <f>IF(L107=0,M107,L107)</f>
        <v>0</v>
      </c>
      <c r="O107" s="155">
        <f>IF(E107=0,0,IF(LEFT(C107,11)="Tiang Beton",1,0))</f>
        <v>0</v>
      </c>
      <c r="P107" s="155">
        <f>IF(O107=1,SUM($O$6:O107),0)</f>
        <v>0</v>
      </c>
    </row>
    <row r="108" spans="1:16" ht="15" customHeight="1">
      <c r="A108" s="15"/>
      <c r="B108" s="174">
        <v>21</v>
      </c>
      <c r="C108" s="109" t="s">
        <v>50</v>
      </c>
      <c r="D108" s="279" t="s">
        <v>45</v>
      </c>
      <c r="E108" s="280" t="s">
        <v>8</v>
      </c>
      <c r="F108" s="281">
        <v>259574.27222222224</v>
      </c>
      <c r="G108" s="281">
        <v>259574.27222222224</v>
      </c>
      <c r="H108" s="171"/>
      <c r="I108" s="88">
        <f t="shared" si="11"/>
        <v>259574.27222222224</v>
      </c>
      <c r="J108" s="163">
        <f t="shared" si="7"/>
        <v>0</v>
      </c>
      <c r="K108" s="201">
        <v>12875140</v>
      </c>
      <c r="L108" s="155">
        <f>IF(J108=1,SUM($J$6:J108),0)</f>
        <v>0</v>
      </c>
      <c r="M108" s="155">
        <f>IF(K108=1,SUM($K$6:K108),0)</f>
        <v>0</v>
      </c>
      <c r="N108" s="165">
        <f t="shared" si="9"/>
        <v>0</v>
      </c>
      <c r="O108" s="155">
        <f t="shared" si="10"/>
        <v>0</v>
      </c>
      <c r="P108" s="155">
        <f>IF(O108=1,SUM($O$6:O108),0)</f>
        <v>0</v>
      </c>
    </row>
    <row r="109" spans="1:16" ht="15" customHeight="1">
      <c r="A109" s="15"/>
      <c r="B109" s="174">
        <v>22</v>
      </c>
      <c r="C109" s="109" t="s">
        <v>51</v>
      </c>
      <c r="D109" s="279" t="s">
        <v>45</v>
      </c>
      <c r="E109" s="280" t="s">
        <v>8</v>
      </c>
      <c r="F109" s="281">
        <v>5918293.4066666672</v>
      </c>
      <c r="G109" s="281">
        <v>5918293.4066666672</v>
      </c>
      <c r="H109" s="171"/>
      <c r="I109" s="88">
        <f t="shared" si="11"/>
        <v>5918293.4066666672</v>
      </c>
      <c r="J109" s="163">
        <f t="shared" si="7"/>
        <v>0</v>
      </c>
      <c r="K109" s="155">
        <f t="shared" si="8"/>
        <v>1</v>
      </c>
      <c r="L109" s="155">
        <f>IF(J109=1,SUM($J$6:J109),0)</f>
        <v>0</v>
      </c>
      <c r="M109" s="155">
        <f>IF(K109=1,SUM($K$6:K109),0)</f>
        <v>201227063.79893059</v>
      </c>
      <c r="N109" s="165">
        <f t="shared" si="9"/>
        <v>201227063.79893059</v>
      </c>
      <c r="O109" s="155">
        <f t="shared" si="10"/>
        <v>0</v>
      </c>
      <c r="P109" s="155">
        <f>IF(O109=1,SUM($O$6:O109),0)</f>
        <v>0</v>
      </c>
    </row>
    <row r="110" spans="1:16" ht="15" customHeight="1">
      <c r="A110" s="15"/>
      <c r="B110" s="174">
        <v>23</v>
      </c>
      <c r="C110" s="109" t="s">
        <v>52</v>
      </c>
      <c r="D110" s="279" t="s">
        <v>45</v>
      </c>
      <c r="E110" s="280" t="s">
        <v>8</v>
      </c>
      <c r="F110" s="281">
        <v>7304865.0047999993</v>
      </c>
      <c r="G110" s="281">
        <v>7304865.0047999993</v>
      </c>
      <c r="H110" s="171"/>
      <c r="I110" s="88">
        <f t="shared" si="11"/>
        <v>7304865.0047999993</v>
      </c>
      <c r="J110" s="163">
        <f t="shared" si="7"/>
        <v>0</v>
      </c>
      <c r="K110" s="155">
        <f t="shared" si="8"/>
        <v>1</v>
      </c>
      <c r="L110" s="155">
        <f>IF(J110=1,SUM($J$6:J110),0)</f>
        <v>0</v>
      </c>
      <c r="M110" s="155">
        <f>IF(K110=1,SUM($K$6:K110),0)</f>
        <v>201227064.79893059</v>
      </c>
      <c r="N110" s="165">
        <f t="shared" si="9"/>
        <v>201227064.79893059</v>
      </c>
      <c r="O110" s="155">
        <f t="shared" si="10"/>
        <v>0</v>
      </c>
      <c r="P110" s="155">
        <f>IF(O110=1,SUM($O$6:O110),0)</f>
        <v>0</v>
      </c>
    </row>
    <row r="111" spans="1:16" ht="15" customHeight="1">
      <c r="A111" s="15"/>
      <c r="B111" s="174">
        <v>24</v>
      </c>
      <c r="C111" s="109" t="s">
        <v>39</v>
      </c>
      <c r="D111" s="279" t="s">
        <v>45</v>
      </c>
      <c r="E111" s="280" t="s">
        <v>8</v>
      </c>
      <c r="F111" s="281">
        <v>7575415.5605333354</v>
      </c>
      <c r="G111" s="281">
        <v>7575415.5605333354</v>
      </c>
      <c r="H111" s="171"/>
      <c r="I111" s="88">
        <f t="shared" si="11"/>
        <v>7575415.5605333354</v>
      </c>
      <c r="J111" s="163">
        <f t="shared" si="7"/>
        <v>0</v>
      </c>
      <c r="K111" s="155">
        <f t="shared" si="8"/>
        <v>1</v>
      </c>
      <c r="L111" s="155">
        <f>IF(J111=1,SUM($J$6:J111),0)</f>
        <v>0</v>
      </c>
      <c r="M111" s="155">
        <f>IF(K111=1,SUM($K$6:K111),0)</f>
        <v>201227065.79893059</v>
      </c>
      <c r="N111" s="165">
        <f t="shared" si="9"/>
        <v>201227065.79893059</v>
      </c>
      <c r="O111" s="155">
        <f t="shared" si="10"/>
        <v>0</v>
      </c>
      <c r="P111" s="155">
        <f>IF(O111=1,SUM($O$6:O111),0)</f>
        <v>0</v>
      </c>
    </row>
    <row r="112" spans="1:16" ht="15" customHeight="1">
      <c r="A112" s="15"/>
      <c r="B112" s="174">
        <v>25</v>
      </c>
      <c r="C112" s="109" t="s">
        <v>53</v>
      </c>
      <c r="D112" s="279" t="s">
        <v>45</v>
      </c>
      <c r="E112" s="280" t="s">
        <v>8</v>
      </c>
      <c r="F112" s="281">
        <v>7034314.449066666</v>
      </c>
      <c r="G112" s="281">
        <v>7034314.449066666</v>
      </c>
      <c r="H112" s="171"/>
      <c r="I112" s="88">
        <f t="shared" si="11"/>
        <v>7034314.449066666</v>
      </c>
      <c r="J112" s="163">
        <f t="shared" si="7"/>
        <v>0</v>
      </c>
      <c r="K112" s="155">
        <f t="shared" si="8"/>
        <v>1</v>
      </c>
      <c r="L112" s="155">
        <f>IF(J112=1,SUM($J$6:J112),0)</f>
        <v>0</v>
      </c>
      <c r="M112" s="155">
        <f>IF(K112=1,SUM($K$6:K112),0)</f>
        <v>201227066.79893059</v>
      </c>
      <c r="N112" s="165">
        <f t="shared" si="9"/>
        <v>201227066.79893059</v>
      </c>
      <c r="O112" s="155">
        <f t="shared" si="10"/>
        <v>0</v>
      </c>
      <c r="P112" s="155">
        <f>IF(O112=1,SUM($O$6:O112),0)</f>
        <v>0</v>
      </c>
    </row>
    <row r="113" spans="1:16" ht="15" customHeight="1">
      <c r="A113" s="15"/>
      <c r="B113" s="194"/>
      <c r="C113" s="109"/>
      <c r="D113" s="279" t="s">
        <v>48</v>
      </c>
      <c r="E113" s="280"/>
      <c r="F113" s="281"/>
      <c r="G113" s="281"/>
      <c r="H113" s="171"/>
      <c r="I113" s="88">
        <f t="shared" si="11"/>
        <v>0</v>
      </c>
      <c r="J113" s="163">
        <f t="shared" si="7"/>
        <v>0</v>
      </c>
      <c r="K113" s="155">
        <f t="shared" si="8"/>
        <v>0</v>
      </c>
      <c r="L113" s="155">
        <f>IF(J113=1,SUM($J$6:J113),0)</f>
        <v>0</v>
      </c>
      <c r="M113" s="155">
        <f>IF(K113=1,SUM($K$6:K113),0)</f>
        <v>0</v>
      </c>
      <c r="N113" s="165">
        <f t="shared" si="9"/>
        <v>0</v>
      </c>
      <c r="O113" s="155">
        <f t="shared" si="10"/>
        <v>0</v>
      </c>
      <c r="P113" s="155">
        <f>IF(O113=1,SUM($O$6:O113),0)</f>
        <v>0</v>
      </c>
    </row>
    <row r="114" spans="1:16" ht="15" customHeight="1">
      <c r="A114" s="15"/>
      <c r="B114" s="194" t="s">
        <v>524</v>
      </c>
      <c r="C114" s="109" t="s">
        <v>1194</v>
      </c>
      <c r="D114" s="279" t="s">
        <v>48</v>
      </c>
      <c r="E114" s="280"/>
      <c r="F114" s="281"/>
      <c r="G114" s="281"/>
      <c r="H114" s="171"/>
      <c r="I114" s="88">
        <f t="shared" si="11"/>
        <v>0</v>
      </c>
      <c r="J114" s="163">
        <f t="shared" si="7"/>
        <v>0</v>
      </c>
      <c r="K114" s="155">
        <f t="shared" si="8"/>
        <v>0</v>
      </c>
      <c r="L114" s="155">
        <f>IF(J114=1,SUM($J$6:J114),0)</f>
        <v>0</v>
      </c>
      <c r="M114" s="155">
        <f>IF(K114=1,SUM($K$6:K114),0)</f>
        <v>0</v>
      </c>
      <c r="N114" s="165">
        <f t="shared" si="9"/>
        <v>0</v>
      </c>
      <c r="O114" s="155">
        <f t="shared" si="10"/>
        <v>0</v>
      </c>
      <c r="P114" s="155">
        <f>IF(O114=1,SUM($O$6:O114),0)</f>
        <v>0</v>
      </c>
    </row>
    <row r="115" spans="1:16" ht="15" customHeight="1">
      <c r="A115" s="17"/>
      <c r="B115" s="194">
        <v>1</v>
      </c>
      <c r="C115" s="109" t="s">
        <v>1195</v>
      </c>
      <c r="D115" s="279" t="s">
        <v>45</v>
      </c>
      <c r="E115" s="280" t="s">
        <v>14</v>
      </c>
      <c r="F115" s="281"/>
      <c r="G115" s="281"/>
      <c r="H115" s="171"/>
      <c r="I115" s="88">
        <f t="shared" si="11"/>
        <v>0</v>
      </c>
      <c r="J115" s="163">
        <f t="shared" si="7"/>
        <v>0</v>
      </c>
      <c r="K115" s="155">
        <f t="shared" si="8"/>
        <v>1</v>
      </c>
      <c r="L115" s="155">
        <f>IF(J115=1,SUM($J$6:J115),0)</f>
        <v>0</v>
      </c>
      <c r="M115" s="155">
        <f>IF(K115=1,SUM($K$6:K115),0)</f>
        <v>201227067.79893059</v>
      </c>
      <c r="N115" s="165">
        <f t="shared" si="9"/>
        <v>201227067.79893059</v>
      </c>
      <c r="O115" s="155">
        <f t="shared" si="10"/>
        <v>0</v>
      </c>
      <c r="P115" s="155">
        <f>IF(O115=1,SUM($O$6:O115),0)</f>
        <v>0</v>
      </c>
    </row>
    <row r="116" spans="1:16" ht="15" customHeight="1">
      <c r="A116" s="15"/>
      <c r="B116" s="194">
        <v>2</v>
      </c>
      <c r="C116" s="109" t="s">
        <v>1013</v>
      </c>
      <c r="D116" s="279" t="s">
        <v>44</v>
      </c>
      <c r="E116" s="280" t="s">
        <v>525</v>
      </c>
      <c r="F116" s="281">
        <v>16002920</v>
      </c>
      <c r="G116" s="281">
        <v>30518900</v>
      </c>
      <c r="H116" s="171"/>
      <c r="I116" s="88">
        <f t="shared" si="11"/>
        <v>30518900</v>
      </c>
      <c r="J116" s="163">
        <f t="shared" si="7"/>
        <v>1</v>
      </c>
      <c r="K116" s="155">
        <f t="shared" si="8"/>
        <v>0</v>
      </c>
      <c r="L116" s="155">
        <f>IF(J116=1,SUM($J$6:J116),0)</f>
        <v>79</v>
      </c>
      <c r="M116" s="155">
        <f>IF(K116=1,SUM($K$6:K116),0)</f>
        <v>0</v>
      </c>
      <c r="N116" s="165">
        <f t="shared" si="9"/>
        <v>79</v>
      </c>
      <c r="O116" s="155">
        <f t="shared" si="10"/>
        <v>0</v>
      </c>
      <c r="P116" s="155">
        <f>IF(O116=1,SUM($O$6:O116),0)</f>
        <v>0</v>
      </c>
    </row>
    <row r="117" spans="1:16" ht="15" customHeight="1">
      <c r="A117" s="15"/>
      <c r="B117" s="194">
        <v>3</v>
      </c>
      <c r="C117" s="196" t="s">
        <v>1014</v>
      </c>
      <c r="D117" s="279" t="s">
        <v>44</v>
      </c>
      <c r="E117" s="280" t="s">
        <v>525</v>
      </c>
      <c r="F117" s="281">
        <v>18311920</v>
      </c>
      <c r="G117" s="281">
        <v>34969900</v>
      </c>
      <c r="H117" s="171"/>
      <c r="I117" s="88">
        <f t="shared" si="11"/>
        <v>34969900</v>
      </c>
      <c r="J117" s="163">
        <f t="shared" si="7"/>
        <v>1</v>
      </c>
      <c r="K117" s="155">
        <f t="shared" si="8"/>
        <v>0</v>
      </c>
      <c r="L117" s="155">
        <f>IF(J117=1,SUM($J$6:J117),0)</f>
        <v>80</v>
      </c>
      <c r="M117" s="155">
        <f>IF(K117=1,SUM($K$6:K117),0)</f>
        <v>0</v>
      </c>
      <c r="N117" s="165">
        <f t="shared" si="9"/>
        <v>80</v>
      </c>
      <c r="O117" s="155">
        <f t="shared" si="10"/>
        <v>0</v>
      </c>
      <c r="P117" s="155">
        <f>IF(O117=1,SUM($O$6:O117),0)</f>
        <v>0</v>
      </c>
    </row>
    <row r="118" spans="1:16" ht="15" customHeight="1">
      <c r="A118" s="15"/>
      <c r="B118" s="194">
        <v>4</v>
      </c>
      <c r="C118" s="109" t="s">
        <v>1015</v>
      </c>
      <c r="D118" s="279" t="s">
        <v>44</v>
      </c>
      <c r="E118" s="280" t="s">
        <v>525</v>
      </c>
      <c r="F118" s="281">
        <v>79514150</v>
      </c>
      <c r="G118" s="281">
        <v>145312800</v>
      </c>
      <c r="H118" s="171"/>
      <c r="I118" s="88">
        <f>IF($I$5=$G$4,G118,(IF($I$5=$F$4,F118,0)))</f>
        <v>145312800</v>
      </c>
      <c r="J118" s="163">
        <f t="shared" si="7"/>
        <v>1</v>
      </c>
      <c r="K118" s="155">
        <f t="shared" si="8"/>
        <v>0</v>
      </c>
      <c r="L118" s="155">
        <f>IF(J118=1,SUM($J$6:J118),0)</f>
        <v>81</v>
      </c>
      <c r="M118" s="155">
        <f>IF(K118=1,SUM($K$6:K118),0)</f>
        <v>0</v>
      </c>
      <c r="N118" s="165">
        <f t="shared" si="9"/>
        <v>81</v>
      </c>
      <c r="O118" s="155">
        <f t="shared" si="10"/>
        <v>0</v>
      </c>
      <c r="P118" s="155">
        <f>IF(O118=1,SUM($O$6:O118),0)</f>
        <v>0</v>
      </c>
    </row>
    <row r="119" spans="1:16" ht="15" customHeight="1">
      <c r="A119" s="15"/>
      <c r="B119" s="194">
        <v>5</v>
      </c>
      <c r="C119" s="109" t="s">
        <v>1016</v>
      </c>
      <c r="D119" s="279" t="s">
        <v>44</v>
      </c>
      <c r="E119" s="280" t="s">
        <v>525</v>
      </c>
      <c r="F119" s="281">
        <v>46492920</v>
      </c>
      <c r="G119" s="281">
        <v>46492920</v>
      </c>
      <c r="H119" s="171"/>
      <c r="I119" s="88">
        <f>IF($I$5=$G$4,G119,(IF($I$5=$F$4,F119,0)))</f>
        <v>46492920</v>
      </c>
      <c r="J119" s="163">
        <f t="shared" si="7"/>
        <v>1</v>
      </c>
      <c r="K119" s="155">
        <f t="shared" si="8"/>
        <v>0</v>
      </c>
      <c r="L119" s="155">
        <f>IF(J119=1,SUM($J$6:J119),0)</f>
        <v>82</v>
      </c>
      <c r="M119" s="155">
        <f>IF(K119=1,SUM($K$6:K119),0)</f>
        <v>0</v>
      </c>
      <c r="N119" s="165">
        <f t="shared" si="9"/>
        <v>82</v>
      </c>
      <c r="O119" s="155">
        <f t="shared" si="10"/>
        <v>0</v>
      </c>
      <c r="P119" s="155">
        <f>IF(O119=1,SUM($O$6:O119),0)</f>
        <v>0</v>
      </c>
    </row>
    <row r="120" spans="1:16" ht="15" customHeight="1">
      <c r="A120" s="15"/>
      <c r="B120" s="194">
        <v>6</v>
      </c>
      <c r="C120" s="109" t="s">
        <v>1017</v>
      </c>
      <c r="D120" s="279" t="s">
        <v>44</v>
      </c>
      <c r="E120" s="280" t="s">
        <v>525</v>
      </c>
      <c r="F120" s="281">
        <v>229416150</v>
      </c>
      <c r="G120" s="281">
        <v>229416150</v>
      </c>
      <c r="H120" s="171"/>
      <c r="I120" s="88">
        <f>IF($I$5=$G$4,G120,(IF($I$5=$F$4,F120,0)))</f>
        <v>229416150</v>
      </c>
      <c r="J120" s="163">
        <f t="shared" si="7"/>
        <v>1</v>
      </c>
      <c r="K120" s="155">
        <f t="shared" si="8"/>
        <v>0</v>
      </c>
      <c r="L120" s="155">
        <f>IF(J120=1,SUM($J$6:J120),0)</f>
        <v>83</v>
      </c>
      <c r="M120" s="155">
        <f>IF(K120=1,SUM($K$6:K120),0)</f>
        <v>0</v>
      </c>
      <c r="N120" s="165">
        <f t="shared" si="9"/>
        <v>83</v>
      </c>
      <c r="O120" s="155">
        <f t="shared" si="10"/>
        <v>0</v>
      </c>
      <c r="P120" s="155">
        <f>IF(O120=1,SUM($O$6:O120),0)</f>
        <v>0</v>
      </c>
    </row>
    <row r="121" spans="1:16" ht="15" customHeight="1">
      <c r="A121" s="15"/>
      <c r="B121" s="194">
        <v>7</v>
      </c>
      <c r="C121" s="109" t="s">
        <v>1193</v>
      </c>
      <c r="D121" s="279" t="s">
        <v>44</v>
      </c>
      <c r="E121" s="280" t="s">
        <v>525</v>
      </c>
      <c r="F121" s="281">
        <v>46425420</v>
      </c>
      <c r="G121" s="281">
        <v>46425420</v>
      </c>
      <c r="H121" s="171"/>
      <c r="I121" s="88">
        <f t="shared" si="11"/>
        <v>46425420</v>
      </c>
      <c r="J121" s="163">
        <f t="shared" si="7"/>
        <v>1</v>
      </c>
      <c r="K121" s="155">
        <f t="shared" si="8"/>
        <v>0</v>
      </c>
      <c r="L121" s="155">
        <f>IF(J121=1,SUM($J$6:J121),0)</f>
        <v>84</v>
      </c>
      <c r="M121" s="155">
        <f>IF(K121=1,SUM($K$6:K121),0)</f>
        <v>0</v>
      </c>
      <c r="N121" s="165">
        <f t="shared" si="9"/>
        <v>84</v>
      </c>
      <c r="O121" s="155">
        <f t="shared" si="10"/>
        <v>0</v>
      </c>
      <c r="P121" s="155">
        <f>IF(O121=1,SUM($O$6:O121),0)</f>
        <v>0</v>
      </c>
    </row>
    <row r="122" spans="1:16" ht="15" customHeight="1">
      <c r="A122" s="17"/>
      <c r="B122" s="194"/>
      <c r="C122" s="195" t="s">
        <v>1397</v>
      </c>
      <c r="D122" s="279" t="s">
        <v>48</v>
      </c>
      <c r="E122" s="280"/>
      <c r="F122" s="281"/>
      <c r="G122" s="281"/>
      <c r="H122" s="171"/>
      <c r="I122" s="88">
        <f t="shared" si="11"/>
        <v>0</v>
      </c>
      <c r="J122" s="163">
        <f t="shared" si="7"/>
        <v>0</v>
      </c>
      <c r="K122" s="155">
        <f t="shared" si="8"/>
        <v>0</v>
      </c>
      <c r="L122" s="155">
        <f>IF(J122=1,SUM($J$6:J122),0)</f>
        <v>0</v>
      </c>
      <c r="M122" s="155">
        <f>IF(K122=1,SUM($K$6:K122),0)</f>
        <v>0</v>
      </c>
      <c r="N122" s="165">
        <f t="shared" si="9"/>
        <v>0</v>
      </c>
      <c r="O122" s="155">
        <f t="shared" si="10"/>
        <v>0</v>
      </c>
      <c r="P122" s="155">
        <f>IF(O122=1,SUM($O$6:O122),0)</f>
        <v>0</v>
      </c>
    </row>
    <row r="123" spans="1:16" ht="15" customHeight="1">
      <c r="A123" s="15"/>
      <c r="B123" s="194">
        <v>8</v>
      </c>
      <c r="C123" s="196" t="s">
        <v>1398</v>
      </c>
      <c r="D123" s="279" t="s">
        <v>44</v>
      </c>
      <c r="E123" s="280" t="s">
        <v>525</v>
      </c>
      <c r="F123" s="281">
        <v>241300000</v>
      </c>
      <c r="G123" s="281">
        <v>286907300</v>
      </c>
      <c r="H123" s="172"/>
      <c r="I123" s="88">
        <f t="shared" si="11"/>
        <v>286907300</v>
      </c>
      <c r="J123" s="163">
        <f t="shared" si="7"/>
        <v>1</v>
      </c>
      <c r="K123" s="155">
        <f t="shared" si="8"/>
        <v>0</v>
      </c>
      <c r="L123" s="155">
        <f>IF(J123=1,SUM($J$6:J123),0)</f>
        <v>85</v>
      </c>
      <c r="M123" s="155">
        <f>IF(K123=1,SUM($K$6:K123),0)</f>
        <v>0</v>
      </c>
      <c r="N123" s="165">
        <f t="shared" si="9"/>
        <v>85</v>
      </c>
      <c r="O123" s="155">
        <f t="shared" si="10"/>
        <v>0</v>
      </c>
      <c r="P123" s="155">
        <f>IF(O123=1,SUM($O$6:O123),0)</f>
        <v>0</v>
      </c>
    </row>
    <row r="124" spans="1:16" ht="15" customHeight="1">
      <c r="A124" s="15"/>
      <c r="B124" s="194">
        <v>9</v>
      </c>
      <c r="C124" s="196" t="s">
        <v>1399</v>
      </c>
      <c r="D124" s="279" t="s">
        <v>44</v>
      </c>
      <c r="E124" s="280" t="s">
        <v>14</v>
      </c>
      <c r="F124" s="281">
        <v>42499000</v>
      </c>
      <c r="G124" s="281">
        <v>47390600</v>
      </c>
      <c r="H124" s="172"/>
      <c r="I124" s="88">
        <f t="shared" si="11"/>
        <v>47390600</v>
      </c>
      <c r="J124" s="163">
        <f t="shared" si="7"/>
        <v>1</v>
      </c>
      <c r="K124" s="155">
        <f t="shared" si="8"/>
        <v>0</v>
      </c>
      <c r="L124" s="155">
        <f>IF(J124=1,SUM($J$6:J124),0)</f>
        <v>86</v>
      </c>
      <c r="M124" s="155">
        <f>IF(K124=1,SUM($K$6:K124),0)</f>
        <v>0</v>
      </c>
      <c r="N124" s="165">
        <f t="shared" si="9"/>
        <v>86</v>
      </c>
      <c r="O124" s="155">
        <f t="shared" si="10"/>
        <v>0</v>
      </c>
      <c r="P124" s="155">
        <f>IF(O124=1,SUM($O$6:O124),0)</f>
        <v>0</v>
      </c>
    </row>
    <row r="125" spans="1:16" ht="15" customHeight="1">
      <c r="A125" s="15"/>
      <c r="B125" s="194"/>
      <c r="C125" s="109"/>
      <c r="D125" s="279"/>
      <c r="E125" s="280"/>
      <c r="F125" s="281"/>
      <c r="G125" s="281"/>
      <c r="H125" s="172"/>
      <c r="I125" s="88">
        <f t="shared" si="11"/>
        <v>0</v>
      </c>
      <c r="J125" s="163">
        <f t="shared" si="7"/>
        <v>0</v>
      </c>
      <c r="K125" s="155">
        <f t="shared" si="8"/>
        <v>0</v>
      </c>
      <c r="L125" s="155">
        <f>IF(J125=1,SUM($J$6:J125),0)</f>
        <v>0</v>
      </c>
      <c r="M125" s="155">
        <f>IF(K125=1,SUM($K$6:K125),0)</f>
        <v>0</v>
      </c>
      <c r="N125" s="165">
        <f t="shared" si="9"/>
        <v>0</v>
      </c>
      <c r="O125" s="155">
        <f t="shared" si="10"/>
        <v>0</v>
      </c>
      <c r="P125" s="155">
        <f>IF(O125=1,SUM($O$6:O125),0)</f>
        <v>0</v>
      </c>
    </row>
    <row r="126" spans="1:16" ht="15" customHeight="1">
      <c r="A126" s="15"/>
      <c r="B126" s="194" t="s">
        <v>526</v>
      </c>
      <c r="C126" s="109" t="s">
        <v>527</v>
      </c>
      <c r="D126" s="279" t="s">
        <v>48</v>
      </c>
      <c r="E126" s="280"/>
      <c r="F126" s="281"/>
      <c r="G126" s="281"/>
      <c r="H126" s="172"/>
      <c r="I126" s="88">
        <f t="shared" si="11"/>
        <v>0</v>
      </c>
      <c r="J126" s="163">
        <f t="shared" si="7"/>
        <v>0</v>
      </c>
      <c r="K126" s="155">
        <f t="shared" si="8"/>
        <v>0</v>
      </c>
      <c r="L126" s="155">
        <f>IF(J126=1,SUM($J$6:J126),0)</f>
        <v>0</v>
      </c>
      <c r="M126" s="155">
        <f>IF(K126=1,SUM($K$6:K126),0)</f>
        <v>0</v>
      </c>
      <c r="N126" s="165">
        <f t="shared" si="9"/>
        <v>0</v>
      </c>
      <c r="O126" s="155">
        <f t="shared" si="10"/>
        <v>0</v>
      </c>
      <c r="P126" s="155">
        <f>IF(O126=1,SUM($O$6:O126),0)</f>
        <v>0</v>
      </c>
    </row>
    <row r="127" spans="1:16" ht="15" customHeight="1">
      <c r="A127" s="15"/>
      <c r="B127" s="194">
        <v>1</v>
      </c>
      <c r="C127" s="109" t="s">
        <v>528</v>
      </c>
      <c r="D127" s="279" t="s">
        <v>44</v>
      </c>
      <c r="E127" s="280" t="s">
        <v>525</v>
      </c>
      <c r="F127" s="281">
        <v>126104830</v>
      </c>
      <c r="G127" s="281">
        <v>181123500</v>
      </c>
      <c r="H127" s="172"/>
      <c r="I127" s="88">
        <f t="shared" si="11"/>
        <v>181123500</v>
      </c>
      <c r="J127" s="163">
        <f t="shared" si="7"/>
        <v>1</v>
      </c>
      <c r="K127" s="155">
        <f t="shared" si="8"/>
        <v>0</v>
      </c>
      <c r="L127" s="155">
        <f>IF(J127=1,SUM($J$6:J127),0)</f>
        <v>87</v>
      </c>
      <c r="M127" s="155">
        <f>IF(K127=1,SUM($K$6:K127),0)</f>
        <v>0</v>
      </c>
      <c r="N127" s="165">
        <f t="shared" si="9"/>
        <v>87</v>
      </c>
      <c r="O127" s="155">
        <f t="shared" si="10"/>
        <v>0</v>
      </c>
      <c r="P127" s="155">
        <f>IF(O127=1,SUM($O$6:O127),0)</f>
        <v>0</v>
      </c>
    </row>
    <row r="128" spans="1:16" ht="15" customHeight="1">
      <c r="A128" s="15"/>
      <c r="B128" s="194">
        <v>2</v>
      </c>
      <c r="C128" s="109" t="s">
        <v>529</v>
      </c>
      <c r="D128" s="279" t="s">
        <v>44</v>
      </c>
      <c r="E128" s="280" t="s">
        <v>525</v>
      </c>
      <c r="F128" s="281">
        <v>191704830</v>
      </c>
      <c r="G128" s="281">
        <v>265523500</v>
      </c>
      <c r="H128" s="172"/>
      <c r="I128" s="88">
        <f t="shared" si="11"/>
        <v>265523500</v>
      </c>
      <c r="J128" s="163">
        <f t="shared" si="7"/>
        <v>1</v>
      </c>
      <c r="K128" s="155">
        <f t="shared" si="8"/>
        <v>0</v>
      </c>
      <c r="L128" s="155">
        <f>IF(J128=1,SUM($J$6:J128),0)</f>
        <v>88</v>
      </c>
      <c r="M128" s="155">
        <f>IF(K128=1,SUM($K$6:K128),0)</f>
        <v>0</v>
      </c>
      <c r="N128" s="165">
        <f t="shared" si="9"/>
        <v>88</v>
      </c>
      <c r="O128" s="155">
        <f t="shared" si="10"/>
        <v>0</v>
      </c>
      <c r="P128" s="155">
        <f>IF(O128=1,SUM($O$6:O128),0)</f>
        <v>0</v>
      </c>
    </row>
    <row r="129" spans="1:17" ht="15" customHeight="1">
      <c r="A129" s="15"/>
      <c r="B129" s="194">
        <v>3</v>
      </c>
      <c r="C129" s="109" t="s">
        <v>1143</v>
      </c>
      <c r="D129" s="279" t="s">
        <v>45</v>
      </c>
      <c r="E129" s="280" t="s">
        <v>525</v>
      </c>
      <c r="F129" s="281">
        <v>79200000</v>
      </c>
      <c r="G129" s="281">
        <v>79200000</v>
      </c>
      <c r="H129" s="172"/>
      <c r="I129" s="88">
        <f t="shared" si="11"/>
        <v>79200000</v>
      </c>
      <c r="J129" s="163">
        <f t="shared" si="7"/>
        <v>0</v>
      </c>
      <c r="K129" s="155">
        <f t="shared" si="8"/>
        <v>1</v>
      </c>
      <c r="L129" s="155">
        <f>IF(J129=1,SUM($J$6:J129),0)</f>
        <v>0</v>
      </c>
      <c r="M129" s="155">
        <f>IF(K129=1,SUM($K$6:K129),0)</f>
        <v>201227068.79893059</v>
      </c>
      <c r="N129" s="165">
        <f t="shared" si="9"/>
        <v>201227068.79893059</v>
      </c>
      <c r="O129" s="155">
        <f t="shared" si="10"/>
        <v>0</v>
      </c>
      <c r="P129" s="155">
        <f>IF(O129=1,SUM($O$6:O129),0)</f>
        <v>0</v>
      </c>
    </row>
    <row r="130" spans="1:17" ht="15" customHeight="1">
      <c r="A130" s="15"/>
      <c r="B130" s="194">
        <v>4</v>
      </c>
      <c r="C130" s="109" t="s">
        <v>1144</v>
      </c>
      <c r="D130" s="279" t="s">
        <v>45</v>
      </c>
      <c r="E130" s="280" t="s">
        <v>14</v>
      </c>
      <c r="F130" s="281">
        <v>5975000</v>
      </c>
      <c r="G130" s="281">
        <v>5975000</v>
      </c>
      <c r="H130" s="172"/>
      <c r="I130" s="88">
        <f t="shared" si="11"/>
        <v>5975000</v>
      </c>
      <c r="J130" s="163">
        <f t="shared" si="7"/>
        <v>0</v>
      </c>
      <c r="K130" s="155">
        <f t="shared" si="8"/>
        <v>1</v>
      </c>
      <c r="L130" s="155">
        <f>IF(J130=1,SUM($J$6:J130),0)</f>
        <v>0</v>
      </c>
      <c r="M130" s="155">
        <f>IF(K130=1,SUM($K$6:K130),0)</f>
        <v>201227069.79893059</v>
      </c>
      <c r="N130" s="165">
        <f t="shared" si="9"/>
        <v>201227069.79893059</v>
      </c>
      <c r="O130" s="155">
        <f t="shared" si="10"/>
        <v>0</v>
      </c>
      <c r="P130" s="155">
        <f>IF(O130=1,SUM($O$6:O130),0)</f>
        <v>0</v>
      </c>
    </row>
    <row r="131" spans="1:17" ht="15" customHeight="1">
      <c r="A131" s="15"/>
      <c r="B131" s="194">
        <v>5</v>
      </c>
      <c r="C131" s="109" t="s">
        <v>1145</v>
      </c>
      <c r="D131" s="279" t="s">
        <v>45</v>
      </c>
      <c r="E131" s="280" t="s">
        <v>24</v>
      </c>
      <c r="F131" s="281">
        <v>12500000</v>
      </c>
      <c r="G131" s="281">
        <v>12500000</v>
      </c>
      <c r="H131" s="172"/>
      <c r="I131" s="88">
        <f t="shared" si="11"/>
        <v>12500000</v>
      </c>
      <c r="J131" s="163">
        <f t="shared" si="7"/>
        <v>0</v>
      </c>
      <c r="K131" s="155">
        <f t="shared" si="8"/>
        <v>1</v>
      </c>
      <c r="L131" s="155">
        <f>IF(J131=1,SUM($J$6:J131),0)</f>
        <v>0</v>
      </c>
      <c r="M131" s="155">
        <f>IF(K131=1,SUM($K$6:K131),0)</f>
        <v>201227070.79893059</v>
      </c>
      <c r="N131" s="165">
        <f t="shared" si="9"/>
        <v>201227070.79893059</v>
      </c>
      <c r="O131" s="155">
        <f t="shared" si="10"/>
        <v>0</v>
      </c>
      <c r="P131" s="155">
        <f>IF(O131=1,SUM($O$6:O131),0)</f>
        <v>0</v>
      </c>
    </row>
    <row r="132" spans="1:17" ht="15" customHeight="1">
      <c r="A132" s="15"/>
      <c r="B132" s="194"/>
      <c r="C132" s="109"/>
      <c r="D132" s="279" t="s">
        <v>48</v>
      </c>
      <c r="E132" s="280"/>
      <c r="F132" s="281"/>
      <c r="G132" s="281"/>
      <c r="H132" s="172"/>
      <c r="I132" s="88">
        <f t="shared" si="11"/>
        <v>0</v>
      </c>
      <c r="J132" s="163">
        <f t="shared" si="7"/>
        <v>0</v>
      </c>
      <c r="K132" s="155">
        <f t="shared" si="8"/>
        <v>0</v>
      </c>
      <c r="L132" s="155">
        <f>IF(J132=1,SUM($J$6:J132),0)</f>
        <v>0</v>
      </c>
      <c r="M132" s="155">
        <f>IF(K132=1,SUM($K$6:K132),0)</f>
        <v>0</v>
      </c>
      <c r="N132" s="165">
        <f t="shared" si="9"/>
        <v>0</v>
      </c>
      <c r="O132" s="155">
        <f t="shared" si="10"/>
        <v>0</v>
      </c>
      <c r="P132" s="155">
        <f>IF(O132=1,SUM($O$6:O132),0)</f>
        <v>0</v>
      </c>
    </row>
    <row r="133" spans="1:17" ht="15" customHeight="1">
      <c r="A133" s="15"/>
      <c r="B133" s="194" t="s">
        <v>530</v>
      </c>
      <c r="C133" s="109" t="s">
        <v>531</v>
      </c>
      <c r="D133" s="279" t="s">
        <v>48</v>
      </c>
      <c r="E133" s="280"/>
      <c r="F133" s="281"/>
      <c r="G133" s="281"/>
      <c r="H133" s="172"/>
      <c r="I133" s="88">
        <f t="shared" si="11"/>
        <v>0</v>
      </c>
      <c r="J133" s="163">
        <f t="shared" si="7"/>
        <v>0</v>
      </c>
      <c r="K133" s="155">
        <f t="shared" si="8"/>
        <v>0</v>
      </c>
      <c r="L133" s="155">
        <f>IF(J133=1,SUM($J$6:J133),0)</f>
        <v>0</v>
      </c>
      <c r="M133" s="155">
        <f>IF(K133=1,SUM($K$6:K133),0)</f>
        <v>0</v>
      </c>
      <c r="N133" s="165">
        <f t="shared" si="9"/>
        <v>0</v>
      </c>
      <c r="O133" s="155">
        <f t="shared" si="10"/>
        <v>0</v>
      </c>
      <c r="P133" s="155">
        <f>IF(O133=1,SUM($O$6:O133),0)</f>
        <v>0</v>
      </c>
    </row>
    <row r="134" spans="1:17" ht="15" customHeight="1">
      <c r="A134" s="15"/>
      <c r="B134" s="194">
        <v>1</v>
      </c>
      <c r="C134" s="109" t="s">
        <v>532</v>
      </c>
      <c r="D134" s="279" t="s">
        <v>44</v>
      </c>
      <c r="E134" s="280" t="s">
        <v>8</v>
      </c>
      <c r="F134" s="281">
        <v>24998100</v>
      </c>
      <c r="G134" s="281">
        <v>27845400</v>
      </c>
      <c r="H134" s="172"/>
      <c r="I134" s="88">
        <f t="shared" si="11"/>
        <v>27845400</v>
      </c>
      <c r="J134" s="163">
        <f t="shared" si="7"/>
        <v>1</v>
      </c>
      <c r="K134" s="155">
        <f t="shared" si="8"/>
        <v>0</v>
      </c>
      <c r="L134" s="155">
        <f>IF(J134=1,SUM($J$6:J134),0)</f>
        <v>89</v>
      </c>
      <c r="M134" s="155">
        <f>IF(K134=1,SUM($K$6:K134),0)</f>
        <v>0</v>
      </c>
      <c r="N134" s="165">
        <f t="shared" si="9"/>
        <v>89</v>
      </c>
      <c r="O134" s="155">
        <f t="shared" si="10"/>
        <v>0</v>
      </c>
      <c r="P134" s="155">
        <f>IF(O134=1,SUM($O$6:O134),0)</f>
        <v>0</v>
      </c>
    </row>
    <row r="135" spans="1:17" ht="15" customHeight="1">
      <c r="A135" s="15"/>
      <c r="B135" s="194">
        <v>2</v>
      </c>
      <c r="C135" s="109" t="s">
        <v>1146</v>
      </c>
      <c r="D135" s="279" t="s">
        <v>44</v>
      </c>
      <c r="E135" s="280" t="s">
        <v>8</v>
      </c>
      <c r="F135" s="281">
        <v>26746100</v>
      </c>
      <c r="G135" s="281">
        <v>42757200</v>
      </c>
      <c r="H135" s="172"/>
      <c r="I135" s="88">
        <f t="shared" si="11"/>
        <v>42757200</v>
      </c>
      <c r="J135" s="163">
        <f t="shared" si="7"/>
        <v>1</v>
      </c>
      <c r="K135" s="155">
        <f t="shared" si="8"/>
        <v>0</v>
      </c>
      <c r="L135" s="155">
        <f>IF(J135=1,SUM($J$6:J135),0)</f>
        <v>90</v>
      </c>
      <c r="M135" s="155">
        <f>IF(K135=1,SUM($K$6:K135),0)</f>
        <v>0</v>
      </c>
      <c r="N135" s="165">
        <f t="shared" si="9"/>
        <v>90</v>
      </c>
      <c r="O135" s="155">
        <f t="shared" si="10"/>
        <v>0</v>
      </c>
      <c r="P135" s="155">
        <f>IF(O135=1,SUM($O$6:O135),0)</f>
        <v>0</v>
      </c>
    </row>
    <row r="136" spans="1:17" ht="15" customHeight="1">
      <c r="A136" s="15"/>
      <c r="B136" s="194">
        <v>3</v>
      </c>
      <c r="C136" s="109" t="s">
        <v>1147</v>
      </c>
      <c r="D136" s="279" t="s">
        <v>44</v>
      </c>
      <c r="E136" s="280" t="s">
        <v>8</v>
      </c>
      <c r="F136" s="281">
        <v>38097500</v>
      </c>
      <c r="G136" s="281">
        <v>56838600</v>
      </c>
      <c r="H136" s="171"/>
      <c r="I136" s="88">
        <f t="shared" si="11"/>
        <v>56838600</v>
      </c>
      <c r="J136" s="163">
        <f t="shared" si="7"/>
        <v>1</v>
      </c>
      <c r="K136" s="155">
        <f t="shared" si="8"/>
        <v>0</v>
      </c>
      <c r="L136" s="155">
        <f>IF(J136=1,SUM($J$6:J136),0)</f>
        <v>91</v>
      </c>
      <c r="M136" s="155">
        <f>IF(K136=1,SUM($K$6:K136),0)</f>
        <v>0</v>
      </c>
      <c r="N136" s="165">
        <f t="shared" si="9"/>
        <v>91</v>
      </c>
      <c r="O136" s="155">
        <f t="shared" si="10"/>
        <v>0</v>
      </c>
      <c r="P136" s="155">
        <f>IF(O136=1,SUM($O$6:O136),0)</f>
        <v>0</v>
      </c>
    </row>
    <row r="137" spans="1:17" ht="15" customHeight="1">
      <c r="A137" s="17"/>
      <c r="B137" s="194">
        <v>4</v>
      </c>
      <c r="C137" s="109" t="s">
        <v>1148</v>
      </c>
      <c r="D137" s="279" t="s">
        <v>44</v>
      </c>
      <c r="E137" s="280" t="s">
        <v>8</v>
      </c>
      <c r="F137" s="281">
        <v>46697500</v>
      </c>
      <c r="G137" s="281">
        <v>77674900</v>
      </c>
      <c r="H137" s="171"/>
      <c r="I137" s="88">
        <f t="shared" si="11"/>
        <v>77674900</v>
      </c>
      <c r="J137" s="163">
        <f t="shared" ref="J137:J200" si="12">IF(D137="MDU-KD",1,0)</f>
        <v>1</v>
      </c>
      <c r="K137" s="155">
        <f t="shared" ref="K137:K200" si="13">IF(D137="HDW",1,0)</f>
        <v>0</v>
      </c>
      <c r="L137" s="155">
        <f>IF(J137=1,SUM($J$6:J137),0)</f>
        <v>92</v>
      </c>
      <c r="M137" s="155">
        <f>IF(K137=1,SUM($K$6:K137),0)</f>
        <v>0</v>
      </c>
      <c r="N137" s="165">
        <f t="shared" ref="N137:N200" si="14">IF(L137=0,M137,L137)</f>
        <v>92</v>
      </c>
      <c r="O137" s="155">
        <f t="shared" ref="O137:O200" si="15">IF(E137=0,0,IF(LEFT(C137,11)="Tiang Beton",1,0))</f>
        <v>0</v>
      </c>
      <c r="P137" s="155">
        <f>IF(O137=1,SUM($O$6:O137),0)</f>
        <v>0</v>
      </c>
    </row>
    <row r="138" spans="1:17" ht="15" customHeight="1">
      <c r="A138" s="18"/>
      <c r="B138" s="194">
        <v>5</v>
      </c>
      <c r="C138" s="109" t="s">
        <v>1149</v>
      </c>
      <c r="D138" s="279" t="s">
        <v>44</v>
      </c>
      <c r="E138" s="280" t="s">
        <v>8</v>
      </c>
      <c r="F138" s="281">
        <v>21530100</v>
      </c>
      <c r="G138" s="281">
        <v>21530100</v>
      </c>
      <c r="H138" s="171"/>
      <c r="I138" s="88">
        <f t="shared" si="11"/>
        <v>21530100</v>
      </c>
      <c r="J138" s="163">
        <f t="shared" si="12"/>
        <v>1</v>
      </c>
      <c r="K138" s="155">
        <f t="shared" si="13"/>
        <v>0</v>
      </c>
      <c r="L138" s="155">
        <f>IF(J138=1,SUM($J$6:J138),0)</f>
        <v>93</v>
      </c>
      <c r="M138" s="155">
        <f>IF(K138=1,SUM($K$6:K138),0)</f>
        <v>0</v>
      </c>
      <c r="N138" s="165">
        <f t="shared" si="14"/>
        <v>93</v>
      </c>
      <c r="O138" s="155">
        <f t="shared" si="15"/>
        <v>0</v>
      </c>
      <c r="P138" s="155">
        <f>IF(O138=1,SUM($O$6:O138),0)</f>
        <v>0</v>
      </c>
      <c r="Q138" s="166"/>
    </row>
    <row r="139" spans="1:17" ht="15" customHeight="1">
      <c r="A139" s="18"/>
      <c r="B139" s="194">
        <v>6</v>
      </c>
      <c r="C139" s="109" t="s">
        <v>1150</v>
      </c>
      <c r="D139" s="279" t="s">
        <v>44</v>
      </c>
      <c r="E139" s="280" t="s">
        <v>8</v>
      </c>
      <c r="F139" s="281">
        <v>31630800</v>
      </c>
      <c r="G139" s="281">
        <v>31630800</v>
      </c>
      <c r="H139" s="171"/>
      <c r="I139" s="88">
        <f t="shared" si="11"/>
        <v>31630800</v>
      </c>
      <c r="J139" s="163">
        <f t="shared" si="12"/>
        <v>1</v>
      </c>
      <c r="K139" s="155">
        <f t="shared" si="13"/>
        <v>0</v>
      </c>
      <c r="L139" s="155">
        <f>IF(J139=1,SUM($J$6:J139),0)</f>
        <v>94</v>
      </c>
      <c r="M139" s="155">
        <f>IF(K139=1,SUM($K$6:K139),0)</f>
        <v>0</v>
      </c>
      <c r="N139" s="165">
        <f t="shared" si="14"/>
        <v>94</v>
      </c>
      <c r="O139" s="155">
        <f t="shared" si="15"/>
        <v>0</v>
      </c>
      <c r="P139" s="155">
        <f>IF(O139=1,SUM($O$6:O139),0)</f>
        <v>0</v>
      </c>
      <c r="Q139" s="166"/>
    </row>
    <row r="140" spans="1:17" ht="15" customHeight="1">
      <c r="A140" s="18"/>
      <c r="B140" s="194">
        <v>7</v>
      </c>
      <c r="C140" s="109" t="s">
        <v>1151</v>
      </c>
      <c r="D140" s="279" t="s">
        <v>44</v>
      </c>
      <c r="E140" s="280" t="s">
        <v>8</v>
      </c>
      <c r="F140" s="281">
        <v>32680800</v>
      </c>
      <c r="G140" s="281">
        <v>32680800</v>
      </c>
      <c r="H140" s="171"/>
      <c r="I140" s="88">
        <f t="shared" si="11"/>
        <v>32680800</v>
      </c>
      <c r="J140" s="163">
        <f t="shared" si="12"/>
        <v>1</v>
      </c>
      <c r="K140" s="155">
        <f t="shared" si="13"/>
        <v>0</v>
      </c>
      <c r="L140" s="155">
        <f>IF(J140=1,SUM($J$6:J140),0)</f>
        <v>95</v>
      </c>
      <c r="M140" s="155">
        <f>IF(K140=1,SUM($K$6:K140),0)</f>
        <v>0</v>
      </c>
      <c r="N140" s="165">
        <f t="shared" si="14"/>
        <v>95</v>
      </c>
      <c r="O140" s="155">
        <f t="shared" si="15"/>
        <v>0</v>
      </c>
      <c r="P140" s="155">
        <f>IF(O140=1,SUM($O$6:O140),0)</f>
        <v>0</v>
      </c>
      <c r="Q140" s="166"/>
    </row>
    <row r="141" spans="1:17" ht="15" customHeight="1">
      <c r="A141" s="18"/>
      <c r="B141" s="194">
        <v>8</v>
      </c>
      <c r="C141" s="109" t="s">
        <v>1152</v>
      </c>
      <c r="D141" s="279" t="s">
        <v>44</v>
      </c>
      <c r="E141" s="280" t="s">
        <v>8</v>
      </c>
      <c r="F141" s="281">
        <v>37313100</v>
      </c>
      <c r="G141" s="281">
        <v>37313100</v>
      </c>
      <c r="H141" s="171"/>
      <c r="I141" s="88">
        <f t="shared" si="11"/>
        <v>37313100</v>
      </c>
      <c r="J141" s="163">
        <f t="shared" si="12"/>
        <v>1</v>
      </c>
      <c r="K141" s="155">
        <f t="shared" si="13"/>
        <v>0</v>
      </c>
      <c r="L141" s="155">
        <f>IF(J141=1,SUM($J$6:J141),0)</f>
        <v>96</v>
      </c>
      <c r="M141" s="155">
        <f>IF(K141=1,SUM($K$6:K141),0)</f>
        <v>0</v>
      </c>
      <c r="N141" s="165">
        <f t="shared" si="14"/>
        <v>96</v>
      </c>
      <c r="O141" s="155">
        <f t="shared" si="15"/>
        <v>0</v>
      </c>
      <c r="P141" s="155">
        <f>IF(O141=1,SUM($O$6:O141),0)</f>
        <v>0</v>
      </c>
      <c r="Q141" s="166"/>
    </row>
    <row r="142" spans="1:17" ht="15" customHeight="1">
      <c r="A142" s="17"/>
      <c r="B142" s="194">
        <v>9</v>
      </c>
      <c r="C142" s="109" t="s">
        <v>1458</v>
      </c>
      <c r="D142" s="279" t="s">
        <v>44</v>
      </c>
      <c r="E142" s="280" t="s">
        <v>8</v>
      </c>
      <c r="F142" s="281">
        <v>63057400</v>
      </c>
      <c r="G142" s="281">
        <v>63057400</v>
      </c>
      <c r="H142" s="171"/>
      <c r="I142" s="88">
        <f t="shared" si="11"/>
        <v>63057400</v>
      </c>
      <c r="J142" s="163">
        <f t="shared" si="12"/>
        <v>1</v>
      </c>
      <c r="K142" s="155">
        <f t="shared" si="13"/>
        <v>0</v>
      </c>
      <c r="L142" s="155">
        <f>IF(J142=1,SUM($J$6:J142),0)</f>
        <v>97</v>
      </c>
      <c r="M142" s="155">
        <f>IF(K142=1,SUM($K$6:K142),0)</f>
        <v>0</v>
      </c>
      <c r="N142" s="165">
        <f t="shared" si="14"/>
        <v>97</v>
      </c>
      <c r="O142" s="155">
        <f t="shared" si="15"/>
        <v>0</v>
      </c>
      <c r="P142" s="155">
        <f>IF(O142=1,SUM($O$6:O142),0)</f>
        <v>0</v>
      </c>
    </row>
    <row r="143" spans="1:17" ht="15" customHeight="1">
      <c r="A143" s="17"/>
      <c r="B143" s="194">
        <v>10</v>
      </c>
      <c r="C143" s="109" t="s">
        <v>1555</v>
      </c>
      <c r="D143" s="279" t="s">
        <v>44</v>
      </c>
      <c r="E143" s="280" t="s">
        <v>8</v>
      </c>
      <c r="F143" s="281">
        <v>87094400</v>
      </c>
      <c r="G143" s="281">
        <v>97014452.160000011</v>
      </c>
      <c r="H143" s="171"/>
      <c r="I143" s="88">
        <f t="shared" si="11"/>
        <v>97014452.160000011</v>
      </c>
      <c r="J143" s="163">
        <f t="shared" si="12"/>
        <v>1</v>
      </c>
      <c r="K143" s="155">
        <f t="shared" si="13"/>
        <v>0</v>
      </c>
      <c r="L143" s="155">
        <f>IF(J143=1,SUM($J$6:J143),0)</f>
        <v>98</v>
      </c>
      <c r="M143" s="155">
        <f>IF(K143=1,SUM($K$6:K143),0)</f>
        <v>0</v>
      </c>
      <c r="N143" s="165">
        <f t="shared" si="14"/>
        <v>98</v>
      </c>
      <c r="O143" s="155">
        <f t="shared" si="15"/>
        <v>0</v>
      </c>
      <c r="P143" s="155">
        <f>IF(O143=1,SUM($O$6:O143),0)</f>
        <v>0</v>
      </c>
    </row>
    <row r="144" spans="1:17" ht="15" customHeight="1">
      <c r="A144" s="17"/>
      <c r="B144" s="194">
        <v>11</v>
      </c>
      <c r="C144" s="109" t="s">
        <v>1043</v>
      </c>
      <c r="D144" s="279" t="s">
        <v>44</v>
      </c>
      <c r="E144" s="280" t="s">
        <v>8</v>
      </c>
      <c r="F144" s="281">
        <v>10270090</v>
      </c>
      <c r="G144" s="281">
        <v>11439900</v>
      </c>
      <c r="H144" s="171"/>
      <c r="I144" s="88">
        <f t="shared" si="11"/>
        <v>11439900</v>
      </c>
      <c r="J144" s="163">
        <f t="shared" si="12"/>
        <v>1</v>
      </c>
      <c r="K144" s="155">
        <f t="shared" si="13"/>
        <v>0</v>
      </c>
      <c r="L144" s="155">
        <f>IF(J144=1,SUM($J$6:J144),0)</f>
        <v>99</v>
      </c>
      <c r="M144" s="155">
        <f>IF(K144=1,SUM($K$6:K144),0)</f>
        <v>0</v>
      </c>
      <c r="N144" s="165">
        <f t="shared" si="14"/>
        <v>99</v>
      </c>
      <c r="O144" s="155">
        <f t="shared" si="15"/>
        <v>0</v>
      </c>
      <c r="P144" s="155">
        <f>IF(O144=1,SUM($O$6:O144),0)</f>
        <v>0</v>
      </c>
    </row>
    <row r="145" spans="1:16" ht="15" customHeight="1">
      <c r="A145" s="17"/>
      <c r="B145" s="194">
        <v>12</v>
      </c>
      <c r="C145" s="109" t="s">
        <v>1044</v>
      </c>
      <c r="D145" s="279" t="s">
        <v>44</v>
      </c>
      <c r="E145" s="280" t="s">
        <v>8</v>
      </c>
      <c r="F145" s="281">
        <v>8972560</v>
      </c>
      <c r="G145" s="281">
        <v>9994500</v>
      </c>
      <c r="H145" s="171"/>
      <c r="I145" s="88">
        <f t="shared" si="11"/>
        <v>9994500</v>
      </c>
      <c r="J145" s="163">
        <f t="shared" si="12"/>
        <v>1</v>
      </c>
      <c r="K145" s="155">
        <f t="shared" si="13"/>
        <v>0</v>
      </c>
      <c r="L145" s="155">
        <f>IF(J145=1,SUM($J$6:J145),0)</f>
        <v>100</v>
      </c>
      <c r="M145" s="155">
        <f>IF(K145=1,SUM($K$6:K145),0)</f>
        <v>0</v>
      </c>
      <c r="N145" s="165">
        <f t="shared" si="14"/>
        <v>100</v>
      </c>
      <c r="O145" s="155">
        <f t="shared" si="15"/>
        <v>0</v>
      </c>
      <c r="P145" s="155">
        <f>IF(O145=1,SUM($O$6:O145),0)</f>
        <v>0</v>
      </c>
    </row>
    <row r="146" spans="1:16" ht="15" customHeight="1">
      <c r="A146" s="17"/>
      <c r="B146" s="194">
        <v>13</v>
      </c>
      <c r="C146" s="109" t="s">
        <v>1045</v>
      </c>
      <c r="D146" s="279" t="s">
        <v>44</v>
      </c>
      <c r="E146" s="280" t="s">
        <v>8</v>
      </c>
      <c r="F146" s="281">
        <v>10973865</v>
      </c>
      <c r="G146" s="281">
        <v>12223800</v>
      </c>
      <c r="H146" s="171"/>
      <c r="I146" s="88">
        <f t="shared" si="11"/>
        <v>12223800</v>
      </c>
      <c r="J146" s="163">
        <f t="shared" si="12"/>
        <v>1</v>
      </c>
      <c r="K146" s="155">
        <f t="shared" si="13"/>
        <v>0</v>
      </c>
      <c r="L146" s="155">
        <f>IF(J146=1,SUM($J$6:J146),0)</f>
        <v>101</v>
      </c>
      <c r="M146" s="155">
        <f>IF(K146=1,SUM($K$6:K146),0)</f>
        <v>0</v>
      </c>
      <c r="N146" s="165">
        <f t="shared" si="14"/>
        <v>101</v>
      </c>
      <c r="O146" s="155">
        <f t="shared" si="15"/>
        <v>0</v>
      </c>
      <c r="P146" s="155">
        <f>IF(O146=1,SUM($O$6:O146),0)</f>
        <v>0</v>
      </c>
    </row>
    <row r="147" spans="1:16" ht="15" customHeight="1">
      <c r="A147" s="17"/>
      <c r="B147" s="194">
        <v>14</v>
      </c>
      <c r="C147" s="109" t="s">
        <v>1046</v>
      </c>
      <c r="D147" s="279" t="s">
        <v>44</v>
      </c>
      <c r="E147" s="280" t="s">
        <v>8</v>
      </c>
      <c r="F147" s="281">
        <v>12622540</v>
      </c>
      <c r="G147" s="281">
        <v>14060200</v>
      </c>
      <c r="H147" s="171"/>
      <c r="I147" s="88">
        <f t="shared" si="11"/>
        <v>14060200</v>
      </c>
      <c r="J147" s="163">
        <f t="shared" si="12"/>
        <v>1</v>
      </c>
      <c r="K147" s="155">
        <f t="shared" si="13"/>
        <v>0</v>
      </c>
      <c r="L147" s="155">
        <f>IF(J147=1,SUM($J$6:J147),0)</f>
        <v>102</v>
      </c>
      <c r="M147" s="155">
        <f>IF(K147=1,SUM($K$6:K147),0)</f>
        <v>0</v>
      </c>
      <c r="N147" s="165">
        <f t="shared" si="14"/>
        <v>102</v>
      </c>
      <c r="O147" s="155">
        <f t="shared" si="15"/>
        <v>0</v>
      </c>
      <c r="P147" s="155">
        <f>IF(O147=1,SUM($O$6:O147),0)</f>
        <v>0</v>
      </c>
    </row>
    <row r="148" spans="1:16" ht="15" customHeight="1">
      <c r="A148" s="17"/>
      <c r="B148" s="194">
        <v>15</v>
      </c>
      <c r="C148" s="195" t="s">
        <v>1556</v>
      </c>
      <c r="D148" s="279" t="s">
        <v>44</v>
      </c>
      <c r="E148" s="280" t="s">
        <v>14</v>
      </c>
      <c r="F148" s="281">
        <v>15724250</v>
      </c>
      <c r="G148" s="281">
        <v>16589083.749999998</v>
      </c>
      <c r="H148" s="171"/>
      <c r="I148" s="88">
        <f t="shared" si="11"/>
        <v>16589083.749999998</v>
      </c>
      <c r="J148" s="163">
        <f t="shared" si="12"/>
        <v>1</v>
      </c>
      <c r="K148" s="155">
        <f t="shared" si="13"/>
        <v>0</v>
      </c>
      <c r="L148" s="155">
        <f>IF(J148=1,SUM($J$6:J148),0)</f>
        <v>103</v>
      </c>
      <c r="M148" s="155">
        <f>IF(K148=1,SUM($K$6:K148),0)</f>
        <v>0</v>
      </c>
      <c r="N148" s="165">
        <f t="shared" si="14"/>
        <v>103</v>
      </c>
      <c r="O148" s="155">
        <f t="shared" si="15"/>
        <v>0</v>
      </c>
      <c r="P148" s="155">
        <f>IF(O148=1,SUM($O$6:O148),0)</f>
        <v>0</v>
      </c>
    </row>
    <row r="149" spans="1:16" ht="15" customHeight="1">
      <c r="A149" s="17"/>
      <c r="B149" s="194"/>
      <c r="C149" s="195"/>
      <c r="D149" s="279"/>
      <c r="E149" s="280"/>
      <c r="F149" s="281"/>
      <c r="G149" s="281"/>
      <c r="H149" s="171"/>
      <c r="I149" s="88">
        <f t="shared" si="11"/>
        <v>0</v>
      </c>
      <c r="J149" s="163">
        <f t="shared" si="12"/>
        <v>0</v>
      </c>
      <c r="K149" s="155">
        <f t="shared" si="13"/>
        <v>0</v>
      </c>
      <c r="L149" s="155">
        <f>IF(J149=1,SUM($J$6:J149),0)</f>
        <v>0</v>
      </c>
      <c r="M149" s="155">
        <f>IF(K149=1,SUM($K$6:K149),0)</f>
        <v>0</v>
      </c>
      <c r="N149" s="165">
        <f t="shared" si="14"/>
        <v>0</v>
      </c>
      <c r="O149" s="155">
        <f t="shared" si="15"/>
        <v>0</v>
      </c>
      <c r="P149" s="155">
        <f>IF(O149=1,SUM($O$6:O149),0)</f>
        <v>0</v>
      </c>
    </row>
    <row r="150" spans="1:16" ht="15" customHeight="1">
      <c r="A150" s="17"/>
      <c r="B150" s="194" t="s">
        <v>533</v>
      </c>
      <c r="C150" s="109" t="s">
        <v>534</v>
      </c>
      <c r="D150" s="279" t="s">
        <v>48</v>
      </c>
      <c r="E150" s="280"/>
      <c r="F150" s="281"/>
      <c r="G150" s="281"/>
      <c r="H150" s="171"/>
      <c r="I150" s="88">
        <f t="shared" si="11"/>
        <v>0</v>
      </c>
      <c r="J150" s="163">
        <f t="shared" si="12"/>
        <v>0</v>
      </c>
      <c r="K150" s="155">
        <f t="shared" si="13"/>
        <v>0</v>
      </c>
      <c r="L150" s="155">
        <f>IF(J150=1,SUM($J$6:J150),0)</f>
        <v>0</v>
      </c>
      <c r="M150" s="155">
        <f>IF(K150=1,SUM($K$6:K150),0)</f>
        <v>0</v>
      </c>
      <c r="N150" s="165">
        <f t="shared" si="14"/>
        <v>0</v>
      </c>
      <c r="O150" s="155">
        <f t="shared" si="15"/>
        <v>0</v>
      </c>
      <c r="P150" s="155">
        <f>IF(O150=1,SUM($O$6:O150),0)</f>
        <v>0</v>
      </c>
    </row>
    <row r="151" spans="1:16" ht="15" customHeight="1">
      <c r="A151" s="17"/>
      <c r="B151" s="194">
        <v>1</v>
      </c>
      <c r="C151" s="109" t="s">
        <v>535</v>
      </c>
      <c r="D151" s="279" t="s">
        <v>44</v>
      </c>
      <c r="E151" s="280" t="s">
        <v>8</v>
      </c>
      <c r="F151" s="281">
        <v>848250</v>
      </c>
      <c r="G151" s="281">
        <v>848250</v>
      </c>
      <c r="H151" s="171"/>
      <c r="I151" s="88">
        <f t="shared" si="11"/>
        <v>848250</v>
      </c>
      <c r="J151" s="163">
        <f t="shared" si="12"/>
        <v>1</v>
      </c>
      <c r="K151" s="155">
        <f t="shared" si="13"/>
        <v>0</v>
      </c>
      <c r="L151" s="155">
        <f>IF(J151=1,SUM($J$6:J151),0)</f>
        <v>104</v>
      </c>
      <c r="M151" s="155">
        <f>IF(K151=1,SUM($K$6:K151),0)</f>
        <v>0</v>
      </c>
      <c r="N151" s="165">
        <f t="shared" si="14"/>
        <v>104</v>
      </c>
      <c r="O151" s="155">
        <f t="shared" si="15"/>
        <v>0</v>
      </c>
      <c r="P151" s="155">
        <f>IF(O151=1,SUM($O$6:O151),0)</f>
        <v>0</v>
      </c>
    </row>
    <row r="152" spans="1:16" ht="15" customHeight="1">
      <c r="A152" s="15"/>
      <c r="B152" s="194">
        <v>2</v>
      </c>
      <c r="C152" s="109" t="s">
        <v>54</v>
      </c>
      <c r="D152" s="279" t="s">
        <v>45</v>
      </c>
      <c r="E152" s="280" t="s">
        <v>8</v>
      </c>
      <c r="F152" s="281">
        <v>17500</v>
      </c>
      <c r="G152" s="281">
        <v>17500</v>
      </c>
      <c r="H152" s="171"/>
      <c r="I152" s="88">
        <f t="shared" si="11"/>
        <v>17500</v>
      </c>
      <c r="J152" s="163">
        <f t="shared" si="12"/>
        <v>0</v>
      </c>
      <c r="K152" s="155">
        <f t="shared" si="13"/>
        <v>1</v>
      </c>
      <c r="L152" s="155">
        <f>IF(J152=1,SUM($J$6:J152),0)</f>
        <v>0</v>
      </c>
      <c r="M152" s="155">
        <f>IF(K152=1,SUM($K$6:K152),0)</f>
        <v>201227071.79893059</v>
      </c>
      <c r="N152" s="165">
        <f t="shared" si="14"/>
        <v>201227071.79893059</v>
      </c>
      <c r="O152" s="155">
        <f t="shared" si="15"/>
        <v>0</v>
      </c>
      <c r="P152" s="155">
        <f>IF(O152=1,SUM($O$6:O152),0)</f>
        <v>0</v>
      </c>
    </row>
    <row r="153" spans="1:16" ht="15" customHeight="1">
      <c r="A153" s="15"/>
      <c r="B153" s="194">
        <v>3</v>
      </c>
      <c r="C153" s="109" t="s">
        <v>536</v>
      </c>
      <c r="D153" s="279" t="s">
        <v>45</v>
      </c>
      <c r="E153" s="280" t="s">
        <v>8</v>
      </c>
      <c r="F153" s="281">
        <v>17500</v>
      </c>
      <c r="G153" s="281">
        <v>17500</v>
      </c>
      <c r="H153" s="171"/>
      <c r="I153" s="88">
        <f t="shared" si="11"/>
        <v>17500</v>
      </c>
      <c r="J153" s="163">
        <f t="shared" si="12"/>
        <v>0</v>
      </c>
      <c r="K153" s="155">
        <f t="shared" si="13"/>
        <v>1</v>
      </c>
      <c r="L153" s="155">
        <f>IF(J153=1,SUM($J$6:J153),0)</f>
        <v>0</v>
      </c>
      <c r="M153" s="155">
        <f>IF(K153=1,SUM($K$6:K153),0)</f>
        <v>201227072.79893059</v>
      </c>
      <c r="N153" s="165">
        <f t="shared" si="14"/>
        <v>201227072.79893059</v>
      </c>
      <c r="O153" s="155">
        <f t="shared" si="15"/>
        <v>0</v>
      </c>
      <c r="P153" s="155">
        <f>IF(O153=1,SUM($O$6:O153),0)</f>
        <v>0</v>
      </c>
    </row>
    <row r="154" spans="1:16" ht="15" customHeight="1">
      <c r="A154" s="15"/>
      <c r="B154" s="194">
        <v>4</v>
      </c>
      <c r="C154" s="109" t="s">
        <v>537</v>
      </c>
      <c r="D154" s="279" t="s">
        <v>45</v>
      </c>
      <c r="E154" s="280" t="s">
        <v>8</v>
      </c>
      <c r="F154" s="281">
        <v>17500</v>
      </c>
      <c r="G154" s="281">
        <v>17500</v>
      </c>
      <c r="H154" s="171"/>
      <c r="I154" s="88">
        <f t="shared" si="11"/>
        <v>17500</v>
      </c>
      <c r="J154" s="163">
        <f t="shared" si="12"/>
        <v>0</v>
      </c>
      <c r="K154" s="155">
        <f t="shared" si="13"/>
        <v>1</v>
      </c>
      <c r="L154" s="155">
        <f>IF(J154=1,SUM($J$6:J154),0)</f>
        <v>0</v>
      </c>
      <c r="M154" s="155">
        <f>IF(K154=1,SUM($K$6:K154),0)</f>
        <v>201227073.79893059</v>
      </c>
      <c r="N154" s="165">
        <f t="shared" si="14"/>
        <v>201227073.79893059</v>
      </c>
      <c r="O154" s="155">
        <f t="shared" si="15"/>
        <v>0</v>
      </c>
      <c r="P154" s="155">
        <f>IF(O154=1,SUM($O$6:O154),0)</f>
        <v>0</v>
      </c>
    </row>
    <row r="155" spans="1:16" ht="15" customHeight="1">
      <c r="A155" s="15"/>
      <c r="B155" s="194">
        <v>5</v>
      </c>
      <c r="C155" s="109" t="s">
        <v>55</v>
      </c>
      <c r="D155" s="279" t="s">
        <v>45</v>
      </c>
      <c r="E155" s="280" t="s">
        <v>8</v>
      </c>
      <c r="F155" s="281">
        <v>18000</v>
      </c>
      <c r="G155" s="281">
        <v>18000</v>
      </c>
      <c r="H155" s="171"/>
      <c r="I155" s="88">
        <f t="shared" si="11"/>
        <v>18000</v>
      </c>
      <c r="J155" s="163">
        <f t="shared" si="12"/>
        <v>0</v>
      </c>
      <c r="K155" s="155">
        <f t="shared" si="13"/>
        <v>1</v>
      </c>
      <c r="L155" s="155">
        <f>IF(J155=1,SUM($J$6:J155),0)</f>
        <v>0</v>
      </c>
      <c r="M155" s="155">
        <f>IF(K155=1,SUM($K$6:K155),0)</f>
        <v>201227074.79893059</v>
      </c>
      <c r="N155" s="165">
        <f t="shared" si="14"/>
        <v>201227074.79893059</v>
      </c>
      <c r="O155" s="155">
        <f t="shared" si="15"/>
        <v>0</v>
      </c>
      <c r="P155" s="155">
        <f>IF(O155=1,SUM($O$6:O155),0)</f>
        <v>0</v>
      </c>
    </row>
    <row r="156" spans="1:16" ht="15" customHeight="1">
      <c r="A156" s="15"/>
      <c r="B156" s="194">
        <v>6</v>
      </c>
      <c r="C156" s="109" t="s">
        <v>56</v>
      </c>
      <c r="D156" s="279" t="s">
        <v>45</v>
      </c>
      <c r="E156" s="280" t="s">
        <v>8</v>
      </c>
      <c r="F156" s="281">
        <v>18000</v>
      </c>
      <c r="G156" s="281">
        <v>18000</v>
      </c>
      <c r="H156" s="171"/>
      <c r="I156" s="88">
        <f t="shared" si="11"/>
        <v>18000</v>
      </c>
      <c r="J156" s="163">
        <f t="shared" si="12"/>
        <v>0</v>
      </c>
      <c r="K156" s="155">
        <f t="shared" si="13"/>
        <v>1</v>
      </c>
      <c r="L156" s="155">
        <f>IF(J156=1,SUM($J$6:J156),0)</f>
        <v>0</v>
      </c>
      <c r="M156" s="155">
        <f>IF(K156=1,SUM($K$6:K156),0)</f>
        <v>201227075.79893059</v>
      </c>
      <c r="N156" s="165">
        <f t="shared" si="14"/>
        <v>201227075.79893059</v>
      </c>
      <c r="O156" s="155">
        <f t="shared" si="15"/>
        <v>0</v>
      </c>
      <c r="P156" s="155">
        <f>IF(O156=1,SUM($O$6:O156),0)</f>
        <v>0</v>
      </c>
    </row>
    <row r="157" spans="1:16" ht="15" customHeight="1">
      <c r="A157" s="15"/>
      <c r="B157" s="194">
        <v>7</v>
      </c>
      <c r="C157" s="109" t="s">
        <v>57</v>
      </c>
      <c r="D157" s="279" t="s">
        <v>45</v>
      </c>
      <c r="E157" s="280" t="s">
        <v>8</v>
      </c>
      <c r="F157" s="281">
        <v>18000</v>
      </c>
      <c r="G157" s="281">
        <v>18000</v>
      </c>
      <c r="H157" s="171"/>
      <c r="I157" s="88">
        <f t="shared" si="11"/>
        <v>18000</v>
      </c>
      <c r="J157" s="163">
        <f t="shared" si="12"/>
        <v>0</v>
      </c>
      <c r="K157" s="155">
        <f t="shared" si="13"/>
        <v>1</v>
      </c>
      <c r="L157" s="155">
        <f>IF(J157=1,SUM($J$6:J157),0)</f>
        <v>0</v>
      </c>
      <c r="M157" s="155">
        <f>IF(K157=1,SUM($K$6:K157),0)</f>
        <v>201227076.79893059</v>
      </c>
      <c r="N157" s="165">
        <f t="shared" si="14"/>
        <v>201227076.79893059</v>
      </c>
      <c r="O157" s="155">
        <f t="shared" si="15"/>
        <v>0</v>
      </c>
      <c r="P157" s="155">
        <f>IF(O157=1,SUM($O$6:O157),0)</f>
        <v>0</v>
      </c>
    </row>
    <row r="158" spans="1:16" ht="15" customHeight="1">
      <c r="A158" s="15"/>
      <c r="B158" s="194">
        <v>8</v>
      </c>
      <c r="C158" s="109" t="s">
        <v>538</v>
      </c>
      <c r="D158" s="279" t="s">
        <v>45</v>
      </c>
      <c r="E158" s="280" t="s">
        <v>8</v>
      </c>
      <c r="F158" s="281">
        <v>18000</v>
      </c>
      <c r="G158" s="281">
        <v>18000</v>
      </c>
      <c r="H158" s="171"/>
      <c r="I158" s="88">
        <f t="shared" si="11"/>
        <v>18000</v>
      </c>
      <c r="J158" s="163">
        <f t="shared" si="12"/>
        <v>0</v>
      </c>
      <c r="K158" s="155">
        <f t="shared" si="13"/>
        <v>1</v>
      </c>
      <c r="L158" s="155">
        <f>IF(J158=1,SUM($J$6:J158),0)</f>
        <v>0</v>
      </c>
      <c r="M158" s="155">
        <f>IF(K158=1,SUM($K$6:K158),0)</f>
        <v>201227077.79893059</v>
      </c>
      <c r="N158" s="165">
        <f t="shared" si="14"/>
        <v>201227077.79893059</v>
      </c>
      <c r="O158" s="155">
        <f t="shared" si="15"/>
        <v>0</v>
      </c>
      <c r="P158" s="155">
        <f>IF(O158=1,SUM($O$6:O158),0)</f>
        <v>0</v>
      </c>
    </row>
    <row r="159" spans="1:16" ht="15" customHeight="1">
      <c r="A159" s="15"/>
      <c r="B159" s="194">
        <v>9</v>
      </c>
      <c r="C159" s="109" t="s">
        <v>58</v>
      </c>
      <c r="D159" s="279" t="s">
        <v>45</v>
      </c>
      <c r="E159" s="280" t="s">
        <v>8</v>
      </c>
      <c r="F159" s="281">
        <v>18000</v>
      </c>
      <c r="G159" s="281">
        <v>18000</v>
      </c>
      <c r="H159" s="171"/>
      <c r="I159" s="88">
        <f t="shared" si="11"/>
        <v>18000</v>
      </c>
      <c r="J159" s="163">
        <f t="shared" si="12"/>
        <v>0</v>
      </c>
      <c r="K159" s="155">
        <f t="shared" si="13"/>
        <v>1</v>
      </c>
      <c r="L159" s="155">
        <f>IF(J159=1,SUM($J$6:J159),0)</f>
        <v>0</v>
      </c>
      <c r="M159" s="155">
        <f>IF(K159=1,SUM($K$6:K159),0)</f>
        <v>201227078.79893059</v>
      </c>
      <c r="N159" s="165">
        <f t="shared" si="14"/>
        <v>201227078.79893059</v>
      </c>
      <c r="O159" s="155">
        <f t="shared" si="15"/>
        <v>0</v>
      </c>
      <c r="P159" s="155">
        <f>IF(O159=1,SUM($O$6:O159),0)</f>
        <v>0</v>
      </c>
    </row>
    <row r="160" spans="1:16" ht="15" customHeight="1">
      <c r="A160" s="15"/>
      <c r="B160" s="194">
        <v>10</v>
      </c>
      <c r="C160" s="109" t="s">
        <v>59</v>
      </c>
      <c r="D160" s="279" t="s">
        <v>45</v>
      </c>
      <c r="E160" s="280" t="s">
        <v>8</v>
      </c>
      <c r="F160" s="281">
        <v>20000</v>
      </c>
      <c r="G160" s="281">
        <v>20000</v>
      </c>
      <c r="H160" s="171"/>
      <c r="I160" s="88">
        <f t="shared" si="11"/>
        <v>20000</v>
      </c>
      <c r="J160" s="163">
        <f t="shared" si="12"/>
        <v>0</v>
      </c>
      <c r="K160" s="155">
        <f t="shared" si="13"/>
        <v>1</v>
      </c>
      <c r="L160" s="155">
        <f>IF(J160=1,SUM($J$6:J160),0)</f>
        <v>0</v>
      </c>
      <c r="M160" s="155">
        <f>IF(K160=1,SUM($K$6:K160),0)</f>
        <v>201227079.79893059</v>
      </c>
      <c r="N160" s="165">
        <f t="shared" si="14"/>
        <v>201227079.79893059</v>
      </c>
      <c r="O160" s="155">
        <f t="shared" si="15"/>
        <v>0</v>
      </c>
      <c r="P160" s="155">
        <f>IF(O160=1,SUM($O$6:O160),0)</f>
        <v>0</v>
      </c>
    </row>
    <row r="161" spans="1:30" ht="15" customHeight="1">
      <c r="A161" s="15"/>
      <c r="B161" s="194">
        <v>11</v>
      </c>
      <c r="C161" s="109" t="s">
        <v>60</v>
      </c>
      <c r="D161" s="279" t="s">
        <v>45</v>
      </c>
      <c r="E161" s="280" t="s">
        <v>8</v>
      </c>
      <c r="F161" s="281">
        <v>23000</v>
      </c>
      <c r="G161" s="281">
        <v>23000</v>
      </c>
      <c r="H161" s="171"/>
      <c r="I161" s="88">
        <f t="shared" si="11"/>
        <v>23000</v>
      </c>
      <c r="J161" s="163">
        <f t="shared" si="12"/>
        <v>0</v>
      </c>
      <c r="K161" s="155">
        <f t="shared" si="13"/>
        <v>1</v>
      </c>
      <c r="L161" s="155">
        <f>IF(J161=1,SUM($J$6:J161),0)</f>
        <v>0</v>
      </c>
      <c r="M161" s="155">
        <f>IF(K161=1,SUM($K$6:K161),0)</f>
        <v>201227080.79893059</v>
      </c>
      <c r="N161" s="165">
        <f t="shared" si="14"/>
        <v>201227080.79893059</v>
      </c>
      <c r="O161" s="155">
        <f t="shared" si="15"/>
        <v>0</v>
      </c>
      <c r="P161" s="155">
        <f>IF(O161=1,SUM($O$6:O161),0)</f>
        <v>0</v>
      </c>
    </row>
    <row r="162" spans="1:30" ht="15" customHeight="1">
      <c r="A162" s="15"/>
      <c r="B162" s="194">
        <v>12</v>
      </c>
      <c r="C162" s="109" t="s">
        <v>61</v>
      </c>
      <c r="D162" s="279" t="s">
        <v>45</v>
      </c>
      <c r="E162" s="280" t="s">
        <v>8</v>
      </c>
      <c r="F162" s="281">
        <v>23700</v>
      </c>
      <c r="G162" s="281">
        <v>23700</v>
      </c>
      <c r="H162" s="171"/>
      <c r="I162" s="88">
        <f t="shared" si="11"/>
        <v>23700</v>
      </c>
      <c r="J162" s="163">
        <f t="shared" si="12"/>
        <v>0</v>
      </c>
      <c r="K162" s="155">
        <f t="shared" si="13"/>
        <v>1</v>
      </c>
      <c r="L162" s="155">
        <f>IF(J162=1,SUM($J$6:J162),0)</f>
        <v>0</v>
      </c>
      <c r="M162" s="155">
        <f>IF(K162=1,SUM($K$6:K162),0)</f>
        <v>201227081.79893059</v>
      </c>
      <c r="N162" s="165">
        <f t="shared" si="14"/>
        <v>201227081.79893059</v>
      </c>
      <c r="O162" s="155">
        <f t="shared" si="15"/>
        <v>0</v>
      </c>
      <c r="P162" s="155">
        <f>IF(O162=1,SUM($O$6:O162),0)</f>
        <v>0</v>
      </c>
    </row>
    <row r="163" spans="1:30" ht="15" customHeight="1">
      <c r="A163" s="15"/>
      <c r="B163" s="194">
        <v>13</v>
      </c>
      <c r="C163" s="109" t="s">
        <v>62</v>
      </c>
      <c r="D163" s="279" t="s">
        <v>45</v>
      </c>
      <c r="E163" s="280" t="s">
        <v>8</v>
      </c>
      <c r="F163" s="281">
        <v>32500</v>
      </c>
      <c r="G163" s="281">
        <v>32500</v>
      </c>
      <c r="H163" s="171"/>
      <c r="I163" s="88">
        <f t="shared" si="11"/>
        <v>32500</v>
      </c>
      <c r="J163" s="163">
        <f t="shared" si="12"/>
        <v>0</v>
      </c>
      <c r="K163" s="155">
        <f t="shared" si="13"/>
        <v>1</v>
      </c>
      <c r="L163" s="155">
        <f>IF(J163=1,SUM($J$6:J163),0)</f>
        <v>0</v>
      </c>
      <c r="M163" s="155">
        <f>IF(K163=1,SUM($K$6:K163),0)</f>
        <v>201227082.79893059</v>
      </c>
      <c r="N163" s="165">
        <f t="shared" si="14"/>
        <v>201227082.79893059</v>
      </c>
      <c r="O163" s="155">
        <f t="shared" si="15"/>
        <v>0</v>
      </c>
      <c r="P163" s="155">
        <f>IF(O163=1,SUM($O$6:O163),0)</f>
        <v>0</v>
      </c>
    </row>
    <row r="164" spans="1:30" ht="15" customHeight="1">
      <c r="A164" s="15"/>
      <c r="B164" s="194">
        <v>14</v>
      </c>
      <c r="C164" s="109" t="s">
        <v>63</v>
      </c>
      <c r="D164" s="279" t="s">
        <v>45</v>
      </c>
      <c r="E164" s="280" t="s">
        <v>8</v>
      </c>
      <c r="F164" s="281">
        <v>32500</v>
      </c>
      <c r="G164" s="281">
        <v>32500</v>
      </c>
      <c r="H164" s="171"/>
      <c r="I164" s="88">
        <f t="shared" si="11"/>
        <v>32500</v>
      </c>
      <c r="J164" s="163">
        <f t="shared" si="12"/>
        <v>0</v>
      </c>
      <c r="K164" s="155">
        <f t="shared" si="13"/>
        <v>1</v>
      </c>
      <c r="L164" s="155">
        <f>IF(J164=1,SUM($J$6:J164),0)</f>
        <v>0</v>
      </c>
      <c r="M164" s="155">
        <f>IF(K164=1,SUM($K$6:K164),0)</f>
        <v>201227083.79893059</v>
      </c>
      <c r="N164" s="165">
        <f t="shared" si="14"/>
        <v>201227083.79893059</v>
      </c>
      <c r="O164" s="155">
        <f t="shared" si="15"/>
        <v>0</v>
      </c>
      <c r="P164" s="155">
        <f>IF(O164=1,SUM($O$6:O164),0)</f>
        <v>0</v>
      </c>
    </row>
    <row r="165" spans="1:30" ht="15" customHeight="1">
      <c r="A165" s="15"/>
      <c r="B165" s="194">
        <v>15</v>
      </c>
      <c r="C165" s="109" t="s">
        <v>1400</v>
      </c>
      <c r="D165" s="279" t="s">
        <v>45</v>
      </c>
      <c r="E165" s="280" t="s">
        <v>8</v>
      </c>
      <c r="F165" s="281">
        <v>32500</v>
      </c>
      <c r="G165" s="281">
        <v>32500</v>
      </c>
      <c r="H165" s="171"/>
      <c r="I165" s="88">
        <f t="shared" si="11"/>
        <v>32500</v>
      </c>
      <c r="J165" s="163">
        <f t="shared" si="12"/>
        <v>0</v>
      </c>
      <c r="K165" s="155">
        <f t="shared" si="13"/>
        <v>1</v>
      </c>
      <c r="L165" s="155">
        <f>IF(J165=1,SUM($J$6:J165),0)</f>
        <v>0</v>
      </c>
      <c r="M165" s="155">
        <f>IF(K165=1,SUM($K$6:K165),0)</f>
        <v>201227084.79893059</v>
      </c>
      <c r="N165" s="165">
        <f t="shared" si="14"/>
        <v>201227084.79893059</v>
      </c>
      <c r="O165" s="155">
        <f t="shared" si="15"/>
        <v>0</v>
      </c>
      <c r="P165" s="155">
        <f>IF(O165=1,SUM($O$6:O165),0)</f>
        <v>0</v>
      </c>
    </row>
    <row r="166" spans="1:30" ht="15" customHeight="1">
      <c r="A166" s="15"/>
      <c r="B166" s="194">
        <v>16</v>
      </c>
      <c r="C166" s="109" t="s">
        <v>1401</v>
      </c>
      <c r="D166" s="279" t="s">
        <v>45</v>
      </c>
      <c r="E166" s="280" t="s">
        <v>8</v>
      </c>
      <c r="F166" s="281">
        <v>32500</v>
      </c>
      <c r="G166" s="281">
        <v>32500</v>
      </c>
      <c r="H166" s="171"/>
      <c r="I166" s="88">
        <f t="shared" ref="I166:I206" si="16">IF($I$5=$G$4,G166,(IF($I$5=$F$4,F166,0)))</f>
        <v>32500</v>
      </c>
      <c r="J166" s="163">
        <f t="shared" si="12"/>
        <v>0</v>
      </c>
      <c r="K166" s="155">
        <f t="shared" si="13"/>
        <v>1</v>
      </c>
      <c r="L166" s="155">
        <f>IF(J166=1,SUM($J$6:J166),0)</f>
        <v>0</v>
      </c>
      <c r="M166" s="155">
        <f>IF(K166=1,SUM($K$6:K166),0)</f>
        <v>201227085.79893059</v>
      </c>
      <c r="N166" s="165">
        <f t="shared" si="14"/>
        <v>201227085.79893059</v>
      </c>
      <c r="O166" s="155">
        <f t="shared" si="15"/>
        <v>0</v>
      </c>
      <c r="P166" s="155">
        <f>IF(O166=1,SUM($O$6:O166),0)</f>
        <v>0</v>
      </c>
    </row>
    <row r="167" spans="1:30" ht="15" customHeight="1">
      <c r="A167" s="15"/>
      <c r="B167" s="194">
        <v>17</v>
      </c>
      <c r="C167" s="109" t="s">
        <v>539</v>
      </c>
      <c r="D167" s="279" t="s">
        <v>45</v>
      </c>
      <c r="E167" s="280" t="s">
        <v>8</v>
      </c>
      <c r="F167" s="281">
        <v>35700</v>
      </c>
      <c r="G167" s="281">
        <v>35700</v>
      </c>
      <c r="H167" s="171"/>
      <c r="I167" s="88">
        <f t="shared" si="16"/>
        <v>35700</v>
      </c>
      <c r="J167" s="163">
        <f t="shared" si="12"/>
        <v>0</v>
      </c>
      <c r="K167" s="155">
        <f t="shared" si="13"/>
        <v>1</v>
      </c>
      <c r="L167" s="155">
        <f>IF(J167=1,SUM($J$6:J167),0)</f>
        <v>0</v>
      </c>
      <c r="M167" s="155">
        <f>IF(K167=1,SUM($K$6:K167),0)</f>
        <v>201227086.79893059</v>
      </c>
      <c r="N167" s="165">
        <f t="shared" si="14"/>
        <v>201227086.79893059</v>
      </c>
      <c r="O167" s="155">
        <f t="shared" si="15"/>
        <v>0</v>
      </c>
      <c r="P167" s="155">
        <f>IF(O167=1,SUM($O$6:O167),0)</f>
        <v>0</v>
      </c>
    </row>
    <row r="168" spans="1:30" ht="15" customHeight="1">
      <c r="A168" s="15"/>
      <c r="B168" s="194">
        <v>18</v>
      </c>
      <c r="C168" s="109" t="s">
        <v>540</v>
      </c>
      <c r="D168" s="279" t="s">
        <v>45</v>
      </c>
      <c r="E168" s="280" t="s">
        <v>8</v>
      </c>
      <c r="F168" s="281">
        <v>38700</v>
      </c>
      <c r="G168" s="281">
        <v>38700</v>
      </c>
      <c r="H168" s="171"/>
      <c r="I168" s="88">
        <f t="shared" si="16"/>
        <v>38700</v>
      </c>
      <c r="J168" s="163">
        <f t="shared" si="12"/>
        <v>0</v>
      </c>
      <c r="K168" s="155">
        <f t="shared" si="13"/>
        <v>1</v>
      </c>
      <c r="L168" s="155">
        <f>IF(J168=1,SUM($J$6:J168),0)</f>
        <v>0</v>
      </c>
      <c r="M168" s="155">
        <f>IF(K168=1,SUM($K$6:K168),0)</f>
        <v>201227087.79893059</v>
      </c>
      <c r="N168" s="165">
        <f t="shared" si="14"/>
        <v>201227087.79893059</v>
      </c>
      <c r="O168" s="155">
        <f t="shared" si="15"/>
        <v>0</v>
      </c>
      <c r="P168" s="155">
        <f>IF(O168=1,SUM($O$6:O168),0)</f>
        <v>0</v>
      </c>
      <c r="Q168" s="167"/>
    </row>
    <row r="169" spans="1:30" ht="15" customHeight="1">
      <c r="A169" s="17"/>
      <c r="B169" s="194">
        <v>19</v>
      </c>
      <c r="C169" s="109" t="s">
        <v>541</v>
      </c>
      <c r="D169" s="279" t="s">
        <v>45</v>
      </c>
      <c r="E169" s="280" t="s">
        <v>8</v>
      </c>
      <c r="F169" s="281">
        <v>38700</v>
      </c>
      <c r="G169" s="281">
        <v>38700</v>
      </c>
      <c r="H169" s="171"/>
      <c r="I169" s="88">
        <f t="shared" si="16"/>
        <v>38700</v>
      </c>
      <c r="J169" s="163">
        <f t="shared" si="12"/>
        <v>0</v>
      </c>
      <c r="K169" s="155">
        <f t="shared" si="13"/>
        <v>1</v>
      </c>
      <c r="L169" s="155">
        <f>IF(J169=1,SUM($J$6:J169),0)</f>
        <v>0</v>
      </c>
      <c r="M169" s="155">
        <f>IF(K169=1,SUM($K$6:K169),0)</f>
        <v>201227088.79893059</v>
      </c>
      <c r="N169" s="165">
        <f t="shared" si="14"/>
        <v>201227088.79893059</v>
      </c>
      <c r="O169" s="155">
        <f t="shared" si="15"/>
        <v>0</v>
      </c>
      <c r="P169" s="155">
        <f>IF(O169=1,SUM($O$6:O169),0)</f>
        <v>0</v>
      </c>
    </row>
    <row r="170" spans="1:30" ht="15" customHeight="1">
      <c r="A170" s="15"/>
      <c r="B170" s="194">
        <v>20</v>
      </c>
      <c r="C170" s="109" t="s">
        <v>542</v>
      </c>
      <c r="D170" s="279" t="s">
        <v>45</v>
      </c>
      <c r="E170" s="280" t="s">
        <v>8</v>
      </c>
      <c r="F170" s="281">
        <v>38700</v>
      </c>
      <c r="G170" s="281">
        <v>38700</v>
      </c>
      <c r="H170" s="171"/>
      <c r="I170" s="88">
        <f t="shared" si="16"/>
        <v>38700</v>
      </c>
      <c r="J170" s="163">
        <f t="shared" si="12"/>
        <v>0</v>
      </c>
      <c r="K170" s="155">
        <f t="shared" si="13"/>
        <v>1</v>
      </c>
      <c r="L170" s="155">
        <f>IF(J170=1,SUM($J$6:J170),0)</f>
        <v>0</v>
      </c>
      <c r="M170" s="155">
        <f>IF(K170=1,SUM($K$6:K170),0)</f>
        <v>201227089.79893059</v>
      </c>
      <c r="N170" s="165">
        <f t="shared" si="14"/>
        <v>201227089.79893059</v>
      </c>
      <c r="O170" s="155">
        <f t="shared" si="15"/>
        <v>0</v>
      </c>
      <c r="P170" s="155">
        <f>IF(O170=1,SUM($O$6:O170),0)</f>
        <v>0</v>
      </c>
    </row>
    <row r="171" spans="1:30" ht="15" customHeight="1">
      <c r="A171" s="17"/>
      <c r="B171" s="194">
        <v>21</v>
      </c>
      <c r="C171" s="109" t="s">
        <v>543</v>
      </c>
      <c r="D171" s="279" t="s">
        <v>45</v>
      </c>
      <c r="E171" s="280" t="s">
        <v>8</v>
      </c>
      <c r="F171" s="281">
        <v>38700</v>
      </c>
      <c r="G171" s="281">
        <v>38700</v>
      </c>
      <c r="H171" s="171"/>
      <c r="I171" s="88">
        <f t="shared" si="16"/>
        <v>38700</v>
      </c>
      <c r="J171" s="163">
        <f t="shared" si="12"/>
        <v>0</v>
      </c>
      <c r="K171" s="155">
        <f t="shared" si="13"/>
        <v>1</v>
      </c>
      <c r="L171" s="155">
        <f>IF(J171=1,SUM($J$6:J171),0)</f>
        <v>0</v>
      </c>
      <c r="M171" s="155">
        <f>IF(K171=1,SUM($K$6:K171),0)</f>
        <v>201227090.79893059</v>
      </c>
      <c r="N171" s="165">
        <f t="shared" si="14"/>
        <v>201227090.79893059</v>
      </c>
      <c r="O171" s="155">
        <f t="shared" si="15"/>
        <v>0</v>
      </c>
      <c r="P171" s="155">
        <f>IF(O171=1,SUM($O$6:O171),0)</f>
        <v>0</v>
      </c>
      <c r="Q171" s="167"/>
    </row>
    <row r="172" spans="1:30" ht="15" customHeight="1">
      <c r="A172" s="17"/>
      <c r="B172" s="194">
        <v>22</v>
      </c>
      <c r="C172" s="109" t="s">
        <v>544</v>
      </c>
      <c r="D172" s="279" t="s">
        <v>45</v>
      </c>
      <c r="E172" s="280" t="s">
        <v>8</v>
      </c>
      <c r="F172" s="281">
        <v>51000</v>
      </c>
      <c r="G172" s="281">
        <v>51000</v>
      </c>
      <c r="H172" s="171"/>
      <c r="I172" s="88">
        <f t="shared" si="16"/>
        <v>51000</v>
      </c>
      <c r="J172" s="163">
        <f t="shared" si="12"/>
        <v>0</v>
      </c>
      <c r="K172" s="155">
        <f t="shared" si="13"/>
        <v>1</v>
      </c>
      <c r="L172" s="155">
        <f>IF(J172=1,SUM($J$6:J172),0)</f>
        <v>0</v>
      </c>
      <c r="M172" s="155">
        <f>IF(K172=1,SUM($K$6:K172),0)</f>
        <v>201227091.79893059</v>
      </c>
      <c r="N172" s="165">
        <f t="shared" si="14"/>
        <v>201227091.79893059</v>
      </c>
      <c r="O172" s="155">
        <f t="shared" si="15"/>
        <v>0</v>
      </c>
      <c r="P172" s="155">
        <f>IF(O172=1,SUM($O$6:O172),0)</f>
        <v>0</v>
      </c>
      <c r="Q172" s="168"/>
      <c r="R172" s="19"/>
      <c r="S172" s="19"/>
      <c r="T172" s="19"/>
      <c r="U172" s="19"/>
      <c r="V172" s="19"/>
      <c r="W172" s="19"/>
      <c r="X172" s="19"/>
      <c r="Y172" s="19"/>
      <c r="Z172" s="19"/>
      <c r="AA172" s="19"/>
      <c r="AB172" s="19"/>
      <c r="AC172" s="19"/>
      <c r="AD172" s="19"/>
    </row>
    <row r="173" spans="1:30" ht="15" customHeight="1">
      <c r="A173" s="17"/>
      <c r="B173" s="194">
        <v>23</v>
      </c>
      <c r="C173" s="109" t="s">
        <v>545</v>
      </c>
      <c r="D173" s="279" t="s">
        <v>45</v>
      </c>
      <c r="E173" s="280" t="s">
        <v>8</v>
      </c>
      <c r="F173" s="281">
        <v>94200</v>
      </c>
      <c r="G173" s="281">
        <v>94200</v>
      </c>
      <c r="H173" s="171"/>
      <c r="I173" s="88">
        <f t="shared" si="16"/>
        <v>94200</v>
      </c>
      <c r="J173" s="163">
        <f t="shared" si="12"/>
        <v>0</v>
      </c>
      <c r="K173" s="155">
        <f t="shared" si="13"/>
        <v>1</v>
      </c>
      <c r="L173" s="155">
        <f>IF(J173=1,SUM($J$6:J173),0)</f>
        <v>0</v>
      </c>
      <c r="M173" s="155">
        <f>IF(K173=1,SUM($K$6:K173),0)</f>
        <v>201227092.79893059</v>
      </c>
      <c r="N173" s="165">
        <f t="shared" si="14"/>
        <v>201227092.79893059</v>
      </c>
      <c r="O173" s="155">
        <f t="shared" si="15"/>
        <v>0</v>
      </c>
      <c r="P173" s="155">
        <f>IF(O173=1,SUM($O$6:O173),0)</f>
        <v>0</v>
      </c>
      <c r="Q173" s="167"/>
    </row>
    <row r="174" spans="1:30" ht="15" customHeight="1">
      <c r="A174" s="17"/>
      <c r="B174" s="194">
        <v>24</v>
      </c>
      <c r="C174" s="109" t="s">
        <v>546</v>
      </c>
      <c r="D174" s="279" t="s">
        <v>45</v>
      </c>
      <c r="E174" s="280" t="s">
        <v>8</v>
      </c>
      <c r="F174" s="281">
        <v>119300</v>
      </c>
      <c r="G174" s="281">
        <v>119300</v>
      </c>
      <c r="H174" s="171"/>
      <c r="I174" s="88">
        <f t="shared" si="16"/>
        <v>119300</v>
      </c>
      <c r="J174" s="163">
        <f t="shared" si="12"/>
        <v>0</v>
      </c>
      <c r="K174" s="155">
        <f t="shared" si="13"/>
        <v>1</v>
      </c>
      <c r="L174" s="155">
        <f>IF(J174=1,SUM($J$6:J174),0)</f>
        <v>0</v>
      </c>
      <c r="M174" s="155">
        <f>IF(K174=1,SUM($K$6:K174),0)</f>
        <v>201227093.79893059</v>
      </c>
      <c r="N174" s="165">
        <f t="shared" si="14"/>
        <v>201227093.79893059</v>
      </c>
      <c r="O174" s="155">
        <f t="shared" si="15"/>
        <v>0</v>
      </c>
      <c r="P174" s="155">
        <f>IF(O174=1,SUM($O$6:O174),0)</f>
        <v>0</v>
      </c>
      <c r="Q174" s="167"/>
    </row>
    <row r="175" spans="1:30" ht="15" customHeight="1">
      <c r="A175" s="17"/>
      <c r="B175" s="194">
        <v>25</v>
      </c>
      <c r="C175" s="109" t="s">
        <v>547</v>
      </c>
      <c r="D175" s="279" t="s">
        <v>45</v>
      </c>
      <c r="E175" s="280" t="s">
        <v>8</v>
      </c>
      <c r="F175" s="281">
        <v>432900</v>
      </c>
      <c r="G175" s="281">
        <v>432900</v>
      </c>
      <c r="H175" s="171"/>
      <c r="I175" s="88">
        <f t="shared" si="16"/>
        <v>432900</v>
      </c>
      <c r="J175" s="163">
        <f t="shared" si="12"/>
        <v>0</v>
      </c>
      <c r="K175" s="155">
        <f t="shared" si="13"/>
        <v>1</v>
      </c>
      <c r="L175" s="155">
        <f>IF(J175=1,SUM($J$6:J175),0)</f>
        <v>0</v>
      </c>
      <c r="M175" s="155">
        <f>IF(K175=1,SUM($K$6:K175),0)</f>
        <v>201227094.79893059</v>
      </c>
      <c r="N175" s="165">
        <f t="shared" si="14"/>
        <v>201227094.79893059</v>
      </c>
      <c r="O175" s="155">
        <f t="shared" si="15"/>
        <v>0</v>
      </c>
      <c r="P175" s="155">
        <f>IF(O175=1,SUM($O$6:O175),0)</f>
        <v>0</v>
      </c>
    </row>
    <row r="176" spans="1:30" ht="15" customHeight="1">
      <c r="A176" s="15"/>
      <c r="B176" s="194">
        <v>26</v>
      </c>
      <c r="C176" s="109" t="s">
        <v>548</v>
      </c>
      <c r="D176" s="279" t="s">
        <v>45</v>
      </c>
      <c r="E176" s="280" t="s">
        <v>8</v>
      </c>
      <c r="F176" s="281">
        <v>56700</v>
      </c>
      <c r="G176" s="281">
        <v>56700</v>
      </c>
      <c r="H176" s="171"/>
      <c r="I176" s="88">
        <f t="shared" si="16"/>
        <v>56700</v>
      </c>
      <c r="J176" s="163">
        <f t="shared" si="12"/>
        <v>0</v>
      </c>
      <c r="K176" s="155">
        <f t="shared" si="13"/>
        <v>1</v>
      </c>
      <c r="L176" s="155">
        <f>IF(J176=1,SUM($J$6:J176),0)</f>
        <v>0</v>
      </c>
      <c r="M176" s="155">
        <f>IF(K176=1,SUM($K$6:K176),0)</f>
        <v>201227095.79893059</v>
      </c>
      <c r="N176" s="165">
        <f t="shared" si="14"/>
        <v>201227095.79893059</v>
      </c>
      <c r="O176" s="155">
        <f t="shared" si="15"/>
        <v>0</v>
      </c>
      <c r="P176" s="155">
        <f>IF(O176=1,SUM($O$6:O176),0)</f>
        <v>0</v>
      </c>
      <c r="Q176" s="167"/>
    </row>
    <row r="177" spans="1:17" ht="15" customHeight="1">
      <c r="A177" s="15"/>
      <c r="B177" s="194">
        <v>27</v>
      </c>
      <c r="C177" s="109" t="s">
        <v>549</v>
      </c>
      <c r="D177" s="279" t="s">
        <v>45</v>
      </c>
      <c r="E177" s="280" t="s">
        <v>8</v>
      </c>
      <c r="F177" s="281">
        <v>68300</v>
      </c>
      <c r="G177" s="281">
        <v>68300</v>
      </c>
      <c r="H177" s="171"/>
      <c r="I177" s="88">
        <f t="shared" si="16"/>
        <v>68300</v>
      </c>
      <c r="J177" s="163">
        <f t="shared" si="12"/>
        <v>0</v>
      </c>
      <c r="K177" s="155">
        <f t="shared" si="13"/>
        <v>1</v>
      </c>
      <c r="L177" s="155">
        <f>IF(J177=1,SUM($J$6:J177),0)</f>
        <v>0</v>
      </c>
      <c r="M177" s="155">
        <f>IF(K177=1,SUM($K$6:K177),0)</f>
        <v>201227096.79893059</v>
      </c>
      <c r="N177" s="165">
        <f t="shared" si="14"/>
        <v>201227096.79893059</v>
      </c>
      <c r="O177" s="155">
        <f t="shared" si="15"/>
        <v>0</v>
      </c>
      <c r="P177" s="155">
        <f>IF(O177=1,SUM($O$6:O177),0)</f>
        <v>0</v>
      </c>
      <c r="Q177" s="167"/>
    </row>
    <row r="178" spans="1:17" ht="15" customHeight="1">
      <c r="A178" s="15"/>
      <c r="B178" s="194">
        <v>28</v>
      </c>
      <c r="C178" s="109" t="s">
        <v>550</v>
      </c>
      <c r="D178" s="279" t="s">
        <v>45</v>
      </c>
      <c r="E178" s="280" t="s">
        <v>8</v>
      </c>
      <c r="F178" s="281">
        <v>116200</v>
      </c>
      <c r="G178" s="281">
        <v>116200</v>
      </c>
      <c r="H178" s="171"/>
      <c r="I178" s="88">
        <f t="shared" si="16"/>
        <v>116200</v>
      </c>
      <c r="J178" s="163">
        <f t="shared" si="12"/>
        <v>0</v>
      </c>
      <c r="K178" s="155">
        <f t="shared" si="13"/>
        <v>1</v>
      </c>
      <c r="L178" s="155">
        <f>IF(J178=1,SUM($J$6:J178),0)</f>
        <v>0</v>
      </c>
      <c r="M178" s="155">
        <f>IF(K178=1,SUM($K$6:K178),0)</f>
        <v>201227097.79893059</v>
      </c>
      <c r="N178" s="165">
        <f t="shared" si="14"/>
        <v>201227097.79893059</v>
      </c>
      <c r="O178" s="155">
        <f t="shared" si="15"/>
        <v>0</v>
      </c>
      <c r="P178" s="155">
        <f>IF(O178=1,SUM($O$6:O178),0)</f>
        <v>0</v>
      </c>
      <c r="Q178" s="167"/>
    </row>
    <row r="179" spans="1:17" ht="15" customHeight="1">
      <c r="A179" s="15"/>
      <c r="B179" s="194">
        <v>29</v>
      </c>
      <c r="C179" s="109" t="s">
        <v>551</v>
      </c>
      <c r="D179" s="279" t="s">
        <v>45</v>
      </c>
      <c r="E179" s="280" t="s">
        <v>8</v>
      </c>
      <c r="F179" s="281">
        <v>183000</v>
      </c>
      <c r="G179" s="281">
        <v>183000</v>
      </c>
      <c r="H179" s="171"/>
      <c r="I179" s="88">
        <f t="shared" si="16"/>
        <v>183000</v>
      </c>
      <c r="J179" s="163">
        <f t="shared" si="12"/>
        <v>0</v>
      </c>
      <c r="K179" s="155">
        <f t="shared" si="13"/>
        <v>1</v>
      </c>
      <c r="L179" s="155">
        <f>IF(J179=1,SUM($J$6:J179),0)</f>
        <v>0</v>
      </c>
      <c r="M179" s="155">
        <f>IF(K179=1,SUM($K$6:K179),0)</f>
        <v>201227098.79893059</v>
      </c>
      <c r="N179" s="165">
        <f t="shared" si="14"/>
        <v>201227098.79893059</v>
      </c>
      <c r="O179" s="155">
        <f t="shared" si="15"/>
        <v>0</v>
      </c>
      <c r="P179" s="155">
        <f>IF(O179=1,SUM($O$6:O179),0)</f>
        <v>0</v>
      </c>
      <c r="Q179" s="167"/>
    </row>
    <row r="180" spans="1:17" ht="15" customHeight="1">
      <c r="A180" s="15"/>
      <c r="B180" s="194">
        <v>30</v>
      </c>
      <c r="C180" s="109" t="s">
        <v>552</v>
      </c>
      <c r="D180" s="279" t="s">
        <v>45</v>
      </c>
      <c r="E180" s="280" t="s">
        <v>8</v>
      </c>
      <c r="F180" s="281">
        <v>271100</v>
      </c>
      <c r="G180" s="281">
        <v>271100</v>
      </c>
      <c r="H180" s="173"/>
      <c r="I180" s="88">
        <f t="shared" si="16"/>
        <v>271100</v>
      </c>
      <c r="J180" s="163">
        <f t="shared" si="12"/>
        <v>0</v>
      </c>
      <c r="K180" s="155">
        <f t="shared" si="13"/>
        <v>1</v>
      </c>
      <c r="L180" s="155">
        <f>IF(J180=1,SUM($J$6:J180),0)</f>
        <v>0</v>
      </c>
      <c r="M180" s="155">
        <f>IF(K180=1,SUM($K$6:K180),0)</f>
        <v>201227099.79893059</v>
      </c>
      <c r="N180" s="165">
        <f t="shared" si="14"/>
        <v>201227099.79893059</v>
      </c>
      <c r="O180" s="155">
        <f t="shared" si="15"/>
        <v>0</v>
      </c>
      <c r="P180" s="155">
        <f>IF(O180=1,SUM($O$6:O180),0)</f>
        <v>0</v>
      </c>
    </row>
    <row r="181" spans="1:17" ht="15" customHeight="1">
      <c r="A181" s="17"/>
      <c r="B181" s="194">
        <v>31</v>
      </c>
      <c r="C181" s="109" t="s">
        <v>553</v>
      </c>
      <c r="D181" s="279" t="s">
        <v>45</v>
      </c>
      <c r="E181" s="280" t="s">
        <v>8</v>
      </c>
      <c r="F181" s="281">
        <v>669000</v>
      </c>
      <c r="G181" s="281">
        <v>669000</v>
      </c>
      <c r="H181" s="171"/>
      <c r="I181" s="88">
        <f t="shared" si="16"/>
        <v>669000</v>
      </c>
      <c r="J181" s="163">
        <f t="shared" si="12"/>
        <v>0</v>
      </c>
      <c r="K181" s="155">
        <f t="shared" si="13"/>
        <v>1</v>
      </c>
      <c r="L181" s="155">
        <f>IF(J181=1,SUM($J$6:J181),0)</f>
        <v>0</v>
      </c>
      <c r="M181" s="155">
        <f>IF(K181=1,SUM($K$6:K181),0)</f>
        <v>201227100.79893059</v>
      </c>
      <c r="N181" s="165">
        <f t="shared" si="14"/>
        <v>201227100.79893059</v>
      </c>
      <c r="O181" s="155">
        <f t="shared" si="15"/>
        <v>0</v>
      </c>
      <c r="P181" s="155">
        <f>IF(O181=1,SUM($O$6:O181),0)</f>
        <v>0</v>
      </c>
    </row>
    <row r="182" spans="1:17" ht="15" customHeight="1">
      <c r="A182" s="15"/>
      <c r="B182" s="194">
        <v>32</v>
      </c>
      <c r="C182" s="109" t="s">
        <v>64</v>
      </c>
      <c r="D182" s="279" t="s">
        <v>45</v>
      </c>
      <c r="E182" s="280" t="s">
        <v>8</v>
      </c>
      <c r="F182" s="281">
        <v>37900</v>
      </c>
      <c r="G182" s="281">
        <v>37900</v>
      </c>
      <c r="H182" s="171"/>
      <c r="I182" s="88">
        <f t="shared" si="16"/>
        <v>37900</v>
      </c>
      <c r="J182" s="163">
        <f t="shared" si="12"/>
        <v>0</v>
      </c>
      <c r="K182" s="155">
        <f t="shared" si="13"/>
        <v>1</v>
      </c>
      <c r="L182" s="155">
        <f>IF(J182=1,SUM($J$6:J182),0)</f>
        <v>0</v>
      </c>
      <c r="M182" s="155">
        <f>IF(K182=1,SUM($K$6:K182),0)</f>
        <v>201227101.79893059</v>
      </c>
      <c r="N182" s="165">
        <f t="shared" si="14"/>
        <v>201227101.79893059</v>
      </c>
      <c r="O182" s="155">
        <f t="shared" si="15"/>
        <v>0</v>
      </c>
      <c r="P182" s="155">
        <f>IF(O182=1,SUM($O$6:O182),0)</f>
        <v>0</v>
      </c>
    </row>
    <row r="183" spans="1:17" ht="15" customHeight="1">
      <c r="A183" s="15"/>
      <c r="B183" s="194"/>
      <c r="C183" s="109" t="s">
        <v>48</v>
      </c>
      <c r="D183" s="279" t="s">
        <v>48</v>
      </c>
      <c r="E183" s="280"/>
      <c r="F183" s="281"/>
      <c r="G183" s="281"/>
      <c r="H183" s="171"/>
      <c r="I183" s="88">
        <f t="shared" si="16"/>
        <v>0</v>
      </c>
      <c r="J183" s="163">
        <f t="shared" si="12"/>
        <v>0</v>
      </c>
      <c r="K183" s="155">
        <f t="shared" si="13"/>
        <v>0</v>
      </c>
      <c r="L183" s="155">
        <f>IF(J183=1,SUM($J$6:J183),0)</f>
        <v>0</v>
      </c>
      <c r="M183" s="155">
        <f>IF(K183=1,SUM($K$6:K183),0)</f>
        <v>0</v>
      </c>
      <c r="N183" s="165">
        <f t="shared" si="14"/>
        <v>0</v>
      </c>
      <c r="O183" s="155">
        <f t="shared" si="15"/>
        <v>0</v>
      </c>
      <c r="P183" s="155">
        <f>IF(O183=1,SUM($O$6:O183),0)</f>
        <v>0</v>
      </c>
    </row>
    <row r="184" spans="1:17" ht="15" customHeight="1">
      <c r="A184" s="15"/>
      <c r="B184" s="194" t="s">
        <v>554</v>
      </c>
      <c r="C184" s="109" t="s">
        <v>1153</v>
      </c>
      <c r="D184" s="279" t="s">
        <v>48</v>
      </c>
      <c r="E184" s="280"/>
      <c r="F184" s="281"/>
      <c r="G184" s="281"/>
      <c r="H184" s="171"/>
      <c r="I184" s="88">
        <f t="shared" si="16"/>
        <v>0</v>
      </c>
      <c r="J184" s="163">
        <f t="shared" si="12"/>
        <v>0</v>
      </c>
      <c r="K184" s="155">
        <f t="shared" si="13"/>
        <v>0</v>
      </c>
      <c r="L184" s="155">
        <f>IF(J184=1,SUM($J$6:J184),0)</f>
        <v>0</v>
      </c>
      <c r="M184" s="155">
        <f>IF(K184=1,SUM($K$6:K184),0)</f>
        <v>0</v>
      </c>
      <c r="N184" s="165">
        <f t="shared" si="14"/>
        <v>0</v>
      </c>
      <c r="O184" s="155">
        <f t="shared" si="15"/>
        <v>0</v>
      </c>
      <c r="P184" s="155">
        <f>IF(O184=1,SUM($O$6:O184),0)</f>
        <v>0</v>
      </c>
    </row>
    <row r="185" spans="1:17" ht="15" customHeight="1">
      <c r="A185" s="15"/>
      <c r="B185" s="194">
        <v>1</v>
      </c>
      <c r="C185" s="109" t="s">
        <v>555</v>
      </c>
      <c r="D185" s="279" t="s">
        <v>45</v>
      </c>
      <c r="E185" s="280" t="s">
        <v>24</v>
      </c>
      <c r="F185" s="281">
        <v>22250000</v>
      </c>
      <c r="G185" s="281">
        <v>24784300</v>
      </c>
      <c r="H185" s="171"/>
      <c r="I185" s="88">
        <f t="shared" si="16"/>
        <v>24784300</v>
      </c>
      <c r="J185" s="163">
        <f t="shared" si="12"/>
        <v>0</v>
      </c>
      <c r="K185" s="155">
        <f t="shared" si="13"/>
        <v>1</v>
      </c>
      <c r="L185" s="155">
        <f>IF(J185=1,SUM($J$6:J185),0)</f>
        <v>0</v>
      </c>
      <c r="M185" s="155">
        <f>IF(K185=1,SUM($K$6:K185),0)</f>
        <v>201227102.79893059</v>
      </c>
      <c r="N185" s="165">
        <f t="shared" si="14"/>
        <v>201227102.79893059</v>
      </c>
      <c r="O185" s="155">
        <f t="shared" si="15"/>
        <v>0</v>
      </c>
      <c r="P185" s="155">
        <f>IF(O185=1,SUM($O$6:O185),0)</f>
        <v>0</v>
      </c>
    </row>
    <row r="186" spans="1:17" ht="15" customHeight="1">
      <c r="A186" s="17"/>
      <c r="B186" s="194">
        <v>2</v>
      </c>
      <c r="C186" s="109" t="s">
        <v>556</v>
      </c>
      <c r="D186" s="279" t="s">
        <v>44</v>
      </c>
      <c r="E186" s="280" t="s">
        <v>24</v>
      </c>
      <c r="F186" s="281">
        <v>80895000</v>
      </c>
      <c r="G186" s="281">
        <v>90108900</v>
      </c>
      <c r="H186" s="171"/>
      <c r="I186" s="88">
        <f t="shared" si="16"/>
        <v>90108900</v>
      </c>
      <c r="J186" s="163">
        <f t="shared" si="12"/>
        <v>1</v>
      </c>
      <c r="K186" s="155">
        <f t="shared" si="13"/>
        <v>0</v>
      </c>
      <c r="L186" s="155">
        <f>IF(J186=1,SUM($J$6:J186),0)</f>
        <v>105</v>
      </c>
      <c r="M186" s="155">
        <f>IF(K186=1,SUM($K$6:K186),0)</f>
        <v>0</v>
      </c>
      <c r="N186" s="165">
        <f t="shared" si="14"/>
        <v>105</v>
      </c>
      <c r="O186" s="155">
        <f t="shared" si="15"/>
        <v>0</v>
      </c>
      <c r="P186" s="155">
        <f>IF(O186=1,SUM($O$6:O186),0)</f>
        <v>0</v>
      </c>
    </row>
    <row r="187" spans="1:17" ht="15" customHeight="1">
      <c r="A187" s="15"/>
      <c r="B187" s="194">
        <v>3</v>
      </c>
      <c r="C187" s="109" t="s">
        <v>1033</v>
      </c>
      <c r="D187" s="279" t="s">
        <v>44</v>
      </c>
      <c r="E187" s="280" t="s">
        <v>24</v>
      </c>
      <c r="F187" s="281">
        <v>157800000</v>
      </c>
      <c r="G187" s="281">
        <v>175773400</v>
      </c>
      <c r="H187" s="171"/>
      <c r="I187" s="88">
        <f t="shared" si="16"/>
        <v>175773400</v>
      </c>
      <c r="J187" s="163">
        <f t="shared" si="12"/>
        <v>1</v>
      </c>
      <c r="K187" s="155">
        <f t="shared" si="13"/>
        <v>0</v>
      </c>
      <c r="L187" s="155">
        <f>IF(J187=1,SUM($J$6:J187),0)</f>
        <v>106</v>
      </c>
      <c r="M187" s="155">
        <f>IF(K187=1,SUM($K$6:K187),0)</f>
        <v>0</v>
      </c>
      <c r="N187" s="165">
        <f t="shared" si="14"/>
        <v>106</v>
      </c>
      <c r="O187" s="155">
        <f t="shared" si="15"/>
        <v>0</v>
      </c>
      <c r="P187" s="155">
        <f>IF(O187=1,SUM($O$6:O187),0)</f>
        <v>0</v>
      </c>
    </row>
    <row r="188" spans="1:17" ht="15" customHeight="1">
      <c r="A188" s="17"/>
      <c r="B188" s="194">
        <v>4</v>
      </c>
      <c r="C188" s="109" t="s">
        <v>1557</v>
      </c>
      <c r="D188" s="279" t="s">
        <v>44</v>
      </c>
      <c r="E188" s="280" t="s">
        <v>24</v>
      </c>
      <c r="F188" s="281">
        <v>8595700</v>
      </c>
      <c r="G188" s="281">
        <v>8703800</v>
      </c>
      <c r="H188" s="174"/>
      <c r="I188" s="88">
        <f t="shared" si="16"/>
        <v>8703800</v>
      </c>
      <c r="J188" s="163">
        <f t="shared" si="12"/>
        <v>1</v>
      </c>
      <c r="K188" s="155">
        <f t="shared" si="13"/>
        <v>0</v>
      </c>
      <c r="L188" s="155">
        <f>IF(J188=1,SUM($J$6:J188),0)</f>
        <v>107</v>
      </c>
      <c r="M188" s="155">
        <f>IF(K188=1,SUM($K$6:K188),0)</f>
        <v>0</v>
      </c>
      <c r="N188" s="165">
        <f t="shared" si="14"/>
        <v>107</v>
      </c>
      <c r="O188" s="155">
        <f t="shared" si="15"/>
        <v>0</v>
      </c>
      <c r="P188" s="155">
        <f>IF(O188=1,SUM($O$6:O188),0)</f>
        <v>0</v>
      </c>
    </row>
    <row r="189" spans="1:17" ht="15" customHeight="1">
      <c r="A189" s="17"/>
      <c r="B189" s="194">
        <v>5</v>
      </c>
      <c r="C189" s="109" t="s">
        <v>1558</v>
      </c>
      <c r="D189" s="279" t="s">
        <v>44</v>
      </c>
      <c r="E189" s="280" t="s">
        <v>24</v>
      </c>
      <c r="F189" s="281">
        <v>8595700</v>
      </c>
      <c r="G189" s="281">
        <v>10441400</v>
      </c>
      <c r="H189" s="174"/>
      <c r="I189" s="88">
        <f t="shared" si="16"/>
        <v>10441400</v>
      </c>
      <c r="J189" s="163">
        <f t="shared" si="12"/>
        <v>1</v>
      </c>
      <c r="K189" s="155">
        <f t="shared" si="13"/>
        <v>0</v>
      </c>
      <c r="L189" s="155">
        <f>IF(J189=1,SUM($J$6:J189),0)</f>
        <v>108</v>
      </c>
      <c r="M189" s="155">
        <f>IF(K189=1,SUM($K$6:K189),0)</f>
        <v>0</v>
      </c>
      <c r="N189" s="165">
        <f t="shared" si="14"/>
        <v>108</v>
      </c>
      <c r="O189" s="155">
        <f t="shared" si="15"/>
        <v>0</v>
      </c>
      <c r="P189" s="155">
        <f>IF(O189=1,SUM($O$6:O189),0)</f>
        <v>0</v>
      </c>
    </row>
    <row r="190" spans="1:17" ht="15" customHeight="1">
      <c r="A190" s="17"/>
      <c r="B190" s="194"/>
      <c r="C190" s="109"/>
      <c r="D190" s="279"/>
      <c r="E190" s="280"/>
      <c r="F190" s="281"/>
      <c r="G190" s="281"/>
      <c r="H190" s="174"/>
      <c r="I190" s="88">
        <f t="shared" si="16"/>
        <v>0</v>
      </c>
      <c r="J190" s="163">
        <f t="shared" si="12"/>
        <v>0</v>
      </c>
      <c r="K190" s="155">
        <f t="shared" si="13"/>
        <v>0</v>
      </c>
      <c r="L190" s="155">
        <f>IF(J190=1,SUM($J$6:J190),0)</f>
        <v>0</v>
      </c>
      <c r="M190" s="155">
        <f>IF(K190=1,SUM($K$6:K190),0)</f>
        <v>0</v>
      </c>
      <c r="N190" s="165">
        <f t="shared" si="14"/>
        <v>0</v>
      </c>
      <c r="O190" s="155">
        <f t="shared" si="15"/>
        <v>0</v>
      </c>
      <c r="P190" s="155">
        <f>IF(O190=1,SUM($O$6:O190),0)</f>
        <v>0</v>
      </c>
    </row>
    <row r="191" spans="1:17" ht="15" customHeight="1">
      <c r="A191" s="17"/>
      <c r="B191" s="194" t="s">
        <v>557</v>
      </c>
      <c r="C191" s="109" t="s">
        <v>558</v>
      </c>
      <c r="D191" s="279" t="s">
        <v>48</v>
      </c>
      <c r="E191" s="280"/>
      <c r="F191" s="281"/>
      <c r="G191" s="281"/>
      <c r="H191" s="174"/>
      <c r="I191" s="88">
        <f t="shared" si="16"/>
        <v>0</v>
      </c>
      <c r="J191" s="163">
        <f t="shared" si="12"/>
        <v>0</v>
      </c>
      <c r="K191" s="155">
        <f t="shared" si="13"/>
        <v>0</v>
      </c>
      <c r="L191" s="155">
        <f>IF(J191=1,SUM($J$6:J191),0)</f>
        <v>0</v>
      </c>
      <c r="M191" s="155">
        <f>IF(K191=1,SUM($K$6:K191),0)</f>
        <v>0</v>
      </c>
      <c r="N191" s="165">
        <f t="shared" si="14"/>
        <v>0</v>
      </c>
      <c r="O191" s="155">
        <f t="shared" si="15"/>
        <v>0</v>
      </c>
      <c r="P191" s="155">
        <f>IF(O191=1,SUM($O$6:O191),0)</f>
        <v>0</v>
      </c>
    </row>
    <row r="192" spans="1:17" ht="15" customHeight="1">
      <c r="A192" s="17"/>
      <c r="B192" s="174">
        <v>1</v>
      </c>
      <c r="C192" s="109" t="s">
        <v>559</v>
      </c>
      <c r="D192" s="279" t="s">
        <v>44</v>
      </c>
      <c r="E192" s="280" t="s">
        <v>8</v>
      </c>
      <c r="F192" s="281">
        <v>648050</v>
      </c>
      <c r="G192" s="281">
        <v>725900</v>
      </c>
      <c r="H192" s="174"/>
      <c r="I192" s="88">
        <f t="shared" si="16"/>
        <v>725900</v>
      </c>
      <c r="J192" s="163">
        <f t="shared" si="12"/>
        <v>1</v>
      </c>
      <c r="K192" s="155">
        <f t="shared" si="13"/>
        <v>0</v>
      </c>
      <c r="L192" s="155">
        <f>IF(J192=1,SUM($J$6:J192),0)</f>
        <v>109</v>
      </c>
      <c r="M192" s="155">
        <f>IF(K192=1,SUM($K$6:K192),0)</f>
        <v>0</v>
      </c>
      <c r="N192" s="165">
        <f t="shared" si="14"/>
        <v>109</v>
      </c>
      <c r="O192" s="155">
        <f t="shared" si="15"/>
        <v>0</v>
      </c>
      <c r="P192" s="155">
        <f>IF(O192=1,SUM($O$6:O192),0)</f>
        <v>0</v>
      </c>
    </row>
    <row r="193" spans="1:17" ht="15" customHeight="1">
      <c r="A193" s="17"/>
      <c r="B193" s="174">
        <v>2</v>
      </c>
      <c r="C193" s="109" t="s">
        <v>560</v>
      </c>
      <c r="D193" s="279" t="s">
        <v>44</v>
      </c>
      <c r="E193" s="280" t="s">
        <v>8</v>
      </c>
      <c r="F193" s="281">
        <v>674300</v>
      </c>
      <c r="G193" s="281">
        <v>751100</v>
      </c>
      <c r="H193" s="174"/>
      <c r="I193" s="88">
        <f t="shared" si="16"/>
        <v>751100</v>
      </c>
      <c r="J193" s="163">
        <f t="shared" si="12"/>
        <v>1</v>
      </c>
      <c r="K193" s="155">
        <f t="shared" si="13"/>
        <v>0</v>
      </c>
      <c r="L193" s="155">
        <f>IF(J193=1,SUM($J$6:J193),0)</f>
        <v>110</v>
      </c>
      <c r="M193" s="155">
        <f>IF(K193=1,SUM($K$6:K193),0)</f>
        <v>0</v>
      </c>
      <c r="N193" s="165">
        <f t="shared" si="14"/>
        <v>110</v>
      </c>
      <c r="O193" s="155">
        <f t="shared" si="15"/>
        <v>0</v>
      </c>
      <c r="P193" s="155">
        <f>IF(O193=1,SUM($O$6:O193),0)</f>
        <v>0</v>
      </c>
    </row>
    <row r="194" spans="1:17" ht="15" customHeight="1">
      <c r="A194" s="17"/>
      <c r="B194" s="174">
        <v>3</v>
      </c>
      <c r="C194" s="109" t="s">
        <v>107</v>
      </c>
      <c r="D194" s="279" t="s">
        <v>45</v>
      </c>
      <c r="E194" s="280" t="s">
        <v>8</v>
      </c>
      <c r="F194" s="281">
        <v>42100</v>
      </c>
      <c r="G194" s="281">
        <v>42100</v>
      </c>
      <c r="H194" s="174"/>
      <c r="I194" s="88">
        <f t="shared" si="16"/>
        <v>42100</v>
      </c>
      <c r="J194" s="163">
        <f t="shared" si="12"/>
        <v>0</v>
      </c>
      <c r="K194" s="155">
        <f t="shared" si="13"/>
        <v>1</v>
      </c>
      <c r="L194" s="155">
        <f>IF(J194=1,SUM($J$6:J194),0)</f>
        <v>0</v>
      </c>
      <c r="M194" s="155">
        <f>IF(K194=1,SUM($K$6:K194),0)</f>
        <v>201227103.79893059</v>
      </c>
      <c r="N194" s="165">
        <f t="shared" si="14"/>
        <v>201227103.79893059</v>
      </c>
      <c r="O194" s="155">
        <f t="shared" si="15"/>
        <v>0</v>
      </c>
      <c r="P194" s="155">
        <f>IF(O194=1,SUM($O$6:O194),0)</f>
        <v>0</v>
      </c>
    </row>
    <row r="195" spans="1:17" ht="15" customHeight="1">
      <c r="A195" s="17"/>
      <c r="B195" s="174">
        <v>4</v>
      </c>
      <c r="C195" s="109" t="s">
        <v>108</v>
      </c>
      <c r="D195" s="279" t="s">
        <v>45</v>
      </c>
      <c r="E195" s="280" t="s">
        <v>8</v>
      </c>
      <c r="F195" s="281">
        <v>42100</v>
      </c>
      <c r="G195" s="281">
        <v>42100</v>
      </c>
      <c r="H195" s="174"/>
      <c r="I195" s="88">
        <f>IF($I$5=$G$4,G195,(IF($I$5=$F$4,F195,0)))</f>
        <v>42100</v>
      </c>
      <c r="J195" s="163">
        <f t="shared" si="12"/>
        <v>0</v>
      </c>
      <c r="K195" s="155">
        <f t="shared" si="13"/>
        <v>1</v>
      </c>
      <c r="L195" s="155">
        <f>IF(J195=1,SUM($J$6:J195),0)</f>
        <v>0</v>
      </c>
      <c r="M195" s="155">
        <f>IF(K195=1,SUM($K$6:K195),0)</f>
        <v>201227104.79893059</v>
      </c>
      <c r="N195" s="165">
        <f t="shared" si="14"/>
        <v>201227104.79893059</v>
      </c>
      <c r="O195" s="155">
        <f t="shared" si="15"/>
        <v>0</v>
      </c>
      <c r="P195" s="155">
        <f>IF(O195=1,SUM($O$6:O195),0)</f>
        <v>0</v>
      </c>
    </row>
    <row r="196" spans="1:17" ht="15" customHeight="1">
      <c r="A196" s="15"/>
      <c r="B196" s="174">
        <v>5</v>
      </c>
      <c r="C196" s="109" t="s">
        <v>1047</v>
      </c>
      <c r="D196" s="279" t="s">
        <v>45</v>
      </c>
      <c r="E196" s="280" t="s">
        <v>8</v>
      </c>
      <c r="F196" s="281">
        <v>3800000</v>
      </c>
      <c r="G196" s="281">
        <v>4232800</v>
      </c>
      <c r="H196" s="171"/>
      <c r="I196" s="88">
        <f t="shared" si="16"/>
        <v>4232800</v>
      </c>
      <c r="J196" s="163">
        <f t="shared" si="12"/>
        <v>0</v>
      </c>
      <c r="K196" s="155">
        <f t="shared" si="13"/>
        <v>1</v>
      </c>
      <c r="L196" s="155">
        <f>IF(J196=1,SUM($J$6:J196),0)</f>
        <v>0</v>
      </c>
      <c r="M196" s="155">
        <f>IF(K196=1,SUM($K$6:K196),0)</f>
        <v>201227105.79893059</v>
      </c>
      <c r="N196" s="165">
        <f t="shared" si="14"/>
        <v>201227105.79893059</v>
      </c>
      <c r="O196" s="155">
        <f t="shared" si="15"/>
        <v>0</v>
      </c>
      <c r="P196" s="155">
        <f>IF(O196=1,SUM($O$6:O196),0)</f>
        <v>0</v>
      </c>
    </row>
    <row r="197" spans="1:17" ht="15" customHeight="1">
      <c r="A197" s="17"/>
      <c r="B197" s="194"/>
      <c r="C197" s="109"/>
      <c r="D197" s="279" t="s">
        <v>48</v>
      </c>
      <c r="E197" s="280"/>
      <c r="F197" s="281"/>
      <c r="G197" s="281"/>
      <c r="H197" s="171"/>
      <c r="I197" s="88">
        <f t="shared" si="16"/>
        <v>0</v>
      </c>
      <c r="J197" s="163">
        <f t="shared" si="12"/>
        <v>0</v>
      </c>
      <c r="K197" s="155">
        <f t="shared" si="13"/>
        <v>0</v>
      </c>
      <c r="L197" s="155">
        <f>IF(J197=1,SUM($J$6:J197),0)</f>
        <v>0</v>
      </c>
      <c r="M197" s="155">
        <f>IF(K197=1,SUM($K$6:K197),0)</f>
        <v>0</v>
      </c>
      <c r="N197" s="165">
        <f t="shared" si="14"/>
        <v>0</v>
      </c>
      <c r="O197" s="155">
        <f t="shared" si="15"/>
        <v>0</v>
      </c>
      <c r="P197" s="155">
        <f>IF(O197=1,SUM($O$6:O197),0)</f>
        <v>0</v>
      </c>
    </row>
    <row r="198" spans="1:17" ht="15" customHeight="1">
      <c r="A198" s="17"/>
      <c r="B198" s="194" t="s">
        <v>10</v>
      </c>
      <c r="C198" s="109" t="s">
        <v>582</v>
      </c>
      <c r="D198" s="279" t="s">
        <v>48</v>
      </c>
      <c r="E198" s="280"/>
      <c r="F198" s="281"/>
      <c r="G198" s="281"/>
      <c r="H198" s="171"/>
      <c r="I198" s="88">
        <f t="shared" si="16"/>
        <v>0</v>
      </c>
      <c r="J198" s="163">
        <f t="shared" si="12"/>
        <v>0</v>
      </c>
      <c r="K198" s="155">
        <f t="shared" si="13"/>
        <v>0</v>
      </c>
      <c r="L198" s="155">
        <f>IF(J198=1,SUM($J$6:J198),0)</f>
        <v>0</v>
      </c>
      <c r="M198" s="155">
        <f>IF(K198=1,SUM($K$6:K198),0)</f>
        <v>0</v>
      </c>
      <c r="N198" s="165">
        <f t="shared" si="14"/>
        <v>0</v>
      </c>
      <c r="O198" s="155">
        <f t="shared" si="15"/>
        <v>0</v>
      </c>
      <c r="P198" s="155">
        <f>IF(O198=1,SUM($O$6:O198),0)</f>
        <v>0</v>
      </c>
    </row>
    <row r="199" spans="1:17" ht="15" customHeight="1">
      <c r="A199" s="17"/>
      <c r="B199" s="174">
        <v>1</v>
      </c>
      <c r="C199" s="109" t="s">
        <v>583</v>
      </c>
      <c r="D199" s="279" t="s">
        <v>45</v>
      </c>
      <c r="E199" s="280" t="s">
        <v>24</v>
      </c>
      <c r="F199" s="281">
        <v>280800000</v>
      </c>
      <c r="G199" s="281">
        <v>280800000</v>
      </c>
      <c r="H199" s="171"/>
      <c r="I199" s="88">
        <f t="shared" si="16"/>
        <v>280800000</v>
      </c>
      <c r="J199" s="163">
        <f t="shared" si="12"/>
        <v>0</v>
      </c>
      <c r="K199" s="155">
        <f t="shared" si="13"/>
        <v>1</v>
      </c>
      <c r="L199" s="155">
        <f>IF(J199=1,SUM($J$6:J199),0)</f>
        <v>0</v>
      </c>
      <c r="M199" s="155">
        <f>IF(K199=1,SUM($K$6:K199),0)</f>
        <v>201227106.79893059</v>
      </c>
      <c r="N199" s="165">
        <f t="shared" si="14"/>
        <v>201227106.79893059</v>
      </c>
      <c r="O199" s="155">
        <f t="shared" si="15"/>
        <v>0</v>
      </c>
      <c r="P199" s="155">
        <f>IF(O199=1,SUM($O$6:O199),0)</f>
        <v>0</v>
      </c>
    </row>
    <row r="200" spans="1:17" ht="15" customHeight="1">
      <c r="A200" s="15"/>
      <c r="B200" s="174">
        <v>2</v>
      </c>
      <c r="C200" s="109" t="s">
        <v>109</v>
      </c>
      <c r="D200" s="279" t="s">
        <v>45</v>
      </c>
      <c r="E200" s="280" t="s">
        <v>8</v>
      </c>
      <c r="F200" s="281">
        <v>34688200</v>
      </c>
      <c r="G200" s="281">
        <v>34688200</v>
      </c>
      <c r="H200" s="171"/>
      <c r="I200" s="88">
        <f t="shared" si="16"/>
        <v>34688200</v>
      </c>
      <c r="J200" s="163">
        <f t="shared" si="12"/>
        <v>0</v>
      </c>
      <c r="K200" s="155">
        <f t="shared" si="13"/>
        <v>1</v>
      </c>
      <c r="L200" s="155">
        <f>IF(J200=1,SUM($J$6:J200),0)</f>
        <v>0</v>
      </c>
      <c r="M200" s="155">
        <f>IF(K200=1,SUM($K$6:K200),0)</f>
        <v>201227107.79893059</v>
      </c>
      <c r="N200" s="165">
        <f t="shared" si="14"/>
        <v>201227107.79893059</v>
      </c>
      <c r="O200" s="155">
        <f t="shared" si="15"/>
        <v>0</v>
      </c>
      <c r="P200" s="155">
        <f>IF(O200=1,SUM($O$6:O200),0)</f>
        <v>0</v>
      </c>
      <c r="Q200" s="166"/>
    </row>
    <row r="201" spans="1:17" ht="15" customHeight="1">
      <c r="A201" s="15"/>
      <c r="B201" s="174">
        <v>3</v>
      </c>
      <c r="C201" s="109" t="s">
        <v>110</v>
      </c>
      <c r="D201" s="279" t="s">
        <v>45</v>
      </c>
      <c r="E201" s="280" t="s">
        <v>8</v>
      </c>
      <c r="F201" s="281">
        <v>24774500</v>
      </c>
      <c r="G201" s="281">
        <v>24774500</v>
      </c>
      <c r="H201" s="171"/>
      <c r="I201" s="88">
        <f t="shared" si="16"/>
        <v>24774500</v>
      </c>
      <c r="J201" s="163">
        <f t="shared" ref="J201:J264" si="17">IF(D201="MDU-KD",1,0)</f>
        <v>0</v>
      </c>
      <c r="K201" s="155">
        <f t="shared" ref="K201:K264" si="18">IF(D201="HDW",1,0)</f>
        <v>1</v>
      </c>
      <c r="L201" s="155">
        <f>IF(J201=1,SUM($J$6:J201),0)</f>
        <v>0</v>
      </c>
      <c r="M201" s="155">
        <f>IF(K201=1,SUM($K$6:K201),0)</f>
        <v>201227108.79893059</v>
      </c>
      <c r="N201" s="165">
        <f t="shared" ref="N201:N264" si="19">IF(L201=0,M201,L201)</f>
        <v>201227108.79893059</v>
      </c>
      <c r="O201" s="155">
        <f t="shared" ref="O201:O264" si="20">IF(E201=0,0,IF(LEFT(C201,11)="Tiang Beton",1,0))</f>
        <v>0</v>
      </c>
      <c r="P201" s="155">
        <f>IF(O201=1,SUM($O$6:O201),0)</f>
        <v>0</v>
      </c>
      <c r="Q201" s="167"/>
    </row>
    <row r="202" spans="1:17" ht="15" customHeight="1">
      <c r="A202" s="15"/>
      <c r="B202" s="194"/>
      <c r="C202" s="109" t="s">
        <v>48</v>
      </c>
      <c r="D202" s="279" t="s">
        <v>48</v>
      </c>
      <c r="E202" s="280"/>
      <c r="F202" s="281"/>
      <c r="G202" s="281"/>
      <c r="H202" s="171"/>
      <c r="I202" s="88">
        <f>IF($I$5=$G$4,G202,(IF($I$5=$F$4,F202,0)))</f>
        <v>0</v>
      </c>
      <c r="J202" s="163">
        <f t="shared" si="17"/>
        <v>0</v>
      </c>
      <c r="K202" s="155">
        <f t="shared" si="18"/>
        <v>0</v>
      </c>
      <c r="L202" s="155">
        <f>IF(J202=1,SUM($J$6:J202),0)</f>
        <v>0</v>
      </c>
      <c r="M202" s="155">
        <f>IF(K202=1,SUM($K$6:K202),0)</f>
        <v>0</v>
      </c>
      <c r="N202" s="165">
        <f t="shared" si="19"/>
        <v>0</v>
      </c>
      <c r="O202" s="155">
        <f t="shared" si="20"/>
        <v>0</v>
      </c>
      <c r="P202" s="155">
        <f>IF(O202=1,SUM($O$6:O202),0)</f>
        <v>0</v>
      </c>
      <c r="Q202" s="166"/>
    </row>
    <row r="203" spans="1:17" ht="15" customHeight="1">
      <c r="A203" s="15"/>
      <c r="B203" s="194" t="s">
        <v>562</v>
      </c>
      <c r="C203" s="109" t="s">
        <v>561</v>
      </c>
      <c r="D203" s="279" t="s">
        <v>48</v>
      </c>
      <c r="E203" s="280"/>
      <c r="F203" s="281"/>
      <c r="G203" s="281"/>
      <c r="H203" s="171"/>
      <c r="I203" s="88">
        <f t="shared" si="16"/>
        <v>0</v>
      </c>
      <c r="J203" s="163">
        <f t="shared" si="17"/>
        <v>0</v>
      </c>
      <c r="K203" s="155">
        <f t="shared" si="18"/>
        <v>0</v>
      </c>
      <c r="L203" s="155">
        <f>IF(J203=1,SUM($J$6:J203),0)</f>
        <v>0</v>
      </c>
      <c r="M203" s="155">
        <f>IF(K203=1,SUM($K$6:K203),0)</f>
        <v>0</v>
      </c>
      <c r="N203" s="165">
        <f t="shared" si="19"/>
        <v>0</v>
      </c>
      <c r="O203" s="155">
        <f t="shared" si="20"/>
        <v>0</v>
      </c>
      <c r="P203" s="155">
        <f>IF(O203=1,SUM($O$6:O203),0)</f>
        <v>0</v>
      </c>
    </row>
    <row r="204" spans="1:17" ht="15" customHeight="1">
      <c r="A204" s="17"/>
      <c r="B204" s="194">
        <v>1</v>
      </c>
      <c r="C204" s="109" t="s">
        <v>101</v>
      </c>
      <c r="D204" s="279" t="s">
        <v>45</v>
      </c>
      <c r="E204" s="280" t="s">
        <v>100</v>
      </c>
      <c r="F204" s="281">
        <v>3036730</v>
      </c>
      <c r="G204" s="281">
        <v>3382600</v>
      </c>
      <c r="H204" s="171"/>
      <c r="I204" s="88">
        <f t="shared" si="16"/>
        <v>3382600</v>
      </c>
      <c r="J204" s="163">
        <f t="shared" si="17"/>
        <v>0</v>
      </c>
      <c r="K204" s="155">
        <f t="shared" si="18"/>
        <v>1</v>
      </c>
      <c r="L204" s="155">
        <f>IF(J204=1,SUM($J$6:J204),0)</f>
        <v>0</v>
      </c>
      <c r="M204" s="155">
        <f>IF(K204=1,SUM($K$6:K204),0)</f>
        <v>201227109.79893059</v>
      </c>
      <c r="N204" s="165">
        <f t="shared" si="19"/>
        <v>201227109.79893059</v>
      </c>
      <c r="O204" s="155">
        <f t="shared" si="20"/>
        <v>1</v>
      </c>
      <c r="P204" s="155">
        <f>IF(O204=1,SUM($O$6:O204),0)</f>
        <v>1</v>
      </c>
      <c r="Q204" s="167"/>
    </row>
    <row r="205" spans="1:17" ht="15" customHeight="1">
      <c r="A205" s="17"/>
      <c r="B205" s="194">
        <v>2</v>
      </c>
      <c r="C205" s="109" t="s">
        <v>102</v>
      </c>
      <c r="D205" s="279" t="s">
        <v>45</v>
      </c>
      <c r="E205" s="282" t="s">
        <v>100</v>
      </c>
      <c r="F205" s="281">
        <v>4137730</v>
      </c>
      <c r="G205" s="281">
        <v>4609000</v>
      </c>
      <c r="H205" s="171"/>
      <c r="I205" s="88">
        <f t="shared" si="16"/>
        <v>4609000</v>
      </c>
      <c r="J205" s="163">
        <f t="shared" si="17"/>
        <v>0</v>
      </c>
      <c r="K205" s="155">
        <f t="shared" si="18"/>
        <v>1</v>
      </c>
      <c r="L205" s="155">
        <f>IF(J205=1,SUM($J$6:J205),0)</f>
        <v>0</v>
      </c>
      <c r="M205" s="155">
        <f>IF(K205=1,SUM($K$6:K205),0)</f>
        <v>201227110.79893059</v>
      </c>
      <c r="N205" s="165">
        <f t="shared" si="19"/>
        <v>201227110.79893059</v>
      </c>
      <c r="O205" s="155">
        <f t="shared" si="20"/>
        <v>1</v>
      </c>
      <c r="P205" s="155">
        <f>IF(O205=1,SUM($O$6:O205),0)</f>
        <v>2</v>
      </c>
    </row>
    <row r="206" spans="1:17" ht="15" customHeight="1">
      <c r="A206" s="15"/>
      <c r="B206" s="194">
        <v>3</v>
      </c>
      <c r="C206" s="109" t="s">
        <v>103</v>
      </c>
      <c r="D206" s="279" t="s">
        <v>45</v>
      </c>
      <c r="E206" s="280" t="s">
        <v>100</v>
      </c>
      <c r="F206" s="281">
        <v>5206920</v>
      </c>
      <c r="G206" s="281">
        <v>5800000</v>
      </c>
      <c r="H206" s="171"/>
      <c r="I206" s="88">
        <f t="shared" si="16"/>
        <v>5800000</v>
      </c>
      <c r="J206" s="163">
        <f t="shared" si="17"/>
        <v>0</v>
      </c>
      <c r="K206" s="155">
        <f t="shared" si="18"/>
        <v>1</v>
      </c>
      <c r="L206" s="155">
        <f>IF(J206=1,SUM($J$6:J206),0)</f>
        <v>0</v>
      </c>
      <c r="M206" s="155">
        <f>IF(K206=1,SUM($K$6:K206),0)</f>
        <v>201227111.79893059</v>
      </c>
      <c r="N206" s="165">
        <f t="shared" si="19"/>
        <v>201227111.79893059</v>
      </c>
      <c r="O206" s="155">
        <f t="shared" si="20"/>
        <v>1</v>
      </c>
      <c r="P206" s="155">
        <f>IF(O206=1,SUM($O$6:O206),0)</f>
        <v>3</v>
      </c>
    </row>
    <row r="207" spans="1:17" ht="15" customHeight="1">
      <c r="A207" s="15"/>
      <c r="B207" s="194">
        <v>4</v>
      </c>
      <c r="C207" s="109" t="s">
        <v>104</v>
      </c>
      <c r="D207" s="279" t="s">
        <v>45</v>
      </c>
      <c r="E207" s="280" t="s">
        <v>100</v>
      </c>
      <c r="F207" s="281">
        <v>5453270</v>
      </c>
      <c r="G207" s="281">
        <v>6074400</v>
      </c>
      <c r="H207" s="171"/>
      <c r="I207" s="88">
        <f t="shared" ref="I207:I255" si="21">IF($I$5=$G$4,G207,(IF($I$5=$F$4,F207,0)))</f>
        <v>6074400</v>
      </c>
      <c r="J207" s="163">
        <f t="shared" si="17"/>
        <v>0</v>
      </c>
      <c r="K207" s="155">
        <f t="shared" si="18"/>
        <v>1</v>
      </c>
      <c r="L207" s="155">
        <f>IF(J207=1,SUM($J$6:J207),0)</f>
        <v>0</v>
      </c>
      <c r="M207" s="155">
        <f>IF(K207=1,SUM($K$6:K207),0)</f>
        <v>201227112.79893059</v>
      </c>
      <c r="N207" s="165">
        <f t="shared" si="19"/>
        <v>201227112.79893059</v>
      </c>
      <c r="O207" s="155">
        <f t="shared" si="20"/>
        <v>1</v>
      </c>
      <c r="P207" s="155">
        <f>IF(O207=1,SUM($O$6:O207),0)</f>
        <v>4</v>
      </c>
    </row>
    <row r="208" spans="1:17" ht="15" customHeight="1">
      <c r="A208" s="15"/>
      <c r="B208" s="194">
        <v>5</v>
      </c>
      <c r="C208" s="109" t="s">
        <v>105</v>
      </c>
      <c r="D208" s="279" t="s">
        <v>45</v>
      </c>
      <c r="E208" s="280" t="s">
        <v>100</v>
      </c>
      <c r="F208" s="281">
        <v>6453770</v>
      </c>
      <c r="G208" s="281">
        <v>7188900</v>
      </c>
      <c r="H208" s="171"/>
      <c r="I208" s="88">
        <f t="shared" si="21"/>
        <v>7188900</v>
      </c>
      <c r="J208" s="163">
        <f t="shared" si="17"/>
        <v>0</v>
      </c>
      <c r="K208" s="155">
        <f t="shared" si="18"/>
        <v>1</v>
      </c>
      <c r="L208" s="155">
        <f>IF(J208=1,SUM($J$6:J208),0)</f>
        <v>0</v>
      </c>
      <c r="M208" s="155">
        <f>IF(K208=1,SUM($K$6:K208),0)</f>
        <v>201227113.79893059</v>
      </c>
      <c r="N208" s="165">
        <f t="shared" si="19"/>
        <v>201227113.79893059</v>
      </c>
      <c r="O208" s="155">
        <f t="shared" si="20"/>
        <v>1</v>
      </c>
      <c r="P208" s="155">
        <f>IF(O208=1,SUM($O$6:O208),0)</f>
        <v>5</v>
      </c>
    </row>
    <row r="209" spans="1:16" ht="15" customHeight="1">
      <c r="A209" s="15"/>
      <c r="B209" s="194">
        <v>6</v>
      </c>
      <c r="C209" s="109" t="s">
        <v>106</v>
      </c>
      <c r="D209" s="279" t="s">
        <v>45</v>
      </c>
      <c r="E209" s="280" t="s">
        <v>100</v>
      </c>
      <c r="F209" s="281">
        <v>7728790</v>
      </c>
      <c r="G209" s="281">
        <v>8609100</v>
      </c>
      <c r="H209" s="171"/>
      <c r="I209" s="88">
        <f t="shared" si="21"/>
        <v>8609100</v>
      </c>
      <c r="J209" s="163">
        <f t="shared" si="17"/>
        <v>0</v>
      </c>
      <c r="K209" s="155">
        <f t="shared" si="18"/>
        <v>1</v>
      </c>
      <c r="L209" s="155">
        <f>IF(J209=1,SUM($J$6:J209),0)</f>
        <v>0</v>
      </c>
      <c r="M209" s="155">
        <f>IF(K209=1,SUM($K$6:K209),0)</f>
        <v>201227114.79893059</v>
      </c>
      <c r="N209" s="165">
        <f t="shared" si="19"/>
        <v>201227114.79893059</v>
      </c>
      <c r="O209" s="155">
        <f t="shared" si="20"/>
        <v>1</v>
      </c>
      <c r="P209" s="155">
        <f>IF(O209=1,SUM($O$6:O209),0)</f>
        <v>6</v>
      </c>
    </row>
    <row r="210" spans="1:16" ht="15" customHeight="1">
      <c r="A210" s="15"/>
      <c r="B210" s="194">
        <v>7</v>
      </c>
      <c r="C210" s="109" t="s">
        <v>6</v>
      </c>
      <c r="D210" s="279" t="s">
        <v>47</v>
      </c>
      <c r="E210" s="280" t="s">
        <v>100</v>
      </c>
      <c r="F210" s="281">
        <v>10066.666666666668</v>
      </c>
      <c r="G210" s="281">
        <v>10066.666666666668</v>
      </c>
      <c r="H210" s="171"/>
      <c r="I210" s="88">
        <f t="shared" si="21"/>
        <v>10066.666666666668</v>
      </c>
      <c r="J210" s="163">
        <f t="shared" si="17"/>
        <v>0</v>
      </c>
      <c r="K210" s="155">
        <f t="shared" si="18"/>
        <v>0</v>
      </c>
      <c r="L210" s="155">
        <f>IF(J210=1,SUM($J$6:J210),0)</f>
        <v>0</v>
      </c>
      <c r="M210" s="155">
        <f>IF(K210=1,SUM($K$6:K210),0)</f>
        <v>0</v>
      </c>
      <c r="N210" s="165">
        <f t="shared" si="19"/>
        <v>0</v>
      </c>
      <c r="O210" s="155">
        <f t="shared" si="20"/>
        <v>0</v>
      </c>
      <c r="P210" s="155">
        <f>IF(O210=1,SUM($O$6:O210),0)</f>
        <v>0</v>
      </c>
    </row>
    <row r="211" spans="1:16" ht="15" customHeight="1">
      <c r="A211" s="15"/>
      <c r="B211" s="194">
        <v>8</v>
      </c>
      <c r="C211" s="109" t="s">
        <v>461</v>
      </c>
      <c r="D211" s="279" t="s">
        <v>45</v>
      </c>
      <c r="E211" s="280" t="s">
        <v>24</v>
      </c>
      <c r="F211" s="281">
        <v>200000</v>
      </c>
      <c r="G211" s="281">
        <v>200000</v>
      </c>
      <c r="H211" s="171"/>
      <c r="I211" s="88">
        <f t="shared" si="21"/>
        <v>200000</v>
      </c>
      <c r="J211" s="163">
        <f t="shared" si="17"/>
        <v>0</v>
      </c>
      <c r="K211" s="155">
        <f t="shared" si="18"/>
        <v>1</v>
      </c>
      <c r="L211" s="155">
        <f>IF(J211=1,SUM($J$6:J211),0)</f>
        <v>0</v>
      </c>
      <c r="M211" s="155">
        <f>IF(K211=1,SUM($K$6:K211),0)</f>
        <v>201227115.79893059</v>
      </c>
      <c r="N211" s="165">
        <f t="shared" si="19"/>
        <v>201227115.79893059</v>
      </c>
      <c r="O211" s="155">
        <f t="shared" si="20"/>
        <v>0</v>
      </c>
      <c r="P211" s="155">
        <f>IF(O211=1,SUM($O$6:O211),0)</f>
        <v>0</v>
      </c>
    </row>
    <row r="212" spans="1:16" ht="15" customHeight="1">
      <c r="A212" s="15"/>
      <c r="B212" s="194"/>
      <c r="C212" s="109" t="s">
        <v>48</v>
      </c>
      <c r="D212" s="279" t="s">
        <v>48</v>
      </c>
      <c r="E212" s="280"/>
      <c r="F212" s="281"/>
      <c r="G212" s="281"/>
      <c r="H212" s="171"/>
      <c r="I212" s="88">
        <f t="shared" si="21"/>
        <v>0</v>
      </c>
      <c r="J212" s="163">
        <f t="shared" si="17"/>
        <v>0</v>
      </c>
      <c r="K212" s="155">
        <f t="shared" si="18"/>
        <v>0</v>
      </c>
      <c r="L212" s="155">
        <f>IF(J212=1,SUM($J$6:J212),0)</f>
        <v>0</v>
      </c>
      <c r="M212" s="155">
        <f>IF(K212=1,SUM($K$6:K212),0)</f>
        <v>0</v>
      </c>
      <c r="N212" s="165">
        <f t="shared" si="19"/>
        <v>0</v>
      </c>
      <c r="O212" s="155">
        <f t="shared" si="20"/>
        <v>0</v>
      </c>
      <c r="P212" s="155">
        <f>IF(O212=1,SUM($O$6:O212),0)</f>
        <v>0</v>
      </c>
    </row>
    <row r="213" spans="1:16" ht="15" customHeight="1">
      <c r="A213" s="15"/>
      <c r="B213" s="194" t="s">
        <v>564</v>
      </c>
      <c r="C213" s="109" t="s">
        <v>563</v>
      </c>
      <c r="D213" s="279" t="s">
        <v>48</v>
      </c>
      <c r="E213" s="280"/>
      <c r="F213" s="281"/>
      <c r="G213" s="281"/>
      <c r="H213" s="171"/>
      <c r="I213" s="88">
        <f t="shared" si="21"/>
        <v>0</v>
      </c>
      <c r="J213" s="163">
        <f t="shared" si="17"/>
        <v>0</v>
      </c>
      <c r="K213" s="155">
        <f t="shared" si="18"/>
        <v>0</v>
      </c>
      <c r="L213" s="155">
        <f>IF(J213=1,SUM($J$6:J213),0)</f>
        <v>0</v>
      </c>
      <c r="M213" s="155">
        <f>IF(K213=1,SUM($K$6:K213),0)</f>
        <v>0</v>
      </c>
      <c r="N213" s="165">
        <f t="shared" si="19"/>
        <v>0</v>
      </c>
      <c r="O213" s="155">
        <f t="shared" si="20"/>
        <v>0</v>
      </c>
      <c r="P213" s="155">
        <f>IF(O213=1,SUM($O$6:O213),0)</f>
        <v>0</v>
      </c>
    </row>
    <row r="214" spans="1:16" ht="15" customHeight="1">
      <c r="A214" s="15"/>
      <c r="B214" s="194">
        <v>2</v>
      </c>
      <c r="C214" s="109" t="s">
        <v>1559</v>
      </c>
      <c r="D214" s="279" t="s">
        <v>44</v>
      </c>
      <c r="E214" s="280" t="s">
        <v>8</v>
      </c>
      <c r="F214" s="281">
        <v>217470</v>
      </c>
      <c r="G214" s="281">
        <v>235900</v>
      </c>
      <c r="H214" s="171"/>
      <c r="I214" s="88">
        <f t="shared" si="21"/>
        <v>235900</v>
      </c>
      <c r="J214" s="163">
        <f t="shared" si="17"/>
        <v>1</v>
      </c>
      <c r="K214" s="155">
        <f t="shared" si="18"/>
        <v>0</v>
      </c>
      <c r="L214" s="155">
        <f>IF(J214=1,SUM($J$6:J214),0)</f>
        <v>111</v>
      </c>
      <c r="M214" s="155">
        <f>IF(K214=1,SUM($K$6:K214),0)</f>
        <v>0</v>
      </c>
      <c r="N214" s="165">
        <f t="shared" si="19"/>
        <v>111</v>
      </c>
      <c r="O214" s="155">
        <f t="shared" si="20"/>
        <v>0</v>
      </c>
      <c r="P214" s="155">
        <f>IF(O214=1,SUM($O$6:O214),0)</f>
        <v>0</v>
      </c>
    </row>
    <row r="215" spans="1:16" ht="15" customHeight="1">
      <c r="A215" s="15"/>
      <c r="B215" s="194">
        <v>3</v>
      </c>
      <c r="C215" s="109" t="s">
        <v>1129</v>
      </c>
      <c r="D215" s="279" t="s">
        <v>44</v>
      </c>
      <c r="E215" s="280" t="s">
        <v>8</v>
      </c>
      <c r="F215" s="281">
        <v>212320</v>
      </c>
      <c r="G215" s="281">
        <v>176900</v>
      </c>
      <c r="H215" s="171"/>
      <c r="I215" s="88">
        <f t="shared" si="21"/>
        <v>176900</v>
      </c>
      <c r="J215" s="163">
        <f t="shared" si="17"/>
        <v>1</v>
      </c>
      <c r="K215" s="155">
        <f t="shared" si="18"/>
        <v>0</v>
      </c>
      <c r="L215" s="155">
        <f>IF(J215=1,SUM($J$6:J215),0)</f>
        <v>112</v>
      </c>
      <c r="M215" s="155">
        <f>IF(K215=1,SUM($K$6:K215),0)</f>
        <v>0</v>
      </c>
      <c r="N215" s="165">
        <f t="shared" si="19"/>
        <v>112</v>
      </c>
      <c r="O215" s="155">
        <f t="shared" si="20"/>
        <v>0</v>
      </c>
      <c r="P215" s="155">
        <f>IF(O215=1,SUM($O$6:O215),0)</f>
        <v>0</v>
      </c>
    </row>
    <row r="216" spans="1:16" ht="15" customHeight="1">
      <c r="A216" s="15"/>
      <c r="B216" s="194">
        <v>4</v>
      </c>
      <c r="C216" s="109" t="s">
        <v>1560</v>
      </c>
      <c r="D216" s="279" t="s">
        <v>44</v>
      </c>
      <c r="E216" s="280" t="s">
        <v>24</v>
      </c>
      <c r="F216" s="281">
        <v>394550</v>
      </c>
      <c r="G216" s="281">
        <v>430000</v>
      </c>
      <c r="H216" s="171"/>
      <c r="I216" s="88">
        <f t="shared" si="21"/>
        <v>430000</v>
      </c>
      <c r="J216" s="163">
        <f t="shared" si="17"/>
        <v>1</v>
      </c>
      <c r="K216" s="155">
        <f t="shared" si="18"/>
        <v>0</v>
      </c>
      <c r="L216" s="155">
        <f>IF(J216=1,SUM($J$6:J216),0)</f>
        <v>113</v>
      </c>
      <c r="M216" s="155">
        <f>IF(K216=1,SUM($K$6:K216),0)</f>
        <v>0</v>
      </c>
      <c r="N216" s="165">
        <f t="shared" si="19"/>
        <v>113</v>
      </c>
      <c r="O216" s="155">
        <f t="shared" si="20"/>
        <v>0</v>
      </c>
      <c r="P216" s="155">
        <f>IF(O216=1,SUM($O$6:O216),0)</f>
        <v>0</v>
      </c>
    </row>
    <row r="217" spans="1:16" ht="15" customHeight="1">
      <c r="A217" s="15"/>
      <c r="B217" s="194">
        <v>7</v>
      </c>
      <c r="C217" s="109" t="s">
        <v>1561</v>
      </c>
      <c r="D217" s="279" t="s">
        <v>44</v>
      </c>
      <c r="E217" s="280" t="s">
        <v>24</v>
      </c>
      <c r="F217" s="281">
        <v>220800</v>
      </c>
      <c r="G217" s="281">
        <v>205700</v>
      </c>
      <c r="H217" s="171"/>
      <c r="I217" s="88">
        <f t="shared" si="21"/>
        <v>205700</v>
      </c>
      <c r="J217" s="163">
        <f t="shared" si="17"/>
        <v>1</v>
      </c>
      <c r="K217" s="155">
        <f t="shared" si="18"/>
        <v>0</v>
      </c>
      <c r="L217" s="155">
        <f>IF(J217=1,SUM($J$6:J217),0)</f>
        <v>114</v>
      </c>
      <c r="M217" s="155">
        <f>IF(K217=1,SUM($K$6:K217),0)</f>
        <v>0</v>
      </c>
      <c r="N217" s="165">
        <f t="shared" si="19"/>
        <v>114</v>
      </c>
      <c r="O217" s="155">
        <f t="shared" si="20"/>
        <v>0</v>
      </c>
      <c r="P217" s="155">
        <f>IF(O217=1,SUM($O$6:O217),0)</f>
        <v>0</v>
      </c>
    </row>
    <row r="218" spans="1:16" ht="15" customHeight="1">
      <c r="A218" s="15"/>
      <c r="B218" s="194"/>
      <c r="C218" s="109"/>
      <c r="D218" s="279"/>
      <c r="E218" s="280"/>
      <c r="F218" s="281"/>
      <c r="G218" s="281"/>
      <c r="H218" s="171"/>
      <c r="I218" s="88">
        <f t="shared" si="21"/>
        <v>0</v>
      </c>
      <c r="J218" s="163">
        <f t="shared" si="17"/>
        <v>0</v>
      </c>
      <c r="K218" s="155">
        <f t="shared" si="18"/>
        <v>0</v>
      </c>
      <c r="L218" s="155">
        <f>IF(J218=1,SUM($J$6:J218),0)</f>
        <v>0</v>
      </c>
      <c r="M218" s="155">
        <f>IF(K218=1,SUM($K$6:K218),0)</f>
        <v>0</v>
      </c>
      <c r="N218" s="165">
        <f t="shared" si="19"/>
        <v>0</v>
      </c>
      <c r="O218" s="155">
        <f t="shared" si="20"/>
        <v>0</v>
      </c>
      <c r="P218" s="155">
        <f>IF(O218=1,SUM($O$6:O218),0)</f>
        <v>0</v>
      </c>
    </row>
    <row r="219" spans="1:16" ht="15" customHeight="1">
      <c r="A219" s="15"/>
      <c r="B219" s="194" t="s">
        <v>566</v>
      </c>
      <c r="C219" s="109" t="s">
        <v>565</v>
      </c>
      <c r="D219" s="279" t="s">
        <v>48</v>
      </c>
      <c r="E219" s="280"/>
      <c r="F219" s="281"/>
      <c r="G219" s="281"/>
      <c r="H219" s="171"/>
      <c r="I219" s="88">
        <f t="shared" si="21"/>
        <v>0</v>
      </c>
      <c r="J219" s="163">
        <f t="shared" si="17"/>
        <v>0</v>
      </c>
      <c r="K219" s="155">
        <f t="shared" si="18"/>
        <v>0</v>
      </c>
      <c r="L219" s="155">
        <f>IF(J219=1,SUM($J$6:J219),0)</f>
        <v>0</v>
      </c>
      <c r="M219" s="155">
        <f>IF(K219=1,SUM($K$6:K219),0)</f>
        <v>0</v>
      </c>
      <c r="N219" s="165">
        <f t="shared" si="19"/>
        <v>0</v>
      </c>
      <c r="O219" s="155">
        <f t="shared" si="20"/>
        <v>0</v>
      </c>
      <c r="P219" s="155">
        <f>IF(O219=1,SUM($O$6:O219),0)</f>
        <v>0</v>
      </c>
    </row>
    <row r="220" spans="1:16" ht="15" customHeight="1">
      <c r="A220" s="15"/>
      <c r="B220" s="194">
        <v>1</v>
      </c>
      <c r="C220" s="109" t="s">
        <v>65</v>
      </c>
      <c r="D220" s="279" t="s">
        <v>44</v>
      </c>
      <c r="E220" s="280" t="s">
        <v>7</v>
      </c>
      <c r="F220" s="281">
        <v>9831</v>
      </c>
      <c r="G220" s="281">
        <v>14200</v>
      </c>
      <c r="H220" s="171"/>
      <c r="I220" s="88">
        <f t="shared" si="21"/>
        <v>14200</v>
      </c>
      <c r="J220" s="163">
        <f t="shared" si="17"/>
        <v>1</v>
      </c>
      <c r="K220" s="155">
        <f t="shared" si="18"/>
        <v>0</v>
      </c>
      <c r="L220" s="155">
        <f>IF(J220=1,SUM($J$6:J220),0)</f>
        <v>115</v>
      </c>
      <c r="M220" s="155">
        <f>IF(K220=1,SUM($K$6:K220),0)</f>
        <v>0</v>
      </c>
      <c r="N220" s="165">
        <f t="shared" si="19"/>
        <v>115</v>
      </c>
      <c r="O220" s="155">
        <f t="shared" si="20"/>
        <v>0</v>
      </c>
      <c r="P220" s="155">
        <f>IF(O220=1,SUM($O$6:O220),0)</f>
        <v>0</v>
      </c>
    </row>
    <row r="221" spans="1:16" ht="15" customHeight="1">
      <c r="A221" s="15"/>
      <c r="B221" s="194">
        <v>2</v>
      </c>
      <c r="C221" s="109" t="s">
        <v>66</v>
      </c>
      <c r="D221" s="279" t="s">
        <v>44</v>
      </c>
      <c r="E221" s="280" t="s">
        <v>7</v>
      </c>
      <c r="F221" s="281">
        <v>19368</v>
      </c>
      <c r="G221" s="281">
        <v>25300</v>
      </c>
      <c r="H221" s="171"/>
      <c r="I221" s="88">
        <f t="shared" si="21"/>
        <v>25300</v>
      </c>
      <c r="J221" s="163">
        <f t="shared" si="17"/>
        <v>1</v>
      </c>
      <c r="K221" s="155">
        <f t="shared" si="18"/>
        <v>0</v>
      </c>
      <c r="L221" s="155">
        <f>IF(J221=1,SUM($J$6:J221),0)</f>
        <v>116</v>
      </c>
      <c r="M221" s="155">
        <f>IF(K221=1,SUM($K$6:K221),0)</f>
        <v>0</v>
      </c>
      <c r="N221" s="165">
        <f t="shared" si="19"/>
        <v>116</v>
      </c>
      <c r="O221" s="155">
        <f t="shared" si="20"/>
        <v>0</v>
      </c>
      <c r="P221" s="155">
        <f>IF(O221=1,SUM($O$6:O221),0)</f>
        <v>0</v>
      </c>
    </row>
    <row r="222" spans="1:16" ht="15" customHeight="1">
      <c r="A222" s="15"/>
      <c r="B222" s="194">
        <v>3</v>
      </c>
      <c r="C222" s="109" t="s">
        <v>67</v>
      </c>
      <c r="D222" s="279" t="s">
        <v>44</v>
      </c>
      <c r="E222" s="280" t="s">
        <v>7</v>
      </c>
      <c r="F222" s="281">
        <v>32428</v>
      </c>
      <c r="G222" s="281">
        <v>36900</v>
      </c>
      <c r="H222" s="171"/>
      <c r="I222" s="88">
        <f t="shared" si="21"/>
        <v>36900</v>
      </c>
      <c r="J222" s="163">
        <f t="shared" si="17"/>
        <v>1</v>
      </c>
      <c r="K222" s="155">
        <f t="shared" si="18"/>
        <v>0</v>
      </c>
      <c r="L222" s="155">
        <f>IF(J222=1,SUM($J$6:J222),0)</f>
        <v>117</v>
      </c>
      <c r="M222" s="155">
        <f>IF(K222=1,SUM($K$6:K222),0)</f>
        <v>0</v>
      </c>
      <c r="N222" s="165">
        <f t="shared" si="19"/>
        <v>117</v>
      </c>
      <c r="O222" s="155">
        <f t="shared" si="20"/>
        <v>0</v>
      </c>
      <c r="P222" s="155">
        <f>IF(O222=1,SUM($O$6:O222),0)</f>
        <v>0</v>
      </c>
    </row>
    <row r="223" spans="1:16" ht="15" customHeight="1">
      <c r="A223" s="15"/>
      <c r="B223" s="194">
        <v>4</v>
      </c>
      <c r="C223" s="109" t="s">
        <v>68</v>
      </c>
      <c r="D223" s="279" t="s">
        <v>44</v>
      </c>
      <c r="E223" s="280" t="s">
        <v>7</v>
      </c>
      <c r="F223" s="281">
        <v>13740</v>
      </c>
      <c r="G223" s="281">
        <v>16600</v>
      </c>
      <c r="H223" s="171"/>
      <c r="I223" s="88">
        <f t="shared" si="21"/>
        <v>16600</v>
      </c>
      <c r="J223" s="163">
        <f t="shared" si="17"/>
        <v>1</v>
      </c>
      <c r="K223" s="155">
        <f t="shared" si="18"/>
        <v>0</v>
      </c>
      <c r="L223" s="155">
        <f>IF(J223=1,SUM($J$6:J223),0)</f>
        <v>118</v>
      </c>
      <c r="M223" s="155">
        <f>IF(K223=1,SUM($K$6:K223),0)</f>
        <v>0</v>
      </c>
      <c r="N223" s="165">
        <f t="shared" si="19"/>
        <v>118</v>
      </c>
      <c r="O223" s="155">
        <f t="shared" si="20"/>
        <v>0</v>
      </c>
      <c r="P223" s="155">
        <f>IF(O223=1,SUM($O$6:O223),0)</f>
        <v>0</v>
      </c>
    </row>
    <row r="224" spans="1:16" ht="15" customHeight="1">
      <c r="A224" s="15"/>
      <c r="B224" s="194">
        <v>5</v>
      </c>
      <c r="C224" s="109" t="s">
        <v>69</v>
      </c>
      <c r="D224" s="279" t="s">
        <v>44</v>
      </c>
      <c r="E224" s="280" t="s">
        <v>7</v>
      </c>
      <c r="F224" s="281">
        <v>24590</v>
      </c>
      <c r="G224" s="281">
        <v>29000</v>
      </c>
      <c r="H224" s="171"/>
      <c r="I224" s="88">
        <f t="shared" si="21"/>
        <v>29000</v>
      </c>
      <c r="J224" s="163">
        <f t="shared" si="17"/>
        <v>1</v>
      </c>
      <c r="K224" s="155">
        <f t="shared" si="18"/>
        <v>0</v>
      </c>
      <c r="L224" s="155">
        <f>IF(J224=1,SUM($J$6:J224),0)</f>
        <v>119</v>
      </c>
      <c r="M224" s="155">
        <f>IF(K224=1,SUM($K$6:K224),0)</f>
        <v>0</v>
      </c>
      <c r="N224" s="165">
        <f t="shared" si="19"/>
        <v>119</v>
      </c>
      <c r="O224" s="155">
        <f t="shared" si="20"/>
        <v>0</v>
      </c>
      <c r="P224" s="155">
        <f>IF(O224=1,SUM($O$6:O224),0)</f>
        <v>0</v>
      </c>
    </row>
    <row r="225" spans="1:16" ht="15" customHeight="1">
      <c r="A225" s="15"/>
      <c r="B225" s="194">
        <v>6</v>
      </c>
      <c r="C225" s="109" t="s">
        <v>70</v>
      </c>
      <c r="D225" s="279" t="s">
        <v>44</v>
      </c>
      <c r="E225" s="280" t="s">
        <v>7</v>
      </c>
      <c r="F225" s="281">
        <v>39175</v>
      </c>
      <c r="G225" s="281">
        <v>44300</v>
      </c>
      <c r="H225" s="171"/>
      <c r="I225" s="88">
        <f t="shared" si="21"/>
        <v>44300</v>
      </c>
      <c r="J225" s="163">
        <f t="shared" si="17"/>
        <v>1</v>
      </c>
      <c r="K225" s="155">
        <f t="shared" si="18"/>
        <v>0</v>
      </c>
      <c r="L225" s="155">
        <f>IF(J225=1,SUM($J$6:J225),0)</f>
        <v>120</v>
      </c>
      <c r="M225" s="155">
        <f>IF(K225=1,SUM($K$6:K225),0)</f>
        <v>0</v>
      </c>
      <c r="N225" s="165">
        <f t="shared" si="19"/>
        <v>120</v>
      </c>
      <c r="O225" s="155">
        <f t="shared" si="20"/>
        <v>0</v>
      </c>
      <c r="P225" s="155">
        <f>IF(O225=1,SUM($O$6:O225),0)</f>
        <v>0</v>
      </c>
    </row>
    <row r="226" spans="1:16" ht="15" customHeight="1">
      <c r="A226" s="15"/>
      <c r="B226" s="194"/>
      <c r="C226" s="109"/>
      <c r="D226" s="279" t="s">
        <v>48</v>
      </c>
      <c r="E226" s="280"/>
      <c r="F226" s="281"/>
      <c r="G226" s="281"/>
      <c r="H226" s="171"/>
      <c r="I226" s="88">
        <f t="shared" si="21"/>
        <v>0</v>
      </c>
      <c r="J226" s="163">
        <f t="shared" si="17"/>
        <v>0</v>
      </c>
      <c r="K226" s="155">
        <f t="shared" si="18"/>
        <v>0</v>
      </c>
      <c r="L226" s="155">
        <f>IF(J226=1,SUM($J$6:J226),0)</f>
        <v>0</v>
      </c>
      <c r="M226" s="155">
        <f>IF(K226=1,SUM($K$6:K226),0)</f>
        <v>0</v>
      </c>
      <c r="N226" s="165">
        <f t="shared" si="19"/>
        <v>0</v>
      </c>
      <c r="O226" s="155">
        <f t="shared" si="20"/>
        <v>0</v>
      </c>
      <c r="P226" s="155">
        <f>IF(O226=1,SUM($O$6:O226),0)</f>
        <v>0</v>
      </c>
    </row>
    <row r="227" spans="1:16" ht="15" customHeight="1">
      <c r="A227" s="15"/>
      <c r="B227" s="194" t="s">
        <v>579</v>
      </c>
      <c r="C227" s="109" t="s">
        <v>567</v>
      </c>
      <c r="D227" s="279" t="s">
        <v>48</v>
      </c>
      <c r="E227" s="280"/>
      <c r="F227" s="281"/>
      <c r="G227" s="281"/>
      <c r="H227" s="171"/>
      <c r="I227" s="88">
        <f t="shared" si="21"/>
        <v>0</v>
      </c>
      <c r="J227" s="163">
        <f t="shared" si="17"/>
        <v>0</v>
      </c>
      <c r="K227" s="155">
        <f t="shared" si="18"/>
        <v>0</v>
      </c>
      <c r="L227" s="155">
        <f>IF(J227=1,SUM($J$6:J227),0)</f>
        <v>0</v>
      </c>
      <c r="M227" s="155">
        <f>IF(K227=1,SUM($K$6:K227),0)</f>
        <v>0</v>
      </c>
      <c r="N227" s="165">
        <f t="shared" si="19"/>
        <v>0</v>
      </c>
      <c r="O227" s="155">
        <f t="shared" si="20"/>
        <v>0</v>
      </c>
      <c r="P227" s="155">
        <f>IF(O227=1,SUM($O$6:O227),0)</f>
        <v>0</v>
      </c>
    </row>
    <row r="228" spans="1:16" ht="15" customHeight="1">
      <c r="A228" s="15"/>
      <c r="B228" s="194">
        <v>1</v>
      </c>
      <c r="C228" s="109" t="s">
        <v>1402</v>
      </c>
      <c r="D228" s="279" t="s">
        <v>44</v>
      </c>
      <c r="E228" s="280" t="s">
        <v>7</v>
      </c>
      <c r="F228" s="281">
        <v>47850</v>
      </c>
      <c r="G228" s="281">
        <v>53300</v>
      </c>
      <c r="H228" s="171"/>
      <c r="I228" s="88">
        <f t="shared" si="21"/>
        <v>53300</v>
      </c>
      <c r="J228" s="163">
        <f t="shared" si="17"/>
        <v>1</v>
      </c>
      <c r="K228" s="155">
        <f t="shared" si="18"/>
        <v>0</v>
      </c>
      <c r="L228" s="155">
        <f>IF(J228=1,SUM($J$6:J228),0)</f>
        <v>121</v>
      </c>
      <c r="M228" s="155">
        <f>IF(K228=1,SUM($K$6:K228),0)</f>
        <v>0</v>
      </c>
      <c r="N228" s="165">
        <f t="shared" si="19"/>
        <v>121</v>
      </c>
      <c r="O228" s="155">
        <f t="shared" si="20"/>
        <v>0</v>
      </c>
      <c r="P228" s="155">
        <f>IF(O228=1,SUM($O$6:O228),0)</f>
        <v>0</v>
      </c>
    </row>
    <row r="229" spans="1:16" ht="15" customHeight="1">
      <c r="A229" s="15"/>
      <c r="B229" s="194">
        <v>2</v>
      </c>
      <c r="C229" s="109" t="s">
        <v>1403</v>
      </c>
      <c r="D229" s="279" t="s">
        <v>44</v>
      </c>
      <c r="E229" s="280" t="s">
        <v>7</v>
      </c>
      <c r="F229" s="281">
        <v>27280</v>
      </c>
      <c r="G229" s="281">
        <v>30400</v>
      </c>
      <c r="H229" s="171"/>
      <c r="I229" s="88">
        <f t="shared" si="21"/>
        <v>30400</v>
      </c>
      <c r="J229" s="163">
        <f t="shared" si="17"/>
        <v>1</v>
      </c>
      <c r="K229" s="155">
        <f t="shared" si="18"/>
        <v>0</v>
      </c>
      <c r="L229" s="155">
        <f>IF(J229=1,SUM($J$6:J229),0)</f>
        <v>122</v>
      </c>
      <c r="M229" s="155">
        <f>IF(K229=1,SUM($K$6:K229),0)</f>
        <v>0</v>
      </c>
      <c r="N229" s="165">
        <f t="shared" si="19"/>
        <v>122</v>
      </c>
      <c r="O229" s="155">
        <f t="shared" si="20"/>
        <v>0</v>
      </c>
      <c r="P229" s="155">
        <f>IF(O229=1,SUM($O$6:O229),0)</f>
        <v>0</v>
      </c>
    </row>
    <row r="230" spans="1:16" ht="15" customHeight="1">
      <c r="A230" s="15"/>
      <c r="B230" s="194">
        <v>3</v>
      </c>
      <c r="C230" s="109" t="s">
        <v>1459</v>
      </c>
      <c r="D230" s="279" t="s">
        <v>44</v>
      </c>
      <c r="E230" s="280" t="s">
        <v>7</v>
      </c>
      <c r="F230" s="281">
        <v>48905</v>
      </c>
      <c r="G230" s="281">
        <v>54500</v>
      </c>
      <c r="H230" s="171"/>
      <c r="I230" s="88">
        <f t="shared" si="21"/>
        <v>54500</v>
      </c>
      <c r="J230" s="163">
        <f t="shared" si="17"/>
        <v>1</v>
      </c>
      <c r="K230" s="155">
        <f t="shared" si="18"/>
        <v>0</v>
      </c>
      <c r="L230" s="155">
        <f>IF(J230=1,SUM($J$6:J230),0)</f>
        <v>123</v>
      </c>
      <c r="M230" s="155">
        <f>IF(K230=1,SUM($K$6:K230),0)</f>
        <v>0</v>
      </c>
      <c r="N230" s="165">
        <f t="shared" si="19"/>
        <v>123</v>
      </c>
      <c r="O230" s="155">
        <f t="shared" si="20"/>
        <v>0</v>
      </c>
      <c r="P230" s="155">
        <f>IF(O230=1,SUM($O$6:O230),0)</f>
        <v>0</v>
      </c>
    </row>
    <row r="231" spans="1:16" ht="15" customHeight="1">
      <c r="A231" s="15"/>
      <c r="B231" s="194">
        <v>4</v>
      </c>
      <c r="C231" s="109" t="s">
        <v>73</v>
      </c>
      <c r="D231" s="279" t="s">
        <v>44</v>
      </c>
      <c r="E231" s="280" t="s">
        <v>7</v>
      </c>
      <c r="F231" s="281">
        <v>3780</v>
      </c>
      <c r="G231" s="281">
        <v>4300</v>
      </c>
      <c r="H231" s="171"/>
      <c r="I231" s="88">
        <f t="shared" si="21"/>
        <v>4300</v>
      </c>
      <c r="J231" s="163">
        <f t="shared" si="17"/>
        <v>1</v>
      </c>
      <c r="K231" s="155">
        <f t="shared" si="18"/>
        <v>0</v>
      </c>
      <c r="L231" s="155">
        <f>IF(J231=1,SUM($J$6:J231),0)</f>
        <v>124</v>
      </c>
      <c r="M231" s="155">
        <f>IF(K231=1,SUM($K$6:K231),0)</f>
        <v>0</v>
      </c>
      <c r="N231" s="165">
        <f t="shared" si="19"/>
        <v>124</v>
      </c>
      <c r="O231" s="155">
        <f t="shared" si="20"/>
        <v>0</v>
      </c>
      <c r="P231" s="155">
        <f>IF(O231=1,SUM($O$6:O231),0)</f>
        <v>0</v>
      </c>
    </row>
    <row r="232" spans="1:16" ht="15" customHeight="1">
      <c r="A232" s="15"/>
      <c r="B232" s="194">
        <v>5</v>
      </c>
      <c r="C232" s="109" t="s">
        <v>74</v>
      </c>
      <c r="D232" s="279" t="s">
        <v>44</v>
      </c>
      <c r="E232" s="280" t="s">
        <v>7</v>
      </c>
      <c r="F232" s="281">
        <v>5890</v>
      </c>
      <c r="G232" s="281">
        <v>6600</v>
      </c>
      <c r="H232" s="171"/>
      <c r="I232" s="88">
        <f t="shared" si="21"/>
        <v>6600</v>
      </c>
      <c r="J232" s="163">
        <f t="shared" si="17"/>
        <v>1</v>
      </c>
      <c r="K232" s="155">
        <f t="shared" si="18"/>
        <v>0</v>
      </c>
      <c r="L232" s="155">
        <f>IF(J232=1,SUM($J$6:J232),0)</f>
        <v>125</v>
      </c>
      <c r="M232" s="155">
        <f>IF(K232=1,SUM($K$6:K232),0)</f>
        <v>0</v>
      </c>
      <c r="N232" s="165">
        <f t="shared" si="19"/>
        <v>125</v>
      </c>
      <c r="O232" s="155">
        <f t="shared" si="20"/>
        <v>0</v>
      </c>
      <c r="P232" s="155">
        <f>IF(O232=1,SUM($O$6:O232),0)</f>
        <v>0</v>
      </c>
    </row>
    <row r="233" spans="1:16" ht="15" customHeight="1">
      <c r="A233" s="15"/>
      <c r="B233" s="194">
        <v>6</v>
      </c>
      <c r="C233" s="109" t="s">
        <v>75</v>
      </c>
      <c r="D233" s="279" t="s">
        <v>45</v>
      </c>
      <c r="E233" s="280" t="s">
        <v>7</v>
      </c>
      <c r="F233" s="281">
        <v>8900</v>
      </c>
      <c r="G233" s="281">
        <v>8900</v>
      </c>
      <c r="H233" s="171"/>
      <c r="I233" s="88">
        <f t="shared" si="21"/>
        <v>8900</v>
      </c>
      <c r="J233" s="163">
        <f t="shared" si="17"/>
        <v>0</v>
      </c>
      <c r="K233" s="155">
        <f t="shared" si="18"/>
        <v>1</v>
      </c>
      <c r="L233" s="155">
        <f>IF(J233=1,SUM($J$6:J233),0)</f>
        <v>0</v>
      </c>
      <c r="M233" s="155">
        <f>IF(K233=1,SUM($K$6:K233),0)</f>
        <v>201227116.79893059</v>
      </c>
      <c r="N233" s="165">
        <f t="shared" si="19"/>
        <v>201227116.79893059</v>
      </c>
      <c r="O233" s="155">
        <f t="shared" si="20"/>
        <v>0</v>
      </c>
      <c r="P233" s="155">
        <f>IF(O233=1,SUM($O$6:O233),0)</f>
        <v>0</v>
      </c>
    </row>
    <row r="234" spans="1:16" ht="15" customHeight="1">
      <c r="A234" s="15"/>
      <c r="B234" s="194">
        <v>7</v>
      </c>
      <c r="C234" s="109" t="s">
        <v>76</v>
      </c>
      <c r="D234" s="279" t="s">
        <v>45</v>
      </c>
      <c r="E234" s="280" t="s">
        <v>7</v>
      </c>
      <c r="F234" s="281">
        <v>10000</v>
      </c>
      <c r="G234" s="281">
        <v>10000</v>
      </c>
      <c r="H234" s="171"/>
      <c r="I234" s="88">
        <f t="shared" si="21"/>
        <v>10000</v>
      </c>
      <c r="J234" s="163">
        <f t="shared" si="17"/>
        <v>0</v>
      </c>
      <c r="K234" s="155">
        <f t="shared" si="18"/>
        <v>1</v>
      </c>
      <c r="L234" s="155">
        <f>IF(J234=1,SUM($J$6:J234),0)</f>
        <v>0</v>
      </c>
      <c r="M234" s="155">
        <f>IF(K234=1,SUM($K$6:K234),0)</f>
        <v>201227117.79893059</v>
      </c>
      <c r="N234" s="165">
        <f t="shared" si="19"/>
        <v>201227117.79893059</v>
      </c>
      <c r="O234" s="155">
        <f t="shared" si="20"/>
        <v>0</v>
      </c>
      <c r="P234" s="155">
        <f>IF(O234=1,SUM($O$6:O234),0)</f>
        <v>0</v>
      </c>
    </row>
    <row r="235" spans="1:16" ht="15" customHeight="1">
      <c r="A235" s="15"/>
      <c r="B235" s="194">
        <v>8</v>
      </c>
      <c r="C235" s="109" t="s">
        <v>77</v>
      </c>
      <c r="D235" s="279" t="s">
        <v>44</v>
      </c>
      <c r="E235" s="280" t="s">
        <v>7</v>
      </c>
      <c r="F235" s="281">
        <v>12120</v>
      </c>
      <c r="G235" s="281">
        <v>13500</v>
      </c>
      <c r="H235" s="171"/>
      <c r="I235" s="88">
        <f t="shared" si="21"/>
        <v>13500</v>
      </c>
      <c r="J235" s="163">
        <f t="shared" si="17"/>
        <v>1</v>
      </c>
      <c r="K235" s="155">
        <f t="shared" si="18"/>
        <v>0</v>
      </c>
      <c r="L235" s="155">
        <f>IF(J235=1,SUM($J$6:J235),0)</f>
        <v>126</v>
      </c>
      <c r="M235" s="155">
        <f>IF(K235=1,SUM($K$6:K235),0)</f>
        <v>0</v>
      </c>
      <c r="N235" s="165">
        <f t="shared" si="19"/>
        <v>126</v>
      </c>
      <c r="O235" s="155">
        <f t="shared" si="20"/>
        <v>0</v>
      </c>
      <c r="P235" s="155">
        <f>IF(O235=1,SUM($O$6:O235),0)</f>
        <v>0</v>
      </c>
    </row>
    <row r="236" spans="1:16" ht="15" customHeight="1">
      <c r="A236" s="15"/>
      <c r="B236" s="194">
        <v>9</v>
      </c>
      <c r="C236" s="109" t="s">
        <v>78</v>
      </c>
      <c r="D236" s="279" t="s">
        <v>45</v>
      </c>
      <c r="E236" s="280" t="s">
        <v>7</v>
      </c>
      <c r="F236" s="281">
        <v>23600</v>
      </c>
      <c r="G236" s="281">
        <v>23600</v>
      </c>
      <c r="H236" s="171"/>
      <c r="I236" s="88">
        <f t="shared" si="21"/>
        <v>23600</v>
      </c>
      <c r="J236" s="163">
        <f t="shared" si="17"/>
        <v>0</v>
      </c>
      <c r="K236" s="155">
        <f t="shared" si="18"/>
        <v>1</v>
      </c>
      <c r="L236" s="155">
        <f>IF(J236=1,SUM($J$6:J236),0)</f>
        <v>0</v>
      </c>
      <c r="M236" s="155">
        <f>IF(K236=1,SUM($K$6:K236),0)</f>
        <v>201227118.79893059</v>
      </c>
      <c r="N236" s="165">
        <f t="shared" si="19"/>
        <v>201227118.79893059</v>
      </c>
      <c r="O236" s="155">
        <f t="shared" si="20"/>
        <v>0</v>
      </c>
      <c r="P236" s="155">
        <f>IF(O236=1,SUM($O$6:O236),0)</f>
        <v>0</v>
      </c>
    </row>
    <row r="237" spans="1:16" ht="15" customHeight="1">
      <c r="A237" s="15"/>
      <c r="B237" s="194">
        <v>10</v>
      </c>
      <c r="C237" s="109" t="s">
        <v>79</v>
      </c>
      <c r="D237" s="279" t="s">
        <v>44</v>
      </c>
      <c r="E237" s="280" t="s">
        <v>7</v>
      </c>
      <c r="F237" s="281">
        <v>290975</v>
      </c>
      <c r="G237" s="281">
        <v>290975</v>
      </c>
      <c r="H237" s="171"/>
      <c r="I237" s="88">
        <f t="shared" si="21"/>
        <v>290975</v>
      </c>
      <c r="J237" s="163">
        <f t="shared" si="17"/>
        <v>1</v>
      </c>
      <c r="K237" s="155">
        <f t="shared" si="18"/>
        <v>0</v>
      </c>
      <c r="L237" s="155">
        <f>IF(J237=1,SUM($J$6:J237),0)</f>
        <v>127</v>
      </c>
      <c r="M237" s="155">
        <f>IF(K237=1,SUM($K$6:K237),0)</f>
        <v>0</v>
      </c>
      <c r="N237" s="165">
        <f t="shared" si="19"/>
        <v>127</v>
      </c>
      <c r="O237" s="155">
        <f t="shared" si="20"/>
        <v>0</v>
      </c>
      <c r="P237" s="155">
        <f>IF(O237=1,SUM($O$6:O237),0)</f>
        <v>0</v>
      </c>
    </row>
    <row r="238" spans="1:16" ht="15" customHeight="1">
      <c r="A238" s="15"/>
      <c r="B238" s="194">
        <v>11</v>
      </c>
      <c r="C238" s="109" t="s">
        <v>1460</v>
      </c>
      <c r="D238" s="279" t="s">
        <v>45</v>
      </c>
      <c r="E238" s="280" t="s">
        <v>7</v>
      </c>
      <c r="F238" s="281">
        <v>62800</v>
      </c>
      <c r="G238" s="281">
        <v>70000</v>
      </c>
      <c r="H238" s="171"/>
      <c r="I238" s="88">
        <f t="shared" si="21"/>
        <v>70000</v>
      </c>
      <c r="J238" s="163">
        <f t="shared" si="17"/>
        <v>0</v>
      </c>
      <c r="K238" s="155">
        <f t="shared" si="18"/>
        <v>1</v>
      </c>
      <c r="L238" s="155">
        <f>IF(J238=1,SUM($J$6:J238),0)</f>
        <v>0</v>
      </c>
      <c r="M238" s="155">
        <f>IF(K238=1,SUM($K$6:K238),0)</f>
        <v>201227119.79893059</v>
      </c>
      <c r="N238" s="165">
        <f t="shared" si="19"/>
        <v>201227119.79893059</v>
      </c>
      <c r="O238" s="155">
        <f t="shared" si="20"/>
        <v>0</v>
      </c>
      <c r="P238" s="155">
        <f>IF(O238=1,SUM($O$6:O238),0)</f>
        <v>0</v>
      </c>
    </row>
    <row r="239" spans="1:16" ht="15" customHeight="1">
      <c r="A239" s="15"/>
      <c r="B239" s="194">
        <v>12</v>
      </c>
      <c r="C239" s="109" t="s">
        <v>568</v>
      </c>
      <c r="D239" s="279" t="s">
        <v>45</v>
      </c>
      <c r="E239" s="280" t="s">
        <v>7</v>
      </c>
      <c r="F239" s="281">
        <v>107300</v>
      </c>
      <c r="G239" s="281">
        <v>119500</v>
      </c>
      <c r="H239" s="171"/>
      <c r="I239" s="88">
        <f t="shared" si="21"/>
        <v>119500</v>
      </c>
      <c r="J239" s="163">
        <f t="shared" si="17"/>
        <v>0</v>
      </c>
      <c r="K239" s="155">
        <f t="shared" si="18"/>
        <v>1</v>
      </c>
      <c r="L239" s="155">
        <f>IF(J239=1,SUM($J$6:J239),0)</f>
        <v>0</v>
      </c>
      <c r="M239" s="155">
        <f>IF(K239=1,SUM($K$6:K239),0)</f>
        <v>201227120.79893059</v>
      </c>
      <c r="N239" s="165">
        <f t="shared" si="19"/>
        <v>201227120.79893059</v>
      </c>
      <c r="O239" s="155">
        <f t="shared" si="20"/>
        <v>0</v>
      </c>
      <c r="P239" s="155">
        <f>IF(O239=1,SUM($O$6:O239),0)</f>
        <v>0</v>
      </c>
    </row>
    <row r="240" spans="1:16" ht="15" customHeight="1">
      <c r="A240" s="15"/>
      <c r="B240" s="194">
        <v>13</v>
      </c>
      <c r="C240" s="109" t="s">
        <v>569</v>
      </c>
      <c r="D240" s="279" t="s">
        <v>45</v>
      </c>
      <c r="E240" s="280" t="s">
        <v>7</v>
      </c>
      <c r="F240" s="281">
        <v>468300</v>
      </c>
      <c r="G240" s="281">
        <v>521600</v>
      </c>
      <c r="H240" s="171"/>
      <c r="I240" s="88">
        <f t="shared" si="21"/>
        <v>521600</v>
      </c>
      <c r="J240" s="163">
        <f t="shared" si="17"/>
        <v>0</v>
      </c>
      <c r="K240" s="155">
        <f t="shared" si="18"/>
        <v>1</v>
      </c>
      <c r="L240" s="155">
        <f>IF(J240=1,SUM($J$6:J240),0)</f>
        <v>0</v>
      </c>
      <c r="M240" s="155">
        <f>IF(K240=1,SUM($K$6:K240),0)</f>
        <v>201227121.79893059</v>
      </c>
      <c r="N240" s="165">
        <f t="shared" si="19"/>
        <v>201227121.79893059</v>
      </c>
      <c r="O240" s="155">
        <f t="shared" si="20"/>
        <v>0</v>
      </c>
      <c r="P240" s="155">
        <f>IF(O240=1,SUM($O$6:O240),0)</f>
        <v>0</v>
      </c>
    </row>
    <row r="241" spans="1:16" ht="15" customHeight="1">
      <c r="A241" s="15"/>
      <c r="B241" s="194">
        <v>14</v>
      </c>
      <c r="C241" s="109" t="s">
        <v>570</v>
      </c>
      <c r="D241" s="279" t="s">
        <v>45</v>
      </c>
      <c r="E241" s="280" t="s">
        <v>7</v>
      </c>
      <c r="F241" s="281">
        <v>633500</v>
      </c>
      <c r="G241" s="281">
        <v>705700</v>
      </c>
      <c r="H241" s="171"/>
      <c r="I241" s="88">
        <f t="shared" si="21"/>
        <v>705700</v>
      </c>
      <c r="J241" s="163">
        <f t="shared" si="17"/>
        <v>0</v>
      </c>
      <c r="K241" s="155">
        <f t="shared" si="18"/>
        <v>1</v>
      </c>
      <c r="L241" s="155">
        <f>IF(J241=1,SUM($J$6:J241),0)</f>
        <v>0</v>
      </c>
      <c r="M241" s="155">
        <f>IF(K241=1,SUM($K$6:K241),0)</f>
        <v>201227122.79893059</v>
      </c>
      <c r="N241" s="165">
        <f t="shared" si="19"/>
        <v>201227122.79893059</v>
      </c>
      <c r="O241" s="155">
        <f t="shared" si="20"/>
        <v>0</v>
      </c>
      <c r="P241" s="155">
        <f>IF(O241=1,SUM($O$6:O241),0)</f>
        <v>0</v>
      </c>
    </row>
    <row r="242" spans="1:16" ht="15" customHeight="1">
      <c r="A242" s="15"/>
      <c r="B242" s="194">
        <v>15</v>
      </c>
      <c r="C242" s="109" t="s">
        <v>571</v>
      </c>
      <c r="D242" s="279" t="s">
        <v>45</v>
      </c>
      <c r="E242" s="280" t="s">
        <v>7</v>
      </c>
      <c r="F242" s="281">
        <v>983500</v>
      </c>
      <c r="G242" s="281">
        <v>1095500</v>
      </c>
      <c r="H242" s="171"/>
      <c r="I242" s="88">
        <f t="shared" si="21"/>
        <v>1095500</v>
      </c>
      <c r="J242" s="163">
        <f t="shared" si="17"/>
        <v>0</v>
      </c>
      <c r="K242" s="155">
        <f t="shared" si="18"/>
        <v>1</v>
      </c>
      <c r="L242" s="155">
        <f>IF(J242=1,SUM($J$6:J242),0)</f>
        <v>0</v>
      </c>
      <c r="M242" s="155">
        <f>IF(K242=1,SUM($K$6:K242),0)</f>
        <v>201227123.79893059</v>
      </c>
      <c r="N242" s="165">
        <f t="shared" si="19"/>
        <v>201227123.79893059</v>
      </c>
      <c r="O242" s="155">
        <f t="shared" si="20"/>
        <v>0</v>
      </c>
      <c r="P242" s="155">
        <f>IF(O242=1,SUM($O$6:O242),0)</f>
        <v>0</v>
      </c>
    </row>
    <row r="243" spans="1:16" ht="15" customHeight="1">
      <c r="A243" s="15"/>
      <c r="B243" s="194">
        <v>16</v>
      </c>
      <c r="C243" s="109" t="s">
        <v>80</v>
      </c>
      <c r="D243" s="279" t="s">
        <v>44</v>
      </c>
      <c r="E243" s="280" t="s">
        <v>7</v>
      </c>
      <c r="F243" s="281">
        <v>84991</v>
      </c>
      <c r="G243" s="281">
        <v>94700</v>
      </c>
      <c r="H243" s="171"/>
      <c r="I243" s="88">
        <f t="shared" si="21"/>
        <v>94700</v>
      </c>
      <c r="J243" s="163">
        <f t="shared" si="17"/>
        <v>1</v>
      </c>
      <c r="K243" s="155">
        <f t="shared" si="18"/>
        <v>0</v>
      </c>
      <c r="L243" s="155">
        <f>IF(J243=1,SUM($J$6:J243),0)</f>
        <v>128</v>
      </c>
      <c r="M243" s="155">
        <f>IF(K243=1,SUM($K$6:K243),0)</f>
        <v>0</v>
      </c>
      <c r="N243" s="165">
        <f t="shared" si="19"/>
        <v>128</v>
      </c>
      <c r="O243" s="155">
        <f t="shared" si="20"/>
        <v>0</v>
      </c>
      <c r="P243" s="155">
        <f>IF(O243=1,SUM($O$6:O243),0)</f>
        <v>0</v>
      </c>
    </row>
    <row r="244" spans="1:16" ht="15" customHeight="1">
      <c r="A244" s="15"/>
      <c r="B244" s="194">
        <v>17</v>
      </c>
      <c r="C244" s="109" t="s">
        <v>81</v>
      </c>
      <c r="D244" s="279" t="s">
        <v>44</v>
      </c>
      <c r="E244" s="280" t="s">
        <v>7</v>
      </c>
      <c r="F244" s="281">
        <v>125850</v>
      </c>
      <c r="G244" s="281">
        <v>140200</v>
      </c>
      <c r="H244" s="171"/>
      <c r="I244" s="88">
        <f t="shared" si="21"/>
        <v>140200</v>
      </c>
      <c r="J244" s="163">
        <f t="shared" si="17"/>
        <v>1</v>
      </c>
      <c r="K244" s="155">
        <f t="shared" si="18"/>
        <v>0</v>
      </c>
      <c r="L244" s="155">
        <f>IF(J244=1,SUM($J$6:J244),0)</f>
        <v>129</v>
      </c>
      <c r="M244" s="155">
        <f>IF(K244=1,SUM($K$6:K244),0)</f>
        <v>0</v>
      </c>
      <c r="N244" s="165">
        <f t="shared" si="19"/>
        <v>129</v>
      </c>
      <c r="O244" s="155">
        <f t="shared" si="20"/>
        <v>0</v>
      </c>
      <c r="P244" s="155">
        <f>IF(O244=1,SUM($O$6:O244),0)</f>
        <v>0</v>
      </c>
    </row>
    <row r="245" spans="1:16" ht="15" customHeight="1">
      <c r="A245" s="15"/>
      <c r="B245" s="194">
        <v>18</v>
      </c>
      <c r="C245" s="109" t="s">
        <v>82</v>
      </c>
      <c r="D245" s="279" t="s">
        <v>44</v>
      </c>
      <c r="E245" s="280" t="s">
        <v>7</v>
      </c>
      <c r="F245" s="281">
        <v>196270</v>
      </c>
      <c r="G245" s="281">
        <v>218600</v>
      </c>
      <c r="H245" s="171"/>
      <c r="I245" s="88">
        <f t="shared" si="21"/>
        <v>218600</v>
      </c>
      <c r="J245" s="163">
        <f t="shared" si="17"/>
        <v>1</v>
      </c>
      <c r="K245" s="155">
        <f t="shared" si="18"/>
        <v>0</v>
      </c>
      <c r="L245" s="155">
        <f>IF(J245=1,SUM($J$6:J245),0)</f>
        <v>130</v>
      </c>
      <c r="M245" s="155">
        <f>IF(K245=1,SUM($K$6:K245),0)</f>
        <v>0</v>
      </c>
      <c r="N245" s="165">
        <f t="shared" si="19"/>
        <v>130</v>
      </c>
      <c r="O245" s="155">
        <f t="shared" si="20"/>
        <v>0</v>
      </c>
      <c r="P245" s="155">
        <f>IF(O245=1,SUM($O$6:O245),0)</f>
        <v>0</v>
      </c>
    </row>
    <row r="246" spans="1:16" ht="15" customHeight="1">
      <c r="A246" s="15"/>
      <c r="B246" s="194">
        <v>19</v>
      </c>
      <c r="C246" s="109" t="s">
        <v>83</v>
      </c>
      <c r="D246" s="279" t="s">
        <v>44</v>
      </c>
      <c r="E246" s="280" t="s">
        <v>7</v>
      </c>
      <c r="F246" s="281">
        <v>318390</v>
      </c>
      <c r="G246" s="281">
        <v>354700</v>
      </c>
      <c r="H246" s="171"/>
      <c r="I246" s="88">
        <f t="shared" si="21"/>
        <v>354700</v>
      </c>
      <c r="J246" s="163">
        <f t="shared" si="17"/>
        <v>1</v>
      </c>
      <c r="K246" s="155">
        <f t="shared" si="18"/>
        <v>0</v>
      </c>
      <c r="L246" s="155">
        <f>IF(J246=1,SUM($J$6:J246),0)</f>
        <v>131</v>
      </c>
      <c r="M246" s="155">
        <f>IF(K246=1,SUM($K$6:K246),0)</f>
        <v>0</v>
      </c>
      <c r="N246" s="165">
        <f t="shared" si="19"/>
        <v>131</v>
      </c>
      <c r="O246" s="155">
        <f t="shared" si="20"/>
        <v>0</v>
      </c>
      <c r="P246" s="155">
        <f>IF(O246=1,SUM($O$6:O246),0)</f>
        <v>0</v>
      </c>
    </row>
    <row r="247" spans="1:16" ht="15" customHeight="1">
      <c r="A247" s="15"/>
      <c r="B247" s="194">
        <v>20</v>
      </c>
      <c r="C247" s="109" t="s">
        <v>572</v>
      </c>
      <c r="D247" s="279" t="s">
        <v>45</v>
      </c>
      <c r="E247" s="280" t="s">
        <v>7</v>
      </c>
      <c r="F247" s="281">
        <v>121560.8</v>
      </c>
      <c r="G247" s="281">
        <v>121560.8</v>
      </c>
      <c r="H247" s="171"/>
      <c r="I247" s="88">
        <f t="shared" si="21"/>
        <v>121560.8</v>
      </c>
      <c r="J247" s="163">
        <f t="shared" si="17"/>
        <v>0</v>
      </c>
      <c r="K247" s="155">
        <f t="shared" si="18"/>
        <v>1</v>
      </c>
      <c r="L247" s="155">
        <f>IF(J247=1,SUM($J$6:J247),0)</f>
        <v>0</v>
      </c>
      <c r="M247" s="155">
        <f>IF(K247=1,SUM($K$6:K247),0)</f>
        <v>201227124.79893059</v>
      </c>
      <c r="N247" s="165">
        <f t="shared" si="19"/>
        <v>201227124.79893059</v>
      </c>
      <c r="O247" s="155">
        <f t="shared" si="20"/>
        <v>0</v>
      </c>
      <c r="P247" s="155">
        <f>IF(O247=1,SUM($O$6:O247),0)</f>
        <v>0</v>
      </c>
    </row>
    <row r="248" spans="1:16" ht="15" customHeight="1">
      <c r="A248" s="15"/>
      <c r="B248" s="194">
        <v>21</v>
      </c>
      <c r="C248" s="109" t="s">
        <v>573</v>
      </c>
      <c r="D248" s="279" t="s">
        <v>45</v>
      </c>
      <c r="E248" s="280" t="s">
        <v>7</v>
      </c>
      <c r="F248" s="281">
        <v>164883</v>
      </c>
      <c r="G248" s="281">
        <v>164883</v>
      </c>
      <c r="H248" s="171"/>
      <c r="I248" s="88">
        <f t="shared" si="21"/>
        <v>164883</v>
      </c>
      <c r="J248" s="163">
        <f t="shared" si="17"/>
        <v>0</v>
      </c>
      <c r="K248" s="155">
        <f t="shared" si="18"/>
        <v>1</v>
      </c>
      <c r="L248" s="155">
        <f>IF(J248=1,SUM($J$6:J248),0)</f>
        <v>0</v>
      </c>
      <c r="M248" s="155">
        <f>IF(K248=1,SUM($K$6:K248),0)</f>
        <v>201227125.79893059</v>
      </c>
      <c r="N248" s="165">
        <f t="shared" si="19"/>
        <v>201227125.79893059</v>
      </c>
      <c r="O248" s="155">
        <f t="shared" si="20"/>
        <v>0</v>
      </c>
      <c r="P248" s="155">
        <f>IF(O248=1,SUM($O$6:O248),0)</f>
        <v>0</v>
      </c>
    </row>
    <row r="249" spans="1:16" ht="15" customHeight="1">
      <c r="A249" s="15"/>
      <c r="B249" s="194">
        <v>22</v>
      </c>
      <c r="C249" s="109" t="s">
        <v>574</v>
      </c>
      <c r="D249" s="279" t="s">
        <v>44</v>
      </c>
      <c r="E249" s="280" t="s">
        <v>7</v>
      </c>
      <c r="F249" s="281">
        <v>378330</v>
      </c>
      <c r="G249" s="281">
        <v>421400</v>
      </c>
      <c r="H249" s="171"/>
      <c r="I249" s="88">
        <f t="shared" si="21"/>
        <v>421400</v>
      </c>
      <c r="J249" s="163">
        <f t="shared" si="17"/>
        <v>1</v>
      </c>
      <c r="K249" s="155">
        <f t="shared" si="18"/>
        <v>0</v>
      </c>
      <c r="L249" s="155">
        <f>IF(J249=1,SUM($J$6:J249),0)</f>
        <v>132</v>
      </c>
      <c r="M249" s="155">
        <f>IF(K249=1,SUM($K$6:K249),0)</f>
        <v>0</v>
      </c>
      <c r="N249" s="165">
        <f t="shared" si="19"/>
        <v>132</v>
      </c>
      <c r="O249" s="155">
        <f t="shared" si="20"/>
        <v>0</v>
      </c>
      <c r="P249" s="155">
        <f>IF(O249=1,SUM($O$6:O249),0)</f>
        <v>0</v>
      </c>
    </row>
    <row r="250" spans="1:16" ht="15" customHeight="1">
      <c r="A250" s="15"/>
      <c r="B250" s="194">
        <v>23</v>
      </c>
      <c r="C250" s="109" t="s">
        <v>575</v>
      </c>
      <c r="D250" s="279" t="s">
        <v>45</v>
      </c>
      <c r="E250" s="280" t="s">
        <v>7</v>
      </c>
      <c r="F250" s="281">
        <v>417044.06800000003</v>
      </c>
      <c r="G250" s="281">
        <v>417044.06800000003</v>
      </c>
      <c r="H250" s="171"/>
      <c r="I250" s="88">
        <f t="shared" si="21"/>
        <v>417044.06800000003</v>
      </c>
      <c r="J250" s="163">
        <f t="shared" si="17"/>
        <v>0</v>
      </c>
      <c r="K250" s="155">
        <f t="shared" si="18"/>
        <v>1</v>
      </c>
      <c r="L250" s="155">
        <f>IF(J250=1,SUM($J$6:J250),0)</f>
        <v>0</v>
      </c>
      <c r="M250" s="155">
        <f>IF(K250=1,SUM($K$6:K250),0)</f>
        <v>201227126.79893059</v>
      </c>
      <c r="N250" s="165">
        <f t="shared" si="19"/>
        <v>201227126.79893059</v>
      </c>
      <c r="O250" s="155">
        <f t="shared" si="20"/>
        <v>0</v>
      </c>
      <c r="P250" s="155">
        <f>IF(O250=1,SUM($O$6:O250),0)</f>
        <v>0</v>
      </c>
    </row>
    <row r="251" spans="1:16" ht="15" customHeight="1">
      <c r="A251" s="15"/>
      <c r="B251" s="194">
        <v>24</v>
      </c>
      <c r="C251" s="109" t="s">
        <v>84</v>
      </c>
      <c r="D251" s="279" t="s">
        <v>45</v>
      </c>
      <c r="E251" s="280" t="s">
        <v>7</v>
      </c>
      <c r="F251" s="281">
        <v>82600</v>
      </c>
      <c r="G251" s="281">
        <v>82600</v>
      </c>
      <c r="H251" s="171"/>
      <c r="I251" s="88">
        <f t="shared" si="21"/>
        <v>82600</v>
      </c>
      <c r="J251" s="163">
        <f t="shared" si="17"/>
        <v>0</v>
      </c>
      <c r="K251" s="155">
        <f t="shared" si="18"/>
        <v>1</v>
      </c>
      <c r="L251" s="155">
        <f>IF(J251=1,SUM($J$6:J251),0)</f>
        <v>0</v>
      </c>
      <c r="M251" s="155">
        <f>IF(K251=1,SUM($K$6:K251),0)</f>
        <v>201227127.79893059</v>
      </c>
      <c r="N251" s="165">
        <f t="shared" si="19"/>
        <v>201227127.79893059</v>
      </c>
      <c r="O251" s="155">
        <f t="shared" si="20"/>
        <v>0</v>
      </c>
      <c r="P251" s="155">
        <f>IF(O251=1,SUM($O$6:O251),0)</f>
        <v>0</v>
      </c>
    </row>
    <row r="252" spans="1:16" ht="15" customHeight="1">
      <c r="A252" s="15"/>
      <c r="B252" s="194">
        <v>25</v>
      </c>
      <c r="C252" s="109" t="s">
        <v>85</v>
      </c>
      <c r="D252" s="279" t="s">
        <v>45</v>
      </c>
      <c r="E252" s="280" t="s">
        <v>7</v>
      </c>
      <c r="F252" s="281">
        <v>116300</v>
      </c>
      <c r="G252" s="281">
        <v>116300</v>
      </c>
      <c r="H252" s="171"/>
      <c r="I252" s="88">
        <f t="shared" si="21"/>
        <v>116300</v>
      </c>
      <c r="J252" s="163">
        <f t="shared" si="17"/>
        <v>0</v>
      </c>
      <c r="K252" s="155">
        <f t="shared" si="18"/>
        <v>1</v>
      </c>
      <c r="L252" s="155">
        <f>IF(J252=1,SUM($J$6:J252),0)</f>
        <v>0</v>
      </c>
      <c r="M252" s="155">
        <f>IF(K252=1,SUM($K$6:K252),0)</f>
        <v>201227128.79893059</v>
      </c>
      <c r="N252" s="165">
        <f t="shared" si="19"/>
        <v>201227128.79893059</v>
      </c>
      <c r="O252" s="155">
        <f t="shared" si="20"/>
        <v>0</v>
      </c>
      <c r="P252" s="155">
        <f>IF(O252=1,SUM($O$6:O252),0)</f>
        <v>0</v>
      </c>
    </row>
    <row r="253" spans="1:16" ht="15" customHeight="1">
      <c r="A253" s="15"/>
      <c r="B253" s="194">
        <v>26</v>
      </c>
      <c r="C253" s="109" t="s">
        <v>86</v>
      </c>
      <c r="D253" s="279" t="s">
        <v>45</v>
      </c>
      <c r="E253" s="280" t="s">
        <v>7</v>
      </c>
      <c r="F253" s="281">
        <v>139900</v>
      </c>
      <c r="G253" s="281">
        <v>139900</v>
      </c>
      <c r="H253" s="171"/>
      <c r="I253" s="88">
        <f t="shared" si="21"/>
        <v>139900</v>
      </c>
      <c r="J253" s="163">
        <f t="shared" si="17"/>
        <v>0</v>
      </c>
      <c r="K253" s="155">
        <f t="shared" si="18"/>
        <v>1</v>
      </c>
      <c r="L253" s="155">
        <f>IF(J253=1,SUM($J$6:J253),0)</f>
        <v>0</v>
      </c>
      <c r="M253" s="155">
        <f>IF(K253=1,SUM($K$6:K253),0)</f>
        <v>201227129.79893059</v>
      </c>
      <c r="N253" s="165">
        <f t="shared" si="19"/>
        <v>201227129.79893059</v>
      </c>
      <c r="O253" s="155">
        <f t="shared" si="20"/>
        <v>0</v>
      </c>
      <c r="P253" s="155">
        <f>IF(O253=1,SUM($O$6:O253),0)</f>
        <v>0</v>
      </c>
    </row>
    <row r="254" spans="1:16" ht="15" customHeight="1">
      <c r="A254" s="15"/>
      <c r="B254" s="194">
        <v>27</v>
      </c>
      <c r="C254" s="109" t="s">
        <v>87</v>
      </c>
      <c r="D254" s="279" t="s">
        <v>45</v>
      </c>
      <c r="E254" s="280" t="s">
        <v>7</v>
      </c>
      <c r="F254" s="281">
        <v>154600</v>
      </c>
      <c r="G254" s="281">
        <v>154600</v>
      </c>
      <c r="H254" s="171"/>
      <c r="I254" s="88">
        <f t="shared" si="21"/>
        <v>154600</v>
      </c>
      <c r="J254" s="163">
        <f t="shared" si="17"/>
        <v>0</v>
      </c>
      <c r="K254" s="155">
        <f t="shared" si="18"/>
        <v>1</v>
      </c>
      <c r="L254" s="155">
        <f>IF(J254=1,SUM($J$6:J254),0)</f>
        <v>0</v>
      </c>
      <c r="M254" s="155">
        <f>IF(K254=1,SUM($K$6:K254),0)</f>
        <v>201227130.79893059</v>
      </c>
      <c r="N254" s="165">
        <f t="shared" si="19"/>
        <v>201227130.79893059</v>
      </c>
      <c r="O254" s="155">
        <f t="shared" si="20"/>
        <v>0</v>
      </c>
      <c r="P254" s="155">
        <f>IF(O254=1,SUM($O$6:O254),0)</f>
        <v>0</v>
      </c>
    </row>
    <row r="255" spans="1:16" ht="15" customHeight="1">
      <c r="A255" s="15"/>
      <c r="B255" s="194">
        <v>28</v>
      </c>
      <c r="C255" s="109" t="s">
        <v>576</v>
      </c>
      <c r="D255" s="279" t="s">
        <v>45</v>
      </c>
      <c r="E255" s="280" t="s">
        <v>7</v>
      </c>
      <c r="F255" s="281">
        <v>103500</v>
      </c>
      <c r="G255" s="281">
        <v>103500</v>
      </c>
      <c r="H255" s="171"/>
      <c r="I255" s="88">
        <f t="shared" si="21"/>
        <v>103500</v>
      </c>
      <c r="J255" s="163">
        <f t="shared" si="17"/>
        <v>0</v>
      </c>
      <c r="K255" s="155">
        <f t="shared" si="18"/>
        <v>1</v>
      </c>
      <c r="L255" s="155">
        <f>IF(J255=1,SUM($J$6:J255),0)</f>
        <v>0</v>
      </c>
      <c r="M255" s="155">
        <f>IF(K255=1,SUM($K$6:K255),0)</f>
        <v>201227131.79893059</v>
      </c>
      <c r="N255" s="165">
        <f t="shared" si="19"/>
        <v>201227131.79893059</v>
      </c>
      <c r="O255" s="155">
        <f t="shared" si="20"/>
        <v>0</v>
      </c>
      <c r="P255" s="155">
        <f>IF(O255=1,SUM($O$6:O255),0)</f>
        <v>0</v>
      </c>
    </row>
    <row r="256" spans="1:16" ht="15" customHeight="1">
      <c r="A256" s="15"/>
      <c r="B256" s="194">
        <v>29</v>
      </c>
      <c r="C256" s="109" t="s">
        <v>577</v>
      </c>
      <c r="D256" s="279" t="s">
        <v>45</v>
      </c>
      <c r="E256" s="280" t="s">
        <v>7</v>
      </c>
      <c r="F256" s="281">
        <v>106000</v>
      </c>
      <c r="G256" s="281">
        <v>106000</v>
      </c>
      <c r="H256" s="171"/>
      <c r="I256" s="88">
        <f t="shared" ref="I256:I321" si="22">IF($I$5=$G$4,G256,(IF($I$5=$F$4,F256,0)))</f>
        <v>106000</v>
      </c>
      <c r="J256" s="163">
        <f t="shared" si="17"/>
        <v>0</v>
      </c>
      <c r="K256" s="155">
        <f t="shared" si="18"/>
        <v>1</v>
      </c>
      <c r="L256" s="155">
        <f>IF(J256=1,SUM($J$6:J256),0)</f>
        <v>0</v>
      </c>
      <c r="M256" s="155">
        <f>IF(K256=1,SUM($K$6:K256),0)</f>
        <v>201227132.79893059</v>
      </c>
      <c r="N256" s="165">
        <f t="shared" si="19"/>
        <v>201227132.79893059</v>
      </c>
      <c r="O256" s="155">
        <f t="shared" si="20"/>
        <v>0</v>
      </c>
      <c r="P256" s="155">
        <f>IF(O256=1,SUM($O$6:O256),0)</f>
        <v>0</v>
      </c>
    </row>
    <row r="257" spans="1:16" ht="15" customHeight="1">
      <c r="A257" s="15"/>
      <c r="B257" s="194">
        <v>30</v>
      </c>
      <c r="C257" s="109" t="s">
        <v>90</v>
      </c>
      <c r="D257" s="279" t="s">
        <v>45</v>
      </c>
      <c r="E257" s="280" t="s">
        <v>7</v>
      </c>
      <c r="F257" s="281">
        <v>135900</v>
      </c>
      <c r="G257" s="281">
        <v>135900</v>
      </c>
      <c r="H257" s="171"/>
      <c r="I257" s="88">
        <f t="shared" si="22"/>
        <v>135900</v>
      </c>
      <c r="J257" s="163">
        <f t="shared" si="17"/>
        <v>0</v>
      </c>
      <c r="K257" s="155">
        <f t="shared" si="18"/>
        <v>1</v>
      </c>
      <c r="L257" s="155">
        <f>IF(J257=1,SUM($J$6:J257),0)</f>
        <v>0</v>
      </c>
      <c r="M257" s="155">
        <f>IF(K257=1,SUM($K$6:K257),0)</f>
        <v>201227133.79893059</v>
      </c>
      <c r="N257" s="165">
        <f t="shared" si="19"/>
        <v>201227133.79893059</v>
      </c>
      <c r="O257" s="155">
        <f t="shared" si="20"/>
        <v>0</v>
      </c>
      <c r="P257" s="155">
        <f>IF(O257=1,SUM($O$6:O257),0)</f>
        <v>0</v>
      </c>
    </row>
    <row r="258" spans="1:16" ht="15" customHeight="1">
      <c r="A258" s="15"/>
      <c r="B258" s="194">
        <v>31</v>
      </c>
      <c r="C258" s="109" t="s">
        <v>91</v>
      </c>
      <c r="D258" s="279" t="s">
        <v>45</v>
      </c>
      <c r="E258" s="280" t="s">
        <v>7</v>
      </c>
      <c r="F258" s="281">
        <v>160100</v>
      </c>
      <c r="G258" s="281">
        <v>160100</v>
      </c>
      <c r="H258" s="171"/>
      <c r="I258" s="88">
        <f t="shared" si="22"/>
        <v>160100</v>
      </c>
      <c r="J258" s="163">
        <f t="shared" si="17"/>
        <v>0</v>
      </c>
      <c r="K258" s="155">
        <f t="shared" si="18"/>
        <v>1</v>
      </c>
      <c r="L258" s="155">
        <f>IF(J258=1,SUM($J$6:J258),0)</f>
        <v>0</v>
      </c>
      <c r="M258" s="155">
        <f>IF(K258=1,SUM($K$6:K258),0)</f>
        <v>201227134.79893059</v>
      </c>
      <c r="N258" s="165">
        <f t="shared" si="19"/>
        <v>201227134.79893059</v>
      </c>
      <c r="O258" s="155">
        <f t="shared" si="20"/>
        <v>0</v>
      </c>
      <c r="P258" s="155">
        <f>IF(O258=1,SUM($O$6:O258),0)</f>
        <v>0</v>
      </c>
    </row>
    <row r="259" spans="1:16" ht="15" customHeight="1">
      <c r="A259" s="15"/>
      <c r="B259" s="194">
        <v>32</v>
      </c>
      <c r="C259" s="109" t="s">
        <v>578</v>
      </c>
      <c r="D259" s="279" t="s">
        <v>44</v>
      </c>
      <c r="E259" s="280" t="s">
        <v>7</v>
      </c>
      <c r="F259" s="281">
        <v>362130</v>
      </c>
      <c r="G259" s="281">
        <v>403400</v>
      </c>
      <c r="H259" s="171"/>
      <c r="I259" s="88">
        <f t="shared" si="22"/>
        <v>403400</v>
      </c>
      <c r="J259" s="163">
        <f t="shared" si="17"/>
        <v>1</v>
      </c>
      <c r="K259" s="155">
        <f t="shared" si="18"/>
        <v>0</v>
      </c>
      <c r="L259" s="155">
        <f>IF(J259=1,SUM($J$6:J259),0)</f>
        <v>133</v>
      </c>
      <c r="M259" s="155">
        <f>IF(K259=1,SUM($K$6:K259),0)</f>
        <v>0</v>
      </c>
      <c r="N259" s="165">
        <f t="shared" si="19"/>
        <v>133</v>
      </c>
      <c r="O259" s="155">
        <f t="shared" si="20"/>
        <v>0</v>
      </c>
      <c r="P259" s="155">
        <f>IF(O259=1,SUM($O$6:O259),0)</f>
        <v>0</v>
      </c>
    </row>
    <row r="260" spans="1:16" ht="15" customHeight="1">
      <c r="A260" s="17"/>
      <c r="B260" s="194">
        <v>33</v>
      </c>
      <c r="C260" s="109" t="s">
        <v>88</v>
      </c>
      <c r="D260" s="279" t="s">
        <v>44</v>
      </c>
      <c r="E260" s="280" t="s">
        <v>7</v>
      </c>
      <c r="F260" s="281">
        <v>418580</v>
      </c>
      <c r="G260" s="281">
        <v>466300</v>
      </c>
      <c r="H260" s="171"/>
      <c r="I260" s="88">
        <f t="shared" si="22"/>
        <v>466300</v>
      </c>
      <c r="J260" s="163">
        <f t="shared" si="17"/>
        <v>1</v>
      </c>
      <c r="K260" s="155">
        <f t="shared" si="18"/>
        <v>0</v>
      </c>
      <c r="L260" s="155">
        <f>IF(J260=1,SUM($J$6:J260),0)</f>
        <v>134</v>
      </c>
      <c r="M260" s="155">
        <f>IF(K260=1,SUM($K$6:K260),0)</f>
        <v>0</v>
      </c>
      <c r="N260" s="165">
        <f t="shared" si="19"/>
        <v>134</v>
      </c>
      <c r="O260" s="155">
        <f t="shared" si="20"/>
        <v>0</v>
      </c>
      <c r="P260" s="155">
        <f>IF(O260=1,SUM($O$6:O260),0)</f>
        <v>0</v>
      </c>
    </row>
    <row r="261" spans="1:16" ht="15" customHeight="1">
      <c r="A261" s="15"/>
      <c r="B261" s="194">
        <v>34</v>
      </c>
      <c r="C261" s="109" t="s">
        <v>89</v>
      </c>
      <c r="D261" s="279" t="s">
        <v>44</v>
      </c>
      <c r="E261" s="280" t="s">
        <v>7</v>
      </c>
      <c r="F261" s="281">
        <v>447280</v>
      </c>
      <c r="G261" s="281">
        <v>585500</v>
      </c>
      <c r="H261" s="171"/>
      <c r="I261" s="88">
        <f t="shared" si="22"/>
        <v>585500</v>
      </c>
      <c r="J261" s="163">
        <f t="shared" si="17"/>
        <v>1</v>
      </c>
      <c r="K261" s="155">
        <f t="shared" si="18"/>
        <v>0</v>
      </c>
      <c r="L261" s="155">
        <f>IF(J261=1,SUM($J$6:J261),0)</f>
        <v>135</v>
      </c>
      <c r="M261" s="155">
        <f>IF(K261=1,SUM($K$6:K261),0)</f>
        <v>0</v>
      </c>
      <c r="N261" s="165">
        <f t="shared" si="19"/>
        <v>135</v>
      </c>
      <c r="O261" s="155">
        <f t="shared" si="20"/>
        <v>0</v>
      </c>
      <c r="P261" s="155">
        <f>IF(O261=1,SUM($O$6:O261),0)</f>
        <v>0</v>
      </c>
    </row>
    <row r="262" spans="1:16" ht="15" customHeight="1">
      <c r="A262" s="15"/>
      <c r="B262" s="194">
        <v>35</v>
      </c>
      <c r="C262" s="109" t="s">
        <v>92</v>
      </c>
      <c r="D262" s="279" t="s">
        <v>45</v>
      </c>
      <c r="E262" s="280" t="s">
        <v>7</v>
      </c>
      <c r="F262" s="281">
        <v>3200</v>
      </c>
      <c r="G262" s="281">
        <v>3600</v>
      </c>
      <c r="H262" s="171"/>
      <c r="I262" s="88">
        <f t="shared" si="22"/>
        <v>3600</v>
      </c>
      <c r="J262" s="163">
        <f t="shared" si="17"/>
        <v>0</v>
      </c>
      <c r="K262" s="155">
        <f t="shared" si="18"/>
        <v>1</v>
      </c>
      <c r="L262" s="155">
        <f>IF(J262=1,SUM($J$6:J262),0)</f>
        <v>0</v>
      </c>
      <c r="M262" s="155">
        <f>IF(K262=1,SUM($K$6:K262),0)</f>
        <v>201227135.79893059</v>
      </c>
      <c r="N262" s="165">
        <f t="shared" si="19"/>
        <v>201227135.79893059</v>
      </c>
      <c r="O262" s="155">
        <f t="shared" si="20"/>
        <v>0</v>
      </c>
      <c r="P262" s="155">
        <f>IF(O262=1,SUM($O$6:O262),0)</f>
        <v>0</v>
      </c>
    </row>
    <row r="263" spans="1:16" ht="15" customHeight="1">
      <c r="A263" s="15"/>
      <c r="B263" s="194">
        <v>36</v>
      </c>
      <c r="C263" s="109" t="s">
        <v>93</v>
      </c>
      <c r="D263" s="279" t="s">
        <v>45</v>
      </c>
      <c r="E263" s="280" t="s">
        <v>7</v>
      </c>
      <c r="F263" s="281">
        <v>4100</v>
      </c>
      <c r="G263" s="281">
        <v>4600</v>
      </c>
      <c r="H263" s="171"/>
      <c r="I263" s="88">
        <f t="shared" si="22"/>
        <v>4600</v>
      </c>
      <c r="J263" s="163">
        <f t="shared" si="17"/>
        <v>0</v>
      </c>
      <c r="K263" s="155">
        <f t="shared" si="18"/>
        <v>1</v>
      </c>
      <c r="L263" s="155">
        <f>IF(J263=1,SUM($J$6:J263),0)</f>
        <v>0</v>
      </c>
      <c r="M263" s="155">
        <f>IF(K263=1,SUM($K$6:K263),0)</f>
        <v>201227136.79893059</v>
      </c>
      <c r="N263" s="165">
        <f t="shared" si="19"/>
        <v>201227136.79893059</v>
      </c>
      <c r="O263" s="155">
        <f t="shared" si="20"/>
        <v>0</v>
      </c>
      <c r="P263" s="155">
        <f>IF(O263=1,SUM($O$6:O263),0)</f>
        <v>0</v>
      </c>
    </row>
    <row r="264" spans="1:16" ht="15" customHeight="1">
      <c r="A264" s="15"/>
      <c r="B264" s="194">
        <v>37</v>
      </c>
      <c r="C264" s="109" t="s">
        <v>94</v>
      </c>
      <c r="D264" s="279" t="s">
        <v>45</v>
      </c>
      <c r="E264" s="280" t="s">
        <v>7</v>
      </c>
      <c r="F264" s="281">
        <v>6500</v>
      </c>
      <c r="G264" s="281">
        <v>7200</v>
      </c>
      <c r="H264" s="171"/>
      <c r="I264" s="88">
        <f t="shared" si="22"/>
        <v>7200</v>
      </c>
      <c r="J264" s="163">
        <f t="shared" si="17"/>
        <v>0</v>
      </c>
      <c r="K264" s="155">
        <f t="shared" si="18"/>
        <v>1</v>
      </c>
      <c r="L264" s="155">
        <f>IF(J264=1,SUM($J$6:J264),0)</f>
        <v>0</v>
      </c>
      <c r="M264" s="155">
        <f>IF(K264=1,SUM($K$6:K264),0)</f>
        <v>201227137.79893059</v>
      </c>
      <c r="N264" s="165">
        <f t="shared" si="19"/>
        <v>201227137.79893059</v>
      </c>
      <c r="O264" s="155">
        <f t="shared" si="20"/>
        <v>0</v>
      </c>
      <c r="P264" s="155">
        <f>IF(O264=1,SUM($O$6:O264),0)</f>
        <v>0</v>
      </c>
    </row>
    <row r="265" spans="1:16" ht="15" customHeight="1">
      <c r="A265" s="15"/>
      <c r="B265" s="194">
        <v>38</v>
      </c>
      <c r="C265" s="109" t="s">
        <v>95</v>
      </c>
      <c r="D265" s="279" t="s">
        <v>45</v>
      </c>
      <c r="E265" s="280" t="s">
        <v>7</v>
      </c>
      <c r="F265" s="281">
        <v>11400</v>
      </c>
      <c r="G265" s="281">
        <v>12700</v>
      </c>
      <c r="H265" s="171"/>
      <c r="I265" s="88">
        <f t="shared" si="22"/>
        <v>12700</v>
      </c>
      <c r="J265" s="163">
        <f t="shared" ref="J265:J328" si="23">IF(D265="MDU-KD",1,0)</f>
        <v>0</v>
      </c>
      <c r="K265" s="155">
        <f t="shared" ref="K265:K328" si="24">IF(D265="HDW",1,0)</f>
        <v>1</v>
      </c>
      <c r="L265" s="155">
        <f>IF(J265=1,SUM($J$6:J265),0)</f>
        <v>0</v>
      </c>
      <c r="M265" s="155">
        <f>IF(K265=1,SUM($K$6:K265),0)</f>
        <v>201227138.79893059</v>
      </c>
      <c r="N265" s="165">
        <f t="shared" ref="N265:N328" si="25">IF(L265=0,M265,L265)</f>
        <v>201227138.79893059</v>
      </c>
      <c r="O265" s="155">
        <f t="shared" ref="O265:O328" si="26">IF(E265=0,0,IF(LEFT(C265,11)="Tiang Beton",1,0))</f>
        <v>0</v>
      </c>
      <c r="P265" s="155">
        <f>IF(O265=1,SUM($O$6:O265),0)</f>
        <v>0</v>
      </c>
    </row>
    <row r="266" spans="1:16" ht="15" customHeight="1">
      <c r="A266" s="15"/>
      <c r="B266" s="194">
        <v>39</v>
      </c>
      <c r="C266" s="109" t="s">
        <v>96</v>
      </c>
      <c r="D266" s="279" t="s">
        <v>45</v>
      </c>
      <c r="E266" s="280" t="s">
        <v>7</v>
      </c>
      <c r="F266" s="281">
        <v>16700</v>
      </c>
      <c r="G266" s="281">
        <v>31544.499999999996</v>
      </c>
      <c r="H266" s="171"/>
      <c r="I266" s="88">
        <f t="shared" si="22"/>
        <v>31544.499999999996</v>
      </c>
      <c r="J266" s="163">
        <f t="shared" si="23"/>
        <v>0</v>
      </c>
      <c r="K266" s="155">
        <f t="shared" si="24"/>
        <v>1</v>
      </c>
      <c r="L266" s="155">
        <f>IF(J266=1,SUM($J$6:J266),0)</f>
        <v>0</v>
      </c>
      <c r="M266" s="155">
        <f>IF(K266=1,SUM($K$6:K266),0)</f>
        <v>201227139.79893059</v>
      </c>
      <c r="N266" s="165">
        <f t="shared" si="25"/>
        <v>201227139.79893059</v>
      </c>
      <c r="O266" s="155">
        <f t="shared" si="26"/>
        <v>0</v>
      </c>
      <c r="P266" s="155">
        <f>IF(O266=1,SUM($O$6:O266),0)</f>
        <v>0</v>
      </c>
    </row>
    <row r="267" spans="1:16" ht="15" customHeight="1">
      <c r="A267" s="15"/>
      <c r="B267" s="194">
        <v>40</v>
      </c>
      <c r="C267" s="109" t="s">
        <v>97</v>
      </c>
      <c r="D267" s="279" t="s">
        <v>45</v>
      </c>
      <c r="E267" s="280" t="s">
        <v>7</v>
      </c>
      <c r="F267" s="281">
        <v>9600</v>
      </c>
      <c r="G267" s="281">
        <v>10700</v>
      </c>
      <c r="H267" s="171"/>
      <c r="I267" s="88">
        <f t="shared" si="22"/>
        <v>10700</v>
      </c>
      <c r="J267" s="163">
        <f t="shared" si="23"/>
        <v>0</v>
      </c>
      <c r="K267" s="155">
        <f t="shared" si="24"/>
        <v>1</v>
      </c>
      <c r="L267" s="155">
        <f>IF(J267=1,SUM($J$6:J267),0)</f>
        <v>0</v>
      </c>
      <c r="M267" s="155">
        <f>IF(K267=1,SUM($K$6:K267),0)</f>
        <v>201227140.79893059</v>
      </c>
      <c r="N267" s="165">
        <f t="shared" si="25"/>
        <v>201227140.79893059</v>
      </c>
      <c r="O267" s="155">
        <f t="shared" si="26"/>
        <v>0</v>
      </c>
      <c r="P267" s="155">
        <f>IF(O267=1,SUM($O$6:O267),0)</f>
        <v>0</v>
      </c>
    </row>
    <row r="268" spans="1:16" ht="15" customHeight="1">
      <c r="A268" s="15"/>
      <c r="B268" s="194">
        <v>41</v>
      </c>
      <c r="C268" s="109" t="s">
        <v>464</v>
      </c>
      <c r="D268" s="279" t="s">
        <v>45</v>
      </c>
      <c r="E268" s="280" t="s">
        <v>7</v>
      </c>
      <c r="F268" s="281">
        <v>11700</v>
      </c>
      <c r="G268" s="281">
        <v>13000</v>
      </c>
      <c r="H268" s="171"/>
      <c r="I268" s="88">
        <f t="shared" si="22"/>
        <v>13000</v>
      </c>
      <c r="J268" s="163">
        <f t="shared" si="23"/>
        <v>0</v>
      </c>
      <c r="K268" s="155">
        <f t="shared" si="24"/>
        <v>1</v>
      </c>
      <c r="L268" s="155">
        <f>IF(J268=1,SUM($J$6:J268),0)</f>
        <v>0</v>
      </c>
      <c r="M268" s="155">
        <f>IF(K268=1,SUM($K$6:K268),0)</f>
        <v>201227141.79893059</v>
      </c>
      <c r="N268" s="165">
        <f t="shared" si="25"/>
        <v>201227141.79893059</v>
      </c>
      <c r="O268" s="155">
        <f t="shared" si="26"/>
        <v>0</v>
      </c>
      <c r="P268" s="155">
        <f>IF(O268=1,SUM($O$6:O268),0)</f>
        <v>0</v>
      </c>
    </row>
    <row r="269" spans="1:16" ht="15" customHeight="1">
      <c r="A269" s="15"/>
      <c r="B269" s="194">
        <v>42</v>
      </c>
      <c r="C269" s="109" t="s">
        <v>98</v>
      </c>
      <c r="D269" s="279" t="s">
        <v>45</v>
      </c>
      <c r="E269" s="280" t="s">
        <v>7</v>
      </c>
      <c r="F269" s="281">
        <v>13300</v>
      </c>
      <c r="G269" s="281">
        <v>14800</v>
      </c>
      <c r="H269" s="171"/>
      <c r="I269" s="88">
        <f t="shared" si="22"/>
        <v>14800</v>
      </c>
      <c r="J269" s="163">
        <f t="shared" si="23"/>
        <v>0</v>
      </c>
      <c r="K269" s="155">
        <f t="shared" si="24"/>
        <v>1</v>
      </c>
      <c r="L269" s="155">
        <f>IF(J269=1,SUM($J$6:J269),0)</f>
        <v>0</v>
      </c>
      <c r="M269" s="155">
        <f>IF(K269=1,SUM($K$6:K269),0)</f>
        <v>201227142.79893059</v>
      </c>
      <c r="N269" s="165">
        <f t="shared" si="25"/>
        <v>201227142.79893059</v>
      </c>
      <c r="O269" s="155">
        <f t="shared" si="26"/>
        <v>0</v>
      </c>
      <c r="P269" s="155">
        <f>IF(O269=1,SUM($O$6:O269),0)</f>
        <v>0</v>
      </c>
    </row>
    <row r="270" spans="1:16" ht="15" customHeight="1">
      <c r="A270" s="15"/>
      <c r="B270" s="194">
        <v>43</v>
      </c>
      <c r="C270" s="109" t="s">
        <v>99</v>
      </c>
      <c r="D270" s="279" t="s">
        <v>45</v>
      </c>
      <c r="E270" s="280" t="s">
        <v>7</v>
      </c>
      <c r="F270" s="281">
        <v>17000</v>
      </c>
      <c r="G270" s="281">
        <v>18900</v>
      </c>
      <c r="H270" s="171"/>
      <c r="I270" s="88">
        <f t="shared" si="22"/>
        <v>18900</v>
      </c>
      <c r="J270" s="163">
        <f t="shared" si="23"/>
        <v>0</v>
      </c>
      <c r="K270" s="155">
        <f t="shared" si="24"/>
        <v>1</v>
      </c>
      <c r="L270" s="155">
        <f>IF(J270=1,SUM($J$6:J270),0)</f>
        <v>0</v>
      </c>
      <c r="M270" s="155">
        <f>IF(K270=1,SUM($K$6:K270),0)</f>
        <v>201227143.79893059</v>
      </c>
      <c r="N270" s="165">
        <f t="shared" si="25"/>
        <v>201227143.79893059</v>
      </c>
      <c r="O270" s="155">
        <f t="shared" si="26"/>
        <v>0</v>
      </c>
      <c r="P270" s="155">
        <f>IF(O270=1,SUM($O$6:O270),0)</f>
        <v>0</v>
      </c>
    </row>
    <row r="271" spans="1:16" ht="15" customHeight="1">
      <c r="A271" s="15"/>
      <c r="B271" s="194">
        <v>44</v>
      </c>
      <c r="C271" s="109" t="s">
        <v>71</v>
      </c>
      <c r="D271" s="279" t="s">
        <v>44</v>
      </c>
      <c r="E271" s="280" t="s">
        <v>7</v>
      </c>
      <c r="F271" s="281">
        <v>297630</v>
      </c>
      <c r="G271" s="281">
        <v>331500</v>
      </c>
      <c r="H271" s="171"/>
      <c r="I271" s="88">
        <f t="shared" si="22"/>
        <v>331500</v>
      </c>
      <c r="J271" s="163">
        <f t="shared" si="23"/>
        <v>1</v>
      </c>
      <c r="K271" s="155">
        <f t="shared" si="24"/>
        <v>0</v>
      </c>
      <c r="L271" s="155">
        <f>IF(J271=1,SUM($J$6:J271),0)</f>
        <v>136</v>
      </c>
      <c r="M271" s="155">
        <f>IF(K271=1,SUM($K$6:K271),0)</f>
        <v>0</v>
      </c>
      <c r="N271" s="165">
        <f t="shared" si="25"/>
        <v>136</v>
      </c>
      <c r="O271" s="155">
        <f t="shared" si="26"/>
        <v>0</v>
      </c>
      <c r="P271" s="155">
        <f>IF(O271=1,SUM($O$6:O271),0)</f>
        <v>0</v>
      </c>
    </row>
    <row r="272" spans="1:16" ht="15" customHeight="1">
      <c r="A272" s="15"/>
      <c r="B272" s="194">
        <v>45</v>
      </c>
      <c r="C272" s="109" t="s">
        <v>72</v>
      </c>
      <c r="D272" s="279" t="s">
        <v>44</v>
      </c>
      <c r="E272" s="280" t="s">
        <v>7</v>
      </c>
      <c r="F272" s="281">
        <v>361430</v>
      </c>
      <c r="G272" s="281">
        <v>402600</v>
      </c>
      <c r="H272" s="171"/>
      <c r="I272" s="88">
        <f t="shared" si="22"/>
        <v>402600</v>
      </c>
      <c r="J272" s="163">
        <f t="shared" si="23"/>
        <v>1</v>
      </c>
      <c r="K272" s="155">
        <f t="shared" si="24"/>
        <v>0</v>
      </c>
      <c r="L272" s="155">
        <f>IF(J272=1,SUM($J$6:J272),0)</f>
        <v>137</v>
      </c>
      <c r="M272" s="155">
        <f>IF(K272=1,SUM($K$6:K272),0)</f>
        <v>0</v>
      </c>
      <c r="N272" s="165">
        <f t="shared" si="25"/>
        <v>137</v>
      </c>
      <c r="O272" s="155">
        <f t="shared" si="26"/>
        <v>0</v>
      </c>
      <c r="P272" s="155">
        <f>IF(O272=1,SUM($O$6:O272),0)</f>
        <v>0</v>
      </c>
    </row>
    <row r="273" spans="1:16" ht="15" customHeight="1">
      <c r="A273" s="15"/>
      <c r="B273" s="194"/>
      <c r="C273" s="109"/>
      <c r="D273" s="279" t="s">
        <v>48</v>
      </c>
      <c r="E273" s="280"/>
      <c r="F273" s="281"/>
      <c r="G273" s="281"/>
      <c r="H273" s="171"/>
      <c r="I273" s="88">
        <f t="shared" si="22"/>
        <v>0</v>
      </c>
      <c r="J273" s="163">
        <f t="shared" si="23"/>
        <v>0</v>
      </c>
      <c r="K273" s="155">
        <f t="shared" si="24"/>
        <v>0</v>
      </c>
      <c r="L273" s="155">
        <f>IF(J273=1,SUM($J$6:J273),0)</f>
        <v>0</v>
      </c>
      <c r="M273" s="155">
        <f>IF(K273=1,SUM($K$6:K273),0)</f>
        <v>0</v>
      </c>
      <c r="N273" s="165">
        <f t="shared" si="25"/>
        <v>0</v>
      </c>
      <c r="O273" s="155">
        <f t="shared" si="26"/>
        <v>0</v>
      </c>
      <c r="P273" s="155">
        <f>IF(O273=1,SUM($O$6:O273),0)</f>
        <v>0</v>
      </c>
    </row>
    <row r="274" spans="1:16" ht="15" customHeight="1">
      <c r="A274" s="15"/>
      <c r="B274" s="194" t="s">
        <v>581</v>
      </c>
      <c r="C274" s="109" t="s">
        <v>580</v>
      </c>
      <c r="D274" s="279" t="s">
        <v>48</v>
      </c>
      <c r="E274" s="280"/>
      <c r="F274" s="281"/>
      <c r="G274" s="281"/>
      <c r="H274" s="171"/>
      <c r="I274" s="88">
        <f t="shared" si="22"/>
        <v>0</v>
      </c>
      <c r="J274" s="163">
        <f t="shared" si="23"/>
        <v>0</v>
      </c>
      <c r="K274" s="155">
        <f t="shared" si="24"/>
        <v>0</v>
      </c>
      <c r="L274" s="155">
        <f>IF(J274=1,SUM($J$6:J274),0)</f>
        <v>0</v>
      </c>
      <c r="M274" s="155">
        <f>IF(K274=1,SUM($K$6:K274),0)</f>
        <v>0</v>
      </c>
      <c r="N274" s="165">
        <f t="shared" si="25"/>
        <v>0</v>
      </c>
      <c r="O274" s="155">
        <f t="shared" si="26"/>
        <v>0</v>
      </c>
      <c r="P274" s="155">
        <f>IF(O274=1,SUM($O$6:O274),0)</f>
        <v>0</v>
      </c>
    </row>
    <row r="275" spans="1:16" ht="15" customHeight="1">
      <c r="A275" s="15"/>
      <c r="B275" s="194">
        <v>1</v>
      </c>
      <c r="C275" s="109" t="s">
        <v>1562</v>
      </c>
      <c r="D275" s="279" t="s">
        <v>45</v>
      </c>
      <c r="E275" s="280" t="s">
        <v>8</v>
      </c>
      <c r="F275" s="281">
        <v>34700</v>
      </c>
      <c r="G275" s="281">
        <v>38700</v>
      </c>
      <c r="H275" s="171"/>
      <c r="I275" s="88">
        <f t="shared" si="22"/>
        <v>38700</v>
      </c>
      <c r="J275" s="163">
        <f t="shared" si="23"/>
        <v>0</v>
      </c>
      <c r="K275" s="155">
        <f t="shared" si="24"/>
        <v>1</v>
      </c>
      <c r="L275" s="155">
        <f>IF(J275=1,SUM($J$6:J275),0)</f>
        <v>0</v>
      </c>
      <c r="M275" s="155">
        <f>IF(K275=1,SUM($K$6:K275),0)</f>
        <v>201227144.79893059</v>
      </c>
      <c r="N275" s="165">
        <f t="shared" si="25"/>
        <v>201227144.79893059</v>
      </c>
      <c r="O275" s="155">
        <f t="shared" si="26"/>
        <v>0</v>
      </c>
      <c r="P275" s="155">
        <f>IF(O275=1,SUM($O$6:O275),0)</f>
        <v>0</v>
      </c>
    </row>
    <row r="276" spans="1:16" ht="15" customHeight="1">
      <c r="A276" s="15"/>
      <c r="B276" s="194">
        <v>2</v>
      </c>
      <c r="C276" s="109" t="s">
        <v>1563</v>
      </c>
      <c r="D276" s="279" t="s">
        <v>45</v>
      </c>
      <c r="E276" s="280" t="s">
        <v>8</v>
      </c>
      <c r="F276" s="281">
        <v>40300</v>
      </c>
      <c r="G276" s="281">
        <v>44900</v>
      </c>
      <c r="H276" s="171"/>
      <c r="I276" s="88">
        <f t="shared" si="22"/>
        <v>44900</v>
      </c>
      <c r="J276" s="163">
        <f t="shared" si="23"/>
        <v>0</v>
      </c>
      <c r="K276" s="155">
        <f t="shared" si="24"/>
        <v>1</v>
      </c>
      <c r="L276" s="155">
        <f>IF(J276=1,SUM($J$6:J276),0)</f>
        <v>0</v>
      </c>
      <c r="M276" s="155">
        <f>IF(K276=1,SUM($K$6:K276),0)</f>
        <v>201227145.79893059</v>
      </c>
      <c r="N276" s="165">
        <f t="shared" si="25"/>
        <v>201227145.79893059</v>
      </c>
      <c r="O276" s="155">
        <f t="shared" si="26"/>
        <v>0</v>
      </c>
      <c r="P276" s="155">
        <f>IF(O276=1,SUM($O$6:O276),0)</f>
        <v>0</v>
      </c>
    </row>
    <row r="277" spans="1:16" ht="15" customHeight="1">
      <c r="A277" s="15"/>
      <c r="B277" s="194">
        <v>3</v>
      </c>
      <c r="C277" s="109" t="s">
        <v>1564</v>
      </c>
      <c r="D277" s="279" t="s">
        <v>45</v>
      </c>
      <c r="E277" s="280" t="s">
        <v>8</v>
      </c>
      <c r="F277" s="281">
        <v>44000</v>
      </c>
      <c r="G277" s="281">
        <v>49000</v>
      </c>
      <c r="H277" s="171"/>
      <c r="I277" s="88">
        <f t="shared" si="22"/>
        <v>49000</v>
      </c>
      <c r="J277" s="163">
        <f t="shared" si="23"/>
        <v>0</v>
      </c>
      <c r="K277" s="155">
        <f t="shared" si="24"/>
        <v>1</v>
      </c>
      <c r="L277" s="155">
        <f>IF(J277=1,SUM($J$6:J277),0)</f>
        <v>0</v>
      </c>
      <c r="M277" s="155">
        <f>IF(K277=1,SUM($K$6:K277),0)</f>
        <v>201227146.79893059</v>
      </c>
      <c r="N277" s="165">
        <f t="shared" si="25"/>
        <v>201227146.79893059</v>
      </c>
      <c r="O277" s="155">
        <f t="shared" si="26"/>
        <v>0</v>
      </c>
      <c r="P277" s="155">
        <f>IF(O277=1,SUM($O$6:O277),0)</f>
        <v>0</v>
      </c>
    </row>
    <row r="278" spans="1:16" ht="15" customHeight="1">
      <c r="A278" s="15"/>
      <c r="B278" s="194">
        <v>4</v>
      </c>
      <c r="C278" s="109" t="s">
        <v>1565</v>
      </c>
      <c r="D278" s="279" t="s">
        <v>45</v>
      </c>
      <c r="E278" s="280" t="s">
        <v>8</v>
      </c>
      <c r="F278" s="281">
        <v>57700</v>
      </c>
      <c r="G278" s="281">
        <v>64300</v>
      </c>
      <c r="H278" s="171"/>
      <c r="I278" s="88">
        <f t="shared" si="22"/>
        <v>64300</v>
      </c>
      <c r="J278" s="163">
        <f t="shared" si="23"/>
        <v>0</v>
      </c>
      <c r="K278" s="155">
        <f t="shared" si="24"/>
        <v>1</v>
      </c>
      <c r="L278" s="155">
        <f>IF(J278=1,SUM($J$6:J278),0)</f>
        <v>0</v>
      </c>
      <c r="M278" s="155">
        <f>IF(K278=1,SUM($K$6:K278),0)</f>
        <v>201227147.79893059</v>
      </c>
      <c r="N278" s="165">
        <f t="shared" si="25"/>
        <v>201227147.79893059</v>
      </c>
      <c r="O278" s="155">
        <f t="shared" si="26"/>
        <v>0</v>
      </c>
      <c r="P278" s="155">
        <f>IF(O278=1,SUM($O$6:O278),0)</f>
        <v>0</v>
      </c>
    </row>
    <row r="279" spans="1:16" ht="15" customHeight="1">
      <c r="A279" s="15"/>
      <c r="B279" s="194">
        <v>5</v>
      </c>
      <c r="C279" s="109" t="s">
        <v>1566</v>
      </c>
      <c r="D279" s="279" t="s">
        <v>45</v>
      </c>
      <c r="E279" s="280" t="s">
        <v>8</v>
      </c>
      <c r="F279" s="281">
        <v>83000</v>
      </c>
      <c r="G279" s="281">
        <v>92500</v>
      </c>
      <c r="H279" s="171"/>
      <c r="I279" s="88">
        <f t="shared" si="22"/>
        <v>92500</v>
      </c>
      <c r="J279" s="163">
        <f t="shared" si="23"/>
        <v>0</v>
      </c>
      <c r="K279" s="155">
        <f t="shared" si="24"/>
        <v>1</v>
      </c>
      <c r="L279" s="155">
        <f>IF(J279=1,SUM($J$6:J279),0)</f>
        <v>0</v>
      </c>
      <c r="M279" s="155">
        <f>IF(K279=1,SUM($K$6:K279),0)</f>
        <v>201227148.79893059</v>
      </c>
      <c r="N279" s="165">
        <f t="shared" si="25"/>
        <v>201227148.79893059</v>
      </c>
      <c r="O279" s="155">
        <f t="shared" si="26"/>
        <v>0</v>
      </c>
      <c r="P279" s="155">
        <f>IF(O279=1,SUM($O$6:O279),0)</f>
        <v>0</v>
      </c>
    </row>
    <row r="280" spans="1:16" ht="15" customHeight="1">
      <c r="A280" s="15"/>
      <c r="B280" s="194">
        <v>6</v>
      </c>
      <c r="C280" s="109" t="s">
        <v>1567</v>
      </c>
      <c r="D280" s="279" t="s">
        <v>45</v>
      </c>
      <c r="E280" s="280" t="s">
        <v>8</v>
      </c>
      <c r="F280" s="281">
        <v>90450</v>
      </c>
      <c r="G280" s="281">
        <v>100800</v>
      </c>
      <c r="H280" s="171"/>
      <c r="I280" s="88">
        <f t="shared" si="22"/>
        <v>100800</v>
      </c>
      <c r="J280" s="163">
        <f t="shared" si="23"/>
        <v>0</v>
      </c>
      <c r="K280" s="155">
        <f t="shared" si="24"/>
        <v>1</v>
      </c>
      <c r="L280" s="155">
        <f>IF(J280=1,SUM($J$6:J280),0)</f>
        <v>0</v>
      </c>
      <c r="M280" s="155">
        <f>IF(K280=1,SUM($K$6:K280),0)</f>
        <v>201227149.79893059</v>
      </c>
      <c r="N280" s="165">
        <f t="shared" si="25"/>
        <v>201227149.79893059</v>
      </c>
      <c r="O280" s="155">
        <f t="shared" si="26"/>
        <v>0</v>
      </c>
      <c r="P280" s="155">
        <f>IF(O280=1,SUM($O$6:O280),0)</f>
        <v>0</v>
      </c>
    </row>
    <row r="281" spans="1:16" ht="15" customHeight="1">
      <c r="A281" s="15"/>
      <c r="B281" s="194">
        <v>7</v>
      </c>
      <c r="C281" s="109" t="s">
        <v>1568</v>
      </c>
      <c r="D281" s="279" t="s">
        <v>45</v>
      </c>
      <c r="E281" s="280" t="s">
        <v>8</v>
      </c>
      <c r="F281" s="281">
        <v>106000</v>
      </c>
      <c r="G281" s="281">
        <v>118100</v>
      </c>
      <c r="H281" s="171"/>
      <c r="I281" s="88">
        <f t="shared" si="22"/>
        <v>118100</v>
      </c>
      <c r="J281" s="163">
        <f t="shared" si="23"/>
        <v>0</v>
      </c>
      <c r="K281" s="155">
        <f t="shared" si="24"/>
        <v>1</v>
      </c>
      <c r="L281" s="155">
        <f>IF(J281=1,SUM($J$6:J281),0)</f>
        <v>0</v>
      </c>
      <c r="M281" s="155">
        <f>IF(K281=1,SUM($K$6:K281),0)</f>
        <v>201227150.79893059</v>
      </c>
      <c r="N281" s="165">
        <f t="shared" si="25"/>
        <v>201227150.79893059</v>
      </c>
      <c r="O281" s="155">
        <f t="shared" si="26"/>
        <v>0</v>
      </c>
      <c r="P281" s="155">
        <f>IF(O281=1,SUM($O$6:O281),0)</f>
        <v>0</v>
      </c>
    </row>
    <row r="282" spans="1:16" ht="15" customHeight="1">
      <c r="A282" s="15"/>
      <c r="B282" s="194">
        <v>8</v>
      </c>
      <c r="C282" s="109" t="s">
        <v>1569</v>
      </c>
      <c r="D282" s="279" t="s">
        <v>45</v>
      </c>
      <c r="E282" s="280" t="s">
        <v>8</v>
      </c>
      <c r="F282" s="281">
        <v>115650</v>
      </c>
      <c r="G282" s="281">
        <v>128800</v>
      </c>
      <c r="H282" s="171"/>
      <c r="I282" s="88">
        <f t="shared" si="22"/>
        <v>128800</v>
      </c>
      <c r="J282" s="163">
        <f t="shared" si="23"/>
        <v>0</v>
      </c>
      <c r="K282" s="155">
        <f t="shared" si="24"/>
        <v>1</v>
      </c>
      <c r="L282" s="155">
        <f>IF(J282=1,SUM($J$6:J282),0)</f>
        <v>0</v>
      </c>
      <c r="M282" s="155">
        <f>IF(K282=1,SUM($K$6:K282),0)</f>
        <v>201227151.79893059</v>
      </c>
      <c r="N282" s="165">
        <f t="shared" si="25"/>
        <v>201227151.79893059</v>
      </c>
      <c r="O282" s="155">
        <f t="shared" si="26"/>
        <v>0</v>
      </c>
      <c r="P282" s="155">
        <f>IF(O282=1,SUM($O$6:O282),0)</f>
        <v>0</v>
      </c>
    </row>
    <row r="283" spans="1:16" ht="15" customHeight="1">
      <c r="A283" s="15"/>
      <c r="B283" s="194">
        <v>9</v>
      </c>
      <c r="C283" s="109" t="s">
        <v>1570</v>
      </c>
      <c r="D283" s="279" t="s">
        <v>45</v>
      </c>
      <c r="E283" s="280" t="s">
        <v>8</v>
      </c>
      <c r="F283" s="281">
        <v>159200</v>
      </c>
      <c r="G283" s="281">
        <v>177300</v>
      </c>
      <c r="H283" s="171"/>
      <c r="I283" s="88">
        <f>IF($I$5=$G$4,G283,(IF($I$5=$F$4,F283,0)))</f>
        <v>177300</v>
      </c>
      <c r="J283" s="163">
        <f t="shared" si="23"/>
        <v>0</v>
      </c>
      <c r="K283" s="155">
        <f t="shared" si="24"/>
        <v>1</v>
      </c>
      <c r="L283" s="155">
        <f>IF(J283=1,SUM($J$6:J283),0)</f>
        <v>0</v>
      </c>
      <c r="M283" s="155">
        <f>IF(K283=1,SUM($K$6:K283),0)</f>
        <v>201227152.79893059</v>
      </c>
      <c r="N283" s="165">
        <f t="shared" si="25"/>
        <v>201227152.79893059</v>
      </c>
      <c r="O283" s="155">
        <f t="shared" si="26"/>
        <v>0</v>
      </c>
      <c r="P283" s="155">
        <f>IF(O283=1,SUM($O$6:O283),0)</f>
        <v>0</v>
      </c>
    </row>
    <row r="284" spans="1:16" ht="15" customHeight="1">
      <c r="A284" s="15"/>
      <c r="B284" s="194">
        <v>10</v>
      </c>
      <c r="C284" s="109" t="s">
        <v>1571</v>
      </c>
      <c r="D284" s="279" t="s">
        <v>45</v>
      </c>
      <c r="E284" s="280" t="s">
        <v>8</v>
      </c>
      <c r="F284" s="281">
        <v>49900</v>
      </c>
      <c r="G284" s="281">
        <v>55600</v>
      </c>
      <c r="H284" s="171"/>
      <c r="I284" s="88">
        <f t="shared" si="22"/>
        <v>55600</v>
      </c>
      <c r="J284" s="163">
        <f t="shared" si="23"/>
        <v>0</v>
      </c>
      <c r="K284" s="155">
        <f t="shared" si="24"/>
        <v>1</v>
      </c>
      <c r="L284" s="155">
        <f>IF(J284=1,SUM($J$6:J284),0)</f>
        <v>0</v>
      </c>
      <c r="M284" s="155">
        <f>IF(K284=1,SUM($K$6:K284),0)</f>
        <v>201227153.79893059</v>
      </c>
      <c r="N284" s="165">
        <f t="shared" si="25"/>
        <v>201227153.79893059</v>
      </c>
      <c r="O284" s="155">
        <f t="shared" si="26"/>
        <v>0</v>
      </c>
      <c r="P284" s="155">
        <f>IF(O284=1,SUM($O$6:O284),0)</f>
        <v>0</v>
      </c>
    </row>
    <row r="285" spans="1:16" ht="15" customHeight="1">
      <c r="A285" s="15"/>
      <c r="B285" s="194">
        <v>11</v>
      </c>
      <c r="C285" s="109" t="s">
        <v>1572</v>
      </c>
      <c r="D285" s="279" t="s">
        <v>45</v>
      </c>
      <c r="E285" s="280" t="s">
        <v>8</v>
      </c>
      <c r="F285" s="281">
        <v>62200</v>
      </c>
      <c r="G285" s="281">
        <v>69300</v>
      </c>
      <c r="H285" s="171"/>
      <c r="I285" s="88">
        <f t="shared" si="22"/>
        <v>69300</v>
      </c>
      <c r="J285" s="163">
        <f t="shared" si="23"/>
        <v>0</v>
      </c>
      <c r="K285" s="155">
        <f t="shared" si="24"/>
        <v>1</v>
      </c>
      <c r="L285" s="155">
        <f>IF(J285=1,SUM($J$6:J285),0)</f>
        <v>0</v>
      </c>
      <c r="M285" s="155">
        <f>IF(K285=1,SUM($K$6:K285),0)</f>
        <v>201227154.79893059</v>
      </c>
      <c r="N285" s="165">
        <f t="shared" si="25"/>
        <v>201227154.79893059</v>
      </c>
      <c r="O285" s="155">
        <f t="shared" si="26"/>
        <v>0</v>
      </c>
      <c r="P285" s="155">
        <f>IF(O285=1,SUM($O$6:O285),0)</f>
        <v>0</v>
      </c>
    </row>
    <row r="286" spans="1:16" ht="15" customHeight="1">
      <c r="A286" s="15"/>
      <c r="B286" s="194">
        <v>12</v>
      </c>
      <c r="C286" s="109" t="s">
        <v>1573</v>
      </c>
      <c r="D286" s="279" t="s">
        <v>45</v>
      </c>
      <c r="E286" s="280" t="s">
        <v>8</v>
      </c>
      <c r="F286" s="281">
        <v>65800</v>
      </c>
      <c r="G286" s="281">
        <v>73300</v>
      </c>
      <c r="H286" s="171"/>
      <c r="I286" s="88">
        <f t="shared" si="22"/>
        <v>73300</v>
      </c>
      <c r="J286" s="163">
        <f t="shared" si="23"/>
        <v>0</v>
      </c>
      <c r="K286" s="155">
        <f t="shared" si="24"/>
        <v>1</v>
      </c>
      <c r="L286" s="155">
        <f>IF(J286=1,SUM($J$6:J286),0)</f>
        <v>0</v>
      </c>
      <c r="M286" s="155">
        <f>IF(K286=1,SUM($K$6:K286),0)</f>
        <v>201227155.79893059</v>
      </c>
      <c r="N286" s="165">
        <f t="shared" si="25"/>
        <v>201227155.79893059</v>
      </c>
      <c r="O286" s="155">
        <f t="shared" si="26"/>
        <v>0</v>
      </c>
      <c r="P286" s="155">
        <f>IF(O286=1,SUM($O$6:O286),0)</f>
        <v>0</v>
      </c>
    </row>
    <row r="287" spans="1:16" ht="15" customHeight="1">
      <c r="A287" s="15"/>
      <c r="B287" s="194">
        <v>13</v>
      </c>
      <c r="C287" s="109" t="s">
        <v>1574</v>
      </c>
      <c r="D287" s="279" t="s">
        <v>45</v>
      </c>
      <c r="E287" s="280" t="s">
        <v>8</v>
      </c>
      <c r="F287" s="281">
        <v>69100</v>
      </c>
      <c r="G287" s="281">
        <v>77000</v>
      </c>
      <c r="H287" s="171"/>
      <c r="I287" s="88">
        <f t="shared" si="22"/>
        <v>77000</v>
      </c>
      <c r="J287" s="163">
        <f t="shared" si="23"/>
        <v>0</v>
      </c>
      <c r="K287" s="155">
        <f t="shared" si="24"/>
        <v>1</v>
      </c>
      <c r="L287" s="155">
        <f>IF(J287=1,SUM($J$6:J287),0)</f>
        <v>0</v>
      </c>
      <c r="M287" s="155">
        <f>IF(K287=1,SUM($K$6:K287),0)</f>
        <v>201227156.79893059</v>
      </c>
      <c r="N287" s="165">
        <f t="shared" si="25"/>
        <v>201227156.79893059</v>
      </c>
      <c r="O287" s="155">
        <f t="shared" si="26"/>
        <v>0</v>
      </c>
      <c r="P287" s="155">
        <f>IF(O287=1,SUM($O$6:O287),0)</f>
        <v>0</v>
      </c>
    </row>
    <row r="288" spans="1:16" ht="15" customHeight="1">
      <c r="A288" s="15"/>
      <c r="B288" s="194">
        <v>14</v>
      </c>
      <c r="C288" s="109" t="s">
        <v>1575</v>
      </c>
      <c r="D288" s="279" t="s">
        <v>45</v>
      </c>
      <c r="E288" s="280" t="s">
        <v>8</v>
      </c>
      <c r="F288" s="281">
        <v>87100</v>
      </c>
      <c r="G288" s="281">
        <v>97000</v>
      </c>
      <c r="H288" s="171"/>
      <c r="I288" s="88">
        <f t="shared" si="22"/>
        <v>97000</v>
      </c>
      <c r="J288" s="163">
        <f t="shared" si="23"/>
        <v>0</v>
      </c>
      <c r="K288" s="155">
        <f t="shared" si="24"/>
        <v>1</v>
      </c>
      <c r="L288" s="155">
        <f>IF(J288=1,SUM($J$6:J288),0)</f>
        <v>0</v>
      </c>
      <c r="M288" s="155">
        <f>IF(K288=1,SUM($K$6:K288),0)</f>
        <v>201227157.79893059</v>
      </c>
      <c r="N288" s="165">
        <f t="shared" si="25"/>
        <v>201227157.79893059</v>
      </c>
      <c r="O288" s="155">
        <f t="shared" si="26"/>
        <v>0</v>
      </c>
      <c r="P288" s="155">
        <f>IF(O288=1,SUM($O$6:O288),0)</f>
        <v>0</v>
      </c>
    </row>
    <row r="289" spans="1:16" ht="15" customHeight="1">
      <c r="A289" s="15"/>
      <c r="B289" s="194">
        <v>15</v>
      </c>
      <c r="C289" s="109" t="s">
        <v>1576</v>
      </c>
      <c r="D289" s="279" t="s">
        <v>45</v>
      </c>
      <c r="E289" s="280" t="s">
        <v>8</v>
      </c>
      <c r="F289" s="281">
        <v>98500</v>
      </c>
      <c r="G289" s="281">
        <v>109700</v>
      </c>
      <c r="H289" s="171"/>
      <c r="I289" s="88">
        <f>IF($I$5=$G$4,G289,(IF($I$5=$F$4,F289,0)))</f>
        <v>109700</v>
      </c>
      <c r="J289" s="163">
        <f t="shared" si="23"/>
        <v>0</v>
      </c>
      <c r="K289" s="155">
        <f t="shared" si="24"/>
        <v>1</v>
      </c>
      <c r="L289" s="155">
        <f>IF(J289=1,SUM($J$6:J289),0)</f>
        <v>0</v>
      </c>
      <c r="M289" s="155">
        <f>IF(K289=1,SUM($K$6:K289),0)</f>
        <v>201227158.79893059</v>
      </c>
      <c r="N289" s="165">
        <f t="shared" si="25"/>
        <v>201227158.79893059</v>
      </c>
      <c r="O289" s="155">
        <f t="shared" si="26"/>
        <v>0</v>
      </c>
      <c r="P289" s="155">
        <f>IF(O289=1,SUM($O$6:O289),0)</f>
        <v>0</v>
      </c>
    </row>
    <row r="290" spans="1:16" ht="15" customHeight="1">
      <c r="A290" s="15"/>
      <c r="B290" s="194">
        <v>16</v>
      </c>
      <c r="C290" s="109" t="s">
        <v>1577</v>
      </c>
      <c r="D290" s="279" t="s">
        <v>45</v>
      </c>
      <c r="E290" s="280" t="s">
        <v>8</v>
      </c>
      <c r="F290" s="281">
        <v>137700</v>
      </c>
      <c r="G290" s="281">
        <v>153400</v>
      </c>
      <c r="H290" s="171"/>
      <c r="I290" s="88">
        <f t="shared" si="22"/>
        <v>153400</v>
      </c>
      <c r="J290" s="163">
        <f t="shared" si="23"/>
        <v>0</v>
      </c>
      <c r="K290" s="155">
        <f t="shared" si="24"/>
        <v>1</v>
      </c>
      <c r="L290" s="155">
        <f>IF(J290=1,SUM($J$6:J290),0)</f>
        <v>0</v>
      </c>
      <c r="M290" s="155">
        <f>IF(K290=1,SUM($K$6:K290),0)</f>
        <v>201227159.79893059</v>
      </c>
      <c r="N290" s="165">
        <f t="shared" si="25"/>
        <v>201227159.79893059</v>
      </c>
      <c r="O290" s="155">
        <f t="shared" si="26"/>
        <v>0</v>
      </c>
      <c r="P290" s="155">
        <f>IF(O290=1,SUM($O$6:O290),0)</f>
        <v>0</v>
      </c>
    </row>
    <row r="291" spans="1:16" ht="15" customHeight="1">
      <c r="A291" s="15"/>
      <c r="B291" s="194">
        <v>17</v>
      </c>
      <c r="C291" s="109" t="s">
        <v>1578</v>
      </c>
      <c r="D291" s="279" t="s">
        <v>45</v>
      </c>
      <c r="E291" s="280" t="s">
        <v>8</v>
      </c>
      <c r="F291" s="281">
        <v>124300</v>
      </c>
      <c r="G291" s="281">
        <v>138500</v>
      </c>
      <c r="H291" s="171"/>
      <c r="I291" s="88">
        <f t="shared" si="22"/>
        <v>138500</v>
      </c>
      <c r="J291" s="163">
        <f t="shared" si="23"/>
        <v>0</v>
      </c>
      <c r="K291" s="155">
        <f t="shared" si="24"/>
        <v>1</v>
      </c>
      <c r="L291" s="155">
        <f>IF(J291=1,SUM($J$6:J291),0)</f>
        <v>0</v>
      </c>
      <c r="M291" s="155">
        <f>IF(K291=1,SUM($K$6:K291),0)</f>
        <v>201227160.79893059</v>
      </c>
      <c r="N291" s="165">
        <f t="shared" si="25"/>
        <v>201227160.79893059</v>
      </c>
      <c r="O291" s="155">
        <f t="shared" si="26"/>
        <v>0</v>
      </c>
      <c r="P291" s="155">
        <f>IF(O291=1,SUM($O$6:O291),0)</f>
        <v>0</v>
      </c>
    </row>
    <row r="292" spans="1:16" ht="15" customHeight="1">
      <c r="A292" s="15"/>
      <c r="B292" s="194">
        <v>18</v>
      </c>
      <c r="C292" s="109" t="s">
        <v>1579</v>
      </c>
      <c r="D292" s="279" t="s">
        <v>45</v>
      </c>
      <c r="E292" s="280" t="s">
        <v>8</v>
      </c>
      <c r="F292" s="281">
        <v>114000</v>
      </c>
      <c r="G292" s="281">
        <v>127000</v>
      </c>
      <c r="H292" s="171"/>
      <c r="I292" s="88">
        <f t="shared" si="22"/>
        <v>127000</v>
      </c>
      <c r="J292" s="163">
        <f t="shared" si="23"/>
        <v>0</v>
      </c>
      <c r="K292" s="155">
        <f t="shared" si="24"/>
        <v>1</v>
      </c>
      <c r="L292" s="155">
        <f>IF(J292=1,SUM($J$6:J292),0)</f>
        <v>0</v>
      </c>
      <c r="M292" s="155">
        <f>IF(K292=1,SUM($K$6:K292),0)</f>
        <v>201227161.79893059</v>
      </c>
      <c r="N292" s="165">
        <f t="shared" si="25"/>
        <v>201227161.79893059</v>
      </c>
      <c r="O292" s="155">
        <f t="shared" si="26"/>
        <v>0</v>
      </c>
      <c r="P292" s="155">
        <f>IF(O292=1,SUM($O$6:O292),0)</f>
        <v>0</v>
      </c>
    </row>
    <row r="293" spans="1:16" ht="15" customHeight="1">
      <c r="A293" s="15"/>
      <c r="B293" s="194">
        <v>19</v>
      </c>
      <c r="C293" s="109" t="s">
        <v>1580</v>
      </c>
      <c r="D293" s="279" t="s">
        <v>45</v>
      </c>
      <c r="E293" s="280" t="s">
        <v>8</v>
      </c>
      <c r="F293" s="281">
        <v>146000</v>
      </c>
      <c r="G293" s="281">
        <v>162600</v>
      </c>
      <c r="H293" s="171"/>
      <c r="I293" s="88">
        <f t="shared" si="22"/>
        <v>162600</v>
      </c>
      <c r="J293" s="163">
        <f t="shared" si="23"/>
        <v>0</v>
      </c>
      <c r="K293" s="155">
        <f t="shared" si="24"/>
        <v>1</v>
      </c>
      <c r="L293" s="155">
        <f>IF(J293=1,SUM($J$6:J293),0)</f>
        <v>0</v>
      </c>
      <c r="M293" s="155">
        <f>IF(K293=1,SUM($K$6:K293),0)</f>
        <v>201227162.79893059</v>
      </c>
      <c r="N293" s="165">
        <f t="shared" si="25"/>
        <v>201227162.79893059</v>
      </c>
      <c r="O293" s="155">
        <f t="shared" si="26"/>
        <v>0</v>
      </c>
      <c r="P293" s="155">
        <f>IF(O293=1,SUM($O$6:O293),0)</f>
        <v>0</v>
      </c>
    </row>
    <row r="294" spans="1:16" ht="15" customHeight="1">
      <c r="A294" s="15"/>
      <c r="B294" s="194">
        <v>20</v>
      </c>
      <c r="C294" s="109" t="s">
        <v>1581</v>
      </c>
      <c r="D294" s="279" t="s">
        <v>45</v>
      </c>
      <c r="E294" s="280" t="s">
        <v>8</v>
      </c>
      <c r="F294" s="281">
        <v>156000</v>
      </c>
      <c r="G294" s="281">
        <v>173800</v>
      </c>
      <c r="H294" s="171"/>
      <c r="I294" s="88">
        <f t="shared" si="22"/>
        <v>173800</v>
      </c>
      <c r="J294" s="163">
        <f t="shared" si="23"/>
        <v>0</v>
      </c>
      <c r="K294" s="155">
        <f t="shared" si="24"/>
        <v>1</v>
      </c>
      <c r="L294" s="155">
        <f>IF(J294=1,SUM($J$6:J294),0)</f>
        <v>0</v>
      </c>
      <c r="M294" s="155">
        <f>IF(K294=1,SUM($K$6:K294),0)</f>
        <v>201227163.79893059</v>
      </c>
      <c r="N294" s="165">
        <f t="shared" si="25"/>
        <v>201227163.79893059</v>
      </c>
      <c r="O294" s="155">
        <f t="shared" si="26"/>
        <v>0</v>
      </c>
      <c r="P294" s="155">
        <f>IF(O294=1,SUM($O$6:O294),0)</f>
        <v>0</v>
      </c>
    </row>
    <row r="295" spans="1:16" ht="15" customHeight="1">
      <c r="A295" s="15"/>
      <c r="B295" s="194">
        <v>21</v>
      </c>
      <c r="C295" s="109" t="s">
        <v>1582</v>
      </c>
      <c r="D295" s="279" t="s">
        <v>45</v>
      </c>
      <c r="E295" s="280" t="s">
        <v>8</v>
      </c>
      <c r="F295" s="281">
        <v>17200</v>
      </c>
      <c r="G295" s="281">
        <v>19200</v>
      </c>
      <c r="H295" s="171"/>
      <c r="I295" s="88">
        <f t="shared" si="22"/>
        <v>19200</v>
      </c>
      <c r="J295" s="163">
        <f t="shared" si="23"/>
        <v>0</v>
      </c>
      <c r="K295" s="155">
        <f t="shared" si="24"/>
        <v>1</v>
      </c>
      <c r="L295" s="155">
        <f>IF(J295=1,SUM($J$6:J295),0)</f>
        <v>0</v>
      </c>
      <c r="M295" s="155">
        <f>IF(K295=1,SUM($K$6:K295),0)</f>
        <v>201227164.79893059</v>
      </c>
      <c r="N295" s="165">
        <f t="shared" si="25"/>
        <v>201227164.79893059</v>
      </c>
      <c r="O295" s="155">
        <f t="shared" si="26"/>
        <v>0</v>
      </c>
      <c r="P295" s="155">
        <f>IF(O295=1,SUM($O$6:O295),0)</f>
        <v>0</v>
      </c>
    </row>
    <row r="296" spans="1:16" ht="15" customHeight="1">
      <c r="A296" s="15"/>
      <c r="B296" s="194">
        <v>22</v>
      </c>
      <c r="C296" s="109" t="s">
        <v>1583</v>
      </c>
      <c r="D296" s="279" t="s">
        <v>45</v>
      </c>
      <c r="E296" s="280" t="s">
        <v>8</v>
      </c>
      <c r="F296" s="281">
        <v>21900</v>
      </c>
      <c r="G296" s="281">
        <v>24400</v>
      </c>
      <c r="H296" s="171"/>
      <c r="I296" s="88">
        <f>IF($I$5=$G$4,G296,(IF($I$5=$F$4,F296,0)))</f>
        <v>24400</v>
      </c>
      <c r="J296" s="163">
        <f t="shared" si="23"/>
        <v>0</v>
      </c>
      <c r="K296" s="155">
        <f t="shared" si="24"/>
        <v>1</v>
      </c>
      <c r="L296" s="155">
        <f>IF(J296=1,SUM($J$6:J296),0)</f>
        <v>0</v>
      </c>
      <c r="M296" s="155">
        <f>IF(K296=1,SUM($K$6:K296),0)</f>
        <v>201227165.79893059</v>
      </c>
      <c r="N296" s="165">
        <f t="shared" si="25"/>
        <v>201227165.79893059</v>
      </c>
      <c r="O296" s="155">
        <f t="shared" si="26"/>
        <v>0</v>
      </c>
      <c r="P296" s="155">
        <f>IF(O296=1,SUM($O$6:O296),0)</f>
        <v>0</v>
      </c>
    </row>
    <row r="297" spans="1:16" ht="15" customHeight="1">
      <c r="A297" s="15"/>
      <c r="B297" s="194">
        <v>23</v>
      </c>
      <c r="C297" s="109" t="s">
        <v>1584</v>
      </c>
      <c r="D297" s="279" t="s">
        <v>45</v>
      </c>
      <c r="E297" s="280" t="s">
        <v>8</v>
      </c>
      <c r="F297" s="281">
        <v>21900</v>
      </c>
      <c r="G297" s="281">
        <v>24400</v>
      </c>
      <c r="H297" s="171"/>
      <c r="I297" s="88">
        <f t="shared" si="22"/>
        <v>24400</v>
      </c>
      <c r="J297" s="163">
        <f t="shared" si="23"/>
        <v>0</v>
      </c>
      <c r="K297" s="155">
        <f t="shared" si="24"/>
        <v>1</v>
      </c>
      <c r="L297" s="155">
        <f>IF(J297=1,SUM($J$6:J297),0)</f>
        <v>0</v>
      </c>
      <c r="M297" s="155">
        <f>IF(K297=1,SUM($K$6:K297),0)</f>
        <v>201227166.79893059</v>
      </c>
      <c r="N297" s="165">
        <f t="shared" si="25"/>
        <v>201227166.79893059</v>
      </c>
      <c r="O297" s="155">
        <f t="shared" si="26"/>
        <v>0</v>
      </c>
      <c r="P297" s="155">
        <f>IF(O297=1,SUM($O$6:O297),0)</f>
        <v>0</v>
      </c>
    </row>
    <row r="298" spans="1:16" ht="15" customHeight="1">
      <c r="A298" s="15"/>
      <c r="B298" s="194">
        <v>24</v>
      </c>
      <c r="C298" s="109" t="s">
        <v>1585</v>
      </c>
      <c r="D298" s="279" t="s">
        <v>45</v>
      </c>
      <c r="E298" s="280" t="s">
        <v>8</v>
      </c>
      <c r="F298" s="281">
        <v>23500</v>
      </c>
      <c r="G298" s="281">
        <v>26200</v>
      </c>
      <c r="H298" s="171"/>
      <c r="I298" s="88">
        <f t="shared" si="22"/>
        <v>26200</v>
      </c>
      <c r="J298" s="163">
        <f t="shared" si="23"/>
        <v>0</v>
      </c>
      <c r="K298" s="155">
        <f t="shared" si="24"/>
        <v>1</v>
      </c>
      <c r="L298" s="155">
        <f>IF(J298=1,SUM($J$6:J298),0)</f>
        <v>0</v>
      </c>
      <c r="M298" s="155">
        <f>IF(K298=1,SUM($K$6:K298),0)</f>
        <v>201227167.79893059</v>
      </c>
      <c r="N298" s="165">
        <f t="shared" si="25"/>
        <v>201227167.79893059</v>
      </c>
      <c r="O298" s="155">
        <f t="shared" si="26"/>
        <v>0</v>
      </c>
      <c r="P298" s="155">
        <f>IF(O298=1,SUM($O$6:O298),0)</f>
        <v>0</v>
      </c>
    </row>
    <row r="299" spans="1:16" ht="15" customHeight="1">
      <c r="A299" s="15"/>
      <c r="B299" s="194">
        <v>25</v>
      </c>
      <c r="C299" s="109" t="s">
        <v>1586</v>
      </c>
      <c r="D299" s="279" t="s">
        <v>45</v>
      </c>
      <c r="E299" s="280" t="s">
        <v>8</v>
      </c>
      <c r="F299" s="281">
        <v>26100</v>
      </c>
      <c r="G299" s="281">
        <v>29100</v>
      </c>
      <c r="H299" s="171"/>
      <c r="I299" s="88">
        <f t="shared" si="22"/>
        <v>29100</v>
      </c>
      <c r="J299" s="163">
        <f t="shared" si="23"/>
        <v>0</v>
      </c>
      <c r="K299" s="155">
        <f t="shared" si="24"/>
        <v>1</v>
      </c>
      <c r="L299" s="155">
        <f>IF(J299=1,SUM($J$6:J299),0)</f>
        <v>0</v>
      </c>
      <c r="M299" s="155">
        <f>IF(K299=1,SUM($K$6:K299),0)</f>
        <v>201227168.79893059</v>
      </c>
      <c r="N299" s="165">
        <f t="shared" si="25"/>
        <v>201227168.79893059</v>
      </c>
      <c r="O299" s="155">
        <f t="shared" si="26"/>
        <v>0</v>
      </c>
      <c r="P299" s="155">
        <f>IF(O299=1,SUM($O$6:O299),0)</f>
        <v>0</v>
      </c>
    </row>
    <row r="300" spans="1:16" ht="15" customHeight="1">
      <c r="A300" s="15"/>
      <c r="B300" s="194">
        <v>26</v>
      </c>
      <c r="C300" s="109" t="s">
        <v>1587</v>
      </c>
      <c r="D300" s="279" t="s">
        <v>45</v>
      </c>
      <c r="E300" s="280" t="s">
        <v>8</v>
      </c>
      <c r="F300" s="281">
        <v>35500</v>
      </c>
      <c r="G300" s="281">
        <v>39500</v>
      </c>
      <c r="H300" s="171"/>
      <c r="I300" s="88">
        <f t="shared" si="22"/>
        <v>39500</v>
      </c>
      <c r="J300" s="163">
        <f t="shared" si="23"/>
        <v>0</v>
      </c>
      <c r="K300" s="155">
        <f t="shared" si="24"/>
        <v>1</v>
      </c>
      <c r="L300" s="155">
        <f>IF(J300=1,SUM($J$6:J300),0)</f>
        <v>0</v>
      </c>
      <c r="M300" s="155">
        <f>IF(K300=1,SUM($K$6:K300),0)</f>
        <v>201227169.79893059</v>
      </c>
      <c r="N300" s="165">
        <f t="shared" si="25"/>
        <v>201227169.79893059</v>
      </c>
      <c r="O300" s="155">
        <f t="shared" si="26"/>
        <v>0</v>
      </c>
      <c r="P300" s="155">
        <f>IF(O300=1,SUM($O$6:O300),0)</f>
        <v>0</v>
      </c>
    </row>
    <row r="301" spans="1:16" ht="15" customHeight="1">
      <c r="A301" s="15"/>
      <c r="B301" s="194">
        <v>27</v>
      </c>
      <c r="C301" s="109" t="s">
        <v>1588</v>
      </c>
      <c r="D301" s="279" t="s">
        <v>45</v>
      </c>
      <c r="E301" s="280" t="s">
        <v>8</v>
      </c>
      <c r="F301" s="281">
        <v>46200</v>
      </c>
      <c r="G301" s="281">
        <v>51500</v>
      </c>
      <c r="H301" s="171"/>
      <c r="I301" s="88">
        <f t="shared" si="22"/>
        <v>51500</v>
      </c>
      <c r="J301" s="163">
        <f t="shared" si="23"/>
        <v>0</v>
      </c>
      <c r="K301" s="155">
        <f t="shared" si="24"/>
        <v>1</v>
      </c>
      <c r="L301" s="155">
        <f>IF(J301=1,SUM($J$6:J301),0)</f>
        <v>0</v>
      </c>
      <c r="M301" s="155">
        <f>IF(K301=1,SUM($K$6:K301),0)</f>
        <v>201227170.79893059</v>
      </c>
      <c r="N301" s="165">
        <f t="shared" si="25"/>
        <v>201227170.79893059</v>
      </c>
      <c r="O301" s="155">
        <f t="shared" si="26"/>
        <v>0</v>
      </c>
      <c r="P301" s="155">
        <f>IF(O301=1,SUM($O$6:O301),0)</f>
        <v>0</v>
      </c>
    </row>
    <row r="302" spans="1:16" ht="15" customHeight="1">
      <c r="A302" s="15"/>
      <c r="B302" s="194">
        <v>28</v>
      </c>
      <c r="C302" s="109" t="s">
        <v>1589</v>
      </c>
      <c r="D302" s="279" t="s">
        <v>45</v>
      </c>
      <c r="E302" s="280" t="s">
        <v>8</v>
      </c>
      <c r="F302" s="281">
        <v>68700</v>
      </c>
      <c r="G302" s="281">
        <v>76500</v>
      </c>
      <c r="H302" s="171"/>
      <c r="I302" s="88">
        <f t="shared" si="22"/>
        <v>76500</v>
      </c>
      <c r="J302" s="163">
        <f t="shared" si="23"/>
        <v>0</v>
      </c>
      <c r="K302" s="155">
        <f t="shared" si="24"/>
        <v>1</v>
      </c>
      <c r="L302" s="155">
        <f>IF(J302=1,SUM($J$6:J302),0)</f>
        <v>0</v>
      </c>
      <c r="M302" s="155">
        <f>IF(K302=1,SUM($K$6:K302),0)</f>
        <v>201227171.79893059</v>
      </c>
      <c r="N302" s="165">
        <f t="shared" si="25"/>
        <v>201227171.79893059</v>
      </c>
      <c r="O302" s="155">
        <f t="shared" si="26"/>
        <v>0</v>
      </c>
      <c r="P302" s="155">
        <f>IF(O302=1,SUM($O$6:O302),0)</f>
        <v>0</v>
      </c>
    </row>
    <row r="303" spans="1:16" ht="15" customHeight="1">
      <c r="A303" s="15"/>
      <c r="B303" s="194">
        <v>29</v>
      </c>
      <c r="C303" s="109" t="s">
        <v>1590</v>
      </c>
      <c r="D303" s="279" t="s">
        <v>45</v>
      </c>
      <c r="E303" s="280" t="s">
        <v>8</v>
      </c>
      <c r="F303" s="281">
        <v>76800</v>
      </c>
      <c r="G303" s="281">
        <v>85500</v>
      </c>
      <c r="H303" s="171"/>
      <c r="I303" s="88">
        <f>IF($I$5=$G$4,G303,(IF($I$5=$F$4,F303,0)))</f>
        <v>85500</v>
      </c>
      <c r="J303" s="163">
        <f t="shared" si="23"/>
        <v>0</v>
      </c>
      <c r="K303" s="155">
        <f t="shared" si="24"/>
        <v>1</v>
      </c>
      <c r="L303" s="155">
        <f>IF(J303=1,SUM($J$6:J303),0)</f>
        <v>0</v>
      </c>
      <c r="M303" s="155">
        <f>IF(K303=1,SUM($K$6:K303),0)</f>
        <v>201227172.79893059</v>
      </c>
      <c r="N303" s="165">
        <f t="shared" si="25"/>
        <v>201227172.79893059</v>
      </c>
      <c r="O303" s="155">
        <f t="shared" si="26"/>
        <v>0</v>
      </c>
      <c r="P303" s="155">
        <f>IF(O303=1,SUM($O$6:O303),0)</f>
        <v>0</v>
      </c>
    </row>
    <row r="304" spans="1:16" ht="15" customHeight="1">
      <c r="A304" s="15"/>
      <c r="B304" s="194">
        <v>30</v>
      </c>
      <c r="C304" s="109" t="s">
        <v>1591</v>
      </c>
      <c r="D304" s="279" t="s">
        <v>45</v>
      </c>
      <c r="E304" s="280" t="s">
        <v>8</v>
      </c>
      <c r="F304" s="281">
        <v>23000</v>
      </c>
      <c r="G304" s="281">
        <v>25600</v>
      </c>
      <c r="H304" s="171"/>
      <c r="I304" s="88">
        <f t="shared" si="22"/>
        <v>25600</v>
      </c>
      <c r="J304" s="163">
        <f t="shared" si="23"/>
        <v>0</v>
      </c>
      <c r="K304" s="155">
        <f t="shared" si="24"/>
        <v>1</v>
      </c>
      <c r="L304" s="155">
        <f>IF(J304=1,SUM($J$6:J304),0)</f>
        <v>0</v>
      </c>
      <c r="M304" s="155">
        <f>IF(K304=1,SUM($K$6:K304),0)</f>
        <v>201227173.79893059</v>
      </c>
      <c r="N304" s="165">
        <f t="shared" si="25"/>
        <v>201227173.79893059</v>
      </c>
      <c r="O304" s="155">
        <f t="shared" si="26"/>
        <v>0</v>
      </c>
      <c r="P304" s="155">
        <f>IF(O304=1,SUM($O$6:O304),0)</f>
        <v>0</v>
      </c>
    </row>
    <row r="305" spans="1:16" ht="15" customHeight="1">
      <c r="A305" s="15"/>
      <c r="B305" s="194">
        <v>31</v>
      </c>
      <c r="C305" s="109" t="s">
        <v>1592</v>
      </c>
      <c r="D305" s="279" t="s">
        <v>45</v>
      </c>
      <c r="E305" s="280" t="s">
        <v>8</v>
      </c>
      <c r="F305" s="281">
        <v>25700</v>
      </c>
      <c r="G305" s="281">
        <v>28600</v>
      </c>
      <c r="H305" s="171"/>
      <c r="I305" s="88">
        <f t="shared" si="22"/>
        <v>28600</v>
      </c>
      <c r="J305" s="163">
        <f t="shared" si="23"/>
        <v>0</v>
      </c>
      <c r="K305" s="155">
        <f t="shared" si="24"/>
        <v>1</v>
      </c>
      <c r="L305" s="155">
        <f>IF(J305=1,SUM($J$6:J305),0)</f>
        <v>0</v>
      </c>
      <c r="M305" s="155">
        <f>IF(K305=1,SUM($K$6:K305),0)</f>
        <v>201227174.79893059</v>
      </c>
      <c r="N305" s="165">
        <f t="shared" si="25"/>
        <v>201227174.79893059</v>
      </c>
      <c r="O305" s="155">
        <f t="shared" si="26"/>
        <v>0</v>
      </c>
      <c r="P305" s="155">
        <f>IF(O305=1,SUM($O$6:O305),0)</f>
        <v>0</v>
      </c>
    </row>
    <row r="306" spans="1:16" ht="15" customHeight="1">
      <c r="A306" s="15"/>
      <c r="B306" s="194">
        <v>32</v>
      </c>
      <c r="C306" s="109" t="s">
        <v>1593</v>
      </c>
      <c r="D306" s="279" t="s">
        <v>45</v>
      </c>
      <c r="E306" s="280" t="s">
        <v>8</v>
      </c>
      <c r="F306" s="281">
        <v>38100</v>
      </c>
      <c r="G306" s="281">
        <v>42400</v>
      </c>
      <c r="H306" s="171"/>
      <c r="I306" s="88">
        <f t="shared" si="22"/>
        <v>42400</v>
      </c>
      <c r="J306" s="163">
        <f t="shared" si="23"/>
        <v>0</v>
      </c>
      <c r="K306" s="155">
        <f t="shared" si="24"/>
        <v>1</v>
      </c>
      <c r="L306" s="155">
        <f>IF(J306=1,SUM($J$6:J306),0)</f>
        <v>0</v>
      </c>
      <c r="M306" s="155">
        <f>IF(K306=1,SUM($K$6:K306),0)</f>
        <v>201227175.79893059</v>
      </c>
      <c r="N306" s="165">
        <f t="shared" si="25"/>
        <v>201227175.79893059</v>
      </c>
      <c r="O306" s="155">
        <f t="shared" si="26"/>
        <v>0</v>
      </c>
      <c r="P306" s="155">
        <f>IF(O306=1,SUM($O$6:O306),0)</f>
        <v>0</v>
      </c>
    </row>
    <row r="307" spans="1:16" ht="15" customHeight="1">
      <c r="A307" s="15"/>
      <c r="B307" s="194">
        <v>33</v>
      </c>
      <c r="C307" s="109" t="s">
        <v>1594</v>
      </c>
      <c r="D307" s="279" t="s">
        <v>45</v>
      </c>
      <c r="E307" s="280" t="s">
        <v>8</v>
      </c>
      <c r="F307" s="281">
        <v>48000</v>
      </c>
      <c r="G307" s="281">
        <v>53500</v>
      </c>
      <c r="H307" s="171"/>
      <c r="I307" s="88">
        <f t="shared" si="22"/>
        <v>53500</v>
      </c>
      <c r="J307" s="163">
        <f t="shared" si="23"/>
        <v>0</v>
      </c>
      <c r="K307" s="155">
        <f t="shared" si="24"/>
        <v>1</v>
      </c>
      <c r="L307" s="155">
        <f>IF(J307=1,SUM($J$6:J307),0)</f>
        <v>0</v>
      </c>
      <c r="M307" s="155">
        <f>IF(K307=1,SUM($K$6:K307),0)</f>
        <v>201227176.79893059</v>
      </c>
      <c r="N307" s="165">
        <f t="shared" si="25"/>
        <v>201227176.79893059</v>
      </c>
      <c r="O307" s="155">
        <f t="shared" si="26"/>
        <v>0</v>
      </c>
      <c r="P307" s="155">
        <f>IF(O307=1,SUM($O$6:O307),0)</f>
        <v>0</v>
      </c>
    </row>
    <row r="308" spans="1:16" ht="15" customHeight="1">
      <c r="A308" s="15"/>
      <c r="B308" s="194">
        <v>34</v>
      </c>
      <c r="C308" s="109" t="s">
        <v>1595</v>
      </c>
      <c r="D308" s="279" t="s">
        <v>45</v>
      </c>
      <c r="E308" s="280" t="s">
        <v>8</v>
      </c>
      <c r="F308" s="281">
        <v>60000</v>
      </c>
      <c r="G308" s="281">
        <v>66800</v>
      </c>
      <c r="H308" s="171"/>
      <c r="I308" s="88">
        <f t="shared" si="22"/>
        <v>66800</v>
      </c>
      <c r="J308" s="163">
        <f t="shared" si="23"/>
        <v>0</v>
      </c>
      <c r="K308" s="155">
        <f t="shared" si="24"/>
        <v>1</v>
      </c>
      <c r="L308" s="155">
        <f>IF(J308=1,SUM($J$6:J308),0)</f>
        <v>0</v>
      </c>
      <c r="M308" s="155">
        <f>IF(K308=1,SUM($K$6:K308),0)</f>
        <v>201227177.79893059</v>
      </c>
      <c r="N308" s="165">
        <f t="shared" si="25"/>
        <v>201227177.79893059</v>
      </c>
      <c r="O308" s="155">
        <f t="shared" si="26"/>
        <v>0</v>
      </c>
      <c r="P308" s="155">
        <f>IF(O308=1,SUM($O$6:O308),0)</f>
        <v>0</v>
      </c>
    </row>
    <row r="309" spans="1:16" ht="15" customHeight="1">
      <c r="A309" s="15"/>
      <c r="B309" s="194">
        <v>35</v>
      </c>
      <c r="C309" s="109" t="s">
        <v>1596</v>
      </c>
      <c r="D309" s="279" t="s">
        <v>45</v>
      </c>
      <c r="E309" s="280" t="s">
        <v>8</v>
      </c>
      <c r="F309" s="281">
        <v>79000</v>
      </c>
      <c r="G309" s="281">
        <v>88000</v>
      </c>
      <c r="H309" s="171"/>
      <c r="I309" s="88">
        <f t="shared" si="22"/>
        <v>88000</v>
      </c>
      <c r="J309" s="163">
        <f t="shared" si="23"/>
        <v>0</v>
      </c>
      <c r="K309" s="155">
        <f t="shared" si="24"/>
        <v>1</v>
      </c>
      <c r="L309" s="155">
        <f>IF(J309=1,SUM($J$6:J309),0)</f>
        <v>0</v>
      </c>
      <c r="M309" s="155">
        <f>IF(K309=1,SUM($K$6:K309),0)</f>
        <v>201227178.79893059</v>
      </c>
      <c r="N309" s="165">
        <f t="shared" si="25"/>
        <v>201227178.79893059</v>
      </c>
      <c r="O309" s="155">
        <f t="shared" si="26"/>
        <v>0</v>
      </c>
      <c r="P309" s="155">
        <f>IF(O309=1,SUM($O$6:O309),0)</f>
        <v>0</v>
      </c>
    </row>
    <row r="310" spans="1:16" ht="15" customHeight="1">
      <c r="A310" s="15"/>
      <c r="B310" s="194">
        <v>36</v>
      </c>
      <c r="C310" s="109" t="s">
        <v>1597</v>
      </c>
      <c r="D310" s="279" t="s">
        <v>45</v>
      </c>
      <c r="E310" s="280" t="s">
        <v>8</v>
      </c>
      <c r="F310" s="281">
        <v>99600</v>
      </c>
      <c r="G310" s="281">
        <v>110900</v>
      </c>
      <c r="H310" s="171"/>
      <c r="I310" s="88">
        <f t="shared" si="22"/>
        <v>110900</v>
      </c>
      <c r="J310" s="163">
        <f t="shared" si="23"/>
        <v>0</v>
      </c>
      <c r="K310" s="155">
        <f t="shared" si="24"/>
        <v>1</v>
      </c>
      <c r="L310" s="155">
        <f>IF(J310=1,SUM($J$6:J310),0)</f>
        <v>0</v>
      </c>
      <c r="M310" s="155">
        <f>IF(K310=1,SUM($K$6:K310),0)</f>
        <v>201227179.79893059</v>
      </c>
      <c r="N310" s="165">
        <f t="shared" si="25"/>
        <v>201227179.79893059</v>
      </c>
      <c r="O310" s="155">
        <f t="shared" si="26"/>
        <v>0</v>
      </c>
      <c r="P310" s="155">
        <f>IF(O310=1,SUM($O$6:O310),0)</f>
        <v>0</v>
      </c>
    </row>
    <row r="311" spans="1:16" ht="15" customHeight="1">
      <c r="A311" s="15"/>
      <c r="B311" s="194">
        <v>37</v>
      </c>
      <c r="C311" s="109" t="s">
        <v>1598</v>
      </c>
      <c r="D311" s="279" t="s">
        <v>45</v>
      </c>
      <c r="E311" s="280" t="s">
        <v>8</v>
      </c>
      <c r="F311" s="281">
        <v>170800</v>
      </c>
      <c r="G311" s="281">
        <v>190300</v>
      </c>
      <c r="H311" s="171"/>
      <c r="I311" s="88">
        <f t="shared" si="22"/>
        <v>190300</v>
      </c>
      <c r="J311" s="163">
        <f t="shared" si="23"/>
        <v>0</v>
      </c>
      <c r="K311" s="155">
        <f t="shared" si="24"/>
        <v>1</v>
      </c>
      <c r="L311" s="155">
        <f>IF(J311=1,SUM($J$6:J311),0)</f>
        <v>0</v>
      </c>
      <c r="M311" s="155">
        <f>IF(K311=1,SUM($K$6:K311),0)</f>
        <v>201227180.79893059</v>
      </c>
      <c r="N311" s="165">
        <f t="shared" si="25"/>
        <v>201227180.79893059</v>
      </c>
      <c r="O311" s="155">
        <f t="shared" si="26"/>
        <v>0</v>
      </c>
      <c r="P311" s="155">
        <f>IF(O311=1,SUM($O$6:O311),0)</f>
        <v>0</v>
      </c>
    </row>
    <row r="312" spans="1:16" ht="15" customHeight="1">
      <c r="A312" s="15"/>
      <c r="B312" s="194">
        <v>38</v>
      </c>
      <c r="C312" s="109" t="s">
        <v>1461</v>
      </c>
      <c r="D312" s="279" t="s">
        <v>45</v>
      </c>
      <c r="E312" s="280" t="s">
        <v>8</v>
      </c>
      <c r="F312" s="281">
        <v>197400</v>
      </c>
      <c r="G312" s="281">
        <v>219900</v>
      </c>
      <c r="H312" s="171"/>
      <c r="I312" s="88">
        <f t="shared" si="22"/>
        <v>219900</v>
      </c>
      <c r="J312" s="163">
        <f t="shared" si="23"/>
        <v>0</v>
      </c>
      <c r="K312" s="155">
        <f t="shared" si="24"/>
        <v>1</v>
      </c>
      <c r="L312" s="155">
        <f>IF(J312=1,SUM($J$6:J312),0)</f>
        <v>0</v>
      </c>
      <c r="M312" s="155">
        <f>IF(K312=1,SUM($K$6:K312),0)</f>
        <v>201227181.79893059</v>
      </c>
      <c r="N312" s="165">
        <f t="shared" si="25"/>
        <v>201227181.79893059</v>
      </c>
      <c r="O312" s="155">
        <f t="shared" si="26"/>
        <v>0</v>
      </c>
      <c r="P312" s="155">
        <f>IF(O312=1,SUM($O$6:O312),0)</f>
        <v>0</v>
      </c>
    </row>
    <row r="313" spans="1:16" ht="15" customHeight="1">
      <c r="A313" s="15"/>
      <c r="B313" s="194">
        <v>39</v>
      </c>
      <c r="C313" s="109" t="s">
        <v>1462</v>
      </c>
      <c r="D313" s="279" t="s">
        <v>45</v>
      </c>
      <c r="E313" s="280" t="s">
        <v>8</v>
      </c>
      <c r="F313" s="281">
        <v>158100</v>
      </c>
      <c r="G313" s="281">
        <v>176100</v>
      </c>
      <c r="H313" s="171"/>
      <c r="I313" s="88">
        <f t="shared" si="22"/>
        <v>176100</v>
      </c>
      <c r="J313" s="163">
        <f t="shared" si="23"/>
        <v>0</v>
      </c>
      <c r="K313" s="155">
        <f t="shared" si="24"/>
        <v>1</v>
      </c>
      <c r="L313" s="155">
        <f>IF(J313=1,SUM($J$6:J313),0)</f>
        <v>0</v>
      </c>
      <c r="M313" s="155">
        <f>IF(K313=1,SUM($K$6:K313),0)</f>
        <v>201227182.79893059</v>
      </c>
      <c r="N313" s="165">
        <f t="shared" si="25"/>
        <v>201227182.79893059</v>
      </c>
      <c r="O313" s="155">
        <f t="shared" si="26"/>
        <v>0</v>
      </c>
      <c r="P313" s="155">
        <f>IF(O313=1,SUM($O$6:O313),0)</f>
        <v>0</v>
      </c>
    </row>
    <row r="314" spans="1:16" ht="15" customHeight="1">
      <c r="A314" s="15"/>
      <c r="B314" s="194"/>
      <c r="C314" s="109" t="s">
        <v>48</v>
      </c>
      <c r="D314" s="279" t="s">
        <v>48</v>
      </c>
      <c r="E314" s="280"/>
      <c r="F314" s="281"/>
      <c r="G314" s="281"/>
      <c r="H314" s="171"/>
      <c r="I314" s="88">
        <f t="shared" si="22"/>
        <v>0</v>
      </c>
      <c r="J314" s="163">
        <f t="shared" si="23"/>
        <v>0</v>
      </c>
      <c r="K314" s="155">
        <f t="shared" si="24"/>
        <v>0</v>
      </c>
      <c r="L314" s="155">
        <f>IF(J314=1,SUM($J$6:J314),0)</f>
        <v>0</v>
      </c>
      <c r="M314" s="155">
        <f>IF(K314=1,SUM($K$6:K314),0)</f>
        <v>0</v>
      </c>
      <c r="N314" s="165">
        <f t="shared" si="25"/>
        <v>0</v>
      </c>
      <c r="O314" s="155">
        <f t="shared" si="26"/>
        <v>0</v>
      </c>
      <c r="P314" s="155">
        <f>IF(O314=1,SUM($O$6:O314),0)</f>
        <v>0</v>
      </c>
    </row>
    <row r="315" spans="1:16" ht="15" customHeight="1">
      <c r="A315" s="15"/>
      <c r="B315" s="194" t="s">
        <v>584</v>
      </c>
      <c r="C315" s="109" t="s">
        <v>585</v>
      </c>
      <c r="D315" s="279" t="s">
        <v>48</v>
      </c>
      <c r="E315" s="280"/>
      <c r="F315" s="281"/>
      <c r="G315" s="281"/>
      <c r="H315" s="171"/>
      <c r="I315" s="88">
        <f t="shared" si="22"/>
        <v>0</v>
      </c>
      <c r="J315" s="163">
        <f t="shared" si="23"/>
        <v>0</v>
      </c>
      <c r="K315" s="155">
        <f t="shared" si="24"/>
        <v>0</v>
      </c>
      <c r="L315" s="155">
        <f>IF(J315=1,SUM($J$6:J315),0)</f>
        <v>0</v>
      </c>
      <c r="M315" s="155">
        <f>IF(K315=1,SUM($K$6:K315),0)</f>
        <v>0</v>
      </c>
      <c r="N315" s="165">
        <f t="shared" si="25"/>
        <v>0</v>
      </c>
      <c r="O315" s="155">
        <f t="shared" si="26"/>
        <v>0</v>
      </c>
      <c r="P315" s="155">
        <f>IF(O315=1,SUM($O$6:O315),0)</f>
        <v>0</v>
      </c>
    </row>
    <row r="316" spans="1:16" ht="15" customHeight="1">
      <c r="A316" s="15"/>
      <c r="B316" s="174">
        <v>1</v>
      </c>
      <c r="C316" s="109" t="s">
        <v>111</v>
      </c>
      <c r="D316" s="279" t="s">
        <v>45</v>
      </c>
      <c r="E316" s="280" t="s">
        <v>112</v>
      </c>
      <c r="F316" s="281">
        <v>125000</v>
      </c>
      <c r="G316" s="281">
        <v>125000</v>
      </c>
      <c r="H316" s="171"/>
      <c r="I316" s="88">
        <f t="shared" si="22"/>
        <v>125000</v>
      </c>
      <c r="J316" s="163">
        <f t="shared" si="23"/>
        <v>0</v>
      </c>
      <c r="K316" s="155">
        <f t="shared" si="24"/>
        <v>1</v>
      </c>
      <c r="L316" s="155">
        <f>IF(J316=1,SUM($J$6:J316),0)</f>
        <v>0</v>
      </c>
      <c r="M316" s="155">
        <f>IF(K316=1,SUM($K$6:K316),0)</f>
        <v>201227183.79893059</v>
      </c>
      <c r="N316" s="165">
        <f t="shared" si="25"/>
        <v>201227183.79893059</v>
      </c>
      <c r="O316" s="155">
        <f t="shared" si="26"/>
        <v>0</v>
      </c>
      <c r="P316" s="155">
        <f>IF(O316=1,SUM($O$6:O316),0)</f>
        <v>0</v>
      </c>
    </row>
    <row r="317" spans="1:16" ht="15" customHeight="1">
      <c r="A317" s="15"/>
      <c r="B317" s="174">
        <v>2</v>
      </c>
      <c r="C317" s="109" t="s">
        <v>113</v>
      </c>
      <c r="D317" s="279" t="s">
        <v>45</v>
      </c>
      <c r="E317" s="280" t="s">
        <v>114</v>
      </c>
      <c r="F317" s="281">
        <v>74000</v>
      </c>
      <c r="G317" s="281">
        <v>74000</v>
      </c>
      <c r="H317" s="171"/>
      <c r="I317" s="88">
        <f t="shared" si="22"/>
        <v>74000</v>
      </c>
      <c r="J317" s="163">
        <f t="shared" si="23"/>
        <v>0</v>
      </c>
      <c r="K317" s="155">
        <f t="shared" si="24"/>
        <v>1</v>
      </c>
      <c r="L317" s="155">
        <f>IF(J317=1,SUM($J$6:J317),0)</f>
        <v>0</v>
      </c>
      <c r="M317" s="155">
        <f>IF(K317=1,SUM($K$6:K317),0)</f>
        <v>201227184.79893059</v>
      </c>
      <c r="N317" s="165">
        <f t="shared" si="25"/>
        <v>201227184.79893059</v>
      </c>
      <c r="O317" s="155">
        <f t="shared" si="26"/>
        <v>0</v>
      </c>
      <c r="P317" s="155">
        <f>IF(O317=1,SUM($O$6:O317),0)</f>
        <v>0</v>
      </c>
    </row>
    <row r="318" spans="1:16" ht="15" customHeight="1">
      <c r="A318" s="15"/>
      <c r="B318" s="174">
        <v>3</v>
      </c>
      <c r="C318" s="109" t="s">
        <v>1156</v>
      </c>
      <c r="D318" s="279" t="s">
        <v>45</v>
      </c>
      <c r="E318" s="280" t="s">
        <v>8</v>
      </c>
      <c r="F318" s="281">
        <v>4500</v>
      </c>
      <c r="G318" s="281">
        <v>4500</v>
      </c>
      <c r="H318" s="171"/>
      <c r="I318" s="88">
        <f t="shared" si="22"/>
        <v>4500</v>
      </c>
      <c r="J318" s="163">
        <f t="shared" si="23"/>
        <v>0</v>
      </c>
      <c r="K318" s="155">
        <f t="shared" si="24"/>
        <v>1</v>
      </c>
      <c r="L318" s="155">
        <f>IF(J318=1,SUM($J$6:J318),0)</f>
        <v>0</v>
      </c>
      <c r="M318" s="155">
        <f>IF(K318=1,SUM($K$6:K318),0)</f>
        <v>201227185.79893059</v>
      </c>
      <c r="N318" s="165">
        <f t="shared" si="25"/>
        <v>201227185.79893059</v>
      </c>
      <c r="O318" s="155">
        <f t="shared" si="26"/>
        <v>0</v>
      </c>
      <c r="P318" s="155">
        <f>IF(O318=1,SUM($O$6:O318),0)</f>
        <v>0</v>
      </c>
    </row>
    <row r="319" spans="1:16" ht="15" customHeight="1">
      <c r="A319" s="15"/>
      <c r="B319" s="174">
        <v>4</v>
      </c>
      <c r="C319" s="109" t="s">
        <v>1154</v>
      </c>
      <c r="D319" s="279" t="s">
        <v>45</v>
      </c>
      <c r="E319" s="280" t="s">
        <v>24</v>
      </c>
      <c r="F319" s="281">
        <v>3888</v>
      </c>
      <c r="G319" s="281">
        <v>3888</v>
      </c>
      <c r="H319" s="171"/>
      <c r="I319" s="88">
        <f t="shared" si="22"/>
        <v>3888</v>
      </c>
      <c r="J319" s="163">
        <f t="shared" si="23"/>
        <v>0</v>
      </c>
      <c r="K319" s="155">
        <f t="shared" si="24"/>
        <v>1</v>
      </c>
      <c r="L319" s="155">
        <f>IF(J319=1,SUM($J$6:J319),0)</f>
        <v>0</v>
      </c>
      <c r="M319" s="155">
        <f>IF(K319=1,SUM($K$6:K319),0)</f>
        <v>201227186.79893059</v>
      </c>
      <c r="N319" s="165">
        <f t="shared" si="25"/>
        <v>201227186.79893059</v>
      </c>
      <c r="O319" s="155">
        <f t="shared" si="26"/>
        <v>0</v>
      </c>
      <c r="P319" s="155">
        <f>IF(O319=1,SUM($O$6:O319),0)</f>
        <v>0</v>
      </c>
    </row>
    <row r="320" spans="1:16" ht="15" customHeight="1">
      <c r="A320" s="15"/>
      <c r="B320" s="174">
        <v>5</v>
      </c>
      <c r="C320" s="109" t="s">
        <v>1155</v>
      </c>
      <c r="D320" s="279" t="s">
        <v>45</v>
      </c>
      <c r="E320" s="280" t="s">
        <v>24</v>
      </c>
      <c r="F320" s="281">
        <v>2900</v>
      </c>
      <c r="G320" s="281">
        <v>2900</v>
      </c>
      <c r="H320" s="171"/>
      <c r="I320" s="88">
        <f t="shared" si="22"/>
        <v>2900</v>
      </c>
      <c r="J320" s="163">
        <f t="shared" si="23"/>
        <v>0</v>
      </c>
      <c r="K320" s="155">
        <f t="shared" si="24"/>
        <v>1</v>
      </c>
      <c r="L320" s="155">
        <f>IF(J320=1,SUM($J$6:J320),0)</f>
        <v>0</v>
      </c>
      <c r="M320" s="155">
        <f>IF(K320=1,SUM($K$6:K320),0)</f>
        <v>201227187.79893059</v>
      </c>
      <c r="N320" s="165">
        <f t="shared" si="25"/>
        <v>201227187.79893059</v>
      </c>
      <c r="O320" s="155">
        <f t="shared" si="26"/>
        <v>0</v>
      </c>
      <c r="P320" s="155">
        <f>IF(O320=1,SUM($O$6:O320),0)</f>
        <v>0</v>
      </c>
    </row>
    <row r="321" spans="1:16" ht="15" customHeight="1">
      <c r="A321" s="15"/>
      <c r="B321" s="174">
        <v>6</v>
      </c>
      <c r="C321" s="109" t="s">
        <v>115</v>
      </c>
      <c r="D321" s="279" t="s">
        <v>45</v>
      </c>
      <c r="E321" s="280" t="s">
        <v>24</v>
      </c>
      <c r="F321" s="281">
        <v>11500</v>
      </c>
      <c r="G321" s="281">
        <v>11500</v>
      </c>
      <c r="H321" s="171"/>
      <c r="I321" s="88">
        <f t="shared" si="22"/>
        <v>11500</v>
      </c>
      <c r="J321" s="163">
        <f t="shared" si="23"/>
        <v>0</v>
      </c>
      <c r="K321" s="155">
        <f t="shared" si="24"/>
        <v>1</v>
      </c>
      <c r="L321" s="155">
        <f>IF(J321=1,SUM($J$6:J321),0)</f>
        <v>0</v>
      </c>
      <c r="M321" s="155">
        <f>IF(K321=1,SUM($K$6:K321),0)</f>
        <v>201227188.79893059</v>
      </c>
      <c r="N321" s="165">
        <f t="shared" si="25"/>
        <v>201227188.79893059</v>
      </c>
      <c r="O321" s="155">
        <f t="shared" si="26"/>
        <v>0</v>
      </c>
      <c r="P321" s="155">
        <f>IF(O321=1,SUM($O$6:O321),0)</f>
        <v>0</v>
      </c>
    </row>
    <row r="322" spans="1:16" ht="15" customHeight="1">
      <c r="A322" s="15"/>
      <c r="B322" s="174">
        <v>7</v>
      </c>
      <c r="C322" s="109" t="s">
        <v>116</v>
      </c>
      <c r="D322" s="279" t="s">
        <v>45</v>
      </c>
      <c r="E322" s="280" t="s">
        <v>24</v>
      </c>
      <c r="F322" s="281">
        <v>6100</v>
      </c>
      <c r="G322" s="281">
        <v>6100</v>
      </c>
      <c r="H322" s="171"/>
      <c r="I322" s="88">
        <f t="shared" ref="I322:I386" si="27">IF($I$5=$G$4,G322,(IF($I$5=$F$4,F322,0)))</f>
        <v>6100</v>
      </c>
      <c r="J322" s="163">
        <f t="shared" si="23"/>
        <v>0</v>
      </c>
      <c r="K322" s="155">
        <f t="shared" si="24"/>
        <v>1</v>
      </c>
      <c r="L322" s="155">
        <f>IF(J322=1,SUM($J$6:J322),0)</f>
        <v>0</v>
      </c>
      <c r="M322" s="155">
        <f>IF(K322=1,SUM($K$6:K322),0)</f>
        <v>201227189.79893059</v>
      </c>
      <c r="N322" s="165">
        <f t="shared" si="25"/>
        <v>201227189.79893059</v>
      </c>
      <c r="O322" s="155">
        <f t="shared" si="26"/>
        <v>0</v>
      </c>
      <c r="P322" s="155">
        <f>IF(O322=1,SUM($O$6:O322),0)</f>
        <v>0</v>
      </c>
    </row>
    <row r="323" spans="1:16" ht="15" customHeight="1">
      <c r="A323" s="15"/>
      <c r="B323" s="174">
        <v>8</v>
      </c>
      <c r="C323" s="109" t="s">
        <v>117</v>
      </c>
      <c r="D323" s="279" t="s">
        <v>45</v>
      </c>
      <c r="E323" s="280" t="s">
        <v>8</v>
      </c>
      <c r="F323" s="281">
        <v>58600</v>
      </c>
      <c r="G323" s="281">
        <v>58600</v>
      </c>
      <c r="H323" s="171"/>
      <c r="I323" s="88">
        <f t="shared" si="27"/>
        <v>58600</v>
      </c>
      <c r="J323" s="163">
        <f t="shared" si="23"/>
        <v>0</v>
      </c>
      <c r="K323" s="155">
        <f t="shared" si="24"/>
        <v>1</v>
      </c>
      <c r="L323" s="155">
        <f>IF(J323=1,SUM($J$6:J323),0)</f>
        <v>0</v>
      </c>
      <c r="M323" s="155">
        <f>IF(K323=1,SUM($K$6:K323),0)</f>
        <v>201227190.79893059</v>
      </c>
      <c r="N323" s="165">
        <f t="shared" si="25"/>
        <v>201227190.79893059</v>
      </c>
      <c r="O323" s="155">
        <f t="shared" si="26"/>
        <v>0</v>
      </c>
      <c r="P323" s="155">
        <f>IF(O323=1,SUM($O$6:O323),0)</f>
        <v>0</v>
      </c>
    </row>
    <row r="324" spans="1:16" ht="15" customHeight="1">
      <c r="A324" s="15"/>
      <c r="B324" s="174">
        <v>9</v>
      </c>
      <c r="C324" s="109" t="s">
        <v>586</v>
      </c>
      <c r="D324" s="279" t="s">
        <v>45</v>
      </c>
      <c r="E324" s="280" t="s">
        <v>24</v>
      </c>
      <c r="F324" s="281">
        <v>15400</v>
      </c>
      <c r="G324" s="281">
        <v>15400</v>
      </c>
      <c r="H324" s="171"/>
      <c r="I324" s="88">
        <f t="shared" si="27"/>
        <v>15400</v>
      </c>
      <c r="J324" s="163">
        <f t="shared" si="23"/>
        <v>0</v>
      </c>
      <c r="K324" s="155">
        <f t="shared" si="24"/>
        <v>1</v>
      </c>
      <c r="L324" s="155">
        <f>IF(J324=1,SUM($J$6:J324),0)</f>
        <v>0</v>
      </c>
      <c r="M324" s="155">
        <f>IF(K324=1,SUM($K$6:K324),0)</f>
        <v>201227191.79893059</v>
      </c>
      <c r="N324" s="165">
        <f t="shared" si="25"/>
        <v>201227191.79893059</v>
      </c>
      <c r="O324" s="155">
        <f t="shared" si="26"/>
        <v>0</v>
      </c>
      <c r="P324" s="155">
        <f>IF(O324=1,SUM($O$6:O324),0)</f>
        <v>0</v>
      </c>
    </row>
    <row r="325" spans="1:16" ht="15" customHeight="1">
      <c r="A325" s="15"/>
      <c r="B325" s="174">
        <v>10</v>
      </c>
      <c r="C325" s="109" t="s">
        <v>118</v>
      </c>
      <c r="D325" s="279" t="s">
        <v>45</v>
      </c>
      <c r="E325" s="280" t="s">
        <v>24</v>
      </c>
      <c r="F325" s="281">
        <v>5300</v>
      </c>
      <c r="G325" s="281">
        <v>5300</v>
      </c>
      <c r="H325" s="171"/>
      <c r="I325" s="88">
        <f t="shared" si="27"/>
        <v>5300</v>
      </c>
      <c r="J325" s="163">
        <f t="shared" si="23"/>
        <v>0</v>
      </c>
      <c r="K325" s="155">
        <f t="shared" si="24"/>
        <v>1</v>
      </c>
      <c r="L325" s="155">
        <f>IF(J325=1,SUM($J$6:J325),0)</f>
        <v>0</v>
      </c>
      <c r="M325" s="155">
        <f>IF(K325=1,SUM($K$6:K325),0)</f>
        <v>201227192.79893059</v>
      </c>
      <c r="N325" s="165">
        <f t="shared" si="25"/>
        <v>201227192.79893059</v>
      </c>
      <c r="O325" s="155">
        <f t="shared" si="26"/>
        <v>0</v>
      </c>
      <c r="P325" s="155">
        <f>IF(O325=1,SUM($O$6:O325),0)</f>
        <v>0</v>
      </c>
    </row>
    <row r="326" spans="1:16" ht="15" customHeight="1">
      <c r="A326" s="15"/>
      <c r="B326" s="174">
        <v>11</v>
      </c>
      <c r="C326" s="109" t="s">
        <v>119</v>
      </c>
      <c r="D326" s="279" t="s">
        <v>45</v>
      </c>
      <c r="E326" s="280" t="s">
        <v>24</v>
      </c>
      <c r="F326" s="281">
        <v>8900</v>
      </c>
      <c r="G326" s="281">
        <v>8900</v>
      </c>
      <c r="H326" s="171"/>
      <c r="I326" s="88">
        <f t="shared" si="27"/>
        <v>8900</v>
      </c>
      <c r="J326" s="163">
        <f t="shared" si="23"/>
        <v>0</v>
      </c>
      <c r="K326" s="155">
        <f t="shared" si="24"/>
        <v>1</v>
      </c>
      <c r="L326" s="155">
        <f>IF(J326=1,SUM($J$6:J326),0)</f>
        <v>0</v>
      </c>
      <c r="M326" s="155">
        <f>IF(K326=1,SUM($K$6:K326),0)</f>
        <v>201227193.79893059</v>
      </c>
      <c r="N326" s="165">
        <f t="shared" si="25"/>
        <v>201227193.79893059</v>
      </c>
      <c r="O326" s="155">
        <f t="shared" si="26"/>
        <v>0</v>
      </c>
      <c r="P326" s="155">
        <f>IF(O326=1,SUM($O$6:O326),0)</f>
        <v>0</v>
      </c>
    </row>
    <row r="327" spans="1:16" ht="15" customHeight="1">
      <c r="A327" s="15"/>
      <c r="B327" s="174">
        <v>12</v>
      </c>
      <c r="C327" s="109" t="s">
        <v>120</v>
      </c>
      <c r="D327" s="279" t="s">
        <v>45</v>
      </c>
      <c r="E327" s="280" t="s">
        <v>24</v>
      </c>
      <c r="F327" s="281">
        <v>15800</v>
      </c>
      <c r="G327" s="281">
        <v>15800</v>
      </c>
      <c r="H327" s="171"/>
      <c r="I327" s="88">
        <f t="shared" si="27"/>
        <v>15800</v>
      </c>
      <c r="J327" s="163">
        <f t="shared" si="23"/>
        <v>0</v>
      </c>
      <c r="K327" s="155">
        <f t="shared" si="24"/>
        <v>1</v>
      </c>
      <c r="L327" s="155">
        <f>IF(J327=1,SUM($J$6:J327),0)</f>
        <v>0</v>
      </c>
      <c r="M327" s="155">
        <f>IF(K327=1,SUM($K$6:K327),0)</f>
        <v>201227194.79893059</v>
      </c>
      <c r="N327" s="165">
        <f t="shared" si="25"/>
        <v>201227194.79893059</v>
      </c>
      <c r="O327" s="155">
        <f t="shared" si="26"/>
        <v>0</v>
      </c>
      <c r="P327" s="155">
        <f>IF(O327=1,SUM($O$6:O327),0)</f>
        <v>0</v>
      </c>
    </row>
    <row r="328" spans="1:16" ht="15" customHeight="1">
      <c r="A328" s="15"/>
      <c r="B328" s="174">
        <v>13</v>
      </c>
      <c r="C328" s="109" t="s">
        <v>121</v>
      </c>
      <c r="D328" s="279" t="s">
        <v>45</v>
      </c>
      <c r="E328" s="280" t="s">
        <v>24</v>
      </c>
      <c r="F328" s="281">
        <v>13800</v>
      </c>
      <c r="G328" s="281">
        <v>13800</v>
      </c>
      <c r="H328" s="171"/>
      <c r="I328" s="88">
        <f t="shared" si="27"/>
        <v>13800</v>
      </c>
      <c r="J328" s="163">
        <f t="shared" si="23"/>
        <v>0</v>
      </c>
      <c r="K328" s="155">
        <f t="shared" si="24"/>
        <v>1</v>
      </c>
      <c r="L328" s="155">
        <f>IF(J328=1,SUM($J$6:J328),0)</f>
        <v>0</v>
      </c>
      <c r="M328" s="155">
        <f>IF(K328=1,SUM($K$6:K328),0)</f>
        <v>201227195.79893059</v>
      </c>
      <c r="N328" s="165">
        <f t="shared" si="25"/>
        <v>201227195.79893059</v>
      </c>
      <c r="O328" s="155">
        <f t="shared" si="26"/>
        <v>0</v>
      </c>
      <c r="P328" s="155">
        <f>IF(O328=1,SUM($O$6:O328),0)</f>
        <v>0</v>
      </c>
    </row>
    <row r="329" spans="1:16" ht="15" customHeight="1">
      <c r="A329" s="15"/>
      <c r="B329" s="174">
        <v>14</v>
      </c>
      <c r="C329" s="109" t="s">
        <v>1463</v>
      </c>
      <c r="D329" s="279" t="s">
        <v>45</v>
      </c>
      <c r="E329" s="280" t="s">
        <v>24</v>
      </c>
      <c r="F329" s="281">
        <v>18080</v>
      </c>
      <c r="G329" s="281">
        <v>18100</v>
      </c>
      <c r="H329" s="171"/>
      <c r="I329" s="88">
        <f t="shared" si="27"/>
        <v>18100</v>
      </c>
      <c r="J329" s="163">
        <f t="shared" ref="J329:J392" si="28">IF(D329="MDU-KD",1,0)</f>
        <v>0</v>
      </c>
      <c r="K329" s="155">
        <f t="shared" ref="K329:K392" si="29">IF(D329="HDW",1,0)</f>
        <v>1</v>
      </c>
      <c r="L329" s="155">
        <f>IF(J329=1,SUM($J$6:J329),0)</f>
        <v>0</v>
      </c>
      <c r="M329" s="155">
        <f>IF(K329=1,SUM($K$6:K329),0)</f>
        <v>201227196.79893059</v>
      </c>
      <c r="N329" s="165">
        <f t="shared" ref="N329:N392" si="30">IF(L329=0,M329,L329)</f>
        <v>201227196.79893059</v>
      </c>
      <c r="O329" s="155">
        <f t="shared" ref="O329:O392" si="31">IF(E329=0,0,IF(LEFT(C329,11)="Tiang Beton",1,0))</f>
        <v>0</v>
      </c>
      <c r="P329" s="155">
        <f>IF(O329=1,SUM($O$6:O329),0)</f>
        <v>0</v>
      </c>
    </row>
    <row r="330" spans="1:16" ht="15" customHeight="1">
      <c r="A330" s="15"/>
      <c r="B330" s="174">
        <v>15</v>
      </c>
      <c r="C330" s="109" t="s">
        <v>1464</v>
      </c>
      <c r="D330" s="279" t="s">
        <v>45</v>
      </c>
      <c r="E330" s="280" t="s">
        <v>24</v>
      </c>
      <c r="F330" s="281">
        <v>19700</v>
      </c>
      <c r="G330" s="281">
        <v>19800</v>
      </c>
      <c r="H330" s="171"/>
      <c r="I330" s="88">
        <f t="shared" si="27"/>
        <v>19800</v>
      </c>
      <c r="J330" s="163">
        <f t="shared" si="28"/>
        <v>0</v>
      </c>
      <c r="K330" s="155">
        <f t="shared" si="29"/>
        <v>1</v>
      </c>
      <c r="L330" s="155">
        <f>IF(J330=1,SUM($J$6:J330),0)</f>
        <v>0</v>
      </c>
      <c r="M330" s="155">
        <f>IF(K330=1,SUM($K$6:K330),0)</f>
        <v>201227197.79893059</v>
      </c>
      <c r="N330" s="165">
        <f t="shared" si="30"/>
        <v>201227197.79893059</v>
      </c>
      <c r="O330" s="155">
        <f t="shared" si="31"/>
        <v>0</v>
      </c>
      <c r="P330" s="155">
        <f>IF(O330=1,SUM($O$6:O330),0)</f>
        <v>0</v>
      </c>
    </row>
    <row r="331" spans="1:16" ht="15" customHeight="1">
      <c r="A331" s="15"/>
      <c r="B331" s="174">
        <v>16</v>
      </c>
      <c r="C331" s="109" t="s">
        <v>1465</v>
      </c>
      <c r="D331" s="279" t="s">
        <v>45</v>
      </c>
      <c r="E331" s="280" t="s">
        <v>24</v>
      </c>
      <c r="F331" s="281">
        <v>23000</v>
      </c>
      <c r="G331" s="281">
        <v>23100</v>
      </c>
      <c r="H331" s="171"/>
      <c r="I331" s="88">
        <f t="shared" si="27"/>
        <v>23100</v>
      </c>
      <c r="J331" s="163">
        <f t="shared" si="28"/>
        <v>0</v>
      </c>
      <c r="K331" s="155">
        <f t="shared" si="29"/>
        <v>1</v>
      </c>
      <c r="L331" s="155">
        <f>IF(J331=1,SUM($J$6:J331),0)</f>
        <v>0</v>
      </c>
      <c r="M331" s="155">
        <f>IF(K331=1,SUM($K$6:K331),0)</f>
        <v>201227198.79893059</v>
      </c>
      <c r="N331" s="165">
        <f t="shared" si="30"/>
        <v>201227198.79893059</v>
      </c>
      <c r="O331" s="155">
        <f t="shared" si="31"/>
        <v>0</v>
      </c>
      <c r="P331" s="155">
        <f>IF(O331=1,SUM($O$6:O331),0)</f>
        <v>0</v>
      </c>
    </row>
    <row r="332" spans="1:16" ht="15" customHeight="1">
      <c r="A332" s="15"/>
      <c r="B332" s="174">
        <v>17</v>
      </c>
      <c r="C332" s="109" t="s">
        <v>1466</v>
      </c>
      <c r="D332" s="279" t="s">
        <v>45</v>
      </c>
      <c r="E332" s="280" t="s">
        <v>24</v>
      </c>
      <c r="F332" s="281">
        <v>38400</v>
      </c>
      <c r="G332" s="281">
        <v>38500</v>
      </c>
      <c r="H332" s="171"/>
      <c r="I332" s="88">
        <f t="shared" si="27"/>
        <v>38500</v>
      </c>
      <c r="J332" s="163">
        <f t="shared" si="28"/>
        <v>0</v>
      </c>
      <c r="K332" s="155">
        <f t="shared" si="29"/>
        <v>1</v>
      </c>
      <c r="L332" s="155">
        <f>IF(J332=1,SUM($J$6:J332),0)</f>
        <v>0</v>
      </c>
      <c r="M332" s="155">
        <f>IF(K332=1,SUM($K$6:K332),0)</f>
        <v>201227199.79893059</v>
      </c>
      <c r="N332" s="165">
        <f t="shared" si="30"/>
        <v>201227199.79893059</v>
      </c>
      <c r="O332" s="155">
        <f t="shared" si="31"/>
        <v>0</v>
      </c>
      <c r="P332" s="155">
        <f>IF(O332=1,SUM($O$6:O332),0)</f>
        <v>0</v>
      </c>
    </row>
    <row r="333" spans="1:16" ht="15" customHeight="1">
      <c r="A333" s="15"/>
      <c r="B333" s="174">
        <v>18</v>
      </c>
      <c r="C333" s="109" t="s">
        <v>122</v>
      </c>
      <c r="D333" s="279" t="s">
        <v>45</v>
      </c>
      <c r="E333" s="280" t="s">
        <v>24</v>
      </c>
      <c r="F333" s="281">
        <v>22900</v>
      </c>
      <c r="G333" s="281">
        <v>22900</v>
      </c>
      <c r="H333" s="171"/>
      <c r="I333" s="88">
        <f t="shared" si="27"/>
        <v>22900</v>
      </c>
      <c r="J333" s="163">
        <f t="shared" si="28"/>
        <v>0</v>
      </c>
      <c r="K333" s="155">
        <f t="shared" si="29"/>
        <v>1</v>
      </c>
      <c r="L333" s="155">
        <f>IF(J333=1,SUM($J$6:J333),0)</f>
        <v>0</v>
      </c>
      <c r="M333" s="155">
        <f>IF(K333=1,SUM($K$6:K333),0)</f>
        <v>201227200.79893059</v>
      </c>
      <c r="N333" s="165">
        <f t="shared" si="30"/>
        <v>201227200.79893059</v>
      </c>
      <c r="O333" s="155">
        <f t="shared" si="31"/>
        <v>0</v>
      </c>
      <c r="P333" s="155">
        <f>IF(O333=1,SUM($O$6:O333),0)</f>
        <v>0</v>
      </c>
    </row>
    <row r="334" spans="1:16" ht="15" customHeight="1">
      <c r="A334" s="15"/>
      <c r="B334" s="174">
        <v>19</v>
      </c>
      <c r="C334" s="109" t="s">
        <v>123</v>
      </c>
      <c r="D334" s="279" t="s">
        <v>45</v>
      </c>
      <c r="E334" s="280" t="s">
        <v>24</v>
      </c>
      <c r="F334" s="281">
        <v>25000</v>
      </c>
      <c r="G334" s="281">
        <v>25000</v>
      </c>
      <c r="H334" s="171"/>
      <c r="I334" s="88">
        <f t="shared" si="27"/>
        <v>25000</v>
      </c>
      <c r="J334" s="163">
        <f t="shared" si="28"/>
        <v>0</v>
      </c>
      <c r="K334" s="155">
        <f t="shared" si="29"/>
        <v>1</v>
      </c>
      <c r="L334" s="155">
        <f>IF(J334=1,SUM($J$6:J334),0)</f>
        <v>0</v>
      </c>
      <c r="M334" s="155">
        <f>IF(K334=1,SUM($K$6:K334),0)</f>
        <v>201227201.79893059</v>
      </c>
      <c r="N334" s="165">
        <f t="shared" si="30"/>
        <v>201227201.79893059</v>
      </c>
      <c r="O334" s="155">
        <f t="shared" si="31"/>
        <v>0</v>
      </c>
      <c r="P334" s="155">
        <f>IF(O334=1,SUM($O$6:O334),0)</f>
        <v>0</v>
      </c>
    </row>
    <row r="335" spans="1:16" ht="15" customHeight="1">
      <c r="A335" s="20"/>
      <c r="B335" s="174">
        <v>20</v>
      </c>
      <c r="C335" s="109" t="s">
        <v>124</v>
      </c>
      <c r="D335" s="279" t="s">
        <v>45</v>
      </c>
      <c r="E335" s="280" t="s">
        <v>24</v>
      </c>
      <c r="F335" s="281">
        <v>25000</v>
      </c>
      <c r="G335" s="281">
        <v>25000</v>
      </c>
      <c r="H335" s="171"/>
      <c r="I335" s="88">
        <f t="shared" si="27"/>
        <v>25000</v>
      </c>
      <c r="J335" s="163">
        <f t="shared" si="28"/>
        <v>0</v>
      </c>
      <c r="K335" s="155">
        <f t="shared" si="29"/>
        <v>1</v>
      </c>
      <c r="L335" s="155">
        <f>IF(J335=1,SUM($J$6:J335),0)</f>
        <v>0</v>
      </c>
      <c r="M335" s="155">
        <f>IF(K335=1,SUM($K$6:K335),0)</f>
        <v>201227202.79893059</v>
      </c>
      <c r="N335" s="165">
        <f t="shared" si="30"/>
        <v>201227202.79893059</v>
      </c>
      <c r="O335" s="155">
        <f t="shared" si="31"/>
        <v>0</v>
      </c>
      <c r="P335" s="155">
        <f>IF(O335=1,SUM($O$6:O335),0)</f>
        <v>0</v>
      </c>
    </row>
    <row r="336" spans="1:16" ht="15" customHeight="1">
      <c r="A336" s="15"/>
      <c r="B336" s="174">
        <v>21</v>
      </c>
      <c r="C336" s="109" t="s">
        <v>126</v>
      </c>
      <c r="D336" s="279" t="s">
        <v>45</v>
      </c>
      <c r="E336" s="280" t="s">
        <v>24</v>
      </c>
      <c r="F336" s="281">
        <v>18400</v>
      </c>
      <c r="G336" s="281">
        <v>18400</v>
      </c>
      <c r="H336" s="171"/>
      <c r="I336" s="88">
        <f t="shared" si="27"/>
        <v>18400</v>
      </c>
      <c r="J336" s="163">
        <f t="shared" si="28"/>
        <v>0</v>
      </c>
      <c r="K336" s="155">
        <f t="shared" si="29"/>
        <v>1</v>
      </c>
      <c r="L336" s="155">
        <f>IF(J336=1,SUM($J$6:J336),0)</f>
        <v>0</v>
      </c>
      <c r="M336" s="155">
        <f>IF(K336=1,SUM($K$6:K336),0)</f>
        <v>201227203.79893059</v>
      </c>
      <c r="N336" s="165">
        <f t="shared" si="30"/>
        <v>201227203.79893059</v>
      </c>
      <c r="O336" s="155">
        <f t="shared" si="31"/>
        <v>0</v>
      </c>
      <c r="P336" s="155">
        <f>IF(O336=1,SUM($O$6:O336),0)</f>
        <v>0</v>
      </c>
    </row>
    <row r="337" spans="1:16" ht="15" customHeight="1">
      <c r="A337" s="15"/>
      <c r="B337" s="174">
        <v>22</v>
      </c>
      <c r="C337" s="109" t="s">
        <v>125</v>
      </c>
      <c r="D337" s="279" t="s">
        <v>45</v>
      </c>
      <c r="E337" s="280" t="s">
        <v>24</v>
      </c>
      <c r="F337" s="281">
        <v>18400</v>
      </c>
      <c r="G337" s="281">
        <v>18400</v>
      </c>
      <c r="H337" s="171"/>
      <c r="I337" s="88">
        <f t="shared" si="27"/>
        <v>18400</v>
      </c>
      <c r="J337" s="163">
        <f t="shared" si="28"/>
        <v>0</v>
      </c>
      <c r="K337" s="155">
        <f t="shared" si="29"/>
        <v>1</v>
      </c>
      <c r="L337" s="155">
        <f>IF(J337=1,SUM($J$6:J337),0)</f>
        <v>0</v>
      </c>
      <c r="M337" s="155">
        <f>IF(K337=1,SUM($K$6:K337),0)</f>
        <v>201227204.79893059</v>
      </c>
      <c r="N337" s="165">
        <f t="shared" si="30"/>
        <v>201227204.79893059</v>
      </c>
      <c r="O337" s="155">
        <f t="shared" si="31"/>
        <v>0</v>
      </c>
      <c r="P337" s="155">
        <f>IF(O337=1,SUM($O$6:O337),0)</f>
        <v>0</v>
      </c>
    </row>
    <row r="338" spans="1:16" ht="15" customHeight="1">
      <c r="A338" s="15"/>
      <c r="B338" s="174">
        <v>23</v>
      </c>
      <c r="C338" s="109" t="s">
        <v>127</v>
      </c>
      <c r="D338" s="279" t="s">
        <v>45</v>
      </c>
      <c r="E338" s="280" t="s">
        <v>24</v>
      </c>
      <c r="F338" s="281">
        <v>18400</v>
      </c>
      <c r="G338" s="281">
        <v>18400</v>
      </c>
      <c r="H338" s="171"/>
      <c r="I338" s="88">
        <f t="shared" si="27"/>
        <v>18400</v>
      </c>
      <c r="J338" s="163">
        <f t="shared" si="28"/>
        <v>0</v>
      </c>
      <c r="K338" s="155">
        <f t="shared" si="29"/>
        <v>1</v>
      </c>
      <c r="L338" s="155">
        <f>IF(J338=1,SUM($J$6:J338),0)</f>
        <v>0</v>
      </c>
      <c r="M338" s="155">
        <f>IF(K338=1,SUM($K$6:K338),0)</f>
        <v>201227205.79893059</v>
      </c>
      <c r="N338" s="165">
        <f t="shared" si="30"/>
        <v>201227205.79893059</v>
      </c>
      <c r="O338" s="155">
        <f t="shared" si="31"/>
        <v>0</v>
      </c>
      <c r="P338" s="155">
        <f>IF(O338=1,SUM($O$6:O338),0)</f>
        <v>0</v>
      </c>
    </row>
    <row r="339" spans="1:16" ht="15" customHeight="1">
      <c r="A339" s="17"/>
      <c r="B339" s="174">
        <v>24</v>
      </c>
      <c r="C339" s="109" t="s">
        <v>128</v>
      </c>
      <c r="D339" s="279" t="s">
        <v>45</v>
      </c>
      <c r="E339" s="280" t="s">
        <v>24</v>
      </c>
      <c r="F339" s="281">
        <v>61300</v>
      </c>
      <c r="G339" s="281">
        <v>61300</v>
      </c>
      <c r="H339" s="171"/>
      <c r="I339" s="88">
        <f t="shared" si="27"/>
        <v>61300</v>
      </c>
      <c r="J339" s="163">
        <f t="shared" si="28"/>
        <v>0</v>
      </c>
      <c r="K339" s="155">
        <f t="shared" si="29"/>
        <v>1</v>
      </c>
      <c r="L339" s="155">
        <f>IF(J339=1,SUM($J$6:J339),0)</f>
        <v>0</v>
      </c>
      <c r="M339" s="155">
        <f>IF(K339=1,SUM($K$6:K339),0)</f>
        <v>201227206.79893059</v>
      </c>
      <c r="N339" s="165">
        <f t="shared" si="30"/>
        <v>201227206.79893059</v>
      </c>
      <c r="O339" s="155">
        <f t="shared" si="31"/>
        <v>0</v>
      </c>
      <c r="P339" s="155">
        <f>IF(O339=1,SUM($O$6:O339),0)</f>
        <v>0</v>
      </c>
    </row>
    <row r="340" spans="1:16" ht="15" customHeight="1">
      <c r="A340" s="15"/>
      <c r="B340" s="174">
        <v>25</v>
      </c>
      <c r="C340" s="109" t="s">
        <v>465</v>
      </c>
      <c r="D340" s="279" t="s">
        <v>45</v>
      </c>
      <c r="E340" s="280" t="s">
        <v>24</v>
      </c>
      <c r="F340" s="281">
        <v>61300</v>
      </c>
      <c r="G340" s="281">
        <v>61300</v>
      </c>
      <c r="H340" s="171"/>
      <c r="I340" s="88">
        <f t="shared" si="27"/>
        <v>61300</v>
      </c>
      <c r="J340" s="163">
        <f t="shared" si="28"/>
        <v>0</v>
      </c>
      <c r="K340" s="155">
        <f t="shared" si="29"/>
        <v>1</v>
      </c>
      <c r="L340" s="155">
        <f>IF(J340=1,SUM($J$6:J340),0)</f>
        <v>0</v>
      </c>
      <c r="M340" s="155">
        <f>IF(K340=1,SUM($K$6:K340),0)</f>
        <v>201227207.79893059</v>
      </c>
      <c r="N340" s="165">
        <f t="shared" si="30"/>
        <v>201227207.79893059</v>
      </c>
      <c r="O340" s="155">
        <f t="shared" si="31"/>
        <v>0</v>
      </c>
      <c r="P340" s="155">
        <f>IF(O340=1,SUM($O$6:O340),0)</f>
        <v>0</v>
      </c>
    </row>
    <row r="341" spans="1:16" ht="15" customHeight="1">
      <c r="A341" s="15"/>
      <c r="B341" s="174">
        <v>26</v>
      </c>
      <c r="C341" s="109" t="s">
        <v>129</v>
      </c>
      <c r="D341" s="279" t="s">
        <v>45</v>
      </c>
      <c r="E341" s="280" t="s">
        <v>24</v>
      </c>
      <c r="F341" s="281">
        <v>61300</v>
      </c>
      <c r="G341" s="281">
        <v>61300</v>
      </c>
      <c r="H341" s="171"/>
      <c r="I341" s="88">
        <f t="shared" si="27"/>
        <v>61300</v>
      </c>
      <c r="J341" s="163">
        <f t="shared" si="28"/>
        <v>0</v>
      </c>
      <c r="K341" s="155">
        <f t="shared" si="29"/>
        <v>1</v>
      </c>
      <c r="L341" s="155">
        <f>IF(J341=1,SUM($J$6:J341),0)</f>
        <v>0</v>
      </c>
      <c r="M341" s="155">
        <f>IF(K341=1,SUM($K$6:K341),0)</f>
        <v>201227208.79893059</v>
      </c>
      <c r="N341" s="165">
        <f t="shared" si="30"/>
        <v>201227208.79893059</v>
      </c>
      <c r="O341" s="155">
        <f t="shared" si="31"/>
        <v>0</v>
      </c>
      <c r="P341" s="155">
        <f>IF(O341=1,SUM($O$6:O341),0)</f>
        <v>0</v>
      </c>
    </row>
    <row r="342" spans="1:16" ht="15" customHeight="1">
      <c r="A342" s="15"/>
      <c r="B342" s="174">
        <v>27</v>
      </c>
      <c r="C342" s="109" t="s">
        <v>130</v>
      </c>
      <c r="D342" s="279" t="s">
        <v>45</v>
      </c>
      <c r="E342" s="280" t="s">
        <v>24</v>
      </c>
      <c r="F342" s="281">
        <v>64500</v>
      </c>
      <c r="G342" s="281">
        <v>64500</v>
      </c>
      <c r="H342" s="171"/>
      <c r="I342" s="88">
        <f t="shared" si="27"/>
        <v>64500</v>
      </c>
      <c r="J342" s="163">
        <f t="shared" si="28"/>
        <v>0</v>
      </c>
      <c r="K342" s="155">
        <f t="shared" si="29"/>
        <v>1</v>
      </c>
      <c r="L342" s="155">
        <f>IF(J342=1,SUM($J$6:J342),0)</f>
        <v>0</v>
      </c>
      <c r="M342" s="155">
        <f>IF(K342=1,SUM($K$6:K342),0)</f>
        <v>201227209.79893059</v>
      </c>
      <c r="N342" s="165">
        <f t="shared" si="30"/>
        <v>201227209.79893059</v>
      </c>
      <c r="O342" s="155">
        <f t="shared" si="31"/>
        <v>0</v>
      </c>
      <c r="P342" s="155">
        <f>IF(O342=1,SUM($O$6:O342),0)</f>
        <v>0</v>
      </c>
    </row>
    <row r="343" spans="1:16" ht="15" customHeight="1">
      <c r="A343" s="15"/>
      <c r="B343" s="174">
        <v>28</v>
      </c>
      <c r="C343" s="109" t="s">
        <v>131</v>
      </c>
      <c r="D343" s="279" t="s">
        <v>45</v>
      </c>
      <c r="E343" s="280" t="s">
        <v>24</v>
      </c>
      <c r="F343" s="281">
        <v>69000</v>
      </c>
      <c r="G343" s="281">
        <v>69000</v>
      </c>
      <c r="H343" s="171"/>
      <c r="I343" s="88">
        <f t="shared" si="27"/>
        <v>69000</v>
      </c>
      <c r="J343" s="163">
        <f t="shared" si="28"/>
        <v>0</v>
      </c>
      <c r="K343" s="155">
        <f t="shared" si="29"/>
        <v>1</v>
      </c>
      <c r="L343" s="155">
        <f>IF(J343=1,SUM($J$6:J343),0)</f>
        <v>0</v>
      </c>
      <c r="M343" s="155">
        <f>IF(K343=1,SUM($K$6:K343),0)</f>
        <v>201227210.79893059</v>
      </c>
      <c r="N343" s="165">
        <f t="shared" si="30"/>
        <v>201227210.79893059</v>
      </c>
      <c r="O343" s="155">
        <f t="shared" si="31"/>
        <v>0</v>
      </c>
      <c r="P343" s="155">
        <f>IF(O343=1,SUM($O$6:O343),0)</f>
        <v>0</v>
      </c>
    </row>
    <row r="344" spans="1:16" ht="15" customHeight="1">
      <c r="A344" s="15"/>
      <c r="B344" s="174">
        <v>29</v>
      </c>
      <c r="C344" s="109" t="s">
        <v>132</v>
      </c>
      <c r="D344" s="279" t="s">
        <v>45</v>
      </c>
      <c r="E344" s="280" t="s">
        <v>24</v>
      </c>
      <c r="F344" s="281">
        <v>82500</v>
      </c>
      <c r="G344" s="281">
        <v>82500</v>
      </c>
      <c r="H344" s="171"/>
      <c r="I344" s="88">
        <f t="shared" si="27"/>
        <v>82500</v>
      </c>
      <c r="J344" s="163">
        <f t="shared" si="28"/>
        <v>0</v>
      </c>
      <c r="K344" s="155">
        <f t="shared" si="29"/>
        <v>1</v>
      </c>
      <c r="L344" s="155">
        <f>IF(J344=1,SUM($J$6:J344),0)</f>
        <v>0</v>
      </c>
      <c r="M344" s="155">
        <f>IF(K344=1,SUM($K$6:K344),0)</f>
        <v>201227211.79893059</v>
      </c>
      <c r="N344" s="165">
        <f t="shared" si="30"/>
        <v>201227211.79893059</v>
      </c>
      <c r="O344" s="155">
        <f t="shared" si="31"/>
        <v>0</v>
      </c>
      <c r="P344" s="155">
        <f>IF(O344=1,SUM($O$6:O344),0)</f>
        <v>0</v>
      </c>
    </row>
    <row r="345" spans="1:16" ht="15" customHeight="1">
      <c r="A345" s="15"/>
      <c r="B345" s="174">
        <v>30</v>
      </c>
      <c r="C345" s="109" t="s">
        <v>133</v>
      </c>
      <c r="D345" s="279" t="s">
        <v>45</v>
      </c>
      <c r="E345" s="280" t="s">
        <v>24</v>
      </c>
      <c r="F345" s="281">
        <v>79800</v>
      </c>
      <c r="G345" s="281">
        <v>79800</v>
      </c>
      <c r="H345" s="171"/>
      <c r="I345" s="88">
        <f t="shared" si="27"/>
        <v>79800</v>
      </c>
      <c r="J345" s="163">
        <f t="shared" si="28"/>
        <v>0</v>
      </c>
      <c r="K345" s="155">
        <f t="shared" si="29"/>
        <v>1</v>
      </c>
      <c r="L345" s="155">
        <f>IF(J345=1,SUM($J$6:J345),0)</f>
        <v>0</v>
      </c>
      <c r="M345" s="155">
        <f>IF(K345=1,SUM($K$6:K345),0)</f>
        <v>201227212.79893059</v>
      </c>
      <c r="N345" s="165">
        <f t="shared" si="30"/>
        <v>201227212.79893059</v>
      </c>
      <c r="O345" s="155">
        <f t="shared" si="31"/>
        <v>0</v>
      </c>
      <c r="P345" s="155">
        <f>IF(O345=1,SUM($O$6:O345),0)</f>
        <v>0</v>
      </c>
    </row>
    <row r="346" spans="1:16" ht="15" customHeight="1">
      <c r="A346" s="15"/>
      <c r="B346" s="174">
        <v>31</v>
      </c>
      <c r="C346" s="109" t="s">
        <v>134</v>
      </c>
      <c r="D346" s="279" t="s">
        <v>45</v>
      </c>
      <c r="E346" s="280" t="s">
        <v>24</v>
      </c>
      <c r="F346" s="281">
        <v>72100</v>
      </c>
      <c r="G346" s="281">
        <v>72100</v>
      </c>
      <c r="H346" s="171"/>
      <c r="I346" s="88">
        <f t="shared" si="27"/>
        <v>72100</v>
      </c>
      <c r="J346" s="163">
        <f t="shared" si="28"/>
        <v>0</v>
      </c>
      <c r="K346" s="155">
        <f t="shared" si="29"/>
        <v>1</v>
      </c>
      <c r="L346" s="155">
        <f>IF(J346=1,SUM($J$6:J346),0)</f>
        <v>0</v>
      </c>
      <c r="M346" s="155">
        <f>IF(K346=1,SUM($K$6:K346),0)</f>
        <v>201227213.79893059</v>
      </c>
      <c r="N346" s="165">
        <f t="shared" si="30"/>
        <v>201227213.79893059</v>
      </c>
      <c r="O346" s="155">
        <f t="shared" si="31"/>
        <v>0</v>
      </c>
      <c r="P346" s="155">
        <f>IF(O346=1,SUM($O$6:O346),0)</f>
        <v>0</v>
      </c>
    </row>
    <row r="347" spans="1:16" ht="15" customHeight="1">
      <c r="A347" s="15"/>
      <c r="B347" s="174">
        <v>32</v>
      </c>
      <c r="C347" s="109" t="s">
        <v>135</v>
      </c>
      <c r="D347" s="279" t="s">
        <v>45</v>
      </c>
      <c r="E347" s="280" t="s">
        <v>24</v>
      </c>
      <c r="F347" s="281">
        <v>86800</v>
      </c>
      <c r="G347" s="281">
        <v>86800</v>
      </c>
      <c r="H347" s="171"/>
      <c r="I347" s="88">
        <f t="shared" si="27"/>
        <v>86800</v>
      </c>
      <c r="J347" s="163">
        <f t="shared" si="28"/>
        <v>0</v>
      </c>
      <c r="K347" s="155">
        <f t="shared" si="29"/>
        <v>1</v>
      </c>
      <c r="L347" s="155">
        <f>IF(J347=1,SUM($J$6:J347),0)</f>
        <v>0</v>
      </c>
      <c r="M347" s="155">
        <f>IF(K347=1,SUM($K$6:K347),0)</f>
        <v>201227214.79893059</v>
      </c>
      <c r="N347" s="165">
        <f t="shared" si="30"/>
        <v>201227214.79893059</v>
      </c>
      <c r="O347" s="155">
        <f t="shared" si="31"/>
        <v>0</v>
      </c>
      <c r="P347" s="155">
        <f>IF(O347=1,SUM($O$6:O347),0)</f>
        <v>0</v>
      </c>
    </row>
    <row r="348" spans="1:16" ht="15" customHeight="1">
      <c r="A348" s="15"/>
      <c r="B348" s="174">
        <v>33</v>
      </c>
      <c r="C348" s="109" t="s">
        <v>136</v>
      </c>
      <c r="D348" s="279" t="s">
        <v>45</v>
      </c>
      <c r="E348" s="280" t="s">
        <v>24</v>
      </c>
      <c r="F348" s="281">
        <v>105600</v>
      </c>
      <c r="G348" s="281">
        <v>105600</v>
      </c>
      <c r="H348" s="171"/>
      <c r="I348" s="88">
        <f t="shared" si="27"/>
        <v>105600</v>
      </c>
      <c r="J348" s="163">
        <f t="shared" si="28"/>
        <v>0</v>
      </c>
      <c r="K348" s="155">
        <f t="shared" si="29"/>
        <v>1</v>
      </c>
      <c r="L348" s="155">
        <f>IF(J348=1,SUM($J$6:J348),0)</f>
        <v>0</v>
      </c>
      <c r="M348" s="155">
        <f>IF(K348=1,SUM($K$6:K348),0)</f>
        <v>201227215.79893059</v>
      </c>
      <c r="N348" s="165">
        <f t="shared" si="30"/>
        <v>201227215.79893059</v>
      </c>
      <c r="O348" s="155">
        <f t="shared" si="31"/>
        <v>0</v>
      </c>
      <c r="P348" s="155">
        <f>IF(O348=1,SUM($O$6:O348),0)</f>
        <v>0</v>
      </c>
    </row>
    <row r="349" spans="1:16" ht="15" customHeight="1">
      <c r="A349" s="15"/>
      <c r="B349" s="174">
        <v>34</v>
      </c>
      <c r="C349" s="109" t="s">
        <v>1404</v>
      </c>
      <c r="D349" s="279" t="s">
        <v>45</v>
      </c>
      <c r="E349" s="280" t="s">
        <v>24</v>
      </c>
      <c r="F349" s="281">
        <v>491900</v>
      </c>
      <c r="G349" s="281">
        <v>491900</v>
      </c>
      <c r="H349" s="171"/>
      <c r="I349" s="88">
        <f t="shared" si="27"/>
        <v>491900</v>
      </c>
      <c r="J349" s="163">
        <f t="shared" si="28"/>
        <v>0</v>
      </c>
      <c r="K349" s="155">
        <f t="shared" si="29"/>
        <v>1</v>
      </c>
      <c r="L349" s="155">
        <f>IF(J349=1,SUM($J$6:J349),0)</f>
        <v>0</v>
      </c>
      <c r="M349" s="155">
        <f>IF(K349=1,SUM($K$6:K349),0)</f>
        <v>201227216.79893059</v>
      </c>
      <c r="N349" s="165">
        <f t="shared" si="30"/>
        <v>201227216.79893059</v>
      </c>
      <c r="O349" s="155">
        <f t="shared" si="31"/>
        <v>0</v>
      </c>
      <c r="P349" s="155">
        <f>IF(O349=1,SUM($O$6:O349),0)</f>
        <v>0</v>
      </c>
    </row>
    <row r="350" spans="1:16" ht="15" customHeight="1">
      <c r="A350" s="15"/>
      <c r="B350" s="174">
        <v>35</v>
      </c>
      <c r="C350" s="109" t="s">
        <v>137</v>
      </c>
      <c r="D350" s="279" t="s">
        <v>45</v>
      </c>
      <c r="E350" s="280" t="s">
        <v>24</v>
      </c>
      <c r="F350" s="281">
        <v>29555</v>
      </c>
      <c r="G350" s="281">
        <v>29555</v>
      </c>
      <c r="H350" s="171"/>
      <c r="I350" s="88">
        <f t="shared" si="27"/>
        <v>29555</v>
      </c>
      <c r="J350" s="163">
        <f t="shared" si="28"/>
        <v>0</v>
      </c>
      <c r="K350" s="155">
        <f t="shared" si="29"/>
        <v>1</v>
      </c>
      <c r="L350" s="155">
        <f>IF(J350=1,SUM($J$6:J350),0)</f>
        <v>0</v>
      </c>
      <c r="M350" s="155">
        <f>IF(K350=1,SUM($K$6:K350),0)</f>
        <v>201227217.79893059</v>
      </c>
      <c r="N350" s="165">
        <f t="shared" si="30"/>
        <v>201227217.79893059</v>
      </c>
      <c r="O350" s="155">
        <f t="shared" si="31"/>
        <v>0</v>
      </c>
      <c r="P350" s="155">
        <f>IF(O350=1,SUM($O$6:O350),0)</f>
        <v>0</v>
      </c>
    </row>
    <row r="351" spans="1:16" ht="15" customHeight="1">
      <c r="A351" s="15"/>
      <c r="B351" s="174">
        <v>36</v>
      </c>
      <c r="C351" s="109" t="s">
        <v>466</v>
      </c>
      <c r="D351" s="279" t="s">
        <v>45</v>
      </c>
      <c r="E351" s="280" t="s">
        <v>24</v>
      </c>
      <c r="F351" s="281">
        <v>37200</v>
      </c>
      <c r="G351" s="281">
        <v>37200</v>
      </c>
      <c r="H351" s="171"/>
      <c r="I351" s="88">
        <f t="shared" si="27"/>
        <v>37200</v>
      </c>
      <c r="J351" s="163">
        <f t="shared" si="28"/>
        <v>0</v>
      </c>
      <c r="K351" s="155">
        <f t="shared" si="29"/>
        <v>1</v>
      </c>
      <c r="L351" s="155">
        <f>IF(J351=1,SUM($J$6:J351),0)</f>
        <v>0</v>
      </c>
      <c r="M351" s="155">
        <f>IF(K351=1,SUM($K$6:K351),0)</f>
        <v>201227218.79893059</v>
      </c>
      <c r="N351" s="165">
        <f t="shared" si="30"/>
        <v>201227218.79893059</v>
      </c>
      <c r="O351" s="155">
        <f t="shared" si="31"/>
        <v>0</v>
      </c>
      <c r="P351" s="155">
        <f>IF(O351=1,SUM($O$6:O351),0)</f>
        <v>0</v>
      </c>
    </row>
    <row r="352" spans="1:16" ht="15" customHeight="1">
      <c r="A352" s="15"/>
      <c r="B352" s="174">
        <v>37</v>
      </c>
      <c r="C352" s="109" t="s">
        <v>138</v>
      </c>
      <c r="D352" s="279" t="s">
        <v>45</v>
      </c>
      <c r="E352" s="280" t="s">
        <v>24</v>
      </c>
      <c r="F352" s="281">
        <v>29600</v>
      </c>
      <c r="G352" s="281">
        <v>29600</v>
      </c>
      <c r="H352" s="171"/>
      <c r="I352" s="88">
        <f t="shared" si="27"/>
        <v>29600</v>
      </c>
      <c r="J352" s="163">
        <f t="shared" si="28"/>
        <v>0</v>
      </c>
      <c r="K352" s="155">
        <f t="shared" si="29"/>
        <v>1</v>
      </c>
      <c r="L352" s="155">
        <f>IF(J352=1,SUM($J$6:J352),0)</f>
        <v>0</v>
      </c>
      <c r="M352" s="155">
        <f>IF(K352=1,SUM($K$6:K352),0)</f>
        <v>201227219.79893059</v>
      </c>
      <c r="N352" s="165">
        <f t="shared" si="30"/>
        <v>201227219.79893059</v>
      </c>
      <c r="O352" s="155">
        <f t="shared" si="31"/>
        <v>0</v>
      </c>
      <c r="P352" s="155">
        <f>IF(O352=1,SUM($O$6:O352),0)</f>
        <v>0</v>
      </c>
    </row>
    <row r="353" spans="1:17" ht="15" customHeight="1">
      <c r="A353" s="15"/>
      <c r="B353" s="174">
        <v>38</v>
      </c>
      <c r="C353" s="109" t="s">
        <v>139</v>
      </c>
      <c r="D353" s="279" t="s">
        <v>45</v>
      </c>
      <c r="E353" s="280" t="s">
        <v>24</v>
      </c>
      <c r="F353" s="281">
        <v>37144</v>
      </c>
      <c r="G353" s="281">
        <v>37144</v>
      </c>
      <c r="H353" s="171"/>
      <c r="I353" s="88">
        <f t="shared" si="27"/>
        <v>37144</v>
      </c>
      <c r="J353" s="163">
        <f t="shared" si="28"/>
        <v>0</v>
      </c>
      <c r="K353" s="155">
        <f t="shared" si="29"/>
        <v>1</v>
      </c>
      <c r="L353" s="155">
        <f>IF(J353=1,SUM($J$6:J353),0)</f>
        <v>0</v>
      </c>
      <c r="M353" s="155">
        <f>IF(K353=1,SUM($K$6:K353),0)</f>
        <v>201227220.79893059</v>
      </c>
      <c r="N353" s="165">
        <f t="shared" si="30"/>
        <v>201227220.79893059</v>
      </c>
      <c r="O353" s="155">
        <f t="shared" si="31"/>
        <v>0</v>
      </c>
      <c r="P353" s="155">
        <f>IF(O353=1,SUM($O$6:O353),0)</f>
        <v>0</v>
      </c>
    </row>
    <row r="354" spans="1:17" ht="15" customHeight="1">
      <c r="A354" s="15"/>
      <c r="B354" s="174">
        <v>39</v>
      </c>
      <c r="C354" s="109" t="s">
        <v>140</v>
      </c>
      <c r="D354" s="279" t="s">
        <v>45</v>
      </c>
      <c r="E354" s="280" t="s">
        <v>24</v>
      </c>
      <c r="F354" s="281">
        <v>5700</v>
      </c>
      <c r="G354" s="281">
        <v>5700</v>
      </c>
      <c r="H354" s="171"/>
      <c r="I354" s="88">
        <f t="shared" si="27"/>
        <v>5700</v>
      </c>
      <c r="J354" s="163">
        <f t="shared" si="28"/>
        <v>0</v>
      </c>
      <c r="K354" s="155">
        <f t="shared" si="29"/>
        <v>1</v>
      </c>
      <c r="L354" s="155">
        <f>IF(J354=1,SUM($J$6:J354),0)</f>
        <v>0</v>
      </c>
      <c r="M354" s="155">
        <f>IF(K354=1,SUM($K$6:K354),0)</f>
        <v>201227221.79893059</v>
      </c>
      <c r="N354" s="165">
        <f t="shared" si="30"/>
        <v>201227221.79893059</v>
      </c>
      <c r="O354" s="155">
        <f t="shared" si="31"/>
        <v>0</v>
      </c>
      <c r="P354" s="155">
        <f>IF(O354=1,SUM($O$6:O354),0)</f>
        <v>0</v>
      </c>
    </row>
    <row r="355" spans="1:17" ht="15" customHeight="1">
      <c r="A355" s="15"/>
      <c r="B355" s="174">
        <v>40</v>
      </c>
      <c r="C355" s="109" t="s">
        <v>141</v>
      </c>
      <c r="D355" s="279" t="s">
        <v>45</v>
      </c>
      <c r="E355" s="280" t="s">
        <v>24</v>
      </c>
      <c r="F355" s="281">
        <v>5700</v>
      </c>
      <c r="G355" s="281">
        <v>5700</v>
      </c>
      <c r="H355" s="171"/>
      <c r="I355" s="88">
        <f t="shared" si="27"/>
        <v>5700</v>
      </c>
      <c r="J355" s="163">
        <f t="shared" si="28"/>
        <v>0</v>
      </c>
      <c r="K355" s="155">
        <f t="shared" si="29"/>
        <v>1</v>
      </c>
      <c r="L355" s="155">
        <f>IF(J355=1,SUM($J$6:J355),0)</f>
        <v>0</v>
      </c>
      <c r="M355" s="155">
        <f>IF(K355=1,SUM($K$6:K355),0)</f>
        <v>201227222.79893059</v>
      </c>
      <c r="N355" s="165">
        <f t="shared" si="30"/>
        <v>201227222.79893059</v>
      </c>
      <c r="O355" s="155">
        <f t="shared" si="31"/>
        <v>0</v>
      </c>
      <c r="P355" s="155">
        <f>IF(O355=1,SUM($O$6:O355),0)</f>
        <v>0</v>
      </c>
    </row>
    <row r="356" spans="1:17" ht="15" customHeight="1">
      <c r="A356" s="15"/>
      <c r="B356" s="174">
        <v>41</v>
      </c>
      <c r="C356" s="109" t="s">
        <v>142</v>
      </c>
      <c r="D356" s="279" t="s">
        <v>45</v>
      </c>
      <c r="E356" s="280" t="s">
        <v>24</v>
      </c>
      <c r="F356" s="281">
        <v>10700</v>
      </c>
      <c r="G356" s="281">
        <v>10700</v>
      </c>
      <c r="H356" s="171"/>
      <c r="I356" s="88">
        <f t="shared" si="27"/>
        <v>10700</v>
      </c>
      <c r="J356" s="163">
        <f t="shared" si="28"/>
        <v>0</v>
      </c>
      <c r="K356" s="155">
        <f t="shared" si="29"/>
        <v>1</v>
      </c>
      <c r="L356" s="155">
        <f>IF(J356=1,SUM($J$6:J356),0)</f>
        <v>0</v>
      </c>
      <c r="M356" s="155">
        <f>IF(K356=1,SUM($K$6:K356),0)</f>
        <v>201227223.79893059</v>
      </c>
      <c r="N356" s="165">
        <f t="shared" si="30"/>
        <v>201227223.79893059</v>
      </c>
      <c r="O356" s="155">
        <f t="shared" si="31"/>
        <v>0</v>
      </c>
      <c r="P356" s="155">
        <f>IF(O356=1,SUM($O$6:O356),0)</f>
        <v>0</v>
      </c>
    </row>
    <row r="357" spans="1:17" ht="15" customHeight="1">
      <c r="A357" s="15"/>
      <c r="B357" s="174">
        <v>42</v>
      </c>
      <c r="C357" s="109" t="s">
        <v>145</v>
      </c>
      <c r="D357" s="279" t="s">
        <v>45</v>
      </c>
      <c r="E357" s="280" t="s">
        <v>24</v>
      </c>
      <c r="F357" s="281">
        <v>6200</v>
      </c>
      <c r="G357" s="281">
        <v>6200</v>
      </c>
      <c r="H357" s="171"/>
      <c r="I357" s="88">
        <f t="shared" si="27"/>
        <v>6200</v>
      </c>
      <c r="J357" s="163">
        <f t="shared" si="28"/>
        <v>0</v>
      </c>
      <c r="K357" s="155">
        <f t="shared" si="29"/>
        <v>1</v>
      </c>
      <c r="L357" s="155">
        <f>IF(J357=1,SUM($J$6:J357),0)</f>
        <v>0</v>
      </c>
      <c r="M357" s="155">
        <f>IF(K357=1,SUM($K$6:K357),0)</f>
        <v>201227224.79893059</v>
      </c>
      <c r="N357" s="165">
        <f t="shared" si="30"/>
        <v>201227224.79893059</v>
      </c>
      <c r="O357" s="155">
        <f t="shared" si="31"/>
        <v>0</v>
      </c>
      <c r="P357" s="155">
        <f>IF(O357=1,SUM($O$6:O357),0)</f>
        <v>0</v>
      </c>
    </row>
    <row r="358" spans="1:17" ht="15" customHeight="1">
      <c r="A358" s="15"/>
      <c r="B358" s="174">
        <v>43</v>
      </c>
      <c r="C358" s="109" t="s">
        <v>146</v>
      </c>
      <c r="D358" s="279" t="s">
        <v>45</v>
      </c>
      <c r="E358" s="280" t="s">
        <v>100</v>
      </c>
      <c r="F358" s="281">
        <v>446100</v>
      </c>
      <c r="G358" s="281">
        <v>446100</v>
      </c>
      <c r="H358" s="171"/>
      <c r="I358" s="88">
        <f t="shared" si="27"/>
        <v>446100</v>
      </c>
      <c r="J358" s="163">
        <f t="shared" si="28"/>
        <v>0</v>
      </c>
      <c r="K358" s="155">
        <f t="shared" si="29"/>
        <v>1</v>
      </c>
      <c r="L358" s="155">
        <f>IF(J358=1,SUM($J$6:J358),0)</f>
        <v>0</v>
      </c>
      <c r="M358" s="155">
        <f>IF(K358=1,SUM($K$6:K358),0)</f>
        <v>201227225.79893059</v>
      </c>
      <c r="N358" s="165">
        <f t="shared" si="30"/>
        <v>201227225.79893059</v>
      </c>
      <c r="O358" s="155">
        <f t="shared" si="31"/>
        <v>0</v>
      </c>
      <c r="P358" s="155">
        <f>IF(O358=1,SUM($O$6:O358),0)</f>
        <v>0</v>
      </c>
      <c r="Q358" s="166"/>
    </row>
    <row r="359" spans="1:17" ht="15" customHeight="1">
      <c r="A359" s="15"/>
      <c r="B359" s="174">
        <v>44</v>
      </c>
      <c r="C359" s="109" t="s">
        <v>587</v>
      </c>
      <c r="D359" s="279" t="s">
        <v>45</v>
      </c>
      <c r="E359" s="280" t="s">
        <v>100</v>
      </c>
      <c r="F359" s="281">
        <v>45796</v>
      </c>
      <c r="G359" s="281">
        <v>45796</v>
      </c>
      <c r="H359" s="171"/>
      <c r="I359" s="88">
        <f t="shared" si="27"/>
        <v>45796</v>
      </c>
      <c r="J359" s="163">
        <f t="shared" si="28"/>
        <v>0</v>
      </c>
      <c r="K359" s="155">
        <f t="shared" si="29"/>
        <v>1</v>
      </c>
      <c r="L359" s="155">
        <f>IF(J359=1,SUM($J$6:J359),0)</f>
        <v>0</v>
      </c>
      <c r="M359" s="155">
        <f>IF(K359=1,SUM($K$6:K359),0)</f>
        <v>201227226.79893059</v>
      </c>
      <c r="N359" s="165">
        <f t="shared" si="30"/>
        <v>201227226.79893059</v>
      </c>
      <c r="O359" s="155">
        <f t="shared" si="31"/>
        <v>0</v>
      </c>
      <c r="P359" s="155">
        <f>IF(O359=1,SUM($O$6:O359),0)</f>
        <v>0</v>
      </c>
    </row>
    <row r="360" spans="1:17" ht="15" customHeight="1">
      <c r="A360" s="15"/>
      <c r="B360" s="194"/>
      <c r="C360" s="109" t="s">
        <v>48</v>
      </c>
      <c r="D360" s="279" t="s">
        <v>48</v>
      </c>
      <c r="E360" s="280"/>
      <c r="F360" s="281"/>
      <c r="G360" s="281"/>
      <c r="H360" s="171"/>
      <c r="I360" s="88">
        <f t="shared" si="27"/>
        <v>0</v>
      </c>
      <c r="J360" s="163">
        <f t="shared" si="28"/>
        <v>0</v>
      </c>
      <c r="K360" s="155">
        <f t="shared" si="29"/>
        <v>0</v>
      </c>
      <c r="L360" s="155">
        <f>IF(J360=1,SUM($J$6:J360),0)</f>
        <v>0</v>
      </c>
      <c r="M360" s="155">
        <f>IF(K360=1,SUM($K$6:K360),0)</f>
        <v>0</v>
      </c>
      <c r="N360" s="165">
        <f t="shared" si="30"/>
        <v>0</v>
      </c>
      <c r="O360" s="155">
        <f t="shared" si="31"/>
        <v>0</v>
      </c>
      <c r="P360" s="155">
        <f>IF(O360=1,SUM($O$6:O360),0)</f>
        <v>0</v>
      </c>
    </row>
    <row r="361" spans="1:17" ht="15" customHeight="1">
      <c r="A361" s="15"/>
      <c r="B361" s="194" t="s">
        <v>588</v>
      </c>
      <c r="C361" s="109" t="s">
        <v>589</v>
      </c>
      <c r="D361" s="279" t="s">
        <v>48</v>
      </c>
      <c r="E361" s="280"/>
      <c r="F361" s="281"/>
      <c r="G361" s="281"/>
      <c r="H361" s="171"/>
      <c r="I361" s="88">
        <f t="shared" si="27"/>
        <v>0</v>
      </c>
      <c r="J361" s="163">
        <f t="shared" si="28"/>
        <v>0</v>
      </c>
      <c r="K361" s="155">
        <f t="shared" si="29"/>
        <v>0</v>
      </c>
      <c r="L361" s="155">
        <f>IF(J361=1,SUM($J$6:J361),0)</f>
        <v>0</v>
      </c>
      <c r="M361" s="155">
        <f>IF(K361=1,SUM($K$6:K361),0)</f>
        <v>0</v>
      </c>
      <c r="N361" s="165">
        <f t="shared" si="30"/>
        <v>0</v>
      </c>
      <c r="O361" s="155">
        <f t="shared" si="31"/>
        <v>0</v>
      </c>
      <c r="P361" s="155">
        <f>IF(O361=1,SUM($O$6:O361),0)</f>
        <v>0</v>
      </c>
    </row>
    <row r="362" spans="1:17" ht="15" customHeight="1">
      <c r="A362" s="15"/>
      <c r="B362" s="174">
        <v>1</v>
      </c>
      <c r="C362" s="109" t="s">
        <v>147</v>
      </c>
      <c r="D362" s="279" t="s">
        <v>45</v>
      </c>
      <c r="E362" s="280" t="s">
        <v>24</v>
      </c>
      <c r="F362" s="281">
        <v>37000</v>
      </c>
      <c r="G362" s="281">
        <v>37000</v>
      </c>
      <c r="H362" s="171"/>
      <c r="I362" s="88">
        <f t="shared" si="27"/>
        <v>37000</v>
      </c>
      <c r="J362" s="163">
        <f t="shared" si="28"/>
        <v>0</v>
      </c>
      <c r="K362" s="155">
        <f t="shared" si="29"/>
        <v>1</v>
      </c>
      <c r="L362" s="155">
        <f>IF(J362=1,SUM($J$6:J362),0)</f>
        <v>0</v>
      </c>
      <c r="M362" s="155">
        <f>IF(K362=1,SUM($K$6:K362),0)</f>
        <v>201227227.79893059</v>
      </c>
      <c r="N362" s="165">
        <f t="shared" si="30"/>
        <v>201227227.79893059</v>
      </c>
      <c r="O362" s="155">
        <f t="shared" si="31"/>
        <v>0</v>
      </c>
      <c r="P362" s="155">
        <f>IF(O362=1,SUM($O$6:O362),0)</f>
        <v>0</v>
      </c>
    </row>
    <row r="363" spans="1:17" ht="15" customHeight="1">
      <c r="A363" s="15"/>
      <c r="B363" s="174">
        <v>2</v>
      </c>
      <c r="C363" s="109" t="s">
        <v>148</v>
      </c>
      <c r="D363" s="279" t="s">
        <v>45</v>
      </c>
      <c r="E363" s="280" t="s">
        <v>24</v>
      </c>
      <c r="F363" s="281">
        <v>55500</v>
      </c>
      <c r="G363" s="281">
        <v>55500</v>
      </c>
      <c r="H363" s="171"/>
      <c r="I363" s="88">
        <f t="shared" si="27"/>
        <v>55500</v>
      </c>
      <c r="J363" s="163">
        <f t="shared" si="28"/>
        <v>0</v>
      </c>
      <c r="K363" s="155">
        <f t="shared" si="29"/>
        <v>1</v>
      </c>
      <c r="L363" s="155">
        <f>IF(J363=1,SUM($J$6:J363),0)</f>
        <v>0</v>
      </c>
      <c r="M363" s="155">
        <f>IF(K363=1,SUM($K$6:K363),0)</f>
        <v>201227228.79893059</v>
      </c>
      <c r="N363" s="165">
        <f t="shared" si="30"/>
        <v>201227228.79893059</v>
      </c>
      <c r="O363" s="155">
        <f t="shared" si="31"/>
        <v>0</v>
      </c>
      <c r="P363" s="155">
        <f>IF(O363=1,SUM($O$6:O363),0)</f>
        <v>0</v>
      </c>
    </row>
    <row r="364" spans="1:17" ht="15" customHeight="1">
      <c r="A364" s="15"/>
      <c r="B364" s="174">
        <v>3</v>
      </c>
      <c r="C364" s="109" t="s">
        <v>149</v>
      </c>
      <c r="D364" s="279" t="s">
        <v>45</v>
      </c>
      <c r="E364" s="280" t="s">
        <v>24</v>
      </c>
      <c r="F364" s="281">
        <v>67800</v>
      </c>
      <c r="G364" s="281">
        <v>67800</v>
      </c>
      <c r="H364" s="171"/>
      <c r="I364" s="88">
        <f t="shared" si="27"/>
        <v>67800</v>
      </c>
      <c r="J364" s="163">
        <f t="shared" si="28"/>
        <v>0</v>
      </c>
      <c r="K364" s="155">
        <f t="shared" si="29"/>
        <v>1</v>
      </c>
      <c r="L364" s="155">
        <f>IF(J364=1,SUM($J$6:J364),0)</f>
        <v>0</v>
      </c>
      <c r="M364" s="155">
        <f>IF(K364=1,SUM($K$6:K364),0)</f>
        <v>201227229.79893059</v>
      </c>
      <c r="N364" s="165">
        <f t="shared" si="30"/>
        <v>201227229.79893059</v>
      </c>
      <c r="O364" s="155">
        <f t="shared" si="31"/>
        <v>0</v>
      </c>
      <c r="P364" s="155">
        <f>IF(O364=1,SUM($O$6:O364),0)</f>
        <v>0</v>
      </c>
    </row>
    <row r="365" spans="1:17" ht="15" customHeight="1">
      <c r="A365" s="15"/>
      <c r="B365" s="174">
        <v>4</v>
      </c>
      <c r="C365" s="109" t="s">
        <v>150</v>
      </c>
      <c r="D365" s="279" t="s">
        <v>45</v>
      </c>
      <c r="E365" s="280" t="s">
        <v>24</v>
      </c>
      <c r="F365" s="281">
        <v>98600</v>
      </c>
      <c r="G365" s="281">
        <v>98600</v>
      </c>
      <c r="H365" s="171"/>
      <c r="I365" s="88">
        <f t="shared" si="27"/>
        <v>98600</v>
      </c>
      <c r="J365" s="163">
        <f t="shared" si="28"/>
        <v>0</v>
      </c>
      <c r="K365" s="155">
        <f t="shared" si="29"/>
        <v>1</v>
      </c>
      <c r="L365" s="155">
        <f>IF(J365=1,SUM($J$6:J365),0)</f>
        <v>0</v>
      </c>
      <c r="M365" s="155">
        <f>IF(K365=1,SUM($K$6:K365),0)</f>
        <v>201227230.79893059</v>
      </c>
      <c r="N365" s="165">
        <f t="shared" si="30"/>
        <v>201227230.79893059</v>
      </c>
      <c r="O365" s="155">
        <f t="shared" si="31"/>
        <v>0</v>
      </c>
      <c r="P365" s="155">
        <f>IF(O365=1,SUM($O$6:O365),0)</f>
        <v>0</v>
      </c>
    </row>
    <row r="366" spans="1:17" ht="15" customHeight="1">
      <c r="A366" s="15"/>
      <c r="B366" s="174">
        <v>5</v>
      </c>
      <c r="C366" s="109" t="s">
        <v>151</v>
      </c>
      <c r="D366" s="279" t="s">
        <v>45</v>
      </c>
      <c r="E366" s="280" t="s">
        <v>24</v>
      </c>
      <c r="F366" s="281">
        <v>135199</v>
      </c>
      <c r="G366" s="281">
        <v>135199</v>
      </c>
      <c r="H366" s="171"/>
      <c r="I366" s="88">
        <f t="shared" si="27"/>
        <v>135199</v>
      </c>
      <c r="J366" s="163">
        <f t="shared" si="28"/>
        <v>0</v>
      </c>
      <c r="K366" s="155">
        <f t="shared" si="29"/>
        <v>1</v>
      </c>
      <c r="L366" s="155">
        <f>IF(J366=1,SUM($J$6:J366),0)</f>
        <v>0</v>
      </c>
      <c r="M366" s="155">
        <f>IF(K366=1,SUM($K$6:K366),0)</f>
        <v>201227231.79893059</v>
      </c>
      <c r="N366" s="165">
        <f t="shared" si="30"/>
        <v>201227231.79893059</v>
      </c>
      <c r="O366" s="155">
        <f t="shared" si="31"/>
        <v>0</v>
      </c>
      <c r="P366" s="155">
        <f>IF(O366=1,SUM($O$6:O366),0)</f>
        <v>0</v>
      </c>
    </row>
    <row r="367" spans="1:17" ht="15" customHeight="1">
      <c r="A367" s="15"/>
      <c r="B367" s="174">
        <v>6</v>
      </c>
      <c r="C367" s="109" t="s">
        <v>152</v>
      </c>
      <c r="D367" s="279" t="s">
        <v>45</v>
      </c>
      <c r="E367" s="280" t="s">
        <v>7</v>
      </c>
      <c r="F367" s="281">
        <v>7789</v>
      </c>
      <c r="G367" s="281">
        <v>7789</v>
      </c>
      <c r="H367" s="171"/>
      <c r="I367" s="88">
        <f t="shared" si="27"/>
        <v>7789</v>
      </c>
      <c r="J367" s="163">
        <f t="shared" si="28"/>
        <v>0</v>
      </c>
      <c r="K367" s="155">
        <f t="shared" si="29"/>
        <v>1</v>
      </c>
      <c r="L367" s="155">
        <f>IF(J367=1,SUM($J$6:J367),0)</f>
        <v>0</v>
      </c>
      <c r="M367" s="155">
        <f>IF(K367=1,SUM($K$6:K367),0)</f>
        <v>201227232.79893059</v>
      </c>
      <c r="N367" s="165">
        <f t="shared" si="30"/>
        <v>201227232.79893059</v>
      </c>
      <c r="O367" s="155">
        <f t="shared" si="31"/>
        <v>0</v>
      </c>
      <c r="P367" s="155">
        <f>IF(O367=1,SUM($O$6:O367),0)</f>
        <v>0</v>
      </c>
    </row>
    <row r="368" spans="1:17" ht="15" customHeight="1">
      <c r="A368" s="15"/>
      <c r="B368" s="174">
        <v>7</v>
      </c>
      <c r="C368" s="109" t="s">
        <v>30</v>
      </c>
      <c r="D368" s="279" t="s">
        <v>45</v>
      </c>
      <c r="E368" s="280" t="s">
        <v>8</v>
      </c>
      <c r="F368" s="281">
        <v>47459</v>
      </c>
      <c r="G368" s="281">
        <v>47459</v>
      </c>
      <c r="H368" s="171"/>
      <c r="I368" s="88">
        <f t="shared" si="27"/>
        <v>47459</v>
      </c>
      <c r="J368" s="163">
        <f t="shared" si="28"/>
        <v>0</v>
      </c>
      <c r="K368" s="155">
        <f t="shared" si="29"/>
        <v>1</v>
      </c>
      <c r="L368" s="155">
        <f>IF(J368=1,SUM($J$6:J368),0)</f>
        <v>0</v>
      </c>
      <c r="M368" s="155">
        <f>IF(K368=1,SUM($K$6:K368),0)</f>
        <v>201227233.79893059</v>
      </c>
      <c r="N368" s="165">
        <f t="shared" si="30"/>
        <v>201227233.79893059</v>
      </c>
      <c r="O368" s="155">
        <f t="shared" si="31"/>
        <v>0</v>
      </c>
      <c r="P368" s="155">
        <f>IF(O368=1,SUM($O$6:O368),0)</f>
        <v>0</v>
      </c>
    </row>
    <row r="369" spans="1:17" ht="15" customHeight="1">
      <c r="A369" s="15"/>
      <c r="B369" s="174">
        <v>8</v>
      </c>
      <c r="C369" s="109" t="s">
        <v>153</v>
      </c>
      <c r="D369" s="279" t="s">
        <v>45</v>
      </c>
      <c r="E369" s="280" t="s">
        <v>8</v>
      </c>
      <c r="F369" s="281">
        <v>112500</v>
      </c>
      <c r="G369" s="281">
        <v>112500</v>
      </c>
      <c r="H369" s="171"/>
      <c r="I369" s="88">
        <f t="shared" si="27"/>
        <v>112500</v>
      </c>
      <c r="J369" s="163">
        <f t="shared" si="28"/>
        <v>0</v>
      </c>
      <c r="K369" s="155">
        <f t="shared" si="29"/>
        <v>1</v>
      </c>
      <c r="L369" s="155">
        <f>IF(J369=1,SUM($J$6:J369),0)</f>
        <v>0</v>
      </c>
      <c r="M369" s="155">
        <f>IF(K369=1,SUM($K$6:K369),0)</f>
        <v>201227234.79893059</v>
      </c>
      <c r="N369" s="165">
        <f t="shared" si="30"/>
        <v>201227234.79893059</v>
      </c>
      <c r="O369" s="155">
        <f t="shared" si="31"/>
        <v>0</v>
      </c>
      <c r="P369" s="155">
        <f>IF(O369=1,SUM($O$6:O369),0)</f>
        <v>0</v>
      </c>
    </row>
    <row r="370" spans="1:17" ht="15" customHeight="1">
      <c r="A370" s="15"/>
      <c r="B370" s="174">
        <v>9</v>
      </c>
      <c r="C370" s="109" t="s">
        <v>154</v>
      </c>
      <c r="D370" s="279" t="s">
        <v>45</v>
      </c>
      <c r="E370" s="280" t="s">
        <v>8</v>
      </c>
      <c r="F370" s="281">
        <v>35800</v>
      </c>
      <c r="G370" s="281">
        <v>35800</v>
      </c>
      <c r="H370" s="171"/>
      <c r="I370" s="88">
        <f t="shared" si="27"/>
        <v>35800</v>
      </c>
      <c r="J370" s="163">
        <f t="shared" si="28"/>
        <v>0</v>
      </c>
      <c r="K370" s="155">
        <f t="shared" si="29"/>
        <v>1</v>
      </c>
      <c r="L370" s="155">
        <f>IF(J370=1,SUM($J$6:J370),0)</f>
        <v>0</v>
      </c>
      <c r="M370" s="155">
        <f>IF(K370=1,SUM($K$6:K370),0)</f>
        <v>201227235.79893059</v>
      </c>
      <c r="N370" s="165">
        <f t="shared" si="30"/>
        <v>201227235.79893059</v>
      </c>
      <c r="O370" s="155">
        <f t="shared" si="31"/>
        <v>0</v>
      </c>
      <c r="P370" s="155">
        <f>IF(O370=1,SUM($O$6:O370),0)</f>
        <v>0</v>
      </c>
      <c r="Q370" s="166"/>
    </row>
    <row r="371" spans="1:17" ht="15" customHeight="1">
      <c r="A371" s="15"/>
      <c r="B371" s="174">
        <v>10</v>
      </c>
      <c r="C371" s="109" t="s">
        <v>155</v>
      </c>
      <c r="D371" s="279" t="s">
        <v>45</v>
      </c>
      <c r="E371" s="280" t="s">
        <v>8</v>
      </c>
      <c r="F371" s="281">
        <v>36000</v>
      </c>
      <c r="G371" s="281">
        <v>36000</v>
      </c>
      <c r="H371" s="171"/>
      <c r="I371" s="88">
        <f t="shared" si="27"/>
        <v>36000</v>
      </c>
      <c r="J371" s="163">
        <f t="shared" si="28"/>
        <v>0</v>
      </c>
      <c r="K371" s="155">
        <f t="shared" si="29"/>
        <v>1</v>
      </c>
      <c r="L371" s="155">
        <f>IF(J371=1,SUM($J$6:J371),0)</f>
        <v>0</v>
      </c>
      <c r="M371" s="155">
        <f>IF(K371=1,SUM($K$6:K371),0)</f>
        <v>201227236.79893059</v>
      </c>
      <c r="N371" s="165">
        <f t="shared" si="30"/>
        <v>201227236.79893059</v>
      </c>
      <c r="O371" s="155">
        <f t="shared" si="31"/>
        <v>0</v>
      </c>
      <c r="P371" s="155">
        <f>IF(O371=1,SUM($O$6:O371),0)</f>
        <v>0</v>
      </c>
      <c r="Q371" s="166"/>
    </row>
    <row r="372" spans="1:17" ht="15" customHeight="1">
      <c r="A372" s="15"/>
      <c r="B372" s="174">
        <v>11</v>
      </c>
      <c r="C372" s="109" t="s">
        <v>156</v>
      </c>
      <c r="D372" s="279" t="s">
        <v>45</v>
      </c>
      <c r="E372" s="280" t="s">
        <v>8</v>
      </c>
      <c r="F372" s="281">
        <v>36000</v>
      </c>
      <c r="G372" s="281">
        <v>36000</v>
      </c>
      <c r="H372" s="171"/>
      <c r="I372" s="88">
        <f t="shared" si="27"/>
        <v>36000</v>
      </c>
      <c r="J372" s="163">
        <f t="shared" si="28"/>
        <v>0</v>
      </c>
      <c r="K372" s="155">
        <f t="shared" si="29"/>
        <v>1</v>
      </c>
      <c r="L372" s="155">
        <f>IF(J372=1,SUM($J$6:J372),0)</f>
        <v>0</v>
      </c>
      <c r="M372" s="155">
        <f>IF(K372=1,SUM($K$6:K372),0)</f>
        <v>201227237.79893059</v>
      </c>
      <c r="N372" s="165">
        <f t="shared" si="30"/>
        <v>201227237.79893059</v>
      </c>
      <c r="O372" s="155">
        <f t="shared" si="31"/>
        <v>0</v>
      </c>
      <c r="P372" s="155">
        <f>IF(O372=1,SUM($O$6:O372),0)</f>
        <v>0</v>
      </c>
    </row>
    <row r="373" spans="1:17" ht="15" customHeight="1">
      <c r="A373" s="15"/>
      <c r="B373" s="174">
        <v>12</v>
      </c>
      <c r="C373" s="109" t="s">
        <v>157</v>
      </c>
      <c r="D373" s="279" t="s">
        <v>45</v>
      </c>
      <c r="E373" s="280" t="s">
        <v>8</v>
      </c>
      <c r="F373" s="281">
        <v>40000</v>
      </c>
      <c r="G373" s="281">
        <v>40000</v>
      </c>
      <c r="H373" s="171"/>
      <c r="I373" s="88">
        <f t="shared" si="27"/>
        <v>40000</v>
      </c>
      <c r="J373" s="163">
        <f t="shared" si="28"/>
        <v>0</v>
      </c>
      <c r="K373" s="155">
        <f t="shared" si="29"/>
        <v>1</v>
      </c>
      <c r="L373" s="155">
        <f>IF(J373=1,SUM($J$6:J373),0)</f>
        <v>0</v>
      </c>
      <c r="M373" s="155">
        <f>IF(K373=1,SUM($K$6:K373),0)</f>
        <v>201227238.79893059</v>
      </c>
      <c r="N373" s="165">
        <f t="shared" si="30"/>
        <v>201227238.79893059</v>
      </c>
      <c r="O373" s="155">
        <f t="shared" si="31"/>
        <v>0</v>
      </c>
      <c r="P373" s="155">
        <f>IF(O373=1,SUM($O$6:O373),0)</f>
        <v>0</v>
      </c>
    </row>
    <row r="374" spans="1:17" ht="15" customHeight="1">
      <c r="A374" s="15"/>
      <c r="B374" s="174">
        <v>13</v>
      </c>
      <c r="C374" s="109" t="s">
        <v>158</v>
      </c>
      <c r="D374" s="279" t="s">
        <v>45</v>
      </c>
      <c r="E374" s="280" t="s">
        <v>8</v>
      </c>
      <c r="F374" s="281">
        <v>55000</v>
      </c>
      <c r="G374" s="281">
        <v>55000</v>
      </c>
      <c r="H374" s="171"/>
      <c r="I374" s="88">
        <f t="shared" si="27"/>
        <v>55000</v>
      </c>
      <c r="J374" s="163">
        <f t="shared" si="28"/>
        <v>0</v>
      </c>
      <c r="K374" s="155">
        <f t="shared" si="29"/>
        <v>1</v>
      </c>
      <c r="L374" s="155">
        <f>IF(J374=1,SUM($J$6:J374),0)</f>
        <v>0</v>
      </c>
      <c r="M374" s="155">
        <f>IF(K374=1,SUM($K$6:K374),0)</f>
        <v>201227239.79893059</v>
      </c>
      <c r="N374" s="165">
        <f t="shared" si="30"/>
        <v>201227239.79893059</v>
      </c>
      <c r="O374" s="155">
        <f t="shared" si="31"/>
        <v>0</v>
      </c>
      <c r="P374" s="155">
        <f>IF(O374=1,SUM($O$6:O374),0)</f>
        <v>0</v>
      </c>
    </row>
    <row r="375" spans="1:17" ht="15" customHeight="1">
      <c r="A375" s="15"/>
      <c r="B375" s="174">
        <v>14</v>
      </c>
      <c r="C375" s="109" t="s">
        <v>159</v>
      </c>
      <c r="D375" s="279" t="s">
        <v>45</v>
      </c>
      <c r="E375" s="280" t="s">
        <v>8</v>
      </c>
      <c r="F375" s="281">
        <v>45500</v>
      </c>
      <c r="G375" s="281">
        <v>45500</v>
      </c>
      <c r="H375" s="171"/>
      <c r="I375" s="88">
        <f t="shared" si="27"/>
        <v>45500</v>
      </c>
      <c r="J375" s="163">
        <f t="shared" si="28"/>
        <v>0</v>
      </c>
      <c r="K375" s="155">
        <f t="shared" si="29"/>
        <v>1</v>
      </c>
      <c r="L375" s="155">
        <f>IF(J375=1,SUM($J$6:J375),0)</f>
        <v>0</v>
      </c>
      <c r="M375" s="155">
        <f>IF(K375=1,SUM($K$6:K375),0)</f>
        <v>201227240.79893059</v>
      </c>
      <c r="N375" s="165">
        <f t="shared" si="30"/>
        <v>201227240.79893059</v>
      </c>
      <c r="O375" s="155">
        <f t="shared" si="31"/>
        <v>0</v>
      </c>
      <c r="P375" s="155">
        <f>IF(O375=1,SUM($O$6:O375),0)</f>
        <v>0</v>
      </c>
    </row>
    <row r="376" spans="1:17" ht="15" customHeight="1">
      <c r="A376" s="15"/>
      <c r="B376" s="174">
        <v>15</v>
      </c>
      <c r="C376" s="109" t="s">
        <v>160</v>
      </c>
      <c r="D376" s="279" t="s">
        <v>45</v>
      </c>
      <c r="E376" s="280" t="s">
        <v>8</v>
      </c>
      <c r="F376" s="281">
        <v>45500</v>
      </c>
      <c r="G376" s="281">
        <v>45500</v>
      </c>
      <c r="H376" s="171"/>
      <c r="I376" s="88">
        <f t="shared" si="27"/>
        <v>45500</v>
      </c>
      <c r="J376" s="163">
        <f t="shared" si="28"/>
        <v>0</v>
      </c>
      <c r="K376" s="155">
        <f t="shared" si="29"/>
        <v>1</v>
      </c>
      <c r="L376" s="155">
        <f>IF(J376=1,SUM($J$6:J376),0)</f>
        <v>0</v>
      </c>
      <c r="M376" s="155">
        <f>IF(K376=1,SUM($K$6:K376),0)</f>
        <v>201227241.79893059</v>
      </c>
      <c r="N376" s="165">
        <f t="shared" si="30"/>
        <v>201227241.79893059</v>
      </c>
      <c r="O376" s="155">
        <f t="shared" si="31"/>
        <v>0</v>
      </c>
      <c r="P376" s="155">
        <f>IF(O376=1,SUM($O$6:O376),0)</f>
        <v>0</v>
      </c>
    </row>
    <row r="377" spans="1:17" ht="15" customHeight="1">
      <c r="A377" s="15"/>
      <c r="B377" s="174">
        <v>16</v>
      </c>
      <c r="C377" s="109" t="s">
        <v>161</v>
      </c>
      <c r="D377" s="279" t="s">
        <v>45</v>
      </c>
      <c r="E377" s="280" t="s">
        <v>8</v>
      </c>
      <c r="F377" s="281">
        <v>45500</v>
      </c>
      <c r="G377" s="281">
        <v>45500</v>
      </c>
      <c r="H377" s="171"/>
      <c r="I377" s="88">
        <f t="shared" si="27"/>
        <v>45500</v>
      </c>
      <c r="J377" s="163">
        <f t="shared" si="28"/>
        <v>0</v>
      </c>
      <c r="K377" s="155">
        <f t="shared" si="29"/>
        <v>1</v>
      </c>
      <c r="L377" s="155">
        <f>IF(J377=1,SUM($J$6:J377),0)</f>
        <v>0</v>
      </c>
      <c r="M377" s="155">
        <f>IF(K377=1,SUM($K$6:K377),0)</f>
        <v>201227242.79893059</v>
      </c>
      <c r="N377" s="165">
        <f t="shared" si="30"/>
        <v>201227242.79893059</v>
      </c>
      <c r="O377" s="155">
        <f t="shared" si="31"/>
        <v>0</v>
      </c>
      <c r="P377" s="155">
        <f>IF(O377=1,SUM($O$6:O377),0)</f>
        <v>0</v>
      </c>
    </row>
    <row r="378" spans="1:17" ht="15" customHeight="1">
      <c r="A378" s="15"/>
      <c r="B378" s="174">
        <v>17</v>
      </c>
      <c r="C378" s="109" t="s">
        <v>162</v>
      </c>
      <c r="D378" s="279" t="s">
        <v>45</v>
      </c>
      <c r="E378" s="280" t="s">
        <v>8</v>
      </c>
      <c r="F378" s="281">
        <v>45500</v>
      </c>
      <c r="G378" s="281">
        <v>45500</v>
      </c>
      <c r="H378" s="171"/>
      <c r="I378" s="88">
        <f t="shared" si="27"/>
        <v>45500</v>
      </c>
      <c r="J378" s="163">
        <f t="shared" si="28"/>
        <v>0</v>
      </c>
      <c r="K378" s="155">
        <f t="shared" si="29"/>
        <v>1</v>
      </c>
      <c r="L378" s="155">
        <f>IF(J378=1,SUM($J$6:J378),0)</f>
        <v>0</v>
      </c>
      <c r="M378" s="155">
        <f>IF(K378=1,SUM($K$6:K378),0)</f>
        <v>201227243.79893059</v>
      </c>
      <c r="N378" s="165">
        <f t="shared" si="30"/>
        <v>201227243.79893059</v>
      </c>
      <c r="O378" s="155">
        <f t="shared" si="31"/>
        <v>0</v>
      </c>
      <c r="P378" s="155">
        <f>IF(O378=1,SUM($O$6:O378),0)</f>
        <v>0</v>
      </c>
    </row>
    <row r="379" spans="1:17" ht="15" customHeight="1">
      <c r="A379" s="15"/>
      <c r="B379" s="174">
        <v>18</v>
      </c>
      <c r="C379" s="109" t="s">
        <v>163</v>
      </c>
      <c r="D379" s="279" t="s">
        <v>45</v>
      </c>
      <c r="E379" s="280" t="s">
        <v>8</v>
      </c>
      <c r="F379" s="281">
        <v>7938</v>
      </c>
      <c r="G379" s="281">
        <v>7938</v>
      </c>
      <c r="H379" s="171"/>
      <c r="I379" s="88">
        <f t="shared" si="27"/>
        <v>7938</v>
      </c>
      <c r="J379" s="163">
        <f t="shared" si="28"/>
        <v>0</v>
      </c>
      <c r="K379" s="155">
        <f t="shared" si="29"/>
        <v>1</v>
      </c>
      <c r="L379" s="155">
        <f>IF(J379=1,SUM($J$6:J379),0)</f>
        <v>0</v>
      </c>
      <c r="M379" s="155">
        <f>IF(K379=1,SUM($K$6:K379),0)</f>
        <v>201227244.79893059</v>
      </c>
      <c r="N379" s="165">
        <f t="shared" si="30"/>
        <v>201227244.79893059</v>
      </c>
      <c r="O379" s="155">
        <f t="shared" si="31"/>
        <v>0</v>
      </c>
      <c r="P379" s="155">
        <f>IF(O379=1,SUM($O$6:O379),0)</f>
        <v>0</v>
      </c>
    </row>
    <row r="380" spans="1:17" ht="15" customHeight="1">
      <c r="A380" s="15"/>
      <c r="B380" s="174">
        <v>19</v>
      </c>
      <c r="C380" s="109" t="s">
        <v>164</v>
      </c>
      <c r="D380" s="279" t="s">
        <v>45</v>
      </c>
      <c r="E380" s="280" t="s">
        <v>8</v>
      </c>
      <c r="F380" s="281">
        <v>30000</v>
      </c>
      <c r="G380" s="281">
        <v>30000</v>
      </c>
      <c r="H380" s="171"/>
      <c r="I380" s="88">
        <f t="shared" si="27"/>
        <v>30000</v>
      </c>
      <c r="J380" s="163">
        <f t="shared" si="28"/>
        <v>0</v>
      </c>
      <c r="K380" s="155">
        <f t="shared" si="29"/>
        <v>1</v>
      </c>
      <c r="L380" s="155">
        <f>IF(J380=1,SUM($J$6:J380),0)</f>
        <v>0</v>
      </c>
      <c r="M380" s="155">
        <f>IF(K380=1,SUM($K$6:K380),0)</f>
        <v>201227245.79893059</v>
      </c>
      <c r="N380" s="165">
        <f t="shared" si="30"/>
        <v>201227245.79893059</v>
      </c>
      <c r="O380" s="155">
        <f t="shared" si="31"/>
        <v>0</v>
      </c>
      <c r="P380" s="155">
        <f>IF(O380=1,SUM($O$6:O380),0)</f>
        <v>0</v>
      </c>
    </row>
    <row r="381" spans="1:17" ht="15" customHeight="1">
      <c r="A381" s="15"/>
      <c r="B381" s="174">
        <v>20</v>
      </c>
      <c r="C381" s="109" t="s">
        <v>28</v>
      </c>
      <c r="D381" s="279" t="s">
        <v>45</v>
      </c>
      <c r="E381" s="280" t="s">
        <v>8</v>
      </c>
      <c r="F381" s="281">
        <v>26500</v>
      </c>
      <c r="G381" s="281">
        <v>26500</v>
      </c>
      <c r="H381" s="171"/>
      <c r="I381" s="88">
        <f t="shared" si="27"/>
        <v>26500</v>
      </c>
      <c r="J381" s="163">
        <f t="shared" si="28"/>
        <v>0</v>
      </c>
      <c r="K381" s="155">
        <f t="shared" si="29"/>
        <v>1</v>
      </c>
      <c r="L381" s="155">
        <f>IF(J381=1,SUM($J$6:J381),0)</f>
        <v>0</v>
      </c>
      <c r="M381" s="155">
        <f>IF(K381=1,SUM($K$6:K381),0)</f>
        <v>201227246.79893059</v>
      </c>
      <c r="N381" s="165">
        <f t="shared" si="30"/>
        <v>201227246.79893059</v>
      </c>
      <c r="O381" s="155">
        <f t="shared" si="31"/>
        <v>0</v>
      </c>
      <c r="P381" s="155">
        <f>IF(O381=1,SUM($O$6:O381),0)</f>
        <v>0</v>
      </c>
    </row>
    <row r="382" spans="1:17" ht="15" customHeight="1">
      <c r="A382" s="15"/>
      <c r="B382" s="174">
        <v>21</v>
      </c>
      <c r="C382" s="109" t="s">
        <v>165</v>
      </c>
      <c r="D382" s="279" t="s">
        <v>45</v>
      </c>
      <c r="E382" s="280" t="s">
        <v>8</v>
      </c>
      <c r="F382" s="281">
        <v>26500</v>
      </c>
      <c r="G382" s="281">
        <v>26500</v>
      </c>
      <c r="H382" s="171"/>
      <c r="I382" s="88">
        <f>IF($I$5=$G$4,G382,(IF($I$5=$F$4,F382,0)))</f>
        <v>26500</v>
      </c>
      <c r="J382" s="163">
        <f t="shared" si="28"/>
        <v>0</v>
      </c>
      <c r="K382" s="155">
        <f t="shared" si="29"/>
        <v>1</v>
      </c>
      <c r="L382" s="155">
        <f>IF(J382=1,SUM($J$6:J382),0)</f>
        <v>0</v>
      </c>
      <c r="M382" s="155">
        <f>IF(K382=1,SUM($K$6:K382),0)</f>
        <v>201227247.79893059</v>
      </c>
      <c r="N382" s="165">
        <f t="shared" si="30"/>
        <v>201227247.79893059</v>
      </c>
      <c r="O382" s="155">
        <f t="shared" si="31"/>
        <v>0</v>
      </c>
      <c r="P382" s="155">
        <f>IF(O382=1,SUM($O$6:O382),0)</f>
        <v>0</v>
      </c>
    </row>
    <row r="383" spans="1:17" ht="15" customHeight="1">
      <c r="A383" s="15"/>
      <c r="B383" s="174">
        <v>22</v>
      </c>
      <c r="C383" s="109" t="s">
        <v>166</v>
      </c>
      <c r="D383" s="279" t="s">
        <v>45</v>
      </c>
      <c r="E383" s="280" t="s">
        <v>8</v>
      </c>
      <c r="F383" s="281">
        <v>26500</v>
      </c>
      <c r="G383" s="281">
        <v>26500</v>
      </c>
      <c r="H383" s="171"/>
      <c r="I383" s="88">
        <f t="shared" si="27"/>
        <v>26500</v>
      </c>
      <c r="J383" s="163">
        <f t="shared" si="28"/>
        <v>0</v>
      </c>
      <c r="K383" s="155">
        <f t="shared" si="29"/>
        <v>1</v>
      </c>
      <c r="L383" s="155">
        <f>IF(J383=1,SUM($J$6:J383),0)</f>
        <v>0</v>
      </c>
      <c r="M383" s="155">
        <f>IF(K383=1,SUM($K$6:K383),0)</f>
        <v>201227248.79893059</v>
      </c>
      <c r="N383" s="165">
        <f t="shared" si="30"/>
        <v>201227248.79893059</v>
      </c>
      <c r="O383" s="155">
        <f t="shared" si="31"/>
        <v>0</v>
      </c>
      <c r="P383" s="155">
        <f>IF(O383=1,SUM($O$6:O383),0)</f>
        <v>0</v>
      </c>
    </row>
    <row r="384" spans="1:17" ht="15" customHeight="1">
      <c r="A384" s="15"/>
      <c r="B384" s="174">
        <v>23</v>
      </c>
      <c r="C384" s="109" t="s">
        <v>167</v>
      </c>
      <c r="D384" s="279" t="s">
        <v>45</v>
      </c>
      <c r="E384" s="280" t="s">
        <v>8</v>
      </c>
      <c r="F384" s="281">
        <v>26500</v>
      </c>
      <c r="G384" s="281">
        <v>26500</v>
      </c>
      <c r="H384" s="171"/>
      <c r="I384" s="88">
        <f t="shared" si="27"/>
        <v>26500</v>
      </c>
      <c r="J384" s="163">
        <f t="shared" si="28"/>
        <v>0</v>
      </c>
      <c r="K384" s="155">
        <f t="shared" si="29"/>
        <v>1</v>
      </c>
      <c r="L384" s="155">
        <f>IF(J384=1,SUM($J$6:J384),0)</f>
        <v>0</v>
      </c>
      <c r="M384" s="155">
        <f>IF(K384=1,SUM($K$6:K384),0)</f>
        <v>201227249.79893059</v>
      </c>
      <c r="N384" s="165">
        <f t="shared" si="30"/>
        <v>201227249.79893059</v>
      </c>
      <c r="O384" s="155">
        <f t="shared" si="31"/>
        <v>0</v>
      </c>
      <c r="P384" s="155">
        <f>IF(O384=1,SUM($O$6:O384),0)</f>
        <v>0</v>
      </c>
    </row>
    <row r="385" spans="1:16" ht="15" customHeight="1">
      <c r="A385" s="15"/>
      <c r="B385" s="174">
        <v>24</v>
      </c>
      <c r="C385" s="109" t="s">
        <v>168</v>
      </c>
      <c r="D385" s="279" t="s">
        <v>45</v>
      </c>
      <c r="E385" s="280" t="s">
        <v>8</v>
      </c>
      <c r="F385" s="281">
        <v>33600</v>
      </c>
      <c r="G385" s="281">
        <v>33600</v>
      </c>
      <c r="H385" s="171"/>
      <c r="I385" s="88">
        <f t="shared" si="27"/>
        <v>33600</v>
      </c>
      <c r="J385" s="163">
        <f t="shared" si="28"/>
        <v>0</v>
      </c>
      <c r="K385" s="155">
        <f t="shared" si="29"/>
        <v>1</v>
      </c>
      <c r="L385" s="155">
        <f>IF(J385=1,SUM($J$6:J385),0)</f>
        <v>0</v>
      </c>
      <c r="M385" s="155">
        <f>IF(K385=1,SUM($K$6:K385),0)</f>
        <v>201227250.79893059</v>
      </c>
      <c r="N385" s="165">
        <f t="shared" si="30"/>
        <v>201227250.79893059</v>
      </c>
      <c r="O385" s="155">
        <f t="shared" si="31"/>
        <v>0</v>
      </c>
      <c r="P385" s="155">
        <f>IF(O385=1,SUM($O$6:O385),0)</f>
        <v>0</v>
      </c>
    </row>
    <row r="386" spans="1:16" ht="15" customHeight="1">
      <c r="A386" s="15"/>
      <c r="B386" s="174">
        <v>25</v>
      </c>
      <c r="C386" s="109" t="s">
        <v>169</v>
      </c>
      <c r="D386" s="279" t="s">
        <v>45</v>
      </c>
      <c r="E386" s="280" t="s">
        <v>8</v>
      </c>
      <c r="F386" s="281">
        <v>33600</v>
      </c>
      <c r="G386" s="281">
        <v>33600</v>
      </c>
      <c r="H386" s="171"/>
      <c r="I386" s="88">
        <f t="shared" si="27"/>
        <v>33600</v>
      </c>
      <c r="J386" s="163">
        <f t="shared" si="28"/>
        <v>0</v>
      </c>
      <c r="K386" s="155">
        <f t="shared" si="29"/>
        <v>1</v>
      </c>
      <c r="L386" s="155">
        <f>IF(J386=1,SUM($J$6:J386),0)</f>
        <v>0</v>
      </c>
      <c r="M386" s="155">
        <f>IF(K386=1,SUM($K$6:K386),0)</f>
        <v>201227251.79893059</v>
      </c>
      <c r="N386" s="165">
        <f t="shared" si="30"/>
        <v>201227251.79893059</v>
      </c>
      <c r="O386" s="155">
        <f t="shared" si="31"/>
        <v>0</v>
      </c>
      <c r="P386" s="155">
        <f>IF(O386=1,SUM($O$6:O386),0)</f>
        <v>0</v>
      </c>
    </row>
    <row r="387" spans="1:16" ht="15" customHeight="1">
      <c r="A387" s="15"/>
      <c r="B387" s="174">
        <v>26</v>
      </c>
      <c r="C387" s="109" t="s">
        <v>170</v>
      </c>
      <c r="D387" s="279" t="s">
        <v>45</v>
      </c>
      <c r="E387" s="280" t="s">
        <v>8</v>
      </c>
      <c r="F387" s="281">
        <v>33600</v>
      </c>
      <c r="G387" s="281">
        <v>33600</v>
      </c>
      <c r="H387" s="171"/>
      <c r="I387" s="88">
        <f t="shared" ref="I387:I450" si="32">IF($I$5=$G$4,G387,(IF($I$5=$F$4,F387,0)))</f>
        <v>33600</v>
      </c>
      <c r="J387" s="163">
        <f t="shared" si="28"/>
        <v>0</v>
      </c>
      <c r="K387" s="155">
        <f t="shared" si="29"/>
        <v>1</v>
      </c>
      <c r="L387" s="155">
        <f>IF(J387=1,SUM($J$6:J387),0)</f>
        <v>0</v>
      </c>
      <c r="M387" s="155">
        <f>IF(K387=1,SUM($K$6:K387),0)</f>
        <v>201227252.79893059</v>
      </c>
      <c r="N387" s="165">
        <f t="shared" si="30"/>
        <v>201227252.79893059</v>
      </c>
      <c r="O387" s="155">
        <f t="shared" si="31"/>
        <v>0</v>
      </c>
      <c r="P387" s="155">
        <f>IF(O387=1,SUM($O$6:O387),0)</f>
        <v>0</v>
      </c>
    </row>
    <row r="388" spans="1:16" ht="15" customHeight="1">
      <c r="A388" s="15"/>
      <c r="B388" s="174">
        <v>27</v>
      </c>
      <c r="C388" s="109" t="s">
        <v>171</v>
      </c>
      <c r="D388" s="279" t="s">
        <v>45</v>
      </c>
      <c r="E388" s="280" t="s">
        <v>8</v>
      </c>
      <c r="F388" s="281">
        <v>33600</v>
      </c>
      <c r="G388" s="281">
        <v>33600</v>
      </c>
      <c r="H388" s="171"/>
      <c r="I388" s="88">
        <f t="shared" si="32"/>
        <v>33600</v>
      </c>
      <c r="J388" s="163">
        <f t="shared" si="28"/>
        <v>0</v>
      </c>
      <c r="K388" s="155">
        <f t="shared" si="29"/>
        <v>1</v>
      </c>
      <c r="L388" s="155">
        <f>IF(J388=1,SUM($J$6:J388),0)</f>
        <v>0</v>
      </c>
      <c r="M388" s="155">
        <f>IF(K388=1,SUM($K$6:K388),0)</f>
        <v>201227253.79893059</v>
      </c>
      <c r="N388" s="165">
        <f t="shared" si="30"/>
        <v>201227253.79893059</v>
      </c>
      <c r="O388" s="155">
        <f t="shared" si="31"/>
        <v>0</v>
      </c>
      <c r="P388" s="155">
        <f>IF(O388=1,SUM($O$6:O388),0)</f>
        <v>0</v>
      </c>
    </row>
    <row r="389" spans="1:16" ht="15" customHeight="1">
      <c r="A389" s="15"/>
      <c r="B389" s="174">
        <v>28</v>
      </c>
      <c r="C389" s="109" t="s">
        <v>172</v>
      </c>
      <c r="D389" s="279" t="s">
        <v>45</v>
      </c>
      <c r="E389" s="280" t="s">
        <v>8</v>
      </c>
      <c r="F389" s="281">
        <v>32600</v>
      </c>
      <c r="G389" s="281">
        <v>32600</v>
      </c>
      <c r="H389" s="171"/>
      <c r="I389" s="88">
        <f t="shared" si="32"/>
        <v>32600</v>
      </c>
      <c r="J389" s="163">
        <f t="shared" si="28"/>
        <v>0</v>
      </c>
      <c r="K389" s="155">
        <f t="shared" si="29"/>
        <v>1</v>
      </c>
      <c r="L389" s="155">
        <f>IF(J389=1,SUM($J$6:J389),0)</f>
        <v>0</v>
      </c>
      <c r="M389" s="155">
        <f>IF(K389=1,SUM($K$6:K389),0)</f>
        <v>201227254.79893059</v>
      </c>
      <c r="N389" s="165">
        <f t="shared" si="30"/>
        <v>201227254.79893059</v>
      </c>
      <c r="O389" s="155">
        <f t="shared" si="31"/>
        <v>0</v>
      </c>
      <c r="P389" s="155">
        <f>IF(O389=1,SUM($O$6:O389),0)</f>
        <v>0</v>
      </c>
    </row>
    <row r="390" spans="1:16" ht="15" customHeight="1">
      <c r="A390" s="15"/>
      <c r="B390" s="174">
        <v>29</v>
      </c>
      <c r="C390" s="109" t="s">
        <v>173</v>
      </c>
      <c r="D390" s="279" t="s">
        <v>45</v>
      </c>
      <c r="E390" s="280" t="s">
        <v>8</v>
      </c>
      <c r="F390" s="281">
        <v>45000</v>
      </c>
      <c r="G390" s="281">
        <v>45000</v>
      </c>
      <c r="H390" s="171"/>
      <c r="I390" s="88">
        <f t="shared" si="32"/>
        <v>45000</v>
      </c>
      <c r="J390" s="163">
        <f t="shared" si="28"/>
        <v>0</v>
      </c>
      <c r="K390" s="155">
        <f t="shared" si="29"/>
        <v>1</v>
      </c>
      <c r="L390" s="155">
        <f>IF(J390=1,SUM($J$6:J390),0)</f>
        <v>0</v>
      </c>
      <c r="M390" s="155">
        <f>IF(K390=1,SUM($K$6:K390),0)</f>
        <v>201227255.79893059</v>
      </c>
      <c r="N390" s="165">
        <f t="shared" si="30"/>
        <v>201227255.79893059</v>
      </c>
      <c r="O390" s="155">
        <f t="shared" si="31"/>
        <v>0</v>
      </c>
      <c r="P390" s="155">
        <f>IF(O390=1,SUM($O$6:O390),0)</f>
        <v>0</v>
      </c>
    </row>
    <row r="391" spans="1:16" ht="15" customHeight="1">
      <c r="A391" s="15"/>
      <c r="B391" s="174">
        <v>30</v>
      </c>
      <c r="C391" s="109" t="s">
        <v>590</v>
      </c>
      <c r="D391" s="279" t="s">
        <v>45</v>
      </c>
      <c r="E391" s="280" t="s">
        <v>8</v>
      </c>
      <c r="F391" s="281">
        <v>92500</v>
      </c>
      <c r="G391" s="281">
        <v>92500</v>
      </c>
      <c r="H391" s="171"/>
      <c r="I391" s="88">
        <f t="shared" si="32"/>
        <v>92500</v>
      </c>
      <c r="J391" s="163">
        <f t="shared" si="28"/>
        <v>0</v>
      </c>
      <c r="K391" s="155">
        <f t="shared" si="29"/>
        <v>1</v>
      </c>
      <c r="L391" s="155">
        <f>IF(J391=1,SUM($J$6:J391),0)</f>
        <v>0</v>
      </c>
      <c r="M391" s="155">
        <f>IF(K391=1,SUM($K$6:K391),0)</f>
        <v>201227256.79893059</v>
      </c>
      <c r="N391" s="165">
        <f t="shared" si="30"/>
        <v>201227256.79893059</v>
      </c>
      <c r="O391" s="155">
        <f t="shared" si="31"/>
        <v>0</v>
      </c>
      <c r="P391" s="155">
        <f>IF(O391=1,SUM($O$6:O391),0)</f>
        <v>0</v>
      </c>
    </row>
    <row r="392" spans="1:16" ht="15" customHeight="1">
      <c r="A392" s="15"/>
      <c r="B392" s="174">
        <v>31</v>
      </c>
      <c r="C392" s="109" t="s">
        <v>174</v>
      </c>
      <c r="D392" s="279" t="s">
        <v>45</v>
      </c>
      <c r="E392" s="280" t="s">
        <v>8</v>
      </c>
      <c r="F392" s="281">
        <v>67700</v>
      </c>
      <c r="G392" s="281">
        <v>67700</v>
      </c>
      <c r="H392" s="171"/>
      <c r="I392" s="88">
        <f t="shared" si="32"/>
        <v>67700</v>
      </c>
      <c r="J392" s="163">
        <f t="shared" si="28"/>
        <v>0</v>
      </c>
      <c r="K392" s="155">
        <f t="shared" si="29"/>
        <v>1</v>
      </c>
      <c r="L392" s="155">
        <f>IF(J392=1,SUM($J$6:J392),0)</f>
        <v>0</v>
      </c>
      <c r="M392" s="155">
        <f>IF(K392=1,SUM($K$6:K392),0)</f>
        <v>201227257.79893059</v>
      </c>
      <c r="N392" s="165">
        <f t="shared" si="30"/>
        <v>201227257.79893059</v>
      </c>
      <c r="O392" s="155">
        <f t="shared" si="31"/>
        <v>0</v>
      </c>
      <c r="P392" s="155">
        <f>IF(O392=1,SUM($O$6:O392),0)</f>
        <v>0</v>
      </c>
    </row>
    <row r="393" spans="1:16" ht="15" customHeight="1">
      <c r="A393" s="15"/>
      <c r="B393" s="174">
        <v>32</v>
      </c>
      <c r="C393" s="109" t="s">
        <v>175</v>
      </c>
      <c r="D393" s="279" t="s">
        <v>45</v>
      </c>
      <c r="E393" s="280" t="s">
        <v>8</v>
      </c>
      <c r="F393" s="281">
        <v>13100</v>
      </c>
      <c r="G393" s="281">
        <v>13100</v>
      </c>
      <c r="H393" s="171"/>
      <c r="I393" s="88">
        <f t="shared" si="32"/>
        <v>13100</v>
      </c>
      <c r="J393" s="163">
        <f t="shared" ref="J393:J456" si="33">IF(D393="MDU-KD",1,0)</f>
        <v>0</v>
      </c>
      <c r="K393" s="155">
        <f t="shared" ref="K393:K456" si="34">IF(D393="HDW",1,0)</f>
        <v>1</v>
      </c>
      <c r="L393" s="155">
        <f>IF(J393=1,SUM($J$6:J393),0)</f>
        <v>0</v>
      </c>
      <c r="M393" s="155">
        <f>IF(K393=1,SUM($K$6:K393),0)</f>
        <v>201227258.79893059</v>
      </c>
      <c r="N393" s="165">
        <f t="shared" ref="N393:N456" si="35">IF(L393=0,M393,L393)</f>
        <v>201227258.79893059</v>
      </c>
      <c r="O393" s="155">
        <f t="shared" ref="O393:O456" si="36">IF(E393=0,0,IF(LEFT(C393,11)="Tiang Beton",1,0))</f>
        <v>0</v>
      </c>
      <c r="P393" s="155">
        <f>IF(O393=1,SUM($O$6:O393),0)</f>
        <v>0</v>
      </c>
    </row>
    <row r="394" spans="1:16" ht="15" customHeight="1">
      <c r="A394" s="15"/>
      <c r="B394" s="174">
        <v>33</v>
      </c>
      <c r="C394" s="109" t="s">
        <v>176</v>
      </c>
      <c r="D394" s="279" t="s">
        <v>45</v>
      </c>
      <c r="E394" s="280" t="s">
        <v>8</v>
      </c>
      <c r="F394" s="281">
        <v>404600</v>
      </c>
      <c r="G394" s="281">
        <v>404600</v>
      </c>
      <c r="H394" s="171"/>
      <c r="I394" s="88">
        <f t="shared" si="32"/>
        <v>404600</v>
      </c>
      <c r="J394" s="163">
        <f t="shared" si="33"/>
        <v>0</v>
      </c>
      <c r="K394" s="155">
        <f t="shared" si="34"/>
        <v>1</v>
      </c>
      <c r="L394" s="155">
        <f>IF(J394=1,SUM($J$6:J394),0)</f>
        <v>0</v>
      </c>
      <c r="M394" s="155">
        <f>IF(K394=1,SUM($K$6:K394),0)</f>
        <v>201227259.79893059</v>
      </c>
      <c r="N394" s="165">
        <f t="shared" si="35"/>
        <v>201227259.79893059</v>
      </c>
      <c r="O394" s="155">
        <f t="shared" si="36"/>
        <v>0</v>
      </c>
      <c r="P394" s="155">
        <f>IF(O394=1,SUM($O$6:O394),0)</f>
        <v>0</v>
      </c>
    </row>
    <row r="395" spans="1:16" ht="15" customHeight="1">
      <c r="A395" s="15"/>
      <c r="B395" s="174">
        <v>34</v>
      </c>
      <c r="C395" s="109" t="s">
        <v>591</v>
      </c>
      <c r="D395" s="279" t="s">
        <v>45</v>
      </c>
      <c r="E395" s="280" t="s">
        <v>8</v>
      </c>
      <c r="F395" s="281">
        <v>445573.55999999994</v>
      </c>
      <c r="G395" s="281">
        <v>445573.55999999994</v>
      </c>
      <c r="H395" s="171"/>
      <c r="I395" s="88">
        <f t="shared" si="32"/>
        <v>445573.55999999994</v>
      </c>
      <c r="J395" s="163">
        <f t="shared" si="33"/>
        <v>0</v>
      </c>
      <c r="K395" s="155">
        <f t="shared" si="34"/>
        <v>1</v>
      </c>
      <c r="L395" s="155">
        <f>IF(J395=1,SUM($J$6:J395),0)</f>
        <v>0</v>
      </c>
      <c r="M395" s="155">
        <f>IF(K395=1,SUM($K$6:K395),0)</f>
        <v>201227260.79893059</v>
      </c>
      <c r="N395" s="165">
        <f t="shared" si="35"/>
        <v>201227260.79893059</v>
      </c>
      <c r="O395" s="155">
        <f t="shared" si="36"/>
        <v>0</v>
      </c>
      <c r="P395" s="155">
        <f>IF(O395=1,SUM($O$6:O395),0)</f>
        <v>0</v>
      </c>
    </row>
    <row r="396" spans="1:16" ht="15" customHeight="1">
      <c r="A396" s="15"/>
      <c r="B396" s="174">
        <v>35</v>
      </c>
      <c r="C396" s="109" t="s">
        <v>177</v>
      </c>
      <c r="D396" s="279" t="s">
        <v>45</v>
      </c>
      <c r="E396" s="280" t="s">
        <v>8</v>
      </c>
      <c r="F396" s="281">
        <v>89200</v>
      </c>
      <c r="G396" s="281">
        <v>89200</v>
      </c>
      <c r="H396" s="171"/>
      <c r="I396" s="88">
        <f t="shared" si="32"/>
        <v>89200</v>
      </c>
      <c r="J396" s="163">
        <f t="shared" si="33"/>
        <v>0</v>
      </c>
      <c r="K396" s="155">
        <f t="shared" si="34"/>
        <v>1</v>
      </c>
      <c r="L396" s="155">
        <f>IF(J396=1,SUM($J$6:J396),0)</f>
        <v>0</v>
      </c>
      <c r="M396" s="155">
        <f>IF(K396=1,SUM($K$6:K396),0)</f>
        <v>201227261.79893059</v>
      </c>
      <c r="N396" s="165">
        <f t="shared" si="35"/>
        <v>201227261.79893059</v>
      </c>
      <c r="O396" s="155">
        <f t="shared" si="36"/>
        <v>0</v>
      </c>
      <c r="P396" s="155">
        <f>IF(O396=1,SUM($O$6:O396),0)</f>
        <v>0</v>
      </c>
    </row>
    <row r="397" spans="1:16" ht="15" customHeight="1">
      <c r="A397" s="15"/>
      <c r="B397" s="174">
        <v>36</v>
      </c>
      <c r="C397" s="109" t="s">
        <v>178</v>
      </c>
      <c r="D397" s="279" t="s">
        <v>45</v>
      </c>
      <c r="E397" s="280" t="s">
        <v>8</v>
      </c>
      <c r="F397" s="281">
        <v>95000</v>
      </c>
      <c r="G397" s="281">
        <v>95000</v>
      </c>
      <c r="H397" s="171"/>
      <c r="I397" s="88">
        <f t="shared" si="32"/>
        <v>95000</v>
      </c>
      <c r="J397" s="163">
        <f t="shared" si="33"/>
        <v>0</v>
      </c>
      <c r="K397" s="155">
        <f t="shared" si="34"/>
        <v>1</v>
      </c>
      <c r="L397" s="155">
        <f>IF(J397=1,SUM($J$6:J397),0)</f>
        <v>0</v>
      </c>
      <c r="M397" s="155">
        <f>IF(K397=1,SUM($K$6:K397),0)</f>
        <v>201227262.79893059</v>
      </c>
      <c r="N397" s="165">
        <f t="shared" si="35"/>
        <v>201227262.79893059</v>
      </c>
      <c r="O397" s="155">
        <f t="shared" si="36"/>
        <v>0</v>
      </c>
      <c r="P397" s="155">
        <f>IF(O397=1,SUM($O$6:O397),0)</f>
        <v>0</v>
      </c>
    </row>
    <row r="398" spans="1:16" ht="15" customHeight="1">
      <c r="A398" s="15"/>
      <c r="B398" s="174">
        <v>37</v>
      </c>
      <c r="C398" s="109" t="s">
        <v>179</v>
      </c>
      <c r="D398" s="279" t="s">
        <v>45</v>
      </c>
      <c r="E398" s="280" t="s">
        <v>8</v>
      </c>
      <c r="F398" s="281">
        <v>15500</v>
      </c>
      <c r="G398" s="281">
        <v>15500</v>
      </c>
      <c r="H398" s="171"/>
      <c r="I398" s="88">
        <f t="shared" si="32"/>
        <v>15500</v>
      </c>
      <c r="J398" s="163">
        <f t="shared" si="33"/>
        <v>0</v>
      </c>
      <c r="K398" s="155">
        <f t="shared" si="34"/>
        <v>1</v>
      </c>
      <c r="L398" s="155">
        <f>IF(J398=1,SUM($J$6:J398),0)</f>
        <v>0</v>
      </c>
      <c r="M398" s="155">
        <f>IF(K398=1,SUM($K$6:K398),0)</f>
        <v>201227263.79893059</v>
      </c>
      <c r="N398" s="165">
        <f t="shared" si="35"/>
        <v>201227263.79893059</v>
      </c>
      <c r="O398" s="155">
        <f t="shared" si="36"/>
        <v>0</v>
      </c>
      <c r="P398" s="155">
        <f>IF(O398=1,SUM($O$6:O398),0)</f>
        <v>0</v>
      </c>
    </row>
    <row r="399" spans="1:16" ht="15" customHeight="1">
      <c r="A399" s="15"/>
      <c r="B399" s="174">
        <v>38</v>
      </c>
      <c r="C399" s="109" t="s">
        <v>180</v>
      </c>
      <c r="D399" s="279" t="s">
        <v>45</v>
      </c>
      <c r="E399" s="280" t="s">
        <v>8</v>
      </c>
      <c r="F399" s="281">
        <v>37700</v>
      </c>
      <c r="G399" s="281">
        <v>37700</v>
      </c>
      <c r="H399" s="171"/>
      <c r="I399" s="88">
        <f t="shared" si="32"/>
        <v>37700</v>
      </c>
      <c r="J399" s="163">
        <f t="shared" si="33"/>
        <v>0</v>
      </c>
      <c r="K399" s="155">
        <f t="shared" si="34"/>
        <v>1</v>
      </c>
      <c r="L399" s="155">
        <f>IF(J399=1,SUM($J$6:J399),0)</f>
        <v>0</v>
      </c>
      <c r="M399" s="155">
        <f>IF(K399=1,SUM($K$6:K399),0)</f>
        <v>201227264.79893059</v>
      </c>
      <c r="N399" s="165">
        <f t="shared" si="35"/>
        <v>201227264.79893059</v>
      </c>
      <c r="O399" s="155">
        <f t="shared" si="36"/>
        <v>0</v>
      </c>
      <c r="P399" s="155">
        <f>IF(O399=1,SUM($O$6:O399),0)</f>
        <v>0</v>
      </c>
    </row>
    <row r="400" spans="1:16" ht="15" customHeight="1">
      <c r="A400" s="15"/>
      <c r="B400" s="174">
        <v>39</v>
      </c>
      <c r="C400" s="109" t="s">
        <v>181</v>
      </c>
      <c r="D400" s="279" t="s">
        <v>45</v>
      </c>
      <c r="E400" s="280" t="s">
        <v>8</v>
      </c>
      <c r="F400" s="281">
        <v>28000</v>
      </c>
      <c r="G400" s="281">
        <v>28100</v>
      </c>
      <c r="H400" s="171"/>
      <c r="I400" s="88">
        <f t="shared" si="32"/>
        <v>28100</v>
      </c>
      <c r="J400" s="163">
        <f t="shared" si="33"/>
        <v>0</v>
      </c>
      <c r="K400" s="155">
        <f t="shared" si="34"/>
        <v>1</v>
      </c>
      <c r="L400" s="155">
        <f>IF(J400=1,SUM($J$6:J400),0)</f>
        <v>0</v>
      </c>
      <c r="M400" s="155">
        <f>IF(K400=1,SUM($K$6:K400),0)</f>
        <v>201227265.79893059</v>
      </c>
      <c r="N400" s="165">
        <f t="shared" si="35"/>
        <v>201227265.79893059</v>
      </c>
      <c r="O400" s="155">
        <f t="shared" si="36"/>
        <v>0</v>
      </c>
      <c r="P400" s="155">
        <f>IF(O400=1,SUM($O$6:O400),0)</f>
        <v>0</v>
      </c>
    </row>
    <row r="401" spans="1:16" ht="15" customHeight="1">
      <c r="A401" s="15"/>
      <c r="B401" s="174">
        <v>40</v>
      </c>
      <c r="C401" s="109" t="s">
        <v>182</v>
      </c>
      <c r="D401" s="279" t="s">
        <v>45</v>
      </c>
      <c r="E401" s="280" t="s">
        <v>8</v>
      </c>
      <c r="F401" s="281">
        <v>22400</v>
      </c>
      <c r="G401" s="281">
        <v>22400</v>
      </c>
      <c r="H401" s="171"/>
      <c r="I401" s="88">
        <f t="shared" si="32"/>
        <v>22400</v>
      </c>
      <c r="J401" s="163">
        <f t="shared" si="33"/>
        <v>0</v>
      </c>
      <c r="K401" s="155">
        <f t="shared" si="34"/>
        <v>1</v>
      </c>
      <c r="L401" s="155">
        <f>IF(J401=1,SUM($J$6:J401),0)</f>
        <v>0</v>
      </c>
      <c r="M401" s="155">
        <f>IF(K401=1,SUM($K$6:K401),0)</f>
        <v>201227266.79893059</v>
      </c>
      <c r="N401" s="165">
        <f t="shared" si="35"/>
        <v>201227266.79893059</v>
      </c>
      <c r="O401" s="155">
        <f t="shared" si="36"/>
        <v>0</v>
      </c>
      <c r="P401" s="155">
        <f>IF(O401=1,SUM($O$6:O401),0)</f>
        <v>0</v>
      </c>
    </row>
    <row r="402" spans="1:16" ht="15" customHeight="1">
      <c r="A402" s="15"/>
      <c r="B402" s="174">
        <v>42</v>
      </c>
      <c r="C402" s="109" t="s">
        <v>184</v>
      </c>
      <c r="D402" s="279" t="s">
        <v>45</v>
      </c>
      <c r="E402" s="280" t="s">
        <v>8</v>
      </c>
      <c r="F402" s="281">
        <v>15800</v>
      </c>
      <c r="G402" s="281">
        <v>15900</v>
      </c>
      <c r="H402" s="171"/>
      <c r="I402" s="88">
        <f t="shared" si="32"/>
        <v>15900</v>
      </c>
      <c r="J402" s="163">
        <f t="shared" si="33"/>
        <v>0</v>
      </c>
      <c r="K402" s="155">
        <f t="shared" si="34"/>
        <v>1</v>
      </c>
      <c r="L402" s="155">
        <f>IF(J402=1,SUM($J$6:J402),0)</f>
        <v>0</v>
      </c>
      <c r="M402" s="155">
        <f>IF(K402=1,SUM($K$6:K402),0)</f>
        <v>201227267.79893059</v>
      </c>
      <c r="N402" s="165">
        <f t="shared" si="35"/>
        <v>201227267.79893059</v>
      </c>
      <c r="O402" s="155">
        <f t="shared" si="36"/>
        <v>0</v>
      </c>
      <c r="P402" s="155">
        <f>IF(O402=1,SUM($O$6:O402),0)</f>
        <v>0</v>
      </c>
    </row>
    <row r="403" spans="1:16" ht="15" customHeight="1">
      <c r="A403" s="15"/>
      <c r="B403" s="174">
        <v>41</v>
      </c>
      <c r="C403" s="109" t="s">
        <v>183</v>
      </c>
      <c r="D403" s="279" t="s">
        <v>45</v>
      </c>
      <c r="E403" s="280" t="s">
        <v>8</v>
      </c>
      <c r="F403" s="281">
        <v>22400</v>
      </c>
      <c r="G403" s="281">
        <v>22500</v>
      </c>
      <c r="H403" s="171"/>
      <c r="I403" s="88">
        <f t="shared" si="32"/>
        <v>22500</v>
      </c>
      <c r="J403" s="163">
        <f t="shared" si="33"/>
        <v>0</v>
      </c>
      <c r="K403" s="155">
        <f t="shared" si="34"/>
        <v>1</v>
      </c>
      <c r="L403" s="155">
        <f>IF(J403=1,SUM($J$6:J403),0)</f>
        <v>0</v>
      </c>
      <c r="M403" s="155">
        <f>IF(K403=1,SUM($K$6:K403),0)</f>
        <v>201227268.79893059</v>
      </c>
      <c r="N403" s="165">
        <f t="shared" si="35"/>
        <v>201227268.79893059</v>
      </c>
      <c r="O403" s="155">
        <f t="shared" si="36"/>
        <v>0</v>
      </c>
      <c r="P403" s="155">
        <f>IF(O403=1,SUM($O$6:O403),0)</f>
        <v>0</v>
      </c>
    </row>
    <row r="404" spans="1:16" ht="15" customHeight="1">
      <c r="A404" s="15"/>
      <c r="B404" s="174">
        <v>42</v>
      </c>
      <c r="C404" s="109" t="s">
        <v>1157</v>
      </c>
      <c r="D404" s="279" t="s">
        <v>45</v>
      </c>
      <c r="E404" s="280" t="s">
        <v>8</v>
      </c>
      <c r="F404" s="281">
        <v>36500</v>
      </c>
      <c r="G404" s="281">
        <v>36500</v>
      </c>
      <c r="H404" s="171"/>
      <c r="I404" s="88">
        <f t="shared" si="32"/>
        <v>36500</v>
      </c>
      <c r="J404" s="163">
        <f t="shared" si="33"/>
        <v>0</v>
      </c>
      <c r="K404" s="155">
        <f t="shared" si="34"/>
        <v>1</v>
      </c>
      <c r="L404" s="155">
        <f>IF(J404=1,SUM($J$6:J404),0)</f>
        <v>0</v>
      </c>
      <c r="M404" s="155">
        <f>IF(K404=1,SUM($K$6:K404),0)</f>
        <v>201227269.79893059</v>
      </c>
      <c r="N404" s="165">
        <f t="shared" si="35"/>
        <v>201227269.79893059</v>
      </c>
      <c r="O404" s="155">
        <f t="shared" si="36"/>
        <v>0</v>
      </c>
      <c r="P404" s="155">
        <f>IF(O404=1,SUM($O$6:O404),0)</f>
        <v>0</v>
      </c>
    </row>
    <row r="405" spans="1:16" ht="15" customHeight="1">
      <c r="A405" s="15"/>
      <c r="B405" s="174">
        <v>43</v>
      </c>
      <c r="C405" s="109" t="s">
        <v>185</v>
      </c>
      <c r="D405" s="279" t="s">
        <v>45</v>
      </c>
      <c r="E405" s="280" t="s">
        <v>8</v>
      </c>
      <c r="F405" s="281">
        <v>10800</v>
      </c>
      <c r="G405" s="281">
        <v>10800</v>
      </c>
      <c r="H405" s="171"/>
      <c r="I405" s="88">
        <f t="shared" si="32"/>
        <v>10800</v>
      </c>
      <c r="J405" s="163">
        <f t="shared" si="33"/>
        <v>0</v>
      </c>
      <c r="K405" s="155">
        <f t="shared" si="34"/>
        <v>1</v>
      </c>
      <c r="L405" s="155">
        <f>IF(J405=1,SUM($J$6:J405),0)</f>
        <v>0</v>
      </c>
      <c r="M405" s="155">
        <f>IF(K405=1,SUM($K$6:K405),0)</f>
        <v>201227270.79893059</v>
      </c>
      <c r="N405" s="165">
        <f t="shared" si="35"/>
        <v>201227270.79893059</v>
      </c>
      <c r="O405" s="155">
        <f t="shared" si="36"/>
        <v>0</v>
      </c>
      <c r="P405" s="155">
        <f>IF(O405=1,SUM($O$6:O405),0)</f>
        <v>0</v>
      </c>
    </row>
    <row r="406" spans="1:16" ht="15" customHeight="1">
      <c r="A406" s="15"/>
      <c r="B406" s="174">
        <v>44</v>
      </c>
      <c r="C406" s="109" t="s">
        <v>186</v>
      </c>
      <c r="D406" s="279" t="s">
        <v>45</v>
      </c>
      <c r="E406" s="280" t="s">
        <v>8</v>
      </c>
      <c r="F406" s="281">
        <v>13600</v>
      </c>
      <c r="G406" s="281">
        <v>13600</v>
      </c>
      <c r="H406" s="171"/>
      <c r="I406" s="88">
        <f t="shared" si="32"/>
        <v>13600</v>
      </c>
      <c r="J406" s="163">
        <f t="shared" si="33"/>
        <v>0</v>
      </c>
      <c r="K406" s="155">
        <f t="shared" si="34"/>
        <v>1</v>
      </c>
      <c r="L406" s="155">
        <f>IF(J406=1,SUM($J$6:J406),0)</f>
        <v>0</v>
      </c>
      <c r="M406" s="155">
        <f>IF(K406=1,SUM($K$6:K406),0)</f>
        <v>201227271.79893059</v>
      </c>
      <c r="N406" s="165">
        <f t="shared" si="35"/>
        <v>201227271.79893059</v>
      </c>
      <c r="O406" s="155">
        <f t="shared" si="36"/>
        <v>0</v>
      </c>
      <c r="P406" s="155">
        <f>IF(O406=1,SUM($O$6:O406),0)</f>
        <v>0</v>
      </c>
    </row>
    <row r="407" spans="1:16" ht="15" customHeight="1">
      <c r="A407" s="15"/>
      <c r="B407" s="174">
        <v>45</v>
      </c>
      <c r="C407" s="109" t="s">
        <v>187</v>
      </c>
      <c r="D407" s="279" t="s">
        <v>45</v>
      </c>
      <c r="E407" s="280" t="s">
        <v>8</v>
      </c>
      <c r="F407" s="281">
        <v>17100</v>
      </c>
      <c r="G407" s="281">
        <v>17100</v>
      </c>
      <c r="H407" s="171"/>
      <c r="I407" s="88">
        <f t="shared" si="32"/>
        <v>17100</v>
      </c>
      <c r="J407" s="163">
        <f t="shared" si="33"/>
        <v>0</v>
      </c>
      <c r="K407" s="155">
        <f t="shared" si="34"/>
        <v>1</v>
      </c>
      <c r="L407" s="155">
        <f>IF(J407=1,SUM($J$6:J407),0)</f>
        <v>0</v>
      </c>
      <c r="M407" s="155">
        <f>IF(K407=1,SUM($K$6:K407),0)</f>
        <v>201227272.79893059</v>
      </c>
      <c r="N407" s="165">
        <f t="shared" si="35"/>
        <v>201227272.79893059</v>
      </c>
      <c r="O407" s="155">
        <f t="shared" si="36"/>
        <v>0</v>
      </c>
      <c r="P407" s="155">
        <f>IF(O407=1,SUM($O$6:O407),0)</f>
        <v>0</v>
      </c>
    </row>
    <row r="408" spans="1:16" ht="15" customHeight="1">
      <c r="A408" s="15"/>
      <c r="B408" s="174">
        <v>46</v>
      </c>
      <c r="C408" s="109" t="s">
        <v>188</v>
      </c>
      <c r="D408" s="279" t="s">
        <v>45</v>
      </c>
      <c r="E408" s="280" t="s">
        <v>8</v>
      </c>
      <c r="F408" s="281">
        <v>32400</v>
      </c>
      <c r="G408" s="281">
        <v>32400</v>
      </c>
      <c r="H408" s="171"/>
      <c r="I408" s="88">
        <f t="shared" si="32"/>
        <v>32400</v>
      </c>
      <c r="J408" s="163">
        <f t="shared" si="33"/>
        <v>0</v>
      </c>
      <c r="K408" s="155">
        <f t="shared" si="34"/>
        <v>1</v>
      </c>
      <c r="L408" s="155">
        <f>IF(J408=1,SUM($J$6:J408),0)</f>
        <v>0</v>
      </c>
      <c r="M408" s="155">
        <f>IF(K408=1,SUM($K$6:K408),0)</f>
        <v>201227273.79893059</v>
      </c>
      <c r="N408" s="165">
        <f t="shared" si="35"/>
        <v>201227273.79893059</v>
      </c>
      <c r="O408" s="155">
        <f t="shared" si="36"/>
        <v>0</v>
      </c>
      <c r="P408" s="155">
        <f>IF(O408=1,SUM($O$6:O408),0)</f>
        <v>0</v>
      </c>
    </row>
    <row r="409" spans="1:16" ht="15" customHeight="1">
      <c r="A409" s="15"/>
      <c r="B409" s="174">
        <v>47</v>
      </c>
      <c r="C409" s="109" t="s">
        <v>189</v>
      </c>
      <c r="D409" s="279" t="s">
        <v>45</v>
      </c>
      <c r="E409" s="280" t="s">
        <v>8</v>
      </c>
      <c r="F409" s="281">
        <v>40400</v>
      </c>
      <c r="G409" s="281">
        <v>40400</v>
      </c>
      <c r="H409" s="171"/>
      <c r="I409" s="88">
        <f t="shared" si="32"/>
        <v>40400</v>
      </c>
      <c r="J409" s="163">
        <f t="shared" si="33"/>
        <v>0</v>
      </c>
      <c r="K409" s="155">
        <f t="shared" si="34"/>
        <v>1</v>
      </c>
      <c r="L409" s="155">
        <f>IF(J409=1,SUM($J$6:J409),0)</f>
        <v>0</v>
      </c>
      <c r="M409" s="155">
        <f>IF(K409=1,SUM($K$6:K409),0)</f>
        <v>201227274.79893059</v>
      </c>
      <c r="N409" s="165">
        <f t="shared" si="35"/>
        <v>201227274.79893059</v>
      </c>
      <c r="O409" s="155">
        <f t="shared" si="36"/>
        <v>0</v>
      </c>
      <c r="P409" s="155">
        <f>IF(O409=1,SUM($O$6:O409),0)</f>
        <v>0</v>
      </c>
    </row>
    <row r="410" spans="1:16" ht="15" customHeight="1">
      <c r="A410" s="15"/>
      <c r="B410" s="174">
        <v>48</v>
      </c>
      <c r="C410" s="109" t="s">
        <v>592</v>
      </c>
      <c r="D410" s="279" t="s">
        <v>45</v>
      </c>
      <c r="E410" s="280" t="s">
        <v>8</v>
      </c>
      <c r="F410" s="281">
        <v>282000</v>
      </c>
      <c r="G410" s="281">
        <v>283100</v>
      </c>
      <c r="H410" s="171"/>
      <c r="I410" s="88">
        <f t="shared" si="32"/>
        <v>283100</v>
      </c>
      <c r="J410" s="163">
        <f t="shared" si="33"/>
        <v>0</v>
      </c>
      <c r="K410" s="155">
        <f t="shared" si="34"/>
        <v>1</v>
      </c>
      <c r="L410" s="155">
        <f>IF(J410=1,SUM($J$6:J410),0)</f>
        <v>0</v>
      </c>
      <c r="M410" s="155">
        <f>IF(K410=1,SUM($K$6:K410),0)</f>
        <v>201227275.79893059</v>
      </c>
      <c r="N410" s="165">
        <f t="shared" si="35"/>
        <v>201227275.79893059</v>
      </c>
      <c r="O410" s="155">
        <f t="shared" si="36"/>
        <v>0</v>
      </c>
      <c r="P410" s="155">
        <f>IF(O410=1,SUM($O$6:O410),0)</f>
        <v>0</v>
      </c>
    </row>
    <row r="411" spans="1:16" ht="15" customHeight="1">
      <c r="A411" s="15"/>
      <c r="B411" s="174">
        <v>49</v>
      </c>
      <c r="C411" s="109" t="s">
        <v>593</v>
      </c>
      <c r="D411" s="279" t="s">
        <v>45</v>
      </c>
      <c r="E411" s="280" t="s">
        <v>8</v>
      </c>
      <c r="F411" s="281">
        <v>379000</v>
      </c>
      <c r="G411" s="281">
        <v>380500</v>
      </c>
      <c r="H411" s="171"/>
      <c r="I411" s="88">
        <f t="shared" si="32"/>
        <v>380500</v>
      </c>
      <c r="J411" s="163">
        <f t="shared" si="33"/>
        <v>0</v>
      </c>
      <c r="K411" s="155">
        <f t="shared" si="34"/>
        <v>1</v>
      </c>
      <c r="L411" s="155">
        <f>IF(J411=1,SUM($J$6:J411),0)</f>
        <v>0</v>
      </c>
      <c r="M411" s="155">
        <f>IF(K411=1,SUM($K$6:K411),0)</f>
        <v>201227276.79893059</v>
      </c>
      <c r="N411" s="165">
        <f t="shared" si="35"/>
        <v>201227276.79893059</v>
      </c>
      <c r="O411" s="155">
        <f t="shared" si="36"/>
        <v>0</v>
      </c>
      <c r="P411" s="155">
        <f>IF(O411=1,SUM($O$6:O411),0)</f>
        <v>0</v>
      </c>
    </row>
    <row r="412" spans="1:16" ht="15" customHeight="1">
      <c r="A412" s="15"/>
      <c r="B412" s="174">
        <v>50</v>
      </c>
      <c r="C412" s="109" t="s">
        <v>594</v>
      </c>
      <c r="D412" s="279" t="s">
        <v>45</v>
      </c>
      <c r="E412" s="280" t="s">
        <v>8</v>
      </c>
      <c r="F412" s="281">
        <v>557000</v>
      </c>
      <c r="G412" s="281">
        <v>559200</v>
      </c>
      <c r="H412" s="171"/>
      <c r="I412" s="88">
        <f t="shared" si="32"/>
        <v>559200</v>
      </c>
      <c r="J412" s="163">
        <f t="shared" si="33"/>
        <v>0</v>
      </c>
      <c r="K412" s="155">
        <f t="shared" si="34"/>
        <v>1</v>
      </c>
      <c r="L412" s="155">
        <f>IF(J412=1,SUM($J$6:J412),0)</f>
        <v>0</v>
      </c>
      <c r="M412" s="155">
        <f>IF(K412=1,SUM($K$6:K412),0)</f>
        <v>201227277.79893059</v>
      </c>
      <c r="N412" s="165">
        <f t="shared" si="35"/>
        <v>201227277.79893059</v>
      </c>
      <c r="O412" s="155">
        <f t="shared" si="36"/>
        <v>0</v>
      </c>
      <c r="P412" s="155">
        <f>IF(O412=1,SUM($O$6:O412),0)</f>
        <v>0</v>
      </c>
    </row>
    <row r="413" spans="1:16" ht="15" customHeight="1">
      <c r="A413" s="15"/>
      <c r="B413" s="174">
        <v>51</v>
      </c>
      <c r="C413" s="109" t="s">
        <v>190</v>
      </c>
      <c r="D413" s="279" t="s">
        <v>45</v>
      </c>
      <c r="E413" s="280" t="s">
        <v>8</v>
      </c>
      <c r="F413" s="281">
        <v>41800</v>
      </c>
      <c r="G413" s="281">
        <v>41800</v>
      </c>
      <c r="H413" s="171"/>
      <c r="I413" s="88">
        <f t="shared" si="32"/>
        <v>41800</v>
      </c>
      <c r="J413" s="163">
        <f t="shared" si="33"/>
        <v>0</v>
      </c>
      <c r="K413" s="155">
        <f t="shared" si="34"/>
        <v>1</v>
      </c>
      <c r="L413" s="155">
        <f>IF(J413=1,SUM($J$6:J413),0)</f>
        <v>0</v>
      </c>
      <c r="M413" s="155">
        <f>IF(K413=1,SUM($K$6:K413),0)</f>
        <v>201227278.79893059</v>
      </c>
      <c r="N413" s="165">
        <f t="shared" si="35"/>
        <v>201227278.79893059</v>
      </c>
      <c r="O413" s="155">
        <f t="shared" si="36"/>
        <v>0</v>
      </c>
      <c r="P413" s="155">
        <f>IF(O413=1,SUM($O$6:O413),0)</f>
        <v>0</v>
      </c>
    </row>
    <row r="414" spans="1:16" ht="15" customHeight="1">
      <c r="A414" s="15"/>
      <c r="B414" s="174">
        <v>52</v>
      </c>
      <c r="C414" s="109" t="s">
        <v>595</v>
      </c>
      <c r="D414" s="279" t="s">
        <v>45</v>
      </c>
      <c r="E414" s="280" t="s">
        <v>8</v>
      </c>
      <c r="F414" s="281">
        <v>78500</v>
      </c>
      <c r="G414" s="281">
        <v>78500</v>
      </c>
      <c r="H414" s="171"/>
      <c r="I414" s="88">
        <f t="shared" si="32"/>
        <v>78500</v>
      </c>
      <c r="J414" s="163">
        <f t="shared" si="33"/>
        <v>0</v>
      </c>
      <c r="K414" s="155">
        <f t="shared" si="34"/>
        <v>1</v>
      </c>
      <c r="L414" s="155">
        <f>IF(J414=1,SUM($J$6:J414),0)</f>
        <v>0</v>
      </c>
      <c r="M414" s="155">
        <f>IF(K414=1,SUM($K$6:K414),0)</f>
        <v>201227279.79893059</v>
      </c>
      <c r="N414" s="165">
        <f t="shared" si="35"/>
        <v>201227279.79893059</v>
      </c>
      <c r="O414" s="155">
        <f t="shared" si="36"/>
        <v>0</v>
      </c>
      <c r="P414" s="155">
        <f>IF(O414=1,SUM($O$6:O414),0)</f>
        <v>0</v>
      </c>
    </row>
    <row r="415" spans="1:16" ht="15" customHeight="1">
      <c r="A415" s="15"/>
      <c r="B415" s="174">
        <v>53</v>
      </c>
      <c r="C415" s="109" t="s">
        <v>596</v>
      </c>
      <c r="D415" s="279" t="s">
        <v>45</v>
      </c>
      <c r="E415" s="280" t="s">
        <v>8</v>
      </c>
      <c r="F415" s="281">
        <v>120000</v>
      </c>
      <c r="G415" s="281">
        <v>120000</v>
      </c>
      <c r="H415" s="171"/>
      <c r="I415" s="88">
        <f t="shared" si="32"/>
        <v>120000</v>
      </c>
      <c r="J415" s="163">
        <f t="shared" si="33"/>
        <v>0</v>
      </c>
      <c r="K415" s="155">
        <f t="shared" si="34"/>
        <v>1</v>
      </c>
      <c r="L415" s="155">
        <f>IF(J415=1,SUM($J$6:J415),0)</f>
        <v>0</v>
      </c>
      <c r="M415" s="155">
        <f>IF(K415=1,SUM($K$6:K415),0)</f>
        <v>201227280.79893059</v>
      </c>
      <c r="N415" s="165">
        <f t="shared" si="35"/>
        <v>201227280.79893059</v>
      </c>
      <c r="O415" s="155">
        <f t="shared" si="36"/>
        <v>0</v>
      </c>
      <c r="P415" s="155">
        <f>IF(O415=1,SUM($O$6:O415),0)</f>
        <v>0</v>
      </c>
    </row>
    <row r="416" spans="1:16" ht="15" customHeight="1">
      <c r="A416" s="15"/>
      <c r="B416" s="174">
        <v>54</v>
      </c>
      <c r="C416" s="109" t="s">
        <v>597</v>
      </c>
      <c r="D416" s="279" t="s">
        <v>45</v>
      </c>
      <c r="E416" s="280" t="s">
        <v>8</v>
      </c>
      <c r="F416" s="281">
        <v>120900</v>
      </c>
      <c r="G416" s="281">
        <v>120900</v>
      </c>
      <c r="H416" s="171"/>
      <c r="I416" s="88">
        <f t="shared" si="32"/>
        <v>120900</v>
      </c>
      <c r="J416" s="163">
        <f t="shared" si="33"/>
        <v>0</v>
      </c>
      <c r="K416" s="155">
        <f t="shared" si="34"/>
        <v>1</v>
      </c>
      <c r="L416" s="155">
        <f>IF(J416=1,SUM($J$6:J416),0)</f>
        <v>0</v>
      </c>
      <c r="M416" s="155">
        <f>IF(K416=1,SUM($K$6:K416),0)</f>
        <v>201227281.79893059</v>
      </c>
      <c r="N416" s="165">
        <f t="shared" si="35"/>
        <v>201227281.79893059</v>
      </c>
      <c r="O416" s="155">
        <f t="shared" si="36"/>
        <v>0</v>
      </c>
      <c r="P416" s="155">
        <f>IF(O416=1,SUM($O$6:O416),0)</f>
        <v>0</v>
      </c>
    </row>
    <row r="417" spans="1:17" ht="15" customHeight="1">
      <c r="A417" s="15"/>
      <c r="B417" s="174">
        <v>55</v>
      </c>
      <c r="C417" s="109" t="s">
        <v>191</v>
      </c>
      <c r="D417" s="279" t="s">
        <v>45</v>
      </c>
      <c r="E417" s="280" t="s">
        <v>8</v>
      </c>
      <c r="F417" s="281">
        <v>78500</v>
      </c>
      <c r="G417" s="281">
        <v>78500</v>
      </c>
      <c r="H417" s="171"/>
      <c r="I417" s="88">
        <f t="shared" si="32"/>
        <v>78500</v>
      </c>
      <c r="J417" s="163">
        <f t="shared" si="33"/>
        <v>0</v>
      </c>
      <c r="K417" s="155">
        <f t="shared" si="34"/>
        <v>1</v>
      </c>
      <c r="L417" s="155">
        <f>IF(J417=1,SUM($J$6:J417),0)</f>
        <v>0</v>
      </c>
      <c r="M417" s="155">
        <f>IF(K417=1,SUM($K$6:K417),0)</f>
        <v>201227282.79893059</v>
      </c>
      <c r="N417" s="165">
        <f t="shared" si="35"/>
        <v>201227282.79893059</v>
      </c>
      <c r="O417" s="155">
        <f t="shared" si="36"/>
        <v>0</v>
      </c>
      <c r="P417" s="155">
        <f>IF(O417=1,SUM($O$6:O417),0)</f>
        <v>0</v>
      </c>
      <c r="Q417" s="167"/>
    </row>
    <row r="418" spans="1:17" ht="15" customHeight="1">
      <c r="A418" s="15"/>
      <c r="B418" s="174">
        <v>56</v>
      </c>
      <c r="C418" s="109" t="s">
        <v>192</v>
      </c>
      <c r="D418" s="279" t="s">
        <v>45</v>
      </c>
      <c r="E418" s="280" t="s">
        <v>8</v>
      </c>
      <c r="F418" s="281">
        <v>85300</v>
      </c>
      <c r="G418" s="281">
        <v>85300</v>
      </c>
      <c r="H418" s="171"/>
      <c r="I418" s="88">
        <f t="shared" si="32"/>
        <v>85300</v>
      </c>
      <c r="J418" s="163">
        <f t="shared" si="33"/>
        <v>0</v>
      </c>
      <c r="K418" s="155">
        <f t="shared" si="34"/>
        <v>1</v>
      </c>
      <c r="L418" s="155">
        <f>IF(J418=1,SUM($J$6:J418),0)</f>
        <v>0</v>
      </c>
      <c r="M418" s="155">
        <f>IF(K418=1,SUM($K$6:K418),0)</f>
        <v>201227283.79893059</v>
      </c>
      <c r="N418" s="165">
        <f t="shared" si="35"/>
        <v>201227283.79893059</v>
      </c>
      <c r="O418" s="155">
        <f t="shared" si="36"/>
        <v>0</v>
      </c>
      <c r="P418" s="155">
        <f>IF(O418=1,SUM($O$6:O418),0)</f>
        <v>0</v>
      </c>
    </row>
    <row r="419" spans="1:17" ht="15" customHeight="1">
      <c r="A419" s="15"/>
      <c r="B419" s="174">
        <v>57</v>
      </c>
      <c r="C419" s="109" t="s">
        <v>193</v>
      </c>
      <c r="D419" s="279" t="s">
        <v>45</v>
      </c>
      <c r="E419" s="280" t="s">
        <v>8</v>
      </c>
      <c r="F419" s="281">
        <v>107300</v>
      </c>
      <c r="G419" s="281">
        <v>107300</v>
      </c>
      <c r="H419" s="171"/>
      <c r="I419" s="88">
        <f t="shared" si="32"/>
        <v>107300</v>
      </c>
      <c r="J419" s="163">
        <f t="shared" si="33"/>
        <v>0</v>
      </c>
      <c r="K419" s="155">
        <f t="shared" si="34"/>
        <v>1</v>
      </c>
      <c r="L419" s="155">
        <f>IF(J419=1,SUM($J$6:J419),0)</f>
        <v>0</v>
      </c>
      <c r="M419" s="155">
        <f>IF(K419=1,SUM($K$6:K419),0)</f>
        <v>201227284.79893059</v>
      </c>
      <c r="N419" s="165">
        <f t="shared" si="35"/>
        <v>201227284.79893059</v>
      </c>
      <c r="O419" s="155">
        <f t="shared" si="36"/>
        <v>0</v>
      </c>
      <c r="P419" s="155">
        <f>IF(O419=1,SUM($O$6:O419),0)</f>
        <v>0</v>
      </c>
    </row>
    <row r="420" spans="1:17" ht="15" customHeight="1">
      <c r="A420" s="15"/>
      <c r="B420" s="174">
        <v>58</v>
      </c>
      <c r="C420" s="109" t="s">
        <v>194</v>
      </c>
      <c r="D420" s="279" t="s">
        <v>45</v>
      </c>
      <c r="E420" s="280" t="s">
        <v>8</v>
      </c>
      <c r="F420" s="281">
        <v>112100</v>
      </c>
      <c r="G420" s="281">
        <v>112100</v>
      </c>
      <c r="H420" s="171"/>
      <c r="I420" s="88">
        <f t="shared" si="32"/>
        <v>112100</v>
      </c>
      <c r="J420" s="163">
        <f t="shared" si="33"/>
        <v>0</v>
      </c>
      <c r="K420" s="155">
        <f t="shared" si="34"/>
        <v>1</v>
      </c>
      <c r="L420" s="155">
        <f>IF(J420=1,SUM($J$6:J420),0)</f>
        <v>0</v>
      </c>
      <c r="M420" s="155">
        <f>IF(K420=1,SUM($K$6:K420),0)</f>
        <v>201227285.79893059</v>
      </c>
      <c r="N420" s="165">
        <f t="shared" si="35"/>
        <v>201227285.79893059</v>
      </c>
      <c r="O420" s="155">
        <f t="shared" si="36"/>
        <v>0</v>
      </c>
      <c r="P420" s="155">
        <f>IF(O420=1,SUM($O$6:O420),0)</f>
        <v>0</v>
      </c>
    </row>
    <row r="421" spans="1:17" ht="15" customHeight="1">
      <c r="A421" s="15"/>
      <c r="B421" s="174">
        <v>59</v>
      </c>
      <c r="C421" s="109" t="s">
        <v>195</v>
      </c>
      <c r="D421" s="279" t="s">
        <v>45</v>
      </c>
      <c r="E421" s="280" t="s">
        <v>8</v>
      </c>
      <c r="F421" s="281">
        <v>75400</v>
      </c>
      <c r="G421" s="281">
        <v>75400</v>
      </c>
      <c r="H421" s="171"/>
      <c r="I421" s="88">
        <f t="shared" si="32"/>
        <v>75400</v>
      </c>
      <c r="J421" s="163">
        <f t="shared" si="33"/>
        <v>0</v>
      </c>
      <c r="K421" s="155">
        <f t="shared" si="34"/>
        <v>1</v>
      </c>
      <c r="L421" s="155">
        <f>IF(J421=1,SUM($J$6:J421),0)</f>
        <v>0</v>
      </c>
      <c r="M421" s="155">
        <f>IF(K421=1,SUM($K$6:K421),0)</f>
        <v>201227286.79893059</v>
      </c>
      <c r="N421" s="165">
        <f t="shared" si="35"/>
        <v>201227286.79893059</v>
      </c>
      <c r="O421" s="155">
        <f t="shared" si="36"/>
        <v>0</v>
      </c>
      <c r="P421" s="155">
        <f>IF(O421=1,SUM($O$6:O421),0)</f>
        <v>0</v>
      </c>
    </row>
    <row r="422" spans="1:17" ht="15" customHeight="1">
      <c r="A422" s="15"/>
      <c r="B422" s="174">
        <v>60</v>
      </c>
      <c r="C422" s="109" t="s">
        <v>467</v>
      </c>
      <c r="D422" s="279" t="s">
        <v>45</v>
      </c>
      <c r="E422" s="280" t="s">
        <v>8</v>
      </c>
      <c r="F422" s="281">
        <v>23500</v>
      </c>
      <c r="G422" s="281">
        <v>23500</v>
      </c>
      <c r="H422" s="171"/>
      <c r="I422" s="88">
        <f t="shared" si="32"/>
        <v>23500</v>
      </c>
      <c r="J422" s="163">
        <f t="shared" si="33"/>
        <v>0</v>
      </c>
      <c r="K422" s="155">
        <f t="shared" si="34"/>
        <v>1</v>
      </c>
      <c r="L422" s="155">
        <f>IF(J422=1,SUM($J$6:J422),0)</f>
        <v>0</v>
      </c>
      <c r="M422" s="155">
        <f>IF(K422=1,SUM($K$6:K422),0)</f>
        <v>201227287.79893059</v>
      </c>
      <c r="N422" s="165">
        <f t="shared" si="35"/>
        <v>201227287.79893059</v>
      </c>
      <c r="O422" s="155">
        <f t="shared" si="36"/>
        <v>0</v>
      </c>
      <c r="P422" s="155">
        <f>IF(O422=1,SUM($O$6:O422),0)</f>
        <v>0</v>
      </c>
    </row>
    <row r="423" spans="1:17" ht="15" customHeight="1">
      <c r="A423" s="15"/>
      <c r="B423" s="174">
        <v>61</v>
      </c>
      <c r="C423" s="109" t="s">
        <v>468</v>
      </c>
      <c r="D423" s="279" t="s">
        <v>45</v>
      </c>
      <c r="E423" s="280" t="s">
        <v>8</v>
      </c>
      <c r="F423" s="281">
        <v>26500</v>
      </c>
      <c r="G423" s="281">
        <v>26500</v>
      </c>
      <c r="H423" s="171"/>
      <c r="I423" s="88">
        <f t="shared" si="32"/>
        <v>26500</v>
      </c>
      <c r="J423" s="163">
        <f t="shared" si="33"/>
        <v>0</v>
      </c>
      <c r="K423" s="155">
        <f t="shared" si="34"/>
        <v>1</v>
      </c>
      <c r="L423" s="155">
        <f>IF(J423=1,SUM($J$6:J423),0)</f>
        <v>0</v>
      </c>
      <c r="M423" s="155">
        <f>IF(K423=1,SUM($K$6:K423),0)</f>
        <v>201227288.79893059</v>
      </c>
      <c r="N423" s="165">
        <f t="shared" si="35"/>
        <v>201227288.79893059</v>
      </c>
      <c r="O423" s="155">
        <f t="shared" si="36"/>
        <v>0</v>
      </c>
      <c r="P423" s="155">
        <f>IF(O423=1,SUM($O$6:O423),0)</f>
        <v>0</v>
      </c>
    </row>
    <row r="424" spans="1:17" ht="15" customHeight="1">
      <c r="A424" s="15"/>
      <c r="B424" s="174">
        <v>62</v>
      </c>
      <c r="C424" s="109" t="s">
        <v>469</v>
      </c>
      <c r="D424" s="279" t="s">
        <v>45</v>
      </c>
      <c r="E424" s="280" t="s">
        <v>8</v>
      </c>
      <c r="F424" s="281">
        <v>34000</v>
      </c>
      <c r="G424" s="281">
        <v>34000</v>
      </c>
      <c r="H424" s="175"/>
      <c r="I424" s="88">
        <f t="shared" si="32"/>
        <v>34000</v>
      </c>
      <c r="J424" s="163">
        <f t="shared" si="33"/>
        <v>0</v>
      </c>
      <c r="K424" s="155">
        <f t="shared" si="34"/>
        <v>1</v>
      </c>
      <c r="L424" s="155">
        <f>IF(J424=1,SUM($J$6:J424),0)</f>
        <v>0</v>
      </c>
      <c r="M424" s="155">
        <f>IF(K424=1,SUM($K$6:K424),0)</f>
        <v>201227289.79893059</v>
      </c>
      <c r="N424" s="165">
        <f t="shared" si="35"/>
        <v>201227289.79893059</v>
      </c>
      <c r="O424" s="155">
        <f t="shared" si="36"/>
        <v>0</v>
      </c>
      <c r="P424" s="155">
        <f>IF(O424=1,SUM($O$6:O424),0)</f>
        <v>0</v>
      </c>
    </row>
    <row r="425" spans="1:17" ht="15" customHeight="1">
      <c r="A425" s="15"/>
      <c r="B425" s="174">
        <v>63</v>
      </c>
      <c r="C425" s="109" t="s">
        <v>470</v>
      </c>
      <c r="D425" s="279" t="s">
        <v>45</v>
      </c>
      <c r="E425" s="280" t="s">
        <v>8</v>
      </c>
      <c r="F425" s="281">
        <v>49600</v>
      </c>
      <c r="G425" s="281">
        <v>49600</v>
      </c>
      <c r="H425" s="171"/>
      <c r="I425" s="88">
        <f t="shared" si="32"/>
        <v>49600</v>
      </c>
      <c r="J425" s="163">
        <f t="shared" si="33"/>
        <v>0</v>
      </c>
      <c r="K425" s="155">
        <f t="shared" si="34"/>
        <v>1</v>
      </c>
      <c r="L425" s="155">
        <f>IF(J425=1,SUM($J$6:J425),0)</f>
        <v>0</v>
      </c>
      <c r="M425" s="155">
        <f>IF(K425=1,SUM($K$6:K425),0)</f>
        <v>201227290.79893059</v>
      </c>
      <c r="N425" s="165">
        <f t="shared" si="35"/>
        <v>201227290.79893059</v>
      </c>
      <c r="O425" s="155">
        <f t="shared" si="36"/>
        <v>0</v>
      </c>
      <c r="P425" s="155">
        <f>IF(O425=1,SUM($O$6:O425),0)</f>
        <v>0</v>
      </c>
    </row>
    <row r="426" spans="1:17" ht="15" customHeight="1">
      <c r="A426" s="15"/>
      <c r="B426" s="174">
        <v>64</v>
      </c>
      <c r="C426" s="109" t="s">
        <v>471</v>
      </c>
      <c r="D426" s="279" t="s">
        <v>45</v>
      </c>
      <c r="E426" s="280" t="s">
        <v>8</v>
      </c>
      <c r="F426" s="281">
        <v>56300</v>
      </c>
      <c r="G426" s="281">
        <v>56300</v>
      </c>
      <c r="H426" s="171"/>
      <c r="I426" s="88">
        <f t="shared" si="32"/>
        <v>56300</v>
      </c>
      <c r="J426" s="163">
        <f t="shared" si="33"/>
        <v>0</v>
      </c>
      <c r="K426" s="155">
        <f t="shared" si="34"/>
        <v>1</v>
      </c>
      <c r="L426" s="155">
        <f>IF(J426=1,SUM($J$6:J426),0)</f>
        <v>0</v>
      </c>
      <c r="M426" s="155">
        <f>IF(K426=1,SUM($K$6:K426),0)</f>
        <v>201227291.79893059</v>
      </c>
      <c r="N426" s="165">
        <f t="shared" si="35"/>
        <v>201227291.79893059</v>
      </c>
      <c r="O426" s="155">
        <f t="shared" si="36"/>
        <v>0</v>
      </c>
      <c r="P426" s="155">
        <f>IF(O426=1,SUM($O$6:O426),0)</f>
        <v>0</v>
      </c>
    </row>
    <row r="427" spans="1:17" ht="15" customHeight="1">
      <c r="A427" s="15"/>
      <c r="B427" s="174">
        <v>65</v>
      </c>
      <c r="C427" s="109" t="s">
        <v>196</v>
      </c>
      <c r="D427" s="279" t="s">
        <v>45</v>
      </c>
      <c r="E427" s="280" t="s">
        <v>7</v>
      </c>
      <c r="F427" s="281">
        <v>33800</v>
      </c>
      <c r="G427" s="281">
        <v>33800</v>
      </c>
      <c r="H427" s="171"/>
      <c r="I427" s="88">
        <f t="shared" si="32"/>
        <v>33800</v>
      </c>
      <c r="J427" s="163">
        <f t="shared" si="33"/>
        <v>0</v>
      </c>
      <c r="K427" s="155">
        <f t="shared" si="34"/>
        <v>1</v>
      </c>
      <c r="L427" s="155">
        <f>IF(J427=1,SUM($J$6:J427),0)</f>
        <v>0</v>
      </c>
      <c r="M427" s="155">
        <f>IF(K427=1,SUM($K$6:K427),0)</f>
        <v>201227292.79893059</v>
      </c>
      <c r="N427" s="165">
        <f t="shared" si="35"/>
        <v>201227292.79893059</v>
      </c>
      <c r="O427" s="155">
        <f t="shared" si="36"/>
        <v>0</v>
      </c>
      <c r="P427" s="155">
        <f>IF(O427=1,SUM($O$6:O427),0)</f>
        <v>0</v>
      </c>
    </row>
    <row r="428" spans="1:17" ht="15" customHeight="1">
      <c r="A428" s="15"/>
      <c r="B428" s="174">
        <v>66</v>
      </c>
      <c r="C428" s="109" t="s">
        <v>197</v>
      </c>
      <c r="D428" s="279" t="s">
        <v>45</v>
      </c>
      <c r="E428" s="280" t="s">
        <v>7</v>
      </c>
      <c r="F428" s="281">
        <v>40200</v>
      </c>
      <c r="G428" s="281">
        <v>40200</v>
      </c>
      <c r="H428" s="171"/>
      <c r="I428" s="88">
        <f t="shared" si="32"/>
        <v>40200</v>
      </c>
      <c r="J428" s="163">
        <f t="shared" si="33"/>
        <v>0</v>
      </c>
      <c r="K428" s="155">
        <f t="shared" si="34"/>
        <v>1</v>
      </c>
      <c r="L428" s="155">
        <f>IF(J428=1,SUM($J$6:J428),0)</f>
        <v>0</v>
      </c>
      <c r="M428" s="155">
        <f>IF(K428=1,SUM($K$6:K428),0)</f>
        <v>201227293.79893059</v>
      </c>
      <c r="N428" s="165">
        <f t="shared" si="35"/>
        <v>201227293.79893059</v>
      </c>
      <c r="O428" s="155">
        <f t="shared" si="36"/>
        <v>0</v>
      </c>
      <c r="P428" s="155">
        <f>IF(O428=1,SUM($O$6:O428),0)</f>
        <v>0</v>
      </c>
    </row>
    <row r="429" spans="1:17" ht="15" customHeight="1">
      <c r="A429" s="15"/>
      <c r="B429" s="174">
        <v>67</v>
      </c>
      <c r="C429" s="109" t="s">
        <v>198</v>
      </c>
      <c r="D429" s="279" t="s">
        <v>45</v>
      </c>
      <c r="E429" s="280" t="s">
        <v>7</v>
      </c>
      <c r="F429" s="281">
        <v>46800</v>
      </c>
      <c r="G429" s="281">
        <v>46800</v>
      </c>
      <c r="H429" s="171"/>
      <c r="I429" s="88">
        <f t="shared" si="32"/>
        <v>46800</v>
      </c>
      <c r="J429" s="163">
        <f t="shared" si="33"/>
        <v>0</v>
      </c>
      <c r="K429" s="155">
        <f t="shared" si="34"/>
        <v>1</v>
      </c>
      <c r="L429" s="155">
        <f>IF(J429=1,SUM($J$6:J429),0)</f>
        <v>0</v>
      </c>
      <c r="M429" s="155">
        <f>IF(K429=1,SUM($K$6:K429),0)</f>
        <v>201227294.79893059</v>
      </c>
      <c r="N429" s="165">
        <f t="shared" si="35"/>
        <v>201227294.79893059</v>
      </c>
      <c r="O429" s="155">
        <f t="shared" si="36"/>
        <v>0</v>
      </c>
      <c r="P429" s="155">
        <f>IF(O429=1,SUM($O$6:O429),0)</f>
        <v>0</v>
      </c>
    </row>
    <row r="430" spans="1:17" ht="15" customHeight="1">
      <c r="A430" s="15"/>
      <c r="B430" s="174">
        <v>68</v>
      </c>
      <c r="C430" s="109" t="s">
        <v>33</v>
      </c>
      <c r="D430" s="279" t="s">
        <v>45</v>
      </c>
      <c r="E430" s="280" t="s">
        <v>8</v>
      </c>
      <c r="F430" s="281">
        <v>9500</v>
      </c>
      <c r="G430" s="281">
        <v>9500</v>
      </c>
      <c r="H430" s="171"/>
      <c r="I430" s="88">
        <f t="shared" si="32"/>
        <v>9500</v>
      </c>
      <c r="J430" s="163">
        <f t="shared" si="33"/>
        <v>0</v>
      </c>
      <c r="K430" s="155">
        <f t="shared" si="34"/>
        <v>1</v>
      </c>
      <c r="L430" s="155">
        <f>IF(J430=1,SUM($J$6:J430),0)</f>
        <v>0</v>
      </c>
      <c r="M430" s="155">
        <f>IF(K430=1,SUM($K$6:K430),0)</f>
        <v>201227295.79893059</v>
      </c>
      <c r="N430" s="165">
        <f t="shared" si="35"/>
        <v>201227295.79893059</v>
      </c>
      <c r="O430" s="155">
        <f t="shared" si="36"/>
        <v>0</v>
      </c>
      <c r="P430" s="155">
        <f>IF(O430=1,SUM($O$6:O430),0)</f>
        <v>0</v>
      </c>
    </row>
    <row r="431" spans="1:17" ht="15" customHeight="1">
      <c r="A431" s="15"/>
      <c r="B431" s="174">
        <v>69</v>
      </c>
      <c r="C431" s="109" t="s">
        <v>29</v>
      </c>
      <c r="D431" s="279" t="s">
        <v>45</v>
      </c>
      <c r="E431" s="280" t="s">
        <v>8</v>
      </c>
      <c r="F431" s="281">
        <v>184500</v>
      </c>
      <c r="G431" s="281">
        <v>185200</v>
      </c>
      <c r="H431" s="171"/>
      <c r="I431" s="88">
        <f t="shared" si="32"/>
        <v>185200</v>
      </c>
      <c r="J431" s="163">
        <f t="shared" si="33"/>
        <v>0</v>
      </c>
      <c r="K431" s="155">
        <f t="shared" si="34"/>
        <v>1</v>
      </c>
      <c r="L431" s="155">
        <f>IF(J431=1,SUM($J$6:J431),0)</f>
        <v>0</v>
      </c>
      <c r="M431" s="155">
        <f>IF(K431=1,SUM($K$6:K431),0)</f>
        <v>201227296.79893059</v>
      </c>
      <c r="N431" s="165">
        <f t="shared" si="35"/>
        <v>201227296.79893059</v>
      </c>
      <c r="O431" s="155">
        <f t="shared" si="36"/>
        <v>0</v>
      </c>
      <c r="P431" s="155">
        <f>IF(O431=1,SUM($O$6:O431),0)</f>
        <v>0</v>
      </c>
    </row>
    <row r="432" spans="1:17" ht="15" customHeight="1">
      <c r="A432" s="15"/>
      <c r="B432" s="174">
        <v>70</v>
      </c>
      <c r="C432" s="109" t="s">
        <v>199</v>
      </c>
      <c r="D432" s="279" t="s">
        <v>45</v>
      </c>
      <c r="E432" s="280" t="s">
        <v>8</v>
      </c>
      <c r="F432" s="281">
        <v>175000</v>
      </c>
      <c r="G432" s="281">
        <v>175000</v>
      </c>
      <c r="H432" s="171"/>
      <c r="I432" s="88">
        <f t="shared" si="32"/>
        <v>175000</v>
      </c>
      <c r="J432" s="163">
        <f t="shared" si="33"/>
        <v>0</v>
      </c>
      <c r="K432" s="155">
        <f t="shared" si="34"/>
        <v>1</v>
      </c>
      <c r="L432" s="155">
        <f>IF(J432=1,SUM($J$6:J432),0)</f>
        <v>0</v>
      </c>
      <c r="M432" s="155">
        <f>IF(K432=1,SUM($K$6:K432),0)</f>
        <v>201227297.79893059</v>
      </c>
      <c r="N432" s="165">
        <f t="shared" si="35"/>
        <v>201227297.79893059</v>
      </c>
      <c r="O432" s="155">
        <f t="shared" si="36"/>
        <v>0</v>
      </c>
      <c r="P432" s="155">
        <f>IF(O432=1,SUM($O$6:O432),0)</f>
        <v>0</v>
      </c>
    </row>
    <row r="433" spans="1:16" ht="15" customHeight="1">
      <c r="A433" s="15"/>
      <c r="B433" s="174">
        <v>71</v>
      </c>
      <c r="C433" s="109" t="s">
        <v>32</v>
      </c>
      <c r="D433" s="279" t="s">
        <v>45</v>
      </c>
      <c r="E433" s="280" t="s">
        <v>7</v>
      </c>
      <c r="F433" s="281">
        <v>30000</v>
      </c>
      <c r="G433" s="281">
        <v>30000</v>
      </c>
      <c r="H433" s="171"/>
      <c r="I433" s="88">
        <f t="shared" si="32"/>
        <v>30000</v>
      </c>
      <c r="J433" s="163">
        <f t="shared" si="33"/>
        <v>0</v>
      </c>
      <c r="K433" s="155">
        <f t="shared" si="34"/>
        <v>1</v>
      </c>
      <c r="L433" s="155">
        <f>IF(J433=1,SUM($J$6:J433),0)</f>
        <v>0</v>
      </c>
      <c r="M433" s="155">
        <f>IF(K433=1,SUM($K$6:K433),0)</f>
        <v>201227298.79893059</v>
      </c>
      <c r="N433" s="165">
        <f t="shared" si="35"/>
        <v>201227298.79893059</v>
      </c>
      <c r="O433" s="155">
        <f t="shared" si="36"/>
        <v>0</v>
      </c>
      <c r="P433" s="155">
        <f>IF(O433=1,SUM($O$6:O433),0)</f>
        <v>0</v>
      </c>
    </row>
    <row r="434" spans="1:16" ht="15" customHeight="1">
      <c r="A434" s="15"/>
      <c r="B434" s="174">
        <v>72</v>
      </c>
      <c r="C434" s="109" t="s">
        <v>200</v>
      </c>
      <c r="D434" s="279" t="s">
        <v>45</v>
      </c>
      <c r="E434" s="280" t="s">
        <v>7</v>
      </c>
      <c r="F434" s="281">
        <v>49500</v>
      </c>
      <c r="G434" s="281">
        <v>49500</v>
      </c>
      <c r="H434" s="171"/>
      <c r="I434" s="88">
        <f t="shared" si="32"/>
        <v>49500</v>
      </c>
      <c r="J434" s="163">
        <f t="shared" si="33"/>
        <v>0</v>
      </c>
      <c r="K434" s="155">
        <f t="shared" si="34"/>
        <v>1</v>
      </c>
      <c r="L434" s="155">
        <f>IF(J434=1,SUM($J$6:J434),0)</f>
        <v>0</v>
      </c>
      <c r="M434" s="155">
        <f>IF(K434=1,SUM($K$6:K434),0)</f>
        <v>201227299.79893059</v>
      </c>
      <c r="N434" s="165">
        <f t="shared" si="35"/>
        <v>201227299.79893059</v>
      </c>
      <c r="O434" s="155">
        <f t="shared" si="36"/>
        <v>0</v>
      </c>
      <c r="P434" s="155">
        <f>IF(O434=1,SUM($O$6:O434),0)</f>
        <v>0</v>
      </c>
    </row>
    <row r="435" spans="1:16" ht="15" customHeight="1">
      <c r="A435" s="15"/>
      <c r="B435" s="174">
        <v>73</v>
      </c>
      <c r="C435" s="109" t="s">
        <v>201</v>
      </c>
      <c r="D435" s="279" t="s">
        <v>45</v>
      </c>
      <c r="E435" s="280" t="s">
        <v>7</v>
      </c>
      <c r="F435" s="281">
        <v>120000</v>
      </c>
      <c r="G435" s="281">
        <v>120000</v>
      </c>
      <c r="H435" s="171"/>
      <c r="I435" s="88">
        <f t="shared" si="32"/>
        <v>120000</v>
      </c>
      <c r="J435" s="163">
        <f t="shared" si="33"/>
        <v>0</v>
      </c>
      <c r="K435" s="155">
        <f t="shared" si="34"/>
        <v>1</v>
      </c>
      <c r="L435" s="155">
        <f>IF(J435=1,SUM($J$6:J435),0)</f>
        <v>0</v>
      </c>
      <c r="M435" s="155">
        <f>IF(K435=1,SUM($K$6:K435),0)</f>
        <v>201227300.79893059</v>
      </c>
      <c r="N435" s="165">
        <f t="shared" si="35"/>
        <v>201227300.79893059</v>
      </c>
      <c r="O435" s="155">
        <f t="shared" si="36"/>
        <v>0</v>
      </c>
      <c r="P435" s="155">
        <f>IF(O435=1,SUM($O$6:O435),0)</f>
        <v>0</v>
      </c>
    </row>
    <row r="436" spans="1:16" ht="15" customHeight="1">
      <c r="A436" s="15"/>
      <c r="B436" s="174">
        <v>74</v>
      </c>
      <c r="C436" s="109" t="s">
        <v>31</v>
      </c>
      <c r="D436" s="279" t="s">
        <v>45</v>
      </c>
      <c r="E436" s="280" t="s">
        <v>8</v>
      </c>
      <c r="F436" s="281">
        <v>4880</v>
      </c>
      <c r="G436" s="281">
        <v>4880</v>
      </c>
      <c r="H436" s="171"/>
      <c r="I436" s="88">
        <f t="shared" si="32"/>
        <v>4880</v>
      </c>
      <c r="J436" s="163">
        <f t="shared" si="33"/>
        <v>0</v>
      </c>
      <c r="K436" s="155">
        <f t="shared" si="34"/>
        <v>1</v>
      </c>
      <c r="L436" s="155">
        <f>IF(J436=1,SUM($J$6:J436),0)</f>
        <v>0</v>
      </c>
      <c r="M436" s="155">
        <f>IF(K436=1,SUM($K$6:K436),0)</f>
        <v>201227301.79893059</v>
      </c>
      <c r="N436" s="165">
        <f t="shared" si="35"/>
        <v>201227301.79893059</v>
      </c>
      <c r="O436" s="155">
        <f t="shared" si="36"/>
        <v>0</v>
      </c>
      <c r="P436" s="155">
        <f>IF(O436=1,SUM($O$6:O436),0)</f>
        <v>0</v>
      </c>
    </row>
    <row r="437" spans="1:16" ht="15" customHeight="1">
      <c r="A437" s="15"/>
      <c r="B437" s="174">
        <v>75</v>
      </c>
      <c r="C437" s="109" t="s">
        <v>202</v>
      </c>
      <c r="D437" s="279" t="s">
        <v>45</v>
      </c>
      <c r="E437" s="280" t="s">
        <v>8</v>
      </c>
      <c r="F437" s="281">
        <v>1308700</v>
      </c>
      <c r="G437" s="281">
        <v>1308700</v>
      </c>
      <c r="H437" s="171"/>
      <c r="I437" s="88">
        <f t="shared" si="32"/>
        <v>1308700</v>
      </c>
      <c r="J437" s="163">
        <f t="shared" si="33"/>
        <v>0</v>
      </c>
      <c r="K437" s="155">
        <f t="shared" si="34"/>
        <v>1</v>
      </c>
      <c r="L437" s="155">
        <f>IF(J437=1,SUM($J$6:J437),0)</f>
        <v>0</v>
      </c>
      <c r="M437" s="155">
        <f>IF(K437=1,SUM($K$6:K437),0)</f>
        <v>201227302.79893059</v>
      </c>
      <c r="N437" s="165">
        <f t="shared" si="35"/>
        <v>201227302.79893059</v>
      </c>
      <c r="O437" s="155">
        <f t="shared" si="36"/>
        <v>0</v>
      </c>
      <c r="P437" s="155">
        <f>IF(O437=1,SUM($O$6:O437),0)</f>
        <v>0</v>
      </c>
    </row>
    <row r="438" spans="1:16" ht="15" customHeight="1">
      <c r="A438" s="15"/>
      <c r="B438" s="174">
        <v>76</v>
      </c>
      <c r="C438" s="109" t="s">
        <v>203</v>
      </c>
      <c r="D438" s="279" t="s">
        <v>45</v>
      </c>
      <c r="E438" s="280" t="s">
        <v>8</v>
      </c>
      <c r="F438" s="281">
        <v>12500</v>
      </c>
      <c r="G438" s="281">
        <v>12500</v>
      </c>
      <c r="H438" s="171"/>
      <c r="I438" s="88">
        <f t="shared" si="32"/>
        <v>12500</v>
      </c>
      <c r="J438" s="163">
        <f t="shared" si="33"/>
        <v>0</v>
      </c>
      <c r="K438" s="155">
        <f t="shared" si="34"/>
        <v>1</v>
      </c>
      <c r="L438" s="155">
        <f>IF(J438=1,SUM($J$6:J438),0)</f>
        <v>0</v>
      </c>
      <c r="M438" s="155">
        <f>IF(K438=1,SUM($K$6:K438),0)</f>
        <v>201227303.79893059</v>
      </c>
      <c r="N438" s="165">
        <f t="shared" si="35"/>
        <v>201227303.79893059</v>
      </c>
      <c r="O438" s="155">
        <f t="shared" si="36"/>
        <v>0</v>
      </c>
      <c r="P438" s="155">
        <f>IF(O438=1,SUM($O$6:O438),0)</f>
        <v>0</v>
      </c>
    </row>
    <row r="439" spans="1:16" ht="15" customHeight="1">
      <c r="A439" s="15"/>
      <c r="B439" s="174">
        <v>77</v>
      </c>
      <c r="C439" s="109" t="s">
        <v>204</v>
      </c>
      <c r="D439" s="279" t="s">
        <v>45</v>
      </c>
      <c r="E439" s="280" t="s">
        <v>7</v>
      </c>
      <c r="F439" s="281">
        <v>9700</v>
      </c>
      <c r="G439" s="281">
        <v>9700</v>
      </c>
      <c r="H439" s="171"/>
      <c r="I439" s="88">
        <f t="shared" si="32"/>
        <v>9700</v>
      </c>
      <c r="J439" s="163">
        <f t="shared" si="33"/>
        <v>0</v>
      </c>
      <c r="K439" s="155">
        <f t="shared" si="34"/>
        <v>1</v>
      </c>
      <c r="L439" s="155">
        <f>IF(J439=1,SUM($J$6:J439),0)</f>
        <v>0</v>
      </c>
      <c r="M439" s="155">
        <f>IF(K439=1,SUM($K$6:K439),0)</f>
        <v>201227304.79893059</v>
      </c>
      <c r="N439" s="165">
        <f t="shared" si="35"/>
        <v>201227304.79893059</v>
      </c>
      <c r="O439" s="155">
        <f t="shared" si="36"/>
        <v>0</v>
      </c>
      <c r="P439" s="155">
        <f>IF(O439=1,SUM($O$6:O439),0)</f>
        <v>0</v>
      </c>
    </row>
    <row r="440" spans="1:16" ht="15" customHeight="1">
      <c r="A440" s="15"/>
      <c r="B440" s="174">
        <v>78</v>
      </c>
      <c r="C440" s="109" t="s">
        <v>205</v>
      </c>
      <c r="D440" s="279" t="s">
        <v>45</v>
      </c>
      <c r="E440" s="280" t="s">
        <v>7</v>
      </c>
      <c r="F440" s="281">
        <v>24300</v>
      </c>
      <c r="G440" s="281">
        <v>24300</v>
      </c>
      <c r="H440" s="171"/>
      <c r="I440" s="88">
        <f t="shared" si="32"/>
        <v>24300</v>
      </c>
      <c r="J440" s="163">
        <f t="shared" si="33"/>
        <v>0</v>
      </c>
      <c r="K440" s="155">
        <f t="shared" si="34"/>
        <v>1</v>
      </c>
      <c r="L440" s="155">
        <f>IF(J440=1,SUM($J$6:J440),0)</f>
        <v>0</v>
      </c>
      <c r="M440" s="155">
        <f>IF(K440=1,SUM($K$6:K440),0)</f>
        <v>201227305.79893059</v>
      </c>
      <c r="N440" s="165">
        <f t="shared" si="35"/>
        <v>201227305.79893059</v>
      </c>
      <c r="O440" s="155">
        <f t="shared" si="36"/>
        <v>0</v>
      </c>
      <c r="P440" s="155">
        <f>IF(O440=1,SUM($O$6:O440),0)</f>
        <v>0</v>
      </c>
    </row>
    <row r="441" spans="1:16" ht="15" customHeight="1">
      <c r="A441" s="15"/>
      <c r="B441" s="174">
        <v>79</v>
      </c>
      <c r="C441" s="109" t="s">
        <v>206</v>
      </c>
      <c r="D441" s="279" t="s">
        <v>45</v>
      </c>
      <c r="E441" s="280" t="s">
        <v>7</v>
      </c>
      <c r="F441" s="281">
        <v>39204</v>
      </c>
      <c r="G441" s="281">
        <v>39204</v>
      </c>
      <c r="H441" s="171"/>
      <c r="I441" s="88">
        <f t="shared" si="32"/>
        <v>39204</v>
      </c>
      <c r="J441" s="163">
        <f t="shared" si="33"/>
        <v>0</v>
      </c>
      <c r="K441" s="155">
        <f t="shared" si="34"/>
        <v>1</v>
      </c>
      <c r="L441" s="155">
        <f>IF(J441=1,SUM($J$6:J441),0)</f>
        <v>0</v>
      </c>
      <c r="M441" s="155">
        <f>IF(K441=1,SUM($K$6:K441),0)</f>
        <v>201227306.79893059</v>
      </c>
      <c r="N441" s="165">
        <f t="shared" si="35"/>
        <v>201227306.79893059</v>
      </c>
      <c r="O441" s="155">
        <f t="shared" si="36"/>
        <v>0</v>
      </c>
      <c r="P441" s="155">
        <f>IF(O441=1,SUM($O$6:O441),0)</f>
        <v>0</v>
      </c>
    </row>
    <row r="442" spans="1:16" ht="15" customHeight="1">
      <c r="A442" s="15"/>
      <c r="B442" s="174"/>
      <c r="C442" s="109" t="s">
        <v>1467</v>
      </c>
      <c r="D442" s="279" t="s">
        <v>45</v>
      </c>
      <c r="E442" s="280" t="s">
        <v>7</v>
      </c>
      <c r="F442" s="281">
        <v>491900</v>
      </c>
      <c r="G442" s="281">
        <v>547900</v>
      </c>
      <c r="H442" s="171"/>
      <c r="I442" s="88">
        <f t="shared" si="32"/>
        <v>547900</v>
      </c>
      <c r="J442" s="163">
        <f t="shared" si="33"/>
        <v>0</v>
      </c>
      <c r="K442" s="155">
        <f t="shared" si="34"/>
        <v>1</v>
      </c>
      <c r="L442" s="155">
        <f>IF(J442=1,SUM($J$6:J442),0)</f>
        <v>0</v>
      </c>
      <c r="M442" s="155">
        <f>IF(K442=1,SUM($K$6:K442),0)</f>
        <v>201227307.79893059</v>
      </c>
      <c r="N442" s="165">
        <f t="shared" si="35"/>
        <v>201227307.79893059</v>
      </c>
      <c r="O442" s="155">
        <f t="shared" si="36"/>
        <v>0</v>
      </c>
      <c r="P442" s="155">
        <f>IF(O442=1,SUM($O$6:O442),0)</f>
        <v>0</v>
      </c>
    </row>
    <row r="443" spans="1:16" ht="15" customHeight="1">
      <c r="A443" s="15"/>
      <c r="B443" s="174">
        <v>80</v>
      </c>
      <c r="C443" s="109" t="s">
        <v>207</v>
      </c>
      <c r="D443" s="279" t="s">
        <v>45</v>
      </c>
      <c r="E443" s="280" t="s">
        <v>8</v>
      </c>
      <c r="F443" s="281">
        <v>78069</v>
      </c>
      <c r="G443" s="281">
        <v>87000</v>
      </c>
      <c r="H443" s="171"/>
      <c r="I443" s="88">
        <f t="shared" si="32"/>
        <v>87000</v>
      </c>
      <c r="J443" s="163">
        <f t="shared" si="33"/>
        <v>0</v>
      </c>
      <c r="K443" s="155">
        <f t="shared" si="34"/>
        <v>1</v>
      </c>
      <c r="L443" s="155">
        <f>IF(J443=1,SUM($J$6:J443),0)</f>
        <v>0</v>
      </c>
      <c r="M443" s="155">
        <f>IF(K443=1,SUM($K$6:K443),0)</f>
        <v>201227308.79893059</v>
      </c>
      <c r="N443" s="165">
        <f t="shared" si="35"/>
        <v>201227308.79893059</v>
      </c>
      <c r="O443" s="155">
        <f t="shared" si="36"/>
        <v>0</v>
      </c>
      <c r="P443" s="155">
        <f>IF(O443=1,SUM($O$6:O443),0)</f>
        <v>0</v>
      </c>
    </row>
    <row r="444" spans="1:16" ht="15" customHeight="1">
      <c r="A444" s="15"/>
      <c r="B444" s="174">
        <v>81</v>
      </c>
      <c r="C444" s="109" t="s">
        <v>208</v>
      </c>
      <c r="D444" s="279" t="s">
        <v>45</v>
      </c>
      <c r="E444" s="280" t="s">
        <v>8</v>
      </c>
      <c r="F444" s="281">
        <v>155631</v>
      </c>
      <c r="G444" s="281">
        <v>173400</v>
      </c>
      <c r="H444" s="171"/>
      <c r="I444" s="88">
        <f t="shared" si="32"/>
        <v>173400</v>
      </c>
      <c r="J444" s="163">
        <f t="shared" si="33"/>
        <v>0</v>
      </c>
      <c r="K444" s="155">
        <f t="shared" si="34"/>
        <v>1</v>
      </c>
      <c r="L444" s="155">
        <f>IF(J444=1,SUM($J$6:J444),0)</f>
        <v>0</v>
      </c>
      <c r="M444" s="155">
        <f>IF(K444=1,SUM($K$6:K444),0)</f>
        <v>201227309.79893059</v>
      </c>
      <c r="N444" s="165">
        <f t="shared" si="35"/>
        <v>201227309.79893059</v>
      </c>
      <c r="O444" s="155">
        <f t="shared" si="36"/>
        <v>0</v>
      </c>
      <c r="P444" s="155">
        <f>IF(O444=1,SUM($O$6:O444),0)</f>
        <v>0</v>
      </c>
    </row>
    <row r="445" spans="1:16" ht="15" customHeight="1">
      <c r="A445" s="15"/>
      <c r="B445" s="174">
        <v>82</v>
      </c>
      <c r="C445" s="485" t="s">
        <v>598</v>
      </c>
      <c r="D445" s="279" t="s">
        <v>45</v>
      </c>
      <c r="E445" s="280" t="s">
        <v>8</v>
      </c>
      <c r="F445" s="281">
        <v>3965</v>
      </c>
      <c r="G445" s="281">
        <v>3965</v>
      </c>
      <c r="H445" s="171"/>
      <c r="I445" s="88">
        <f t="shared" si="32"/>
        <v>3965</v>
      </c>
      <c r="J445" s="163">
        <f t="shared" si="33"/>
        <v>0</v>
      </c>
      <c r="K445" s="155">
        <f t="shared" si="34"/>
        <v>1</v>
      </c>
      <c r="L445" s="155">
        <f>IF(J445=1,SUM($J$6:J445),0)</f>
        <v>0</v>
      </c>
      <c r="M445" s="155">
        <f>IF(K445=1,SUM($K$6:K445),0)</f>
        <v>201227310.79893059</v>
      </c>
      <c r="N445" s="165">
        <f t="shared" si="35"/>
        <v>201227310.79893059</v>
      </c>
      <c r="O445" s="155">
        <f t="shared" si="36"/>
        <v>0</v>
      </c>
      <c r="P445" s="155">
        <f>IF(O445=1,SUM($O$6:O445),0)</f>
        <v>0</v>
      </c>
    </row>
    <row r="446" spans="1:16" ht="15" customHeight="1">
      <c r="A446" s="15"/>
      <c r="B446" s="174">
        <v>83</v>
      </c>
      <c r="C446" s="109" t="s">
        <v>209</v>
      </c>
      <c r="D446" s="279" t="s">
        <v>45</v>
      </c>
      <c r="E446" s="280" t="s">
        <v>8</v>
      </c>
      <c r="F446" s="281">
        <v>31800</v>
      </c>
      <c r="G446" s="281">
        <v>31800</v>
      </c>
      <c r="H446" s="171"/>
      <c r="I446" s="88">
        <f t="shared" si="32"/>
        <v>31800</v>
      </c>
      <c r="J446" s="163">
        <f t="shared" si="33"/>
        <v>0</v>
      </c>
      <c r="K446" s="155">
        <f t="shared" si="34"/>
        <v>1</v>
      </c>
      <c r="L446" s="155">
        <f>IF(J446=1,SUM($J$6:J446),0)</f>
        <v>0</v>
      </c>
      <c r="M446" s="155">
        <f>IF(K446=1,SUM($K$6:K446),0)</f>
        <v>201227311.79893059</v>
      </c>
      <c r="N446" s="165">
        <f t="shared" si="35"/>
        <v>201227311.79893059</v>
      </c>
      <c r="O446" s="155">
        <f t="shared" si="36"/>
        <v>0</v>
      </c>
      <c r="P446" s="155">
        <f>IF(O446=1,SUM($O$6:O446),0)</f>
        <v>0</v>
      </c>
    </row>
    <row r="447" spans="1:16" ht="15" customHeight="1">
      <c r="A447" s="15"/>
      <c r="B447" s="174">
        <v>84</v>
      </c>
      <c r="C447" s="109" t="s">
        <v>210</v>
      </c>
      <c r="D447" s="279" t="s">
        <v>45</v>
      </c>
      <c r="E447" s="280" t="s">
        <v>8</v>
      </c>
      <c r="F447" s="281">
        <v>33800</v>
      </c>
      <c r="G447" s="281">
        <v>33800</v>
      </c>
      <c r="H447" s="171"/>
      <c r="I447" s="88">
        <f t="shared" si="32"/>
        <v>33800</v>
      </c>
      <c r="J447" s="163">
        <f t="shared" si="33"/>
        <v>0</v>
      </c>
      <c r="K447" s="155">
        <f t="shared" si="34"/>
        <v>1</v>
      </c>
      <c r="L447" s="155">
        <f>IF(J447=1,SUM($J$6:J447),0)</f>
        <v>0</v>
      </c>
      <c r="M447" s="155">
        <f>IF(K447=1,SUM($K$6:K447),0)</f>
        <v>201227312.79893059</v>
      </c>
      <c r="N447" s="165">
        <f t="shared" si="35"/>
        <v>201227312.79893059</v>
      </c>
      <c r="O447" s="155">
        <f t="shared" si="36"/>
        <v>0</v>
      </c>
      <c r="P447" s="155">
        <f>IF(O447=1,SUM($O$6:O447),0)</f>
        <v>0</v>
      </c>
    </row>
    <row r="448" spans="1:16" ht="15" customHeight="1">
      <c r="A448" s="15"/>
      <c r="B448" s="174">
        <v>85</v>
      </c>
      <c r="C448" s="109" t="s">
        <v>211</v>
      </c>
      <c r="D448" s="279" t="s">
        <v>45</v>
      </c>
      <c r="E448" s="280" t="s">
        <v>8</v>
      </c>
      <c r="F448" s="281">
        <v>38500</v>
      </c>
      <c r="G448" s="281">
        <v>38600</v>
      </c>
      <c r="H448" s="171"/>
      <c r="I448" s="88">
        <f t="shared" si="32"/>
        <v>38600</v>
      </c>
      <c r="J448" s="163">
        <f t="shared" si="33"/>
        <v>0</v>
      </c>
      <c r="K448" s="155">
        <f t="shared" si="34"/>
        <v>1</v>
      </c>
      <c r="L448" s="155">
        <f>IF(J448=1,SUM($J$6:J448),0)</f>
        <v>0</v>
      </c>
      <c r="M448" s="155">
        <f>IF(K448=1,SUM($K$6:K448),0)</f>
        <v>201227313.79893059</v>
      </c>
      <c r="N448" s="165">
        <f t="shared" si="35"/>
        <v>201227313.79893059</v>
      </c>
      <c r="O448" s="155">
        <f t="shared" si="36"/>
        <v>0</v>
      </c>
      <c r="P448" s="155">
        <f>IF(O448=1,SUM($O$6:O448),0)</f>
        <v>0</v>
      </c>
    </row>
    <row r="449" spans="1:16" ht="15" customHeight="1">
      <c r="A449" s="15"/>
      <c r="B449" s="174">
        <v>86</v>
      </c>
      <c r="C449" s="109" t="s">
        <v>212</v>
      </c>
      <c r="D449" s="279" t="s">
        <v>45</v>
      </c>
      <c r="E449" s="280" t="s">
        <v>8</v>
      </c>
      <c r="F449" s="281">
        <v>76000</v>
      </c>
      <c r="G449" s="281">
        <v>76300</v>
      </c>
      <c r="H449" s="171"/>
      <c r="I449" s="88">
        <f t="shared" si="32"/>
        <v>76300</v>
      </c>
      <c r="J449" s="163">
        <f t="shared" si="33"/>
        <v>0</v>
      </c>
      <c r="K449" s="155">
        <f t="shared" si="34"/>
        <v>1</v>
      </c>
      <c r="L449" s="155">
        <f>IF(J449=1,SUM($J$6:J449),0)</f>
        <v>0</v>
      </c>
      <c r="M449" s="155">
        <f>IF(K449=1,SUM($K$6:K449),0)</f>
        <v>201227314.79893059</v>
      </c>
      <c r="N449" s="165">
        <f t="shared" si="35"/>
        <v>201227314.79893059</v>
      </c>
      <c r="O449" s="155">
        <f t="shared" si="36"/>
        <v>0</v>
      </c>
      <c r="P449" s="155">
        <f>IF(O449=1,SUM($O$6:O449),0)</f>
        <v>0</v>
      </c>
    </row>
    <row r="450" spans="1:16" ht="15" customHeight="1">
      <c r="A450" s="15"/>
      <c r="B450" s="174">
        <v>87</v>
      </c>
      <c r="C450" s="109" t="s">
        <v>213</v>
      </c>
      <c r="D450" s="279" t="s">
        <v>45</v>
      </c>
      <c r="E450" s="280" t="s">
        <v>8</v>
      </c>
      <c r="F450" s="281">
        <v>97000</v>
      </c>
      <c r="G450" s="281">
        <v>97400</v>
      </c>
      <c r="H450" s="171"/>
      <c r="I450" s="88">
        <f t="shared" si="32"/>
        <v>97400</v>
      </c>
      <c r="J450" s="163">
        <f t="shared" si="33"/>
        <v>0</v>
      </c>
      <c r="K450" s="155">
        <f t="shared" si="34"/>
        <v>1</v>
      </c>
      <c r="L450" s="155">
        <f>IF(J450=1,SUM($J$6:J450),0)</f>
        <v>0</v>
      </c>
      <c r="M450" s="155">
        <f>IF(K450=1,SUM($K$6:K450),0)</f>
        <v>201227315.79893059</v>
      </c>
      <c r="N450" s="165">
        <f t="shared" si="35"/>
        <v>201227315.79893059</v>
      </c>
      <c r="O450" s="155">
        <f t="shared" si="36"/>
        <v>0</v>
      </c>
      <c r="P450" s="155">
        <f>IF(O450=1,SUM($O$6:O450),0)</f>
        <v>0</v>
      </c>
    </row>
    <row r="451" spans="1:16" ht="15" customHeight="1">
      <c r="A451" s="15"/>
      <c r="B451" s="174">
        <v>88</v>
      </c>
      <c r="C451" s="109" t="s">
        <v>1018</v>
      </c>
      <c r="D451" s="279" t="s">
        <v>45</v>
      </c>
      <c r="E451" s="280" t="s">
        <v>7</v>
      </c>
      <c r="F451" s="281">
        <v>4520</v>
      </c>
      <c r="G451" s="281">
        <v>4520</v>
      </c>
      <c r="H451" s="171"/>
      <c r="I451" s="88">
        <f t="shared" ref="I451:I514" si="37">IF($I$5=$G$4,G451,(IF($I$5=$F$4,F451,0)))</f>
        <v>4520</v>
      </c>
      <c r="J451" s="163">
        <f t="shared" si="33"/>
        <v>0</v>
      </c>
      <c r="K451" s="155">
        <f t="shared" si="34"/>
        <v>1</v>
      </c>
      <c r="L451" s="155">
        <f>IF(J451=1,SUM($J$6:J451),0)</f>
        <v>0</v>
      </c>
      <c r="M451" s="155">
        <f>IF(K451=1,SUM($K$6:K451),0)</f>
        <v>201227316.79893059</v>
      </c>
      <c r="N451" s="165">
        <f t="shared" si="35"/>
        <v>201227316.79893059</v>
      </c>
      <c r="O451" s="155">
        <f t="shared" si="36"/>
        <v>0</v>
      </c>
      <c r="P451" s="155">
        <f>IF(O451=1,SUM($O$6:O451),0)</f>
        <v>0</v>
      </c>
    </row>
    <row r="452" spans="1:16" ht="15" customHeight="1">
      <c r="A452" s="15"/>
      <c r="B452" s="174">
        <v>89</v>
      </c>
      <c r="C452" s="109" t="s">
        <v>1019</v>
      </c>
      <c r="D452" s="279" t="s">
        <v>45</v>
      </c>
      <c r="E452" s="280" t="s">
        <v>8</v>
      </c>
      <c r="F452" s="281">
        <v>7290</v>
      </c>
      <c r="G452" s="281">
        <v>7290</v>
      </c>
      <c r="H452" s="171"/>
      <c r="I452" s="88">
        <f t="shared" si="37"/>
        <v>7290</v>
      </c>
      <c r="J452" s="163">
        <f t="shared" si="33"/>
        <v>0</v>
      </c>
      <c r="K452" s="155">
        <f t="shared" si="34"/>
        <v>1</v>
      </c>
      <c r="L452" s="155">
        <f>IF(J452=1,SUM($J$6:J452),0)</f>
        <v>0</v>
      </c>
      <c r="M452" s="155">
        <f>IF(K452=1,SUM($K$6:K452),0)</f>
        <v>201227317.79893059</v>
      </c>
      <c r="N452" s="165">
        <f t="shared" si="35"/>
        <v>201227317.79893059</v>
      </c>
      <c r="O452" s="155">
        <f t="shared" si="36"/>
        <v>0</v>
      </c>
      <c r="P452" s="155">
        <f>IF(O452=1,SUM($O$6:O452),0)</f>
        <v>0</v>
      </c>
    </row>
    <row r="453" spans="1:16" ht="15" customHeight="1">
      <c r="A453" s="15"/>
      <c r="B453" s="174">
        <v>90</v>
      </c>
      <c r="C453" s="109" t="s">
        <v>214</v>
      </c>
      <c r="D453" s="279" t="s">
        <v>45</v>
      </c>
      <c r="E453" s="280" t="s">
        <v>8</v>
      </c>
      <c r="F453" s="281">
        <v>4500</v>
      </c>
      <c r="G453" s="281">
        <v>4500</v>
      </c>
      <c r="H453" s="171"/>
      <c r="I453" s="88">
        <f t="shared" si="37"/>
        <v>4500</v>
      </c>
      <c r="J453" s="163">
        <f t="shared" si="33"/>
        <v>0</v>
      </c>
      <c r="K453" s="155">
        <f t="shared" si="34"/>
        <v>1</v>
      </c>
      <c r="L453" s="155">
        <f>IF(J453=1,SUM($J$6:J453),0)</f>
        <v>0</v>
      </c>
      <c r="M453" s="155">
        <f>IF(K453=1,SUM($K$6:K453),0)</f>
        <v>201227318.79893059</v>
      </c>
      <c r="N453" s="165">
        <f t="shared" si="35"/>
        <v>201227318.79893059</v>
      </c>
      <c r="O453" s="155">
        <f t="shared" si="36"/>
        <v>0</v>
      </c>
      <c r="P453" s="155">
        <f>IF(O453=1,SUM($O$6:O453),0)</f>
        <v>0</v>
      </c>
    </row>
    <row r="454" spans="1:16" ht="15" customHeight="1">
      <c r="A454" s="15"/>
      <c r="B454" s="174">
        <v>91</v>
      </c>
      <c r="C454" s="109" t="s">
        <v>215</v>
      </c>
      <c r="D454" s="279" t="s">
        <v>45</v>
      </c>
      <c r="E454" s="280" t="s">
        <v>8</v>
      </c>
      <c r="F454" s="281">
        <v>106300</v>
      </c>
      <c r="G454" s="281">
        <v>106300</v>
      </c>
      <c r="H454" s="171"/>
      <c r="I454" s="88">
        <f t="shared" si="37"/>
        <v>106300</v>
      </c>
      <c r="J454" s="163">
        <f t="shared" si="33"/>
        <v>0</v>
      </c>
      <c r="K454" s="155">
        <f t="shared" si="34"/>
        <v>1</v>
      </c>
      <c r="L454" s="155">
        <f>IF(J454=1,SUM($J$6:J454),0)</f>
        <v>0</v>
      </c>
      <c r="M454" s="155">
        <f>IF(K454=1,SUM($K$6:K454),0)</f>
        <v>201227319.79893059</v>
      </c>
      <c r="N454" s="165">
        <f t="shared" si="35"/>
        <v>201227319.79893059</v>
      </c>
      <c r="O454" s="155">
        <f t="shared" si="36"/>
        <v>0</v>
      </c>
      <c r="P454" s="155">
        <f>IF(O454=1,SUM($O$6:O454),0)</f>
        <v>0</v>
      </c>
    </row>
    <row r="455" spans="1:16" ht="15" customHeight="1">
      <c r="A455" s="15"/>
      <c r="B455" s="174">
        <v>92</v>
      </c>
      <c r="C455" s="109" t="s">
        <v>216</v>
      </c>
      <c r="D455" s="279" t="s">
        <v>45</v>
      </c>
      <c r="E455" s="280" t="s">
        <v>8</v>
      </c>
      <c r="F455" s="281">
        <v>116800</v>
      </c>
      <c r="G455" s="281">
        <v>116800</v>
      </c>
      <c r="H455" s="171"/>
      <c r="I455" s="88">
        <f t="shared" si="37"/>
        <v>116800</v>
      </c>
      <c r="J455" s="163">
        <f t="shared" si="33"/>
        <v>0</v>
      </c>
      <c r="K455" s="155">
        <f t="shared" si="34"/>
        <v>1</v>
      </c>
      <c r="L455" s="155">
        <f>IF(J455=1,SUM($J$6:J455),0)</f>
        <v>0</v>
      </c>
      <c r="M455" s="155">
        <f>IF(K455=1,SUM($K$6:K455),0)</f>
        <v>201227320.79893059</v>
      </c>
      <c r="N455" s="165">
        <f t="shared" si="35"/>
        <v>201227320.79893059</v>
      </c>
      <c r="O455" s="155">
        <f t="shared" si="36"/>
        <v>0</v>
      </c>
      <c r="P455" s="155">
        <f>IF(O455=1,SUM($O$6:O455),0)</f>
        <v>0</v>
      </c>
    </row>
    <row r="456" spans="1:16" ht="15" customHeight="1">
      <c r="A456" s="15"/>
      <c r="B456" s="174">
        <v>93</v>
      </c>
      <c r="C456" s="109" t="s">
        <v>217</v>
      </c>
      <c r="D456" s="279" t="s">
        <v>45</v>
      </c>
      <c r="E456" s="280" t="s">
        <v>8</v>
      </c>
      <c r="F456" s="281">
        <v>11400</v>
      </c>
      <c r="G456" s="281">
        <v>11400</v>
      </c>
      <c r="H456" s="171"/>
      <c r="I456" s="88">
        <f t="shared" si="37"/>
        <v>11400</v>
      </c>
      <c r="J456" s="163">
        <f t="shared" si="33"/>
        <v>0</v>
      </c>
      <c r="K456" s="155">
        <f t="shared" si="34"/>
        <v>1</v>
      </c>
      <c r="L456" s="155">
        <f>IF(J456=1,SUM($J$6:J456),0)</f>
        <v>0</v>
      </c>
      <c r="M456" s="155">
        <f>IF(K456=1,SUM($K$6:K456),0)</f>
        <v>201227321.79893059</v>
      </c>
      <c r="N456" s="165">
        <f t="shared" si="35"/>
        <v>201227321.79893059</v>
      </c>
      <c r="O456" s="155">
        <f t="shared" si="36"/>
        <v>0</v>
      </c>
      <c r="P456" s="155">
        <f>IF(O456=1,SUM($O$6:O456),0)</f>
        <v>0</v>
      </c>
    </row>
    <row r="457" spans="1:16" ht="15" customHeight="1">
      <c r="A457" s="15"/>
      <c r="B457" s="174">
        <v>94</v>
      </c>
      <c r="C457" s="109" t="s">
        <v>218</v>
      </c>
      <c r="D457" s="279" t="s">
        <v>45</v>
      </c>
      <c r="E457" s="280" t="s">
        <v>8</v>
      </c>
      <c r="F457" s="281">
        <v>29600</v>
      </c>
      <c r="G457" s="281">
        <v>29600</v>
      </c>
      <c r="H457" s="171"/>
      <c r="I457" s="88">
        <f t="shared" si="37"/>
        <v>29600</v>
      </c>
      <c r="J457" s="163">
        <f t="shared" ref="J457:J520" si="38">IF(D457="MDU-KD",1,0)</f>
        <v>0</v>
      </c>
      <c r="K457" s="155">
        <f t="shared" ref="K457:K520" si="39">IF(D457="HDW",1,0)</f>
        <v>1</v>
      </c>
      <c r="L457" s="155">
        <f>IF(J457=1,SUM($J$6:J457),0)</f>
        <v>0</v>
      </c>
      <c r="M457" s="155">
        <f>IF(K457=1,SUM($K$6:K457),0)</f>
        <v>201227322.79893059</v>
      </c>
      <c r="N457" s="165">
        <f t="shared" ref="N457:N520" si="40">IF(L457=0,M457,L457)</f>
        <v>201227322.79893059</v>
      </c>
      <c r="O457" s="155">
        <f t="shared" ref="O457:O520" si="41">IF(E457=0,0,IF(LEFT(C457,11)="Tiang Beton",1,0))</f>
        <v>0</v>
      </c>
      <c r="P457" s="155">
        <f>IF(O457=1,SUM($O$6:O457),0)</f>
        <v>0</v>
      </c>
    </row>
    <row r="458" spans="1:16" ht="15" customHeight="1">
      <c r="A458" s="15"/>
      <c r="B458" s="174">
        <v>95</v>
      </c>
      <c r="C458" s="109" t="s">
        <v>599</v>
      </c>
      <c r="D458" s="279" t="s">
        <v>45</v>
      </c>
      <c r="E458" s="280" t="s">
        <v>8</v>
      </c>
      <c r="F458" s="281">
        <v>290142</v>
      </c>
      <c r="G458" s="281">
        <v>290142</v>
      </c>
      <c r="H458" s="171"/>
      <c r="I458" s="88">
        <f t="shared" si="37"/>
        <v>290142</v>
      </c>
      <c r="J458" s="163">
        <f t="shared" si="38"/>
        <v>0</v>
      </c>
      <c r="K458" s="155">
        <f t="shared" si="39"/>
        <v>1</v>
      </c>
      <c r="L458" s="155">
        <f>IF(J458=1,SUM($J$6:J458),0)</f>
        <v>0</v>
      </c>
      <c r="M458" s="155">
        <f>IF(K458=1,SUM($K$6:K458),0)</f>
        <v>201227323.79893059</v>
      </c>
      <c r="N458" s="165">
        <f t="shared" si="40"/>
        <v>201227323.79893059</v>
      </c>
      <c r="O458" s="155">
        <f t="shared" si="41"/>
        <v>0</v>
      </c>
      <c r="P458" s="155">
        <f>IF(O458=1,SUM($O$6:O458),0)</f>
        <v>0</v>
      </c>
    </row>
    <row r="459" spans="1:16" ht="15" customHeight="1">
      <c r="A459" s="15"/>
      <c r="B459" s="174">
        <v>96</v>
      </c>
      <c r="C459" s="109" t="s">
        <v>600</v>
      </c>
      <c r="D459" s="279" t="s">
        <v>45</v>
      </c>
      <c r="E459" s="280" t="s">
        <v>8</v>
      </c>
      <c r="F459" s="281">
        <v>265680</v>
      </c>
      <c r="G459" s="281">
        <v>265680</v>
      </c>
      <c r="H459" s="171"/>
      <c r="I459" s="88">
        <f t="shared" si="37"/>
        <v>265680</v>
      </c>
      <c r="J459" s="163">
        <f t="shared" si="38"/>
        <v>0</v>
      </c>
      <c r="K459" s="155">
        <f t="shared" si="39"/>
        <v>1</v>
      </c>
      <c r="L459" s="155">
        <f>IF(J459=1,SUM($J$6:J459),0)</f>
        <v>0</v>
      </c>
      <c r="M459" s="155">
        <f>IF(K459=1,SUM($K$6:K459),0)</f>
        <v>201227324.79893059</v>
      </c>
      <c r="N459" s="165">
        <f t="shared" si="40"/>
        <v>201227324.79893059</v>
      </c>
      <c r="O459" s="155">
        <f t="shared" si="41"/>
        <v>0</v>
      </c>
      <c r="P459" s="155">
        <f>IF(O459=1,SUM($O$6:O459),0)</f>
        <v>0</v>
      </c>
    </row>
    <row r="460" spans="1:16" ht="15" customHeight="1">
      <c r="A460" s="15"/>
      <c r="B460" s="174">
        <v>97</v>
      </c>
      <c r="C460" s="109" t="s">
        <v>601</v>
      </c>
      <c r="D460" s="279" t="s">
        <v>45</v>
      </c>
      <c r="E460" s="280" t="s">
        <v>8</v>
      </c>
      <c r="F460" s="281">
        <v>265680</v>
      </c>
      <c r="G460" s="281">
        <v>265680</v>
      </c>
      <c r="H460" s="171"/>
      <c r="I460" s="88">
        <f t="shared" si="37"/>
        <v>265680</v>
      </c>
      <c r="J460" s="163">
        <f t="shared" si="38"/>
        <v>0</v>
      </c>
      <c r="K460" s="155">
        <f t="shared" si="39"/>
        <v>1</v>
      </c>
      <c r="L460" s="155">
        <f>IF(J460=1,SUM($J$6:J460),0)</f>
        <v>0</v>
      </c>
      <c r="M460" s="155">
        <f>IF(K460=1,SUM($K$6:K460),0)</f>
        <v>201227325.79893059</v>
      </c>
      <c r="N460" s="165">
        <f t="shared" si="40"/>
        <v>201227325.79893059</v>
      </c>
      <c r="O460" s="155">
        <f t="shared" si="41"/>
        <v>0</v>
      </c>
      <c r="P460" s="155">
        <f>IF(O460=1,SUM($O$6:O460),0)</f>
        <v>0</v>
      </c>
    </row>
    <row r="461" spans="1:16" ht="15" customHeight="1">
      <c r="A461" s="15"/>
      <c r="B461" s="174">
        <v>98</v>
      </c>
      <c r="C461" s="109" t="s">
        <v>219</v>
      </c>
      <c r="D461" s="279" t="s">
        <v>45</v>
      </c>
      <c r="E461" s="280" t="s">
        <v>8</v>
      </c>
      <c r="F461" s="281">
        <v>20898</v>
      </c>
      <c r="G461" s="281">
        <v>20898</v>
      </c>
      <c r="H461" s="171"/>
      <c r="I461" s="88">
        <f t="shared" si="37"/>
        <v>20898</v>
      </c>
      <c r="J461" s="163">
        <f t="shared" si="38"/>
        <v>0</v>
      </c>
      <c r="K461" s="155">
        <f t="shared" si="39"/>
        <v>1</v>
      </c>
      <c r="L461" s="155">
        <f>IF(J461=1,SUM($J$6:J461),0)</f>
        <v>0</v>
      </c>
      <c r="M461" s="155">
        <f>IF(K461=1,SUM($K$6:K461),0)</f>
        <v>201227326.79893059</v>
      </c>
      <c r="N461" s="165">
        <f t="shared" si="40"/>
        <v>201227326.79893059</v>
      </c>
      <c r="O461" s="155">
        <f t="shared" si="41"/>
        <v>0</v>
      </c>
      <c r="P461" s="155">
        <f>IF(O461=1,SUM($O$6:O461),0)</f>
        <v>0</v>
      </c>
    </row>
    <row r="462" spans="1:16" ht="15" customHeight="1">
      <c r="A462" s="15"/>
      <c r="B462" s="174">
        <v>99</v>
      </c>
      <c r="C462" s="109" t="s">
        <v>220</v>
      </c>
      <c r="D462" s="279" t="s">
        <v>45</v>
      </c>
      <c r="E462" s="280" t="s">
        <v>8</v>
      </c>
      <c r="F462" s="281">
        <v>20700</v>
      </c>
      <c r="G462" s="281">
        <v>20700</v>
      </c>
      <c r="H462" s="171"/>
      <c r="I462" s="88">
        <f t="shared" si="37"/>
        <v>20700</v>
      </c>
      <c r="J462" s="163">
        <f t="shared" si="38"/>
        <v>0</v>
      </c>
      <c r="K462" s="155">
        <f t="shared" si="39"/>
        <v>1</v>
      </c>
      <c r="L462" s="155">
        <f>IF(J462=1,SUM($J$6:J462),0)</f>
        <v>0</v>
      </c>
      <c r="M462" s="155">
        <f>IF(K462=1,SUM($K$6:K462),0)</f>
        <v>201227327.79893059</v>
      </c>
      <c r="N462" s="165">
        <f t="shared" si="40"/>
        <v>201227327.79893059</v>
      </c>
      <c r="O462" s="155">
        <f t="shared" si="41"/>
        <v>0</v>
      </c>
      <c r="P462" s="155">
        <f>IF(O462=1,SUM($O$6:O462),0)</f>
        <v>0</v>
      </c>
    </row>
    <row r="463" spans="1:16" ht="15" customHeight="1">
      <c r="A463" s="15"/>
      <c r="B463" s="174">
        <v>100</v>
      </c>
      <c r="C463" s="109" t="s">
        <v>221</v>
      </c>
      <c r="D463" s="279" t="s">
        <v>45</v>
      </c>
      <c r="E463" s="280" t="s">
        <v>8</v>
      </c>
      <c r="F463" s="281">
        <v>13600</v>
      </c>
      <c r="G463" s="281">
        <v>13600</v>
      </c>
      <c r="H463" s="171"/>
      <c r="I463" s="88">
        <f t="shared" si="37"/>
        <v>13600</v>
      </c>
      <c r="J463" s="163">
        <f t="shared" si="38"/>
        <v>0</v>
      </c>
      <c r="K463" s="155">
        <f t="shared" si="39"/>
        <v>1</v>
      </c>
      <c r="L463" s="155">
        <f>IF(J463=1,SUM($J$6:J463),0)</f>
        <v>0</v>
      </c>
      <c r="M463" s="155">
        <f>IF(K463=1,SUM($K$6:K463),0)</f>
        <v>201227328.79893059</v>
      </c>
      <c r="N463" s="165">
        <f t="shared" si="40"/>
        <v>201227328.79893059</v>
      </c>
      <c r="O463" s="155">
        <f t="shared" si="41"/>
        <v>0</v>
      </c>
      <c r="P463" s="155">
        <f>IF(O463=1,SUM($O$6:O463),0)</f>
        <v>0</v>
      </c>
    </row>
    <row r="464" spans="1:16" ht="15" customHeight="1">
      <c r="A464" s="15"/>
      <c r="B464" s="174">
        <v>101</v>
      </c>
      <c r="C464" s="109" t="s">
        <v>222</v>
      </c>
      <c r="D464" s="279" t="s">
        <v>45</v>
      </c>
      <c r="E464" s="280" t="s">
        <v>8</v>
      </c>
      <c r="F464" s="281">
        <v>27900</v>
      </c>
      <c r="G464" s="281">
        <v>27900</v>
      </c>
      <c r="H464" s="171"/>
      <c r="I464" s="88">
        <f t="shared" si="37"/>
        <v>27900</v>
      </c>
      <c r="J464" s="163">
        <f t="shared" si="38"/>
        <v>0</v>
      </c>
      <c r="K464" s="155">
        <f t="shared" si="39"/>
        <v>1</v>
      </c>
      <c r="L464" s="155">
        <f>IF(J464=1,SUM($J$6:J464),0)</f>
        <v>0</v>
      </c>
      <c r="M464" s="155">
        <f>IF(K464=1,SUM($K$6:K464),0)</f>
        <v>201227329.79893059</v>
      </c>
      <c r="N464" s="165">
        <f t="shared" si="40"/>
        <v>201227329.79893059</v>
      </c>
      <c r="O464" s="155">
        <f t="shared" si="41"/>
        <v>0</v>
      </c>
      <c r="P464" s="155">
        <f>IF(O464=1,SUM($O$6:O464),0)</f>
        <v>0</v>
      </c>
    </row>
    <row r="465" spans="1:16" ht="15" customHeight="1">
      <c r="A465" s="15"/>
      <c r="B465" s="174">
        <v>102</v>
      </c>
      <c r="C465" s="109" t="s">
        <v>223</v>
      </c>
      <c r="D465" s="279" t="s">
        <v>45</v>
      </c>
      <c r="E465" s="280" t="s">
        <v>8</v>
      </c>
      <c r="F465" s="281">
        <v>27815</v>
      </c>
      <c r="G465" s="281">
        <v>27815</v>
      </c>
      <c r="H465" s="171"/>
      <c r="I465" s="88">
        <f t="shared" si="37"/>
        <v>27815</v>
      </c>
      <c r="J465" s="163">
        <f t="shared" si="38"/>
        <v>0</v>
      </c>
      <c r="K465" s="155">
        <f t="shared" si="39"/>
        <v>1</v>
      </c>
      <c r="L465" s="155">
        <f>IF(J465=1,SUM($J$6:J465),0)</f>
        <v>0</v>
      </c>
      <c r="M465" s="155">
        <f>IF(K465=1,SUM($K$6:K465),0)</f>
        <v>201227330.79893059</v>
      </c>
      <c r="N465" s="165">
        <f t="shared" si="40"/>
        <v>201227330.79893059</v>
      </c>
      <c r="O465" s="155">
        <f t="shared" si="41"/>
        <v>0</v>
      </c>
      <c r="P465" s="155">
        <f>IF(O465=1,SUM($O$6:O465),0)</f>
        <v>0</v>
      </c>
    </row>
    <row r="466" spans="1:16" ht="15" customHeight="1">
      <c r="A466" s="15"/>
      <c r="B466" s="174">
        <v>103</v>
      </c>
      <c r="C466" s="109" t="s">
        <v>224</v>
      </c>
      <c r="D466" s="279" t="s">
        <v>45</v>
      </c>
      <c r="E466" s="280" t="s">
        <v>8</v>
      </c>
      <c r="F466" s="281">
        <v>20800</v>
      </c>
      <c r="G466" s="281">
        <v>20800</v>
      </c>
      <c r="H466" s="171"/>
      <c r="I466" s="88">
        <f t="shared" si="37"/>
        <v>20800</v>
      </c>
      <c r="J466" s="163">
        <f t="shared" si="38"/>
        <v>0</v>
      </c>
      <c r="K466" s="155">
        <f t="shared" si="39"/>
        <v>1</v>
      </c>
      <c r="L466" s="155">
        <f>IF(J466=1,SUM($J$6:J466),0)</f>
        <v>0</v>
      </c>
      <c r="M466" s="155">
        <f>IF(K466=1,SUM($K$6:K466),0)</f>
        <v>201227331.79893059</v>
      </c>
      <c r="N466" s="165">
        <f t="shared" si="40"/>
        <v>201227331.79893059</v>
      </c>
      <c r="O466" s="155">
        <f t="shared" si="41"/>
        <v>0</v>
      </c>
      <c r="P466" s="155">
        <f>IF(O466=1,SUM($O$6:O466),0)</f>
        <v>0</v>
      </c>
    </row>
    <row r="467" spans="1:16" ht="15" customHeight="1">
      <c r="A467" s="15"/>
      <c r="B467" s="174">
        <v>104</v>
      </c>
      <c r="C467" s="109" t="s">
        <v>25</v>
      </c>
      <c r="D467" s="279" t="s">
        <v>45</v>
      </c>
      <c r="E467" s="280" t="s">
        <v>8</v>
      </c>
      <c r="F467" s="281">
        <v>23936</v>
      </c>
      <c r="G467" s="281">
        <v>23936</v>
      </c>
      <c r="H467" s="171"/>
      <c r="I467" s="88">
        <f t="shared" si="37"/>
        <v>23936</v>
      </c>
      <c r="J467" s="163">
        <f t="shared" si="38"/>
        <v>0</v>
      </c>
      <c r="K467" s="155">
        <f t="shared" si="39"/>
        <v>1</v>
      </c>
      <c r="L467" s="155">
        <f>IF(J467=1,SUM($J$6:J467),0)</f>
        <v>0</v>
      </c>
      <c r="M467" s="155">
        <f>IF(K467=1,SUM($K$6:K467),0)</f>
        <v>201227332.79893059</v>
      </c>
      <c r="N467" s="165">
        <f t="shared" si="40"/>
        <v>201227332.79893059</v>
      </c>
      <c r="O467" s="155">
        <f t="shared" si="41"/>
        <v>0</v>
      </c>
      <c r="P467" s="155">
        <f>IF(O467=1,SUM($O$6:O467),0)</f>
        <v>0</v>
      </c>
    </row>
    <row r="468" spans="1:16" ht="15" customHeight="1">
      <c r="A468" s="15"/>
      <c r="B468" s="174">
        <v>105</v>
      </c>
      <c r="C468" s="109" t="s">
        <v>225</v>
      </c>
      <c r="D468" s="279" t="s">
        <v>45</v>
      </c>
      <c r="E468" s="280" t="s">
        <v>8</v>
      </c>
      <c r="F468" s="281">
        <v>31590</v>
      </c>
      <c r="G468" s="281">
        <v>31590</v>
      </c>
      <c r="H468" s="171"/>
      <c r="I468" s="88">
        <f t="shared" si="37"/>
        <v>31590</v>
      </c>
      <c r="J468" s="163">
        <f t="shared" si="38"/>
        <v>0</v>
      </c>
      <c r="K468" s="155">
        <f t="shared" si="39"/>
        <v>1</v>
      </c>
      <c r="L468" s="155">
        <f>IF(J468=1,SUM($J$6:J468),0)</f>
        <v>0</v>
      </c>
      <c r="M468" s="155">
        <f>IF(K468=1,SUM($K$6:K468),0)</f>
        <v>201227333.79893059</v>
      </c>
      <c r="N468" s="165">
        <f t="shared" si="40"/>
        <v>201227333.79893059</v>
      </c>
      <c r="O468" s="155">
        <f t="shared" si="41"/>
        <v>0</v>
      </c>
      <c r="P468" s="155">
        <f>IF(O468=1,SUM($O$6:O468),0)</f>
        <v>0</v>
      </c>
    </row>
    <row r="469" spans="1:16" ht="15" customHeight="1">
      <c r="A469" s="15"/>
      <c r="B469" s="174">
        <v>106</v>
      </c>
      <c r="C469" s="109" t="s">
        <v>226</v>
      </c>
      <c r="D469" s="279" t="s">
        <v>45</v>
      </c>
      <c r="E469" s="280" t="s">
        <v>8</v>
      </c>
      <c r="F469" s="281">
        <v>32500</v>
      </c>
      <c r="G469" s="281">
        <v>32500</v>
      </c>
      <c r="H469" s="171"/>
      <c r="I469" s="88">
        <f t="shared" si="37"/>
        <v>32500</v>
      </c>
      <c r="J469" s="163">
        <f t="shared" si="38"/>
        <v>0</v>
      </c>
      <c r="K469" s="155">
        <f t="shared" si="39"/>
        <v>1</v>
      </c>
      <c r="L469" s="155">
        <f>IF(J469=1,SUM($J$6:J469),0)</f>
        <v>0</v>
      </c>
      <c r="M469" s="155">
        <f>IF(K469=1,SUM($K$6:K469),0)</f>
        <v>201227334.79893059</v>
      </c>
      <c r="N469" s="165">
        <f t="shared" si="40"/>
        <v>201227334.79893059</v>
      </c>
      <c r="O469" s="155">
        <f t="shared" si="41"/>
        <v>0</v>
      </c>
      <c r="P469" s="155">
        <f>IF(O469=1,SUM($O$6:O469),0)</f>
        <v>0</v>
      </c>
    </row>
    <row r="470" spans="1:16" ht="15" customHeight="1">
      <c r="A470" s="15"/>
      <c r="B470" s="174">
        <v>107</v>
      </c>
      <c r="C470" s="109" t="s">
        <v>227</v>
      </c>
      <c r="D470" s="279" t="s">
        <v>45</v>
      </c>
      <c r="E470" s="280" t="s">
        <v>8</v>
      </c>
      <c r="F470" s="281">
        <v>47300</v>
      </c>
      <c r="G470" s="281">
        <v>47300</v>
      </c>
      <c r="H470" s="171"/>
      <c r="I470" s="88">
        <f t="shared" si="37"/>
        <v>47300</v>
      </c>
      <c r="J470" s="163">
        <f t="shared" si="38"/>
        <v>0</v>
      </c>
      <c r="K470" s="155">
        <f t="shared" si="39"/>
        <v>1</v>
      </c>
      <c r="L470" s="155">
        <f>IF(J470=1,SUM($J$6:J470),0)</f>
        <v>0</v>
      </c>
      <c r="M470" s="155">
        <f>IF(K470=1,SUM($K$6:K470),0)</f>
        <v>201227335.79893059</v>
      </c>
      <c r="N470" s="165">
        <f t="shared" si="40"/>
        <v>201227335.79893059</v>
      </c>
      <c r="O470" s="155">
        <f t="shared" si="41"/>
        <v>0</v>
      </c>
      <c r="P470" s="155">
        <f>IF(O470=1,SUM($O$6:O470),0)</f>
        <v>0</v>
      </c>
    </row>
    <row r="471" spans="1:16" ht="15" customHeight="1">
      <c r="A471" s="15"/>
      <c r="B471" s="174">
        <v>108</v>
      </c>
      <c r="C471" s="109" t="s">
        <v>228</v>
      </c>
      <c r="D471" s="279" t="s">
        <v>45</v>
      </c>
      <c r="E471" s="280" t="s">
        <v>8</v>
      </c>
      <c r="F471" s="281">
        <v>61560</v>
      </c>
      <c r="G471" s="281">
        <v>61560</v>
      </c>
      <c r="H471" s="171"/>
      <c r="I471" s="88">
        <f t="shared" si="37"/>
        <v>61560</v>
      </c>
      <c r="J471" s="163">
        <f t="shared" si="38"/>
        <v>0</v>
      </c>
      <c r="K471" s="155">
        <f t="shared" si="39"/>
        <v>1</v>
      </c>
      <c r="L471" s="155">
        <f>IF(J471=1,SUM($J$6:J471),0)</f>
        <v>0</v>
      </c>
      <c r="M471" s="155">
        <f>IF(K471=1,SUM($K$6:K471),0)</f>
        <v>201227336.79893059</v>
      </c>
      <c r="N471" s="165">
        <f t="shared" si="40"/>
        <v>201227336.79893059</v>
      </c>
      <c r="O471" s="155">
        <f t="shared" si="41"/>
        <v>0</v>
      </c>
      <c r="P471" s="155">
        <f>IF(O471=1,SUM($O$6:O471),0)</f>
        <v>0</v>
      </c>
    </row>
    <row r="472" spans="1:16" ht="15" customHeight="1">
      <c r="A472" s="15"/>
      <c r="B472" s="174">
        <v>109</v>
      </c>
      <c r="C472" s="109" t="s">
        <v>1048</v>
      </c>
      <c r="D472" s="279" t="s">
        <v>45</v>
      </c>
      <c r="E472" s="280" t="s">
        <v>8</v>
      </c>
      <c r="F472" s="281">
        <v>79056</v>
      </c>
      <c r="G472" s="281">
        <v>79056</v>
      </c>
      <c r="H472" s="171"/>
      <c r="I472" s="88">
        <f t="shared" si="37"/>
        <v>79056</v>
      </c>
      <c r="J472" s="163">
        <f t="shared" si="38"/>
        <v>0</v>
      </c>
      <c r="K472" s="155">
        <f t="shared" si="39"/>
        <v>1</v>
      </c>
      <c r="L472" s="155">
        <f>IF(J472=1,SUM($J$6:J472),0)</f>
        <v>0</v>
      </c>
      <c r="M472" s="155">
        <f>IF(K472=1,SUM($K$6:K472),0)</f>
        <v>201227337.79893059</v>
      </c>
      <c r="N472" s="165">
        <f t="shared" si="40"/>
        <v>201227337.79893059</v>
      </c>
      <c r="O472" s="155">
        <f t="shared" si="41"/>
        <v>0</v>
      </c>
      <c r="P472" s="155">
        <f>IF(O472=1,SUM($O$6:O472),0)</f>
        <v>0</v>
      </c>
    </row>
    <row r="473" spans="1:16" ht="15" customHeight="1">
      <c r="A473" s="15"/>
      <c r="B473" s="174">
        <v>110</v>
      </c>
      <c r="C473" s="109" t="s">
        <v>1049</v>
      </c>
      <c r="D473" s="279" t="s">
        <v>45</v>
      </c>
      <c r="E473" s="280" t="s">
        <v>8</v>
      </c>
      <c r="F473" s="281">
        <v>81984</v>
      </c>
      <c r="G473" s="281">
        <v>81984</v>
      </c>
      <c r="H473" s="171"/>
      <c r="I473" s="88">
        <f t="shared" si="37"/>
        <v>81984</v>
      </c>
      <c r="J473" s="163">
        <f t="shared" si="38"/>
        <v>0</v>
      </c>
      <c r="K473" s="155">
        <f t="shared" si="39"/>
        <v>1</v>
      </c>
      <c r="L473" s="155">
        <f>IF(J473=1,SUM($J$6:J473),0)</f>
        <v>0</v>
      </c>
      <c r="M473" s="155">
        <f>IF(K473=1,SUM($K$6:K473),0)</f>
        <v>201227338.79893059</v>
      </c>
      <c r="N473" s="165">
        <f t="shared" si="40"/>
        <v>201227338.79893059</v>
      </c>
      <c r="O473" s="155">
        <f t="shared" si="41"/>
        <v>0</v>
      </c>
      <c r="P473" s="155">
        <f>IF(O473=1,SUM($O$6:O473),0)</f>
        <v>0</v>
      </c>
    </row>
    <row r="474" spans="1:16" ht="15" customHeight="1">
      <c r="A474" s="15"/>
      <c r="B474" s="174">
        <v>111</v>
      </c>
      <c r="C474" s="109" t="s">
        <v>1050</v>
      </c>
      <c r="D474" s="279" t="s">
        <v>45</v>
      </c>
      <c r="E474" s="280" t="s">
        <v>8</v>
      </c>
      <c r="F474" s="281">
        <v>7320</v>
      </c>
      <c r="G474" s="281">
        <v>7320</v>
      </c>
      <c r="H474" s="171"/>
      <c r="I474" s="88">
        <f t="shared" si="37"/>
        <v>7320</v>
      </c>
      <c r="J474" s="163">
        <f t="shared" si="38"/>
        <v>0</v>
      </c>
      <c r="K474" s="155">
        <f t="shared" si="39"/>
        <v>1</v>
      </c>
      <c r="L474" s="155">
        <f>IF(J474=1,SUM($J$6:J474),0)</f>
        <v>0</v>
      </c>
      <c r="M474" s="155">
        <f>IF(K474=1,SUM($K$6:K474),0)</f>
        <v>201227339.79893059</v>
      </c>
      <c r="N474" s="165">
        <f t="shared" si="40"/>
        <v>201227339.79893059</v>
      </c>
      <c r="O474" s="155">
        <f t="shared" si="41"/>
        <v>0</v>
      </c>
      <c r="P474" s="155">
        <f>IF(O474=1,SUM($O$6:O474),0)</f>
        <v>0</v>
      </c>
    </row>
    <row r="475" spans="1:16" ht="15" customHeight="1">
      <c r="A475" s="15"/>
      <c r="B475" s="174">
        <v>112</v>
      </c>
      <c r="C475" s="109" t="s">
        <v>1051</v>
      </c>
      <c r="D475" s="279" t="s">
        <v>45</v>
      </c>
      <c r="E475" s="280" t="s">
        <v>8</v>
      </c>
      <c r="F475" s="281">
        <v>8784</v>
      </c>
      <c r="G475" s="281">
        <v>8784</v>
      </c>
      <c r="H475" s="171"/>
      <c r="I475" s="88">
        <f t="shared" si="37"/>
        <v>8784</v>
      </c>
      <c r="J475" s="163">
        <f t="shared" si="38"/>
        <v>0</v>
      </c>
      <c r="K475" s="155">
        <f t="shared" si="39"/>
        <v>1</v>
      </c>
      <c r="L475" s="155">
        <f>IF(J475=1,SUM($J$6:J475),0)</f>
        <v>0</v>
      </c>
      <c r="M475" s="155">
        <f>IF(K475=1,SUM($K$6:K475),0)</f>
        <v>201227340.79893059</v>
      </c>
      <c r="N475" s="165">
        <f t="shared" si="40"/>
        <v>201227340.79893059</v>
      </c>
      <c r="O475" s="155">
        <f t="shared" si="41"/>
        <v>0</v>
      </c>
      <c r="P475" s="155">
        <f>IF(O475=1,SUM($O$6:O475),0)</f>
        <v>0</v>
      </c>
    </row>
    <row r="476" spans="1:16" ht="15" customHeight="1">
      <c r="A476" s="15"/>
      <c r="B476" s="174">
        <v>113</v>
      </c>
      <c r="C476" s="109" t="s">
        <v>1052</v>
      </c>
      <c r="D476" s="279" t="s">
        <v>45</v>
      </c>
      <c r="E476" s="280" t="s">
        <v>8</v>
      </c>
      <c r="F476" s="281">
        <v>52704</v>
      </c>
      <c r="G476" s="281">
        <v>52704</v>
      </c>
      <c r="H476" s="171"/>
      <c r="I476" s="88">
        <f t="shared" si="37"/>
        <v>52704</v>
      </c>
      <c r="J476" s="163">
        <f t="shared" si="38"/>
        <v>0</v>
      </c>
      <c r="K476" s="155">
        <f t="shared" si="39"/>
        <v>1</v>
      </c>
      <c r="L476" s="155">
        <f>IF(J476=1,SUM($J$6:J476),0)</f>
        <v>0</v>
      </c>
      <c r="M476" s="155">
        <f>IF(K476=1,SUM($K$6:K476),0)</f>
        <v>201227341.79893059</v>
      </c>
      <c r="N476" s="165">
        <f t="shared" si="40"/>
        <v>201227341.79893059</v>
      </c>
      <c r="O476" s="155">
        <f t="shared" si="41"/>
        <v>0</v>
      </c>
      <c r="P476" s="155">
        <f>IF(O476=1,SUM($O$6:O476),0)</f>
        <v>0</v>
      </c>
    </row>
    <row r="477" spans="1:16" ht="15" customHeight="1">
      <c r="A477" s="15"/>
      <c r="B477" s="174">
        <v>114</v>
      </c>
      <c r="C477" s="109" t="s">
        <v>1053</v>
      </c>
      <c r="D477" s="279" t="s">
        <v>45</v>
      </c>
      <c r="E477" s="280" t="s">
        <v>8</v>
      </c>
      <c r="F477" s="281">
        <v>67344</v>
      </c>
      <c r="G477" s="281">
        <v>67344</v>
      </c>
      <c r="H477" s="171"/>
      <c r="I477" s="88">
        <f t="shared" si="37"/>
        <v>67344</v>
      </c>
      <c r="J477" s="163">
        <f t="shared" si="38"/>
        <v>0</v>
      </c>
      <c r="K477" s="155">
        <f t="shared" si="39"/>
        <v>1</v>
      </c>
      <c r="L477" s="155">
        <f>IF(J477=1,SUM($J$6:J477),0)</f>
        <v>0</v>
      </c>
      <c r="M477" s="155">
        <f>IF(K477=1,SUM($K$6:K477),0)</f>
        <v>201227342.79893059</v>
      </c>
      <c r="N477" s="165">
        <f t="shared" si="40"/>
        <v>201227342.79893059</v>
      </c>
      <c r="O477" s="155">
        <f t="shared" si="41"/>
        <v>0</v>
      </c>
      <c r="P477" s="155">
        <f>IF(O477=1,SUM($O$6:O477),0)</f>
        <v>0</v>
      </c>
    </row>
    <row r="478" spans="1:16" ht="15" customHeight="1">
      <c r="A478" s="15"/>
      <c r="B478" s="174">
        <v>115</v>
      </c>
      <c r="C478" s="109" t="s">
        <v>602</v>
      </c>
      <c r="D478" s="279" t="s">
        <v>45</v>
      </c>
      <c r="E478" s="280" t="s">
        <v>8</v>
      </c>
      <c r="F478" s="281">
        <v>40000</v>
      </c>
      <c r="G478" s="281">
        <v>40000</v>
      </c>
      <c r="H478" s="171"/>
      <c r="I478" s="88">
        <f t="shared" si="37"/>
        <v>40000</v>
      </c>
      <c r="J478" s="163">
        <f t="shared" si="38"/>
        <v>0</v>
      </c>
      <c r="K478" s="155">
        <f t="shared" si="39"/>
        <v>1</v>
      </c>
      <c r="L478" s="155">
        <f>IF(J478=1,SUM($J$6:J478),0)</f>
        <v>0</v>
      </c>
      <c r="M478" s="155">
        <f>IF(K478=1,SUM($K$6:K478),0)</f>
        <v>201227343.79893059</v>
      </c>
      <c r="N478" s="165">
        <f t="shared" si="40"/>
        <v>201227343.79893059</v>
      </c>
      <c r="O478" s="155">
        <f t="shared" si="41"/>
        <v>0</v>
      </c>
      <c r="P478" s="155">
        <f>IF(O478=1,SUM($O$6:O478),0)</f>
        <v>0</v>
      </c>
    </row>
    <row r="479" spans="1:16" ht="15" customHeight="1">
      <c r="A479" s="15"/>
      <c r="B479" s="174">
        <v>116</v>
      </c>
      <c r="C479" s="109" t="s">
        <v>603</v>
      </c>
      <c r="D479" s="279" t="s">
        <v>45</v>
      </c>
      <c r="E479" s="280" t="s">
        <v>8</v>
      </c>
      <c r="F479" s="281">
        <v>150000</v>
      </c>
      <c r="G479" s="281">
        <v>150000</v>
      </c>
      <c r="H479" s="171"/>
      <c r="I479" s="88">
        <f t="shared" si="37"/>
        <v>150000</v>
      </c>
      <c r="J479" s="163">
        <f t="shared" si="38"/>
        <v>0</v>
      </c>
      <c r="K479" s="155">
        <f t="shared" si="39"/>
        <v>1</v>
      </c>
      <c r="L479" s="155">
        <f>IF(J479=1,SUM($J$6:J479),0)</f>
        <v>0</v>
      </c>
      <c r="M479" s="155">
        <f>IF(K479=1,SUM($K$6:K479),0)</f>
        <v>201227344.79893059</v>
      </c>
      <c r="N479" s="165">
        <f t="shared" si="40"/>
        <v>201227344.79893059</v>
      </c>
      <c r="O479" s="155">
        <f t="shared" si="41"/>
        <v>0</v>
      </c>
      <c r="P479" s="155">
        <f>IF(O479=1,SUM($O$6:O479),0)</f>
        <v>0</v>
      </c>
    </row>
    <row r="480" spans="1:16" ht="15" customHeight="1">
      <c r="A480" s="15"/>
      <c r="B480" s="174">
        <v>117</v>
      </c>
      <c r="C480" s="109" t="s">
        <v>229</v>
      </c>
      <c r="D480" s="279" t="s">
        <v>45</v>
      </c>
      <c r="E480" s="280" t="s">
        <v>8</v>
      </c>
      <c r="F480" s="281">
        <v>4212</v>
      </c>
      <c r="G480" s="281">
        <v>4212</v>
      </c>
      <c r="H480" s="171"/>
      <c r="I480" s="88">
        <f t="shared" si="37"/>
        <v>4212</v>
      </c>
      <c r="J480" s="163">
        <f t="shared" si="38"/>
        <v>0</v>
      </c>
      <c r="K480" s="155">
        <f t="shared" si="39"/>
        <v>1</v>
      </c>
      <c r="L480" s="155">
        <f>IF(J480=1,SUM($J$6:J480),0)</f>
        <v>0</v>
      </c>
      <c r="M480" s="155">
        <f>IF(K480=1,SUM($K$6:K480),0)</f>
        <v>201227345.79893059</v>
      </c>
      <c r="N480" s="165">
        <f t="shared" si="40"/>
        <v>201227345.79893059</v>
      </c>
      <c r="O480" s="155">
        <f t="shared" si="41"/>
        <v>0</v>
      </c>
      <c r="P480" s="155">
        <f>IF(O480=1,SUM($O$6:O480),0)</f>
        <v>0</v>
      </c>
    </row>
    <row r="481" spans="1:16" ht="15" customHeight="1">
      <c r="A481" s="15"/>
      <c r="B481" s="174">
        <v>118</v>
      </c>
      <c r="C481" s="109" t="s">
        <v>604</v>
      </c>
      <c r="D481" s="279" t="s">
        <v>45</v>
      </c>
      <c r="E481" s="280" t="s">
        <v>8</v>
      </c>
      <c r="F481" s="281">
        <v>50000</v>
      </c>
      <c r="G481" s="281">
        <v>50000</v>
      </c>
      <c r="H481" s="171"/>
      <c r="I481" s="88">
        <f t="shared" si="37"/>
        <v>50000</v>
      </c>
      <c r="J481" s="163">
        <f t="shared" si="38"/>
        <v>0</v>
      </c>
      <c r="K481" s="155">
        <f t="shared" si="39"/>
        <v>1</v>
      </c>
      <c r="L481" s="155">
        <f>IF(J481=1,SUM($J$6:J481),0)</f>
        <v>0</v>
      </c>
      <c r="M481" s="155">
        <f>IF(K481=1,SUM($K$6:K481),0)</f>
        <v>201227346.79893059</v>
      </c>
      <c r="N481" s="165">
        <f t="shared" si="40"/>
        <v>201227346.79893059</v>
      </c>
      <c r="O481" s="155">
        <f t="shared" si="41"/>
        <v>0</v>
      </c>
      <c r="P481" s="155">
        <f>IF(O481=1,SUM($O$6:O481),0)</f>
        <v>0</v>
      </c>
    </row>
    <row r="482" spans="1:16" ht="15" customHeight="1">
      <c r="A482" s="15"/>
      <c r="B482" s="174">
        <v>119</v>
      </c>
      <c r="C482" s="109" t="s">
        <v>230</v>
      </c>
      <c r="D482" s="279" t="s">
        <v>45</v>
      </c>
      <c r="E482" s="280" t="s">
        <v>8</v>
      </c>
      <c r="F482" s="281">
        <v>32500</v>
      </c>
      <c r="G482" s="281">
        <v>32500</v>
      </c>
      <c r="H482" s="171"/>
      <c r="I482" s="88">
        <f t="shared" si="37"/>
        <v>32500</v>
      </c>
      <c r="J482" s="163">
        <f t="shared" si="38"/>
        <v>0</v>
      </c>
      <c r="K482" s="155">
        <f t="shared" si="39"/>
        <v>1</v>
      </c>
      <c r="L482" s="155">
        <f>IF(J482=1,SUM($J$6:J482),0)</f>
        <v>0</v>
      </c>
      <c r="M482" s="155">
        <f>IF(K482=1,SUM($K$6:K482),0)</f>
        <v>201227347.79893059</v>
      </c>
      <c r="N482" s="165">
        <f t="shared" si="40"/>
        <v>201227347.79893059</v>
      </c>
      <c r="O482" s="155">
        <f t="shared" si="41"/>
        <v>0</v>
      </c>
      <c r="P482" s="155">
        <f>IF(O482=1,SUM($O$6:O482),0)</f>
        <v>0</v>
      </c>
    </row>
    <row r="483" spans="1:16" ht="15" customHeight="1">
      <c r="A483" s="15"/>
      <c r="B483" s="174">
        <v>120</v>
      </c>
      <c r="C483" s="109" t="s">
        <v>231</v>
      </c>
      <c r="D483" s="279" t="s">
        <v>45</v>
      </c>
      <c r="E483" s="280" t="s">
        <v>8</v>
      </c>
      <c r="F483" s="281">
        <v>37500</v>
      </c>
      <c r="G483" s="281">
        <v>37500</v>
      </c>
      <c r="H483" s="171"/>
      <c r="I483" s="88">
        <f t="shared" si="37"/>
        <v>37500</v>
      </c>
      <c r="J483" s="163">
        <f t="shared" si="38"/>
        <v>0</v>
      </c>
      <c r="K483" s="155">
        <f t="shared" si="39"/>
        <v>1</v>
      </c>
      <c r="L483" s="155">
        <f>IF(J483=1,SUM($J$6:J483),0)</f>
        <v>0</v>
      </c>
      <c r="M483" s="155">
        <f>IF(K483=1,SUM($K$6:K483),0)</f>
        <v>201227348.79893059</v>
      </c>
      <c r="N483" s="165">
        <f t="shared" si="40"/>
        <v>201227348.79893059</v>
      </c>
      <c r="O483" s="155">
        <f t="shared" si="41"/>
        <v>0</v>
      </c>
      <c r="P483" s="155">
        <f>IF(O483=1,SUM($O$6:O483),0)</f>
        <v>0</v>
      </c>
    </row>
    <row r="484" spans="1:16" ht="15" customHeight="1">
      <c r="A484" s="15"/>
      <c r="B484" s="174">
        <v>121</v>
      </c>
      <c r="C484" s="109" t="s">
        <v>232</v>
      </c>
      <c r="D484" s="279" t="s">
        <v>45</v>
      </c>
      <c r="E484" s="280" t="s">
        <v>8</v>
      </c>
      <c r="F484" s="281">
        <v>47800</v>
      </c>
      <c r="G484" s="281">
        <v>47800</v>
      </c>
      <c r="H484" s="171"/>
      <c r="I484" s="88">
        <f t="shared" si="37"/>
        <v>47800</v>
      </c>
      <c r="J484" s="163">
        <f t="shared" si="38"/>
        <v>0</v>
      </c>
      <c r="K484" s="155">
        <f t="shared" si="39"/>
        <v>1</v>
      </c>
      <c r="L484" s="155">
        <f>IF(J484=1,SUM($J$6:J484),0)</f>
        <v>0</v>
      </c>
      <c r="M484" s="155">
        <f>IF(K484=1,SUM($K$6:K484),0)</f>
        <v>201227349.79893059</v>
      </c>
      <c r="N484" s="165">
        <f t="shared" si="40"/>
        <v>201227349.79893059</v>
      </c>
      <c r="O484" s="155">
        <f t="shared" si="41"/>
        <v>0</v>
      </c>
      <c r="P484" s="155">
        <f>IF(O484=1,SUM($O$6:O484),0)</f>
        <v>0</v>
      </c>
    </row>
    <row r="485" spans="1:16" ht="15" customHeight="1">
      <c r="A485" s="15"/>
      <c r="B485" s="174">
        <v>122</v>
      </c>
      <c r="C485" s="109" t="s">
        <v>233</v>
      </c>
      <c r="D485" s="279" t="s">
        <v>45</v>
      </c>
      <c r="E485" s="280" t="s">
        <v>8</v>
      </c>
      <c r="F485" s="281">
        <v>52500</v>
      </c>
      <c r="G485" s="281">
        <v>52500</v>
      </c>
      <c r="H485" s="171"/>
      <c r="I485" s="88">
        <f t="shared" si="37"/>
        <v>52500</v>
      </c>
      <c r="J485" s="163">
        <f t="shared" si="38"/>
        <v>0</v>
      </c>
      <c r="K485" s="155">
        <f t="shared" si="39"/>
        <v>1</v>
      </c>
      <c r="L485" s="155">
        <f>IF(J485=1,SUM($J$6:J485),0)</f>
        <v>0</v>
      </c>
      <c r="M485" s="155">
        <f>IF(K485=1,SUM($K$6:K485),0)</f>
        <v>201227350.79893059</v>
      </c>
      <c r="N485" s="165">
        <f t="shared" si="40"/>
        <v>201227350.79893059</v>
      </c>
      <c r="O485" s="155">
        <f t="shared" si="41"/>
        <v>0</v>
      </c>
      <c r="P485" s="155">
        <f>IF(O485=1,SUM($O$6:O485),0)</f>
        <v>0</v>
      </c>
    </row>
    <row r="486" spans="1:16" ht="15" customHeight="1">
      <c r="A486" s="15"/>
      <c r="B486" s="174">
        <v>123</v>
      </c>
      <c r="C486" s="109" t="s">
        <v>37</v>
      </c>
      <c r="D486" s="279" t="s">
        <v>45</v>
      </c>
      <c r="E486" s="280" t="s">
        <v>8</v>
      </c>
      <c r="F486" s="281">
        <v>63500</v>
      </c>
      <c r="G486" s="281">
        <v>63500</v>
      </c>
      <c r="H486" s="171"/>
      <c r="I486" s="88">
        <f t="shared" si="37"/>
        <v>63500</v>
      </c>
      <c r="J486" s="163">
        <f t="shared" si="38"/>
        <v>0</v>
      </c>
      <c r="K486" s="155">
        <f t="shared" si="39"/>
        <v>1</v>
      </c>
      <c r="L486" s="155">
        <f>IF(J486=1,SUM($J$6:J486),0)</f>
        <v>0</v>
      </c>
      <c r="M486" s="155">
        <f>IF(K486=1,SUM($K$6:K486),0)</f>
        <v>201227351.79893059</v>
      </c>
      <c r="N486" s="165">
        <f t="shared" si="40"/>
        <v>201227351.79893059</v>
      </c>
      <c r="O486" s="155">
        <f t="shared" si="41"/>
        <v>0</v>
      </c>
      <c r="P486" s="155">
        <f>IF(O486=1,SUM($O$6:O486),0)</f>
        <v>0</v>
      </c>
    </row>
    <row r="487" spans="1:16" ht="15" customHeight="1">
      <c r="A487" s="15"/>
      <c r="B487" s="174">
        <v>124</v>
      </c>
      <c r="C487" s="109" t="s">
        <v>234</v>
      </c>
      <c r="D487" s="279" t="s">
        <v>45</v>
      </c>
      <c r="E487" s="280" t="s">
        <v>8</v>
      </c>
      <c r="F487" s="281">
        <v>67500</v>
      </c>
      <c r="G487" s="281">
        <v>67500</v>
      </c>
      <c r="H487" s="171"/>
      <c r="I487" s="88">
        <f t="shared" si="37"/>
        <v>67500</v>
      </c>
      <c r="J487" s="163">
        <f t="shared" si="38"/>
        <v>0</v>
      </c>
      <c r="K487" s="155">
        <f t="shared" si="39"/>
        <v>1</v>
      </c>
      <c r="L487" s="155">
        <f>IF(J487=1,SUM($J$6:J487),0)</f>
        <v>0</v>
      </c>
      <c r="M487" s="155">
        <f>IF(K487=1,SUM($K$6:K487),0)</f>
        <v>201227352.79893059</v>
      </c>
      <c r="N487" s="165">
        <f t="shared" si="40"/>
        <v>201227352.79893059</v>
      </c>
      <c r="O487" s="155">
        <f t="shared" si="41"/>
        <v>0</v>
      </c>
      <c r="P487" s="155">
        <f>IF(O487=1,SUM($O$6:O487),0)</f>
        <v>0</v>
      </c>
    </row>
    <row r="488" spans="1:16" ht="15" customHeight="1">
      <c r="A488" s="15"/>
      <c r="B488" s="174">
        <v>125</v>
      </c>
      <c r="C488" s="109" t="s">
        <v>235</v>
      </c>
      <c r="D488" s="279" t="s">
        <v>45</v>
      </c>
      <c r="E488" s="280" t="s">
        <v>8</v>
      </c>
      <c r="F488" s="281">
        <v>53000</v>
      </c>
      <c r="G488" s="281">
        <v>53000</v>
      </c>
      <c r="H488" s="171"/>
      <c r="I488" s="88">
        <f t="shared" si="37"/>
        <v>53000</v>
      </c>
      <c r="J488" s="163">
        <f t="shared" si="38"/>
        <v>0</v>
      </c>
      <c r="K488" s="155">
        <f t="shared" si="39"/>
        <v>1</v>
      </c>
      <c r="L488" s="155">
        <f>IF(J488=1,SUM($J$6:J488),0)</f>
        <v>0</v>
      </c>
      <c r="M488" s="155">
        <f>IF(K488=1,SUM($K$6:K488),0)</f>
        <v>201227353.79893059</v>
      </c>
      <c r="N488" s="165">
        <f t="shared" si="40"/>
        <v>201227353.79893059</v>
      </c>
      <c r="O488" s="155">
        <f t="shared" si="41"/>
        <v>0</v>
      </c>
      <c r="P488" s="155">
        <f>IF(O488=1,SUM($O$6:O488),0)</f>
        <v>0</v>
      </c>
    </row>
    <row r="489" spans="1:16" ht="15" customHeight="1">
      <c r="A489" s="15"/>
      <c r="B489" s="174">
        <v>126</v>
      </c>
      <c r="C489" s="109" t="s">
        <v>236</v>
      </c>
      <c r="D489" s="279" t="s">
        <v>45</v>
      </c>
      <c r="E489" s="280" t="s">
        <v>8</v>
      </c>
      <c r="F489" s="281">
        <v>34000</v>
      </c>
      <c r="G489" s="281">
        <v>34000</v>
      </c>
      <c r="H489" s="171"/>
      <c r="I489" s="88">
        <f t="shared" si="37"/>
        <v>34000</v>
      </c>
      <c r="J489" s="163">
        <f t="shared" si="38"/>
        <v>0</v>
      </c>
      <c r="K489" s="155">
        <f t="shared" si="39"/>
        <v>1</v>
      </c>
      <c r="L489" s="155">
        <f>IF(J489=1,SUM($J$6:J489),0)</f>
        <v>0</v>
      </c>
      <c r="M489" s="155">
        <f>IF(K489=1,SUM($K$6:K489),0)</f>
        <v>201227354.79893059</v>
      </c>
      <c r="N489" s="165">
        <f t="shared" si="40"/>
        <v>201227354.79893059</v>
      </c>
      <c r="O489" s="155">
        <f t="shared" si="41"/>
        <v>0</v>
      </c>
      <c r="P489" s="155">
        <f>IF(O489=1,SUM($O$6:O489),0)</f>
        <v>0</v>
      </c>
    </row>
    <row r="490" spans="1:16" ht="15" customHeight="1">
      <c r="A490" s="15"/>
      <c r="B490" s="174">
        <v>127</v>
      </c>
      <c r="C490" s="109" t="s">
        <v>237</v>
      </c>
      <c r="D490" s="279" t="s">
        <v>45</v>
      </c>
      <c r="E490" s="280" t="s">
        <v>8</v>
      </c>
      <c r="F490" s="281">
        <v>39500</v>
      </c>
      <c r="G490" s="281">
        <v>39500</v>
      </c>
      <c r="H490" s="171"/>
      <c r="I490" s="88">
        <f t="shared" si="37"/>
        <v>39500</v>
      </c>
      <c r="J490" s="163">
        <f t="shared" si="38"/>
        <v>0</v>
      </c>
      <c r="K490" s="155">
        <f t="shared" si="39"/>
        <v>1</v>
      </c>
      <c r="L490" s="155">
        <f>IF(J490=1,SUM($J$6:J490),0)</f>
        <v>0</v>
      </c>
      <c r="M490" s="155">
        <f>IF(K490=1,SUM($K$6:K490),0)</f>
        <v>201227355.79893059</v>
      </c>
      <c r="N490" s="165">
        <f t="shared" si="40"/>
        <v>201227355.79893059</v>
      </c>
      <c r="O490" s="155">
        <f t="shared" si="41"/>
        <v>0</v>
      </c>
      <c r="P490" s="155">
        <f>IF(O490=1,SUM($O$6:O490),0)</f>
        <v>0</v>
      </c>
    </row>
    <row r="491" spans="1:16" ht="15" customHeight="1">
      <c r="A491" s="15"/>
      <c r="B491" s="174">
        <v>128</v>
      </c>
      <c r="C491" s="109" t="s">
        <v>238</v>
      </c>
      <c r="D491" s="279" t="s">
        <v>45</v>
      </c>
      <c r="E491" s="280" t="s">
        <v>8</v>
      </c>
      <c r="F491" s="281">
        <v>41900</v>
      </c>
      <c r="G491" s="281">
        <v>41900</v>
      </c>
      <c r="H491" s="171"/>
      <c r="I491" s="88">
        <f t="shared" si="37"/>
        <v>41900</v>
      </c>
      <c r="J491" s="163">
        <f t="shared" si="38"/>
        <v>0</v>
      </c>
      <c r="K491" s="155">
        <f t="shared" si="39"/>
        <v>1</v>
      </c>
      <c r="L491" s="155">
        <f>IF(J491=1,SUM($J$6:J491),0)</f>
        <v>0</v>
      </c>
      <c r="M491" s="155">
        <f>IF(K491=1,SUM($K$6:K491),0)</f>
        <v>201227356.79893059</v>
      </c>
      <c r="N491" s="165">
        <f t="shared" si="40"/>
        <v>201227356.79893059</v>
      </c>
      <c r="O491" s="155">
        <f t="shared" si="41"/>
        <v>0</v>
      </c>
      <c r="P491" s="155">
        <f>IF(O491=1,SUM($O$6:O491),0)</f>
        <v>0</v>
      </c>
    </row>
    <row r="492" spans="1:16" ht="15" customHeight="1">
      <c r="A492" s="15"/>
      <c r="B492" s="174">
        <v>129</v>
      </c>
      <c r="C492" s="109" t="s">
        <v>239</v>
      </c>
      <c r="D492" s="279" t="s">
        <v>45</v>
      </c>
      <c r="E492" s="280" t="s">
        <v>8</v>
      </c>
      <c r="F492" s="281">
        <v>44400</v>
      </c>
      <c r="G492" s="281">
        <v>44400</v>
      </c>
      <c r="H492" s="171"/>
      <c r="I492" s="88">
        <f t="shared" si="37"/>
        <v>44400</v>
      </c>
      <c r="J492" s="163">
        <f t="shared" si="38"/>
        <v>0</v>
      </c>
      <c r="K492" s="155">
        <f t="shared" si="39"/>
        <v>1</v>
      </c>
      <c r="L492" s="155">
        <f>IF(J492=1,SUM($J$6:J492),0)</f>
        <v>0</v>
      </c>
      <c r="M492" s="155">
        <f>IF(K492=1,SUM($K$6:K492),0)</f>
        <v>201227357.79893059</v>
      </c>
      <c r="N492" s="165">
        <f t="shared" si="40"/>
        <v>201227357.79893059</v>
      </c>
      <c r="O492" s="155">
        <f t="shared" si="41"/>
        <v>0</v>
      </c>
      <c r="P492" s="155">
        <f>IF(O492=1,SUM($O$6:O492),0)</f>
        <v>0</v>
      </c>
    </row>
    <row r="493" spans="1:16" ht="15" customHeight="1">
      <c r="A493" s="15"/>
      <c r="B493" s="174">
        <v>130</v>
      </c>
      <c r="C493" s="109" t="s">
        <v>240</v>
      </c>
      <c r="D493" s="279" t="s">
        <v>45</v>
      </c>
      <c r="E493" s="280" t="s">
        <v>8</v>
      </c>
      <c r="F493" s="281">
        <v>61800</v>
      </c>
      <c r="G493" s="281">
        <v>61800</v>
      </c>
      <c r="H493" s="171"/>
      <c r="I493" s="88">
        <f t="shared" si="37"/>
        <v>61800</v>
      </c>
      <c r="J493" s="163">
        <f t="shared" si="38"/>
        <v>0</v>
      </c>
      <c r="K493" s="155">
        <f t="shared" si="39"/>
        <v>1</v>
      </c>
      <c r="L493" s="155">
        <f>IF(J493=1,SUM($J$6:J493),0)</f>
        <v>0</v>
      </c>
      <c r="M493" s="155">
        <f>IF(K493=1,SUM($K$6:K493),0)</f>
        <v>201227358.79893059</v>
      </c>
      <c r="N493" s="165">
        <f t="shared" si="40"/>
        <v>201227358.79893059</v>
      </c>
      <c r="O493" s="155">
        <f t="shared" si="41"/>
        <v>0</v>
      </c>
      <c r="P493" s="155">
        <f>IF(O493=1,SUM($O$6:O493),0)</f>
        <v>0</v>
      </c>
    </row>
    <row r="494" spans="1:16" ht="15" customHeight="1">
      <c r="A494" s="15"/>
      <c r="B494" s="174">
        <v>131</v>
      </c>
      <c r="C494" s="109" t="s">
        <v>241</v>
      </c>
      <c r="D494" s="279" t="s">
        <v>45</v>
      </c>
      <c r="E494" s="280" t="s">
        <v>8</v>
      </c>
      <c r="F494" s="281">
        <v>68600</v>
      </c>
      <c r="G494" s="281">
        <v>68600</v>
      </c>
      <c r="H494" s="171"/>
      <c r="I494" s="88">
        <f t="shared" si="37"/>
        <v>68600</v>
      </c>
      <c r="J494" s="163">
        <f t="shared" si="38"/>
        <v>0</v>
      </c>
      <c r="K494" s="155">
        <f t="shared" si="39"/>
        <v>1</v>
      </c>
      <c r="L494" s="155">
        <f>IF(J494=1,SUM($J$6:J494),0)</f>
        <v>0</v>
      </c>
      <c r="M494" s="155">
        <f>IF(K494=1,SUM($K$6:K494),0)</f>
        <v>201227359.79893059</v>
      </c>
      <c r="N494" s="165">
        <f t="shared" si="40"/>
        <v>201227359.79893059</v>
      </c>
      <c r="O494" s="155">
        <f t="shared" si="41"/>
        <v>0</v>
      </c>
      <c r="P494" s="155">
        <f>IF(O494=1,SUM($O$6:O494),0)</f>
        <v>0</v>
      </c>
    </row>
    <row r="495" spans="1:16" ht="15" customHeight="1">
      <c r="A495" s="15"/>
      <c r="B495" s="174">
        <v>132</v>
      </c>
      <c r="C495" s="109" t="s">
        <v>242</v>
      </c>
      <c r="D495" s="279" t="s">
        <v>45</v>
      </c>
      <c r="E495" s="280" t="s">
        <v>8</v>
      </c>
      <c r="F495" s="281">
        <v>68600</v>
      </c>
      <c r="G495" s="281">
        <v>68600</v>
      </c>
      <c r="H495" s="171"/>
      <c r="I495" s="88">
        <f t="shared" si="37"/>
        <v>68600</v>
      </c>
      <c r="J495" s="163">
        <f t="shared" si="38"/>
        <v>0</v>
      </c>
      <c r="K495" s="155">
        <f t="shared" si="39"/>
        <v>1</v>
      </c>
      <c r="L495" s="155">
        <f>IF(J495=1,SUM($J$6:J495),0)</f>
        <v>0</v>
      </c>
      <c r="M495" s="155">
        <f>IF(K495=1,SUM($K$6:K495),0)</f>
        <v>201227360.79893059</v>
      </c>
      <c r="N495" s="165">
        <f t="shared" si="40"/>
        <v>201227360.79893059</v>
      </c>
      <c r="O495" s="155">
        <f t="shared" si="41"/>
        <v>0</v>
      </c>
      <c r="P495" s="155">
        <f>IF(O495=1,SUM($O$6:O495),0)</f>
        <v>0</v>
      </c>
    </row>
    <row r="496" spans="1:16" ht="15" customHeight="1">
      <c r="A496" s="15"/>
      <c r="B496" s="174">
        <v>133</v>
      </c>
      <c r="C496" s="109" t="s">
        <v>243</v>
      </c>
      <c r="D496" s="279" t="s">
        <v>45</v>
      </c>
      <c r="E496" s="280" t="s">
        <v>8</v>
      </c>
      <c r="F496" s="281">
        <v>29600</v>
      </c>
      <c r="G496" s="281">
        <v>29600</v>
      </c>
      <c r="H496" s="171"/>
      <c r="I496" s="88">
        <f t="shared" si="37"/>
        <v>29600</v>
      </c>
      <c r="J496" s="163">
        <f t="shared" si="38"/>
        <v>0</v>
      </c>
      <c r="K496" s="155">
        <f t="shared" si="39"/>
        <v>1</v>
      </c>
      <c r="L496" s="155">
        <f>IF(J496=1,SUM($J$6:J496),0)</f>
        <v>0</v>
      </c>
      <c r="M496" s="155">
        <f>IF(K496=1,SUM($K$6:K496),0)</f>
        <v>201227361.79893059</v>
      </c>
      <c r="N496" s="165">
        <f t="shared" si="40"/>
        <v>201227361.79893059</v>
      </c>
      <c r="O496" s="155">
        <f t="shared" si="41"/>
        <v>0</v>
      </c>
      <c r="P496" s="155">
        <f>IF(O496=1,SUM($O$6:O496),0)</f>
        <v>0</v>
      </c>
    </row>
    <row r="497" spans="1:16" ht="15" customHeight="1">
      <c r="A497" s="15"/>
      <c r="B497" s="174">
        <v>134</v>
      </c>
      <c r="C497" s="109" t="s">
        <v>244</v>
      </c>
      <c r="D497" s="279" t="s">
        <v>45</v>
      </c>
      <c r="E497" s="280" t="s">
        <v>8</v>
      </c>
      <c r="F497" s="281">
        <v>34500</v>
      </c>
      <c r="G497" s="281">
        <v>34500</v>
      </c>
      <c r="H497" s="171"/>
      <c r="I497" s="88">
        <f t="shared" si="37"/>
        <v>34500</v>
      </c>
      <c r="J497" s="163">
        <f t="shared" si="38"/>
        <v>0</v>
      </c>
      <c r="K497" s="155">
        <f t="shared" si="39"/>
        <v>1</v>
      </c>
      <c r="L497" s="155">
        <f>IF(J497=1,SUM($J$6:J497),0)</f>
        <v>0</v>
      </c>
      <c r="M497" s="155">
        <f>IF(K497=1,SUM($K$6:K497),0)</f>
        <v>201227362.79893059</v>
      </c>
      <c r="N497" s="165">
        <f t="shared" si="40"/>
        <v>201227362.79893059</v>
      </c>
      <c r="O497" s="155">
        <f t="shared" si="41"/>
        <v>0</v>
      </c>
      <c r="P497" s="155">
        <f>IF(O497=1,SUM($O$6:O497),0)</f>
        <v>0</v>
      </c>
    </row>
    <row r="498" spans="1:16" ht="15" customHeight="1">
      <c r="A498" s="15"/>
      <c r="B498" s="174">
        <v>135</v>
      </c>
      <c r="C498" s="109" t="s">
        <v>245</v>
      </c>
      <c r="D498" s="279" t="s">
        <v>45</v>
      </c>
      <c r="E498" s="280" t="s">
        <v>8</v>
      </c>
      <c r="F498" s="281">
        <v>44800</v>
      </c>
      <c r="G498" s="281">
        <v>44800</v>
      </c>
      <c r="H498" s="175"/>
      <c r="I498" s="88">
        <f t="shared" si="37"/>
        <v>44800</v>
      </c>
      <c r="J498" s="163">
        <f t="shared" si="38"/>
        <v>0</v>
      </c>
      <c r="K498" s="155">
        <f t="shared" si="39"/>
        <v>1</v>
      </c>
      <c r="L498" s="155">
        <f>IF(J498=1,SUM($J$6:J498),0)</f>
        <v>0</v>
      </c>
      <c r="M498" s="155">
        <f>IF(K498=1,SUM($K$6:K498),0)</f>
        <v>201227363.79893059</v>
      </c>
      <c r="N498" s="165">
        <f t="shared" si="40"/>
        <v>201227363.79893059</v>
      </c>
      <c r="O498" s="155">
        <f t="shared" si="41"/>
        <v>0</v>
      </c>
      <c r="P498" s="155">
        <f>IF(O498=1,SUM($O$6:O498),0)</f>
        <v>0</v>
      </c>
    </row>
    <row r="499" spans="1:16" ht="15" customHeight="1">
      <c r="A499" s="15"/>
      <c r="B499" s="174">
        <v>136</v>
      </c>
      <c r="C499" s="109" t="s">
        <v>246</v>
      </c>
      <c r="D499" s="279" t="s">
        <v>45</v>
      </c>
      <c r="E499" s="280" t="s">
        <v>8</v>
      </c>
      <c r="F499" s="281">
        <v>49500</v>
      </c>
      <c r="G499" s="281">
        <v>49500</v>
      </c>
      <c r="H499" s="171"/>
      <c r="I499" s="88">
        <f t="shared" si="37"/>
        <v>49500</v>
      </c>
      <c r="J499" s="163">
        <f t="shared" si="38"/>
        <v>0</v>
      </c>
      <c r="K499" s="155">
        <f t="shared" si="39"/>
        <v>1</v>
      </c>
      <c r="L499" s="155">
        <f>IF(J499=1,SUM($J$6:J499),0)</f>
        <v>0</v>
      </c>
      <c r="M499" s="155">
        <f>IF(K499=1,SUM($K$6:K499),0)</f>
        <v>201227364.79893059</v>
      </c>
      <c r="N499" s="165">
        <f t="shared" si="40"/>
        <v>201227364.79893059</v>
      </c>
      <c r="O499" s="155">
        <f t="shared" si="41"/>
        <v>0</v>
      </c>
      <c r="P499" s="155">
        <f>IF(O499=1,SUM($O$6:O499),0)</f>
        <v>0</v>
      </c>
    </row>
    <row r="500" spans="1:16" ht="15" customHeight="1">
      <c r="A500" s="15"/>
      <c r="B500" s="174">
        <v>137</v>
      </c>
      <c r="C500" s="109" t="s">
        <v>247</v>
      </c>
      <c r="D500" s="279" t="s">
        <v>45</v>
      </c>
      <c r="E500" s="280" t="s">
        <v>8</v>
      </c>
      <c r="F500" s="281">
        <v>57690</v>
      </c>
      <c r="G500" s="281">
        <v>57690</v>
      </c>
      <c r="H500" s="171"/>
      <c r="I500" s="88">
        <f t="shared" si="37"/>
        <v>57690</v>
      </c>
      <c r="J500" s="163">
        <f t="shared" si="38"/>
        <v>0</v>
      </c>
      <c r="K500" s="155">
        <f t="shared" si="39"/>
        <v>1</v>
      </c>
      <c r="L500" s="155">
        <f>IF(J500=1,SUM($J$6:J500),0)</f>
        <v>0</v>
      </c>
      <c r="M500" s="155">
        <f>IF(K500=1,SUM($K$6:K500),0)</f>
        <v>201227365.79893059</v>
      </c>
      <c r="N500" s="165">
        <f t="shared" si="40"/>
        <v>201227365.79893059</v>
      </c>
      <c r="O500" s="155">
        <f t="shared" si="41"/>
        <v>0</v>
      </c>
      <c r="P500" s="155">
        <f>IF(O500=1,SUM($O$6:O500),0)</f>
        <v>0</v>
      </c>
    </row>
    <row r="501" spans="1:16" ht="15" customHeight="1">
      <c r="A501" s="15"/>
      <c r="B501" s="174">
        <v>138</v>
      </c>
      <c r="C501" s="109" t="s">
        <v>248</v>
      </c>
      <c r="D501" s="279" t="s">
        <v>45</v>
      </c>
      <c r="E501" s="280" t="s">
        <v>8</v>
      </c>
      <c r="F501" s="281">
        <v>60300</v>
      </c>
      <c r="G501" s="281">
        <v>60300</v>
      </c>
      <c r="H501" s="171"/>
      <c r="I501" s="88">
        <f t="shared" si="37"/>
        <v>60300</v>
      </c>
      <c r="J501" s="163">
        <f t="shared" si="38"/>
        <v>0</v>
      </c>
      <c r="K501" s="155">
        <f t="shared" si="39"/>
        <v>1</v>
      </c>
      <c r="L501" s="155">
        <f>IF(J501=1,SUM($J$6:J501),0)</f>
        <v>0</v>
      </c>
      <c r="M501" s="155">
        <f>IF(K501=1,SUM($K$6:K501),0)</f>
        <v>201227366.79893059</v>
      </c>
      <c r="N501" s="165">
        <f t="shared" si="40"/>
        <v>201227366.79893059</v>
      </c>
      <c r="O501" s="155">
        <f t="shared" si="41"/>
        <v>0</v>
      </c>
      <c r="P501" s="155">
        <f>IF(O501=1,SUM($O$6:O501),0)</f>
        <v>0</v>
      </c>
    </row>
    <row r="502" spans="1:16" ht="15" customHeight="1">
      <c r="A502" s="15"/>
      <c r="B502" s="174">
        <v>139</v>
      </c>
      <c r="C502" s="109" t="s">
        <v>249</v>
      </c>
      <c r="D502" s="279" t="s">
        <v>45</v>
      </c>
      <c r="E502" s="280" t="s">
        <v>8</v>
      </c>
      <c r="F502" s="281">
        <v>39900</v>
      </c>
      <c r="G502" s="281">
        <v>39900</v>
      </c>
      <c r="H502" s="171"/>
      <c r="I502" s="88">
        <f t="shared" si="37"/>
        <v>39900</v>
      </c>
      <c r="J502" s="163">
        <f t="shared" si="38"/>
        <v>0</v>
      </c>
      <c r="K502" s="155">
        <f t="shared" si="39"/>
        <v>1</v>
      </c>
      <c r="L502" s="155">
        <f>IF(J502=1,SUM($J$6:J502),0)</f>
        <v>0</v>
      </c>
      <c r="M502" s="155">
        <f>IF(K502=1,SUM($K$6:K502),0)</f>
        <v>201227367.79893059</v>
      </c>
      <c r="N502" s="165">
        <f t="shared" si="40"/>
        <v>201227367.79893059</v>
      </c>
      <c r="O502" s="155">
        <f t="shared" si="41"/>
        <v>0</v>
      </c>
      <c r="P502" s="155">
        <f>IF(O502=1,SUM($O$6:O502),0)</f>
        <v>0</v>
      </c>
    </row>
    <row r="503" spans="1:16" ht="15" customHeight="1">
      <c r="A503" s="15"/>
      <c r="B503" s="174">
        <v>140</v>
      </c>
      <c r="C503" s="109" t="s">
        <v>250</v>
      </c>
      <c r="D503" s="279" t="s">
        <v>45</v>
      </c>
      <c r="E503" s="280" t="s">
        <v>8</v>
      </c>
      <c r="F503" s="281">
        <v>34500</v>
      </c>
      <c r="G503" s="281">
        <v>34500</v>
      </c>
      <c r="H503" s="171"/>
      <c r="I503" s="88">
        <f t="shared" si="37"/>
        <v>34500</v>
      </c>
      <c r="J503" s="163">
        <f t="shared" si="38"/>
        <v>0</v>
      </c>
      <c r="K503" s="155">
        <f t="shared" si="39"/>
        <v>1</v>
      </c>
      <c r="L503" s="155">
        <f>IF(J503=1,SUM($J$6:J503),0)</f>
        <v>0</v>
      </c>
      <c r="M503" s="155">
        <f>IF(K503=1,SUM($K$6:K503),0)</f>
        <v>201227368.79893059</v>
      </c>
      <c r="N503" s="165">
        <f t="shared" si="40"/>
        <v>201227368.79893059</v>
      </c>
      <c r="O503" s="155">
        <f t="shared" si="41"/>
        <v>0</v>
      </c>
      <c r="P503" s="155">
        <f>IF(O503=1,SUM($O$6:O503),0)</f>
        <v>0</v>
      </c>
    </row>
    <row r="504" spans="1:16" ht="15" customHeight="1">
      <c r="A504" s="15"/>
      <c r="B504" s="174">
        <v>141</v>
      </c>
      <c r="C504" s="109" t="s">
        <v>251</v>
      </c>
      <c r="D504" s="279" t="s">
        <v>45</v>
      </c>
      <c r="E504" s="280" t="s">
        <v>8</v>
      </c>
      <c r="F504" s="281">
        <v>37000</v>
      </c>
      <c r="G504" s="281">
        <v>37000</v>
      </c>
      <c r="H504" s="171"/>
      <c r="I504" s="88">
        <f t="shared" si="37"/>
        <v>37000</v>
      </c>
      <c r="J504" s="163">
        <f t="shared" si="38"/>
        <v>0</v>
      </c>
      <c r="K504" s="155">
        <f t="shared" si="39"/>
        <v>1</v>
      </c>
      <c r="L504" s="155">
        <f>IF(J504=1,SUM($J$6:J504),0)</f>
        <v>0</v>
      </c>
      <c r="M504" s="155">
        <f>IF(K504=1,SUM($K$6:K504),0)</f>
        <v>201227369.79893059</v>
      </c>
      <c r="N504" s="165">
        <f t="shared" si="40"/>
        <v>201227369.79893059</v>
      </c>
      <c r="O504" s="155">
        <f t="shared" si="41"/>
        <v>0</v>
      </c>
      <c r="P504" s="155">
        <f>IF(O504=1,SUM($O$6:O504),0)</f>
        <v>0</v>
      </c>
    </row>
    <row r="505" spans="1:16" ht="15" customHeight="1">
      <c r="A505" s="15"/>
      <c r="B505" s="174">
        <v>142</v>
      </c>
      <c r="C505" s="109" t="s">
        <v>252</v>
      </c>
      <c r="D505" s="279" t="s">
        <v>45</v>
      </c>
      <c r="E505" s="280" t="s">
        <v>8</v>
      </c>
      <c r="F505" s="281">
        <v>39500</v>
      </c>
      <c r="G505" s="281">
        <v>39500</v>
      </c>
      <c r="H505" s="171"/>
      <c r="I505" s="88">
        <f t="shared" si="37"/>
        <v>39500</v>
      </c>
      <c r="J505" s="163">
        <f t="shared" si="38"/>
        <v>0</v>
      </c>
      <c r="K505" s="155">
        <f t="shared" si="39"/>
        <v>1</v>
      </c>
      <c r="L505" s="155">
        <f>IF(J505=1,SUM($J$6:J505),0)</f>
        <v>0</v>
      </c>
      <c r="M505" s="155">
        <f>IF(K505=1,SUM($K$6:K505),0)</f>
        <v>201227370.79893059</v>
      </c>
      <c r="N505" s="165">
        <f t="shared" si="40"/>
        <v>201227370.79893059</v>
      </c>
      <c r="O505" s="155">
        <f t="shared" si="41"/>
        <v>0</v>
      </c>
      <c r="P505" s="155">
        <f>IF(O505=1,SUM($O$6:O505),0)</f>
        <v>0</v>
      </c>
    </row>
    <row r="506" spans="1:16" ht="15" customHeight="1">
      <c r="A506" s="15"/>
      <c r="B506" s="174">
        <v>143</v>
      </c>
      <c r="C506" s="109" t="s">
        <v>253</v>
      </c>
      <c r="D506" s="279" t="s">
        <v>45</v>
      </c>
      <c r="E506" s="280" t="s">
        <v>8</v>
      </c>
      <c r="F506" s="281">
        <v>41900</v>
      </c>
      <c r="G506" s="281">
        <v>41900</v>
      </c>
      <c r="H506" s="171"/>
      <c r="I506" s="88">
        <f t="shared" si="37"/>
        <v>41900</v>
      </c>
      <c r="J506" s="163">
        <f t="shared" si="38"/>
        <v>0</v>
      </c>
      <c r="K506" s="155">
        <f t="shared" si="39"/>
        <v>1</v>
      </c>
      <c r="L506" s="155">
        <f>IF(J506=1,SUM($J$6:J506),0)</f>
        <v>0</v>
      </c>
      <c r="M506" s="155">
        <f>IF(K506=1,SUM($K$6:K506),0)</f>
        <v>201227371.79893059</v>
      </c>
      <c r="N506" s="165">
        <f t="shared" si="40"/>
        <v>201227371.79893059</v>
      </c>
      <c r="O506" s="155">
        <f t="shared" si="41"/>
        <v>0</v>
      </c>
      <c r="P506" s="155">
        <f>IF(O506=1,SUM($O$6:O506),0)</f>
        <v>0</v>
      </c>
    </row>
    <row r="507" spans="1:16" ht="15" customHeight="1">
      <c r="A507" s="15"/>
      <c r="B507" s="174">
        <v>144</v>
      </c>
      <c r="C507" s="109" t="s">
        <v>254</v>
      </c>
      <c r="D507" s="279" t="s">
        <v>45</v>
      </c>
      <c r="E507" s="280" t="s">
        <v>8</v>
      </c>
      <c r="F507" s="281">
        <v>51100</v>
      </c>
      <c r="G507" s="281">
        <v>51100</v>
      </c>
      <c r="H507" s="171"/>
      <c r="I507" s="88">
        <f t="shared" si="37"/>
        <v>51100</v>
      </c>
      <c r="J507" s="163">
        <f t="shared" si="38"/>
        <v>0</v>
      </c>
      <c r="K507" s="155">
        <f t="shared" si="39"/>
        <v>1</v>
      </c>
      <c r="L507" s="155">
        <f>IF(J507=1,SUM($J$6:J507),0)</f>
        <v>0</v>
      </c>
      <c r="M507" s="155">
        <f>IF(K507=1,SUM($K$6:K507),0)</f>
        <v>201227372.79893059</v>
      </c>
      <c r="N507" s="165">
        <f t="shared" si="40"/>
        <v>201227372.79893059</v>
      </c>
      <c r="O507" s="155">
        <f t="shared" si="41"/>
        <v>0</v>
      </c>
      <c r="P507" s="155">
        <f>IF(O507=1,SUM($O$6:O507),0)</f>
        <v>0</v>
      </c>
    </row>
    <row r="508" spans="1:16" ht="15" customHeight="1">
      <c r="A508" s="15"/>
      <c r="B508" s="174">
        <v>145</v>
      </c>
      <c r="C508" s="109" t="s">
        <v>255</v>
      </c>
      <c r="D508" s="279" t="s">
        <v>45</v>
      </c>
      <c r="E508" s="280" t="s">
        <v>8</v>
      </c>
      <c r="F508" s="281">
        <v>51800</v>
      </c>
      <c r="G508" s="281">
        <v>51800</v>
      </c>
      <c r="H508" s="171"/>
      <c r="I508" s="88">
        <f t="shared" si="37"/>
        <v>51800</v>
      </c>
      <c r="J508" s="163">
        <f t="shared" si="38"/>
        <v>0</v>
      </c>
      <c r="K508" s="155">
        <f t="shared" si="39"/>
        <v>1</v>
      </c>
      <c r="L508" s="155">
        <f>IF(J508=1,SUM($J$6:J508),0)</f>
        <v>0</v>
      </c>
      <c r="M508" s="155">
        <f>IF(K508=1,SUM($K$6:K508),0)</f>
        <v>201227373.79893059</v>
      </c>
      <c r="N508" s="165">
        <f t="shared" si="40"/>
        <v>201227373.79893059</v>
      </c>
      <c r="O508" s="155">
        <f t="shared" si="41"/>
        <v>0</v>
      </c>
      <c r="P508" s="155">
        <f>IF(O508=1,SUM($O$6:O508),0)</f>
        <v>0</v>
      </c>
    </row>
    <row r="509" spans="1:16" ht="15" customHeight="1">
      <c r="A509" s="15"/>
      <c r="B509" s="174">
        <v>146</v>
      </c>
      <c r="C509" s="109" t="s">
        <v>256</v>
      </c>
      <c r="D509" s="279" t="s">
        <v>45</v>
      </c>
      <c r="E509" s="280" t="s">
        <v>8</v>
      </c>
      <c r="F509" s="281">
        <v>51800</v>
      </c>
      <c r="G509" s="281">
        <v>51800</v>
      </c>
      <c r="H509" s="171"/>
      <c r="I509" s="88">
        <f t="shared" si="37"/>
        <v>51800</v>
      </c>
      <c r="J509" s="163">
        <f t="shared" si="38"/>
        <v>0</v>
      </c>
      <c r="K509" s="155">
        <f t="shared" si="39"/>
        <v>1</v>
      </c>
      <c r="L509" s="155">
        <f>IF(J509=1,SUM($J$6:J509),0)</f>
        <v>0</v>
      </c>
      <c r="M509" s="155">
        <f>IF(K509=1,SUM($K$6:K509),0)</f>
        <v>201227374.79893059</v>
      </c>
      <c r="N509" s="165">
        <f t="shared" si="40"/>
        <v>201227374.79893059</v>
      </c>
      <c r="O509" s="155">
        <f t="shared" si="41"/>
        <v>0</v>
      </c>
      <c r="P509" s="155">
        <f>IF(O509=1,SUM($O$6:O509),0)</f>
        <v>0</v>
      </c>
    </row>
    <row r="510" spans="1:16" ht="15" customHeight="1">
      <c r="A510" s="15"/>
      <c r="B510" s="174">
        <v>147</v>
      </c>
      <c r="C510" s="109" t="s">
        <v>257</v>
      </c>
      <c r="D510" s="279" t="s">
        <v>45</v>
      </c>
      <c r="E510" s="280" t="s">
        <v>8</v>
      </c>
      <c r="F510" s="281">
        <v>75420</v>
      </c>
      <c r="G510" s="281">
        <v>75420</v>
      </c>
      <c r="H510" s="171"/>
      <c r="I510" s="88">
        <f t="shared" si="37"/>
        <v>75420</v>
      </c>
      <c r="J510" s="163">
        <f t="shared" si="38"/>
        <v>0</v>
      </c>
      <c r="K510" s="155">
        <f t="shared" si="39"/>
        <v>1</v>
      </c>
      <c r="L510" s="155">
        <f>IF(J510=1,SUM($J$6:J510),0)</f>
        <v>0</v>
      </c>
      <c r="M510" s="155">
        <f>IF(K510=1,SUM($K$6:K510),0)</f>
        <v>201227375.79893059</v>
      </c>
      <c r="N510" s="165">
        <f t="shared" si="40"/>
        <v>201227375.79893059</v>
      </c>
      <c r="O510" s="155">
        <f t="shared" si="41"/>
        <v>0</v>
      </c>
      <c r="P510" s="155">
        <f>IF(O510=1,SUM($O$6:O510),0)</f>
        <v>0</v>
      </c>
    </row>
    <row r="511" spans="1:16" ht="15" customHeight="1">
      <c r="A511" s="15"/>
      <c r="B511" s="174">
        <v>148</v>
      </c>
      <c r="C511" s="109" t="s">
        <v>258</v>
      </c>
      <c r="D511" s="279" t="s">
        <v>45</v>
      </c>
      <c r="E511" s="280" t="s">
        <v>8</v>
      </c>
      <c r="F511" s="281">
        <v>118440</v>
      </c>
      <c r="G511" s="281">
        <v>118440</v>
      </c>
      <c r="H511" s="171"/>
      <c r="I511" s="88">
        <f t="shared" si="37"/>
        <v>118440</v>
      </c>
      <c r="J511" s="163">
        <f t="shared" si="38"/>
        <v>0</v>
      </c>
      <c r="K511" s="155">
        <f t="shared" si="39"/>
        <v>1</v>
      </c>
      <c r="L511" s="155">
        <f>IF(J511=1,SUM($J$6:J511),0)</f>
        <v>0</v>
      </c>
      <c r="M511" s="155">
        <f>IF(K511=1,SUM($K$6:K511),0)</f>
        <v>201227376.79893059</v>
      </c>
      <c r="N511" s="165">
        <f t="shared" si="40"/>
        <v>201227376.79893059</v>
      </c>
      <c r="O511" s="155">
        <f t="shared" si="41"/>
        <v>0</v>
      </c>
      <c r="P511" s="155">
        <f>IF(O511=1,SUM($O$6:O511),0)</f>
        <v>0</v>
      </c>
    </row>
    <row r="512" spans="1:16" ht="15" customHeight="1">
      <c r="A512" s="15"/>
      <c r="B512" s="174">
        <v>149</v>
      </c>
      <c r="C512" s="109" t="s">
        <v>259</v>
      </c>
      <c r="D512" s="279" t="s">
        <v>45</v>
      </c>
      <c r="E512" s="280" t="s">
        <v>8</v>
      </c>
      <c r="F512" s="281">
        <v>136980</v>
      </c>
      <c r="G512" s="281">
        <v>136980</v>
      </c>
      <c r="H512" s="171"/>
      <c r="I512" s="88">
        <f t="shared" si="37"/>
        <v>136980</v>
      </c>
      <c r="J512" s="163">
        <f t="shared" si="38"/>
        <v>0</v>
      </c>
      <c r="K512" s="155">
        <f t="shared" si="39"/>
        <v>1</v>
      </c>
      <c r="L512" s="155">
        <f>IF(J512=1,SUM($J$6:J512),0)</f>
        <v>0</v>
      </c>
      <c r="M512" s="155">
        <f>IF(K512=1,SUM($K$6:K512),0)</f>
        <v>201227377.79893059</v>
      </c>
      <c r="N512" s="165">
        <f t="shared" si="40"/>
        <v>201227377.79893059</v>
      </c>
      <c r="O512" s="155">
        <f t="shared" si="41"/>
        <v>0</v>
      </c>
      <c r="P512" s="155">
        <f>IF(O512=1,SUM($O$6:O512),0)</f>
        <v>0</v>
      </c>
    </row>
    <row r="513" spans="1:16" ht="15" customHeight="1">
      <c r="A513" s="15"/>
      <c r="B513" s="174">
        <v>150</v>
      </c>
      <c r="C513" s="109" t="s">
        <v>260</v>
      </c>
      <c r="D513" s="279" t="s">
        <v>45</v>
      </c>
      <c r="E513" s="280" t="s">
        <v>8</v>
      </c>
      <c r="F513" s="281">
        <v>172350</v>
      </c>
      <c r="G513" s="281">
        <v>172350</v>
      </c>
      <c r="H513" s="171"/>
      <c r="I513" s="88">
        <f t="shared" si="37"/>
        <v>172350</v>
      </c>
      <c r="J513" s="163">
        <f t="shared" si="38"/>
        <v>0</v>
      </c>
      <c r="K513" s="155">
        <f t="shared" si="39"/>
        <v>1</v>
      </c>
      <c r="L513" s="155">
        <f>IF(J513=1,SUM($J$6:J513),0)</f>
        <v>0</v>
      </c>
      <c r="M513" s="155">
        <f>IF(K513=1,SUM($K$6:K513),0)</f>
        <v>201227378.79893059</v>
      </c>
      <c r="N513" s="165">
        <f t="shared" si="40"/>
        <v>201227378.79893059</v>
      </c>
      <c r="O513" s="155">
        <f t="shared" si="41"/>
        <v>0</v>
      </c>
      <c r="P513" s="155">
        <f>IF(O513=1,SUM($O$6:O513),0)</f>
        <v>0</v>
      </c>
    </row>
    <row r="514" spans="1:16" ht="15" customHeight="1">
      <c r="A514" s="15"/>
      <c r="B514" s="174">
        <v>151</v>
      </c>
      <c r="C514" s="109" t="s">
        <v>36</v>
      </c>
      <c r="D514" s="279" t="s">
        <v>45</v>
      </c>
      <c r="E514" s="280" t="s">
        <v>8</v>
      </c>
      <c r="F514" s="281">
        <v>180000</v>
      </c>
      <c r="G514" s="281">
        <v>180000</v>
      </c>
      <c r="H514" s="171"/>
      <c r="I514" s="88">
        <f t="shared" si="37"/>
        <v>180000</v>
      </c>
      <c r="J514" s="163">
        <f t="shared" si="38"/>
        <v>0</v>
      </c>
      <c r="K514" s="155">
        <f t="shared" si="39"/>
        <v>1</v>
      </c>
      <c r="L514" s="155">
        <f>IF(J514=1,SUM($J$6:J514),0)</f>
        <v>0</v>
      </c>
      <c r="M514" s="155">
        <f>IF(K514=1,SUM($K$6:K514),0)</f>
        <v>201227379.79893059</v>
      </c>
      <c r="N514" s="165">
        <f t="shared" si="40"/>
        <v>201227379.79893059</v>
      </c>
      <c r="O514" s="155">
        <f t="shared" si="41"/>
        <v>0</v>
      </c>
      <c r="P514" s="155">
        <f>IF(O514=1,SUM($O$6:O514),0)</f>
        <v>0</v>
      </c>
    </row>
    <row r="515" spans="1:16" ht="15" customHeight="1">
      <c r="A515" s="15"/>
      <c r="B515" s="174">
        <v>152</v>
      </c>
      <c r="C515" s="109" t="s">
        <v>261</v>
      </c>
      <c r="D515" s="279" t="s">
        <v>45</v>
      </c>
      <c r="E515" s="280" t="s">
        <v>8</v>
      </c>
      <c r="F515" s="281">
        <v>135800</v>
      </c>
      <c r="G515" s="281">
        <v>135800</v>
      </c>
      <c r="H515" s="171"/>
      <c r="I515" s="88">
        <f t="shared" ref="I515:I579" si="42">IF($I$5=$G$4,G515,(IF($I$5=$F$4,F515,0)))</f>
        <v>135800</v>
      </c>
      <c r="J515" s="163">
        <f t="shared" si="38"/>
        <v>0</v>
      </c>
      <c r="K515" s="155">
        <f t="shared" si="39"/>
        <v>1</v>
      </c>
      <c r="L515" s="155">
        <f>IF(J515=1,SUM($J$6:J515),0)</f>
        <v>0</v>
      </c>
      <c r="M515" s="155">
        <f>IF(K515=1,SUM($K$6:K515),0)</f>
        <v>201227380.79893059</v>
      </c>
      <c r="N515" s="165">
        <f t="shared" si="40"/>
        <v>201227380.79893059</v>
      </c>
      <c r="O515" s="155">
        <f t="shared" si="41"/>
        <v>0</v>
      </c>
      <c r="P515" s="155">
        <f>IF(O515=1,SUM($O$6:O515),0)</f>
        <v>0</v>
      </c>
    </row>
    <row r="516" spans="1:16" ht="15" customHeight="1">
      <c r="A516" s="15"/>
      <c r="B516" s="174">
        <v>153</v>
      </c>
      <c r="C516" s="109" t="s">
        <v>262</v>
      </c>
      <c r="D516" s="279" t="s">
        <v>45</v>
      </c>
      <c r="E516" s="280" t="s">
        <v>8</v>
      </c>
      <c r="F516" s="281">
        <v>104200</v>
      </c>
      <c r="G516" s="281">
        <v>104200</v>
      </c>
      <c r="H516" s="171"/>
      <c r="I516" s="88">
        <f t="shared" si="42"/>
        <v>104200</v>
      </c>
      <c r="J516" s="163">
        <f t="shared" si="38"/>
        <v>0</v>
      </c>
      <c r="K516" s="155">
        <f t="shared" si="39"/>
        <v>1</v>
      </c>
      <c r="L516" s="155">
        <f>IF(J516=1,SUM($J$6:J516),0)</f>
        <v>0</v>
      </c>
      <c r="M516" s="155">
        <f>IF(K516=1,SUM($K$6:K516),0)</f>
        <v>201227381.79893059</v>
      </c>
      <c r="N516" s="165">
        <f t="shared" si="40"/>
        <v>201227381.79893059</v>
      </c>
      <c r="O516" s="155">
        <f t="shared" si="41"/>
        <v>0</v>
      </c>
      <c r="P516" s="155">
        <f>IF(O516=1,SUM($O$6:O516),0)</f>
        <v>0</v>
      </c>
    </row>
    <row r="517" spans="1:16" ht="15" customHeight="1">
      <c r="A517" s="15"/>
      <c r="B517" s="174">
        <v>154</v>
      </c>
      <c r="C517" s="109" t="s">
        <v>27</v>
      </c>
      <c r="D517" s="279" t="s">
        <v>45</v>
      </c>
      <c r="E517" s="280" t="s">
        <v>8</v>
      </c>
      <c r="F517" s="281">
        <v>16000</v>
      </c>
      <c r="G517" s="281">
        <v>16000</v>
      </c>
      <c r="H517" s="171"/>
      <c r="I517" s="88">
        <f t="shared" si="42"/>
        <v>16000</v>
      </c>
      <c r="J517" s="163">
        <f t="shared" si="38"/>
        <v>0</v>
      </c>
      <c r="K517" s="155">
        <f t="shared" si="39"/>
        <v>1</v>
      </c>
      <c r="L517" s="155">
        <f>IF(J517=1,SUM($J$6:J517),0)</f>
        <v>0</v>
      </c>
      <c r="M517" s="155">
        <f>IF(K517=1,SUM($K$6:K517),0)</f>
        <v>201227382.79893059</v>
      </c>
      <c r="N517" s="165">
        <f t="shared" si="40"/>
        <v>201227382.79893059</v>
      </c>
      <c r="O517" s="155">
        <f t="shared" si="41"/>
        <v>0</v>
      </c>
      <c r="P517" s="155">
        <f>IF(O517=1,SUM($O$6:O517),0)</f>
        <v>0</v>
      </c>
    </row>
    <row r="518" spans="1:16" ht="15" customHeight="1">
      <c r="A518" s="15"/>
      <c r="B518" s="174">
        <v>155</v>
      </c>
      <c r="C518" s="109" t="s">
        <v>263</v>
      </c>
      <c r="D518" s="279" t="s">
        <v>45</v>
      </c>
      <c r="E518" s="280" t="s">
        <v>8</v>
      </c>
      <c r="F518" s="281">
        <v>118530</v>
      </c>
      <c r="G518" s="281">
        <v>118530</v>
      </c>
      <c r="H518" s="171"/>
      <c r="I518" s="88">
        <f t="shared" si="42"/>
        <v>118530</v>
      </c>
      <c r="J518" s="163">
        <f t="shared" si="38"/>
        <v>0</v>
      </c>
      <c r="K518" s="155">
        <f t="shared" si="39"/>
        <v>1</v>
      </c>
      <c r="L518" s="155">
        <f>IF(J518=1,SUM($J$6:J518),0)</f>
        <v>0</v>
      </c>
      <c r="M518" s="155">
        <f>IF(K518=1,SUM($K$6:K518),0)</f>
        <v>201227383.79893059</v>
      </c>
      <c r="N518" s="165">
        <f t="shared" si="40"/>
        <v>201227383.79893059</v>
      </c>
      <c r="O518" s="155">
        <f t="shared" si="41"/>
        <v>0</v>
      </c>
      <c r="P518" s="155">
        <f>IF(O518=1,SUM($O$6:O518),0)</f>
        <v>0</v>
      </c>
    </row>
    <row r="519" spans="1:16" ht="15" customHeight="1">
      <c r="A519" s="21"/>
      <c r="B519" s="174">
        <v>156</v>
      </c>
      <c r="C519" s="485" t="s">
        <v>474</v>
      </c>
      <c r="D519" s="279" t="s">
        <v>45</v>
      </c>
      <c r="E519" s="280" t="s">
        <v>8</v>
      </c>
      <c r="F519" s="281">
        <v>3711.24</v>
      </c>
      <c r="G519" s="281">
        <v>3711.24</v>
      </c>
      <c r="H519" s="171"/>
      <c r="I519" s="88">
        <f t="shared" si="42"/>
        <v>3711.24</v>
      </c>
      <c r="J519" s="163">
        <f t="shared" si="38"/>
        <v>0</v>
      </c>
      <c r="K519" s="155">
        <f t="shared" si="39"/>
        <v>1</v>
      </c>
      <c r="L519" s="155">
        <f>IF(J519=1,SUM($J$6:J519),0)</f>
        <v>0</v>
      </c>
      <c r="M519" s="155">
        <f>IF(K519=1,SUM($K$6:K519),0)</f>
        <v>201227384.79893059</v>
      </c>
      <c r="N519" s="165">
        <f t="shared" si="40"/>
        <v>201227384.79893059</v>
      </c>
      <c r="O519" s="155">
        <f t="shared" si="41"/>
        <v>0</v>
      </c>
      <c r="P519" s="155">
        <f>IF(O519=1,SUM($O$6:O519),0)</f>
        <v>0</v>
      </c>
    </row>
    <row r="520" spans="1:16" ht="15" customHeight="1">
      <c r="A520" s="15"/>
      <c r="B520" s="174">
        <v>157</v>
      </c>
      <c r="C520" s="109" t="s">
        <v>264</v>
      </c>
      <c r="D520" s="279" t="s">
        <v>45</v>
      </c>
      <c r="E520" s="280" t="s">
        <v>8</v>
      </c>
      <c r="F520" s="281">
        <v>28000</v>
      </c>
      <c r="G520" s="281">
        <v>28000</v>
      </c>
      <c r="H520" s="171"/>
      <c r="I520" s="88">
        <f t="shared" si="42"/>
        <v>28000</v>
      </c>
      <c r="J520" s="163">
        <f t="shared" si="38"/>
        <v>0</v>
      </c>
      <c r="K520" s="155">
        <f t="shared" si="39"/>
        <v>1</v>
      </c>
      <c r="L520" s="155">
        <f>IF(J520=1,SUM($J$6:J520),0)</f>
        <v>0</v>
      </c>
      <c r="M520" s="155">
        <f>IF(K520=1,SUM($K$6:K520),0)</f>
        <v>201227385.79893059</v>
      </c>
      <c r="N520" s="165">
        <f t="shared" si="40"/>
        <v>201227385.79893059</v>
      </c>
      <c r="O520" s="155">
        <f t="shared" si="41"/>
        <v>0</v>
      </c>
      <c r="P520" s="155">
        <f>IF(O520=1,SUM($O$6:O520),0)</f>
        <v>0</v>
      </c>
    </row>
    <row r="521" spans="1:16" ht="15" customHeight="1">
      <c r="A521" s="15"/>
      <c r="B521" s="174">
        <v>158</v>
      </c>
      <c r="C521" s="109" t="s">
        <v>265</v>
      </c>
      <c r="D521" s="279" t="s">
        <v>45</v>
      </c>
      <c r="E521" s="280" t="s">
        <v>8</v>
      </c>
      <c r="F521" s="281">
        <v>33501.866666666669</v>
      </c>
      <c r="G521" s="281">
        <v>33501.866666666669</v>
      </c>
      <c r="H521" s="171"/>
      <c r="I521" s="88">
        <f t="shared" si="42"/>
        <v>33501.866666666669</v>
      </c>
      <c r="J521" s="163">
        <f t="shared" ref="J521:J584" si="43">IF(D521="MDU-KD",1,0)</f>
        <v>0</v>
      </c>
      <c r="K521" s="155">
        <f t="shared" ref="K521:K584" si="44">IF(D521="HDW",1,0)</f>
        <v>1</v>
      </c>
      <c r="L521" s="155">
        <f>IF(J521=1,SUM($J$6:J521),0)</f>
        <v>0</v>
      </c>
      <c r="M521" s="155">
        <f>IF(K521=1,SUM($K$6:K521),0)</f>
        <v>201227386.79893059</v>
      </c>
      <c r="N521" s="165">
        <f t="shared" ref="N521:N584" si="45">IF(L521=0,M521,L521)</f>
        <v>201227386.79893059</v>
      </c>
      <c r="O521" s="155">
        <f t="shared" ref="O521:O584" si="46">IF(E521=0,0,IF(LEFT(C521,11)="Tiang Beton",1,0))</f>
        <v>0</v>
      </c>
      <c r="P521" s="155">
        <f>IF(O521=1,SUM($O$6:O521),0)</f>
        <v>0</v>
      </c>
    </row>
    <row r="522" spans="1:16" ht="15" customHeight="1">
      <c r="A522" s="15"/>
      <c r="B522" s="174">
        <v>159</v>
      </c>
      <c r="C522" s="109" t="s">
        <v>266</v>
      </c>
      <c r="D522" s="279" t="s">
        <v>45</v>
      </c>
      <c r="E522" s="280" t="s">
        <v>7</v>
      </c>
      <c r="F522" s="281">
        <v>23310</v>
      </c>
      <c r="G522" s="281">
        <v>23310</v>
      </c>
      <c r="H522" s="171"/>
      <c r="I522" s="88">
        <f t="shared" si="42"/>
        <v>23310</v>
      </c>
      <c r="J522" s="163">
        <f t="shared" si="43"/>
        <v>0</v>
      </c>
      <c r="K522" s="155">
        <f t="shared" si="44"/>
        <v>1</v>
      </c>
      <c r="L522" s="155">
        <f>IF(J522=1,SUM($J$6:J522),0)</f>
        <v>0</v>
      </c>
      <c r="M522" s="155">
        <f>IF(K522=1,SUM($K$6:K522),0)</f>
        <v>201227387.79893059</v>
      </c>
      <c r="N522" s="165">
        <f t="shared" si="45"/>
        <v>201227387.79893059</v>
      </c>
      <c r="O522" s="155">
        <f t="shared" si="46"/>
        <v>0</v>
      </c>
      <c r="P522" s="155">
        <f>IF(O522=1,SUM($O$6:O522),0)</f>
        <v>0</v>
      </c>
    </row>
    <row r="523" spans="1:16" ht="15" customHeight="1">
      <c r="A523" s="15"/>
      <c r="B523" s="174">
        <v>160</v>
      </c>
      <c r="C523" s="109" t="s">
        <v>267</v>
      </c>
      <c r="D523" s="279" t="s">
        <v>45</v>
      </c>
      <c r="E523" s="280" t="s">
        <v>8</v>
      </c>
      <c r="F523" s="281">
        <v>129000</v>
      </c>
      <c r="G523" s="281">
        <v>129000</v>
      </c>
      <c r="H523" s="171"/>
      <c r="I523" s="88">
        <f t="shared" si="42"/>
        <v>129000</v>
      </c>
      <c r="J523" s="163">
        <f t="shared" si="43"/>
        <v>0</v>
      </c>
      <c r="K523" s="155">
        <f t="shared" si="44"/>
        <v>1</v>
      </c>
      <c r="L523" s="155">
        <f>IF(J523=1,SUM($J$6:J523),0)</f>
        <v>0</v>
      </c>
      <c r="M523" s="155">
        <f>IF(K523=1,SUM($K$6:K523),0)</f>
        <v>201227388.79893059</v>
      </c>
      <c r="N523" s="165">
        <f t="shared" si="45"/>
        <v>201227388.79893059</v>
      </c>
      <c r="O523" s="155">
        <f t="shared" si="46"/>
        <v>0</v>
      </c>
      <c r="P523" s="155">
        <f>IF(O523=1,SUM($O$6:O523),0)</f>
        <v>0</v>
      </c>
    </row>
    <row r="524" spans="1:16" ht="15" customHeight="1">
      <c r="A524" s="15"/>
      <c r="B524" s="174">
        <v>161</v>
      </c>
      <c r="C524" s="109" t="s">
        <v>605</v>
      </c>
      <c r="D524" s="279" t="s">
        <v>45</v>
      </c>
      <c r="E524" s="280" t="s">
        <v>8</v>
      </c>
      <c r="F524" s="281">
        <v>145400</v>
      </c>
      <c r="G524" s="281">
        <v>145400</v>
      </c>
      <c r="H524" s="171"/>
      <c r="I524" s="88">
        <f t="shared" si="42"/>
        <v>145400</v>
      </c>
      <c r="J524" s="163">
        <f t="shared" si="43"/>
        <v>0</v>
      </c>
      <c r="K524" s="155">
        <f t="shared" si="44"/>
        <v>1</v>
      </c>
      <c r="L524" s="155">
        <f>IF(J524=1,SUM($J$6:J524),0)</f>
        <v>0</v>
      </c>
      <c r="M524" s="155">
        <f>IF(K524=1,SUM($K$6:K524),0)</f>
        <v>201227389.79893059</v>
      </c>
      <c r="N524" s="165">
        <f t="shared" si="45"/>
        <v>201227389.79893059</v>
      </c>
      <c r="O524" s="155">
        <f t="shared" si="46"/>
        <v>0</v>
      </c>
      <c r="P524" s="155">
        <f>IF(O524=1,SUM($O$6:O524),0)</f>
        <v>0</v>
      </c>
    </row>
    <row r="525" spans="1:16" ht="15" customHeight="1">
      <c r="A525" s="15"/>
      <c r="B525" s="174">
        <v>162</v>
      </c>
      <c r="C525" s="109" t="s">
        <v>606</v>
      </c>
      <c r="D525" s="279" t="s">
        <v>45</v>
      </c>
      <c r="E525" s="280" t="s">
        <v>8</v>
      </c>
      <c r="F525" s="281">
        <v>351751.73281450948</v>
      </c>
      <c r="G525" s="281">
        <v>351751.73281450948</v>
      </c>
      <c r="H525" s="171"/>
      <c r="I525" s="88">
        <f t="shared" si="42"/>
        <v>351751.73281450948</v>
      </c>
      <c r="J525" s="163">
        <f t="shared" si="43"/>
        <v>0</v>
      </c>
      <c r="K525" s="155">
        <f t="shared" si="44"/>
        <v>1</v>
      </c>
      <c r="L525" s="155">
        <f>IF(J525=1,SUM($J$6:J525),0)</f>
        <v>0</v>
      </c>
      <c r="M525" s="155">
        <f>IF(K525=1,SUM($K$6:K525),0)</f>
        <v>201227390.79893059</v>
      </c>
      <c r="N525" s="165">
        <f t="shared" si="45"/>
        <v>201227390.79893059</v>
      </c>
      <c r="O525" s="155">
        <f t="shared" si="46"/>
        <v>0</v>
      </c>
      <c r="P525" s="155">
        <f>IF(O525=1,SUM($O$6:O525),0)</f>
        <v>0</v>
      </c>
    </row>
    <row r="526" spans="1:16" ht="15" customHeight="1">
      <c r="A526" s="17"/>
      <c r="B526" s="174">
        <v>163</v>
      </c>
      <c r="C526" s="109" t="s">
        <v>607</v>
      </c>
      <c r="D526" s="279" t="s">
        <v>45</v>
      </c>
      <c r="E526" s="280" t="s">
        <v>8</v>
      </c>
      <c r="F526" s="281">
        <v>250000</v>
      </c>
      <c r="G526" s="281">
        <v>250000</v>
      </c>
      <c r="H526" s="171"/>
      <c r="I526" s="88">
        <f t="shared" si="42"/>
        <v>250000</v>
      </c>
      <c r="J526" s="163">
        <f t="shared" si="43"/>
        <v>0</v>
      </c>
      <c r="K526" s="155">
        <f t="shared" si="44"/>
        <v>1</v>
      </c>
      <c r="L526" s="155">
        <f>IF(J526=1,SUM($J$6:J526),0)</f>
        <v>0</v>
      </c>
      <c r="M526" s="155">
        <f>IF(K526=1,SUM($K$6:K526),0)</f>
        <v>201227391.79893059</v>
      </c>
      <c r="N526" s="165">
        <f t="shared" si="45"/>
        <v>201227391.79893059</v>
      </c>
      <c r="O526" s="155">
        <f t="shared" si="46"/>
        <v>0</v>
      </c>
      <c r="P526" s="155">
        <f>IF(O526=1,SUM($O$6:O526),0)</f>
        <v>0</v>
      </c>
    </row>
    <row r="527" spans="1:16" ht="15" customHeight="1">
      <c r="A527" s="15"/>
      <c r="B527" s="174">
        <v>164</v>
      </c>
      <c r="C527" s="109" t="s">
        <v>608</v>
      </c>
      <c r="D527" s="279" t="s">
        <v>45</v>
      </c>
      <c r="E527" s="280" t="s">
        <v>8</v>
      </c>
      <c r="F527" s="281">
        <v>485097.76536861184</v>
      </c>
      <c r="G527" s="281">
        <v>485097.76536861184</v>
      </c>
      <c r="H527" s="171"/>
      <c r="I527" s="88">
        <f t="shared" si="42"/>
        <v>485097.76536861184</v>
      </c>
      <c r="J527" s="163">
        <f t="shared" si="43"/>
        <v>0</v>
      </c>
      <c r="K527" s="155">
        <f t="shared" si="44"/>
        <v>1</v>
      </c>
      <c r="L527" s="155">
        <f>IF(J527=1,SUM($J$6:J527),0)</f>
        <v>0</v>
      </c>
      <c r="M527" s="155">
        <f>IF(K527=1,SUM($K$6:K527),0)</f>
        <v>201227392.79893059</v>
      </c>
      <c r="N527" s="165">
        <f t="shared" si="45"/>
        <v>201227392.79893059</v>
      </c>
      <c r="O527" s="155">
        <f t="shared" si="46"/>
        <v>0</v>
      </c>
      <c r="P527" s="155">
        <f>IF(O527=1,SUM($O$6:O527),0)</f>
        <v>0</v>
      </c>
    </row>
    <row r="528" spans="1:16" ht="15" customHeight="1">
      <c r="A528" s="15"/>
      <c r="B528" s="174">
        <v>165</v>
      </c>
      <c r="C528" s="109" t="s">
        <v>268</v>
      </c>
      <c r="D528" s="279" t="s">
        <v>45</v>
      </c>
      <c r="E528" s="280" t="s">
        <v>8</v>
      </c>
      <c r="F528" s="281">
        <v>423009.82499999995</v>
      </c>
      <c r="G528" s="281">
        <v>423009.82499999995</v>
      </c>
      <c r="H528" s="171"/>
      <c r="I528" s="88">
        <f t="shared" si="42"/>
        <v>423009.82499999995</v>
      </c>
      <c r="J528" s="163">
        <f t="shared" si="43"/>
        <v>0</v>
      </c>
      <c r="K528" s="155">
        <f t="shared" si="44"/>
        <v>1</v>
      </c>
      <c r="L528" s="155">
        <f>IF(J528=1,SUM($J$6:J528),0)</f>
        <v>0</v>
      </c>
      <c r="M528" s="155">
        <f>IF(K528=1,SUM($K$6:K528),0)</f>
        <v>201227393.79893059</v>
      </c>
      <c r="N528" s="165">
        <f t="shared" si="45"/>
        <v>201227393.79893059</v>
      </c>
      <c r="O528" s="155">
        <f t="shared" si="46"/>
        <v>0</v>
      </c>
      <c r="P528" s="155">
        <f>IF(O528=1,SUM($O$6:O528),0)</f>
        <v>0</v>
      </c>
    </row>
    <row r="529" spans="1:16" ht="15" customHeight="1">
      <c r="A529" s="15"/>
      <c r="B529" s="174">
        <v>166</v>
      </c>
      <c r="C529" s="109" t="s">
        <v>269</v>
      </c>
      <c r="D529" s="279" t="s">
        <v>45</v>
      </c>
      <c r="E529" s="280" t="s">
        <v>8</v>
      </c>
      <c r="F529" s="281">
        <v>302149.875</v>
      </c>
      <c r="G529" s="281">
        <v>302149.875</v>
      </c>
      <c r="H529" s="171"/>
      <c r="I529" s="88">
        <f t="shared" si="42"/>
        <v>302149.875</v>
      </c>
      <c r="J529" s="163">
        <f t="shared" si="43"/>
        <v>0</v>
      </c>
      <c r="K529" s="155">
        <f t="shared" si="44"/>
        <v>1</v>
      </c>
      <c r="L529" s="155">
        <f>IF(J529=1,SUM($J$6:J529),0)</f>
        <v>0</v>
      </c>
      <c r="M529" s="155">
        <f>IF(K529=1,SUM($K$6:K529),0)</f>
        <v>201227394.79893059</v>
      </c>
      <c r="N529" s="165">
        <f t="shared" si="45"/>
        <v>201227394.79893059</v>
      </c>
      <c r="O529" s="155">
        <f t="shared" si="46"/>
        <v>0</v>
      </c>
      <c r="P529" s="155">
        <f>IF(O529=1,SUM($O$6:O529),0)</f>
        <v>0</v>
      </c>
    </row>
    <row r="530" spans="1:16" ht="15" customHeight="1">
      <c r="A530" s="15"/>
      <c r="B530" s="174">
        <v>167</v>
      </c>
      <c r="C530" s="109" t="s">
        <v>270</v>
      </c>
      <c r="D530" s="279" t="s">
        <v>45</v>
      </c>
      <c r="E530" s="280" t="s">
        <v>8</v>
      </c>
      <c r="F530" s="281">
        <v>335990.66099999991</v>
      </c>
      <c r="G530" s="281">
        <v>335990.66099999991</v>
      </c>
      <c r="H530" s="171"/>
      <c r="I530" s="88">
        <f t="shared" si="42"/>
        <v>335990.66099999991</v>
      </c>
      <c r="J530" s="163">
        <f t="shared" si="43"/>
        <v>0</v>
      </c>
      <c r="K530" s="155">
        <f t="shared" si="44"/>
        <v>1</v>
      </c>
      <c r="L530" s="155">
        <f>IF(J530=1,SUM($J$6:J530),0)</f>
        <v>0</v>
      </c>
      <c r="M530" s="155">
        <f>IF(K530=1,SUM($K$6:K530),0)</f>
        <v>201227395.79893059</v>
      </c>
      <c r="N530" s="165">
        <f t="shared" si="45"/>
        <v>201227395.79893059</v>
      </c>
      <c r="O530" s="155">
        <f t="shared" si="46"/>
        <v>0</v>
      </c>
      <c r="P530" s="155">
        <f>IF(O530=1,SUM($O$6:O530),0)</f>
        <v>0</v>
      </c>
    </row>
    <row r="531" spans="1:16" ht="15" customHeight="1">
      <c r="A531" s="15"/>
      <c r="B531" s="174">
        <v>168</v>
      </c>
      <c r="C531" s="109" t="s">
        <v>35</v>
      </c>
      <c r="D531" s="279" t="s">
        <v>45</v>
      </c>
      <c r="E531" s="280" t="s">
        <v>8</v>
      </c>
      <c r="F531" s="281">
        <v>2300</v>
      </c>
      <c r="G531" s="281">
        <v>2300</v>
      </c>
      <c r="H531" s="171"/>
      <c r="I531" s="88">
        <f t="shared" si="42"/>
        <v>2300</v>
      </c>
      <c r="J531" s="163">
        <f t="shared" si="43"/>
        <v>0</v>
      </c>
      <c r="K531" s="155">
        <f t="shared" si="44"/>
        <v>1</v>
      </c>
      <c r="L531" s="155">
        <f>IF(J531=1,SUM($J$6:J531),0)</f>
        <v>0</v>
      </c>
      <c r="M531" s="155">
        <f>IF(K531=1,SUM($K$6:K531),0)</f>
        <v>201227396.79893059</v>
      </c>
      <c r="N531" s="165">
        <f t="shared" si="45"/>
        <v>201227396.79893059</v>
      </c>
      <c r="O531" s="155">
        <f t="shared" si="46"/>
        <v>0</v>
      </c>
      <c r="P531" s="155">
        <f>IF(O531=1,SUM($O$6:O531),0)</f>
        <v>0</v>
      </c>
    </row>
    <row r="532" spans="1:16" ht="15" customHeight="1">
      <c r="A532" s="15"/>
      <c r="B532" s="174">
        <v>169</v>
      </c>
      <c r="C532" s="109" t="s">
        <v>271</v>
      </c>
      <c r="D532" s="279" t="s">
        <v>45</v>
      </c>
      <c r="E532" s="280" t="s">
        <v>8</v>
      </c>
      <c r="F532" s="281">
        <v>88000</v>
      </c>
      <c r="G532" s="281">
        <v>88000</v>
      </c>
      <c r="H532" s="171"/>
      <c r="I532" s="88">
        <f t="shared" si="42"/>
        <v>88000</v>
      </c>
      <c r="J532" s="163">
        <f t="shared" si="43"/>
        <v>0</v>
      </c>
      <c r="K532" s="155">
        <f t="shared" si="44"/>
        <v>1</v>
      </c>
      <c r="L532" s="155">
        <f>IF(J532=1,SUM($J$6:J532),0)</f>
        <v>0</v>
      </c>
      <c r="M532" s="155">
        <f>IF(K532=1,SUM($K$6:K532),0)</f>
        <v>201227397.79893059</v>
      </c>
      <c r="N532" s="165">
        <f t="shared" si="45"/>
        <v>201227397.79893059</v>
      </c>
      <c r="O532" s="155">
        <f t="shared" si="46"/>
        <v>0</v>
      </c>
      <c r="P532" s="155">
        <f>IF(O532=1,SUM($O$6:O532),0)</f>
        <v>0</v>
      </c>
    </row>
    <row r="533" spans="1:16" ht="15" customHeight="1">
      <c r="A533" s="15"/>
      <c r="B533" s="174">
        <v>170</v>
      </c>
      <c r="C533" s="109" t="s">
        <v>272</v>
      </c>
      <c r="D533" s="279" t="s">
        <v>45</v>
      </c>
      <c r="E533" s="280" t="s">
        <v>8</v>
      </c>
      <c r="F533" s="281">
        <v>72400</v>
      </c>
      <c r="G533" s="281">
        <v>72400</v>
      </c>
      <c r="H533" s="171"/>
      <c r="I533" s="88">
        <f t="shared" si="42"/>
        <v>72400</v>
      </c>
      <c r="J533" s="163">
        <f t="shared" si="43"/>
        <v>0</v>
      </c>
      <c r="K533" s="155">
        <f t="shared" si="44"/>
        <v>1</v>
      </c>
      <c r="L533" s="155">
        <f>IF(J533=1,SUM($J$6:J533),0)</f>
        <v>0</v>
      </c>
      <c r="M533" s="155">
        <f>IF(K533=1,SUM($K$6:K533),0)</f>
        <v>201227398.79893059</v>
      </c>
      <c r="N533" s="165">
        <f t="shared" si="45"/>
        <v>201227398.79893059</v>
      </c>
      <c r="O533" s="155">
        <f t="shared" si="46"/>
        <v>0</v>
      </c>
      <c r="P533" s="155">
        <f>IF(O533=1,SUM($O$6:O533),0)</f>
        <v>0</v>
      </c>
    </row>
    <row r="534" spans="1:16" ht="15" customHeight="1">
      <c r="A534" s="15"/>
      <c r="B534" s="174">
        <v>171</v>
      </c>
      <c r="C534" s="109" t="s">
        <v>273</v>
      </c>
      <c r="D534" s="279" t="s">
        <v>45</v>
      </c>
      <c r="E534" s="280" t="s">
        <v>8</v>
      </c>
      <c r="F534" s="281">
        <v>123500</v>
      </c>
      <c r="G534" s="281">
        <v>123500</v>
      </c>
      <c r="H534" s="171"/>
      <c r="I534" s="88">
        <f t="shared" si="42"/>
        <v>123500</v>
      </c>
      <c r="J534" s="163">
        <f t="shared" si="43"/>
        <v>0</v>
      </c>
      <c r="K534" s="155">
        <f t="shared" si="44"/>
        <v>1</v>
      </c>
      <c r="L534" s="155">
        <f>IF(J534=1,SUM($J$6:J534),0)</f>
        <v>0</v>
      </c>
      <c r="M534" s="155">
        <f>IF(K534=1,SUM($K$6:K534),0)</f>
        <v>201227399.79893059</v>
      </c>
      <c r="N534" s="165">
        <f t="shared" si="45"/>
        <v>201227399.79893059</v>
      </c>
      <c r="O534" s="155">
        <f t="shared" si="46"/>
        <v>0</v>
      </c>
      <c r="P534" s="155">
        <f>IF(O534=1,SUM($O$6:O534),0)</f>
        <v>0</v>
      </c>
    </row>
    <row r="535" spans="1:16" ht="15" customHeight="1">
      <c r="A535" s="15"/>
      <c r="B535" s="174">
        <v>172</v>
      </c>
      <c r="C535" s="109" t="s">
        <v>274</v>
      </c>
      <c r="D535" s="279" t="s">
        <v>45</v>
      </c>
      <c r="E535" s="280" t="s">
        <v>8</v>
      </c>
      <c r="F535" s="281">
        <v>225000</v>
      </c>
      <c r="G535" s="281">
        <v>225000</v>
      </c>
      <c r="H535" s="171"/>
      <c r="I535" s="88">
        <f>IF($I$5=$G$4,G535,(IF($I$5=$F$4,F535,0)))</f>
        <v>225000</v>
      </c>
      <c r="J535" s="163">
        <f t="shared" si="43"/>
        <v>0</v>
      </c>
      <c r="K535" s="155">
        <f t="shared" si="44"/>
        <v>1</v>
      </c>
      <c r="L535" s="155">
        <f>IF(J535=1,SUM($J$6:J535),0)</f>
        <v>0</v>
      </c>
      <c r="M535" s="155">
        <f>IF(K535=1,SUM($K$6:K535),0)</f>
        <v>201227400.79893059</v>
      </c>
      <c r="N535" s="165">
        <f t="shared" si="45"/>
        <v>201227400.79893059</v>
      </c>
      <c r="O535" s="155">
        <f t="shared" si="46"/>
        <v>0</v>
      </c>
      <c r="P535" s="155">
        <f>IF(O535=1,SUM($O$6:O535),0)</f>
        <v>0</v>
      </c>
    </row>
    <row r="536" spans="1:16" ht="15" customHeight="1">
      <c r="A536" s="15"/>
      <c r="B536" s="174">
        <v>173</v>
      </c>
      <c r="C536" s="109" t="s">
        <v>609</v>
      </c>
      <c r="D536" s="279" t="s">
        <v>45</v>
      </c>
      <c r="E536" s="280" t="s">
        <v>8</v>
      </c>
      <c r="F536" s="281">
        <v>71000</v>
      </c>
      <c r="G536" s="281">
        <v>71000</v>
      </c>
      <c r="H536" s="171"/>
      <c r="I536" s="88">
        <f t="shared" si="42"/>
        <v>71000</v>
      </c>
      <c r="J536" s="163">
        <f t="shared" si="43"/>
        <v>0</v>
      </c>
      <c r="K536" s="155">
        <f t="shared" si="44"/>
        <v>1</v>
      </c>
      <c r="L536" s="155">
        <f>IF(J536=1,SUM($J$6:J536),0)</f>
        <v>0</v>
      </c>
      <c r="M536" s="155">
        <f>IF(K536=1,SUM($K$6:K536),0)</f>
        <v>201227401.79893059</v>
      </c>
      <c r="N536" s="165">
        <f t="shared" si="45"/>
        <v>201227401.79893059</v>
      </c>
      <c r="O536" s="155">
        <f t="shared" si="46"/>
        <v>0</v>
      </c>
      <c r="P536" s="155">
        <f>IF(O536=1,SUM($O$6:O536),0)</f>
        <v>0</v>
      </c>
    </row>
    <row r="537" spans="1:16" ht="15" customHeight="1">
      <c r="A537" s="15"/>
      <c r="B537" s="174">
        <v>174</v>
      </c>
      <c r="C537" s="109" t="s">
        <v>275</v>
      </c>
      <c r="D537" s="279" t="s">
        <v>45</v>
      </c>
      <c r="E537" s="280" t="s">
        <v>8</v>
      </c>
      <c r="F537" s="281">
        <v>36000</v>
      </c>
      <c r="G537" s="281">
        <v>36000</v>
      </c>
      <c r="H537" s="171"/>
      <c r="I537" s="88">
        <f t="shared" si="42"/>
        <v>36000</v>
      </c>
      <c r="J537" s="163">
        <f t="shared" si="43"/>
        <v>0</v>
      </c>
      <c r="K537" s="155">
        <f t="shared" si="44"/>
        <v>1</v>
      </c>
      <c r="L537" s="155">
        <f>IF(J537=1,SUM($J$6:J537),0)</f>
        <v>0</v>
      </c>
      <c r="M537" s="155">
        <f>IF(K537=1,SUM($K$6:K537),0)</f>
        <v>201227402.79893059</v>
      </c>
      <c r="N537" s="165">
        <f t="shared" si="45"/>
        <v>201227402.79893059</v>
      </c>
      <c r="O537" s="155">
        <f t="shared" si="46"/>
        <v>0</v>
      </c>
      <c r="P537" s="155">
        <f>IF(O537=1,SUM($O$6:O537),0)</f>
        <v>0</v>
      </c>
    </row>
    <row r="538" spans="1:16" ht="15" customHeight="1">
      <c r="A538" s="15"/>
      <c r="B538" s="174">
        <v>175</v>
      </c>
      <c r="C538" s="109" t="s">
        <v>276</v>
      </c>
      <c r="D538" s="279" t="s">
        <v>45</v>
      </c>
      <c r="E538" s="280" t="s">
        <v>8</v>
      </c>
      <c r="F538" s="281">
        <v>17820</v>
      </c>
      <c r="G538" s="281">
        <v>17820</v>
      </c>
      <c r="H538" s="171"/>
      <c r="I538" s="88">
        <f t="shared" si="42"/>
        <v>17820</v>
      </c>
      <c r="J538" s="163">
        <f t="shared" si="43"/>
        <v>0</v>
      </c>
      <c r="K538" s="155">
        <f t="shared" si="44"/>
        <v>1</v>
      </c>
      <c r="L538" s="155">
        <f>IF(J538=1,SUM($J$6:J538),0)</f>
        <v>0</v>
      </c>
      <c r="M538" s="155">
        <f>IF(K538=1,SUM($K$6:K538),0)</f>
        <v>201227403.79893059</v>
      </c>
      <c r="N538" s="165">
        <f t="shared" si="45"/>
        <v>201227403.79893059</v>
      </c>
      <c r="O538" s="155">
        <f t="shared" si="46"/>
        <v>0</v>
      </c>
      <c r="P538" s="155">
        <f>IF(O538=1,SUM($O$6:O538),0)</f>
        <v>0</v>
      </c>
    </row>
    <row r="539" spans="1:16" ht="15" customHeight="1">
      <c r="A539" s="15"/>
      <c r="B539" s="174">
        <v>176</v>
      </c>
      <c r="C539" s="109" t="s">
        <v>277</v>
      </c>
      <c r="D539" s="279" t="s">
        <v>45</v>
      </c>
      <c r="E539" s="280" t="s">
        <v>8</v>
      </c>
      <c r="F539" s="281">
        <v>22900</v>
      </c>
      <c r="G539" s="281">
        <v>22900</v>
      </c>
      <c r="H539" s="171"/>
      <c r="I539" s="88">
        <f t="shared" si="42"/>
        <v>22900</v>
      </c>
      <c r="J539" s="163">
        <f t="shared" si="43"/>
        <v>0</v>
      </c>
      <c r="K539" s="155">
        <f t="shared" si="44"/>
        <v>1</v>
      </c>
      <c r="L539" s="155">
        <f>IF(J539=1,SUM($J$6:J539),0)</f>
        <v>0</v>
      </c>
      <c r="M539" s="155">
        <f>IF(K539=1,SUM($K$6:K539),0)</f>
        <v>201227404.79893059</v>
      </c>
      <c r="N539" s="165">
        <f t="shared" si="45"/>
        <v>201227404.79893059</v>
      </c>
      <c r="O539" s="155">
        <f t="shared" si="46"/>
        <v>0</v>
      </c>
      <c r="P539" s="155">
        <f>IF(O539=1,SUM($O$6:O539),0)</f>
        <v>0</v>
      </c>
    </row>
    <row r="540" spans="1:16" ht="15" customHeight="1">
      <c r="A540" s="15"/>
      <c r="B540" s="174">
        <v>177</v>
      </c>
      <c r="C540" s="109" t="s">
        <v>278</v>
      </c>
      <c r="D540" s="279" t="s">
        <v>45</v>
      </c>
      <c r="E540" s="280" t="s">
        <v>8</v>
      </c>
      <c r="F540" s="281">
        <v>30800</v>
      </c>
      <c r="G540" s="281">
        <v>30800</v>
      </c>
      <c r="H540" s="171"/>
      <c r="I540" s="88">
        <f t="shared" si="42"/>
        <v>30800</v>
      </c>
      <c r="J540" s="163">
        <f t="shared" si="43"/>
        <v>0</v>
      </c>
      <c r="K540" s="155">
        <f t="shared" si="44"/>
        <v>1</v>
      </c>
      <c r="L540" s="155">
        <f>IF(J540=1,SUM($J$6:J540),0)</f>
        <v>0</v>
      </c>
      <c r="M540" s="155">
        <f>IF(K540=1,SUM($K$6:K540),0)</f>
        <v>201227405.79893059</v>
      </c>
      <c r="N540" s="165">
        <f t="shared" si="45"/>
        <v>201227405.79893059</v>
      </c>
      <c r="O540" s="155">
        <f t="shared" si="46"/>
        <v>0</v>
      </c>
      <c r="P540" s="155">
        <f>IF(O540=1,SUM($O$6:O540),0)</f>
        <v>0</v>
      </c>
    </row>
    <row r="541" spans="1:16" ht="15" customHeight="1">
      <c r="A541" s="15"/>
      <c r="B541" s="174">
        <v>178</v>
      </c>
      <c r="C541" s="109" t="s">
        <v>279</v>
      </c>
      <c r="D541" s="279" t="s">
        <v>45</v>
      </c>
      <c r="E541" s="280" t="s">
        <v>8</v>
      </c>
      <c r="F541" s="281">
        <v>33900</v>
      </c>
      <c r="G541" s="281">
        <v>33900</v>
      </c>
      <c r="H541" s="171"/>
      <c r="I541" s="88">
        <f t="shared" si="42"/>
        <v>33900</v>
      </c>
      <c r="J541" s="163">
        <f t="shared" si="43"/>
        <v>0</v>
      </c>
      <c r="K541" s="155">
        <f t="shared" si="44"/>
        <v>1</v>
      </c>
      <c r="L541" s="155">
        <f>IF(J541=1,SUM($J$6:J541),0)</f>
        <v>0</v>
      </c>
      <c r="M541" s="155">
        <f>IF(K541=1,SUM($K$6:K541),0)</f>
        <v>201227406.79893059</v>
      </c>
      <c r="N541" s="165">
        <f t="shared" si="45"/>
        <v>201227406.79893059</v>
      </c>
      <c r="O541" s="155">
        <f t="shared" si="46"/>
        <v>0</v>
      </c>
      <c r="P541" s="155">
        <f>IF(O541=1,SUM($O$6:O541),0)</f>
        <v>0</v>
      </c>
    </row>
    <row r="542" spans="1:16" ht="15" customHeight="1">
      <c r="A542" s="15"/>
      <c r="B542" s="174">
        <v>179</v>
      </c>
      <c r="C542" s="109" t="s">
        <v>1468</v>
      </c>
      <c r="D542" s="279" t="s">
        <v>45</v>
      </c>
      <c r="E542" s="280" t="s">
        <v>8</v>
      </c>
      <c r="F542" s="281">
        <v>30800</v>
      </c>
      <c r="G542" s="281">
        <v>30800</v>
      </c>
      <c r="H542" s="171"/>
      <c r="I542" s="88">
        <f t="shared" si="42"/>
        <v>30800</v>
      </c>
      <c r="J542" s="163">
        <f t="shared" si="43"/>
        <v>0</v>
      </c>
      <c r="K542" s="155">
        <f t="shared" si="44"/>
        <v>1</v>
      </c>
      <c r="L542" s="155">
        <f>IF(J542=1,SUM($J$6:J542),0)</f>
        <v>0</v>
      </c>
      <c r="M542" s="155">
        <f>IF(K542=1,SUM($K$6:K542),0)</f>
        <v>201227407.79893059</v>
      </c>
      <c r="N542" s="165">
        <f t="shared" si="45"/>
        <v>201227407.79893059</v>
      </c>
      <c r="O542" s="155">
        <f t="shared" si="46"/>
        <v>0</v>
      </c>
      <c r="P542" s="155">
        <f>IF(O542=1,SUM($O$6:O542),0)</f>
        <v>0</v>
      </c>
    </row>
    <row r="543" spans="1:16" ht="15" customHeight="1">
      <c r="A543" s="15"/>
      <c r="B543" s="174">
        <v>180</v>
      </c>
      <c r="C543" s="109" t="s">
        <v>1469</v>
      </c>
      <c r="D543" s="279" t="s">
        <v>45</v>
      </c>
      <c r="E543" s="280" t="s">
        <v>8</v>
      </c>
      <c r="F543" s="281">
        <v>33900</v>
      </c>
      <c r="G543" s="281">
        <v>33900</v>
      </c>
      <c r="H543" s="171"/>
      <c r="I543" s="88">
        <f t="shared" si="42"/>
        <v>33900</v>
      </c>
      <c r="J543" s="163">
        <f t="shared" si="43"/>
        <v>0</v>
      </c>
      <c r="K543" s="155">
        <f t="shared" si="44"/>
        <v>1</v>
      </c>
      <c r="L543" s="155">
        <f>IF(J543=1,SUM($J$6:J543),0)</f>
        <v>0</v>
      </c>
      <c r="M543" s="155">
        <f>IF(K543=1,SUM($K$6:K543),0)</f>
        <v>201227408.79893059</v>
      </c>
      <c r="N543" s="165">
        <f t="shared" si="45"/>
        <v>201227408.79893059</v>
      </c>
      <c r="O543" s="155">
        <f t="shared" si="46"/>
        <v>0</v>
      </c>
      <c r="P543" s="155">
        <f>IF(O543=1,SUM($O$6:O543),0)</f>
        <v>0</v>
      </c>
    </row>
    <row r="544" spans="1:16" ht="15" customHeight="1">
      <c r="A544" s="15"/>
      <c r="B544" s="174">
        <v>181</v>
      </c>
      <c r="C544" s="109" t="s">
        <v>280</v>
      </c>
      <c r="D544" s="279" t="s">
        <v>45</v>
      </c>
      <c r="E544" s="280" t="s">
        <v>8</v>
      </c>
      <c r="F544" s="281">
        <v>12510</v>
      </c>
      <c r="G544" s="281">
        <v>12510</v>
      </c>
      <c r="H544" s="171"/>
      <c r="I544" s="88">
        <f t="shared" si="42"/>
        <v>12510</v>
      </c>
      <c r="J544" s="163">
        <f t="shared" si="43"/>
        <v>0</v>
      </c>
      <c r="K544" s="155">
        <f t="shared" si="44"/>
        <v>1</v>
      </c>
      <c r="L544" s="155">
        <f>IF(J544=1,SUM($J$6:J544),0)</f>
        <v>0</v>
      </c>
      <c r="M544" s="155">
        <f>IF(K544=1,SUM($K$6:K544),0)</f>
        <v>201227409.79893059</v>
      </c>
      <c r="N544" s="165">
        <f t="shared" si="45"/>
        <v>201227409.79893059</v>
      </c>
      <c r="O544" s="155">
        <f t="shared" si="46"/>
        <v>0</v>
      </c>
      <c r="P544" s="155">
        <f>IF(O544=1,SUM($O$6:O544),0)</f>
        <v>0</v>
      </c>
    </row>
    <row r="545" spans="1:16" ht="15" customHeight="1">
      <c r="A545" s="15"/>
      <c r="B545" s="174">
        <v>182</v>
      </c>
      <c r="C545" s="109" t="s">
        <v>281</v>
      </c>
      <c r="D545" s="279" t="s">
        <v>45</v>
      </c>
      <c r="E545" s="280" t="s">
        <v>8</v>
      </c>
      <c r="F545" s="281">
        <v>15500</v>
      </c>
      <c r="G545" s="281">
        <v>15500</v>
      </c>
      <c r="H545" s="171"/>
      <c r="I545" s="88">
        <f t="shared" si="42"/>
        <v>15500</v>
      </c>
      <c r="J545" s="163">
        <f t="shared" si="43"/>
        <v>0</v>
      </c>
      <c r="K545" s="155">
        <f t="shared" si="44"/>
        <v>1</v>
      </c>
      <c r="L545" s="155">
        <f>IF(J545=1,SUM($J$6:J545),0)</f>
        <v>0</v>
      </c>
      <c r="M545" s="155">
        <f>IF(K545=1,SUM($K$6:K545),0)</f>
        <v>201227410.79893059</v>
      </c>
      <c r="N545" s="165">
        <f t="shared" si="45"/>
        <v>201227410.79893059</v>
      </c>
      <c r="O545" s="155">
        <f t="shared" si="46"/>
        <v>0</v>
      </c>
      <c r="P545" s="155">
        <f>IF(O545=1,SUM($O$6:O545),0)</f>
        <v>0</v>
      </c>
    </row>
    <row r="546" spans="1:16" ht="15" customHeight="1">
      <c r="A546" s="15"/>
      <c r="B546" s="174">
        <v>183</v>
      </c>
      <c r="C546" s="109" t="s">
        <v>282</v>
      </c>
      <c r="D546" s="279" t="s">
        <v>45</v>
      </c>
      <c r="E546" s="280" t="s">
        <v>8</v>
      </c>
      <c r="F546" s="281">
        <v>19500</v>
      </c>
      <c r="G546" s="281">
        <v>19500</v>
      </c>
      <c r="H546" s="171"/>
      <c r="I546" s="88">
        <f t="shared" si="42"/>
        <v>19500</v>
      </c>
      <c r="J546" s="163">
        <f t="shared" si="43"/>
        <v>0</v>
      </c>
      <c r="K546" s="155">
        <f t="shared" si="44"/>
        <v>1</v>
      </c>
      <c r="L546" s="155">
        <f>IF(J546=1,SUM($J$6:J546),0)</f>
        <v>0</v>
      </c>
      <c r="M546" s="155">
        <f>IF(K546=1,SUM($K$6:K546),0)</f>
        <v>201227411.79893059</v>
      </c>
      <c r="N546" s="165">
        <f t="shared" si="45"/>
        <v>201227411.79893059</v>
      </c>
      <c r="O546" s="155">
        <f t="shared" si="46"/>
        <v>0</v>
      </c>
      <c r="P546" s="155">
        <f>IF(O546=1,SUM($O$6:O546),0)</f>
        <v>0</v>
      </c>
    </row>
    <row r="547" spans="1:16" ht="15" customHeight="1">
      <c r="A547" s="15"/>
      <c r="B547" s="174">
        <v>184</v>
      </c>
      <c r="C547" s="109" t="s">
        <v>283</v>
      </c>
      <c r="D547" s="279" t="s">
        <v>45</v>
      </c>
      <c r="E547" s="280" t="s">
        <v>8</v>
      </c>
      <c r="F547" s="281">
        <v>28400</v>
      </c>
      <c r="G547" s="281">
        <v>28400</v>
      </c>
      <c r="H547" s="171"/>
      <c r="I547" s="88">
        <f t="shared" si="42"/>
        <v>28400</v>
      </c>
      <c r="J547" s="163">
        <f t="shared" si="43"/>
        <v>0</v>
      </c>
      <c r="K547" s="155">
        <f t="shared" si="44"/>
        <v>1</v>
      </c>
      <c r="L547" s="155">
        <f>IF(J547=1,SUM($J$6:J547),0)</f>
        <v>0</v>
      </c>
      <c r="M547" s="155">
        <f>IF(K547=1,SUM($K$6:K547),0)</f>
        <v>201227412.79893059</v>
      </c>
      <c r="N547" s="165">
        <f t="shared" si="45"/>
        <v>201227412.79893059</v>
      </c>
      <c r="O547" s="155">
        <f t="shared" si="46"/>
        <v>0</v>
      </c>
      <c r="P547" s="155">
        <f>IF(O547=1,SUM($O$6:O547),0)</f>
        <v>0</v>
      </c>
    </row>
    <row r="548" spans="1:16" ht="15" customHeight="1">
      <c r="A548" s="15"/>
      <c r="B548" s="174">
        <v>185</v>
      </c>
      <c r="C548" s="109" t="s">
        <v>284</v>
      </c>
      <c r="D548" s="279" t="s">
        <v>45</v>
      </c>
      <c r="E548" s="280" t="s">
        <v>8</v>
      </c>
      <c r="F548" s="281">
        <v>28314</v>
      </c>
      <c r="G548" s="281">
        <v>28314</v>
      </c>
      <c r="H548" s="171"/>
      <c r="I548" s="88">
        <f t="shared" si="42"/>
        <v>28314</v>
      </c>
      <c r="J548" s="163">
        <f t="shared" si="43"/>
        <v>0</v>
      </c>
      <c r="K548" s="155">
        <f t="shared" si="44"/>
        <v>1</v>
      </c>
      <c r="L548" s="155">
        <f>IF(J548=1,SUM($J$6:J548),0)</f>
        <v>0</v>
      </c>
      <c r="M548" s="155">
        <f>IF(K548=1,SUM($K$6:K548),0)</f>
        <v>201227413.79893059</v>
      </c>
      <c r="N548" s="165">
        <f t="shared" si="45"/>
        <v>201227413.79893059</v>
      </c>
      <c r="O548" s="155">
        <f t="shared" si="46"/>
        <v>0</v>
      </c>
      <c r="P548" s="155">
        <f>IF(O548=1,SUM($O$6:O548),0)</f>
        <v>0</v>
      </c>
    </row>
    <row r="549" spans="1:16" ht="15" customHeight="1">
      <c r="A549" s="15"/>
      <c r="B549" s="174">
        <v>186</v>
      </c>
      <c r="C549" s="109" t="s">
        <v>285</v>
      </c>
      <c r="D549" s="279" t="s">
        <v>45</v>
      </c>
      <c r="E549" s="280" t="s">
        <v>8</v>
      </c>
      <c r="F549" s="281">
        <v>3510</v>
      </c>
      <c r="G549" s="281">
        <v>3510</v>
      </c>
      <c r="H549" s="171"/>
      <c r="I549" s="88">
        <f t="shared" si="42"/>
        <v>3510</v>
      </c>
      <c r="J549" s="163">
        <f t="shared" si="43"/>
        <v>0</v>
      </c>
      <c r="K549" s="155">
        <f t="shared" si="44"/>
        <v>1</v>
      </c>
      <c r="L549" s="155">
        <f>IF(J549=1,SUM($J$6:J549),0)</f>
        <v>0</v>
      </c>
      <c r="M549" s="155">
        <f>IF(K549=1,SUM($K$6:K549),0)</f>
        <v>201227414.79893059</v>
      </c>
      <c r="N549" s="165">
        <f t="shared" si="45"/>
        <v>201227414.79893059</v>
      </c>
      <c r="O549" s="155">
        <f t="shared" si="46"/>
        <v>0</v>
      </c>
      <c r="P549" s="155">
        <f>IF(O549=1,SUM($O$6:O549),0)</f>
        <v>0</v>
      </c>
    </row>
    <row r="550" spans="1:16" ht="15" customHeight="1">
      <c r="A550" s="15"/>
      <c r="B550" s="174">
        <v>187</v>
      </c>
      <c r="C550" s="109" t="s">
        <v>286</v>
      </c>
      <c r="D550" s="279" t="s">
        <v>45</v>
      </c>
      <c r="E550" s="280" t="s">
        <v>8</v>
      </c>
      <c r="F550" s="281">
        <v>2100</v>
      </c>
      <c r="G550" s="281">
        <v>2100</v>
      </c>
      <c r="H550" s="171"/>
      <c r="I550" s="88">
        <f t="shared" si="42"/>
        <v>2100</v>
      </c>
      <c r="J550" s="163">
        <f t="shared" si="43"/>
        <v>0</v>
      </c>
      <c r="K550" s="155">
        <f t="shared" si="44"/>
        <v>1</v>
      </c>
      <c r="L550" s="155">
        <f>IF(J550=1,SUM($J$6:J550),0)</f>
        <v>0</v>
      </c>
      <c r="M550" s="155">
        <f>IF(K550=1,SUM($K$6:K550),0)</f>
        <v>201227415.79893059</v>
      </c>
      <c r="N550" s="165">
        <f t="shared" si="45"/>
        <v>201227415.79893059</v>
      </c>
      <c r="O550" s="155">
        <f t="shared" si="46"/>
        <v>0</v>
      </c>
      <c r="P550" s="155">
        <f>IF(O550=1,SUM($O$6:O550),0)</f>
        <v>0</v>
      </c>
    </row>
    <row r="551" spans="1:16" ht="15" customHeight="1">
      <c r="A551" s="15"/>
      <c r="B551" s="174">
        <v>188</v>
      </c>
      <c r="C551" s="109" t="s">
        <v>287</v>
      </c>
      <c r="D551" s="279" t="s">
        <v>45</v>
      </c>
      <c r="E551" s="280" t="s">
        <v>8</v>
      </c>
      <c r="F551" s="281">
        <v>40000</v>
      </c>
      <c r="G551" s="281">
        <v>40000</v>
      </c>
      <c r="H551" s="171"/>
      <c r="I551" s="88">
        <f t="shared" si="42"/>
        <v>40000</v>
      </c>
      <c r="J551" s="163">
        <f t="shared" si="43"/>
        <v>0</v>
      </c>
      <c r="K551" s="155">
        <f t="shared" si="44"/>
        <v>1</v>
      </c>
      <c r="L551" s="155">
        <f>IF(J551=1,SUM($J$6:J551),0)</f>
        <v>0</v>
      </c>
      <c r="M551" s="155">
        <f>IF(K551=1,SUM($K$6:K551),0)</f>
        <v>201227416.79893059</v>
      </c>
      <c r="N551" s="165">
        <f t="shared" si="45"/>
        <v>201227416.79893059</v>
      </c>
      <c r="O551" s="155">
        <f t="shared" si="46"/>
        <v>0</v>
      </c>
      <c r="P551" s="155">
        <f>IF(O551=1,SUM($O$6:O551),0)</f>
        <v>0</v>
      </c>
    </row>
    <row r="552" spans="1:16" ht="15" customHeight="1">
      <c r="A552" s="15"/>
      <c r="B552" s="174">
        <v>189</v>
      </c>
      <c r="C552" s="109" t="s">
        <v>38</v>
      </c>
      <c r="D552" s="279" t="s">
        <v>45</v>
      </c>
      <c r="E552" s="280" t="s">
        <v>7</v>
      </c>
      <c r="F552" s="281">
        <v>8550</v>
      </c>
      <c r="G552" s="281">
        <v>8550</v>
      </c>
      <c r="H552" s="171"/>
      <c r="I552" s="88">
        <f t="shared" si="42"/>
        <v>8550</v>
      </c>
      <c r="J552" s="163">
        <f t="shared" si="43"/>
        <v>0</v>
      </c>
      <c r="K552" s="155">
        <f t="shared" si="44"/>
        <v>1</v>
      </c>
      <c r="L552" s="155">
        <f>IF(J552=1,SUM($J$6:J552),0)</f>
        <v>0</v>
      </c>
      <c r="M552" s="155">
        <f>IF(K552=1,SUM($K$6:K552),0)</f>
        <v>201227417.79893059</v>
      </c>
      <c r="N552" s="165">
        <f t="shared" si="45"/>
        <v>201227417.79893059</v>
      </c>
      <c r="O552" s="155">
        <f t="shared" si="46"/>
        <v>0</v>
      </c>
      <c r="P552" s="155">
        <f>IF(O552=1,SUM($O$6:O552),0)</f>
        <v>0</v>
      </c>
    </row>
    <row r="553" spans="1:16" ht="15" customHeight="1">
      <c r="A553" s="15"/>
      <c r="B553" s="174">
        <v>190</v>
      </c>
      <c r="C553" s="109" t="s">
        <v>610</v>
      </c>
      <c r="D553" s="279" t="s">
        <v>45</v>
      </c>
      <c r="E553" s="280" t="s">
        <v>8</v>
      </c>
      <c r="F553" s="281">
        <v>45000</v>
      </c>
      <c r="G553" s="281">
        <v>45000</v>
      </c>
      <c r="H553" s="171"/>
      <c r="I553" s="88">
        <f t="shared" si="42"/>
        <v>45000</v>
      </c>
      <c r="J553" s="163">
        <f t="shared" si="43"/>
        <v>0</v>
      </c>
      <c r="K553" s="155">
        <f t="shared" si="44"/>
        <v>1</v>
      </c>
      <c r="L553" s="155">
        <f>IF(J553=1,SUM($J$6:J553),0)</f>
        <v>0</v>
      </c>
      <c r="M553" s="155">
        <f>IF(K553=1,SUM($K$6:K553),0)</f>
        <v>201227418.79893059</v>
      </c>
      <c r="N553" s="165">
        <f t="shared" si="45"/>
        <v>201227418.79893059</v>
      </c>
      <c r="O553" s="155">
        <f t="shared" si="46"/>
        <v>0</v>
      </c>
      <c r="P553" s="155">
        <f>IF(O553=1,SUM($O$6:O553),0)</f>
        <v>0</v>
      </c>
    </row>
    <row r="554" spans="1:16" ht="15" customHeight="1">
      <c r="A554" s="15"/>
      <c r="B554" s="174">
        <v>191</v>
      </c>
      <c r="C554" s="109" t="s">
        <v>288</v>
      </c>
      <c r="D554" s="279" t="s">
        <v>45</v>
      </c>
      <c r="E554" s="280" t="s">
        <v>8</v>
      </c>
      <c r="F554" s="281">
        <v>2500</v>
      </c>
      <c r="G554" s="281">
        <v>2500</v>
      </c>
      <c r="H554" s="171"/>
      <c r="I554" s="88">
        <f t="shared" si="42"/>
        <v>2500</v>
      </c>
      <c r="J554" s="163">
        <f t="shared" si="43"/>
        <v>0</v>
      </c>
      <c r="K554" s="155">
        <f t="shared" si="44"/>
        <v>1</v>
      </c>
      <c r="L554" s="155">
        <f>IF(J554=1,SUM($J$6:J554),0)</f>
        <v>0</v>
      </c>
      <c r="M554" s="155">
        <f>IF(K554=1,SUM($K$6:K554),0)</f>
        <v>201227419.79893059</v>
      </c>
      <c r="N554" s="165">
        <f t="shared" si="45"/>
        <v>201227419.79893059</v>
      </c>
      <c r="O554" s="155">
        <f t="shared" si="46"/>
        <v>0</v>
      </c>
      <c r="P554" s="155">
        <f>IF(O554=1,SUM($O$6:O554),0)</f>
        <v>0</v>
      </c>
    </row>
    <row r="555" spans="1:16" ht="15" customHeight="1">
      <c r="A555" s="15"/>
      <c r="B555" s="174">
        <v>192</v>
      </c>
      <c r="C555" s="109" t="s">
        <v>26</v>
      </c>
      <c r="D555" s="279" t="s">
        <v>45</v>
      </c>
      <c r="E555" s="280" t="s">
        <v>8</v>
      </c>
      <c r="F555" s="281">
        <v>2500</v>
      </c>
      <c r="G555" s="281">
        <v>2500</v>
      </c>
      <c r="H555" s="171"/>
      <c r="I555" s="88">
        <f t="shared" si="42"/>
        <v>2500</v>
      </c>
      <c r="J555" s="163">
        <f t="shared" si="43"/>
        <v>0</v>
      </c>
      <c r="K555" s="155">
        <f t="shared" si="44"/>
        <v>1</v>
      </c>
      <c r="L555" s="155">
        <f>IF(J555=1,SUM($J$6:J555),0)</f>
        <v>0</v>
      </c>
      <c r="M555" s="155">
        <f>IF(K555=1,SUM($K$6:K555),0)</f>
        <v>201227420.79893059</v>
      </c>
      <c r="N555" s="165">
        <f t="shared" si="45"/>
        <v>201227420.79893059</v>
      </c>
      <c r="O555" s="155">
        <f t="shared" si="46"/>
        <v>0</v>
      </c>
      <c r="P555" s="155">
        <f>IF(O555=1,SUM($O$6:O555),0)</f>
        <v>0</v>
      </c>
    </row>
    <row r="556" spans="1:16" ht="15" customHeight="1">
      <c r="A556" s="15"/>
      <c r="B556" s="194"/>
      <c r="C556" s="109"/>
      <c r="D556" s="279" t="s">
        <v>48</v>
      </c>
      <c r="E556" s="280"/>
      <c r="F556" s="281"/>
      <c r="G556" s="281"/>
      <c r="H556" s="171"/>
      <c r="I556" s="88">
        <f t="shared" si="42"/>
        <v>0</v>
      </c>
      <c r="J556" s="163">
        <f t="shared" si="43"/>
        <v>0</v>
      </c>
      <c r="K556" s="155">
        <f t="shared" si="44"/>
        <v>0</v>
      </c>
      <c r="L556" s="155">
        <f>IF(J556=1,SUM($J$6:J556),0)</f>
        <v>0</v>
      </c>
      <c r="M556" s="155">
        <f>IF(K556=1,SUM($K$6:K556),0)</f>
        <v>0</v>
      </c>
      <c r="N556" s="165">
        <f t="shared" si="45"/>
        <v>0</v>
      </c>
      <c r="O556" s="155">
        <f t="shared" si="46"/>
        <v>0</v>
      </c>
      <c r="P556" s="155">
        <f>IF(O556=1,SUM($O$6:O556),0)</f>
        <v>0</v>
      </c>
    </row>
    <row r="557" spans="1:16" ht="15" customHeight="1">
      <c r="A557" s="15"/>
      <c r="B557" s="194" t="s">
        <v>611</v>
      </c>
      <c r="C557" s="109" t="s">
        <v>612</v>
      </c>
      <c r="D557" s="279" t="s">
        <v>48</v>
      </c>
      <c r="E557" s="280"/>
      <c r="F557" s="281"/>
      <c r="G557" s="281"/>
      <c r="H557" s="171"/>
      <c r="I557" s="88">
        <f t="shared" si="42"/>
        <v>0</v>
      </c>
      <c r="J557" s="163">
        <f t="shared" si="43"/>
        <v>0</v>
      </c>
      <c r="K557" s="155">
        <f t="shared" si="44"/>
        <v>0</v>
      </c>
      <c r="L557" s="155">
        <f>IF(J557=1,SUM($J$6:J557),0)</f>
        <v>0</v>
      </c>
      <c r="M557" s="155">
        <f>IF(K557=1,SUM($K$6:K557),0)</f>
        <v>0</v>
      </c>
      <c r="N557" s="165">
        <f t="shared" si="45"/>
        <v>0</v>
      </c>
      <c r="O557" s="155">
        <f t="shared" si="46"/>
        <v>0</v>
      </c>
      <c r="P557" s="155">
        <f>IF(O557=1,SUM($O$6:O557),0)</f>
        <v>0</v>
      </c>
    </row>
    <row r="558" spans="1:16" ht="15" customHeight="1">
      <c r="A558" s="15"/>
      <c r="B558" s="194">
        <v>1</v>
      </c>
      <c r="C558" s="109" t="s">
        <v>1470</v>
      </c>
      <c r="D558" s="279" t="s">
        <v>45</v>
      </c>
      <c r="E558" s="280" t="s">
        <v>24</v>
      </c>
      <c r="F558" s="281">
        <v>5950800</v>
      </c>
      <c r="G558" s="281">
        <v>6628600</v>
      </c>
      <c r="H558" s="171"/>
      <c r="I558" s="88">
        <f t="shared" si="42"/>
        <v>6628600</v>
      </c>
      <c r="J558" s="163">
        <f t="shared" si="43"/>
        <v>0</v>
      </c>
      <c r="K558" s="155">
        <f t="shared" si="44"/>
        <v>1</v>
      </c>
      <c r="L558" s="155">
        <f>IF(J558=1,SUM($J$6:J558),0)</f>
        <v>0</v>
      </c>
      <c r="M558" s="155">
        <f>IF(K558=1,SUM($K$6:K558),0)</f>
        <v>201227421.79893059</v>
      </c>
      <c r="N558" s="165">
        <f t="shared" si="45"/>
        <v>201227421.79893059</v>
      </c>
      <c r="O558" s="155">
        <f t="shared" si="46"/>
        <v>0</v>
      </c>
      <c r="P558" s="155">
        <f>IF(O558=1,SUM($O$6:O558),0)</f>
        <v>0</v>
      </c>
    </row>
    <row r="559" spans="1:16" ht="15" customHeight="1">
      <c r="A559" s="15"/>
      <c r="B559" s="194">
        <v>2</v>
      </c>
      <c r="C559" s="109" t="s">
        <v>1471</v>
      </c>
      <c r="D559" s="279" t="s">
        <v>45</v>
      </c>
      <c r="E559" s="280" t="s">
        <v>24</v>
      </c>
      <c r="F559" s="281">
        <v>5950800</v>
      </c>
      <c r="G559" s="281">
        <v>6628600</v>
      </c>
      <c r="H559" s="171"/>
      <c r="I559" s="88">
        <f t="shared" si="42"/>
        <v>6628600</v>
      </c>
      <c r="J559" s="163">
        <f t="shared" si="43"/>
        <v>0</v>
      </c>
      <c r="K559" s="155">
        <f t="shared" si="44"/>
        <v>1</v>
      </c>
      <c r="L559" s="155">
        <f>IF(J559=1,SUM($J$6:J559),0)</f>
        <v>0</v>
      </c>
      <c r="M559" s="155">
        <f>IF(K559=1,SUM($K$6:K559),0)</f>
        <v>201227422.79893059</v>
      </c>
      <c r="N559" s="165">
        <f t="shared" si="45"/>
        <v>201227422.79893059</v>
      </c>
      <c r="O559" s="155">
        <f t="shared" si="46"/>
        <v>0</v>
      </c>
      <c r="P559" s="155">
        <f>IF(O559=1,SUM($O$6:O559),0)</f>
        <v>0</v>
      </c>
    </row>
    <row r="560" spans="1:16" ht="15" customHeight="1">
      <c r="A560" s="15"/>
      <c r="B560" s="194">
        <v>3</v>
      </c>
      <c r="C560" s="109" t="s">
        <v>1472</v>
      </c>
      <c r="D560" s="279" t="s">
        <v>45</v>
      </c>
      <c r="E560" s="280" t="s">
        <v>24</v>
      </c>
      <c r="F560" s="281">
        <v>5950800</v>
      </c>
      <c r="G560" s="281">
        <v>6628600</v>
      </c>
      <c r="H560" s="171"/>
      <c r="I560" s="88">
        <f t="shared" si="42"/>
        <v>6628600</v>
      </c>
      <c r="J560" s="163">
        <f t="shared" si="43"/>
        <v>0</v>
      </c>
      <c r="K560" s="155">
        <f t="shared" si="44"/>
        <v>1</v>
      </c>
      <c r="L560" s="155">
        <f>IF(J560=1,SUM($J$6:J560),0)</f>
        <v>0</v>
      </c>
      <c r="M560" s="155">
        <f>IF(K560=1,SUM($K$6:K560),0)</f>
        <v>201227423.79893059</v>
      </c>
      <c r="N560" s="165">
        <f t="shared" si="45"/>
        <v>201227423.79893059</v>
      </c>
      <c r="O560" s="155">
        <f t="shared" si="46"/>
        <v>0</v>
      </c>
      <c r="P560" s="155">
        <f>IF(O560=1,SUM($O$6:O560),0)</f>
        <v>0</v>
      </c>
    </row>
    <row r="561" spans="1:16" ht="15" customHeight="1">
      <c r="A561" s="15"/>
      <c r="B561" s="194">
        <v>4</v>
      </c>
      <c r="C561" s="109" t="s">
        <v>1473</v>
      </c>
      <c r="D561" s="279" t="s">
        <v>45</v>
      </c>
      <c r="E561" s="280" t="s">
        <v>24</v>
      </c>
      <c r="F561" s="281">
        <v>6374600</v>
      </c>
      <c r="G561" s="281">
        <v>7100700</v>
      </c>
      <c r="H561" s="171"/>
      <c r="I561" s="88">
        <f t="shared" si="42"/>
        <v>7100700</v>
      </c>
      <c r="J561" s="163">
        <f t="shared" si="43"/>
        <v>0</v>
      </c>
      <c r="K561" s="155">
        <f t="shared" si="44"/>
        <v>1</v>
      </c>
      <c r="L561" s="155">
        <f>IF(J561=1,SUM($J$6:J561),0)</f>
        <v>0</v>
      </c>
      <c r="M561" s="155">
        <f>IF(K561=1,SUM($K$6:K561),0)</f>
        <v>201227424.79893059</v>
      </c>
      <c r="N561" s="165">
        <f t="shared" si="45"/>
        <v>201227424.79893059</v>
      </c>
      <c r="O561" s="155">
        <f t="shared" si="46"/>
        <v>0</v>
      </c>
      <c r="P561" s="155">
        <f>IF(O561=1,SUM($O$6:O561),0)</f>
        <v>0</v>
      </c>
    </row>
    <row r="562" spans="1:16" ht="15" customHeight="1">
      <c r="A562" s="15"/>
      <c r="B562" s="194">
        <v>5</v>
      </c>
      <c r="C562" s="109" t="s">
        <v>1474</v>
      </c>
      <c r="D562" s="279" t="s">
        <v>45</v>
      </c>
      <c r="E562" s="280" t="s">
        <v>24</v>
      </c>
      <c r="F562" s="281">
        <v>6374600</v>
      </c>
      <c r="G562" s="281">
        <v>7100700</v>
      </c>
      <c r="H562" s="171"/>
      <c r="I562" s="88">
        <f t="shared" si="42"/>
        <v>7100700</v>
      </c>
      <c r="J562" s="163">
        <f t="shared" si="43"/>
        <v>0</v>
      </c>
      <c r="K562" s="155">
        <f t="shared" si="44"/>
        <v>1</v>
      </c>
      <c r="L562" s="155">
        <f>IF(J562=1,SUM($J$6:J562),0)</f>
        <v>0</v>
      </c>
      <c r="M562" s="155">
        <f>IF(K562=1,SUM($K$6:K562),0)</f>
        <v>201227425.79893059</v>
      </c>
      <c r="N562" s="165">
        <f t="shared" si="45"/>
        <v>201227425.79893059</v>
      </c>
      <c r="O562" s="155">
        <f t="shared" si="46"/>
        <v>0</v>
      </c>
      <c r="P562" s="155">
        <f>IF(O562=1,SUM($O$6:O562),0)</f>
        <v>0</v>
      </c>
    </row>
    <row r="563" spans="1:16" ht="15" customHeight="1">
      <c r="A563" s="17"/>
      <c r="B563" s="194">
        <v>6</v>
      </c>
      <c r="C563" s="109" t="s">
        <v>1475</v>
      </c>
      <c r="D563" s="279" t="s">
        <v>45</v>
      </c>
      <c r="E563" s="280" t="s">
        <v>24</v>
      </c>
      <c r="F563" s="281">
        <v>6374600</v>
      </c>
      <c r="G563" s="281">
        <v>7100700</v>
      </c>
      <c r="H563" s="171"/>
      <c r="I563" s="88">
        <f t="shared" si="42"/>
        <v>7100700</v>
      </c>
      <c r="J563" s="163">
        <f t="shared" si="43"/>
        <v>0</v>
      </c>
      <c r="K563" s="155">
        <f t="shared" si="44"/>
        <v>1</v>
      </c>
      <c r="L563" s="155">
        <f>IF(J563=1,SUM($J$6:J563),0)</f>
        <v>0</v>
      </c>
      <c r="M563" s="155">
        <f>IF(K563=1,SUM($K$6:K563),0)</f>
        <v>201227426.79893059</v>
      </c>
      <c r="N563" s="165">
        <f t="shared" si="45"/>
        <v>201227426.79893059</v>
      </c>
      <c r="O563" s="155">
        <f t="shared" si="46"/>
        <v>0</v>
      </c>
      <c r="P563" s="155">
        <f>IF(O563=1,SUM($O$6:O563),0)</f>
        <v>0</v>
      </c>
    </row>
    <row r="564" spans="1:16" ht="15" customHeight="1">
      <c r="A564" s="17"/>
      <c r="B564" s="194">
        <v>7</v>
      </c>
      <c r="C564" s="109" t="s">
        <v>1476</v>
      </c>
      <c r="D564" s="279" t="s">
        <v>45</v>
      </c>
      <c r="E564" s="280" t="s">
        <v>24</v>
      </c>
      <c r="F564" s="281">
        <v>6374600</v>
      </c>
      <c r="G564" s="281">
        <v>7100700</v>
      </c>
      <c r="H564" s="171"/>
      <c r="I564" s="88">
        <f t="shared" si="42"/>
        <v>7100700</v>
      </c>
      <c r="J564" s="163">
        <f t="shared" si="43"/>
        <v>0</v>
      </c>
      <c r="K564" s="155">
        <f t="shared" si="44"/>
        <v>1</v>
      </c>
      <c r="L564" s="155">
        <f>IF(J564=1,SUM($J$6:J564),0)</f>
        <v>0</v>
      </c>
      <c r="M564" s="155">
        <f>IF(K564=1,SUM($K$6:K564),0)</f>
        <v>201227427.79893059</v>
      </c>
      <c r="N564" s="165">
        <f t="shared" si="45"/>
        <v>201227427.79893059</v>
      </c>
      <c r="O564" s="155">
        <f t="shared" si="46"/>
        <v>0</v>
      </c>
      <c r="P564" s="155">
        <f>IF(O564=1,SUM($O$6:O564),0)</f>
        <v>0</v>
      </c>
    </row>
    <row r="565" spans="1:16" ht="15" customHeight="1">
      <c r="A565" s="15"/>
      <c r="B565" s="194">
        <v>8</v>
      </c>
      <c r="C565" s="109" t="s">
        <v>1477</v>
      </c>
      <c r="D565" s="279" t="s">
        <v>45</v>
      </c>
      <c r="E565" s="280" t="s">
        <v>24</v>
      </c>
      <c r="F565" s="281">
        <v>4927200</v>
      </c>
      <c r="G565" s="281">
        <v>5488400</v>
      </c>
      <c r="H565" s="171"/>
      <c r="I565" s="88">
        <f t="shared" si="42"/>
        <v>5488400</v>
      </c>
      <c r="J565" s="163">
        <f t="shared" si="43"/>
        <v>0</v>
      </c>
      <c r="K565" s="155">
        <f t="shared" si="44"/>
        <v>1</v>
      </c>
      <c r="L565" s="155">
        <f>IF(J565=1,SUM($J$6:J565),0)</f>
        <v>0</v>
      </c>
      <c r="M565" s="155">
        <f>IF(K565=1,SUM($K$6:K565),0)</f>
        <v>201227428.79893059</v>
      </c>
      <c r="N565" s="165">
        <f t="shared" si="45"/>
        <v>201227428.79893059</v>
      </c>
      <c r="O565" s="155">
        <f t="shared" si="46"/>
        <v>0</v>
      </c>
      <c r="P565" s="155">
        <f>IF(O565=1,SUM($O$6:O565),0)</f>
        <v>0</v>
      </c>
    </row>
    <row r="566" spans="1:16" ht="15" customHeight="1">
      <c r="A566" s="15"/>
      <c r="B566" s="194">
        <v>9</v>
      </c>
      <c r="C566" s="109" t="s">
        <v>1478</v>
      </c>
      <c r="D566" s="279" t="s">
        <v>45</v>
      </c>
      <c r="E566" s="280" t="s">
        <v>24</v>
      </c>
      <c r="F566" s="281">
        <v>4927200</v>
      </c>
      <c r="G566" s="281">
        <v>5488400</v>
      </c>
      <c r="H566" s="171"/>
      <c r="I566" s="88">
        <f t="shared" si="42"/>
        <v>5488400</v>
      </c>
      <c r="J566" s="163">
        <f t="shared" si="43"/>
        <v>0</v>
      </c>
      <c r="K566" s="155">
        <f t="shared" si="44"/>
        <v>1</v>
      </c>
      <c r="L566" s="155">
        <f>IF(J566=1,SUM($J$6:J566),0)</f>
        <v>0</v>
      </c>
      <c r="M566" s="155">
        <f>IF(K566=1,SUM($K$6:K566),0)</f>
        <v>201227429.79893059</v>
      </c>
      <c r="N566" s="165">
        <f t="shared" si="45"/>
        <v>201227429.79893059</v>
      </c>
      <c r="O566" s="155">
        <f t="shared" si="46"/>
        <v>0</v>
      </c>
      <c r="P566" s="155">
        <f>IF(O566=1,SUM($O$6:O566),0)</f>
        <v>0</v>
      </c>
    </row>
    <row r="567" spans="1:16" ht="15" customHeight="1">
      <c r="A567" s="15"/>
      <c r="B567" s="194">
        <v>10</v>
      </c>
      <c r="C567" s="109" t="s">
        <v>1479</v>
      </c>
      <c r="D567" s="279" t="s">
        <v>45</v>
      </c>
      <c r="E567" s="280" t="s">
        <v>24</v>
      </c>
      <c r="F567" s="281">
        <v>4927200</v>
      </c>
      <c r="G567" s="281">
        <v>5488400</v>
      </c>
      <c r="H567" s="171"/>
      <c r="I567" s="88">
        <f t="shared" si="42"/>
        <v>5488400</v>
      </c>
      <c r="J567" s="163">
        <f t="shared" si="43"/>
        <v>0</v>
      </c>
      <c r="K567" s="155">
        <f t="shared" si="44"/>
        <v>1</v>
      </c>
      <c r="L567" s="155">
        <f>IF(J567=1,SUM($J$6:J567),0)</f>
        <v>0</v>
      </c>
      <c r="M567" s="155">
        <f>IF(K567=1,SUM($K$6:K567),0)</f>
        <v>201227430.79893059</v>
      </c>
      <c r="N567" s="165">
        <f t="shared" si="45"/>
        <v>201227430.79893059</v>
      </c>
      <c r="O567" s="155">
        <f t="shared" si="46"/>
        <v>0</v>
      </c>
      <c r="P567" s="155">
        <f>IF(O567=1,SUM($O$6:O567),0)</f>
        <v>0</v>
      </c>
    </row>
    <row r="568" spans="1:16" ht="15" customHeight="1">
      <c r="A568" s="15"/>
      <c r="B568" s="194">
        <v>11</v>
      </c>
      <c r="C568" s="109" t="s">
        <v>1480</v>
      </c>
      <c r="D568" s="279" t="s">
        <v>45</v>
      </c>
      <c r="E568" s="280" t="s">
        <v>24</v>
      </c>
      <c r="F568" s="281">
        <v>5602300</v>
      </c>
      <c r="G568" s="281">
        <v>6240400</v>
      </c>
      <c r="H568" s="171"/>
      <c r="I568" s="88">
        <f t="shared" si="42"/>
        <v>6240400</v>
      </c>
      <c r="J568" s="163">
        <f t="shared" si="43"/>
        <v>0</v>
      </c>
      <c r="K568" s="155">
        <f t="shared" si="44"/>
        <v>1</v>
      </c>
      <c r="L568" s="155">
        <f>IF(J568=1,SUM($J$6:J568),0)</f>
        <v>0</v>
      </c>
      <c r="M568" s="155">
        <f>IF(K568=1,SUM($K$6:K568),0)</f>
        <v>201227431.79893059</v>
      </c>
      <c r="N568" s="165">
        <f t="shared" si="45"/>
        <v>201227431.79893059</v>
      </c>
      <c r="O568" s="155">
        <f t="shared" si="46"/>
        <v>0</v>
      </c>
      <c r="P568" s="155">
        <f>IF(O568=1,SUM($O$6:O568),0)</f>
        <v>0</v>
      </c>
    </row>
    <row r="569" spans="1:16" ht="15" customHeight="1">
      <c r="A569" s="15"/>
      <c r="B569" s="194">
        <v>12</v>
      </c>
      <c r="C569" s="109" t="s">
        <v>1481</v>
      </c>
      <c r="D569" s="279" t="s">
        <v>45</v>
      </c>
      <c r="E569" s="280" t="s">
        <v>24</v>
      </c>
      <c r="F569" s="281">
        <v>5602300</v>
      </c>
      <c r="G569" s="281">
        <v>6240400</v>
      </c>
      <c r="H569" s="171"/>
      <c r="I569" s="88">
        <f t="shared" si="42"/>
        <v>6240400</v>
      </c>
      <c r="J569" s="163">
        <f t="shared" si="43"/>
        <v>0</v>
      </c>
      <c r="K569" s="155">
        <f t="shared" si="44"/>
        <v>1</v>
      </c>
      <c r="L569" s="155">
        <f>IF(J569=1,SUM($J$6:J569),0)</f>
        <v>0</v>
      </c>
      <c r="M569" s="155">
        <f>IF(K569=1,SUM($K$6:K569),0)</f>
        <v>201227432.79893059</v>
      </c>
      <c r="N569" s="165">
        <f t="shared" si="45"/>
        <v>201227432.79893059</v>
      </c>
      <c r="O569" s="155">
        <f t="shared" si="46"/>
        <v>0</v>
      </c>
      <c r="P569" s="155">
        <f>IF(O569=1,SUM($O$6:O569),0)</f>
        <v>0</v>
      </c>
    </row>
    <row r="570" spans="1:16" ht="15" customHeight="1">
      <c r="A570" s="15"/>
      <c r="B570" s="194">
        <v>13</v>
      </c>
      <c r="C570" s="109" t="s">
        <v>1482</v>
      </c>
      <c r="D570" s="279" t="s">
        <v>45</v>
      </c>
      <c r="E570" s="280" t="s">
        <v>24</v>
      </c>
      <c r="F570" s="281">
        <v>5602300</v>
      </c>
      <c r="G570" s="281">
        <v>6240400</v>
      </c>
      <c r="H570" s="171"/>
      <c r="I570" s="88">
        <f t="shared" si="42"/>
        <v>6240400</v>
      </c>
      <c r="J570" s="163">
        <f t="shared" si="43"/>
        <v>0</v>
      </c>
      <c r="K570" s="155">
        <f t="shared" si="44"/>
        <v>1</v>
      </c>
      <c r="L570" s="155">
        <f>IF(J570=1,SUM($J$6:J570),0)</f>
        <v>0</v>
      </c>
      <c r="M570" s="155">
        <f>IF(K570=1,SUM($K$6:K570),0)</f>
        <v>201227433.79893059</v>
      </c>
      <c r="N570" s="165">
        <f t="shared" si="45"/>
        <v>201227433.79893059</v>
      </c>
      <c r="O570" s="155">
        <f t="shared" si="46"/>
        <v>0</v>
      </c>
      <c r="P570" s="155">
        <f>IF(O570=1,SUM($O$6:O570),0)</f>
        <v>0</v>
      </c>
    </row>
    <row r="571" spans="1:16" ht="15" customHeight="1">
      <c r="A571" s="15"/>
      <c r="B571" s="194">
        <v>14</v>
      </c>
      <c r="C571" s="109" t="s">
        <v>1483</v>
      </c>
      <c r="D571" s="279" t="s">
        <v>45</v>
      </c>
      <c r="E571" s="280" t="s">
        <v>24</v>
      </c>
      <c r="F571" s="281">
        <v>5529300</v>
      </c>
      <c r="G571" s="281">
        <v>6159100</v>
      </c>
      <c r="H571" s="171"/>
      <c r="I571" s="88">
        <f t="shared" si="42"/>
        <v>6159100</v>
      </c>
      <c r="J571" s="163">
        <f t="shared" si="43"/>
        <v>0</v>
      </c>
      <c r="K571" s="155">
        <f t="shared" si="44"/>
        <v>1</v>
      </c>
      <c r="L571" s="155">
        <f>IF(J571=1,SUM($J$6:J571),0)</f>
        <v>0</v>
      </c>
      <c r="M571" s="155">
        <f>IF(K571=1,SUM($K$6:K571),0)</f>
        <v>201227434.79893059</v>
      </c>
      <c r="N571" s="165">
        <f t="shared" si="45"/>
        <v>201227434.79893059</v>
      </c>
      <c r="O571" s="155">
        <f t="shared" si="46"/>
        <v>0</v>
      </c>
      <c r="P571" s="155">
        <f>IF(O571=1,SUM($O$6:O571),0)</f>
        <v>0</v>
      </c>
    </row>
    <row r="572" spans="1:16" ht="15" customHeight="1">
      <c r="A572" s="15"/>
      <c r="B572" s="194">
        <v>15</v>
      </c>
      <c r="C572" s="109" t="s">
        <v>1484</v>
      </c>
      <c r="D572" s="279" t="s">
        <v>45</v>
      </c>
      <c r="E572" s="280" t="s">
        <v>24</v>
      </c>
      <c r="F572" s="281">
        <v>5529300</v>
      </c>
      <c r="G572" s="281">
        <v>6159100</v>
      </c>
      <c r="H572" s="171"/>
      <c r="I572" s="88">
        <f t="shared" si="42"/>
        <v>6159100</v>
      </c>
      <c r="J572" s="163">
        <f t="shared" si="43"/>
        <v>0</v>
      </c>
      <c r="K572" s="155">
        <f t="shared" si="44"/>
        <v>1</v>
      </c>
      <c r="L572" s="155">
        <f>IF(J572=1,SUM($J$6:J572),0)</f>
        <v>0</v>
      </c>
      <c r="M572" s="155">
        <f>IF(K572=1,SUM($K$6:K572),0)</f>
        <v>201227435.79893059</v>
      </c>
      <c r="N572" s="165">
        <f t="shared" si="45"/>
        <v>201227435.79893059</v>
      </c>
      <c r="O572" s="155">
        <f t="shared" si="46"/>
        <v>0</v>
      </c>
      <c r="P572" s="155">
        <f>IF(O572=1,SUM($O$6:O572),0)</f>
        <v>0</v>
      </c>
    </row>
    <row r="573" spans="1:16" ht="15" customHeight="1">
      <c r="A573" s="15"/>
      <c r="B573" s="194">
        <v>16</v>
      </c>
      <c r="C573" s="109" t="s">
        <v>1485</v>
      </c>
      <c r="D573" s="279" t="s">
        <v>45</v>
      </c>
      <c r="E573" s="280" t="s">
        <v>24</v>
      </c>
      <c r="F573" s="281">
        <v>5529300</v>
      </c>
      <c r="G573" s="281">
        <v>6159100</v>
      </c>
      <c r="H573" s="171"/>
      <c r="I573" s="88">
        <f t="shared" si="42"/>
        <v>6159100</v>
      </c>
      <c r="J573" s="163">
        <f t="shared" si="43"/>
        <v>0</v>
      </c>
      <c r="K573" s="155">
        <f t="shared" si="44"/>
        <v>1</v>
      </c>
      <c r="L573" s="155">
        <f>IF(J573=1,SUM($J$6:J573),0)</f>
        <v>0</v>
      </c>
      <c r="M573" s="155">
        <f>IF(K573=1,SUM($K$6:K573),0)</f>
        <v>201227436.79893059</v>
      </c>
      <c r="N573" s="165">
        <f t="shared" si="45"/>
        <v>201227436.79893059</v>
      </c>
      <c r="O573" s="155">
        <f t="shared" si="46"/>
        <v>0</v>
      </c>
      <c r="P573" s="155">
        <f>IF(O573=1,SUM($O$6:O573),0)</f>
        <v>0</v>
      </c>
    </row>
    <row r="574" spans="1:16" ht="15" customHeight="1">
      <c r="A574" s="15"/>
      <c r="B574" s="194">
        <v>17</v>
      </c>
      <c r="C574" s="109" t="s">
        <v>1486</v>
      </c>
      <c r="D574" s="279" t="s">
        <v>45</v>
      </c>
      <c r="E574" s="280" t="s">
        <v>24</v>
      </c>
      <c r="F574" s="281">
        <v>5030000</v>
      </c>
      <c r="G574" s="281">
        <v>5602900</v>
      </c>
      <c r="H574" s="171"/>
      <c r="I574" s="88">
        <f t="shared" si="42"/>
        <v>5602900</v>
      </c>
      <c r="J574" s="163">
        <f t="shared" si="43"/>
        <v>0</v>
      </c>
      <c r="K574" s="155">
        <f t="shared" si="44"/>
        <v>1</v>
      </c>
      <c r="L574" s="155">
        <f>IF(J574=1,SUM($J$6:J574),0)</f>
        <v>0</v>
      </c>
      <c r="M574" s="155">
        <f>IF(K574=1,SUM($K$6:K574),0)</f>
        <v>201227437.79893059</v>
      </c>
      <c r="N574" s="165">
        <f t="shared" si="45"/>
        <v>201227437.79893059</v>
      </c>
      <c r="O574" s="155">
        <f t="shared" si="46"/>
        <v>0</v>
      </c>
      <c r="P574" s="155">
        <f>IF(O574=1,SUM($O$6:O574),0)</f>
        <v>0</v>
      </c>
    </row>
    <row r="575" spans="1:16" ht="15" customHeight="1">
      <c r="A575" s="15"/>
      <c r="B575" s="194">
        <v>18</v>
      </c>
      <c r="C575" s="109" t="s">
        <v>1487</v>
      </c>
      <c r="D575" s="279" t="s">
        <v>45</v>
      </c>
      <c r="E575" s="280" t="s">
        <v>24</v>
      </c>
      <c r="F575" s="281">
        <v>7223500</v>
      </c>
      <c r="G575" s="281">
        <v>8046300</v>
      </c>
      <c r="H575" s="171"/>
      <c r="I575" s="88">
        <f t="shared" si="42"/>
        <v>8046300</v>
      </c>
      <c r="J575" s="163">
        <f t="shared" si="43"/>
        <v>0</v>
      </c>
      <c r="K575" s="155">
        <f t="shared" si="44"/>
        <v>1</v>
      </c>
      <c r="L575" s="155">
        <f>IF(J575=1,SUM($J$6:J575),0)</f>
        <v>0</v>
      </c>
      <c r="M575" s="155">
        <f>IF(K575=1,SUM($K$6:K575),0)</f>
        <v>201227438.79893059</v>
      </c>
      <c r="N575" s="165">
        <f t="shared" si="45"/>
        <v>201227438.79893059</v>
      </c>
      <c r="O575" s="155">
        <f t="shared" si="46"/>
        <v>0</v>
      </c>
      <c r="P575" s="155">
        <f>IF(O575=1,SUM($O$6:O575),0)</f>
        <v>0</v>
      </c>
    </row>
    <row r="576" spans="1:16" ht="15" customHeight="1">
      <c r="A576" s="15"/>
      <c r="B576" s="194">
        <v>19</v>
      </c>
      <c r="C576" s="109" t="s">
        <v>1488</v>
      </c>
      <c r="D576" s="279" t="s">
        <v>45</v>
      </c>
      <c r="E576" s="280" t="s">
        <v>24</v>
      </c>
      <c r="F576" s="283">
        <v>7275900</v>
      </c>
      <c r="G576" s="283">
        <v>8104600</v>
      </c>
      <c r="H576" s="171"/>
      <c r="I576" s="88">
        <f t="shared" si="42"/>
        <v>8104600</v>
      </c>
      <c r="J576" s="163">
        <f t="shared" si="43"/>
        <v>0</v>
      </c>
      <c r="K576" s="155">
        <f t="shared" si="44"/>
        <v>1</v>
      </c>
      <c r="L576" s="155">
        <f>IF(J576=1,SUM($J$6:J576),0)</f>
        <v>0</v>
      </c>
      <c r="M576" s="155">
        <f>IF(K576=1,SUM($K$6:K576),0)</f>
        <v>201227439.79893059</v>
      </c>
      <c r="N576" s="165">
        <f t="shared" si="45"/>
        <v>201227439.79893059</v>
      </c>
      <c r="O576" s="155">
        <f t="shared" si="46"/>
        <v>0</v>
      </c>
      <c r="P576" s="155">
        <f>IF(O576=1,SUM($O$6:O576),0)</f>
        <v>0</v>
      </c>
    </row>
    <row r="577" spans="1:16" ht="15" customHeight="1">
      <c r="A577" s="15"/>
      <c r="B577" s="194">
        <v>20</v>
      </c>
      <c r="C577" s="109" t="s">
        <v>1489</v>
      </c>
      <c r="D577" s="279" t="s">
        <v>45</v>
      </c>
      <c r="E577" s="280" t="s">
        <v>24</v>
      </c>
      <c r="F577" s="281">
        <v>7275900</v>
      </c>
      <c r="G577" s="281">
        <v>8104600</v>
      </c>
      <c r="H577" s="171"/>
      <c r="I577" s="88">
        <f t="shared" si="42"/>
        <v>8104600</v>
      </c>
      <c r="J577" s="163">
        <f t="shared" si="43"/>
        <v>0</v>
      </c>
      <c r="K577" s="155">
        <f t="shared" si="44"/>
        <v>1</v>
      </c>
      <c r="L577" s="155">
        <f>IF(J577=1,SUM($J$6:J577),0)</f>
        <v>0</v>
      </c>
      <c r="M577" s="155">
        <f>IF(K577=1,SUM($K$6:K577),0)</f>
        <v>201227440.79893059</v>
      </c>
      <c r="N577" s="165">
        <f t="shared" si="45"/>
        <v>201227440.79893059</v>
      </c>
      <c r="O577" s="155">
        <f t="shared" si="46"/>
        <v>0</v>
      </c>
      <c r="P577" s="155">
        <f>IF(O577=1,SUM($O$6:O577),0)</f>
        <v>0</v>
      </c>
    </row>
    <row r="578" spans="1:16" ht="15" customHeight="1">
      <c r="A578" s="15"/>
      <c r="B578" s="194">
        <v>21</v>
      </c>
      <c r="C578" s="109" t="s">
        <v>1490</v>
      </c>
      <c r="D578" s="279" t="s">
        <v>45</v>
      </c>
      <c r="E578" s="280" t="s">
        <v>24</v>
      </c>
      <c r="F578" s="281">
        <v>5224600</v>
      </c>
      <c r="G578" s="281">
        <v>5819700</v>
      </c>
      <c r="H578" s="171"/>
      <c r="I578" s="88">
        <f t="shared" si="42"/>
        <v>5819700</v>
      </c>
      <c r="J578" s="163">
        <f t="shared" si="43"/>
        <v>0</v>
      </c>
      <c r="K578" s="155">
        <f t="shared" si="44"/>
        <v>1</v>
      </c>
      <c r="L578" s="155">
        <f>IF(J578=1,SUM($J$6:J578),0)</f>
        <v>0</v>
      </c>
      <c r="M578" s="155">
        <f>IF(K578=1,SUM($K$6:K578),0)</f>
        <v>201227441.79893059</v>
      </c>
      <c r="N578" s="165">
        <f t="shared" si="45"/>
        <v>201227441.79893059</v>
      </c>
      <c r="O578" s="155">
        <f t="shared" si="46"/>
        <v>0</v>
      </c>
      <c r="P578" s="155">
        <f>IF(O578=1,SUM($O$6:O578),0)</f>
        <v>0</v>
      </c>
    </row>
    <row r="579" spans="1:16" ht="15" customHeight="1">
      <c r="A579" s="15"/>
      <c r="B579" s="194">
        <v>22</v>
      </c>
      <c r="C579" s="109" t="s">
        <v>1491</v>
      </c>
      <c r="D579" s="279" t="s">
        <v>45</v>
      </c>
      <c r="E579" s="280" t="s">
        <v>24</v>
      </c>
      <c r="F579" s="281">
        <v>5224600</v>
      </c>
      <c r="G579" s="281">
        <v>5819700</v>
      </c>
      <c r="H579" s="171"/>
      <c r="I579" s="88">
        <f t="shared" si="42"/>
        <v>5819700</v>
      </c>
      <c r="J579" s="163">
        <f t="shared" si="43"/>
        <v>0</v>
      </c>
      <c r="K579" s="155">
        <f t="shared" si="44"/>
        <v>1</v>
      </c>
      <c r="L579" s="155">
        <f>IF(J579=1,SUM($J$6:J579),0)</f>
        <v>0</v>
      </c>
      <c r="M579" s="155">
        <f>IF(K579=1,SUM($K$6:K579),0)</f>
        <v>201227442.79893059</v>
      </c>
      <c r="N579" s="165">
        <f t="shared" si="45"/>
        <v>201227442.79893059</v>
      </c>
      <c r="O579" s="155">
        <f t="shared" si="46"/>
        <v>0</v>
      </c>
      <c r="P579" s="155">
        <f>IF(O579=1,SUM($O$6:O579),0)</f>
        <v>0</v>
      </c>
    </row>
    <row r="580" spans="1:16" ht="15" customHeight="1">
      <c r="A580" s="15"/>
      <c r="B580" s="194">
        <v>23</v>
      </c>
      <c r="C580" s="109" t="s">
        <v>1492</v>
      </c>
      <c r="D580" s="279" t="s">
        <v>45</v>
      </c>
      <c r="E580" s="280" t="s">
        <v>24</v>
      </c>
      <c r="F580" s="281">
        <v>2857700</v>
      </c>
      <c r="G580" s="281">
        <v>3183200</v>
      </c>
      <c r="H580" s="171"/>
      <c r="I580" s="88">
        <f t="shared" ref="I580:I681" si="47">IF($I$5=$G$4,G580,(IF($I$5=$F$4,F580,0)))</f>
        <v>3183200</v>
      </c>
      <c r="J580" s="163">
        <f t="shared" si="43"/>
        <v>0</v>
      </c>
      <c r="K580" s="155">
        <f t="shared" si="44"/>
        <v>1</v>
      </c>
      <c r="L580" s="155">
        <f>IF(J580=1,SUM($J$6:J580),0)</f>
        <v>0</v>
      </c>
      <c r="M580" s="155">
        <f>IF(K580=1,SUM($K$6:K580),0)</f>
        <v>201227443.79893059</v>
      </c>
      <c r="N580" s="165">
        <f t="shared" si="45"/>
        <v>201227443.79893059</v>
      </c>
      <c r="O580" s="155">
        <f t="shared" si="46"/>
        <v>0</v>
      </c>
      <c r="P580" s="155">
        <f>IF(O580=1,SUM($O$6:O580),0)</f>
        <v>0</v>
      </c>
    </row>
    <row r="581" spans="1:16" ht="15" customHeight="1">
      <c r="A581" s="15"/>
      <c r="B581" s="194">
        <v>24</v>
      </c>
      <c r="C581" s="109" t="s">
        <v>1493</v>
      </c>
      <c r="D581" s="279" t="s">
        <v>45</v>
      </c>
      <c r="E581" s="280" t="s">
        <v>24</v>
      </c>
      <c r="F581" s="281">
        <v>2857700</v>
      </c>
      <c r="G581" s="281">
        <v>3183200</v>
      </c>
      <c r="H581" s="171"/>
      <c r="I581" s="88">
        <f t="shared" si="47"/>
        <v>3183200</v>
      </c>
      <c r="J581" s="163">
        <f t="shared" si="43"/>
        <v>0</v>
      </c>
      <c r="K581" s="155">
        <f t="shared" si="44"/>
        <v>1</v>
      </c>
      <c r="L581" s="155">
        <f>IF(J581=1,SUM($J$6:J581),0)</f>
        <v>0</v>
      </c>
      <c r="M581" s="155">
        <f>IF(K581=1,SUM($K$6:K581),0)</f>
        <v>201227444.79893059</v>
      </c>
      <c r="N581" s="165">
        <f t="shared" si="45"/>
        <v>201227444.79893059</v>
      </c>
      <c r="O581" s="155">
        <f t="shared" si="46"/>
        <v>0</v>
      </c>
      <c r="P581" s="155">
        <f>IF(O581=1,SUM($O$6:O581),0)</f>
        <v>0</v>
      </c>
    </row>
    <row r="582" spans="1:16" ht="15" customHeight="1">
      <c r="A582" s="15"/>
      <c r="B582" s="194">
        <v>25</v>
      </c>
      <c r="C582" s="109" t="s">
        <v>1494</v>
      </c>
      <c r="D582" s="279" t="s">
        <v>45</v>
      </c>
      <c r="E582" s="280" t="s">
        <v>24</v>
      </c>
      <c r="F582" s="281">
        <v>3401800</v>
      </c>
      <c r="G582" s="281">
        <v>3789300</v>
      </c>
      <c r="H582" s="171"/>
      <c r="I582" s="88">
        <f t="shared" si="47"/>
        <v>3789300</v>
      </c>
      <c r="J582" s="163">
        <f t="shared" si="43"/>
        <v>0</v>
      </c>
      <c r="K582" s="155">
        <f t="shared" si="44"/>
        <v>1</v>
      </c>
      <c r="L582" s="155">
        <f>IF(J582=1,SUM($J$6:J582),0)</f>
        <v>0</v>
      </c>
      <c r="M582" s="155">
        <f>IF(K582=1,SUM($K$6:K582),0)</f>
        <v>201227445.79893059</v>
      </c>
      <c r="N582" s="165">
        <f t="shared" si="45"/>
        <v>201227445.79893059</v>
      </c>
      <c r="O582" s="155">
        <f t="shared" si="46"/>
        <v>0</v>
      </c>
      <c r="P582" s="155">
        <f>IF(O582=1,SUM($O$6:O582),0)</f>
        <v>0</v>
      </c>
    </row>
    <row r="583" spans="1:16" ht="15" customHeight="1">
      <c r="A583" s="15"/>
      <c r="B583" s="194">
        <v>26</v>
      </c>
      <c r="C583" s="109" t="s">
        <v>289</v>
      </c>
      <c r="D583" s="279" t="s">
        <v>45</v>
      </c>
      <c r="E583" s="280" t="s">
        <v>24</v>
      </c>
      <c r="F583" s="281">
        <v>2935500</v>
      </c>
      <c r="G583" s="281">
        <v>3269900</v>
      </c>
      <c r="H583" s="175"/>
      <c r="I583" s="88">
        <f t="shared" si="47"/>
        <v>3269900</v>
      </c>
      <c r="J583" s="163">
        <f t="shared" si="43"/>
        <v>0</v>
      </c>
      <c r="K583" s="155">
        <f t="shared" si="44"/>
        <v>1</v>
      </c>
      <c r="L583" s="155">
        <f>IF(J583=1,SUM($J$6:J583),0)</f>
        <v>0</v>
      </c>
      <c r="M583" s="155">
        <f>IF(K583=1,SUM($K$6:K583),0)</f>
        <v>201227446.79893059</v>
      </c>
      <c r="N583" s="165">
        <f t="shared" si="45"/>
        <v>201227446.79893059</v>
      </c>
      <c r="O583" s="155">
        <f t="shared" si="46"/>
        <v>0</v>
      </c>
      <c r="P583" s="155">
        <f>IF(O583=1,SUM($O$6:O583),0)</f>
        <v>0</v>
      </c>
    </row>
    <row r="584" spans="1:16" ht="15" customHeight="1">
      <c r="A584" s="15"/>
      <c r="B584" s="194">
        <v>27</v>
      </c>
      <c r="C584" s="109" t="s">
        <v>290</v>
      </c>
      <c r="D584" s="279" t="s">
        <v>45</v>
      </c>
      <c r="E584" s="280" t="s">
        <v>24</v>
      </c>
      <c r="F584" s="281">
        <v>4180700</v>
      </c>
      <c r="G584" s="281">
        <v>4656900</v>
      </c>
      <c r="H584" s="175"/>
      <c r="I584" s="88">
        <f t="shared" si="47"/>
        <v>4656900</v>
      </c>
      <c r="J584" s="163">
        <f t="shared" si="43"/>
        <v>0</v>
      </c>
      <c r="K584" s="155">
        <f t="shared" si="44"/>
        <v>1</v>
      </c>
      <c r="L584" s="155">
        <f>IF(J584=1,SUM($J$6:J584),0)</f>
        <v>0</v>
      </c>
      <c r="M584" s="155">
        <f>IF(K584=1,SUM($K$6:K584),0)</f>
        <v>201227447.79893059</v>
      </c>
      <c r="N584" s="165">
        <f t="shared" si="45"/>
        <v>201227447.79893059</v>
      </c>
      <c r="O584" s="155">
        <f t="shared" si="46"/>
        <v>0</v>
      </c>
      <c r="P584" s="155">
        <f>IF(O584=1,SUM($O$6:O584),0)</f>
        <v>0</v>
      </c>
    </row>
    <row r="585" spans="1:16" ht="15" customHeight="1">
      <c r="A585" s="15"/>
      <c r="B585" s="194">
        <v>28</v>
      </c>
      <c r="C585" s="109" t="s">
        <v>291</v>
      </c>
      <c r="D585" s="279" t="s">
        <v>45</v>
      </c>
      <c r="E585" s="280" t="s">
        <v>24</v>
      </c>
      <c r="F585" s="281">
        <v>7316100</v>
      </c>
      <c r="G585" s="281">
        <v>8149400</v>
      </c>
      <c r="H585" s="175"/>
      <c r="I585" s="88">
        <f t="shared" si="47"/>
        <v>8149400</v>
      </c>
      <c r="J585" s="163">
        <f t="shared" ref="J585:J648" si="48">IF(D585="MDU-KD",1,0)</f>
        <v>0</v>
      </c>
      <c r="K585" s="155">
        <f t="shared" ref="K585:K648" si="49">IF(D585="HDW",1,0)</f>
        <v>1</v>
      </c>
      <c r="L585" s="155">
        <f>IF(J585=1,SUM($J$6:J585),0)</f>
        <v>0</v>
      </c>
      <c r="M585" s="155">
        <f>IF(K585=1,SUM($K$6:K585),0)</f>
        <v>201227448.79893059</v>
      </c>
      <c r="N585" s="165">
        <f t="shared" ref="N585:N648" si="50">IF(L585=0,M585,L585)</f>
        <v>201227448.79893059</v>
      </c>
      <c r="O585" s="155">
        <f t="shared" ref="O585:O648" si="51">IF(E585=0,0,IF(LEFT(C585,11)="Tiang Beton",1,0))</f>
        <v>0</v>
      </c>
      <c r="P585" s="155">
        <f>IF(O585=1,SUM($O$6:O585),0)</f>
        <v>0</v>
      </c>
    </row>
    <row r="586" spans="1:16" ht="15" customHeight="1">
      <c r="A586" s="15"/>
      <c r="B586" s="194">
        <v>29</v>
      </c>
      <c r="C586" s="109" t="s">
        <v>292</v>
      </c>
      <c r="D586" s="279" t="s">
        <v>45</v>
      </c>
      <c r="E586" s="280" t="s">
        <v>8</v>
      </c>
      <c r="F586" s="281">
        <v>34800</v>
      </c>
      <c r="G586" s="281">
        <v>38800</v>
      </c>
      <c r="H586" s="175"/>
      <c r="I586" s="88">
        <f t="shared" si="47"/>
        <v>38800</v>
      </c>
      <c r="J586" s="163">
        <f t="shared" si="48"/>
        <v>0</v>
      </c>
      <c r="K586" s="155">
        <f t="shared" si="49"/>
        <v>1</v>
      </c>
      <c r="L586" s="155">
        <f>IF(J586=1,SUM($J$6:J586),0)</f>
        <v>0</v>
      </c>
      <c r="M586" s="155">
        <f>IF(K586=1,SUM($K$6:K586),0)</f>
        <v>201227449.79893059</v>
      </c>
      <c r="N586" s="165">
        <f t="shared" si="50"/>
        <v>201227449.79893059</v>
      </c>
      <c r="O586" s="155">
        <f t="shared" si="51"/>
        <v>0</v>
      </c>
      <c r="P586" s="155">
        <f>IF(O586=1,SUM($O$6:O586),0)</f>
        <v>0</v>
      </c>
    </row>
    <row r="587" spans="1:16" ht="15" customHeight="1">
      <c r="A587" s="15"/>
      <c r="B587" s="194">
        <v>30</v>
      </c>
      <c r="C587" s="109" t="s">
        <v>294</v>
      </c>
      <c r="D587" s="279" t="s">
        <v>45</v>
      </c>
      <c r="E587" s="280" t="s">
        <v>8</v>
      </c>
      <c r="F587" s="281">
        <v>11200</v>
      </c>
      <c r="G587" s="281">
        <v>12500</v>
      </c>
      <c r="H587" s="175"/>
      <c r="I587" s="88">
        <f t="shared" si="47"/>
        <v>12500</v>
      </c>
      <c r="J587" s="163">
        <f t="shared" si="48"/>
        <v>0</v>
      </c>
      <c r="K587" s="155">
        <f t="shared" si="49"/>
        <v>1</v>
      </c>
      <c r="L587" s="155">
        <f>IF(J587=1,SUM($J$6:J587),0)</f>
        <v>0</v>
      </c>
      <c r="M587" s="155">
        <f>IF(K587=1,SUM($K$6:K587),0)</f>
        <v>201227450.79893059</v>
      </c>
      <c r="N587" s="165">
        <f t="shared" si="50"/>
        <v>201227450.79893059</v>
      </c>
      <c r="O587" s="155">
        <f t="shared" si="51"/>
        <v>0</v>
      </c>
      <c r="P587" s="155">
        <f>IF(O587=1,SUM($O$6:O587),0)</f>
        <v>0</v>
      </c>
    </row>
    <row r="588" spans="1:16" ht="15" customHeight="1">
      <c r="A588" s="15"/>
      <c r="B588" s="194">
        <v>31</v>
      </c>
      <c r="C588" s="109" t="s">
        <v>34</v>
      </c>
      <c r="D588" s="279" t="s">
        <v>45</v>
      </c>
      <c r="E588" s="280" t="s">
        <v>8</v>
      </c>
      <c r="F588" s="281">
        <v>6100</v>
      </c>
      <c r="G588" s="281">
        <v>6100</v>
      </c>
      <c r="H588" s="175"/>
      <c r="I588" s="88">
        <f t="shared" si="47"/>
        <v>6100</v>
      </c>
      <c r="J588" s="163">
        <f t="shared" si="48"/>
        <v>0</v>
      </c>
      <c r="K588" s="155">
        <f t="shared" si="49"/>
        <v>1</v>
      </c>
      <c r="L588" s="155">
        <f>IF(J588=1,SUM($J$6:J588),0)</f>
        <v>0</v>
      </c>
      <c r="M588" s="155">
        <f>IF(K588=1,SUM($K$6:K588),0)</f>
        <v>201227451.79893059</v>
      </c>
      <c r="N588" s="165">
        <f t="shared" si="50"/>
        <v>201227451.79893059</v>
      </c>
      <c r="O588" s="155">
        <f t="shared" si="51"/>
        <v>0</v>
      </c>
      <c r="P588" s="155">
        <f>IF(O588=1,SUM($O$6:O588),0)</f>
        <v>0</v>
      </c>
    </row>
    <row r="589" spans="1:16" ht="15" customHeight="1">
      <c r="A589" s="15"/>
      <c r="B589" s="194">
        <v>32</v>
      </c>
      <c r="C589" s="109" t="s">
        <v>613</v>
      </c>
      <c r="D589" s="279" t="s">
        <v>45</v>
      </c>
      <c r="E589" s="280" t="s">
        <v>8</v>
      </c>
      <c r="F589" s="281">
        <v>18200</v>
      </c>
      <c r="G589" s="281">
        <v>38718.5</v>
      </c>
      <c r="H589" s="175"/>
      <c r="I589" s="88">
        <f t="shared" si="47"/>
        <v>38718.5</v>
      </c>
      <c r="J589" s="163">
        <f t="shared" si="48"/>
        <v>0</v>
      </c>
      <c r="K589" s="155">
        <f t="shared" si="49"/>
        <v>1</v>
      </c>
      <c r="L589" s="155">
        <f>IF(J589=1,SUM($J$6:J589),0)</f>
        <v>0</v>
      </c>
      <c r="M589" s="155">
        <f>IF(K589=1,SUM($K$6:K589),0)</f>
        <v>201227452.79893059</v>
      </c>
      <c r="N589" s="165">
        <f t="shared" si="50"/>
        <v>201227452.79893059</v>
      </c>
      <c r="O589" s="155">
        <f t="shared" si="51"/>
        <v>0</v>
      </c>
      <c r="P589" s="155">
        <f>IF(O589=1,SUM($O$6:O589),0)</f>
        <v>0</v>
      </c>
    </row>
    <row r="590" spans="1:16" ht="15" customHeight="1">
      <c r="A590" s="15"/>
      <c r="B590" s="194">
        <v>33</v>
      </c>
      <c r="C590" s="109" t="s">
        <v>614</v>
      </c>
      <c r="D590" s="279" t="s">
        <v>45</v>
      </c>
      <c r="E590" s="280" t="s">
        <v>8</v>
      </c>
      <c r="F590" s="281">
        <v>83900</v>
      </c>
      <c r="G590" s="281">
        <v>218596</v>
      </c>
      <c r="H590" s="175"/>
      <c r="I590" s="88">
        <f t="shared" si="47"/>
        <v>218596</v>
      </c>
      <c r="J590" s="163">
        <f t="shared" si="48"/>
        <v>0</v>
      </c>
      <c r="K590" s="155">
        <f t="shared" si="49"/>
        <v>1</v>
      </c>
      <c r="L590" s="155">
        <f>IF(J590=1,SUM($J$6:J590),0)</f>
        <v>0</v>
      </c>
      <c r="M590" s="155">
        <f>IF(K590=1,SUM($K$6:K590),0)</f>
        <v>201227453.79893059</v>
      </c>
      <c r="N590" s="165">
        <f t="shared" si="50"/>
        <v>201227453.79893059</v>
      </c>
      <c r="O590" s="155">
        <f t="shared" si="51"/>
        <v>0</v>
      </c>
      <c r="P590" s="155">
        <f>IF(O590=1,SUM($O$6:O590),0)</f>
        <v>0</v>
      </c>
    </row>
    <row r="591" spans="1:16" ht="15" customHeight="1">
      <c r="A591" s="15"/>
      <c r="B591" s="194">
        <v>34</v>
      </c>
      <c r="C591" s="109" t="s">
        <v>472</v>
      </c>
      <c r="D591" s="279" t="s">
        <v>45</v>
      </c>
      <c r="E591" s="280" t="s">
        <v>8</v>
      </c>
      <c r="F591" s="281">
        <v>148000</v>
      </c>
      <c r="G591" s="281">
        <v>680475</v>
      </c>
      <c r="H591" s="175"/>
      <c r="I591" s="88">
        <f t="shared" si="47"/>
        <v>680475</v>
      </c>
      <c r="J591" s="163">
        <f t="shared" si="48"/>
        <v>0</v>
      </c>
      <c r="K591" s="155">
        <f t="shared" si="49"/>
        <v>1</v>
      </c>
      <c r="L591" s="155">
        <f>IF(J591=1,SUM($J$6:J591),0)</f>
        <v>0</v>
      </c>
      <c r="M591" s="155">
        <f>IF(K591=1,SUM($K$6:K591),0)</f>
        <v>201227454.79893059</v>
      </c>
      <c r="N591" s="165">
        <f t="shared" si="50"/>
        <v>201227454.79893059</v>
      </c>
      <c r="O591" s="155">
        <f t="shared" si="51"/>
        <v>0</v>
      </c>
      <c r="P591" s="155">
        <f>IF(O591=1,SUM($O$6:O591),0)</f>
        <v>0</v>
      </c>
    </row>
    <row r="592" spans="1:16" ht="15" customHeight="1">
      <c r="A592" s="15"/>
      <c r="B592" s="194">
        <v>35</v>
      </c>
      <c r="C592" s="109" t="s">
        <v>1092</v>
      </c>
      <c r="D592" s="279" t="s">
        <v>45</v>
      </c>
      <c r="E592" s="280" t="s">
        <v>8</v>
      </c>
      <c r="F592" s="281">
        <v>1000000</v>
      </c>
      <c r="G592" s="281">
        <v>1000000</v>
      </c>
      <c r="H592" s="175"/>
      <c r="I592" s="88">
        <f t="shared" si="47"/>
        <v>1000000</v>
      </c>
      <c r="J592" s="163">
        <f t="shared" si="48"/>
        <v>0</v>
      </c>
      <c r="K592" s="155">
        <f t="shared" si="49"/>
        <v>1</v>
      </c>
      <c r="L592" s="155">
        <f>IF(J592=1,SUM($J$6:J592),0)</f>
        <v>0</v>
      </c>
      <c r="M592" s="155">
        <f>IF(K592=1,SUM($K$6:K592),0)</f>
        <v>201227455.79893059</v>
      </c>
      <c r="N592" s="165">
        <f t="shared" si="50"/>
        <v>201227455.79893059</v>
      </c>
      <c r="O592" s="155">
        <f t="shared" si="51"/>
        <v>0</v>
      </c>
      <c r="P592" s="155">
        <f>IF(O592=1,SUM($O$6:O592),0)</f>
        <v>0</v>
      </c>
    </row>
    <row r="593" spans="1:16" ht="15" customHeight="1">
      <c r="A593" s="15"/>
      <c r="B593" s="194">
        <v>36</v>
      </c>
      <c r="C593" s="109" t="s">
        <v>293</v>
      </c>
      <c r="D593" s="279" t="s">
        <v>45</v>
      </c>
      <c r="E593" s="280" t="s">
        <v>8</v>
      </c>
      <c r="F593" s="281">
        <v>22500</v>
      </c>
      <c r="G593" s="281">
        <v>25100</v>
      </c>
      <c r="H593" s="175"/>
      <c r="I593" s="88">
        <f t="shared" si="47"/>
        <v>25100</v>
      </c>
      <c r="J593" s="163">
        <f t="shared" si="48"/>
        <v>0</v>
      </c>
      <c r="K593" s="155">
        <f t="shared" si="49"/>
        <v>1</v>
      </c>
      <c r="L593" s="155">
        <f>IF(J593=1,SUM($J$6:J593),0)</f>
        <v>0</v>
      </c>
      <c r="M593" s="155">
        <f>IF(K593=1,SUM($K$6:K593),0)</f>
        <v>201227456.79893059</v>
      </c>
      <c r="N593" s="165">
        <f t="shared" si="50"/>
        <v>201227456.79893059</v>
      </c>
      <c r="O593" s="155">
        <f t="shared" si="51"/>
        <v>0</v>
      </c>
      <c r="P593" s="155">
        <f>IF(O593=1,SUM($O$6:O593),0)</f>
        <v>0</v>
      </c>
    </row>
    <row r="594" spans="1:16" ht="15" customHeight="1">
      <c r="A594" s="15"/>
      <c r="B594" s="194">
        <v>37</v>
      </c>
      <c r="C594" s="109" t="s">
        <v>615</v>
      </c>
      <c r="D594" s="279" t="s">
        <v>45</v>
      </c>
      <c r="E594" s="280" t="s">
        <v>8</v>
      </c>
      <c r="F594" s="281">
        <v>8000</v>
      </c>
      <c r="G594" s="281">
        <v>8900</v>
      </c>
      <c r="H594" s="175"/>
      <c r="I594" s="88">
        <f t="shared" si="47"/>
        <v>8900</v>
      </c>
      <c r="J594" s="163">
        <f t="shared" si="48"/>
        <v>0</v>
      </c>
      <c r="K594" s="155">
        <f t="shared" si="49"/>
        <v>1</v>
      </c>
      <c r="L594" s="155">
        <f>IF(J594=1,SUM($J$6:J594),0)</f>
        <v>0</v>
      </c>
      <c r="M594" s="155">
        <f>IF(K594=1,SUM($K$6:K594),0)</f>
        <v>201227457.79893059</v>
      </c>
      <c r="N594" s="165">
        <f t="shared" si="50"/>
        <v>201227457.79893059</v>
      </c>
      <c r="O594" s="155">
        <f t="shared" si="51"/>
        <v>0</v>
      </c>
      <c r="P594" s="155">
        <f>IF(O594=1,SUM($O$6:O594),0)</f>
        <v>0</v>
      </c>
    </row>
    <row r="595" spans="1:16" ht="15" customHeight="1">
      <c r="A595" s="15"/>
      <c r="B595" s="194">
        <v>38</v>
      </c>
      <c r="C595" s="109" t="s">
        <v>295</v>
      </c>
      <c r="D595" s="279" t="s">
        <v>45</v>
      </c>
      <c r="E595" s="280" t="s">
        <v>8</v>
      </c>
      <c r="F595" s="281">
        <v>3700</v>
      </c>
      <c r="G595" s="281">
        <v>4100</v>
      </c>
      <c r="H595" s="175"/>
      <c r="I595" s="88">
        <f t="shared" si="47"/>
        <v>4100</v>
      </c>
      <c r="J595" s="163">
        <f t="shared" si="48"/>
        <v>0</v>
      </c>
      <c r="K595" s="155">
        <f t="shared" si="49"/>
        <v>1</v>
      </c>
      <c r="L595" s="155">
        <f>IF(J595=1,SUM($J$6:J595),0)</f>
        <v>0</v>
      </c>
      <c r="M595" s="155">
        <f>IF(K595=1,SUM($K$6:K595),0)</f>
        <v>201227458.79893059</v>
      </c>
      <c r="N595" s="165">
        <f t="shared" si="50"/>
        <v>201227458.79893059</v>
      </c>
      <c r="O595" s="155">
        <f t="shared" si="51"/>
        <v>0</v>
      </c>
      <c r="P595" s="155">
        <f>IF(O595=1,SUM($O$6:O595),0)</f>
        <v>0</v>
      </c>
    </row>
    <row r="596" spans="1:16" ht="15" customHeight="1">
      <c r="A596" s="15"/>
      <c r="B596" s="194">
        <v>39</v>
      </c>
      <c r="C596" s="197" t="s">
        <v>1093</v>
      </c>
      <c r="D596" s="279" t="s">
        <v>45</v>
      </c>
      <c r="E596" s="280" t="s">
        <v>8</v>
      </c>
      <c r="F596" s="281">
        <v>200000</v>
      </c>
      <c r="G596" s="281">
        <v>200000</v>
      </c>
      <c r="H596" s="175"/>
      <c r="I596" s="88">
        <f t="shared" si="47"/>
        <v>200000</v>
      </c>
      <c r="J596" s="163">
        <f t="shared" si="48"/>
        <v>0</v>
      </c>
      <c r="K596" s="155">
        <f t="shared" si="49"/>
        <v>1</v>
      </c>
      <c r="L596" s="155">
        <f>IF(J596=1,SUM($J$6:J596),0)</f>
        <v>0</v>
      </c>
      <c r="M596" s="155">
        <f>IF(K596=1,SUM($K$6:K596),0)</f>
        <v>201227459.79893059</v>
      </c>
      <c r="N596" s="165">
        <f t="shared" si="50"/>
        <v>201227459.79893059</v>
      </c>
      <c r="O596" s="155">
        <f t="shared" si="51"/>
        <v>0</v>
      </c>
      <c r="P596" s="155">
        <f>IF(O596=1,SUM($O$6:O596),0)</f>
        <v>0</v>
      </c>
    </row>
    <row r="597" spans="1:16" ht="15" customHeight="1">
      <c r="A597" s="15"/>
      <c r="B597" s="194"/>
      <c r="C597" s="109" t="s">
        <v>48</v>
      </c>
      <c r="D597" s="279" t="s">
        <v>48</v>
      </c>
      <c r="E597" s="280"/>
      <c r="F597" s="281"/>
      <c r="G597" s="281"/>
      <c r="H597" s="175"/>
      <c r="I597" s="88">
        <f t="shared" si="47"/>
        <v>0</v>
      </c>
      <c r="J597" s="163">
        <f t="shared" si="48"/>
        <v>0</v>
      </c>
      <c r="K597" s="155">
        <f t="shared" si="49"/>
        <v>0</v>
      </c>
      <c r="L597" s="155">
        <f>IF(J597=1,SUM($J$6:J597),0)</f>
        <v>0</v>
      </c>
      <c r="M597" s="155">
        <f>IF(K597=1,SUM($K$6:K597),0)</f>
        <v>0</v>
      </c>
      <c r="N597" s="165">
        <f t="shared" si="50"/>
        <v>0</v>
      </c>
      <c r="O597" s="155">
        <f t="shared" si="51"/>
        <v>0</v>
      </c>
      <c r="P597" s="155">
        <f>IF(O597=1,SUM($O$6:O597),0)</f>
        <v>0</v>
      </c>
    </row>
    <row r="598" spans="1:16" ht="15" customHeight="1">
      <c r="A598" s="15"/>
      <c r="B598" s="194" t="s">
        <v>616</v>
      </c>
      <c r="C598" s="109" t="s">
        <v>1054</v>
      </c>
      <c r="D598" s="279" t="s">
        <v>48</v>
      </c>
      <c r="E598" s="280"/>
      <c r="F598" s="281"/>
      <c r="G598" s="281"/>
      <c r="H598" s="175"/>
      <c r="I598" s="88">
        <f t="shared" si="47"/>
        <v>0</v>
      </c>
      <c r="J598" s="163">
        <f t="shared" si="48"/>
        <v>0</v>
      </c>
      <c r="K598" s="155">
        <f t="shared" si="49"/>
        <v>0</v>
      </c>
      <c r="L598" s="155">
        <f>IF(J598=1,SUM($J$6:J598),0)</f>
        <v>0</v>
      </c>
      <c r="M598" s="155">
        <f>IF(K598=1,SUM($K$6:K598),0)</f>
        <v>0</v>
      </c>
      <c r="N598" s="165">
        <f t="shared" si="50"/>
        <v>0</v>
      </c>
      <c r="O598" s="155">
        <f t="shared" si="51"/>
        <v>0</v>
      </c>
      <c r="P598" s="155">
        <f>IF(O598=1,SUM($O$6:O598),0)</f>
        <v>0</v>
      </c>
    </row>
    <row r="599" spans="1:16" ht="15" customHeight="1">
      <c r="A599" s="15"/>
      <c r="B599" s="194">
        <v>1</v>
      </c>
      <c r="C599" s="109" t="s">
        <v>1055</v>
      </c>
      <c r="D599" s="279" t="s">
        <v>45</v>
      </c>
      <c r="E599" s="280" t="s">
        <v>1090</v>
      </c>
      <c r="F599" s="281">
        <v>200000</v>
      </c>
      <c r="G599" s="281">
        <v>200000</v>
      </c>
      <c r="H599" s="175"/>
      <c r="I599" s="88">
        <f t="shared" si="47"/>
        <v>200000</v>
      </c>
      <c r="J599" s="163">
        <f t="shared" si="48"/>
        <v>0</v>
      </c>
      <c r="K599" s="155">
        <f t="shared" si="49"/>
        <v>1</v>
      </c>
      <c r="L599" s="155">
        <f>IF(J599=1,SUM($J$6:J599),0)</f>
        <v>0</v>
      </c>
      <c r="M599" s="155">
        <f>IF(K599=1,SUM($K$6:K599),0)</f>
        <v>201227460.79893059</v>
      </c>
      <c r="N599" s="165">
        <f t="shared" si="50"/>
        <v>201227460.79893059</v>
      </c>
      <c r="O599" s="155">
        <f t="shared" si="51"/>
        <v>0</v>
      </c>
      <c r="P599" s="155">
        <f>IF(O599=1,SUM($O$6:O599),0)</f>
        <v>0</v>
      </c>
    </row>
    <row r="600" spans="1:16" ht="15" customHeight="1">
      <c r="A600" s="15"/>
      <c r="B600" s="194">
        <v>2</v>
      </c>
      <c r="C600" s="109" t="s">
        <v>1056</v>
      </c>
      <c r="D600" s="279" t="s">
        <v>45</v>
      </c>
      <c r="E600" s="280" t="s">
        <v>1090</v>
      </c>
      <c r="F600" s="281">
        <v>2172500</v>
      </c>
      <c r="G600" s="281">
        <v>2172500</v>
      </c>
      <c r="H600" s="175"/>
      <c r="I600" s="88">
        <f t="shared" si="47"/>
        <v>2172500</v>
      </c>
      <c r="J600" s="163">
        <f t="shared" si="48"/>
        <v>0</v>
      </c>
      <c r="K600" s="155">
        <f t="shared" si="49"/>
        <v>1</v>
      </c>
      <c r="L600" s="155">
        <f>IF(J600=1,SUM($J$6:J600),0)</f>
        <v>0</v>
      </c>
      <c r="M600" s="155">
        <f>IF(K600=1,SUM($K$6:K600),0)</f>
        <v>201227461.79893059</v>
      </c>
      <c r="N600" s="165">
        <f t="shared" si="50"/>
        <v>201227461.79893059</v>
      </c>
      <c r="O600" s="155">
        <f t="shared" si="51"/>
        <v>0</v>
      </c>
      <c r="P600" s="155">
        <f>IF(O600=1,SUM($O$6:O600),0)</f>
        <v>0</v>
      </c>
    </row>
    <row r="601" spans="1:16" ht="15" customHeight="1">
      <c r="A601" s="15"/>
      <c r="B601" s="194">
        <v>3</v>
      </c>
      <c r="C601" s="109" t="s">
        <v>1158</v>
      </c>
      <c r="D601" s="279" t="s">
        <v>45</v>
      </c>
      <c r="E601" s="280" t="s">
        <v>1090</v>
      </c>
      <c r="F601" s="281">
        <v>700000</v>
      </c>
      <c r="G601" s="281">
        <v>700000</v>
      </c>
      <c r="H601" s="175"/>
      <c r="I601" s="88">
        <f t="shared" si="47"/>
        <v>700000</v>
      </c>
      <c r="J601" s="163">
        <f t="shared" si="48"/>
        <v>0</v>
      </c>
      <c r="K601" s="155">
        <f t="shared" si="49"/>
        <v>1</v>
      </c>
      <c r="L601" s="155">
        <f>IF(J601=1,SUM($J$6:J601),0)</f>
        <v>0</v>
      </c>
      <c r="M601" s="155">
        <f>IF(K601=1,SUM($K$6:K601),0)</f>
        <v>201227462.79893059</v>
      </c>
      <c r="N601" s="165">
        <f t="shared" si="50"/>
        <v>201227462.79893059</v>
      </c>
      <c r="O601" s="155">
        <f t="shared" si="51"/>
        <v>0</v>
      </c>
      <c r="P601" s="155">
        <f>IF(O601=1,SUM($O$6:O601),0)</f>
        <v>0</v>
      </c>
    </row>
    <row r="602" spans="1:16" ht="15" customHeight="1">
      <c r="A602" s="15"/>
      <c r="B602" s="194">
        <v>4</v>
      </c>
      <c r="C602" s="109" t="s">
        <v>1159</v>
      </c>
      <c r="D602" s="279" t="s">
        <v>45</v>
      </c>
      <c r="E602" s="280" t="s">
        <v>1090</v>
      </c>
      <c r="F602" s="281">
        <v>490000</v>
      </c>
      <c r="G602" s="281">
        <v>490000</v>
      </c>
      <c r="H602" s="175"/>
      <c r="I602" s="88">
        <f t="shared" si="47"/>
        <v>490000</v>
      </c>
      <c r="J602" s="163">
        <f t="shared" si="48"/>
        <v>0</v>
      </c>
      <c r="K602" s="155">
        <f t="shared" si="49"/>
        <v>1</v>
      </c>
      <c r="L602" s="155">
        <f>IF(J602=1,SUM($J$6:J602),0)</f>
        <v>0</v>
      </c>
      <c r="M602" s="155">
        <f>IF(K602=1,SUM($K$6:K602),0)</f>
        <v>201227463.79893059</v>
      </c>
      <c r="N602" s="165">
        <f t="shared" si="50"/>
        <v>201227463.79893059</v>
      </c>
      <c r="O602" s="155">
        <f t="shared" si="51"/>
        <v>0</v>
      </c>
      <c r="P602" s="155">
        <f>IF(O602=1,SUM($O$6:O602),0)</f>
        <v>0</v>
      </c>
    </row>
    <row r="603" spans="1:16" ht="15" customHeight="1">
      <c r="A603" s="15"/>
      <c r="B603" s="194">
        <v>5</v>
      </c>
      <c r="C603" s="109" t="s">
        <v>1160</v>
      </c>
      <c r="D603" s="279" t="s">
        <v>45</v>
      </c>
      <c r="E603" s="280" t="s">
        <v>1090</v>
      </c>
      <c r="F603" s="281">
        <v>224000</v>
      </c>
      <c r="G603" s="281">
        <v>224000</v>
      </c>
      <c r="H603" s="175"/>
      <c r="I603" s="88">
        <f t="shared" si="47"/>
        <v>224000</v>
      </c>
      <c r="J603" s="163">
        <f t="shared" si="48"/>
        <v>0</v>
      </c>
      <c r="K603" s="155">
        <f t="shared" si="49"/>
        <v>1</v>
      </c>
      <c r="L603" s="155">
        <f>IF(J603=1,SUM($J$6:J603),0)</f>
        <v>0</v>
      </c>
      <c r="M603" s="155">
        <f>IF(K603=1,SUM($K$6:K603),0)</f>
        <v>201227464.79893059</v>
      </c>
      <c r="N603" s="165">
        <f t="shared" si="50"/>
        <v>201227464.79893059</v>
      </c>
      <c r="O603" s="155">
        <f t="shared" si="51"/>
        <v>0</v>
      </c>
      <c r="P603" s="155">
        <f>IF(O603=1,SUM($O$6:O603),0)</f>
        <v>0</v>
      </c>
    </row>
    <row r="604" spans="1:16" ht="15" customHeight="1">
      <c r="A604" s="15"/>
      <c r="B604" s="194">
        <v>6</v>
      </c>
      <c r="C604" s="109" t="s">
        <v>1057</v>
      </c>
      <c r="D604" s="279" t="s">
        <v>45</v>
      </c>
      <c r="E604" s="280" t="s">
        <v>14</v>
      </c>
      <c r="F604" s="281">
        <v>15000</v>
      </c>
      <c r="G604" s="281">
        <v>15000</v>
      </c>
      <c r="H604" s="175"/>
      <c r="I604" s="88">
        <f t="shared" si="47"/>
        <v>15000</v>
      </c>
      <c r="J604" s="163">
        <f t="shared" si="48"/>
        <v>0</v>
      </c>
      <c r="K604" s="155">
        <f t="shared" si="49"/>
        <v>1</v>
      </c>
      <c r="L604" s="155">
        <f>IF(J604=1,SUM($J$6:J604),0)</f>
        <v>0</v>
      </c>
      <c r="M604" s="155">
        <f>IF(K604=1,SUM($K$6:K604),0)</f>
        <v>201227465.79893059</v>
      </c>
      <c r="N604" s="165">
        <f t="shared" si="50"/>
        <v>201227465.79893059</v>
      </c>
      <c r="O604" s="155">
        <f t="shared" si="51"/>
        <v>0</v>
      </c>
      <c r="P604" s="155">
        <f>IF(O604=1,SUM($O$6:O604),0)</f>
        <v>0</v>
      </c>
    </row>
    <row r="605" spans="1:16" ht="15" customHeight="1">
      <c r="A605" s="15"/>
      <c r="B605" s="194">
        <v>7</v>
      </c>
      <c r="C605" s="109" t="s">
        <v>1161</v>
      </c>
      <c r="D605" s="279" t="s">
        <v>45</v>
      </c>
      <c r="E605" s="280" t="s">
        <v>1090</v>
      </c>
      <c r="F605" s="281">
        <v>1510245</v>
      </c>
      <c r="G605" s="281">
        <v>1510245</v>
      </c>
      <c r="H605" s="175"/>
      <c r="I605" s="88">
        <f t="shared" si="47"/>
        <v>1510245</v>
      </c>
      <c r="J605" s="163">
        <f t="shared" si="48"/>
        <v>0</v>
      </c>
      <c r="K605" s="155">
        <f t="shared" si="49"/>
        <v>1</v>
      </c>
      <c r="L605" s="155">
        <f>IF(J605=1,SUM($J$6:J605),0)</f>
        <v>0</v>
      </c>
      <c r="M605" s="155">
        <f>IF(K605=1,SUM($K$6:K605),0)</f>
        <v>201227466.79893059</v>
      </c>
      <c r="N605" s="165">
        <f t="shared" si="50"/>
        <v>201227466.79893059</v>
      </c>
      <c r="O605" s="155">
        <f t="shared" si="51"/>
        <v>0</v>
      </c>
      <c r="P605" s="155">
        <f>IF(O605=1,SUM($O$6:O605),0)</f>
        <v>0</v>
      </c>
    </row>
    <row r="606" spans="1:16" ht="15" customHeight="1">
      <c r="A606" s="15"/>
      <c r="B606" s="194"/>
      <c r="C606" s="109" t="s">
        <v>48</v>
      </c>
      <c r="D606" s="279" t="s">
        <v>48</v>
      </c>
      <c r="E606" s="280"/>
      <c r="F606" s="281"/>
      <c r="G606" s="281"/>
      <c r="H606" s="175"/>
      <c r="I606" s="88">
        <f t="shared" si="47"/>
        <v>0</v>
      </c>
      <c r="J606" s="163">
        <f t="shared" si="48"/>
        <v>0</v>
      </c>
      <c r="K606" s="155">
        <f t="shared" si="49"/>
        <v>0</v>
      </c>
      <c r="L606" s="155">
        <f>IF(J606=1,SUM($J$6:J606),0)</f>
        <v>0</v>
      </c>
      <c r="M606" s="155">
        <f>IF(K606=1,SUM($K$6:K606),0)</f>
        <v>0</v>
      </c>
      <c r="N606" s="165">
        <f t="shared" si="50"/>
        <v>0</v>
      </c>
      <c r="O606" s="155">
        <f t="shared" si="51"/>
        <v>0</v>
      </c>
      <c r="P606" s="155">
        <f>IF(O606=1,SUM($O$6:O606),0)</f>
        <v>0</v>
      </c>
    </row>
    <row r="607" spans="1:16" ht="15" customHeight="1">
      <c r="A607" s="15"/>
      <c r="B607" s="194" t="s">
        <v>801</v>
      </c>
      <c r="C607" s="109" t="s">
        <v>1059</v>
      </c>
      <c r="D607" s="279" t="s">
        <v>48</v>
      </c>
      <c r="E607" s="280"/>
      <c r="F607" s="281"/>
      <c r="G607" s="281"/>
      <c r="H607" s="175"/>
      <c r="I607" s="88">
        <f t="shared" si="47"/>
        <v>0</v>
      </c>
      <c r="J607" s="163">
        <f t="shared" si="48"/>
        <v>0</v>
      </c>
      <c r="K607" s="155">
        <f t="shared" si="49"/>
        <v>0</v>
      </c>
      <c r="L607" s="155">
        <f>IF(J607=1,SUM($J$6:J607),0)</f>
        <v>0</v>
      </c>
      <c r="M607" s="155">
        <f>IF(K607=1,SUM($K$6:K607),0)</f>
        <v>0</v>
      </c>
      <c r="N607" s="165">
        <f t="shared" si="50"/>
        <v>0</v>
      </c>
      <c r="O607" s="155">
        <f t="shared" si="51"/>
        <v>0</v>
      </c>
      <c r="P607" s="155">
        <f>IF(O607=1,SUM($O$6:O607),0)</f>
        <v>0</v>
      </c>
    </row>
    <row r="608" spans="1:16" ht="15" customHeight="1">
      <c r="A608" s="15"/>
      <c r="B608" s="194">
        <v>1</v>
      </c>
      <c r="C608" s="109" t="s">
        <v>1066</v>
      </c>
      <c r="D608" s="279" t="s">
        <v>45</v>
      </c>
      <c r="E608" s="280" t="s">
        <v>8</v>
      </c>
      <c r="F608" s="281">
        <v>16226</v>
      </c>
      <c r="G608" s="281">
        <v>16226</v>
      </c>
      <c r="H608" s="175"/>
      <c r="I608" s="88">
        <f t="shared" si="47"/>
        <v>16226</v>
      </c>
      <c r="J608" s="163">
        <f t="shared" si="48"/>
        <v>0</v>
      </c>
      <c r="K608" s="155">
        <f t="shared" si="49"/>
        <v>1</v>
      </c>
      <c r="L608" s="155">
        <f>IF(J608=1,SUM($J$6:J608),0)</f>
        <v>0</v>
      </c>
      <c r="M608" s="155">
        <f>IF(K608=1,SUM($K$6:K608),0)</f>
        <v>201227467.79893059</v>
      </c>
      <c r="N608" s="165">
        <f t="shared" si="50"/>
        <v>201227467.79893059</v>
      </c>
      <c r="O608" s="155">
        <f t="shared" si="51"/>
        <v>0</v>
      </c>
      <c r="P608" s="155">
        <f>IF(O608=1,SUM($O$6:O608),0)</f>
        <v>0</v>
      </c>
    </row>
    <row r="609" spans="1:16" ht="15" customHeight="1">
      <c r="A609" s="15"/>
      <c r="B609" s="194">
        <v>2</v>
      </c>
      <c r="C609" s="109" t="s">
        <v>1067</v>
      </c>
      <c r="D609" s="279" t="s">
        <v>45</v>
      </c>
      <c r="E609" s="280" t="s">
        <v>8</v>
      </c>
      <c r="F609" s="281">
        <v>19947</v>
      </c>
      <c r="G609" s="281">
        <v>19947</v>
      </c>
      <c r="H609" s="175"/>
      <c r="I609" s="88">
        <f t="shared" si="47"/>
        <v>19947</v>
      </c>
      <c r="J609" s="163">
        <f t="shared" si="48"/>
        <v>0</v>
      </c>
      <c r="K609" s="155">
        <f t="shared" si="49"/>
        <v>1</v>
      </c>
      <c r="L609" s="155">
        <f>IF(J609=1,SUM($J$6:J609),0)</f>
        <v>0</v>
      </c>
      <c r="M609" s="155">
        <f>IF(K609=1,SUM($K$6:K609),0)</f>
        <v>201227468.79893059</v>
      </c>
      <c r="N609" s="165">
        <f t="shared" si="50"/>
        <v>201227468.79893059</v>
      </c>
      <c r="O609" s="155">
        <f t="shared" si="51"/>
        <v>0</v>
      </c>
      <c r="P609" s="155">
        <f>IF(O609=1,SUM($O$6:O609),0)</f>
        <v>0</v>
      </c>
    </row>
    <row r="610" spans="1:16" ht="15" customHeight="1">
      <c r="A610" s="15"/>
      <c r="B610" s="194">
        <v>3</v>
      </c>
      <c r="C610" s="109" t="s">
        <v>1068</v>
      </c>
      <c r="D610" s="279" t="s">
        <v>45</v>
      </c>
      <c r="E610" s="280" t="s">
        <v>8</v>
      </c>
      <c r="F610" s="281">
        <v>26711.899999999998</v>
      </c>
      <c r="G610" s="281">
        <v>26711.899999999998</v>
      </c>
      <c r="H610" s="175"/>
      <c r="I610" s="88">
        <f t="shared" si="47"/>
        <v>26711.899999999998</v>
      </c>
      <c r="J610" s="163">
        <f t="shared" si="48"/>
        <v>0</v>
      </c>
      <c r="K610" s="155">
        <f t="shared" si="49"/>
        <v>1</v>
      </c>
      <c r="L610" s="155">
        <f>IF(J610=1,SUM($J$6:J610),0)</f>
        <v>0</v>
      </c>
      <c r="M610" s="155">
        <f>IF(K610=1,SUM($K$6:K610),0)</f>
        <v>201227469.79893059</v>
      </c>
      <c r="N610" s="165">
        <f t="shared" si="50"/>
        <v>201227469.79893059</v>
      </c>
      <c r="O610" s="155">
        <f t="shared" si="51"/>
        <v>0</v>
      </c>
      <c r="P610" s="155">
        <f>IF(O610=1,SUM($O$6:O610),0)</f>
        <v>0</v>
      </c>
    </row>
    <row r="611" spans="1:16" ht="15" customHeight="1">
      <c r="A611" s="15"/>
      <c r="B611" s="194">
        <v>4</v>
      </c>
      <c r="C611" s="109" t="s">
        <v>1069</v>
      </c>
      <c r="D611" s="279" t="s">
        <v>45</v>
      </c>
      <c r="E611" s="280" t="s">
        <v>8</v>
      </c>
      <c r="F611" s="281">
        <v>84820.5</v>
      </c>
      <c r="G611" s="281">
        <v>84820.5</v>
      </c>
      <c r="H611" s="175"/>
      <c r="I611" s="88">
        <f t="shared" si="47"/>
        <v>84820.5</v>
      </c>
      <c r="J611" s="163">
        <f t="shared" si="48"/>
        <v>0</v>
      </c>
      <c r="K611" s="155">
        <f t="shared" si="49"/>
        <v>1</v>
      </c>
      <c r="L611" s="155">
        <f>IF(J611=1,SUM($J$6:J611),0)</f>
        <v>0</v>
      </c>
      <c r="M611" s="155">
        <f>IF(K611=1,SUM($K$6:K611),0)</f>
        <v>201227470.79893059</v>
      </c>
      <c r="N611" s="165">
        <f t="shared" si="50"/>
        <v>201227470.79893059</v>
      </c>
      <c r="O611" s="155">
        <f t="shared" si="51"/>
        <v>0</v>
      </c>
      <c r="P611" s="155">
        <f>IF(O611=1,SUM($O$6:O611),0)</f>
        <v>0</v>
      </c>
    </row>
    <row r="612" spans="1:16" ht="15" customHeight="1">
      <c r="A612" s="15"/>
      <c r="B612" s="194">
        <v>5</v>
      </c>
      <c r="C612" s="109" t="s">
        <v>1070</v>
      </c>
      <c r="D612" s="279" t="s">
        <v>45</v>
      </c>
      <c r="E612" s="280" t="s">
        <v>8</v>
      </c>
      <c r="F612" s="281">
        <v>33550</v>
      </c>
      <c r="G612" s="281">
        <v>33550</v>
      </c>
      <c r="H612" s="175"/>
      <c r="I612" s="88">
        <f t="shared" si="47"/>
        <v>33550</v>
      </c>
      <c r="J612" s="163">
        <f t="shared" si="48"/>
        <v>0</v>
      </c>
      <c r="K612" s="155">
        <f t="shared" si="49"/>
        <v>1</v>
      </c>
      <c r="L612" s="155">
        <f>IF(J612=1,SUM($J$6:J612),0)</f>
        <v>0</v>
      </c>
      <c r="M612" s="155">
        <f>IF(K612=1,SUM($K$6:K612),0)</f>
        <v>201227471.79893059</v>
      </c>
      <c r="N612" s="165">
        <f t="shared" si="50"/>
        <v>201227471.79893059</v>
      </c>
      <c r="O612" s="155">
        <f t="shared" si="51"/>
        <v>0</v>
      </c>
      <c r="P612" s="155">
        <f>IF(O612=1,SUM($O$6:O612),0)</f>
        <v>0</v>
      </c>
    </row>
    <row r="613" spans="1:16" ht="15" customHeight="1">
      <c r="A613" s="15"/>
      <c r="B613" s="194">
        <v>6</v>
      </c>
      <c r="C613" s="109" t="s">
        <v>1071</v>
      </c>
      <c r="D613" s="279" t="s">
        <v>45</v>
      </c>
      <c r="E613" s="280" t="s">
        <v>8</v>
      </c>
      <c r="F613" s="281">
        <v>16833.560000000001</v>
      </c>
      <c r="G613" s="281">
        <v>16833.560000000001</v>
      </c>
      <c r="H613" s="175"/>
      <c r="I613" s="88">
        <f t="shared" si="47"/>
        <v>16833.560000000001</v>
      </c>
      <c r="J613" s="163">
        <f t="shared" si="48"/>
        <v>0</v>
      </c>
      <c r="K613" s="155">
        <f t="shared" si="49"/>
        <v>1</v>
      </c>
      <c r="L613" s="155">
        <f>IF(J613=1,SUM($J$6:J613),0)</f>
        <v>0</v>
      </c>
      <c r="M613" s="155">
        <f>IF(K613=1,SUM($K$6:K613),0)</f>
        <v>201227472.79893059</v>
      </c>
      <c r="N613" s="165">
        <f t="shared" si="50"/>
        <v>201227472.79893059</v>
      </c>
      <c r="O613" s="155">
        <f t="shared" si="51"/>
        <v>0</v>
      </c>
      <c r="P613" s="155">
        <f>IF(O613=1,SUM($O$6:O613),0)</f>
        <v>0</v>
      </c>
    </row>
    <row r="614" spans="1:16" ht="15" customHeight="1">
      <c r="A614" s="15"/>
      <c r="B614" s="194">
        <v>7</v>
      </c>
      <c r="C614" s="109" t="s">
        <v>1072</v>
      </c>
      <c r="D614" s="279" t="s">
        <v>45</v>
      </c>
      <c r="E614" s="280" t="s">
        <v>8</v>
      </c>
      <c r="F614" s="281">
        <v>72742.5</v>
      </c>
      <c r="G614" s="281">
        <v>72742.5</v>
      </c>
      <c r="H614" s="175"/>
      <c r="I614" s="88">
        <f t="shared" si="47"/>
        <v>72742.5</v>
      </c>
      <c r="J614" s="163">
        <f t="shared" si="48"/>
        <v>0</v>
      </c>
      <c r="K614" s="155">
        <f t="shared" si="49"/>
        <v>1</v>
      </c>
      <c r="L614" s="155">
        <f>IF(J614=1,SUM($J$6:J614),0)</f>
        <v>0</v>
      </c>
      <c r="M614" s="155">
        <f>IF(K614=1,SUM($K$6:K614),0)</f>
        <v>201227473.79893059</v>
      </c>
      <c r="N614" s="165">
        <f t="shared" si="50"/>
        <v>201227473.79893059</v>
      </c>
      <c r="O614" s="155">
        <f t="shared" si="51"/>
        <v>0</v>
      </c>
      <c r="P614" s="155">
        <f>IF(O614=1,SUM($O$6:O614),0)</f>
        <v>0</v>
      </c>
    </row>
    <row r="615" spans="1:16" ht="15" customHeight="1">
      <c r="A615" s="15"/>
      <c r="B615" s="194">
        <v>8</v>
      </c>
      <c r="C615" s="109" t="s">
        <v>1073</v>
      </c>
      <c r="D615" s="279" t="s">
        <v>45</v>
      </c>
      <c r="E615" s="280" t="s">
        <v>8</v>
      </c>
      <c r="F615" s="281">
        <v>45445</v>
      </c>
      <c r="G615" s="281">
        <v>45445</v>
      </c>
      <c r="H615" s="175"/>
      <c r="I615" s="88">
        <f t="shared" si="47"/>
        <v>45445</v>
      </c>
      <c r="J615" s="163">
        <f t="shared" si="48"/>
        <v>0</v>
      </c>
      <c r="K615" s="155">
        <f t="shared" si="49"/>
        <v>1</v>
      </c>
      <c r="L615" s="155">
        <f>IF(J615=1,SUM($J$6:J615),0)</f>
        <v>0</v>
      </c>
      <c r="M615" s="155">
        <f>IF(K615=1,SUM($K$6:K615),0)</f>
        <v>201227474.79893059</v>
      </c>
      <c r="N615" s="165">
        <f t="shared" si="50"/>
        <v>201227474.79893059</v>
      </c>
      <c r="O615" s="155">
        <f t="shared" si="51"/>
        <v>0</v>
      </c>
      <c r="P615" s="155">
        <f>IF(O615=1,SUM($O$6:O615),0)</f>
        <v>0</v>
      </c>
    </row>
    <row r="616" spans="1:16" ht="15" customHeight="1">
      <c r="A616" s="15"/>
      <c r="B616" s="194">
        <v>9</v>
      </c>
      <c r="C616" s="109" t="s">
        <v>1074</v>
      </c>
      <c r="D616" s="279" t="s">
        <v>45</v>
      </c>
      <c r="E616" s="280" t="s">
        <v>8</v>
      </c>
      <c r="F616" s="281">
        <v>84820.5</v>
      </c>
      <c r="G616" s="281">
        <v>84820.5</v>
      </c>
      <c r="H616" s="175"/>
      <c r="I616" s="88">
        <f t="shared" si="47"/>
        <v>84820.5</v>
      </c>
      <c r="J616" s="163">
        <f t="shared" si="48"/>
        <v>0</v>
      </c>
      <c r="K616" s="155">
        <f t="shared" si="49"/>
        <v>1</v>
      </c>
      <c r="L616" s="155">
        <f>IF(J616=1,SUM($J$6:J616),0)</f>
        <v>0</v>
      </c>
      <c r="M616" s="155">
        <f>IF(K616=1,SUM($K$6:K616),0)</f>
        <v>201227475.79893059</v>
      </c>
      <c r="N616" s="165">
        <f t="shared" si="50"/>
        <v>201227475.79893059</v>
      </c>
      <c r="O616" s="155">
        <f t="shared" si="51"/>
        <v>0</v>
      </c>
      <c r="P616" s="155">
        <f>IF(O616=1,SUM($O$6:O616),0)</f>
        <v>0</v>
      </c>
    </row>
    <row r="617" spans="1:16" ht="15" customHeight="1">
      <c r="A617" s="15"/>
      <c r="B617" s="194">
        <v>10</v>
      </c>
      <c r="C617" s="109" t="s">
        <v>1075</v>
      </c>
      <c r="D617" s="279" t="s">
        <v>45</v>
      </c>
      <c r="E617" s="280" t="s">
        <v>8</v>
      </c>
      <c r="F617" s="281">
        <v>53866.659999999996</v>
      </c>
      <c r="G617" s="281">
        <v>53866.659999999996</v>
      </c>
      <c r="H617" s="175"/>
      <c r="I617" s="88">
        <f t="shared" si="47"/>
        <v>53866.659999999996</v>
      </c>
      <c r="J617" s="163">
        <f t="shared" si="48"/>
        <v>0</v>
      </c>
      <c r="K617" s="155">
        <f t="shared" si="49"/>
        <v>1</v>
      </c>
      <c r="L617" s="155">
        <f>IF(J617=1,SUM($J$6:J617),0)</f>
        <v>0</v>
      </c>
      <c r="M617" s="155">
        <f>IF(K617=1,SUM($K$6:K617),0)</f>
        <v>201227476.79893059</v>
      </c>
      <c r="N617" s="165">
        <f t="shared" si="50"/>
        <v>201227476.79893059</v>
      </c>
      <c r="O617" s="155">
        <f t="shared" si="51"/>
        <v>0</v>
      </c>
      <c r="P617" s="155">
        <f>IF(O617=1,SUM($O$6:O617),0)</f>
        <v>0</v>
      </c>
    </row>
    <row r="618" spans="1:16" ht="15" customHeight="1">
      <c r="A618" s="15"/>
      <c r="B618" s="194">
        <v>11</v>
      </c>
      <c r="C618" s="109" t="s">
        <v>1076</v>
      </c>
      <c r="D618" s="279" t="s">
        <v>45</v>
      </c>
      <c r="E618" s="280" t="s">
        <v>8</v>
      </c>
      <c r="F618" s="281">
        <v>38499.54</v>
      </c>
      <c r="G618" s="281">
        <v>38499.54</v>
      </c>
      <c r="H618" s="175"/>
      <c r="I618" s="88">
        <f t="shared" si="47"/>
        <v>38499.54</v>
      </c>
      <c r="J618" s="163">
        <f t="shared" si="48"/>
        <v>0</v>
      </c>
      <c r="K618" s="155">
        <f t="shared" si="49"/>
        <v>1</v>
      </c>
      <c r="L618" s="155">
        <f>IF(J618=1,SUM($J$6:J618),0)</f>
        <v>0</v>
      </c>
      <c r="M618" s="155">
        <f>IF(K618=1,SUM($K$6:K618),0)</f>
        <v>201227477.79893059</v>
      </c>
      <c r="N618" s="165">
        <f t="shared" si="50"/>
        <v>201227477.79893059</v>
      </c>
      <c r="O618" s="155">
        <f t="shared" si="51"/>
        <v>0</v>
      </c>
      <c r="P618" s="155">
        <f>IF(O618=1,SUM($O$6:O618),0)</f>
        <v>0</v>
      </c>
    </row>
    <row r="619" spans="1:16" ht="15" customHeight="1">
      <c r="A619" s="15"/>
      <c r="B619" s="194">
        <v>12</v>
      </c>
      <c r="C619" s="109" t="s">
        <v>1077</v>
      </c>
      <c r="D619" s="279" t="s">
        <v>45</v>
      </c>
      <c r="E619" s="280" t="s">
        <v>7</v>
      </c>
      <c r="F619" s="281">
        <v>31720</v>
      </c>
      <c r="G619" s="281">
        <v>31720</v>
      </c>
      <c r="H619" s="175"/>
      <c r="I619" s="88">
        <f t="shared" si="47"/>
        <v>31720</v>
      </c>
      <c r="J619" s="163">
        <f t="shared" si="48"/>
        <v>0</v>
      </c>
      <c r="K619" s="155">
        <f t="shared" si="49"/>
        <v>1</v>
      </c>
      <c r="L619" s="155">
        <f>IF(J619=1,SUM($J$6:J619),0)</f>
        <v>0</v>
      </c>
      <c r="M619" s="155">
        <f>IF(K619=1,SUM($K$6:K619),0)</f>
        <v>201227478.79893059</v>
      </c>
      <c r="N619" s="165">
        <f t="shared" si="50"/>
        <v>201227478.79893059</v>
      </c>
      <c r="O619" s="155">
        <f t="shared" si="51"/>
        <v>0</v>
      </c>
      <c r="P619" s="155">
        <f>IF(O619=1,SUM($O$6:O619),0)</f>
        <v>0</v>
      </c>
    </row>
    <row r="620" spans="1:16" ht="15" customHeight="1">
      <c r="A620" s="15"/>
      <c r="B620" s="194">
        <v>13</v>
      </c>
      <c r="C620" s="109" t="s">
        <v>1078</v>
      </c>
      <c r="D620" s="279" t="s">
        <v>45</v>
      </c>
      <c r="E620" s="280" t="s">
        <v>7</v>
      </c>
      <c r="F620" s="281">
        <v>51240</v>
      </c>
      <c r="G620" s="281">
        <v>51240</v>
      </c>
      <c r="H620" s="175"/>
      <c r="I620" s="88">
        <f t="shared" si="47"/>
        <v>51240</v>
      </c>
      <c r="J620" s="163">
        <f t="shared" si="48"/>
        <v>0</v>
      </c>
      <c r="K620" s="155">
        <f t="shared" si="49"/>
        <v>1</v>
      </c>
      <c r="L620" s="155">
        <f>IF(J620=1,SUM($J$6:J620),0)</f>
        <v>0</v>
      </c>
      <c r="M620" s="155">
        <f>IF(K620=1,SUM($K$6:K620),0)</f>
        <v>201227479.79893059</v>
      </c>
      <c r="N620" s="165">
        <f t="shared" si="50"/>
        <v>201227479.79893059</v>
      </c>
      <c r="O620" s="155">
        <f t="shared" si="51"/>
        <v>0</v>
      </c>
      <c r="P620" s="155">
        <f>IF(O620=1,SUM($O$6:O620),0)</f>
        <v>0</v>
      </c>
    </row>
    <row r="621" spans="1:16" ht="15" customHeight="1">
      <c r="A621" s="15"/>
      <c r="B621" s="194">
        <v>14</v>
      </c>
      <c r="C621" s="109" t="s">
        <v>1079</v>
      </c>
      <c r="D621" s="279" t="s">
        <v>45</v>
      </c>
      <c r="E621" s="280" t="s">
        <v>8</v>
      </c>
      <c r="F621" s="281">
        <v>3477</v>
      </c>
      <c r="G621" s="281">
        <v>3477</v>
      </c>
      <c r="H621" s="175"/>
      <c r="I621" s="88">
        <f t="shared" si="47"/>
        <v>3477</v>
      </c>
      <c r="J621" s="163">
        <f t="shared" si="48"/>
        <v>0</v>
      </c>
      <c r="K621" s="155">
        <f t="shared" si="49"/>
        <v>1</v>
      </c>
      <c r="L621" s="155">
        <f>IF(J621=1,SUM($J$6:J621),0)</f>
        <v>0</v>
      </c>
      <c r="M621" s="155">
        <f>IF(K621=1,SUM($K$6:K621),0)</f>
        <v>201227480.79893059</v>
      </c>
      <c r="N621" s="165">
        <f t="shared" si="50"/>
        <v>201227480.79893059</v>
      </c>
      <c r="O621" s="155">
        <f t="shared" si="51"/>
        <v>0</v>
      </c>
      <c r="P621" s="155">
        <f>IF(O621=1,SUM($O$6:O621),0)</f>
        <v>0</v>
      </c>
    </row>
    <row r="622" spans="1:16" ht="15" customHeight="1">
      <c r="A622" s="15"/>
      <c r="B622" s="194">
        <v>15</v>
      </c>
      <c r="C622" s="109" t="s">
        <v>1080</v>
      </c>
      <c r="D622" s="279" t="s">
        <v>45</v>
      </c>
      <c r="E622" s="280" t="s">
        <v>8</v>
      </c>
      <c r="F622" s="281">
        <v>3477</v>
      </c>
      <c r="G622" s="281">
        <v>3477</v>
      </c>
      <c r="H622" s="175"/>
      <c r="I622" s="88">
        <f t="shared" si="47"/>
        <v>3477</v>
      </c>
      <c r="J622" s="163">
        <f t="shared" si="48"/>
        <v>0</v>
      </c>
      <c r="K622" s="155">
        <f t="shared" si="49"/>
        <v>1</v>
      </c>
      <c r="L622" s="155">
        <f>IF(J622=1,SUM($J$6:J622),0)</f>
        <v>0</v>
      </c>
      <c r="M622" s="155">
        <f>IF(K622=1,SUM($K$6:K622),0)</f>
        <v>201227481.79893059</v>
      </c>
      <c r="N622" s="165">
        <f t="shared" si="50"/>
        <v>201227481.79893059</v>
      </c>
      <c r="O622" s="155">
        <f t="shared" si="51"/>
        <v>0</v>
      </c>
      <c r="P622" s="155">
        <f>IF(O622=1,SUM($O$6:O622),0)</f>
        <v>0</v>
      </c>
    </row>
    <row r="623" spans="1:16" ht="15" customHeight="1">
      <c r="A623" s="15"/>
      <c r="B623" s="194">
        <v>16</v>
      </c>
      <c r="C623" s="109" t="s">
        <v>1081</v>
      </c>
      <c r="D623" s="279" t="s">
        <v>45</v>
      </c>
      <c r="E623" s="280" t="s">
        <v>8</v>
      </c>
      <c r="F623" s="176">
        <v>5531.48</v>
      </c>
      <c r="G623" s="176">
        <v>5531.48</v>
      </c>
      <c r="H623" s="175"/>
      <c r="I623" s="88">
        <f t="shared" si="47"/>
        <v>5531.48</v>
      </c>
      <c r="J623" s="163">
        <f t="shared" si="48"/>
        <v>0</v>
      </c>
      <c r="K623" s="155">
        <f t="shared" si="49"/>
        <v>1</v>
      </c>
      <c r="L623" s="155">
        <f>IF(J623=1,SUM($J$6:J623),0)</f>
        <v>0</v>
      </c>
      <c r="M623" s="155">
        <f>IF(K623=1,SUM($K$6:K623),0)</f>
        <v>201227482.79893059</v>
      </c>
      <c r="N623" s="165">
        <f t="shared" si="50"/>
        <v>201227482.79893059</v>
      </c>
      <c r="O623" s="155">
        <f t="shared" si="51"/>
        <v>0</v>
      </c>
      <c r="P623" s="155">
        <f>IF(O623=1,SUM($O$6:O623),0)</f>
        <v>0</v>
      </c>
    </row>
    <row r="624" spans="1:16" ht="15" customHeight="1">
      <c r="A624" s="15"/>
      <c r="B624" s="194">
        <v>17</v>
      </c>
      <c r="C624" s="109" t="s">
        <v>1164</v>
      </c>
      <c r="D624" s="279" t="s">
        <v>45</v>
      </c>
      <c r="E624" s="280" t="s">
        <v>7</v>
      </c>
      <c r="F624" s="176">
        <v>15000</v>
      </c>
      <c r="G624" s="176">
        <v>15000</v>
      </c>
      <c r="H624" s="175"/>
      <c r="I624" s="88">
        <f t="shared" si="47"/>
        <v>15000</v>
      </c>
      <c r="J624" s="163">
        <f t="shared" si="48"/>
        <v>0</v>
      </c>
      <c r="K624" s="155">
        <f t="shared" si="49"/>
        <v>1</v>
      </c>
      <c r="L624" s="155">
        <f>IF(J624=1,SUM($J$6:J624),0)</f>
        <v>0</v>
      </c>
      <c r="M624" s="155">
        <f>IF(K624=1,SUM($K$6:K624),0)</f>
        <v>201227483.79893059</v>
      </c>
      <c r="N624" s="165">
        <f t="shared" si="50"/>
        <v>201227483.79893059</v>
      </c>
      <c r="O624" s="155">
        <f t="shared" si="51"/>
        <v>0</v>
      </c>
      <c r="P624" s="155">
        <f>IF(O624=1,SUM($O$6:O624),0)</f>
        <v>0</v>
      </c>
    </row>
    <row r="625" spans="1:16" ht="15" customHeight="1">
      <c r="A625" s="15"/>
      <c r="B625" s="194">
        <v>18</v>
      </c>
      <c r="C625" s="109" t="s">
        <v>1082</v>
      </c>
      <c r="D625" s="279" t="s">
        <v>45</v>
      </c>
      <c r="E625" s="280" t="s">
        <v>8</v>
      </c>
      <c r="F625" s="281">
        <v>154106.74</v>
      </c>
      <c r="G625" s="281">
        <v>154106.74</v>
      </c>
      <c r="H625" s="175"/>
      <c r="I625" s="88">
        <f t="shared" si="47"/>
        <v>154106.74</v>
      </c>
      <c r="J625" s="163">
        <f t="shared" si="48"/>
        <v>0</v>
      </c>
      <c r="K625" s="155">
        <f t="shared" si="49"/>
        <v>1</v>
      </c>
      <c r="L625" s="155">
        <f>IF(J625=1,SUM($J$6:J625),0)</f>
        <v>0</v>
      </c>
      <c r="M625" s="155">
        <f>IF(K625=1,SUM($K$6:K625),0)</f>
        <v>201227484.79893059</v>
      </c>
      <c r="N625" s="165">
        <f t="shared" si="50"/>
        <v>201227484.79893059</v>
      </c>
      <c r="O625" s="155">
        <f t="shared" si="51"/>
        <v>0</v>
      </c>
      <c r="P625" s="155">
        <f>IF(O625=1,SUM($O$6:O625),0)</f>
        <v>0</v>
      </c>
    </row>
    <row r="626" spans="1:16" ht="15" customHeight="1">
      <c r="A626" s="15"/>
      <c r="B626" s="194">
        <v>19</v>
      </c>
      <c r="C626" s="109" t="s">
        <v>1083</v>
      </c>
      <c r="D626" s="279" t="s">
        <v>45</v>
      </c>
      <c r="E626" s="280" t="s">
        <v>8</v>
      </c>
      <c r="F626" s="281">
        <v>16226</v>
      </c>
      <c r="G626" s="281">
        <v>16226</v>
      </c>
      <c r="H626" s="175"/>
      <c r="I626" s="88">
        <f t="shared" si="47"/>
        <v>16226</v>
      </c>
      <c r="J626" s="163">
        <f t="shared" si="48"/>
        <v>0</v>
      </c>
      <c r="K626" s="155">
        <f t="shared" si="49"/>
        <v>1</v>
      </c>
      <c r="L626" s="155">
        <f>IF(J626=1,SUM($J$6:J626),0)</f>
        <v>0</v>
      </c>
      <c r="M626" s="155">
        <f>IF(K626=1,SUM($K$6:K626),0)</f>
        <v>201227485.79893059</v>
      </c>
      <c r="N626" s="165">
        <f t="shared" si="50"/>
        <v>201227485.79893059</v>
      </c>
      <c r="O626" s="155">
        <f t="shared" si="51"/>
        <v>0</v>
      </c>
      <c r="P626" s="155">
        <f>IF(O626=1,SUM($O$6:O626),0)</f>
        <v>0</v>
      </c>
    </row>
    <row r="627" spans="1:16" ht="15" customHeight="1">
      <c r="A627" s="15"/>
      <c r="B627" s="194">
        <v>20</v>
      </c>
      <c r="C627" s="109" t="s">
        <v>1084</v>
      </c>
      <c r="D627" s="279" t="s">
        <v>45</v>
      </c>
      <c r="E627" s="280" t="s">
        <v>8</v>
      </c>
      <c r="F627" s="281">
        <v>61732</v>
      </c>
      <c r="G627" s="281">
        <v>61732</v>
      </c>
      <c r="H627" s="175"/>
      <c r="I627" s="88">
        <f t="shared" si="47"/>
        <v>61732</v>
      </c>
      <c r="J627" s="163">
        <f t="shared" si="48"/>
        <v>0</v>
      </c>
      <c r="K627" s="155">
        <f t="shared" si="49"/>
        <v>1</v>
      </c>
      <c r="L627" s="155">
        <f>IF(J627=1,SUM($J$6:J627),0)</f>
        <v>0</v>
      </c>
      <c r="M627" s="155">
        <f>IF(K627=1,SUM($K$6:K627),0)</f>
        <v>201227486.79893059</v>
      </c>
      <c r="N627" s="165">
        <f t="shared" si="50"/>
        <v>201227486.79893059</v>
      </c>
      <c r="O627" s="155">
        <f t="shared" si="51"/>
        <v>0</v>
      </c>
      <c r="P627" s="155">
        <f>IF(O627=1,SUM($O$6:O627),0)</f>
        <v>0</v>
      </c>
    </row>
    <row r="628" spans="1:16" ht="15" customHeight="1">
      <c r="A628" s="15"/>
      <c r="B628" s="194">
        <v>21</v>
      </c>
      <c r="C628" s="109" t="s">
        <v>1085</v>
      </c>
      <c r="D628" s="279" t="s">
        <v>45</v>
      </c>
      <c r="E628" s="280" t="s">
        <v>8</v>
      </c>
      <c r="F628" s="281">
        <v>34299.08</v>
      </c>
      <c r="G628" s="281">
        <v>34299.08</v>
      </c>
      <c r="H628" s="175"/>
      <c r="I628" s="88">
        <f t="shared" si="47"/>
        <v>34299.08</v>
      </c>
      <c r="J628" s="163">
        <f t="shared" si="48"/>
        <v>0</v>
      </c>
      <c r="K628" s="155">
        <f t="shared" si="49"/>
        <v>1</v>
      </c>
      <c r="L628" s="155">
        <f>IF(J628=1,SUM($J$6:J628),0)</f>
        <v>0</v>
      </c>
      <c r="M628" s="155">
        <f>IF(K628=1,SUM($K$6:K628),0)</f>
        <v>201227487.79893059</v>
      </c>
      <c r="N628" s="165">
        <f t="shared" si="50"/>
        <v>201227487.79893059</v>
      </c>
      <c r="O628" s="155">
        <f t="shared" si="51"/>
        <v>0</v>
      </c>
      <c r="P628" s="155">
        <f>IF(O628=1,SUM($O$6:O628),0)</f>
        <v>0</v>
      </c>
    </row>
    <row r="629" spans="1:16" ht="15" customHeight="1">
      <c r="A629" s="15"/>
      <c r="B629" s="194">
        <v>22</v>
      </c>
      <c r="C629" s="109" t="s">
        <v>1086</v>
      </c>
      <c r="D629" s="279" t="s">
        <v>45</v>
      </c>
      <c r="E629" s="280" t="s">
        <v>8</v>
      </c>
      <c r="F629" s="281">
        <v>19825</v>
      </c>
      <c r="G629" s="281">
        <v>19825</v>
      </c>
      <c r="H629" s="175"/>
      <c r="I629" s="88">
        <f t="shared" si="47"/>
        <v>19825</v>
      </c>
      <c r="J629" s="163">
        <f t="shared" si="48"/>
        <v>0</v>
      </c>
      <c r="K629" s="155">
        <f t="shared" si="49"/>
        <v>1</v>
      </c>
      <c r="L629" s="155">
        <f>IF(J629=1,SUM($J$6:J629),0)</f>
        <v>0</v>
      </c>
      <c r="M629" s="155">
        <f>IF(K629=1,SUM($K$6:K629),0)</f>
        <v>201227488.79893059</v>
      </c>
      <c r="N629" s="165">
        <f t="shared" si="50"/>
        <v>201227488.79893059</v>
      </c>
      <c r="O629" s="155">
        <f t="shared" si="51"/>
        <v>0</v>
      </c>
      <c r="P629" s="155">
        <f>IF(O629=1,SUM($O$6:O629),0)</f>
        <v>0</v>
      </c>
    </row>
    <row r="630" spans="1:16" ht="15" customHeight="1">
      <c r="A630" s="15"/>
      <c r="B630" s="194">
        <v>23</v>
      </c>
      <c r="C630" s="109" t="s">
        <v>1087</v>
      </c>
      <c r="D630" s="279" t="s">
        <v>45</v>
      </c>
      <c r="E630" s="280" t="s">
        <v>8</v>
      </c>
      <c r="F630" s="281">
        <v>5874300</v>
      </c>
      <c r="G630" s="281">
        <v>5874300</v>
      </c>
      <c r="H630" s="175"/>
      <c r="I630" s="88">
        <f>IF($I$5=$G$4,G630,(IF($I$5=$F$4,F630,0)))</f>
        <v>5874300</v>
      </c>
      <c r="J630" s="163">
        <f t="shared" si="48"/>
        <v>0</v>
      </c>
      <c r="K630" s="155">
        <f t="shared" si="49"/>
        <v>1</v>
      </c>
      <c r="L630" s="155">
        <f>IF(J630=1,SUM($J$6:J630),0)</f>
        <v>0</v>
      </c>
      <c r="M630" s="155">
        <f>IF(K630=1,SUM($K$6:K630),0)</f>
        <v>201227489.79893059</v>
      </c>
      <c r="N630" s="165">
        <f t="shared" si="50"/>
        <v>201227489.79893059</v>
      </c>
      <c r="O630" s="155">
        <f t="shared" si="51"/>
        <v>0</v>
      </c>
      <c r="P630" s="155">
        <f>IF(O630=1,SUM($O$6:O630),0)</f>
        <v>0</v>
      </c>
    </row>
    <row r="631" spans="1:16" ht="15" customHeight="1">
      <c r="A631" s="15"/>
      <c r="B631" s="194">
        <v>24</v>
      </c>
      <c r="C631" s="109" t="s">
        <v>1088</v>
      </c>
      <c r="D631" s="279" t="s">
        <v>45</v>
      </c>
      <c r="E631" s="280" t="s">
        <v>8</v>
      </c>
      <c r="F631" s="281">
        <v>23180</v>
      </c>
      <c r="G631" s="281">
        <v>23180</v>
      </c>
      <c r="H631" s="171"/>
      <c r="I631" s="88">
        <f t="shared" si="47"/>
        <v>23180</v>
      </c>
      <c r="J631" s="163">
        <f t="shared" si="48"/>
        <v>0</v>
      </c>
      <c r="K631" s="155">
        <f t="shared" si="49"/>
        <v>1</v>
      </c>
      <c r="L631" s="155">
        <f>IF(J631=1,SUM($J$6:J631),0)</f>
        <v>0</v>
      </c>
      <c r="M631" s="155">
        <f>IF(K631=1,SUM($K$6:K631),0)</f>
        <v>201227490.79893059</v>
      </c>
      <c r="N631" s="165">
        <f t="shared" si="50"/>
        <v>201227490.79893059</v>
      </c>
      <c r="O631" s="155">
        <f t="shared" si="51"/>
        <v>0</v>
      </c>
      <c r="P631" s="155">
        <f>IF(O631=1,SUM($O$6:O631),0)</f>
        <v>0</v>
      </c>
    </row>
    <row r="632" spans="1:16" ht="15" customHeight="1">
      <c r="A632" s="15"/>
      <c r="B632" s="194">
        <v>25</v>
      </c>
      <c r="C632" s="109" t="s">
        <v>1089</v>
      </c>
      <c r="D632" s="279" t="s">
        <v>45</v>
      </c>
      <c r="E632" s="280" t="s">
        <v>8</v>
      </c>
      <c r="F632" s="281">
        <v>482893.08</v>
      </c>
      <c r="G632" s="281">
        <v>482893.08</v>
      </c>
      <c r="H632" s="171"/>
      <c r="I632" s="88">
        <f t="shared" si="47"/>
        <v>482893.08</v>
      </c>
      <c r="J632" s="163">
        <f t="shared" si="48"/>
        <v>0</v>
      </c>
      <c r="K632" s="155">
        <f t="shared" si="49"/>
        <v>1</v>
      </c>
      <c r="L632" s="155">
        <f>IF(J632=1,SUM($J$6:J632),0)</f>
        <v>0</v>
      </c>
      <c r="M632" s="155">
        <f>IF(K632=1,SUM($K$6:K632),0)</f>
        <v>201227491.79893059</v>
      </c>
      <c r="N632" s="165">
        <f t="shared" si="50"/>
        <v>201227491.79893059</v>
      </c>
      <c r="O632" s="155">
        <f t="shared" si="51"/>
        <v>0</v>
      </c>
      <c r="P632" s="155">
        <f>IF(O632=1,SUM($O$6:O632),0)</f>
        <v>0</v>
      </c>
    </row>
    <row r="633" spans="1:16" ht="15" customHeight="1">
      <c r="A633" s="15"/>
      <c r="B633" s="194"/>
      <c r="C633" s="109"/>
      <c r="D633" s="279" t="s">
        <v>48</v>
      </c>
      <c r="E633" s="280"/>
      <c r="F633" s="281"/>
      <c r="G633" s="281"/>
      <c r="H633" s="171"/>
      <c r="I633" s="88">
        <f t="shared" si="47"/>
        <v>0</v>
      </c>
      <c r="J633" s="163">
        <f t="shared" si="48"/>
        <v>0</v>
      </c>
      <c r="K633" s="155">
        <f t="shared" si="49"/>
        <v>0</v>
      </c>
      <c r="L633" s="155">
        <f>IF(J633=1,SUM($J$6:J633),0)</f>
        <v>0</v>
      </c>
      <c r="M633" s="155">
        <f>IF(K633=1,SUM($K$6:K633),0)</f>
        <v>0</v>
      </c>
      <c r="N633" s="165">
        <f t="shared" si="50"/>
        <v>0</v>
      </c>
      <c r="O633" s="155">
        <f t="shared" si="51"/>
        <v>0</v>
      </c>
      <c r="P633" s="155">
        <f>IF(O633=1,SUM($O$6:O633),0)</f>
        <v>0</v>
      </c>
    </row>
    <row r="634" spans="1:16" ht="15" customHeight="1">
      <c r="A634" s="15"/>
      <c r="B634" s="194" t="s">
        <v>1002</v>
      </c>
      <c r="C634" s="109" t="s">
        <v>1104</v>
      </c>
      <c r="D634" s="279" t="s">
        <v>48</v>
      </c>
      <c r="E634" s="280"/>
      <c r="F634" s="281" t="s">
        <v>48</v>
      </c>
      <c r="G634" s="281" t="s">
        <v>48</v>
      </c>
      <c r="H634" s="171"/>
      <c r="I634" s="88" t="str">
        <f t="shared" si="47"/>
        <v/>
      </c>
      <c r="J634" s="163">
        <f t="shared" si="48"/>
        <v>0</v>
      </c>
      <c r="K634" s="155">
        <f t="shared" si="49"/>
        <v>0</v>
      </c>
      <c r="L634" s="155">
        <f>IF(J634=1,SUM($J$6:J634),0)</f>
        <v>0</v>
      </c>
      <c r="M634" s="155">
        <f>IF(K634=1,SUM($K$6:K634),0)</f>
        <v>0</v>
      </c>
      <c r="N634" s="165">
        <f t="shared" si="50"/>
        <v>0</v>
      </c>
      <c r="O634" s="155">
        <f t="shared" si="51"/>
        <v>0</v>
      </c>
      <c r="P634" s="155">
        <f>IF(O634=1,SUM($O$6:O634),0)</f>
        <v>0</v>
      </c>
    </row>
    <row r="635" spans="1:16" ht="15" customHeight="1">
      <c r="A635" s="15"/>
      <c r="B635" s="194" t="s">
        <v>1190</v>
      </c>
      <c r="C635" s="109" t="s">
        <v>1347</v>
      </c>
      <c r="D635" s="279" t="s">
        <v>48</v>
      </c>
      <c r="E635" s="280"/>
      <c r="F635" s="281" t="s">
        <v>48</v>
      </c>
      <c r="G635" s="281" t="s">
        <v>48</v>
      </c>
      <c r="H635" s="171"/>
      <c r="I635" s="88" t="str">
        <f t="shared" si="47"/>
        <v/>
      </c>
      <c r="J635" s="163">
        <f t="shared" si="48"/>
        <v>0</v>
      </c>
      <c r="K635" s="155">
        <f t="shared" si="49"/>
        <v>0</v>
      </c>
      <c r="L635" s="155">
        <f>IF(J635=1,SUM($J$6:J635),0)</f>
        <v>0</v>
      </c>
      <c r="M635" s="155">
        <f>IF(K635=1,SUM($K$6:K635),0)</f>
        <v>0</v>
      </c>
      <c r="N635" s="165">
        <f t="shared" si="50"/>
        <v>0</v>
      </c>
      <c r="O635" s="155">
        <f t="shared" si="51"/>
        <v>0</v>
      </c>
      <c r="P635" s="155">
        <f>IF(O635=1,SUM($O$6:O635),0)</f>
        <v>0</v>
      </c>
    </row>
    <row r="636" spans="1:16" ht="15" customHeight="1">
      <c r="A636" s="15"/>
      <c r="B636" s="194">
        <v>1</v>
      </c>
      <c r="C636" s="109" t="s">
        <v>1105</v>
      </c>
      <c r="D636" s="279" t="s">
        <v>47</v>
      </c>
      <c r="E636" s="280" t="s">
        <v>1121</v>
      </c>
      <c r="F636" s="281">
        <v>300000</v>
      </c>
      <c r="G636" s="281">
        <v>300000</v>
      </c>
      <c r="H636" s="171"/>
      <c r="I636" s="88">
        <f t="shared" si="47"/>
        <v>300000</v>
      </c>
      <c r="J636" s="163">
        <f t="shared" si="48"/>
        <v>0</v>
      </c>
      <c r="K636" s="155">
        <f t="shared" si="49"/>
        <v>0</v>
      </c>
      <c r="L636" s="155">
        <f>IF(J636=1,SUM($J$6:J636),0)</f>
        <v>0</v>
      </c>
      <c r="M636" s="155">
        <f>IF(K636=1,SUM($K$6:K636),0)</f>
        <v>0</v>
      </c>
      <c r="N636" s="165">
        <f t="shared" si="50"/>
        <v>0</v>
      </c>
      <c r="O636" s="155">
        <f t="shared" si="51"/>
        <v>0</v>
      </c>
      <c r="P636" s="155">
        <f>IF(O636=1,SUM($O$6:O636),0)</f>
        <v>0</v>
      </c>
    </row>
    <row r="637" spans="1:16" ht="15" customHeight="1">
      <c r="A637" s="15"/>
      <c r="B637" s="194">
        <v>2</v>
      </c>
      <c r="C637" s="109" t="s">
        <v>1106</v>
      </c>
      <c r="D637" s="279" t="s">
        <v>47</v>
      </c>
      <c r="E637" s="280" t="s">
        <v>1122</v>
      </c>
      <c r="F637" s="281">
        <v>95147.5</v>
      </c>
      <c r="G637" s="281">
        <v>95147.5</v>
      </c>
      <c r="H637" s="171"/>
      <c r="I637" s="88">
        <f t="shared" si="47"/>
        <v>95147.5</v>
      </c>
      <c r="J637" s="163">
        <f t="shared" si="48"/>
        <v>0</v>
      </c>
      <c r="K637" s="155">
        <f t="shared" si="49"/>
        <v>0</v>
      </c>
      <c r="L637" s="155">
        <f>IF(J637=1,SUM($J$6:J637),0)</f>
        <v>0</v>
      </c>
      <c r="M637" s="155">
        <f>IF(K637=1,SUM($K$6:K637),0)</f>
        <v>0</v>
      </c>
      <c r="N637" s="165">
        <f t="shared" si="50"/>
        <v>0</v>
      </c>
      <c r="O637" s="155">
        <f t="shared" si="51"/>
        <v>0</v>
      </c>
      <c r="P637" s="155">
        <f>IF(O637=1,SUM($O$6:O637),0)</f>
        <v>0</v>
      </c>
    </row>
    <row r="638" spans="1:16" ht="15" customHeight="1">
      <c r="A638" s="15"/>
      <c r="B638" s="194">
        <v>3</v>
      </c>
      <c r="C638" s="109" t="s">
        <v>1107</v>
      </c>
      <c r="D638" s="279" t="s">
        <v>47</v>
      </c>
      <c r="E638" s="280" t="s">
        <v>1123</v>
      </c>
      <c r="F638" s="281">
        <v>74125</v>
      </c>
      <c r="G638" s="281">
        <v>74125</v>
      </c>
      <c r="H638" s="171"/>
      <c r="I638" s="88">
        <f t="shared" si="47"/>
        <v>74125</v>
      </c>
      <c r="J638" s="163">
        <f t="shared" si="48"/>
        <v>0</v>
      </c>
      <c r="K638" s="155">
        <f t="shared" si="49"/>
        <v>0</v>
      </c>
      <c r="L638" s="155">
        <f>IF(J638=1,SUM($J$6:J638),0)</f>
        <v>0</v>
      </c>
      <c r="M638" s="155">
        <f>IF(K638=1,SUM($K$6:K638),0)</f>
        <v>0</v>
      </c>
      <c r="N638" s="165">
        <f t="shared" si="50"/>
        <v>0</v>
      </c>
      <c r="O638" s="155">
        <f t="shared" si="51"/>
        <v>0</v>
      </c>
      <c r="P638" s="155">
        <f>IF(O638=1,SUM($O$6:O638),0)</f>
        <v>0</v>
      </c>
    </row>
    <row r="639" spans="1:16" ht="15" customHeight="1">
      <c r="A639" s="15"/>
      <c r="B639" s="194">
        <v>4</v>
      </c>
      <c r="C639" s="109" t="s">
        <v>1108</v>
      </c>
      <c r="D639" s="279" t="s">
        <v>47</v>
      </c>
      <c r="E639" s="280" t="s">
        <v>1123</v>
      </c>
      <c r="F639" s="281">
        <v>150000</v>
      </c>
      <c r="G639" s="281">
        <v>150000</v>
      </c>
      <c r="H639" s="171"/>
      <c r="I639" s="88">
        <f t="shared" si="47"/>
        <v>150000</v>
      </c>
      <c r="J639" s="163">
        <f t="shared" si="48"/>
        <v>0</v>
      </c>
      <c r="K639" s="155">
        <f t="shared" si="49"/>
        <v>0</v>
      </c>
      <c r="L639" s="155">
        <f>IF(J639=1,SUM($J$6:J639),0)</f>
        <v>0</v>
      </c>
      <c r="M639" s="155">
        <f>IF(K639=1,SUM($K$6:K639),0)</f>
        <v>0</v>
      </c>
      <c r="N639" s="165">
        <f t="shared" si="50"/>
        <v>0</v>
      </c>
      <c r="O639" s="155">
        <f t="shared" si="51"/>
        <v>0</v>
      </c>
      <c r="P639" s="155">
        <f>IF(O639=1,SUM($O$6:O639),0)</f>
        <v>0</v>
      </c>
    </row>
    <row r="640" spans="1:16" ht="15" customHeight="1">
      <c r="A640" s="15"/>
      <c r="B640" s="194">
        <v>5</v>
      </c>
      <c r="C640" s="109" t="s">
        <v>1109</v>
      </c>
      <c r="D640" s="279" t="s">
        <v>45</v>
      </c>
      <c r="E640" s="280" t="s">
        <v>1123</v>
      </c>
      <c r="F640" s="281">
        <v>242999.99999999997</v>
      </c>
      <c r="G640" s="281">
        <v>242999.99999999997</v>
      </c>
      <c r="H640" s="171"/>
      <c r="I640" s="88">
        <f t="shared" si="47"/>
        <v>242999.99999999997</v>
      </c>
      <c r="J640" s="163">
        <f t="shared" si="48"/>
        <v>0</v>
      </c>
      <c r="K640" s="155">
        <f t="shared" si="49"/>
        <v>1</v>
      </c>
      <c r="L640" s="155">
        <f>IF(J640=1,SUM($J$6:J640),0)</f>
        <v>0</v>
      </c>
      <c r="M640" s="155">
        <f>IF(K640=1,SUM($K$6:K640),0)</f>
        <v>201227492.79893059</v>
      </c>
      <c r="N640" s="165">
        <f t="shared" si="50"/>
        <v>201227492.79893059</v>
      </c>
      <c r="O640" s="155">
        <f t="shared" si="51"/>
        <v>0</v>
      </c>
      <c r="P640" s="155">
        <f>IF(O640=1,SUM($O$6:O640),0)</f>
        <v>0</v>
      </c>
    </row>
    <row r="641" spans="1:16" ht="15" customHeight="1">
      <c r="A641" s="15"/>
      <c r="B641" s="194">
        <v>6</v>
      </c>
      <c r="C641" s="109" t="s">
        <v>1110</v>
      </c>
      <c r="D641" s="279" t="s">
        <v>45</v>
      </c>
      <c r="E641" s="280" t="s">
        <v>1123</v>
      </c>
      <c r="F641" s="281">
        <v>1124962.5</v>
      </c>
      <c r="G641" s="281">
        <v>1124962.5</v>
      </c>
      <c r="H641" s="171"/>
      <c r="I641" s="88">
        <f t="shared" si="47"/>
        <v>1124962.5</v>
      </c>
      <c r="J641" s="163">
        <f t="shared" si="48"/>
        <v>0</v>
      </c>
      <c r="K641" s="155">
        <f t="shared" si="49"/>
        <v>1</v>
      </c>
      <c r="L641" s="155">
        <f>IF(J641=1,SUM($J$6:J641),0)</f>
        <v>0</v>
      </c>
      <c r="M641" s="155">
        <f>IF(K641=1,SUM($K$6:K641),0)</f>
        <v>201227493.79893059</v>
      </c>
      <c r="N641" s="165">
        <f t="shared" si="50"/>
        <v>201227493.79893059</v>
      </c>
      <c r="O641" s="155">
        <f t="shared" si="51"/>
        <v>0</v>
      </c>
      <c r="P641" s="155">
        <f>IF(O641=1,SUM($O$6:O641),0)</f>
        <v>0</v>
      </c>
    </row>
    <row r="642" spans="1:16" ht="15" customHeight="1">
      <c r="A642" s="15"/>
      <c r="B642" s="194">
        <v>7</v>
      </c>
      <c r="C642" s="109" t="s">
        <v>1111</v>
      </c>
      <c r="D642" s="279" t="s">
        <v>45</v>
      </c>
      <c r="E642" s="280" t="s">
        <v>1123</v>
      </c>
      <c r="F642" s="281">
        <v>5065452.75</v>
      </c>
      <c r="G642" s="281">
        <v>5065452.75</v>
      </c>
      <c r="H642" s="171"/>
      <c r="I642" s="88">
        <f t="shared" si="47"/>
        <v>5065452.75</v>
      </c>
      <c r="J642" s="163">
        <f t="shared" si="48"/>
        <v>0</v>
      </c>
      <c r="K642" s="155">
        <f t="shared" si="49"/>
        <v>1</v>
      </c>
      <c r="L642" s="155">
        <f>IF(J642=1,SUM($J$6:J642),0)</f>
        <v>0</v>
      </c>
      <c r="M642" s="155">
        <f>IF(K642=1,SUM($K$6:K642),0)</f>
        <v>201227494.79893059</v>
      </c>
      <c r="N642" s="165">
        <f t="shared" si="50"/>
        <v>201227494.79893059</v>
      </c>
      <c r="O642" s="155">
        <f t="shared" si="51"/>
        <v>0</v>
      </c>
      <c r="P642" s="155">
        <f>IF(O642=1,SUM($O$6:O642),0)</f>
        <v>0</v>
      </c>
    </row>
    <row r="643" spans="1:16" ht="15" customHeight="1">
      <c r="A643" s="15"/>
      <c r="B643" s="194">
        <v>8</v>
      </c>
      <c r="C643" s="109" t="s">
        <v>1112</v>
      </c>
      <c r="D643" s="279" t="s">
        <v>45</v>
      </c>
      <c r="E643" s="280" t="s">
        <v>1123</v>
      </c>
      <c r="F643" s="281">
        <v>5065452.75</v>
      </c>
      <c r="G643" s="281">
        <v>5065452.75</v>
      </c>
      <c r="H643" s="171"/>
      <c r="I643" s="88">
        <f t="shared" si="47"/>
        <v>5065452.75</v>
      </c>
      <c r="J643" s="163">
        <f t="shared" si="48"/>
        <v>0</v>
      </c>
      <c r="K643" s="155">
        <f t="shared" si="49"/>
        <v>1</v>
      </c>
      <c r="L643" s="155">
        <f>IF(J643=1,SUM($J$6:J643),0)</f>
        <v>0</v>
      </c>
      <c r="M643" s="155">
        <f>IF(K643=1,SUM($K$6:K643),0)</f>
        <v>201227495.79893059</v>
      </c>
      <c r="N643" s="165">
        <f t="shared" si="50"/>
        <v>201227495.79893059</v>
      </c>
      <c r="O643" s="155">
        <f t="shared" si="51"/>
        <v>0</v>
      </c>
      <c r="P643" s="155">
        <f>IF(O643=1,SUM($O$6:O643),0)</f>
        <v>0</v>
      </c>
    </row>
    <row r="644" spans="1:16" ht="15" customHeight="1">
      <c r="A644" s="15"/>
      <c r="B644" s="194">
        <v>9</v>
      </c>
      <c r="C644" s="109" t="s">
        <v>1113</v>
      </c>
      <c r="D644" s="279" t="s">
        <v>45</v>
      </c>
      <c r="E644" s="280" t="s">
        <v>1124</v>
      </c>
      <c r="F644" s="281">
        <v>185000</v>
      </c>
      <c r="G644" s="281">
        <v>185000</v>
      </c>
      <c r="H644" s="171"/>
      <c r="I644" s="88">
        <f t="shared" si="47"/>
        <v>185000</v>
      </c>
      <c r="J644" s="163">
        <f t="shared" si="48"/>
        <v>0</v>
      </c>
      <c r="K644" s="155">
        <f t="shared" si="49"/>
        <v>1</v>
      </c>
      <c r="L644" s="155">
        <f>IF(J644=1,SUM($J$6:J644),0)</f>
        <v>0</v>
      </c>
      <c r="M644" s="155">
        <f>IF(K644=1,SUM($K$6:K644),0)</f>
        <v>201227496.79893059</v>
      </c>
      <c r="N644" s="165">
        <f t="shared" si="50"/>
        <v>201227496.79893059</v>
      </c>
      <c r="O644" s="155">
        <f t="shared" si="51"/>
        <v>0</v>
      </c>
      <c r="P644" s="155">
        <f>IF(O644=1,SUM($O$6:O644),0)</f>
        <v>0</v>
      </c>
    </row>
    <row r="645" spans="1:16" ht="15" customHeight="1">
      <c r="A645" s="15"/>
      <c r="B645" s="194"/>
      <c r="C645" s="109" t="s">
        <v>48</v>
      </c>
      <c r="D645" s="279" t="s">
        <v>48</v>
      </c>
      <c r="E645" s="280"/>
      <c r="F645" s="281"/>
      <c r="G645" s="281"/>
      <c r="H645" s="171"/>
      <c r="I645" s="88">
        <f t="shared" si="47"/>
        <v>0</v>
      </c>
      <c r="J645" s="163">
        <f t="shared" si="48"/>
        <v>0</v>
      </c>
      <c r="K645" s="155">
        <f t="shared" si="49"/>
        <v>0</v>
      </c>
      <c r="L645" s="155">
        <f>IF(J645=1,SUM($J$6:J645),0)</f>
        <v>0</v>
      </c>
      <c r="M645" s="155">
        <f>IF(K645=1,SUM($K$6:K645),0)</f>
        <v>0</v>
      </c>
      <c r="N645" s="165">
        <f t="shared" si="50"/>
        <v>0</v>
      </c>
      <c r="O645" s="155">
        <f t="shared" si="51"/>
        <v>0</v>
      </c>
      <c r="P645" s="155">
        <f>IF(O645=1,SUM($O$6:O645),0)</f>
        <v>0</v>
      </c>
    </row>
    <row r="646" spans="1:16" ht="15" customHeight="1">
      <c r="A646" s="15"/>
      <c r="B646" s="194" t="s">
        <v>1191</v>
      </c>
      <c r="C646" s="109" t="s">
        <v>1114</v>
      </c>
      <c r="D646" s="279" t="s">
        <v>48</v>
      </c>
      <c r="E646" s="280"/>
      <c r="F646" s="281"/>
      <c r="G646" s="281"/>
      <c r="H646" s="171"/>
      <c r="I646" s="88">
        <f t="shared" si="47"/>
        <v>0</v>
      </c>
      <c r="J646" s="163">
        <f t="shared" si="48"/>
        <v>0</v>
      </c>
      <c r="K646" s="155">
        <f t="shared" si="49"/>
        <v>0</v>
      </c>
      <c r="L646" s="155">
        <f>IF(J646=1,SUM($J$6:J646),0)</f>
        <v>0</v>
      </c>
      <c r="M646" s="155">
        <f>IF(K646=1,SUM($K$6:K646),0)</f>
        <v>0</v>
      </c>
      <c r="N646" s="165">
        <f t="shared" si="50"/>
        <v>0</v>
      </c>
      <c r="O646" s="155">
        <f t="shared" si="51"/>
        <v>0</v>
      </c>
      <c r="P646" s="155">
        <f>IF(O646=1,SUM($O$6:O646),0)</f>
        <v>0</v>
      </c>
    </row>
    <row r="647" spans="1:16" ht="15" customHeight="1">
      <c r="A647" s="15"/>
      <c r="B647" s="194">
        <v>1</v>
      </c>
      <c r="C647" s="109" t="s">
        <v>1115</v>
      </c>
      <c r="D647" s="279" t="s">
        <v>47</v>
      </c>
      <c r="E647" s="280" t="s">
        <v>7</v>
      </c>
      <c r="F647" s="281">
        <v>200000</v>
      </c>
      <c r="G647" s="281">
        <v>200000</v>
      </c>
      <c r="H647" s="171"/>
      <c r="I647" s="88">
        <f t="shared" si="47"/>
        <v>200000</v>
      </c>
      <c r="J647" s="163">
        <f t="shared" si="48"/>
        <v>0</v>
      </c>
      <c r="K647" s="155">
        <f t="shared" si="49"/>
        <v>0</v>
      </c>
      <c r="L647" s="155">
        <f>IF(J647=1,SUM($J$6:J647),0)</f>
        <v>0</v>
      </c>
      <c r="M647" s="155">
        <f>IF(K647=1,SUM($K$6:K647),0)</f>
        <v>0</v>
      </c>
      <c r="N647" s="165">
        <f t="shared" si="50"/>
        <v>0</v>
      </c>
      <c r="O647" s="155">
        <f t="shared" si="51"/>
        <v>0</v>
      </c>
      <c r="P647" s="155">
        <f>IF(O647=1,SUM($O$6:O647),0)</f>
        <v>0</v>
      </c>
    </row>
    <row r="648" spans="1:16" ht="15" customHeight="1">
      <c r="A648" s="15"/>
      <c r="B648" s="194">
        <v>2</v>
      </c>
      <c r="C648" s="109" t="s">
        <v>1116</v>
      </c>
      <c r="D648" s="279" t="s">
        <v>47</v>
      </c>
      <c r="E648" s="280" t="s">
        <v>1123</v>
      </c>
      <c r="F648" s="281">
        <v>230000</v>
      </c>
      <c r="G648" s="281">
        <v>230000</v>
      </c>
      <c r="H648" s="171"/>
      <c r="I648" s="88">
        <f t="shared" si="47"/>
        <v>230000</v>
      </c>
      <c r="J648" s="163">
        <f t="shared" si="48"/>
        <v>0</v>
      </c>
      <c r="K648" s="155">
        <f t="shared" si="49"/>
        <v>0</v>
      </c>
      <c r="L648" s="155">
        <f>IF(J648=1,SUM($J$6:J648),0)</f>
        <v>0</v>
      </c>
      <c r="M648" s="155">
        <f>IF(K648=1,SUM($K$6:K648),0)</f>
        <v>0</v>
      </c>
      <c r="N648" s="165">
        <f t="shared" si="50"/>
        <v>0</v>
      </c>
      <c r="O648" s="155">
        <f t="shared" si="51"/>
        <v>0</v>
      </c>
      <c r="P648" s="155">
        <f>IF(O648=1,SUM($O$6:O648),0)</f>
        <v>0</v>
      </c>
    </row>
    <row r="649" spans="1:16" ht="15" customHeight="1">
      <c r="A649" s="15"/>
      <c r="B649" s="194">
        <v>3</v>
      </c>
      <c r="C649" s="109" t="s">
        <v>1117</v>
      </c>
      <c r="D649" s="279" t="s">
        <v>47</v>
      </c>
      <c r="E649" s="280" t="s">
        <v>1123</v>
      </c>
      <c r="F649" s="281">
        <v>55000</v>
      </c>
      <c r="G649" s="281">
        <v>55000</v>
      </c>
      <c r="H649" s="171"/>
      <c r="I649" s="88">
        <f t="shared" si="47"/>
        <v>55000</v>
      </c>
      <c r="J649" s="163">
        <f t="shared" ref="J649:J712" si="52">IF(D649="MDU-KD",1,0)</f>
        <v>0</v>
      </c>
      <c r="K649" s="155">
        <f t="shared" ref="K649:K712" si="53">IF(D649="HDW",1,0)</f>
        <v>0</v>
      </c>
      <c r="L649" s="155">
        <f>IF(J649=1,SUM($J$6:J649),0)</f>
        <v>0</v>
      </c>
      <c r="M649" s="155">
        <f>IF(K649=1,SUM($K$6:K649),0)</f>
        <v>0</v>
      </c>
      <c r="N649" s="165">
        <f t="shared" ref="N649:N712" si="54">IF(L649=0,M649,L649)</f>
        <v>0</v>
      </c>
      <c r="O649" s="155">
        <f t="shared" ref="O649:O712" si="55">IF(E649=0,0,IF(LEFT(C649,11)="Tiang Beton",1,0))</f>
        <v>0</v>
      </c>
      <c r="P649" s="155">
        <f>IF(O649=1,SUM($O$6:O649),0)</f>
        <v>0</v>
      </c>
    </row>
    <row r="650" spans="1:16" ht="15" customHeight="1">
      <c r="A650" s="15"/>
      <c r="B650" s="194">
        <v>4</v>
      </c>
      <c r="C650" s="109" t="s">
        <v>1118</v>
      </c>
      <c r="D650" s="279" t="s">
        <v>47</v>
      </c>
      <c r="E650" s="280" t="s">
        <v>7</v>
      </c>
      <c r="F650" s="281">
        <v>93000</v>
      </c>
      <c r="G650" s="281">
        <v>93000</v>
      </c>
      <c r="H650" s="171"/>
      <c r="I650" s="88">
        <f t="shared" si="47"/>
        <v>93000</v>
      </c>
      <c r="J650" s="163">
        <f t="shared" si="52"/>
        <v>0</v>
      </c>
      <c r="K650" s="155">
        <f t="shared" si="53"/>
        <v>0</v>
      </c>
      <c r="L650" s="155">
        <f>IF(J650=1,SUM($J$6:J650),0)</f>
        <v>0</v>
      </c>
      <c r="M650" s="155">
        <f>IF(K650=1,SUM($K$6:K650),0)</f>
        <v>0</v>
      </c>
      <c r="N650" s="165">
        <f t="shared" si="54"/>
        <v>0</v>
      </c>
      <c r="O650" s="155">
        <f t="shared" si="55"/>
        <v>0</v>
      </c>
      <c r="P650" s="155">
        <f>IF(O650=1,SUM($O$6:O650),0)</f>
        <v>0</v>
      </c>
    </row>
    <row r="651" spans="1:16" ht="15" customHeight="1">
      <c r="A651" s="15"/>
      <c r="B651" s="194">
        <v>5</v>
      </c>
      <c r="C651" s="109" t="s">
        <v>1119</v>
      </c>
      <c r="D651" s="279" t="s">
        <v>47</v>
      </c>
      <c r="E651" s="280" t="s">
        <v>7</v>
      </c>
      <c r="F651" s="281">
        <v>85000</v>
      </c>
      <c r="G651" s="281">
        <v>85000</v>
      </c>
      <c r="H651" s="171"/>
      <c r="I651" s="88">
        <f t="shared" si="47"/>
        <v>85000</v>
      </c>
      <c r="J651" s="163">
        <f t="shared" si="52"/>
        <v>0</v>
      </c>
      <c r="K651" s="155">
        <f t="shared" si="53"/>
        <v>0</v>
      </c>
      <c r="L651" s="155">
        <f>IF(J651=1,SUM($J$6:J651),0)</f>
        <v>0</v>
      </c>
      <c r="M651" s="155">
        <f>IF(K651=1,SUM($K$6:K651),0)</f>
        <v>0</v>
      </c>
      <c r="N651" s="165">
        <f t="shared" si="54"/>
        <v>0</v>
      </c>
      <c r="O651" s="155">
        <f t="shared" si="55"/>
        <v>0</v>
      </c>
      <c r="P651" s="155">
        <f>IF(O651=1,SUM($O$6:O651),0)</f>
        <v>0</v>
      </c>
    </row>
    <row r="652" spans="1:16" ht="15" customHeight="1">
      <c r="A652" s="15"/>
      <c r="B652" s="194"/>
      <c r="C652" s="109" t="s">
        <v>48</v>
      </c>
      <c r="D652" s="279" t="s">
        <v>48</v>
      </c>
      <c r="E652" s="280"/>
      <c r="F652" s="281"/>
      <c r="G652" s="281"/>
      <c r="H652" s="171"/>
      <c r="I652" s="88">
        <f t="shared" si="47"/>
        <v>0</v>
      </c>
      <c r="J652" s="163">
        <f t="shared" si="52"/>
        <v>0</v>
      </c>
      <c r="K652" s="155">
        <f t="shared" si="53"/>
        <v>0</v>
      </c>
      <c r="L652" s="155">
        <f>IF(J652=1,SUM($J$6:J652),0)</f>
        <v>0</v>
      </c>
      <c r="M652" s="155">
        <f>IF(K652=1,SUM($K$6:K652),0)</f>
        <v>0</v>
      </c>
      <c r="N652" s="165">
        <f t="shared" si="54"/>
        <v>0</v>
      </c>
      <c r="O652" s="155">
        <f t="shared" si="55"/>
        <v>0</v>
      </c>
      <c r="P652" s="155">
        <f>IF(O652=1,SUM($O$6:O652),0)</f>
        <v>0</v>
      </c>
    </row>
    <row r="653" spans="1:16" ht="15" customHeight="1">
      <c r="A653" s="15"/>
      <c r="B653" s="194" t="s">
        <v>1192</v>
      </c>
      <c r="C653" s="109" t="s">
        <v>1120</v>
      </c>
      <c r="D653" s="279" t="s">
        <v>45</v>
      </c>
      <c r="E653" s="280" t="s">
        <v>8</v>
      </c>
      <c r="F653" s="281">
        <v>12000</v>
      </c>
      <c r="G653" s="281">
        <v>12000</v>
      </c>
      <c r="H653" s="171"/>
      <c r="I653" s="88">
        <f t="shared" si="47"/>
        <v>12000</v>
      </c>
      <c r="J653" s="163">
        <f t="shared" si="52"/>
        <v>0</v>
      </c>
      <c r="K653" s="155">
        <f t="shared" si="53"/>
        <v>1</v>
      </c>
      <c r="L653" s="155">
        <f>IF(J653=1,SUM($J$6:J653),0)</f>
        <v>0</v>
      </c>
      <c r="M653" s="155">
        <f>IF(K653=1,SUM($K$6:K653),0)</f>
        <v>201227497.79893059</v>
      </c>
      <c r="N653" s="165">
        <f t="shared" si="54"/>
        <v>201227497.79893059</v>
      </c>
      <c r="O653" s="155">
        <f t="shared" si="55"/>
        <v>0</v>
      </c>
      <c r="P653" s="155">
        <f>IF(O653=1,SUM($O$6:O653),0)</f>
        <v>0</v>
      </c>
    </row>
    <row r="654" spans="1:16" ht="15" customHeight="1">
      <c r="A654" s="15"/>
      <c r="B654" s="194"/>
      <c r="C654" s="109" t="s">
        <v>48</v>
      </c>
      <c r="D654" s="279" t="s">
        <v>48</v>
      </c>
      <c r="E654" s="280"/>
      <c r="F654" s="281"/>
      <c r="G654" s="281"/>
      <c r="H654" s="171"/>
      <c r="I654" s="88">
        <f t="shared" si="47"/>
        <v>0</v>
      </c>
      <c r="J654" s="163">
        <f t="shared" si="52"/>
        <v>0</v>
      </c>
      <c r="K654" s="155">
        <f t="shared" si="53"/>
        <v>0</v>
      </c>
      <c r="L654" s="155">
        <f>IF(J654=1,SUM($J$6:J654),0)</f>
        <v>0</v>
      </c>
      <c r="M654" s="155">
        <f>IF(K654=1,SUM($K$6:K654),0)</f>
        <v>0</v>
      </c>
      <c r="N654" s="165">
        <f t="shared" si="54"/>
        <v>0</v>
      </c>
      <c r="O654" s="155">
        <f t="shared" si="55"/>
        <v>0</v>
      </c>
      <c r="P654" s="155">
        <f>IF(O654=1,SUM($O$6:O654),0)</f>
        <v>0</v>
      </c>
    </row>
    <row r="655" spans="1:16" ht="15" customHeight="1">
      <c r="A655" s="15"/>
      <c r="B655" s="194" t="s">
        <v>1058</v>
      </c>
      <c r="C655" s="109" t="s">
        <v>617</v>
      </c>
      <c r="D655" s="279" t="s">
        <v>48</v>
      </c>
      <c r="E655" s="280"/>
      <c r="F655" s="281"/>
      <c r="G655" s="281"/>
      <c r="H655" s="171"/>
      <c r="I655" s="88">
        <f t="shared" si="47"/>
        <v>0</v>
      </c>
      <c r="J655" s="163">
        <f t="shared" si="52"/>
        <v>0</v>
      </c>
      <c r="K655" s="155">
        <f t="shared" si="53"/>
        <v>0</v>
      </c>
      <c r="L655" s="155">
        <f>IF(J655=1,SUM($J$6:J655),0)</f>
        <v>0</v>
      </c>
      <c r="M655" s="155">
        <f>IF(K655=1,SUM($K$6:K655),0)</f>
        <v>0</v>
      </c>
      <c r="N655" s="165">
        <f t="shared" si="54"/>
        <v>0</v>
      </c>
      <c r="O655" s="155">
        <f t="shared" si="55"/>
        <v>0</v>
      </c>
      <c r="P655" s="155">
        <f>IF(O655=1,SUM($O$6:O655),0)</f>
        <v>0</v>
      </c>
    </row>
    <row r="656" spans="1:16" ht="15" customHeight="1">
      <c r="A656" s="15"/>
      <c r="B656" s="194" t="s">
        <v>1031</v>
      </c>
      <c r="C656" s="109" t="s">
        <v>618</v>
      </c>
      <c r="D656" s="279" t="s">
        <v>48</v>
      </c>
      <c r="E656" s="280"/>
      <c r="F656" s="281"/>
      <c r="G656" s="281"/>
      <c r="H656" s="171"/>
      <c r="I656" s="88">
        <f t="shared" si="47"/>
        <v>0</v>
      </c>
      <c r="J656" s="163">
        <f t="shared" si="52"/>
        <v>0</v>
      </c>
      <c r="K656" s="155">
        <f t="shared" si="53"/>
        <v>0</v>
      </c>
      <c r="L656" s="155">
        <f>IF(J656=1,SUM($J$6:J656),0)</f>
        <v>0</v>
      </c>
      <c r="M656" s="155">
        <f>IF(K656=1,SUM($K$6:K656),0)</f>
        <v>0</v>
      </c>
      <c r="N656" s="165">
        <f t="shared" si="54"/>
        <v>0</v>
      </c>
      <c r="O656" s="155">
        <f t="shared" si="55"/>
        <v>0</v>
      </c>
      <c r="P656" s="155">
        <f>IF(O656=1,SUM($O$6:O656),0)</f>
        <v>0</v>
      </c>
    </row>
    <row r="657" spans="1:16" ht="15" customHeight="1">
      <c r="A657" s="15"/>
      <c r="B657" s="174">
        <v>1</v>
      </c>
      <c r="C657" s="109" t="s">
        <v>619</v>
      </c>
      <c r="D657" s="279" t="s">
        <v>47</v>
      </c>
      <c r="E657" s="280" t="s">
        <v>14</v>
      </c>
      <c r="F657" s="281">
        <v>19800</v>
      </c>
      <c r="G657" s="281">
        <v>19800</v>
      </c>
      <c r="H657" s="171"/>
      <c r="I657" s="88">
        <f t="shared" si="47"/>
        <v>19800</v>
      </c>
      <c r="J657" s="163">
        <f t="shared" si="52"/>
        <v>0</v>
      </c>
      <c r="K657" s="155">
        <f t="shared" si="53"/>
        <v>0</v>
      </c>
      <c r="L657" s="155">
        <f>IF(J657=1,SUM($J$6:J657),0)</f>
        <v>0</v>
      </c>
      <c r="M657" s="155">
        <f>IF(K657=1,SUM($K$6:K657),0)</f>
        <v>0</v>
      </c>
      <c r="N657" s="165">
        <f t="shared" si="54"/>
        <v>0</v>
      </c>
      <c r="O657" s="155">
        <f t="shared" si="55"/>
        <v>0</v>
      </c>
      <c r="P657" s="155">
        <f>IF(O657=1,SUM($O$6:O657),0)</f>
        <v>0</v>
      </c>
    </row>
    <row r="658" spans="1:16" ht="15" customHeight="1">
      <c r="A658" s="15"/>
      <c r="B658" s="174">
        <v>2</v>
      </c>
      <c r="C658" s="109" t="s">
        <v>620</v>
      </c>
      <c r="D658" s="279" t="s">
        <v>47</v>
      </c>
      <c r="E658" s="280" t="s">
        <v>14</v>
      </c>
      <c r="F658" s="281">
        <v>20500</v>
      </c>
      <c r="G658" s="281">
        <v>20500</v>
      </c>
      <c r="H658" s="171"/>
      <c r="I658" s="88">
        <f t="shared" si="47"/>
        <v>20500</v>
      </c>
      <c r="J658" s="163">
        <f t="shared" si="52"/>
        <v>0</v>
      </c>
      <c r="K658" s="155">
        <f t="shared" si="53"/>
        <v>0</v>
      </c>
      <c r="L658" s="155">
        <f>IF(J658=1,SUM($J$6:J658),0)</f>
        <v>0</v>
      </c>
      <c r="M658" s="155">
        <f>IF(K658=1,SUM($K$6:K658),0)</f>
        <v>0</v>
      </c>
      <c r="N658" s="165">
        <f t="shared" si="54"/>
        <v>0</v>
      </c>
      <c r="O658" s="155">
        <f t="shared" si="55"/>
        <v>0</v>
      </c>
      <c r="P658" s="155">
        <f>IF(O658=1,SUM($O$6:O658),0)</f>
        <v>0</v>
      </c>
    </row>
    <row r="659" spans="1:16" ht="15" customHeight="1">
      <c r="A659" s="15"/>
      <c r="B659" s="174">
        <v>3</v>
      </c>
      <c r="C659" s="109" t="s">
        <v>621</v>
      </c>
      <c r="D659" s="279" t="s">
        <v>47</v>
      </c>
      <c r="E659" s="280" t="s">
        <v>14</v>
      </c>
      <c r="F659" s="281">
        <v>27500</v>
      </c>
      <c r="G659" s="281">
        <v>27500</v>
      </c>
      <c r="H659" s="171"/>
      <c r="I659" s="88">
        <f t="shared" si="47"/>
        <v>27500</v>
      </c>
      <c r="J659" s="163">
        <f t="shared" si="52"/>
        <v>0</v>
      </c>
      <c r="K659" s="155">
        <f t="shared" si="53"/>
        <v>0</v>
      </c>
      <c r="L659" s="155">
        <f>IF(J659=1,SUM($J$6:J659),0)</f>
        <v>0</v>
      </c>
      <c r="M659" s="155">
        <f>IF(K659=1,SUM($K$6:K659),0)</f>
        <v>0</v>
      </c>
      <c r="N659" s="165">
        <f t="shared" si="54"/>
        <v>0</v>
      </c>
      <c r="O659" s="155">
        <f t="shared" si="55"/>
        <v>0</v>
      </c>
      <c r="P659" s="155">
        <f>IF(O659=1,SUM($O$6:O659),0)</f>
        <v>0</v>
      </c>
    </row>
    <row r="660" spans="1:16" ht="15" customHeight="1">
      <c r="A660" s="15"/>
      <c r="B660" s="174">
        <v>4</v>
      </c>
      <c r="C660" s="109" t="s">
        <v>622</v>
      </c>
      <c r="D660" s="279" t="s">
        <v>47</v>
      </c>
      <c r="E660" s="280" t="s">
        <v>14</v>
      </c>
      <c r="F660" s="281">
        <v>14900</v>
      </c>
      <c r="G660" s="281">
        <v>14900</v>
      </c>
      <c r="H660" s="171"/>
      <c r="I660" s="88">
        <f t="shared" si="47"/>
        <v>14900</v>
      </c>
      <c r="J660" s="163">
        <f t="shared" si="52"/>
        <v>0</v>
      </c>
      <c r="K660" s="155">
        <f t="shared" si="53"/>
        <v>0</v>
      </c>
      <c r="L660" s="155">
        <f>IF(J660=1,SUM($J$6:J660),0)</f>
        <v>0</v>
      </c>
      <c r="M660" s="155">
        <f>IF(K660=1,SUM($K$6:K660),0)</f>
        <v>0</v>
      </c>
      <c r="N660" s="165">
        <f t="shared" si="54"/>
        <v>0</v>
      </c>
      <c r="O660" s="155">
        <f t="shared" si="55"/>
        <v>0</v>
      </c>
      <c r="P660" s="155">
        <f>IF(O660=1,SUM($O$6:O660),0)</f>
        <v>0</v>
      </c>
    </row>
    <row r="661" spans="1:16" ht="15" customHeight="1">
      <c r="A661" s="15"/>
      <c r="B661" s="174">
        <v>5</v>
      </c>
      <c r="C661" s="109" t="s">
        <v>623</v>
      </c>
      <c r="D661" s="279" t="s">
        <v>47</v>
      </c>
      <c r="E661" s="280" t="s">
        <v>14</v>
      </c>
      <c r="F661" s="281">
        <v>27900</v>
      </c>
      <c r="G661" s="281">
        <v>33200</v>
      </c>
      <c r="H661" s="171"/>
      <c r="I661" s="88">
        <f t="shared" si="47"/>
        <v>33200</v>
      </c>
      <c r="J661" s="163">
        <f t="shared" si="52"/>
        <v>0</v>
      </c>
      <c r="K661" s="155">
        <f t="shared" si="53"/>
        <v>0</v>
      </c>
      <c r="L661" s="155">
        <f>IF(J661=1,SUM($J$6:J661),0)</f>
        <v>0</v>
      </c>
      <c r="M661" s="155">
        <f>IF(K661=1,SUM($K$6:K661),0)</f>
        <v>0</v>
      </c>
      <c r="N661" s="165">
        <f t="shared" si="54"/>
        <v>0</v>
      </c>
      <c r="O661" s="155">
        <f t="shared" si="55"/>
        <v>0</v>
      </c>
      <c r="P661" s="155">
        <f>IF(O661=1,SUM($O$6:O661),0)</f>
        <v>0</v>
      </c>
    </row>
    <row r="662" spans="1:16" ht="15" customHeight="1">
      <c r="A662" s="17"/>
      <c r="B662" s="174">
        <v>6</v>
      </c>
      <c r="C662" s="109" t="s">
        <v>624</v>
      </c>
      <c r="D662" s="279" t="s">
        <v>47</v>
      </c>
      <c r="E662" s="280" t="s">
        <v>14</v>
      </c>
      <c r="F662" s="281">
        <v>33000</v>
      </c>
      <c r="G662" s="281">
        <v>35700</v>
      </c>
      <c r="H662" s="171"/>
      <c r="I662" s="88">
        <f t="shared" si="47"/>
        <v>35700</v>
      </c>
      <c r="J662" s="163">
        <f t="shared" si="52"/>
        <v>0</v>
      </c>
      <c r="K662" s="155">
        <f t="shared" si="53"/>
        <v>0</v>
      </c>
      <c r="L662" s="155">
        <f>IF(J662=1,SUM($J$6:J662),0)</f>
        <v>0</v>
      </c>
      <c r="M662" s="155">
        <f>IF(K662=1,SUM($K$6:K662),0)</f>
        <v>0</v>
      </c>
      <c r="N662" s="165">
        <f t="shared" si="54"/>
        <v>0</v>
      </c>
      <c r="O662" s="155">
        <f t="shared" si="55"/>
        <v>0</v>
      </c>
      <c r="P662" s="155">
        <f>IF(O662=1,SUM($O$6:O662),0)</f>
        <v>0</v>
      </c>
    </row>
    <row r="663" spans="1:16" ht="15" customHeight="1">
      <c r="A663" s="15"/>
      <c r="B663" s="174">
        <v>7</v>
      </c>
      <c r="C663" s="109" t="s">
        <v>625</v>
      </c>
      <c r="D663" s="279" t="s">
        <v>47</v>
      </c>
      <c r="E663" s="280" t="s">
        <v>14</v>
      </c>
      <c r="F663" s="281">
        <v>27900</v>
      </c>
      <c r="G663" s="281">
        <v>33200</v>
      </c>
      <c r="H663" s="171"/>
      <c r="I663" s="88">
        <f t="shared" si="47"/>
        <v>33200</v>
      </c>
      <c r="J663" s="163">
        <f t="shared" si="52"/>
        <v>0</v>
      </c>
      <c r="K663" s="155">
        <f t="shared" si="53"/>
        <v>0</v>
      </c>
      <c r="L663" s="155">
        <f>IF(J663=1,SUM($J$6:J663),0)</f>
        <v>0</v>
      </c>
      <c r="M663" s="155">
        <f>IF(K663=1,SUM($K$6:K663),0)</f>
        <v>0</v>
      </c>
      <c r="N663" s="165">
        <f t="shared" si="54"/>
        <v>0</v>
      </c>
      <c r="O663" s="155">
        <f t="shared" si="55"/>
        <v>0</v>
      </c>
      <c r="P663" s="155">
        <f>IF(O663=1,SUM($O$6:O663),0)</f>
        <v>0</v>
      </c>
    </row>
    <row r="664" spans="1:16" ht="15" customHeight="1">
      <c r="A664" s="15"/>
      <c r="B664" s="174">
        <v>8</v>
      </c>
      <c r="C664" s="109" t="s">
        <v>626</v>
      </c>
      <c r="D664" s="279" t="s">
        <v>47</v>
      </c>
      <c r="E664" s="280" t="s">
        <v>14</v>
      </c>
      <c r="F664" s="281">
        <v>37600</v>
      </c>
      <c r="G664" s="281">
        <v>37600</v>
      </c>
      <c r="H664" s="171"/>
      <c r="I664" s="88">
        <f t="shared" si="47"/>
        <v>37600</v>
      </c>
      <c r="J664" s="163">
        <f t="shared" si="52"/>
        <v>0</v>
      </c>
      <c r="K664" s="155">
        <f t="shared" si="53"/>
        <v>0</v>
      </c>
      <c r="L664" s="155">
        <f>IF(J664=1,SUM($J$6:J664),0)</f>
        <v>0</v>
      </c>
      <c r="M664" s="155">
        <f>IF(K664=1,SUM($K$6:K664),0)</f>
        <v>0</v>
      </c>
      <c r="N664" s="165">
        <f t="shared" si="54"/>
        <v>0</v>
      </c>
      <c r="O664" s="155">
        <f t="shared" si="55"/>
        <v>0</v>
      </c>
      <c r="P664" s="155">
        <f>IF(O664=1,SUM($O$6:O664),0)</f>
        <v>0</v>
      </c>
    </row>
    <row r="665" spans="1:16" ht="15" customHeight="1">
      <c r="A665" s="15"/>
      <c r="B665" s="174">
        <v>9</v>
      </c>
      <c r="C665" s="109" t="s">
        <v>627</v>
      </c>
      <c r="D665" s="279" t="s">
        <v>47</v>
      </c>
      <c r="E665" s="280" t="s">
        <v>14</v>
      </c>
      <c r="F665" s="281">
        <v>27900</v>
      </c>
      <c r="G665" s="281">
        <v>33200</v>
      </c>
      <c r="H665" s="171"/>
      <c r="I665" s="88">
        <f t="shared" si="47"/>
        <v>33200</v>
      </c>
      <c r="J665" s="163">
        <f t="shared" si="52"/>
        <v>0</v>
      </c>
      <c r="K665" s="155">
        <f t="shared" si="53"/>
        <v>0</v>
      </c>
      <c r="L665" s="155">
        <f>IF(J665=1,SUM($J$6:J665),0)</f>
        <v>0</v>
      </c>
      <c r="M665" s="155">
        <f>IF(K665=1,SUM($K$6:K665),0)</f>
        <v>0</v>
      </c>
      <c r="N665" s="165">
        <f t="shared" si="54"/>
        <v>0</v>
      </c>
      <c r="O665" s="155">
        <f t="shared" si="55"/>
        <v>0</v>
      </c>
      <c r="P665" s="155">
        <f>IF(O665=1,SUM($O$6:O665),0)</f>
        <v>0</v>
      </c>
    </row>
    <row r="666" spans="1:16" ht="15" customHeight="1">
      <c r="A666" s="15"/>
      <c r="B666" s="174">
        <v>10</v>
      </c>
      <c r="C666" s="109" t="s">
        <v>628</v>
      </c>
      <c r="D666" s="279" t="s">
        <v>47</v>
      </c>
      <c r="E666" s="280" t="s">
        <v>14</v>
      </c>
      <c r="F666" s="281">
        <v>39800</v>
      </c>
      <c r="G666" s="281">
        <v>39800</v>
      </c>
      <c r="H666" s="171"/>
      <c r="I666" s="88">
        <f t="shared" si="47"/>
        <v>39800</v>
      </c>
      <c r="J666" s="163">
        <f t="shared" si="52"/>
        <v>0</v>
      </c>
      <c r="K666" s="155">
        <f t="shared" si="53"/>
        <v>0</v>
      </c>
      <c r="L666" s="155">
        <f>IF(J666=1,SUM($J$6:J666),0)</f>
        <v>0</v>
      </c>
      <c r="M666" s="155">
        <f>IF(K666=1,SUM($K$6:K666),0)</f>
        <v>0</v>
      </c>
      <c r="N666" s="165">
        <f t="shared" si="54"/>
        <v>0</v>
      </c>
      <c r="O666" s="155">
        <f t="shared" si="55"/>
        <v>0</v>
      </c>
      <c r="P666" s="155">
        <f>IF(O666=1,SUM($O$6:O666),0)</f>
        <v>0</v>
      </c>
    </row>
    <row r="667" spans="1:16" ht="15" customHeight="1">
      <c r="A667" s="15"/>
      <c r="B667" s="174">
        <v>11</v>
      </c>
      <c r="C667" s="109" t="s">
        <v>629</v>
      </c>
      <c r="D667" s="279" t="s">
        <v>47</v>
      </c>
      <c r="E667" s="280" t="s">
        <v>14</v>
      </c>
      <c r="F667" s="281">
        <v>24700</v>
      </c>
      <c r="G667" s="281">
        <v>29400</v>
      </c>
      <c r="H667" s="171"/>
      <c r="I667" s="88">
        <f t="shared" si="47"/>
        <v>29400</v>
      </c>
      <c r="J667" s="163">
        <f t="shared" si="52"/>
        <v>0</v>
      </c>
      <c r="K667" s="155">
        <f t="shared" si="53"/>
        <v>0</v>
      </c>
      <c r="L667" s="155">
        <f>IF(J667=1,SUM($J$6:J667),0)</f>
        <v>0</v>
      </c>
      <c r="M667" s="155">
        <f>IF(K667=1,SUM($K$6:K667),0)</f>
        <v>0</v>
      </c>
      <c r="N667" s="165">
        <f t="shared" si="54"/>
        <v>0</v>
      </c>
      <c r="O667" s="155">
        <f t="shared" si="55"/>
        <v>0</v>
      </c>
      <c r="P667" s="155">
        <f>IF(O667=1,SUM($O$6:O667),0)</f>
        <v>0</v>
      </c>
    </row>
    <row r="668" spans="1:16" ht="15" customHeight="1">
      <c r="A668" s="15"/>
      <c r="B668" s="174">
        <v>12</v>
      </c>
      <c r="C668" s="109" t="s">
        <v>630</v>
      </c>
      <c r="D668" s="279" t="s">
        <v>47</v>
      </c>
      <c r="E668" s="280" t="s">
        <v>14</v>
      </c>
      <c r="F668" s="281">
        <v>33700</v>
      </c>
      <c r="G668" s="281">
        <v>35700</v>
      </c>
      <c r="H668" s="171"/>
      <c r="I668" s="88">
        <f t="shared" si="47"/>
        <v>35700</v>
      </c>
      <c r="J668" s="163">
        <f t="shared" si="52"/>
        <v>0</v>
      </c>
      <c r="K668" s="155">
        <f t="shared" si="53"/>
        <v>0</v>
      </c>
      <c r="L668" s="155">
        <f>IF(J668=1,SUM($J$6:J668),0)</f>
        <v>0</v>
      </c>
      <c r="M668" s="155">
        <f>IF(K668=1,SUM($K$6:K668),0)</f>
        <v>0</v>
      </c>
      <c r="N668" s="165">
        <f t="shared" si="54"/>
        <v>0</v>
      </c>
      <c r="O668" s="155">
        <f t="shared" si="55"/>
        <v>0</v>
      </c>
      <c r="P668" s="155">
        <f>IF(O668=1,SUM($O$6:O668),0)</f>
        <v>0</v>
      </c>
    </row>
    <row r="669" spans="1:16" ht="15" customHeight="1">
      <c r="A669" s="15"/>
      <c r="B669" s="174">
        <v>13</v>
      </c>
      <c r="C669" s="109" t="s">
        <v>631</v>
      </c>
      <c r="D669" s="279" t="s">
        <v>47</v>
      </c>
      <c r="E669" s="280" t="s">
        <v>14</v>
      </c>
      <c r="F669" s="281">
        <v>25800</v>
      </c>
      <c r="G669" s="281">
        <v>30700</v>
      </c>
      <c r="H669" s="171"/>
      <c r="I669" s="88">
        <f t="shared" si="47"/>
        <v>30700</v>
      </c>
      <c r="J669" s="163">
        <f t="shared" si="52"/>
        <v>0</v>
      </c>
      <c r="K669" s="155">
        <f t="shared" si="53"/>
        <v>0</v>
      </c>
      <c r="L669" s="155">
        <f>IF(J669=1,SUM($J$6:J669),0)</f>
        <v>0</v>
      </c>
      <c r="M669" s="155">
        <f>IF(K669=1,SUM($K$6:K669),0)</f>
        <v>0</v>
      </c>
      <c r="N669" s="165">
        <f t="shared" si="54"/>
        <v>0</v>
      </c>
      <c r="O669" s="155">
        <f t="shared" si="55"/>
        <v>0</v>
      </c>
      <c r="P669" s="155">
        <f>IF(O669=1,SUM($O$6:O669),0)</f>
        <v>0</v>
      </c>
    </row>
    <row r="670" spans="1:16" ht="15" customHeight="1">
      <c r="A670" s="17"/>
      <c r="B670" s="174">
        <v>14</v>
      </c>
      <c r="C670" s="109" t="s">
        <v>632</v>
      </c>
      <c r="D670" s="279" t="s">
        <v>47</v>
      </c>
      <c r="E670" s="280" t="s">
        <v>14</v>
      </c>
      <c r="F670" s="281">
        <v>19100</v>
      </c>
      <c r="G670" s="281">
        <v>22700</v>
      </c>
      <c r="H670" s="171"/>
      <c r="I670" s="88">
        <f t="shared" si="47"/>
        <v>22700</v>
      </c>
      <c r="J670" s="163">
        <f t="shared" si="52"/>
        <v>0</v>
      </c>
      <c r="K670" s="155">
        <f t="shared" si="53"/>
        <v>0</v>
      </c>
      <c r="L670" s="155">
        <f>IF(J670=1,SUM($J$6:J670),0)</f>
        <v>0</v>
      </c>
      <c r="M670" s="155">
        <f>IF(K670=1,SUM($K$6:K670),0)</f>
        <v>0</v>
      </c>
      <c r="N670" s="165">
        <f t="shared" si="54"/>
        <v>0</v>
      </c>
      <c r="O670" s="155">
        <f t="shared" si="55"/>
        <v>0</v>
      </c>
      <c r="P670" s="155">
        <f>IF(O670=1,SUM($O$6:O670),0)</f>
        <v>0</v>
      </c>
    </row>
    <row r="671" spans="1:16" ht="15" customHeight="1">
      <c r="A671" s="15"/>
      <c r="B671" s="174">
        <v>15</v>
      </c>
      <c r="C671" s="109" t="s">
        <v>633</v>
      </c>
      <c r="D671" s="279" t="s">
        <v>47</v>
      </c>
      <c r="E671" s="280" t="s">
        <v>14</v>
      </c>
      <c r="F671" s="281">
        <v>19800</v>
      </c>
      <c r="G671" s="281">
        <v>19800</v>
      </c>
      <c r="H671" s="171"/>
      <c r="I671" s="88">
        <f t="shared" si="47"/>
        <v>19800</v>
      </c>
      <c r="J671" s="163">
        <f t="shared" si="52"/>
        <v>0</v>
      </c>
      <c r="K671" s="155">
        <f t="shared" si="53"/>
        <v>0</v>
      </c>
      <c r="L671" s="155">
        <f>IF(J671=1,SUM($J$6:J671),0)</f>
        <v>0</v>
      </c>
      <c r="M671" s="155">
        <f>IF(K671=1,SUM($K$6:K671),0)</f>
        <v>0</v>
      </c>
      <c r="N671" s="165">
        <f t="shared" si="54"/>
        <v>0</v>
      </c>
      <c r="O671" s="155">
        <f t="shared" si="55"/>
        <v>0</v>
      </c>
      <c r="P671" s="155">
        <f>IF(O671=1,SUM($O$6:O671),0)</f>
        <v>0</v>
      </c>
    </row>
    <row r="672" spans="1:16" ht="15" customHeight="1">
      <c r="A672" s="15"/>
      <c r="B672" s="174">
        <v>16</v>
      </c>
      <c r="C672" s="109" t="s">
        <v>634</v>
      </c>
      <c r="D672" s="279" t="s">
        <v>47</v>
      </c>
      <c r="E672" s="280" t="s">
        <v>14</v>
      </c>
      <c r="F672" s="281">
        <v>19800</v>
      </c>
      <c r="G672" s="281">
        <v>19800</v>
      </c>
      <c r="H672" s="171"/>
      <c r="I672" s="88">
        <f t="shared" si="47"/>
        <v>19800</v>
      </c>
      <c r="J672" s="163">
        <f t="shared" si="52"/>
        <v>0</v>
      </c>
      <c r="K672" s="155">
        <f t="shared" si="53"/>
        <v>0</v>
      </c>
      <c r="L672" s="155">
        <f>IF(J672=1,SUM($J$6:J672),0)</f>
        <v>0</v>
      </c>
      <c r="M672" s="155">
        <f>IF(K672=1,SUM($K$6:K672),0)</f>
        <v>0</v>
      </c>
      <c r="N672" s="165">
        <f t="shared" si="54"/>
        <v>0</v>
      </c>
      <c r="O672" s="155">
        <f t="shared" si="55"/>
        <v>0</v>
      </c>
      <c r="P672" s="155">
        <f>IF(O672=1,SUM($O$6:O672),0)</f>
        <v>0</v>
      </c>
    </row>
    <row r="673" spans="1:16" ht="15" customHeight="1">
      <c r="A673" s="15"/>
      <c r="B673" s="174">
        <v>17</v>
      </c>
      <c r="C673" s="109" t="s">
        <v>635</v>
      </c>
      <c r="D673" s="279" t="s">
        <v>47</v>
      </c>
      <c r="E673" s="280" t="s">
        <v>14</v>
      </c>
      <c r="F673" s="281">
        <v>20500</v>
      </c>
      <c r="G673" s="281">
        <v>20500</v>
      </c>
      <c r="H673" s="171"/>
      <c r="I673" s="88">
        <f t="shared" si="47"/>
        <v>20500</v>
      </c>
      <c r="J673" s="163">
        <f t="shared" si="52"/>
        <v>0</v>
      </c>
      <c r="K673" s="155">
        <f t="shared" si="53"/>
        <v>0</v>
      </c>
      <c r="L673" s="155">
        <f>IF(J673=1,SUM($J$6:J673),0)</f>
        <v>0</v>
      </c>
      <c r="M673" s="155">
        <f>IF(K673=1,SUM($K$6:K673),0)</f>
        <v>0</v>
      </c>
      <c r="N673" s="165">
        <f t="shared" si="54"/>
        <v>0</v>
      </c>
      <c r="O673" s="155">
        <f t="shared" si="55"/>
        <v>0</v>
      </c>
      <c r="P673" s="155">
        <f>IF(O673=1,SUM($O$6:O673),0)</f>
        <v>0</v>
      </c>
    </row>
    <row r="674" spans="1:16" ht="15" customHeight="1">
      <c r="A674" s="15"/>
      <c r="B674" s="174">
        <v>18</v>
      </c>
      <c r="C674" s="109" t="s">
        <v>636</v>
      </c>
      <c r="D674" s="279" t="s">
        <v>47</v>
      </c>
      <c r="E674" s="280" t="s">
        <v>14</v>
      </c>
      <c r="F674" s="281">
        <v>20500</v>
      </c>
      <c r="G674" s="281">
        <v>20500</v>
      </c>
      <c r="H674" s="171"/>
      <c r="I674" s="88">
        <f t="shared" si="47"/>
        <v>20500</v>
      </c>
      <c r="J674" s="163">
        <f t="shared" si="52"/>
        <v>0</v>
      </c>
      <c r="K674" s="155">
        <f t="shared" si="53"/>
        <v>0</v>
      </c>
      <c r="L674" s="155">
        <f>IF(J674=1,SUM($J$6:J674),0)</f>
        <v>0</v>
      </c>
      <c r="M674" s="155">
        <f>IF(K674=1,SUM($K$6:K674),0)</f>
        <v>0</v>
      </c>
      <c r="N674" s="165">
        <f t="shared" si="54"/>
        <v>0</v>
      </c>
      <c r="O674" s="155">
        <f t="shared" si="55"/>
        <v>0</v>
      </c>
      <c r="P674" s="155">
        <f>IF(O674=1,SUM($O$6:O674),0)</f>
        <v>0</v>
      </c>
    </row>
    <row r="675" spans="1:16" ht="15" customHeight="1">
      <c r="A675" s="15"/>
      <c r="B675" s="174">
        <v>19</v>
      </c>
      <c r="C675" s="109" t="s">
        <v>637</v>
      </c>
      <c r="D675" s="279" t="s">
        <v>47</v>
      </c>
      <c r="E675" s="280" t="s">
        <v>14</v>
      </c>
      <c r="F675" s="281">
        <v>27500</v>
      </c>
      <c r="G675" s="281">
        <v>27500</v>
      </c>
      <c r="H675" s="171"/>
      <c r="I675" s="88">
        <f t="shared" si="47"/>
        <v>27500</v>
      </c>
      <c r="J675" s="163">
        <f t="shared" si="52"/>
        <v>0</v>
      </c>
      <c r="K675" s="155">
        <f t="shared" si="53"/>
        <v>0</v>
      </c>
      <c r="L675" s="155">
        <f>IF(J675=1,SUM($J$6:J675),0)</f>
        <v>0</v>
      </c>
      <c r="M675" s="155">
        <f>IF(K675=1,SUM($K$6:K675),0)</f>
        <v>0</v>
      </c>
      <c r="N675" s="165">
        <f t="shared" si="54"/>
        <v>0</v>
      </c>
      <c r="O675" s="155">
        <f t="shared" si="55"/>
        <v>0</v>
      </c>
      <c r="P675" s="155">
        <f>IF(O675=1,SUM($O$6:O675),0)</f>
        <v>0</v>
      </c>
    </row>
    <row r="676" spans="1:16" ht="15" customHeight="1">
      <c r="A676" s="15"/>
      <c r="B676" s="174">
        <v>20</v>
      </c>
      <c r="C676" s="109" t="s">
        <v>638</v>
      </c>
      <c r="D676" s="279" t="s">
        <v>47</v>
      </c>
      <c r="E676" s="280" t="s">
        <v>14</v>
      </c>
      <c r="F676" s="281">
        <v>27500</v>
      </c>
      <c r="G676" s="281">
        <v>27500</v>
      </c>
      <c r="H676" s="171"/>
      <c r="I676" s="88">
        <f t="shared" si="47"/>
        <v>27500</v>
      </c>
      <c r="J676" s="163">
        <f t="shared" si="52"/>
        <v>0</v>
      </c>
      <c r="K676" s="155">
        <f t="shared" si="53"/>
        <v>0</v>
      </c>
      <c r="L676" s="155">
        <f>IF(J676=1,SUM($J$6:J676),0)</f>
        <v>0</v>
      </c>
      <c r="M676" s="155">
        <f>IF(K676=1,SUM($K$6:K676),0)</f>
        <v>0</v>
      </c>
      <c r="N676" s="165">
        <f t="shared" si="54"/>
        <v>0</v>
      </c>
      <c r="O676" s="155">
        <f t="shared" si="55"/>
        <v>0</v>
      </c>
      <c r="P676" s="155">
        <f>IF(O676=1,SUM($O$6:O676),0)</f>
        <v>0</v>
      </c>
    </row>
    <row r="677" spans="1:16" ht="15" customHeight="1">
      <c r="A677" s="15"/>
      <c r="B677" s="174">
        <v>21</v>
      </c>
      <c r="C677" s="109" t="s">
        <v>639</v>
      </c>
      <c r="D677" s="279" t="s">
        <v>47</v>
      </c>
      <c r="E677" s="280" t="s">
        <v>14</v>
      </c>
      <c r="F677" s="281">
        <v>22100</v>
      </c>
      <c r="G677" s="281">
        <v>22100</v>
      </c>
      <c r="H677" s="171"/>
      <c r="I677" s="88">
        <f t="shared" si="47"/>
        <v>22100</v>
      </c>
      <c r="J677" s="163">
        <f t="shared" si="52"/>
        <v>0</v>
      </c>
      <c r="K677" s="155">
        <f t="shared" si="53"/>
        <v>0</v>
      </c>
      <c r="L677" s="155">
        <f>IF(J677=1,SUM($J$6:J677),0)</f>
        <v>0</v>
      </c>
      <c r="M677" s="155">
        <f>IF(K677=1,SUM($K$6:K677),0)</f>
        <v>0</v>
      </c>
      <c r="N677" s="165">
        <f t="shared" si="54"/>
        <v>0</v>
      </c>
      <c r="O677" s="155">
        <f t="shared" si="55"/>
        <v>0</v>
      </c>
      <c r="P677" s="155">
        <f>IF(O677=1,SUM($O$6:O677),0)</f>
        <v>0</v>
      </c>
    </row>
    <row r="678" spans="1:16" ht="15" customHeight="1">
      <c r="A678" s="15"/>
      <c r="B678" s="194"/>
      <c r="C678" s="109" t="s">
        <v>48</v>
      </c>
      <c r="D678" s="279" t="s">
        <v>48</v>
      </c>
      <c r="E678" s="280"/>
      <c r="F678" s="281"/>
      <c r="G678" s="281"/>
      <c r="H678" s="171"/>
      <c r="I678" s="88">
        <f t="shared" si="47"/>
        <v>0</v>
      </c>
      <c r="J678" s="163">
        <f t="shared" si="52"/>
        <v>0</v>
      </c>
      <c r="K678" s="155">
        <f t="shared" si="53"/>
        <v>0</v>
      </c>
      <c r="L678" s="155">
        <f>IF(J678=1,SUM($J$6:J678),0)</f>
        <v>0</v>
      </c>
      <c r="M678" s="155">
        <f>IF(K678=1,SUM($K$6:K678),0)</f>
        <v>0</v>
      </c>
      <c r="N678" s="165">
        <f t="shared" si="54"/>
        <v>0</v>
      </c>
      <c r="O678" s="155">
        <f t="shared" si="55"/>
        <v>0</v>
      </c>
      <c r="P678" s="155">
        <f>IF(O678=1,SUM($O$6:O678),0)</f>
        <v>0</v>
      </c>
    </row>
    <row r="679" spans="1:16" ht="15" customHeight="1">
      <c r="A679" s="15"/>
      <c r="B679" s="194" t="s">
        <v>1031</v>
      </c>
      <c r="C679" s="109" t="s">
        <v>640</v>
      </c>
      <c r="D679" s="279" t="s">
        <v>48</v>
      </c>
      <c r="E679" s="280"/>
      <c r="F679" s="281"/>
      <c r="G679" s="281"/>
      <c r="H679" s="171"/>
      <c r="I679" s="88">
        <f t="shared" si="47"/>
        <v>0</v>
      </c>
      <c r="J679" s="163">
        <f t="shared" si="52"/>
        <v>0</v>
      </c>
      <c r="K679" s="155">
        <f t="shared" si="53"/>
        <v>0</v>
      </c>
      <c r="L679" s="155">
        <f>IF(J679=1,SUM($J$6:J679),0)</f>
        <v>0</v>
      </c>
      <c r="M679" s="155">
        <f>IF(K679=1,SUM($K$6:K679),0)</f>
        <v>0</v>
      </c>
      <c r="N679" s="165">
        <f t="shared" si="54"/>
        <v>0</v>
      </c>
      <c r="O679" s="155">
        <f t="shared" si="55"/>
        <v>0</v>
      </c>
      <c r="P679" s="155">
        <f>IF(O679=1,SUM($O$6:O679),0)</f>
        <v>0</v>
      </c>
    </row>
    <row r="680" spans="1:16" ht="15" customHeight="1">
      <c r="A680" s="15"/>
      <c r="B680" s="174">
        <v>1</v>
      </c>
      <c r="C680" s="109" t="s">
        <v>641</v>
      </c>
      <c r="D680" s="279" t="s">
        <v>47</v>
      </c>
      <c r="E680" s="280" t="s">
        <v>14</v>
      </c>
      <c r="F680" s="281">
        <v>53200</v>
      </c>
      <c r="G680" s="281">
        <v>53200</v>
      </c>
      <c r="H680" s="171"/>
      <c r="I680" s="88">
        <f t="shared" si="47"/>
        <v>53200</v>
      </c>
      <c r="J680" s="163">
        <f t="shared" si="52"/>
        <v>0</v>
      </c>
      <c r="K680" s="155">
        <f t="shared" si="53"/>
        <v>0</v>
      </c>
      <c r="L680" s="155">
        <f>IF(J680=1,SUM($J$6:J680),0)</f>
        <v>0</v>
      </c>
      <c r="M680" s="155">
        <f>IF(K680=1,SUM($K$6:K680),0)</f>
        <v>0</v>
      </c>
      <c r="N680" s="165">
        <f t="shared" si="54"/>
        <v>0</v>
      </c>
      <c r="O680" s="155">
        <f t="shared" si="55"/>
        <v>0</v>
      </c>
      <c r="P680" s="155">
        <f>IF(O680=1,SUM($O$6:O680),0)</f>
        <v>0</v>
      </c>
    </row>
    <row r="681" spans="1:16" ht="15" customHeight="1">
      <c r="A681" s="15"/>
      <c r="B681" s="174">
        <v>2</v>
      </c>
      <c r="C681" s="109" t="s">
        <v>642</v>
      </c>
      <c r="D681" s="279" t="s">
        <v>47</v>
      </c>
      <c r="E681" s="280" t="s">
        <v>14</v>
      </c>
      <c r="F681" s="281">
        <v>57800</v>
      </c>
      <c r="G681" s="281">
        <v>61300</v>
      </c>
      <c r="H681" s="171"/>
      <c r="I681" s="88">
        <f t="shared" si="47"/>
        <v>61300</v>
      </c>
      <c r="J681" s="163">
        <f t="shared" si="52"/>
        <v>0</v>
      </c>
      <c r="K681" s="155">
        <f t="shared" si="53"/>
        <v>0</v>
      </c>
      <c r="L681" s="155">
        <f>IF(J681=1,SUM($J$6:J681),0)</f>
        <v>0</v>
      </c>
      <c r="M681" s="155">
        <f>IF(K681=1,SUM($K$6:K681),0)</f>
        <v>0</v>
      </c>
      <c r="N681" s="165">
        <f t="shared" si="54"/>
        <v>0</v>
      </c>
      <c r="O681" s="155">
        <f t="shared" si="55"/>
        <v>0</v>
      </c>
      <c r="P681" s="155">
        <f>IF(O681=1,SUM($O$6:O681),0)</f>
        <v>0</v>
      </c>
    </row>
    <row r="682" spans="1:16" ht="15" customHeight="1">
      <c r="A682" s="15"/>
      <c r="B682" s="174">
        <v>3</v>
      </c>
      <c r="C682" s="109" t="s">
        <v>643</v>
      </c>
      <c r="D682" s="279" t="s">
        <v>47</v>
      </c>
      <c r="E682" s="280" t="s">
        <v>14</v>
      </c>
      <c r="F682" s="281">
        <v>57800</v>
      </c>
      <c r="G682" s="281">
        <v>61300</v>
      </c>
      <c r="H682" s="171"/>
      <c r="I682" s="88">
        <f t="shared" ref="I682:I745" si="56">IF($I$5=$G$4,G682,(IF($I$5=$F$4,F682,0)))</f>
        <v>61300</v>
      </c>
      <c r="J682" s="163">
        <f t="shared" si="52"/>
        <v>0</v>
      </c>
      <c r="K682" s="155">
        <f t="shared" si="53"/>
        <v>0</v>
      </c>
      <c r="L682" s="155">
        <f>IF(J682=1,SUM($J$6:J682),0)</f>
        <v>0</v>
      </c>
      <c r="M682" s="155">
        <f>IF(K682=1,SUM($K$6:K682),0)</f>
        <v>0</v>
      </c>
      <c r="N682" s="165">
        <f t="shared" si="54"/>
        <v>0</v>
      </c>
      <c r="O682" s="155">
        <f t="shared" si="55"/>
        <v>0</v>
      </c>
      <c r="P682" s="155">
        <f>IF(O682=1,SUM($O$6:O682),0)</f>
        <v>0</v>
      </c>
    </row>
    <row r="683" spans="1:16" ht="15" customHeight="1">
      <c r="A683" s="15"/>
      <c r="B683" s="174">
        <v>4</v>
      </c>
      <c r="C683" s="109" t="s">
        <v>644</v>
      </c>
      <c r="D683" s="279" t="s">
        <v>47</v>
      </c>
      <c r="E683" s="280" t="s">
        <v>14</v>
      </c>
      <c r="F683" s="281">
        <v>80100</v>
      </c>
      <c r="G683" s="281">
        <v>80100</v>
      </c>
      <c r="H683" s="171"/>
      <c r="I683" s="88">
        <f t="shared" si="56"/>
        <v>80100</v>
      </c>
      <c r="J683" s="163">
        <f t="shared" si="52"/>
        <v>0</v>
      </c>
      <c r="K683" s="155">
        <f t="shared" si="53"/>
        <v>0</v>
      </c>
      <c r="L683" s="155">
        <f>IF(J683=1,SUM($J$6:J683),0)</f>
        <v>0</v>
      </c>
      <c r="M683" s="155">
        <f>IF(K683=1,SUM($K$6:K683),0)</f>
        <v>0</v>
      </c>
      <c r="N683" s="165">
        <f t="shared" si="54"/>
        <v>0</v>
      </c>
      <c r="O683" s="155">
        <f t="shared" si="55"/>
        <v>0</v>
      </c>
      <c r="P683" s="155">
        <f>IF(O683=1,SUM($O$6:O683),0)</f>
        <v>0</v>
      </c>
    </row>
    <row r="684" spans="1:16" ht="15" customHeight="1">
      <c r="A684" s="15"/>
      <c r="B684" s="174">
        <v>5</v>
      </c>
      <c r="C684" s="109" t="s">
        <v>645</v>
      </c>
      <c r="D684" s="279" t="s">
        <v>47</v>
      </c>
      <c r="E684" s="280" t="s">
        <v>14</v>
      </c>
      <c r="F684" s="281">
        <v>30000</v>
      </c>
      <c r="G684" s="281">
        <v>35700</v>
      </c>
      <c r="H684" s="171"/>
      <c r="I684" s="88">
        <f t="shared" si="56"/>
        <v>35700</v>
      </c>
      <c r="J684" s="163">
        <f t="shared" si="52"/>
        <v>0</v>
      </c>
      <c r="K684" s="155">
        <f t="shared" si="53"/>
        <v>0</v>
      </c>
      <c r="L684" s="155">
        <f>IF(J684=1,SUM($J$6:J684),0)</f>
        <v>0</v>
      </c>
      <c r="M684" s="155">
        <f>IF(K684=1,SUM($K$6:K684),0)</f>
        <v>0</v>
      </c>
      <c r="N684" s="165">
        <f t="shared" si="54"/>
        <v>0</v>
      </c>
      <c r="O684" s="155">
        <f t="shared" si="55"/>
        <v>0</v>
      </c>
      <c r="P684" s="155">
        <f>IF(O684=1,SUM($O$6:O684),0)</f>
        <v>0</v>
      </c>
    </row>
    <row r="685" spans="1:16" ht="15" customHeight="1">
      <c r="A685" s="15"/>
      <c r="B685" s="174">
        <v>7</v>
      </c>
      <c r="C685" s="109" t="s">
        <v>646</v>
      </c>
      <c r="D685" s="279" t="s">
        <v>47</v>
      </c>
      <c r="E685" s="280" t="s">
        <v>14</v>
      </c>
      <c r="F685" s="281">
        <v>80100</v>
      </c>
      <c r="G685" s="281">
        <v>80100</v>
      </c>
      <c r="H685" s="171"/>
      <c r="I685" s="88">
        <f t="shared" si="56"/>
        <v>80100</v>
      </c>
      <c r="J685" s="163">
        <f t="shared" si="52"/>
        <v>0</v>
      </c>
      <c r="K685" s="155">
        <f t="shared" si="53"/>
        <v>0</v>
      </c>
      <c r="L685" s="155">
        <f>IF(J685=1,SUM($J$6:J685),0)</f>
        <v>0</v>
      </c>
      <c r="M685" s="155">
        <f>IF(K685=1,SUM($K$6:K685),0)</f>
        <v>0</v>
      </c>
      <c r="N685" s="165">
        <f t="shared" si="54"/>
        <v>0</v>
      </c>
      <c r="O685" s="155">
        <f t="shared" si="55"/>
        <v>0</v>
      </c>
      <c r="P685" s="155">
        <f>IF(O685=1,SUM($O$6:O685),0)</f>
        <v>0</v>
      </c>
    </row>
    <row r="686" spans="1:16" ht="15" customHeight="1">
      <c r="A686" s="15"/>
      <c r="B686" s="174">
        <v>8</v>
      </c>
      <c r="C686" s="109" t="s">
        <v>647</v>
      </c>
      <c r="D686" s="279" t="s">
        <v>47</v>
      </c>
      <c r="E686" s="280" t="s">
        <v>14</v>
      </c>
      <c r="F686" s="281">
        <v>84000</v>
      </c>
      <c r="G686" s="281">
        <v>84000</v>
      </c>
      <c r="H686" s="171"/>
      <c r="I686" s="88">
        <f t="shared" si="56"/>
        <v>84000</v>
      </c>
      <c r="J686" s="163">
        <f t="shared" si="52"/>
        <v>0</v>
      </c>
      <c r="K686" s="155">
        <f t="shared" si="53"/>
        <v>0</v>
      </c>
      <c r="L686" s="155">
        <f>IF(J686=1,SUM($J$6:J686),0)</f>
        <v>0</v>
      </c>
      <c r="M686" s="155">
        <f>IF(K686=1,SUM($K$6:K686),0)</f>
        <v>0</v>
      </c>
      <c r="N686" s="165">
        <f t="shared" si="54"/>
        <v>0</v>
      </c>
      <c r="O686" s="155">
        <f t="shared" si="55"/>
        <v>0</v>
      </c>
      <c r="P686" s="155">
        <f>IF(O686=1,SUM($O$6:O686),0)</f>
        <v>0</v>
      </c>
    </row>
    <row r="687" spans="1:16" ht="15" customHeight="1">
      <c r="A687" s="15"/>
      <c r="B687" s="174">
        <v>9</v>
      </c>
      <c r="C687" s="109" t="s">
        <v>648</v>
      </c>
      <c r="D687" s="279" t="s">
        <v>47</v>
      </c>
      <c r="E687" s="280" t="s">
        <v>14</v>
      </c>
      <c r="F687" s="281">
        <v>44000</v>
      </c>
      <c r="G687" s="281">
        <v>44000</v>
      </c>
      <c r="H687" s="171"/>
      <c r="I687" s="88">
        <f t="shared" si="56"/>
        <v>44000</v>
      </c>
      <c r="J687" s="163">
        <f t="shared" si="52"/>
        <v>0</v>
      </c>
      <c r="K687" s="155">
        <f t="shared" si="53"/>
        <v>0</v>
      </c>
      <c r="L687" s="155">
        <f>IF(J687=1,SUM($J$6:J687),0)</f>
        <v>0</v>
      </c>
      <c r="M687" s="155">
        <f>IF(K687=1,SUM($K$6:K687),0)</f>
        <v>0</v>
      </c>
      <c r="N687" s="165">
        <f t="shared" si="54"/>
        <v>0</v>
      </c>
      <c r="O687" s="155">
        <f t="shared" si="55"/>
        <v>0</v>
      </c>
      <c r="P687" s="155">
        <f>IF(O687=1,SUM($O$6:O687),0)</f>
        <v>0</v>
      </c>
    </row>
    <row r="688" spans="1:16" ht="15" customHeight="1">
      <c r="A688" s="15"/>
      <c r="B688" s="174">
        <v>10</v>
      </c>
      <c r="C688" s="109" t="s">
        <v>649</v>
      </c>
      <c r="D688" s="279" t="s">
        <v>47</v>
      </c>
      <c r="E688" s="280" t="s">
        <v>14</v>
      </c>
      <c r="F688" s="281">
        <v>70300</v>
      </c>
      <c r="G688" s="281">
        <v>70300</v>
      </c>
      <c r="H688" s="171"/>
      <c r="I688" s="88">
        <f t="shared" si="56"/>
        <v>70300</v>
      </c>
      <c r="J688" s="163">
        <f t="shared" si="52"/>
        <v>0</v>
      </c>
      <c r="K688" s="155">
        <f t="shared" si="53"/>
        <v>0</v>
      </c>
      <c r="L688" s="155">
        <f>IF(J688=1,SUM($J$6:J688),0)</f>
        <v>0</v>
      </c>
      <c r="M688" s="155">
        <f>IF(K688=1,SUM($K$6:K688),0)</f>
        <v>0</v>
      </c>
      <c r="N688" s="165">
        <f t="shared" si="54"/>
        <v>0</v>
      </c>
      <c r="O688" s="155">
        <f t="shared" si="55"/>
        <v>0</v>
      </c>
      <c r="P688" s="155">
        <f>IF(O688=1,SUM($O$6:O688),0)</f>
        <v>0</v>
      </c>
    </row>
    <row r="689" spans="1:16" ht="15" customHeight="1">
      <c r="A689" s="15"/>
      <c r="B689" s="174">
        <v>11</v>
      </c>
      <c r="C689" s="109" t="s">
        <v>650</v>
      </c>
      <c r="D689" s="279" t="s">
        <v>47</v>
      </c>
      <c r="E689" s="280" t="s">
        <v>14</v>
      </c>
      <c r="F689" s="281">
        <v>70300</v>
      </c>
      <c r="G689" s="281">
        <v>70300</v>
      </c>
      <c r="H689" s="171"/>
      <c r="I689" s="88">
        <f t="shared" si="56"/>
        <v>70300</v>
      </c>
      <c r="J689" s="163">
        <f t="shared" si="52"/>
        <v>0</v>
      </c>
      <c r="K689" s="155">
        <f t="shared" si="53"/>
        <v>0</v>
      </c>
      <c r="L689" s="155">
        <f>IF(J689=1,SUM($J$6:J689),0)</f>
        <v>0</v>
      </c>
      <c r="M689" s="155">
        <f>IF(K689=1,SUM($K$6:K689),0)</f>
        <v>0</v>
      </c>
      <c r="N689" s="165">
        <f t="shared" si="54"/>
        <v>0</v>
      </c>
      <c r="O689" s="155">
        <f t="shared" si="55"/>
        <v>0</v>
      </c>
      <c r="P689" s="155">
        <f>IF(O689=1,SUM($O$6:O689),0)</f>
        <v>0</v>
      </c>
    </row>
    <row r="690" spans="1:16" ht="15" customHeight="1">
      <c r="A690" s="15"/>
      <c r="B690" s="174">
        <v>12</v>
      </c>
      <c r="C690" s="109" t="s">
        <v>651</v>
      </c>
      <c r="D690" s="279" t="s">
        <v>47</v>
      </c>
      <c r="E690" s="280" t="s">
        <v>14</v>
      </c>
      <c r="F690" s="281">
        <v>45200</v>
      </c>
      <c r="G690" s="281">
        <v>45200</v>
      </c>
      <c r="H690" s="171"/>
      <c r="I690" s="88">
        <f t="shared" si="56"/>
        <v>45200</v>
      </c>
      <c r="J690" s="163">
        <f t="shared" si="52"/>
        <v>0</v>
      </c>
      <c r="K690" s="155">
        <f t="shared" si="53"/>
        <v>0</v>
      </c>
      <c r="L690" s="155">
        <f>IF(J690=1,SUM($J$6:J690),0)</f>
        <v>0</v>
      </c>
      <c r="M690" s="155">
        <f>IF(K690=1,SUM($K$6:K690),0)</f>
        <v>0</v>
      </c>
      <c r="N690" s="165">
        <f t="shared" si="54"/>
        <v>0</v>
      </c>
      <c r="O690" s="155">
        <f t="shared" si="55"/>
        <v>0</v>
      </c>
      <c r="P690" s="155">
        <f>IF(O690=1,SUM($O$6:O690),0)</f>
        <v>0</v>
      </c>
    </row>
    <row r="691" spans="1:16" ht="15" customHeight="1">
      <c r="A691" s="15"/>
      <c r="B691" s="174">
        <v>13</v>
      </c>
      <c r="C691" s="109" t="s">
        <v>652</v>
      </c>
      <c r="D691" s="279" t="s">
        <v>47</v>
      </c>
      <c r="E691" s="280" t="s">
        <v>14</v>
      </c>
      <c r="F691" s="281">
        <v>80900</v>
      </c>
      <c r="G691" s="281">
        <v>85800</v>
      </c>
      <c r="H691" s="171"/>
      <c r="I691" s="88">
        <f t="shared" si="56"/>
        <v>85800</v>
      </c>
      <c r="J691" s="163">
        <f t="shared" si="52"/>
        <v>0</v>
      </c>
      <c r="K691" s="155">
        <f t="shared" si="53"/>
        <v>0</v>
      </c>
      <c r="L691" s="155">
        <f>IF(J691=1,SUM($J$6:J691),0)</f>
        <v>0</v>
      </c>
      <c r="M691" s="155">
        <f>IF(K691=1,SUM($K$6:K691),0)</f>
        <v>0</v>
      </c>
      <c r="N691" s="165">
        <f t="shared" si="54"/>
        <v>0</v>
      </c>
      <c r="O691" s="155">
        <f t="shared" si="55"/>
        <v>0</v>
      </c>
      <c r="P691" s="155">
        <f>IF(O691=1,SUM($O$6:O691),0)</f>
        <v>0</v>
      </c>
    </row>
    <row r="692" spans="1:16" ht="15" customHeight="1">
      <c r="A692" s="15"/>
      <c r="B692" s="174">
        <v>14</v>
      </c>
      <c r="C692" s="109" t="s">
        <v>653</v>
      </c>
      <c r="D692" s="279" t="s">
        <v>47</v>
      </c>
      <c r="E692" s="280" t="s">
        <v>14</v>
      </c>
      <c r="F692" s="281">
        <v>80900</v>
      </c>
      <c r="G692" s="281">
        <v>85800</v>
      </c>
      <c r="H692" s="171"/>
      <c r="I692" s="88">
        <f t="shared" si="56"/>
        <v>85800</v>
      </c>
      <c r="J692" s="163">
        <f t="shared" si="52"/>
        <v>0</v>
      </c>
      <c r="K692" s="155">
        <f t="shared" si="53"/>
        <v>0</v>
      </c>
      <c r="L692" s="155">
        <f>IF(J692=1,SUM($J$6:J692),0)</f>
        <v>0</v>
      </c>
      <c r="M692" s="155">
        <f>IF(K692=1,SUM($K$6:K692),0)</f>
        <v>0</v>
      </c>
      <c r="N692" s="165">
        <f t="shared" si="54"/>
        <v>0</v>
      </c>
      <c r="O692" s="155">
        <f t="shared" si="55"/>
        <v>0</v>
      </c>
      <c r="P692" s="155">
        <f>IF(O692=1,SUM($O$6:O692),0)</f>
        <v>0</v>
      </c>
    </row>
    <row r="693" spans="1:16" ht="15" customHeight="1">
      <c r="A693" s="15"/>
      <c r="B693" s="174">
        <v>15</v>
      </c>
      <c r="C693" s="109" t="s">
        <v>654</v>
      </c>
      <c r="D693" s="279" t="s">
        <v>47</v>
      </c>
      <c r="E693" s="280" t="s">
        <v>14</v>
      </c>
      <c r="F693" s="281">
        <v>82500</v>
      </c>
      <c r="G693" s="281">
        <v>87700</v>
      </c>
      <c r="H693" s="171"/>
      <c r="I693" s="88">
        <f t="shared" si="56"/>
        <v>87700</v>
      </c>
      <c r="J693" s="163">
        <f t="shared" si="52"/>
        <v>0</v>
      </c>
      <c r="K693" s="155">
        <f t="shared" si="53"/>
        <v>0</v>
      </c>
      <c r="L693" s="155">
        <f>IF(J693=1,SUM($J$6:J693),0)</f>
        <v>0</v>
      </c>
      <c r="M693" s="155">
        <f>IF(K693=1,SUM($K$6:K693),0)</f>
        <v>0</v>
      </c>
      <c r="N693" s="165">
        <f t="shared" si="54"/>
        <v>0</v>
      </c>
      <c r="O693" s="155">
        <f t="shared" si="55"/>
        <v>0</v>
      </c>
      <c r="P693" s="155">
        <f>IF(O693=1,SUM($O$6:O693),0)</f>
        <v>0</v>
      </c>
    </row>
    <row r="694" spans="1:16" ht="15" customHeight="1">
      <c r="A694" s="15"/>
      <c r="B694" s="174">
        <v>16</v>
      </c>
      <c r="C694" s="109" t="s">
        <v>655</v>
      </c>
      <c r="D694" s="279" t="s">
        <v>47</v>
      </c>
      <c r="E694" s="280" t="s">
        <v>14</v>
      </c>
      <c r="F694" s="281">
        <v>42100</v>
      </c>
      <c r="G694" s="281">
        <v>50100</v>
      </c>
      <c r="H694" s="171"/>
      <c r="I694" s="88">
        <f t="shared" si="56"/>
        <v>50100</v>
      </c>
      <c r="J694" s="163">
        <f t="shared" si="52"/>
        <v>0</v>
      </c>
      <c r="K694" s="155">
        <f t="shared" si="53"/>
        <v>0</v>
      </c>
      <c r="L694" s="155">
        <f>IF(J694=1,SUM($J$6:J694),0)</f>
        <v>0</v>
      </c>
      <c r="M694" s="155">
        <f>IF(K694=1,SUM($K$6:K694),0)</f>
        <v>0</v>
      </c>
      <c r="N694" s="165">
        <f t="shared" si="54"/>
        <v>0</v>
      </c>
      <c r="O694" s="155">
        <f t="shared" si="55"/>
        <v>0</v>
      </c>
      <c r="P694" s="155">
        <f>IF(O694=1,SUM($O$6:O694),0)</f>
        <v>0</v>
      </c>
    </row>
    <row r="695" spans="1:16" ht="15" customHeight="1">
      <c r="A695" s="15"/>
      <c r="B695" s="174">
        <v>17</v>
      </c>
      <c r="C695" s="109" t="s">
        <v>656</v>
      </c>
      <c r="D695" s="279" t="s">
        <v>47</v>
      </c>
      <c r="E695" s="280" t="s">
        <v>14</v>
      </c>
      <c r="F695" s="281">
        <v>42100</v>
      </c>
      <c r="G695" s="281">
        <v>50100</v>
      </c>
      <c r="H695" s="171"/>
      <c r="I695" s="88">
        <f t="shared" si="56"/>
        <v>50100</v>
      </c>
      <c r="J695" s="163">
        <f t="shared" si="52"/>
        <v>0</v>
      </c>
      <c r="K695" s="155">
        <f t="shared" si="53"/>
        <v>0</v>
      </c>
      <c r="L695" s="155">
        <f>IF(J695=1,SUM($J$6:J695),0)</f>
        <v>0</v>
      </c>
      <c r="M695" s="155">
        <f>IF(K695=1,SUM($K$6:K695),0)</f>
        <v>0</v>
      </c>
      <c r="N695" s="165">
        <f t="shared" si="54"/>
        <v>0</v>
      </c>
      <c r="O695" s="155">
        <f t="shared" si="55"/>
        <v>0</v>
      </c>
      <c r="P695" s="155">
        <f>IF(O695=1,SUM($O$6:O695),0)</f>
        <v>0</v>
      </c>
    </row>
    <row r="696" spans="1:16" ht="15" customHeight="1">
      <c r="A696" s="15"/>
      <c r="B696" s="174">
        <v>18</v>
      </c>
      <c r="C696" s="109" t="s">
        <v>657</v>
      </c>
      <c r="D696" s="279" t="s">
        <v>47</v>
      </c>
      <c r="E696" s="280" t="s">
        <v>14</v>
      </c>
      <c r="F696" s="281">
        <v>45200</v>
      </c>
      <c r="G696" s="281">
        <v>53800</v>
      </c>
      <c r="H696" s="171"/>
      <c r="I696" s="88">
        <f t="shared" si="56"/>
        <v>53800</v>
      </c>
      <c r="J696" s="163">
        <f t="shared" si="52"/>
        <v>0</v>
      </c>
      <c r="K696" s="155">
        <f t="shared" si="53"/>
        <v>0</v>
      </c>
      <c r="L696" s="155">
        <f>IF(J696=1,SUM($J$6:J696),0)</f>
        <v>0</v>
      </c>
      <c r="M696" s="155">
        <f>IF(K696=1,SUM($K$6:K696),0)</f>
        <v>0</v>
      </c>
      <c r="N696" s="165">
        <f t="shared" si="54"/>
        <v>0</v>
      </c>
      <c r="O696" s="155">
        <f t="shared" si="55"/>
        <v>0</v>
      </c>
      <c r="P696" s="155">
        <f>IF(O696=1,SUM($O$6:O696),0)</f>
        <v>0</v>
      </c>
    </row>
    <row r="697" spans="1:16" ht="15" customHeight="1">
      <c r="A697" s="15"/>
      <c r="B697" s="174">
        <v>19</v>
      </c>
      <c r="C697" s="109" t="s">
        <v>658</v>
      </c>
      <c r="D697" s="279" t="s">
        <v>47</v>
      </c>
      <c r="E697" s="280" t="s">
        <v>14</v>
      </c>
      <c r="F697" s="281">
        <v>45200</v>
      </c>
      <c r="G697" s="281">
        <v>53800</v>
      </c>
      <c r="H697" s="171"/>
      <c r="I697" s="88">
        <f t="shared" si="56"/>
        <v>53800</v>
      </c>
      <c r="J697" s="163">
        <f t="shared" si="52"/>
        <v>0</v>
      </c>
      <c r="K697" s="155">
        <f t="shared" si="53"/>
        <v>0</v>
      </c>
      <c r="L697" s="155">
        <f>IF(J697=1,SUM($J$6:J697),0)</f>
        <v>0</v>
      </c>
      <c r="M697" s="155">
        <f>IF(K697=1,SUM($K$6:K697),0)</f>
        <v>0</v>
      </c>
      <c r="N697" s="165">
        <f t="shared" si="54"/>
        <v>0</v>
      </c>
      <c r="O697" s="155">
        <f t="shared" si="55"/>
        <v>0</v>
      </c>
      <c r="P697" s="155">
        <f>IF(O697=1,SUM($O$6:O697),0)</f>
        <v>0</v>
      </c>
    </row>
    <row r="698" spans="1:16" ht="15" customHeight="1">
      <c r="A698" s="15"/>
      <c r="B698" s="174">
        <v>20</v>
      </c>
      <c r="C698" s="109" t="s">
        <v>659</v>
      </c>
      <c r="D698" s="279" t="s">
        <v>47</v>
      </c>
      <c r="E698" s="280" t="s">
        <v>14</v>
      </c>
      <c r="F698" s="281">
        <v>45200</v>
      </c>
      <c r="G698" s="281">
        <v>53800</v>
      </c>
      <c r="H698" s="171"/>
      <c r="I698" s="88">
        <f t="shared" si="56"/>
        <v>53800</v>
      </c>
      <c r="J698" s="163">
        <f t="shared" si="52"/>
        <v>0</v>
      </c>
      <c r="K698" s="155">
        <f t="shared" si="53"/>
        <v>0</v>
      </c>
      <c r="L698" s="155">
        <f>IF(J698=1,SUM($J$6:J698),0)</f>
        <v>0</v>
      </c>
      <c r="M698" s="155">
        <f>IF(K698=1,SUM($K$6:K698),0)</f>
        <v>0</v>
      </c>
      <c r="N698" s="165">
        <f t="shared" si="54"/>
        <v>0</v>
      </c>
      <c r="O698" s="155">
        <f t="shared" si="55"/>
        <v>0</v>
      </c>
      <c r="P698" s="155">
        <f>IF(O698=1,SUM($O$6:O698),0)</f>
        <v>0</v>
      </c>
    </row>
    <row r="699" spans="1:16" ht="15" customHeight="1">
      <c r="A699" s="15"/>
      <c r="B699" s="174">
        <v>21</v>
      </c>
      <c r="C699" s="109" t="s">
        <v>660</v>
      </c>
      <c r="D699" s="279" t="s">
        <v>47</v>
      </c>
      <c r="E699" s="280" t="s">
        <v>14</v>
      </c>
      <c r="F699" s="281">
        <v>45200</v>
      </c>
      <c r="G699" s="281">
        <v>53800</v>
      </c>
      <c r="H699" s="171"/>
      <c r="I699" s="88">
        <f t="shared" si="56"/>
        <v>53800</v>
      </c>
      <c r="J699" s="163">
        <f t="shared" si="52"/>
        <v>0</v>
      </c>
      <c r="K699" s="155">
        <f t="shared" si="53"/>
        <v>0</v>
      </c>
      <c r="L699" s="155">
        <f>IF(J699=1,SUM($J$6:J699),0)</f>
        <v>0</v>
      </c>
      <c r="M699" s="155">
        <f>IF(K699=1,SUM($K$6:K699),0)</f>
        <v>0</v>
      </c>
      <c r="N699" s="165">
        <f t="shared" si="54"/>
        <v>0</v>
      </c>
      <c r="O699" s="155">
        <f t="shared" si="55"/>
        <v>0</v>
      </c>
      <c r="P699" s="155">
        <f>IF(O699=1,SUM($O$6:O699),0)</f>
        <v>0</v>
      </c>
    </row>
    <row r="700" spans="1:16" ht="15" customHeight="1">
      <c r="A700" s="15"/>
      <c r="B700" s="174">
        <v>22</v>
      </c>
      <c r="C700" s="109" t="s">
        <v>661</v>
      </c>
      <c r="D700" s="279" t="s">
        <v>47</v>
      </c>
      <c r="E700" s="280" t="s">
        <v>14</v>
      </c>
      <c r="F700" s="281">
        <v>40200</v>
      </c>
      <c r="G700" s="281">
        <v>45100</v>
      </c>
      <c r="H700" s="171"/>
      <c r="I700" s="88">
        <f t="shared" si="56"/>
        <v>45100</v>
      </c>
      <c r="J700" s="163">
        <f t="shared" si="52"/>
        <v>0</v>
      </c>
      <c r="K700" s="155">
        <f t="shared" si="53"/>
        <v>0</v>
      </c>
      <c r="L700" s="155">
        <f>IF(J700=1,SUM($J$6:J700),0)</f>
        <v>0</v>
      </c>
      <c r="M700" s="155">
        <f>IF(K700=1,SUM($K$6:K700),0)</f>
        <v>0</v>
      </c>
      <c r="N700" s="165">
        <f t="shared" si="54"/>
        <v>0</v>
      </c>
      <c r="O700" s="155">
        <f t="shared" si="55"/>
        <v>0</v>
      </c>
      <c r="P700" s="155">
        <f>IF(O700=1,SUM($O$6:O700),0)</f>
        <v>0</v>
      </c>
    </row>
    <row r="701" spans="1:16" ht="15" customHeight="1">
      <c r="A701" s="15"/>
      <c r="B701" s="174">
        <v>23</v>
      </c>
      <c r="C701" s="109" t="s">
        <v>662</v>
      </c>
      <c r="D701" s="279" t="s">
        <v>47</v>
      </c>
      <c r="E701" s="280" t="s">
        <v>14</v>
      </c>
      <c r="F701" s="281">
        <v>37200</v>
      </c>
      <c r="G701" s="281">
        <v>44300</v>
      </c>
      <c r="H701" s="171"/>
      <c r="I701" s="88">
        <f t="shared" si="56"/>
        <v>44300</v>
      </c>
      <c r="J701" s="163">
        <f t="shared" si="52"/>
        <v>0</v>
      </c>
      <c r="K701" s="155">
        <f t="shared" si="53"/>
        <v>0</v>
      </c>
      <c r="L701" s="155">
        <f>IF(J701=1,SUM($J$6:J701),0)</f>
        <v>0</v>
      </c>
      <c r="M701" s="155">
        <f>IF(K701=1,SUM($K$6:K701),0)</f>
        <v>0</v>
      </c>
      <c r="N701" s="165">
        <f t="shared" si="54"/>
        <v>0</v>
      </c>
      <c r="O701" s="155">
        <f t="shared" si="55"/>
        <v>0</v>
      </c>
      <c r="P701" s="155">
        <f>IF(O701=1,SUM($O$6:O701),0)</f>
        <v>0</v>
      </c>
    </row>
    <row r="702" spans="1:16" ht="15" customHeight="1">
      <c r="A702" s="15"/>
      <c r="B702" s="174">
        <v>24</v>
      </c>
      <c r="C702" s="109" t="s">
        <v>663</v>
      </c>
      <c r="D702" s="279" t="s">
        <v>47</v>
      </c>
      <c r="E702" s="280" t="s">
        <v>14</v>
      </c>
      <c r="F702" s="281">
        <v>37200</v>
      </c>
      <c r="G702" s="281">
        <v>44300</v>
      </c>
      <c r="H702" s="171"/>
      <c r="I702" s="88">
        <f t="shared" si="56"/>
        <v>44300</v>
      </c>
      <c r="J702" s="163">
        <f t="shared" si="52"/>
        <v>0</v>
      </c>
      <c r="K702" s="155">
        <f t="shared" si="53"/>
        <v>0</v>
      </c>
      <c r="L702" s="155">
        <f>IF(J702=1,SUM($J$6:J702),0)</f>
        <v>0</v>
      </c>
      <c r="M702" s="155">
        <f>IF(K702=1,SUM($K$6:K702),0)</f>
        <v>0</v>
      </c>
      <c r="N702" s="165">
        <f t="shared" si="54"/>
        <v>0</v>
      </c>
      <c r="O702" s="155">
        <f t="shared" si="55"/>
        <v>0</v>
      </c>
      <c r="P702" s="155">
        <f>IF(O702=1,SUM($O$6:O702),0)</f>
        <v>0</v>
      </c>
    </row>
    <row r="703" spans="1:16" ht="15" customHeight="1">
      <c r="A703" s="15"/>
      <c r="B703" s="174">
        <v>25</v>
      </c>
      <c r="C703" s="109" t="s">
        <v>664</v>
      </c>
      <c r="D703" s="279" t="s">
        <v>47</v>
      </c>
      <c r="E703" s="280" t="s">
        <v>14</v>
      </c>
      <c r="F703" s="281">
        <v>37200</v>
      </c>
      <c r="G703" s="281">
        <v>44300</v>
      </c>
      <c r="H703" s="171"/>
      <c r="I703" s="88">
        <f t="shared" si="56"/>
        <v>44300</v>
      </c>
      <c r="J703" s="163">
        <f t="shared" si="52"/>
        <v>0</v>
      </c>
      <c r="K703" s="155">
        <f t="shared" si="53"/>
        <v>0</v>
      </c>
      <c r="L703" s="155">
        <f>IF(J703=1,SUM($J$6:J703),0)</f>
        <v>0</v>
      </c>
      <c r="M703" s="155">
        <f>IF(K703=1,SUM($K$6:K703),0)</f>
        <v>0</v>
      </c>
      <c r="N703" s="165">
        <f t="shared" si="54"/>
        <v>0</v>
      </c>
      <c r="O703" s="155">
        <f t="shared" si="55"/>
        <v>0</v>
      </c>
      <c r="P703" s="155">
        <f>IF(O703=1,SUM($O$6:O703),0)</f>
        <v>0</v>
      </c>
    </row>
    <row r="704" spans="1:16" ht="15" customHeight="1">
      <c r="A704" s="15"/>
      <c r="B704" s="174">
        <v>26</v>
      </c>
      <c r="C704" s="109" t="s">
        <v>665</v>
      </c>
      <c r="D704" s="279" t="s">
        <v>47</v>
      </c>
      <c r="E704" s="280" t="s">
        <v>14</v>
      </c>
      <c r="F704" s="281">
        <v>326300</v>
      </c>
      <c r="G704" s="281">
        <v>44300</v>
      </c>
      <c r="H704" s="171"/>
      <c r="I704" s="88">
        <f t="shared" si="56"/>
        <v>44300</v>
      </c>
      <c r="J704" s="163">
        <f t="shared" si="52"/>
        <v>0</v>
      </c>
      <c r="K704" s="155">
        <f t="shared" si="53"/>
        <v>0</v>
      </c>
      <c r="L704" s="155">
        <f>IF(J704=1,SUM($J$6:J704),0)</f>
        <v>0</v>
      </c>
      <c r="M704" s="155">
        <f>IF(K704=1,SUM($K$6:K704),0)</f>
        <v>0</v>
      </c>
      <c r="N704" s="165">
        <f t="shared" si="54"/>
        <v>0</v>
      </c>
      <c r="O704" s="155">
        <f t="shared" si="55"/>
        <v>0</v>
      </c>
      <c r="P704" s="155">
        <f>IF(O704=1,SUM($O$6:O704),0)</f>
        <v>0</v>
      </c>
    </row>
    <row r="705" spans="1:16" ht="15" customHeight="1">
      <c r="A705" s="15"/>
      <c r="B705" s="174">
        <v>27</v>
      </c>
      <c r="C705" s="109" t="s">
        <v>666</v>
      </c>
      <c r="D705" s="279" t="s">
        <v>47</v>
      </c>
      <c r="E705" s="280" t="s">
        <v>14</v>
      </c>
      <c r="F705" s="281">
        <v>78300</v>
      </c>
      <c r="G705" s="281">
        <v>93100</v>
      </c>
      <c r="H705" s="171"/>
      <c r="I705" s="88">
        <f t="shared" si="56"/>
        <v>93100</v>
      </c>
      <c r="J705" s="163">
        <f t="shared" si="52"/>
        <v>0</v>
      </c>
      <c r="K705" s="155">
        <f t="shared" si="53"/>
        <v>0</v>
      </c>
      <c r="L705" s="155">
        <f>IF(J705=1,SUM($J$6:J705),0)</f>
        <v>0</v>
      </c>
      <c r="M705" s="155">
        <f>IF(K705=1,SUM($K$6:K705),0)</f>
        <v>0</v>
      </c>
      <c r="N705" s="165">
        <f t="shared" si="54"/>
        <v>0</v>
      </c>
      <c r="O705" s="155">
        <f t="shared" si="55"/>
        <v>0</v>
      </c>
      <c r="P705" s="155">
        <f>IF(O705=1,SUM($O$6:O705),0)</f>
        <v>0</v>
      </c>
    </row>
    <row r="706" spans="1:16" ht="15" customHeight="1">
      <c r="A706" s="15"/>
      <c r="B706" s="174">
        <v>28</v>
      </c>
      <c r="C706" s="109" t="s">
        <v>667</v>
      </c>
      <c r="D706" s="279" t="s">
        <v>47</v>
      </c>
      <c r="E706" s="280" t="s">
        <v>14</v>
      </c>
      <c r="F706" s="281">
        <v>78300</v>
      </c>
      <c r="G706" s="281">
        <v>93100</v>
      </c>
      <c r="H706" s="171"/>
      <c r="I706" s="88">
        <f t="shared" si="56"/>
        <v>93100</v>
      </c>
      <c r="J706" s="163">
        <f t="shared" si="52"/>
        <v>0</v>
      </c>
      <c r="K706" s="155">
        <f t="shared" si="53"/>
        <v>0</v>
      </c>
      <c r="L706" s="155">
        <f>IF(J706=1,SUM($J$6:J706),0)</f>
        <v>0</v>
      </c>
      <c r="M706" s="155">
        <f>IF(K706=1,SUM($K$6:K706),0)</f>
        <v>0</v>
      </c>
      <c r="N706" s="165">
        <f t="shared" si="54"/>
        <v>0</v>
      </c>
      <c r="O706" s="155">
        <f t="shared" si="55"/>
        <v>0</v>
      </c>
      <c r="P706" s="155">
        <f>IF(O706=1,SUM($O$6:O706),0)</f>
        <v>0</v>
      </c>
    </row>
    <row r="707" spans="1:16" ht="15" customHeight="1">
      <c r="A707" s="15"/>
      <c r="B707" s="174">
        <v>29</v>
      </c>
      <c r="C707" s="109" t="s">
        <v>668</v>
      </c>
      <c r="D707" s="279" t="s">
        <v>47</v>
      </c>
      <c r="E707" s="280" t="s">
        <v>14</v>
      </c>
      <c r="F707" s="281">
        <v>74600</v>
      </c>
      <c r="G707" s="281">
        <v>88700</v>
      </c>
      <c r="H707" s="171"/>
      <c r="I707" s="88">
        <f t="shared" si="56"/>
        <v>88700</v>
      </c>
      <c r="J707" s="163">
        <f t="shared" si="52"/>
        <v>0</v>
      </c>
      <c r="K707" s="155">
        <f t="shared" si="53"/>
        <v>0</v>
      </c>
      <c r="L707" s="155">
        <f>IF(J707=1,SUM($J$6:J707),0)</f>
        <v>0</v>
      </c>
      <c r="M707" s="155">
        <f>IF(K707=1,SUM($K$6:K707),0)</f>
        <v>0</v>
      </c>
      <c r="N707" s="165">
        <f t="shared" si="54"/>
        <v>0</v>
      </c>
      <c r="O707" s="155">
        <f t="shared" si="55"/>
        <v>0</v>
      </c>
      <c r="P707" s="155">
        <f>IF(O707=1,SUM($O$6:O707),0)</f>
        <v>0</v>
      </c>
    </row>
    <row r="708" spans="1:16" ht="15" customHeight="1">
      <c r="A708" s="15"/>
      <c r="B708" s="174">
        <v>30</v>
      </c>
      <c r="C708" s="109" t="s">
        <v>669</v>
      </c>
      <c r="D708" s="279" t="s">
        <v>47</v>
      </c>
      <c r="E708" s="280" t="s">
        <v>14</v>
      </c>
      <c r="F708" s="281">
        <v>51900</v>
      </c>
      <c r="G708" s="281">
        <v>61700</v>
      </c>
      <c r="H708" s="171"/>
      <c r="I708" s="88">
        <f t="shared" si="56"/>
        <v>61700</v>
      </c>
      <c r="J708" s="163">
        <f t="shared" si="52"/>
        <v>0</v>
      </c>
      <c r="K708" s="155">
        <f t="shared" si="53"/>
        <v>0</v>
      </c>
      <c r="L708" s="155">
        <f>IF(J708=1,SUM($J$6:J708),0)</f>
        <v>0</v>
      </c>
      <c r="M708" s="155">
        <f>IF(K708=1,SUM($K$6:K708),0)</f>
        <v>0</v>
      </c>
      <c r="N708" s="165">
        <f t="shared" si="54"/>
        <v>0</v>
      </c>
      <c r="O708" s="155">
        <f t="shared" si="55"/>
        <v>0</v>
      </c>
      <c r="P708" s="155">
        <f>IF(O708=1,SUM($O$6:O708),0)</f>
        <v>0</v>
      </c>
    </row>
    <row r="709" spans="1:16" ht="15" customHeight="1">
      <c r="A709" s="15"/>
      <c r="B709" s="174">
        <v>31</v>
      </c>
      <c r="C709" s="109" t="s">
        <v>670</v>
      </c>
      <c r="D709" s="279" t="s">
        <v>47</v>
      </c>
      <c r="E709" s="280" t="s">
        <v>14</v>
      </c>
      <c r="F709" s="281">
        <v>51900</v>
      </c>
      <c r="G709" s="281">
        <v>61700</v>
      </c>
      <c r="H709" s="171"/>
      <c r="I709" s="88">
        <f t="shared" si="56"/>
        <v>61700</v>
      </c>
      <c r="J709" s="163">
        <f t="shared" si="52"/>
        <v>0</v>
      </c>
      <c r="K709" s="155">
        <f t="shared" si="53"/>
        <v>0</v>
      </c>
      <c r="L709" s="155">
        <f>IF(J709=1,SUM($J$6:J709),0)</f>
        <v>0</v>
      </c>
      <c r="M709" s="155">
        <f>IF(K709=1,SUM($K$6:K709),0)</f>
        <v>0</v>
      </c>
      <c r="N709" s="165">
        <f t="shared" si="54"/>
        <v>0</v>
      </c>
      <c r="O709" s="155">
        <f t="shared" si="55"/>
        <v>0</v>
      </c>
      <c r="P709" s="155">
        <f>IF(O709=1,SUM($O$6:O709),0)</f>
        <v>0</v>
      </c>
    </row>
    <row r="710" spans="1:16" ht="15" customHeight="1">
      <c r="A710" s="15"/>
      <c r="B710" s="174">
        <v>32</v>
      </c>
      <c r="C710" s="109" t="s">
        <v>671</v>
      </c>
      <c r="D710" s="279" t="s">
        <v>47</v>
      </c>
      <c r="E710" s="280" t="s">
        <v>14</v>
      </c>
      <c r="F710" s="281">
        <v>75600</v>
      </c>
      <c r="G710" s="281">
        <v>99900</v>
      </c>
      <c r="H710" s="171"/>
      <c r="I710" s="88">
        <f t="shared" si="56"/>
        <v>99900</v>
      </c>
      <c r="J710" s="163">
        <f t="shared" si="52"/>
        <v>0</v>
      </c>
      <c r="K710" s="155">
        <f t="shared" si="53"/>
        <v>0</v>
      </c>
      <c r="L710" s="155">
        <f>IF(J710=1,SUM($J$6:J710),0)</f>
        <v>0</v>
      </c>
      <c r="M710" s="155">
        <f>IF(K710=1,SUM($K$6:K710),0)</f>
        <v>0</v>
      </c>
      <c r="N710" s="165">
        <f t="shared" si="54"/>
        <v>0</v>
      </c>
      <c r="O710" s="155">
        <f t="shared" si="55"/>
        <v>0</v>
      </c>
      <c r="P710" s="155">
        <f>IF(O710=1,SUM($O$6:O710),0)</f>
        <v>0</v>
      </c>
    </row>
    <row r="711" spans="1:16" ht="15" customHeight="1">
      <c r="A711" s="17"/>
      <c r="B711" s="174">
        <v>33</v>
      </c>
      <c r="C711" s="109" t="s">
        <v>672</v>
      </c>
      <c r="D711" s="279" t="s">
        <v>47</v>
      </c>
      <c r="E711" s="280" t="s">
        <v>14</v>
      </c>
      <c r="F711" s="281">
        <v>75600</v>
      </c>
      <c r="G711" s="281">
        <v>99900</v>
      </c>
      <c r="H711" s="171"/>
      <c r="I711" s="88">
        <f t="shared" si="56"/>
        <v>99900</v>
      </c>
      <c r="J711" s="163">
        <f t="shared" si="52"/>
        <v>0</v>
      </c>
      <c r="K711" s="155">
        <f t="shared" si="53"/>
        <v>0</v>
      </c>
      <c r="L711" s="155">
        <f>IF(J711=1,SUM($J$6:J711),0)</f>
        <v>0</v>
      </c>
      <c r="M711" s="155">
        <f>IF(K711=1,SUM($K$6:K711),0)</f>
        <v>0</v>
      </c>
      <c r="N711" s="165">
        <f t="shared" si="54"/>
        <v>0</v>
      </c>
      <c r="O711" s="155">
        <f t="shared" si="55"/>
        <v>0</v>
      </c>
      <c r="P711" s="155">
        <f>IF(O711=1,SUM($O$6:O711),0)</f>
        <v>0</v>
      </c>
    </row>
    <row r="712" spans="1:16" ht="15" customHeight="1">
      <c r="A712" s="15"/>
      <c r="B712" s="174">
        <v>34</v>
      </c>
      <c r="C712" s="109" t="s">
        <v>673</v>
      </c>
      <c r="D712" s="279" t="s">
        <v>47</v>
      </c>
      <c r="E712" s="280" t="s">
        <v>14</v>
      </c>
      <c r="F712" s="281">
        <v>66800</v>
      </c>
      <c r="G712" s="281">
        <v>79500</v>
      </c>
      <c r="H712" s="171"/>
      <c r="I712" s="88">
        <f t="shared" si="56"/>
        <v>79500</v>
      </c>
      <c r="J712" s="163">
        <f t="shared" si="52"/>
        <v>0</v>
      </c>
      <c r="K712" s="155">
        <f t="shared" si="53"/>
        <v>0</v>
      </c>
      <c r="L712" s="155">
        <f>IF(J712=1,SUM($J$6:J712),0)</f>
        <v>0</v>
      </c>
      <c r="M712" s="155">
        <f>IF(K712=1,SUM($K$6:K712),0)</f>
        <v>0</v>
      </c>
      <c r="N712" s="165">
        <f t="shared" si="54"/>
        <v>0</v>
      </c>
      <c r="O712" s="155">
        <f t="shared" si="55"/>
        <v>0</v>
      </c>
      <c r="P712" s="155">
        <f>IF(O712=1,SUM($O$6:O712),0)</f>
        <v>0</v>
      </c>
    </row>
    <row r="713" spans="1:16" ht="15" customHeight="1">
      <c r="A713" s="15"/>
      <c r="B713" s="174">
        <v>35</v>
      </c>
      <c r="C713" s="109" t="s">
        <v>674</v>
      </c>
      <c r="D713" s="279" t="s">
        <v>47</v>
      </c>
      <c r="E713" s="280" t="s">
        <v>14</v>
      </c>
      <c r="F713" s="281">
        <v>62400</v>
      </c>
      <c r="G713" s="281">
        <v>74200</v>
      </c>
      <c r="H713" s="171"/>
      <c r="I713" s="88">
        <f t="shared" si="56"/>
        <v>74200</v>
      </c>
      <c r="J713" s="163">
        <f t="shared" ref="J713:J776" si="57">IF(D713="MDU-KD",1,0)</f>
        <v>0</v>
      </c>
      <c r="K713" s="155">
        <f t="shared" ref="K713:K776" si="58">IF(D713="HDW",1,0)</f>
        <v>0</v>
      </c>
      <c r="L713" s="155">
        <f>IF(J713=1,SUM($J$6:J713),0)</f>
        <v>0</v>
      </c>
      <c r="M713" s="155">
        <f>IF(K713=1,SUM($K$6:K713),0)</f>
        <v>0</v>
      </c>
      <c r="N713" s="165">
        <f t="shared" ref="N713:N776" si="59">IF(L713=0,M713,L713)</f>
        <v>0</v>
      </c>
      <c r="O713" s="155">
        <f t="shared" ref="O713:O776" si="60">IF(E713=0,0,IF(LEFT(C713,11)="Tiang Beton",1,0))</f>
        <v>0</v>
      </c>
      <c r="P713" s="155">
        <f>IF(O713=1,SUM($O$6:O713),0)</f>
        <v>0</v>
      </c>
    </row>
    <row r="714" spans="1:16" ht="15" customHeight="1">
      <c r="A714" s="15"/>
      <c r="B714" s="174">
        <v>36</v>
      </c>
      <c r="C714" s="109" t="s">
        <v>1495</v>
      </c>
      <c r="D714" s="279" t="s">
        <v>47</v>
      </c>
      <c r="E714" s="280" t="s">
        <v>14</v>
      </c>
      <c r="F714" s="281">
        <v>81300</v>
      </c>
      <c r="G714" s="281">
        <v>87700</v>
      </c>
      <c r="H714" s="171"/>
      <c r="I714" s="88">
        <f t="shared" si="56"/>
        <v>87700</v>
      </c>
      <c r="J714" s="163">
        <f t="shared" si="57"/>
        <v>0</v>
      </c>
      <c r="K714" s="155">
        <f t="shared" si="58"/>
        <v>0</v>
      </c>
      <c r="L714" s="155">
        <f>IF(J714=1,SUM($J$6:J714),0)</f>
        <v>0</v>
      </c>
      <c r="M714" s="155">
        <f>IF(K714=1,SUM($K$6:K714),0)</f>
        <v>0</v>
      </c>
      <c r="N714" s="165">
        <f t="shared" si="59"/>
        <v>0</v>
      </c>
      <c r="O714" s="155">
        <f t="shared" si="60"/>
        <v>0</v>
      </c>
      <c r="P714" s="155">
        <f>IF(O714=1,SUM($O$6:O714),0)</f>
        <v>0</v>
      </c>
    </row>
    <row r="715" spans="1:16" ht="15" customHeight="1">
      <c r="A715" s="15"/>
      <c r="B715" s="174">
        <v>37</v>
      </c>
      <c r="C715" s="109" t="s">
        <v>1496</v>
      </c>
      <c r="D715" s="279" t="s">
        <v>47</v>
      </c>
      <c r="E715" s="280" t="s">
        <v>14</v>
      </c>
      <c r="F715" s="281">
        <v>94400</v>
      </c>
      <c r="G715" s="281">
        <v>112300</v>
      </c>
      <c r="H715" s="171"/>
      <c r="I715" s="88">
        <f t="shared" si="56"/>
        <v>112300</v>
      </c>
      <c r="J715" s="163">
        <f t="shared" si="57"/>
        <v>0</v>
      </c>
      <c r="K715" s="155">
        <f t="shared" si="58"/>
        <v>0</v>
      </c>
      <c r="L715" s="155">
        <f>IF(J715=1,SUM($J$6:J715),0)</f>
        <v>0</v>
      </c>
      <c r="M715" s="155">
        <f>IF(K715=1,SUM($K$6:K715),0)</f>
        <v>0</v>
      </c>
      <c r="N715" s="165">
        <f t="shared" si="59"/>
        <v>0</v>
      </c>
      <c r="O715" s="155">
        <f t="shared" si="60"/>
        <v>0</v>
      </c>
      <c r="P715" s="155">
        <f>IF(O715=1,SUM($O$6:O715),0)</f>
        <v>0</v>
      </c>
    </row>
    <row r="716" spans="1:16" ht="15" customHeight="1">
      <c r="A716" s="15"/>
      <c r="B716" s="174">
        <v>38</v>
      </c>
      <c r="C716" s="109" t="s">
        <v>1497</v>
      </c>
      <c r="D716" s="279" t="s">
        <v>47</v>
      </c>
      <c r="E716" s="280" t="s">
        <v>14</v>
      </c>
      <c r="F716" s="281">
        <v>82500</v>
      </c>
      <c r="G716" s="281">
        <v>87700</v>
      </c>
      <c r="H716" s="171"/>
      <c r="I716" s="88">
        <f t="shared" si="56"/>
        <v>87700</v>
      </c>
      <c r="J716" s="163">
        <f t="shared" si="57"/>
        <v>0</v>
      </c>
      <c r="K716" s="155">
        <f t="shared" si="58"/>
        <v>0</v>
      </c>
      <c r="L716" s="155">
        <f>IF(J716=1,SUM($J$6:J716),0)</f>
        <v>0</v>
      </c>
      <c r="M716" s="155">
        <f>IF(K716=1,SUM($K$6:K716),0)</f>
        <v>0</v>
      </c>
      <c r="N716" s="165">
        <f t="shared" si="59"/>
        <v>0</v>
      </c>
      <c r="O716" s="155">
        <f t="shared" si="60"/>
        <v>0</v>
      </c>
      <c r="P716" s="155">
        <f>IF(O716=1,SUM($O$6:O716),0)</f>
        <v>0</v>
      </c>
    </row>
    <row r="717" spans="1:16" ht="15" customHeight="1">
      <c r="A717" s="15"/>
      <c r="B717" s="174">
        <v>39</v>
      </c>
      <c r="C717" s="109" t="s">
        <v>1498</v>
      </c>
      <c r="D717" s="279" t="s">
        <v>47</v>
      </c>
      <c r="E717" s="280" t="s">
        <v>14</v>
      </c>
      <c r="F717" s="281">
        <v>109200</v>
      </c>
      <c r="G717" s="281">
        <v>129900</v>
      </c>
      <c r="H717" s="171"/>
      <c r="I717" s="88">
        <f t="shared" si="56"/>
        <v>129900</v>
      </c>
      <c r="J717" s="163">
        <f t="shared" si="57"/>
        <v>0</v>
      </c>
      <c r="K717" s="155">
        <f t="shared" si="58"/>
        <v>0</v>
      </c>
      <c r="L717" s="155">
        <f>IF(J717=1,SUM($J$6:J717),0)</f>
        <v>0</v>
      </c>
      <c r="M717" s="155">
        <f>IF(K717=1,SUM($K$6:K717),0)</f>
        <v>0</v>
      </c>
      <c r="N717" s="165">
        <f t="shared" si="59"/>
        <v>0</v>
      </c>
      <c r="O717" s="155">
        <f t="shared" si="60"/>
        <v>0</v>
      </c>
      <c r="P717" s="155">
        <f>IF(O717=1,SUM($O$6:O717),0)</f>
        <v>0</v>
      </c>
    </row>
    <row r="718" spans="1:16" ht="15" customHeight="1">
      <c r="A718" s="15"/>
      <c r="B718" s="174">
        <v>40</v>
      </c>
      <c r="C718" s="109" t="s">
        <v>1499</v>
      </c>
      <c r="D718" s="279" t="s">
        <v>47</v>
      </c>
      <c r="E718" s="280" t="s">
        <v>14</v>
      </c>
      <c r="F718" s="281">
        <v>106900</v>
      </c>
      <c r="G718" s="281">
        <v>127200</v>
      </c>
      <c r="H718" s="171"/>
      <c r="I718" s="88">
        <f t="shared" si="56"/>
        <v>127200</v>
      </c>
      <c r="J718" s="163">
        <f t="shared" si="57"/>
        <v>0</v>
      </c>
      <c r="K718" s="155">
        <f t="shared" si="58"/>
        <v>0</v>
      </c>
      <c r="L718" s="155">
        <f>IF(J718=1,SUM($J$6:J718),0)</f>
        <v>0</v>
      </c>
      <c r="M718" s="155">
        <f>IF(K718=1,SUM($K$6:K718),0)</f>
        <v>0</v>
      </c>
      <c r="N718" s="165">
        <f t="shared" si="59"/>
        <v>0</v>
      </c>
      <c r="O718" s="155">
        <f t="shared" si="60"/>
        <v>0</v>
      </c>
      <c r="P718" s="155">
        <f>IF(O718=1,SUM($O$6:O718),0)</f>
        <v>0</v>
      </c>
    </row>
    <row r="719" spans="1:16" ht="15" customHeight="1">
      <c r="A719" s="15"/>
      <c r="B719" s="174">
        <v>41</v>
      </c>
      <c r="C719" s="109" t="s">
        <v>1500</v>
      </c>
      <c r="D719" s="279" t="s">
        <v>47</v>
      </c>
      <c r="E719" s="280" t="s">
        <v>14</v>
      </c>
      <c r="F719" s="281">
        <v>104400</v>
      </c>
      <c r="G719" s="281">
        <v>116900</v>
      </c>
      <c r="H719" s="171"/>
      <c r="I719" s="88">
        <f t="shared" si="56"/>
        <v>116900</v>
      </c>
      <c r="J719" s="163">
        <f t="shared" si="57"/>
        <v>0</v>
      </c>
      <c r="K719" s="155">
        <f t="shared" si="58"/>
        <v>0</v>
      </c>
      <c r="L719" s="155">
        <f>IF(J719=1,SUM($J$6:J719),0)</f>
        <v>0</v>
      </c>
      <c r="M719" s="155">
        <f>IF(K719=1,SUM($K$6:K719),0)</f>
        <v>0</v>
      </c>
      <c r="N719" s="165">
        <f t="shared" si="59"/>
        <v>0</v>
      </c>
      <c r="O719" s="155">
        <f t="shared" si="60"/>
        <v>0</v>
      </c>
      <c r="P719" s="155">
        <f>IF(O719=1,SUM($O$6:O719),0)</f>
        <v>0</v>
      </c>
    </row>
    <row r="720" spans="1:16" ht="15" customHeight="1">
      <c r="A720" s="15"/>
      <c r="B720" s="174">
        <v>42</v>
      </c>
      <c r="C720" s="109" t="s">
        <v>1501</v>
      </c>
      <c r="D720" s="279" t="s">
        <v>47</v>
      </c>
      <c r="E720" s="280" t="s">
        <v>14</v>
      </c>
      <c r="F720" s="281">
        <v>103500</v>
      </c>
      <c r="G720" s="281">
        <v>123100</v>
      </c>
      <c r="H720" s="171"/>
      <c r="I720" s="88">
        <f t="shared" si="56"/>
        <v>123100</v>
      </c>
      <c r="J720" s="163">
        <f t="shared" si="57"/>
        <v>0</v>
      </c>
      <c r="K720" s="155">
        <f t="shared" si="58"/>
        <v>0</v>
      </c>
      <c r="L720" s="155">
        <f>IF(J720=1,SUM($J$6:J720),0)</f>
        <v>0</v>
      </c>
      <c r="M720" s="155">
        <f>IF(K720=1,SUM($K$6:K720),0)</f>
        <v>0</v>
      </c>
      <c r="N720" s="165">
        <f t="shared" si="59"/>
        <v>0</v>
      </c>
      <c r="O720" s="155">
        <f t="shared" si="60"/>
        <v>0</v>
      </c>
      <c r="P720" s="155">
        <f>IF(O720=1,SUM($O$6:O720),0)</f>
        <v>0</v>
      </c>
    </row>
    <row r="721" spans="1:16" ht="15" customHeight="1">
      <c r="A721" s="15"/>
      <c r="B721" s="174">
        <v>43</v>
      </c>
      <c r="C721" s="109" t="s">
        <v>1502</v>
      </c>
      <c r="D721" s="279" t="s">
        <v>47</v>
      </c>
      <c r="E721" s="280" t="s">
        <v>14</v>
      </c>
      <c r="F721" s="281">
        <v>111100</v>
      </c>
      <c r="G721" s="281">
        <v>111100</v>
      </c>
      <c r="H721" s="171"/>
      <c r="I721" s="88">
        <f t="shared" si="56"/>
        <v>111100</v>
      </c>
      <c r="J721" s="163">
        <f t="shared" si="57"/>
        <v>0</v>
      </c>
      <c r="K721" s="155">
        <f t="shared" si="58"/>
        <v>0</v>
      </c>
      <c r="L721" s="155">
        <f>IF(J721=1,SUM($J$6:J721),0)</f>
        <v>0</v>
      </c>
      <c r="M721" s="155">
        <f>IF(K721=1,SUM($K$6:K721),0)</f>
        <v>0</v>
      </c>
      <c r="N721" s="165">
        <f t="shared" si="59"/>
        <v>0</v>
      </c>
      <c r="O721" s="155">
        <f t="shared" si="60"/>
        <v>0</v>
      </c>
      <c r="P721" s="155">
        <f>IF(O721=1,SUM($O$6:O721),0)</f>
        <v>0</v>
      </c>
    </row>
    <row r="722" spans="1:16" ht="15" customHeight="1">
      <c r="A722" s="15"/>
      <c r="B722" s="174">
        <v>44</v>
      </c>
      <c r="C722" s="109" t="s">
        <v>1503</v>
      </c>
      <c r="D722" s="279" t="s">
        <v>47</v>
      </c>
      <c r="E722" s="280" t="s">
        <v>14</v>
      </c>
      <c r="F722" s="281">
        <v>108700</v>
      </c>
      <c r="G722" s="281">
        <v>129300</v>
      </c>
      <c r="H722" s="171"/>
      <c r="I722" s="88">
        <f t="shared" si="56"/>
        <v>129300</v>
      </c>
      <c r="J722" s="163">
        <f t="shared" si="57"/>
        <v>0</v>
      </c>
      <c r="K722" s="155">
        <f t="shared" si="58"/>
        <v>0</v>
      </c>
      <c r="L722" s="155">
        <f>IF(J722=1,SUM($J$6:J722),0)</f>
        <v>0</v>
      </c>
      <c r="M722" s="155">
        <f>IF(K722=1,SUM($K$6:K722),0)</f>
        <v>0</v>
      </c>
      <c r="N722" s="165">
        <f t="shared" si="59"/>
        <v>0</v>
      </c>
      <c r="O722" s="155">
        <f t="shared" si="60"/>
        <v>0</v>
      </c>
      <c r="P722" s="155">
        <f>IF(O722=1,SUM($O$6:O722),0)</f>
        <v>0</v>
      </c>
    </row>
    <row r="723" spans="1:16" ht="15" customHeight="1">
      <c r="A723" s="15"/>
      <c r="B723" s="174">
        <v>45</v>
      </c>
      <c r="C723" s="109" t="s">
        <v>1504</v>
      </c>
      <c r="D723" s="279" t="s">
        <v>47</v>
      </c>
      <c r="E723" s="280" t="s">
        <v>14</v>
      </c>
      <c r="F723" s="281">
        <v>218400</v>
      </c>
      <c r="G723" s="281">
        <v>259800</v>
      </c>
      <c r="H723" s="171"/>
      <c r="I723" s="88">
        <f t="shared" si="56"/>
        <v>259800</v>
      </c>
      <c r="J723" s="163">
        <f t="shared" si="57"/>
        <v>0</v>
      </c>
      <c r="K723" s="155">
        <f t="shared" si="58"/>
        <v>0</v>
      </c>
      <c r="L723" s="155">
        <f>IF(J723=1,SUM($J$6:J723),0)</f>
        <v>0</v>
      </c>
      <c r="M723" s="155">
        <f>IF(K723=1,SUM($K$6:K723),0)</f>
        <v>0</v>
      </c>
      <c r="N723" s="165">
        <f t="shared" si="59"/>
        <v>0</v>
      </c>
      <c r="O723" s="155">
        <f t="shared" si="60"/>
        <v>0</v>
      </c>
      <c r="P723" s="155">
        <f>IF(O723=1,SUM($O$6:O723),0)</f>
        <v>0</v>
      </c>
    </row>
    <row r="724" spans="1:16" ht="15" customHeight="1">
      <c r="A724" s="15"/>
      <c r="B724" s="174">
        <v>46</v>
      </c>
      <c r="C724" s="109" t="s">
        <v>1505</v>
      </c>
      <c r="D724" s="279" t="s">
        <v>47</v>
      </c>
      <c r="E724" s="280" t="s">
        <v>14</v>
      </c>
      <c r="F724" s="281">
        <v>222500</v>
      </c>
      <c r="G724" s="281">
        <v>264700</v>
      </c>
      <c r="H724" s="171"/>
      <c r="I724" s="88">
        <f t="shared" si="56"/>
        <v>264700</v>
      </c>
      <c r="J724" s="163">
        <f t="shared" si="57"/>
        <v>0</v>
      </c>
      <c r="K724" s="155">
        <f t="shared" si="58"/>
        <v>0</v>
      </c>
      <c r="L724" s="155">
        <f>IF(J724=1,SUM($J$6:J724),0)</f>
        <v>0</v>
      </c>
      <c r="M724" s="155">
        <f>IF(K724=1,SUM($K$6:K724),0)</f>
        <v>0</v>
      </c>
      <c r="N724" s="165">
        <f t="shared" si="59"/>
        <v>0</v>
      </c>
      <c r="O724" s="155">
        <f t="shared" si="60"/>
        <v>0</v>
      </c>
      <c r="P724" s="155">
        <f>IF(O724=1,SUM($O$6:O724),0)</f>
        <v>0</v>
      </c>
    </row>
    <row r="725" spans="1:16" ht="15" customHeight="1">
      <c r="A725" s="17"/>
      <c r="B725" s="174">
        <v>47</v>
      </c>
      <c r="C725" s="109" t="s">
        <v>1506</v>
      </c>
      <c r="D725" s="279" t="s">
        <v>47</v>
      </c>
      <c r="E725" s="280" t="s">
        <v>14</v>
      </c>
      <c r="F725" s="281">
        <v>173300</v>
      </c>
      <c r="G725" s="281">
        <v>173300</v>
      </c>
      <c r="H725" s="171"/>
      <c r="I725" s="88">
        <f t="shared" si="56"/>
        <v>173300</v>
      </c>
      <c r="J725" s="163">
        <f t="shared" si="57"/>
        <v>0</v>
      </c>
      <c r="K725" s="155">
        <f t="shared" si="58"/>
        <v>0</v>
      </c>
      <c r="L725" s="155">
        <f>IF(J725=1,SUM($J$6:J725),0)</f>
        <v>0</v>
      </c>
      <c r="M725" s="155">
        <f>IF(K725=1,SUM($K$6:K725),0)</f>
        <v>0</v>
      </c>
      <c r="N725" s="165">
        <f t="shared" si="59"/>
        <v>0</v>
      </c>
      <c r="O725" s="155">
        <f t="shared" si="60"/>
        <v>0</v>
      </c>
      <c r="P725" s="155">
        <f>IF(O725=1,SUM($O$6:O725),0)</f>
        <v>0</v>
      </c>
    </row>
    <row r="726" spans="1:16" ht="15" customHeight="1">
      <c r="A726" s="15"/>
      <c r="B726" s="174">
        <v>48</v>
      </c>
      <c r="C726" s="109" t="s">
        <v>1507</v>
      </c>
      <c r="D726" s="279" t="s">
        <v>47</v>
      </c>
      <c r="E726" s="280" t="s">
        <v>14</v>
      </c>
      <c r="F726" s="281">
        <v>279500</v>
      </c>
      <c r="G726" s="281">
        <v>279500</v>
      </c>
      <c r="H726" s="171"/>
      <c r="I726" s="88">
        <f t="shared" si="56"/>
        <v>279500</v>
      </c>
      <c r="J726" s="163">
        <f t="shared" si="57"/>
        <v>0</v>
      </c>
      <c r="K726" s="155">
        <f t="shared" si="58"/>
        <v>0</v>
      </c>
      <c r="L726" s="155">
        <f>IF(J726=1,SUM($J$6:J726),0)</f>
        <v>0</v>
      </c>
      <c r="M726" s="155">
        <f>IF(K726=1,SUM($K$6:K726),0)</f>
        <v>0</v>
      </c>
      <c r="N726" s="165">
        <f t="shared" si="59"/>
        <v>0</v>
      </c>
      <c r="O726" s="155">
        <f t="shared" si="60"/>
        <v>0</v>
      </c>
      <c r="P726" s="155">
        <f>IF(O726=1,SUM($O$6:O726),0)</f>
        <v>0</v>
      </c>
    </row>
    <row r="727" spans="1:16" ht="15" customHeight="1">
      <c r="A727" s="15"/>
      <c r="B727" s="174">
        <v>49</v>
      </c>
      <c r="C727" s="109" t="s">
        <v>1508</v>
      </c>
      <c r="D727" s="279" t="s">
        <v>47</v>
      </c>
      <c r="E727" s="280" t="s">
        <v>14</v>
      </c>
      <c r="F727" s="281">
        <v>89800</v>
      </c>
      <c r="G727" s="281">
        <v>106800</v>
      </c>
      <c r="H727" s="171"/>
      <c r="I727" s="88">
        <f t="shared" si="56"/>
        <v>106800</v>
      </c>
      <c r="J727" s="163">
        <f t="shared" si="57"/>
        <v>0</v>
      </c>
      <c r="K727" s="155">
        <f t="shared" si="58"/>
        <v>0</v>
      </c>
      <c r="L727" s="155">
        <f>IF(J727=1,SUM($J$6:J727),0)</f>
        <v>0</v>
      </c>
      <c r="M727" s="155">
        <f>IF(K727=1,SUM($K$6:K727),0)</f>
        <v>0</v>
      </c>
      <c r="N727" s="165">
        <f t="shared" si="59"/>
        <v>0</v>
      </c>
      <c r="O727" s="155">
        <f t="shared" si="60"/>
        <v>0</v>
      </c>
      <c r="P727" s="155">
        <f>IF(O727=1,SUM($O$6:O727),0)</f>
        <v>0</v>
      </c>
    </row>
    <row r="728" spans="1:16" ht="15" customHeight="1">
      <c r="A728" s="15"/>
      <c r="B728" s="174">
        <v>50</v>
      </c>
      <c r="C728" s="109" t="s">
        <v>1509</v>
      </c>
      <c r="D728" s="279" t="s">
        <v>47</v>
      </c>
      <c r="E728" s="280" t="s">
        <v>14</v>
      </c>
      <c r="F728" s="281">
        <v>102600</v>
      </c>
      <c r="G728" s="281">
        <v>122100</v>
      </c>
      <c r="H728" s="171"/>
      <c r="I728" s="88">
        <f t="shared" si="56"/>
        <v>122100</v>
      </c>
      <c r="J728" s="163">
        <f t="shared" si="57"/>
        <v>0</v>
      </c>
      <c r="K728" s="155">
        <f t="shared" si="58"/>
        <v>0</v>
      </c>
      <c r="L728" s="155">
        <f>IF(J728=1,SUM($J$6:J728),0)</f>
        <v>0</v>
      </c>
      <c r="M728" s="155">
        <f>IF(K728=1,SUM($K$6:K728),0)</f>
        <v>0</v>
      </c>
      <c r="N728" s="165">
        <f t="shared" si="59"/>
        <v>0</v>
      </c>
      <c r="O728" s="155">
        <f t="shared" si="60"/>
        <v>0</v>
      </c>
      <c r="P728" s="155">
        <f>IF(O728=1,SUM($O$6:O728),0)</f>
        <v>0</v>
      </c>
    </row>
    <row r="729" spans="1:16" ht="15" customHeight="1">
      <c r="A729" s="15"/>
      <c r="B729" s="174">
        <v>51</v>
      </c>
      <c r="C729" s="109" t="s">
        <v>1510</v>
      </c>
      <c r="D729" s="279" t="s">
        <v>47</v>
      </c>
      <c r="E729" s="280" t="s">
        <v>14</v>
      </c>
      <c r="F729" s="281">
        <v>109700</v>
      </c>
      <c r="G729" s="281">
        <v>130500</v>
      </c>
      <c r="H729" s="171"/>
      <c r="I729" s="88">
        <f t="shared" si="56"/>
        <v>130500</v>
      </c>
      <c r="J729" s="163">
        <f t="shared" si="57"/>
        <v>0</v>
      </c>
      <c r="K729" s="155">
        <f t="shared" si="58"/>
        <v>0</v>
      </c>
      <c r="L729" s="155">
        <f>IF(J729=1,SUM($J$6:J729),0)</f>
        <v>0</v>
      </c>
      <c r="M729" s="155">
        <f>IF(K729=1,SUM($K$6:K729),0)</f>
        <v>0</v>
      </c>
      <c r="N729" s="165">
        <f t="shared" si="59"/>
        <v>0</v>
      </c>
      <c r="O729" s="155">
        <f t="shared" si="60"/>
        <v>0</v>
      </c>
      <c r="P729" s="155">
        <f>IF(O729=1,SUM($O$6:O729),0)</f>
        <v>0</v>
      </c>
    </row>
    <row r="730" spans="1:16" ht="15" customHeight="1">
      <c r="A730" s="15"/>
      <c r="B730" s="194"/>
      <c r="C730" s="109" t="s">
        <v>48</v>
      </c>
      <c r="D730" s="279" t="s">
        <v>48</v>
      </c>
      <c r="E730" s="280"/>
      <c r="F730" s="281"/>
      <c r="G730" s="281"/>
      <c r="H730" s="171"/>
      <c r="I730" s="88">
        <f t="shared" si="56"/>
        <v>0</v>
      </c>
      <c r="J730" s="163">
        <f t="shared" si="57"/>
        <v>0</v>
      </c>
      <c r="K730" s="155">
        <f t="shared" si="58"/>
        <v>0</v>
      </c>
      <c r="L730" s="155">
        <f>IF(J730=1,SUM($J$6:J730),0)</f>
        <v>0</v>
      </c>
      <c r="M730" s="155">
        <f>IF(K730=1,SUM($K$6:K730),0)</f>
        <v>0</v>
      </c>
      <c r="N730" s="165">
        <f t="shared" si="59"/>
        <v>0</v>
      </c>
      <c r="O730" s="155">
        <f t="shared" si="60"/>
        <v>0</v>
      </c>
      <c r="P730" s="155">
        <f>IF(O730=1,SUM($O$6:O730),0)</f>
        <v>0</v>
      </c>
    </row>
    <row r="731" spans="1:16" ht="15" customHeight="1">
      <c r="A731" s="15"/>
      <c r="B731" s="194" t="s">
        <v>1031</v>
      </c>
      <c r="C731" s="109" t="s">
        <v>675</v>
      </c>
      <c r="D731" s="279" t="s">
        <v>48</v>
      </c>
      <c r="E731" s="280"/>
      <c r="F731" s="281"/>
      <c r="G731" s="281"/>
      <c r="H731" s="171"/>
      <c r="I731" s="88">
        <f t="shared" si="56"/>
        <v>0</v>
      </c>
      <c r="J731" s="163">
        <f t="shared" si="57"/>
        <v>0</v>
      </c>
      <c r="K731" s="155">
        <f t="shared" si="58"/>
        <v>0</v>
      </c>
      <c r="L731" s="155">
        <f>IF(J731=1,SUM($J$6:J731),0)</f>
        <v>0</v>
      </c>
      <c r="M731" s="155">
        <f>IF(K731=1,SUM($K$6:K731),0)</f>
        <v>0</v>
      </c>
      <c r="N731" s="165">
        <f t="shared" si="59"/>
        <v>0</v>
      </c>
      <c r="O731" s="155">
        <f t="shared" si="60"/>
        <v>0</v>
      </c>
      <c r="P731" s="155">
        <f>IF(O731=1,SUM($O$6:O731),0)</f>
        <v>0</v>
      </c>
    </row>
    <row r="732" spans="1:16" ht="15" customHeight="1">
      <c r="A732" s="15"/>
      <c r="B732" s="174">
        <v>1</v>
      </c>
      <c r="C732" s="109" t="s">
        <v>676</v>
      </c>
      <c r="D732" s="279" t="s">
        <v>47</v>
      </c>
      <c r="E732" s="280" t="s">
        <v>14</v>
      </c>
      <c r="F732" s="281">
        <v>71900</v>
      </c>
      <c r="G732" s="281">
        <v>85500</v>
      </c>
      <c r="H732" s="171"/>
      <c r="I732" s="88">
        <f t="shared" si="56"/>
        <v>85500</v>
      </c>
      <c r="J732" s="163">
        <f t="shared" si="57"/>
        <v>0</v>
      </c>
      <c r="K732" s="155">
        <f t="shared" si="58"/>
        <v>0</v>
      </c>
      <c r="L732" s="155">
        <f>IF(J732=1,SUM($J$6:J732),0)</f>
        <v>0</v>
      </c>
      <c r="M732" s="155">
        <f>IF(K732=1,SUM($K$6:K732),0)</f>
        <v>0</v>
      </c>
      <c r="N732" s="165">
        <f t="shared" si="59"/>
        <v>0</v>
      </c>
      <c r="O732" s="155">
        <f t="shared" si="60"/>
        <v>0</v>
      </c>
      <c r="P732" s="155">
        <f>IF(O732=1,SUM($O$6:O732),0)</f>
        <v>0</v>
      </c>
    </row>
    <row r="733" spans="1:16" ht="15" customHeight="1">
      <c r="A733" s="15"/>
      <c r="B733" s="174">
        <v>2</v>
      </c>
      <c r="C733" s="109" t="s">
        <v>677</v>
      </c>
      <c r="D733" s="279" t="s">
        <v>47</v>
      </c>
      <c r="E733" s="280" t="s">
        <v>14</v>
      </c>
      <c r="F733" s="281">
        <v>64700</v>
      </c>
      <c r="G733" s="281">
        <v>64700</v>
      </c>
      <c r="H733" s="171"/>
      <c r="I733" s="88">
        <f t="shared" si="56"/>
        <v>64700</v>
      </c>
      <c r="J733" s="163">
        <f t="shared" si="57"/>
        <v>0</v>
      </c>
      <c r="K733" s="155">
        <f t="shared" si="58"/>
        <v>0</v>
      </c>
      <c r="L733" s="155">
        <f>IF(J733=1,SUM($J$6:J733),0)</f>
        <v>0</v>
      </c>
      <c r="M733" s="155">
        <f>IF(K733=1,SUM($K$6:K733),0)</f>
        <v>0</v>
      </c>
      <c r="N733" s="165">
        <f t="shared" si="59"/>
        <v>0</v>
      </c>
      <c r="O733" s="155">
        <f t="shared" si="60"/>
        <v>0</v>
      </c>
      <c r="P733" s="155">
        <f>IF(O733=1,SUM($O$6:O733),0)</f>
        <v>0</v>
      </c>
    </row>
    <row r="734" spans="1:16" ht="15" customHeight="1">
      <c r="A734" s="15"/>
      <c r="B734" s="174">
        <v>3</v>
      </c>
      <c r="C734" s="109" t="s">
        <v>678</v>
      </c>
      <c r="D734" s="279" t="s">
        <v>47</v>
      </c>
      <c r="E734" s="280" t="s">
        <v>14</v>
      </c>
      <c r="F734" s="281">
        <v>88700</v>
      </c>
      <c r="G734" s="281">
        <v>105500</v>
      </c>
      <c r="H734" s="171"/>
      <c r="I734" s="88">
        <f t="shared" si="56"/>
        <v>105500</v>
      </c>
      <c r="J734" s="163">
        <f t="shared" si="57"/>
        <v>0</v>
      </c>
      <c r="K734" s="155">
        <f t="shared" si="58"/>
        <v>0</v>
      </c>
      <c r="L734" s="155">
        <f>IF(J734=1,SUM($J$6:J734),0)</f>
        <v>0</v>
      </c>
      <c r="M734" s="155">
        <f>IF(K734=1,SUM($K$6:K734),0)</f>
        <v>0</v>
      </c>
      <c r="N734" s="165">
        <f t="shared" si="59"/>
        <v>0</v>
      </c>
      <c r="O734" s="155">
        <f t="shared" si="60"/>
        <v>0</v>
      </c>
      <c r="P734" s="155">
        <f>IF(O734=1,SUM($O$6:O734),0)</f>
        <v>0</v>
      </c>
    </row>
    <row r="735" spans="1:16" ht="15" customHeight="1">
      <c r="A735" s="15"/>
      <c r="B735" s="174">
        <v>4</v>
      </c>
      <c r="C735" s="109" t="s">
        <v>679</v>
      </c>
      <c r="D735" s="279" t="s">
        <v>47</v>
      </c>
      <c r="E735" s="280" t="s">
        <v>14</v>
      </c>
      <c r="F735" s="281">
        <v>92500</v>
      </c>
      <c r="G735" s="281">
        <v>110000</v>
      </c>
      <c r="H735" s="171"/>
      <c r="I735" s="88">
        <f t="shared" si="56"/>
        <v>110000</v>
      </c>
      <c r="J735" s="163">
        <f t="shared" si="57"/>
        <v>0</v>
      </c>
      <c r="K735" s="155">
        <f t="shared" si="58"/>
        <v>0</v>
      </c>
      <c r="L735" s="155">
        <f>IF(J735=1,SUM($J$6:J735),0)</f>
        <v>0</v>
      </c>
      <c r="M735" s="155">
        <f>IF(K735=1,SUM($K$6:K735),0)</f>
        <v>0</v>
      </c>
      <c r="N735" s="165">
        <f t="shared" si="59"/>
        <v>0</v>
      </c>
      <c r="O735" s="155">
        <f t="shared" si="60"/>
        <v>0</v>
      </c>
      <c r="P735" s="155">
        <f>IF(O735=1,SUM($O$6:O735),0)</f>
        <v>0</v>
      </c>
    </row>
    <row r="736" spans="1:16" ht="15" customHeight="1">
      <c r="A736" s="15"/>
      <c r="B736" s="174">
        <v>5</v>
      </c>
      <c r="C736" s="109" t="s">
        <v>680</v>
      </c>
      <c r="D736" s="279" t="s">
        <v>47</v>
      </c>
      <c r="E736" s="280" t="s">
        <v>14</v>
      </c>
      <c r="F736" s="281">
        <v>119100</v>
      </c>
      <c r="G736" s="281">
        <v>141700</v>
      </c>
      <c r="H736" s="171"/>
      <c r="I736" s="88">
        <f t="shared" si="56"/>
        <v>141700</v>
      </c>
      <c r="J736" s="163">
        <f t="shared" si="57"/>
        <v>0</v>
      </c>
      <c r="K736" s="155">
        <f t="shared" si="58"/>
        <v>0</v>
      </c>
      <c r="L736" s="155">
        <f>IF(J736=1,SUM($J$6:J736),0)</f>
        <v>0</v>
      </c>
      <c r="M736" s="155">
        <f>IF(K736=1,SUM($K$6:K736),0)</f>
        <v>0</v>
      </c>
      <c r="N736" s="165">
        <f t="shared" si="59"/>
        <v>0</v>
      </c>
      <c r="O736" s="155">
        <f t="shared" si="60"/>
        <v>0</v>
      </c>
      <c r="P736" s="155">
        <f>IF(O736=1,SUM($O$6:O736),0)</f>
        <v>0</v>
      </c>
    </row>
    <row r="737" spans="1:16" ht="15" customHeight="1">
      <c r="A737" s="15"/>
      <c r="B737" s="174">
        <v>6</v>
      </c>
      <c r="C737" s="109" t="s">
        <v>681</v>
      </c>
      <c r="D737" s="279" t="s">
        <v>47</v>
      </c>
      <c r="E737" s="280" t="s">
        <v>14</v>
      </c>
      <c r="F737" s="281">
        <v>202200</v>
      </c>
      <c r="G737" s="281">
        <v>214400</v>
      </c>
      <c r="H737" s="171"/>
      <c r="I737" s="88">
        <f t="shared" si="56"/>
        <v>214400</v>
      </c>
      <c r="J737" s="163">
        <f t="shared" si="57"/>
        <v>0</v>
      </c>
      <c r="K737" s="155">
        <f t="shared" si="58"/>
        <v>0</v>
      </c>
      <c r="L737" s="155">
        <f>IF(J737=1,SUM($J$6:J737),0)</f>
        <v>0</v>
      </c>
      <c r="M737" s="155">
        <f>IF(K737=1,SUM($K$6:K737),0)</f>
        <v>0</v>
      </c>
      <c r="N737" s="165">
        <f t="shared" si="59"/>
        <v>0</v>
      </c>
      <c r="O737" s="155">
        <f t="shared" si="60"/>
        <v>0</v>
      </c>
      <c r="P737" s="155">
        <f>IF(O737=1,SUM($O$6:O737),0)</f>
        <v>0</v>
      </c>
    </row>
    <row r="738" spans="1:16" ht="15" customHeight="1">
      <c r="A738" s="15"/>
      <c r="B738" s="194"/>
      <c r="C738" s="109" t="s">
        <v>48</v>
      </c>
      <c r="D738" s="279" t="s">
        <v>48</v>
      </c>
      <c r="E738" s="280"/>
      <c r="F738" s="281"/>
      <c r="G738" s="281"/>
      <c r="H738" s="171"/>
      <c r="I738" s="88">
        <f t="shared" si="56"/>
        <v>0</v>
      </c>
      <c r="J738" s="163">
        <f t="shared" si="57"/>
        <v>0</v>
      </c>
      <c r="K738" s="155">
        <f t="shared" si="58"/>
        <v>0</v>
      </c>
      <c r="L738" s="155">
        <f>IF(J738=1,SUM($J$6:J738),0)</f>
        <v>0</v>
      </c>
      <c r="M738" s="155">
        <f>IF(K738=1,SUM($K$6:K738),0)</f>
        <v>0</v>
      </c>
      <c r="N738" s="165">
        <f t="shared" si="59"/>
        <v>0</v>
      </c>
      <c r="O738" s="155">
        <f t="shared" si="60"/>
        <v>0</v>
      </c>
      <c r="P738" s="155">
        <f>IF(O738=1,SUM($O$6:O738),0)</f>
        <v>0</v>
      </c>
    </row>
    <row r="739" spans="1:16" ht="15" customHeight="1">
      <c r="A739" s="15"/>
      <c r="B739" s="194" t="s">
        <v>1031</v>
      </c>
      <c r="C739" s="109" t="s">
        <v>682</v>
      </c>
      <c r="D739" s="279" t="s">
        <v>48</v>
      </c>
      <c r="E739" s="280"/>
      <c r="F739" s="281"/>
      <c r="G739" s="281"/>
      <c r="H739" s="171"/>
      <c r="I739" s="88">
        <f t="shared" si="56"/>
        <v>0</v>
      </c>
      <c r="J739" s="163">
        <f t="shared" si="57"/>
        <v>0</v>
      </c>
      <c r="K739" s="155">
        <f t="shared" si="58"/>
        <v>0</v>
      </c>
      <c r="L739" s="155">
        <f>IF(J739=1,SUM($J$6:J739),0)</f>
        <v>0</v>
      </c>
      <c r="M739" s="155">
        <f>IF(K739=1,SUM($K$6:K739),0)</f>
        <v>0</v>
      </c>
      <c r="N739" s="165">
        <f t="shared" si="59"/>
        <v>0</v>
      </c>
      <c r="O739" s="155">
        <f t="shared" si="60"/>
        <v>0</v>
      </c>
      <c r="P739" s="155">
        <f>IF(O739=1,SUM($O$6:O739),0)</f>
        <v>0</v>
      </c>
    </row>
    <row r="740" spans="1:16" ht="15" customHeight="1">
      <c r="A740" s="15"/>
      <c r="B740" s="174">
        <v>1</v>
      </c>
      <c r="C740" s="109" t="s">
        <v>683</v>
      </c>
      <c r="D740" s="279" t="s">
        <v>47</v>
      </c>
      <c r="E740" s="280" t="s">
        <v>14</v>
      </c>
      <c r="F740" s="281">
        <v>83600</v>
      </c>
      <c r="G740" s="281">
        <v>99400</v>
      </c>
      <c r="H740" s="171"/>
      <c r="I740" s="88">
        <f t="shared" si="56"/>
        <v>99400</v>
      </c>
      <c r="J740" s="163">
        <f t="shared" si="57"/>
        <v>0</v>
      </c>
      <c r="K740" s="155">
        <f t="shared" si="58"/>
        <v>0</v>
      </c>
      <c r="L740" s="155">
        <f>IF(J740=1,SUM($J$6:J740),0)</f>
        <v>0</v>
      </c>
      <c r="M740" s="155">
        <f>IF(K740=1,SUM($K$6:K740),0)</f>
        <v>0</v>
      </c>
      <c r="N740" s="165">
        <f t="shared" si="59"/>
        <v>0</v>
      </c>
      <c r="O740" s="155">
        <f t="shared" si="60"/>
        <v>0</v>
      </c>
      <c r="P740" s="155">
        <f>IF(O740=1,SUM($O$6:O740),0)</f>
        <v>0</v>
      </c>
    </row>
    <row r="741" spans="1:16" ht="15" customHeight="1">
      <c r="A741" s="15"/>
      <c r="B741" s="174">
        <v>2</v>
      </c>
      <c r="C741" s="109" t="s">
        <v>684</v>
      </c>
      <c r="D741" s="279" t="s">
        <v>47</v>
      </c>
      <c r="E741" s="280" t="s">
        <v>14</v>
      </c>
      <c r="F741" s="281">
        <v>83300</v>
      </c>
      <c r="G741" s="281">
        <v>99400</v>
      </c>
      <c r="H741" s="171"/>
      <c r="I741" s="88">
        <f t="shared" si="56"/>
        <v>99400</v>
      </c>
      <c r="J741" s="163">
        <f t="shared" si="57"/>
        <v>0</v>
      </c>
      <c r="K741" s="155">
        <f t="shared" si="58"/>
        <v>0</v>
      </c>
      <c r="L741" s="155">
        <f>IF(J741=1,SUM($J$6:J741),0)</f>
        <v>0</v>
      </c>
      <c r="M741" s="155">
        <f>IF(K741=1,SUM($K$6:K741),0)</f>
        <v>0</v>
      </c>
      <c r="N741" s="165">
        <f t="shared" si="59"/>
        <v>0</v>
      </c>
      <c r="O741" s="155">
        <f t="shared" si="60"/>
        <v>0</v>
      </c>
      <c r="P741" s="155">
        <f>IF(O741=1,SUM($O$6:O741),0)</f>
        <v>0</v>
      </c>
    </row>
    <row r="742" spans="1:16" ht="15" customHeight="1">
      <c r="A742" s="15"/>
      <c r="B742" s="174">
        <v>3</v>
      </c>
      <c r="C742" s="109" t="s">
        <v>685</v>
      </c>
      <c r="D742" s="279" t="s">
        <v>47</v>
      </c>
      <c r="E742" s="280" t="s">
        <v>14</v>
      </c>
      <c r="F742" s="281">
        <v>83300</v>
      </c>
      <c r="G742" s="281">
        <v>99100</v>
      </c>
      <c r="H742" s="171"/>
      <c r="I742" s="88">
        <f t="shared" si="56"/>
        <v>99100</v>
      </c>
      <c r="J742" s="163">
        <f t="shared" si="57"/>
        <v>0</v>
      </c>
      <c r="K742" s="155">
        <f t="shared" si="58"/>
        <v>0</v>
      </c>
      <c r="L742" s="155">
        <f>IF(J742=1,SUM($J$6:J742),0)</f>
        <v>0</v>
      </c>
      <c r="M742" s="155">
        <f>IF(K742=1,SUM($K$6:K742),0)</f>
        <v>0</v>
      </c>
      <c r="N742" s="165">
        <f t="shared" si="59"/>
        <v>0</v>
      </c>
      <c r="O742" s="155">
        <f t="shared" si="60"/>
        <v>0</v>
      </c>
      <c r="P742" s="155">
        <f>IF(O742=1,SUM($O$6:O742),0)</f>
        <v>0</v>
      </c>
    </row>
    <row r="743" spans="1:16" ht="15" customHeight="1">
      <c r="A743" s="15"/>
      <c r="B743" s="174">
        <v>4</v>
      </c>
      <c r="C743" s="109" t="s">
        <v>686</v>
      </c>
      <c r="D743" s="279" t="s">
        <v>47</v>
      </c>
      <c r="E743" s="280" t="s">
        <v>14</v>
      </c>
      <c r="F743" s="281">
        <v>88300</v>
      </c>
      <c r="G743" s="281">
        <v>105000</v>
      </c>
      <c r="H743" s="171"/>
      <c r="I743" s="88">
        <f t="shared" si="56"/>
        <v>105000</v>
      </c>
      <c r="J743" s="163">
        <f t="shared" si="57"/>
        <v>0</v>
      </c>
      <c r="K743" s="155">
        <f t="shared" si="58"/>
        <v>0</v>
      </c>
      <c r="L743" s="155">
        <f>IF(J743=1,SUM($J$6:J743),0)</f>
        <v>0</v>
      </c>
      <c r="M743" s="155">
        <f>IF(K743=1,SUM($K$6:K743),0)</f>
        <v>0</v>
      </c>
      <c r="N743" s="165">
        <f t="shared" si="59"/>
        <v>0</v>
      </c>
      <c r="O743" s="155">
        <f t="shared" si="60"/>
        <v>0</v>
      </c>
      <c r="P743" s="155">
        <f>IF(O743=1,SUM($O$6:O743),0)</f>
        <v>0</v>
      </c>
    </row>
    <row r="744" spans="1:16" ht="15" customHeight="1">
      <c r="A744" s="15"/>
      <c r="B744" s="174">
        <v>5</v>
      </c>
      <c r="C744" s="109" t="s">
        <v>687</v>
      </c>
      <c r="D744" s="279" t="s">
        <v>47</v>
      </c>
      <c r="E744" s="280" t="s">
        <v>14</v>
      </c>
      <c r="F744" s="281">
        <v>93300</v>
      </c>
      <c r="G744" s="281">
        <v>111000</v>
      </c>
      <c r="H744" s="171"/>
      <c r="I744" s="88">
        <f t="shared" si="56"/>
        <v>111000</v>
      </c>
      <c r="J744" s="163">
        <f t="shared" si="57"/>
        <v>0</v>
      </c>
      <c r="K744" s="155">
        <f t="shared" si="58"/>
        <v>0</v>
      </c>
      <c r="L744" s="155">
        <f>IF(J744=1,SUM($J$6:J744),0)</f>
        <v>0</v>
      </c>
      <c r="M744" s="155">
        <f>IF(K744=1,SUM($K$6:K744),0)</f>
        <v>0</v>
      </c>
      <c r="N744" s="165">
        <f t="shared" si="59"/>
        <v>0</v>
      </c>
      <c r="O744" s="155">
        <f t="shared" si="60"/>
        <v>0</v>
      </c>
      <c r="P744" s="155">
        <f>IF(O744=1,SUM($O$6:O744),0)</f>
        <v>0</v>
      </c>
    </row>
    <row r="745" spans="1:16" ht="15" customHeight="1">
      <c r="A745" s="15"/>
      <c r="B745" s="174">
        <v>6</v>
      </c>
      <c r="C745" s="109" t="s">
        <v>688</v>
      </c>
      <c r="D745" s="279" t="s">
        <v>47</v>
      </c>
      <c r="E745" s="280" t="s">
        <v>14</v>
      </c>
      <c r="F745" s="281">
        <v>81300</v>
      </c>
      <c r="G745" s="281">
        <v>81300</v>
      </c>
      <c r="H745" s="171"/>
      <c r="I745" s="88">
        <f t="shared" si="56"/>
        <v>81300</v>
      </c>
      <c r="J745" s="163">
        <f t="shared" si="57"/>
        <v>0</v>
      </c>
      <c r="K745" s="155">
        <f t="shared" si="58"/>
        <v>0</v>
      </c>
      <c r="L745" s="155">
        <f>IF(J745=1,SUM($J$6:J745),0)</f>
        <v>0</v>
      </c>
      <c r="M745" s="155">
        <f>IF(K745=1,SUM($K$6:K745),0)</f>
        <v>0</v>
      </c>
      <c r="N745" s="165">
        <f t="shared" si="59"/>
        <v>0</v>
      </c>
      <c r="O745" s="155">
        <f t="shared" si="60"/>
        <v>0</v>
      </c>
      <c r="P745" s="155">
        <f>IF(O745=1,SUM($O$6:O745),0)</f>
        <v>0</v>
      </c>
    </row>
    <row r="746" spans="1:16" ht="15" customHeight="1">
      <c r="A746" s="15"/>
      <c r="B746" s="174">
        <v>7</v>
      </c>
      <c r="C746" s="109" t="s">
        <v>689</v>
      </c>
      <c r="D746" s="279" t="s">
        <v>47</v>
      </c>
      <c r="E746" s="280" t="s">
        <v>14</v>
      </c>
      <c r="F746" s="281">
        <v>84900</v>
      </c>
      <c r="G746" s="281">
        <v>84900</v>
      </c>
      <c r="H746" s="171"/>
      <c r="I746" s="88">
        <f t="shared" ref="I746:I823" si="61">IF($I$5=$G$4,G746,(IF($I$5=$F$4,F746,0)))</f>
        <v>84900</v>
      </c>
      <c r="J746" s="163">
        <f t="shared" si="57"/>
        <v>0</v>
      </c>
      <c r="K746" s="155">
        <f t="shared" si="58"/>
        <v>0</v>
      </c>
      <c r="L746" s="155">
        <f>IF(J746=1,SUM($J$6:J746),0)</f>
        <v>0</v>
      </c>
      <c r="M746" s="155">
        <f>IF(K746=1,SUM($K$6:K746),0)</f>
        <v>0</v>
      </c>
      <c r="N746" s="165">
        <f t="shared" si="59"/>
        <v>0</v>
      </c>
      <c r="O746" s="155">
        <f t="shared" si="60"/>
        <v>0</v>
      </c>
      <c r="P746" s="155">
        <f>IF(O746=1,SUM($O$6:O746),0)</f>
        <v>0</v>
      </c>
    </row>
    <row r="747" spans="1:16" ht="15" customHeight="1">
      <c r="A747" s="15"/>
      <c r="B747" s="174">
        <v>8</v>
      </c>
      <c r="C747" s="109" t="s">
        <v>690</v>
      </c>
      <c r="D747" s="279" t="s">
        <v>47</v>
      </c>
      <c r="E747" s="280" t="s">
        <v>14</v>
      </c>
      <c r="F747" s="281">
        <v>94400</v>
      </c>
      <c r="G747" s="281">
        <v>94400</v>
      </c>
      <c r="H747" s="171"/>
      <c r="I747" s="88">
        <f t="shared" si="61"/>
        <v>94400</v>
      </c>
      <c r="J747" s="163">
        <f t="shared" si="57"/>
        <v>0</v>
      </c>
      <c r="K747" s="155">
        <f t="shared" si="58"/>
        <v>0</v>
      </c>
      <c r="L747" s="155">
        <f>IF(J747=1,SUM($J$6:J747),0)</f>
        <v>0</v>
      </c>
      <c r="M747" s="155">
        <f>IF(K747=1,SUM($K$6:K747),0)</f>
        <v>0</v>
      </c>
      <c r="N747" s="165">
        <f t="shared" si="59"/>
        <v>0</v>
      </c>
      <c r="O747" s="155">
        <f t="shared" si="60"/>
        <v>0</v>
      </c>
      <c r="P747" s="155">
        <f>IF(O747=1,SUM($O$6:O747),0)</f>
        <v>0</v>
      </c>
    </row>
    <row r="748" spans="1:16" ht="15" customHeight="1">
      <c r="A748" s="15"/>
      <c r="B748" s="174">
        <v>9</v>
      </c>
      <c r="C748" s="109" t="s">
        <v>691</v>
      </c>
      <c r="D748" s="279" t="s">
        <v>47</v>
      </c>
      <c r="E748" s="280" t="s">
        <v>14</v>
      </c>
      <c r="F748" s="281">
        <v>89400</v>
      </c>
      <c r="G748" s="281">
        <v>106300</v>
      </c>
      <c r="H748" s="171"/>
      <c r="I748" s="88">
        <f t="shared" si="61"/>
        <v>106300</v>
      </c>
      <c r="J748" s="163">
        <f t="shared" si="57"/>
        <v>0</v>
      </c>
      <c r="K748" s="155">
        <f t="shared" si="58"/>
        <v>0</v>
      </c>
      <c r="L748" s="155">
        <f>IF(J748=1,SUM($J$6:J748),0)</f>
        <v>0</v>
      </c>
      <c r="M748" s="155">
        <f>IF(K748=1,SUM($K$6:K748),0)</f>
        <v>0</v>
      </c>
      <c r="N748" s="165">
        <f t="shared" si="59"/>
        <v>0</v>
      </c>
      <c r="O748" s="155">
        <f t="shared" si="60"/>
        <v>0</v>
      </c>
      <c r="P748" s="155">
        <f>IF(O748=1,SUM($O$6:O748),0)</f>
        <v>0</v>
      </c>
    </row>
    <row r="749" spans="1:16" ht="15" customHeight="1">
      <c r="A749" s="15"/>
      <c r="B749" s="174">
        <v>10</v>
      </c>
      <c r="C749" s="109" t="s">
        <v>692</v>
      </c>
      <c r="D749" s="279" t="s">
        <v>47</v>
      </c>
      <c r="E749" s="280" t="s">
        <v>14</v>
      </c>
      <c r="F749" s="281">
        <v>87600</v>
      </c>
      <c r="G749" s="281">
        <v>104200</v>
      </c>
      <c r="H749" s="171"/>
      <c r="I749" s="88">
        <f t="shared" si="61"/>
        <v>104200</v>
      </c>
      <c r="J749" s="163">
        <f t="shared" si="57"/>
        <v>0</v>
      </c>
      <c r="K749" s="155">
        <f t="shared" si="58"/>
        <v>0</v>
      </c>
      <c r="L749" s="155">
        <f>IF(J749=1,SUM($J$6:J749),0)</f>
        <v>0</v>
      </c>
      <c r="M749" s="155">
        <f>IF(K749=1,SUM($K$6:K749),0)</f>
        <v>0</v>
      </c>
      <c r="N749" s="165">
        <f t="shared" si="59"/>
        <v>0</v>
      </c>
      <c r="O749" s="155">
        <f t="shared" si="60"/>
        <v>0</v>
      </c>
      <c r="P749" s="155">
        <f>IF(O749=1,SUM($O$6:O749),0)</f>
        <v>0</v>
      </c>
    </row>
    <row r="750" spans="1:16" ht="15" customHeight="1">
      <c r="A750" s="15"/>
      <c r="B750" s="174">
        <v>11</v>
      </c>
      <c r="C750" s="284" t="s">
        <v>1511</v>
      </c>
      <c r="D750" s="279" t="s">
        <v>47</v>
      </c>
      <c r="E750" s="280" t="s">
        <v>14</v>
      </c>
      <c r="F750" s="281">
        <v>87600</v>
      </c>
      <c r="G750" s="281">
        <v>104200</v>
      </c>
      <c r="H750" s="171"/>
      <c r="I750" s="88">
        <f t="shared" si="61"/>
        <v>104200</v>
      </c>
      <c r="J750" s="163">
        <f t="shared" si="57"/>
        <v>0</v>
      </c>
      <c r="K750" s="155">
        <f t="shared" si="58"/>
        <v>0</v>
      </c>
      <c r="L750" s="155">
        <f>IF(J750=1,SUM($J$6:J750),0)</f>
        <v>0</v>
      </c>
      <c r="M750" s="155">
        <f>IF(K750=1,SUM($K$6:K750),0)</f>
        <v>0</v>
      </c>
      <c r="N750" s="165">
        <f t="shared" si="59"/>
        <v>0</v>
      </c>
      <c r="O750" s="155">
        <f t="shared" si="60"/>
        <v>0</v>
      </c>
      <c r="P750" s="155">
        <f>IF(O750=1,SUM($O$6:O750),0)</f>
        <v>0</v>
      </c>
    </row>
    <row r="751" spans="1:16" ht="15" customHeight="1">
      <c r="A751" s="15"/>
      <c r="B751" s="174">
        <v>12</v>
      </c>
      <c r="C751" s="109" t="s">
        <v>693</v>
      </c>
      <c r="D751" s="279" t="s">
        <v>47</v>
      </c>
      <c r="E751" s="280" t="s">
        <v>14</v>
      </c>
      <c r="F751" s="281">
        <v>111100</v>
      </c>
      <c r="G751" s="281">
        <v>132200</v>
      </c>
      <c r="H751" s="171"/>
      <c r="I751" s="88">
        <f t="shared" si="61"/>
        <v>132200</v>
      </c>
      <c r="J751" s="163">
        <f t="shared" si="57"/>
        <v>0</v>
      </c>
      <c r="K751" s="155">
        <f t="shared" si="58"/>
        <v>0</v>
      </c>
      <c r="L751" s="155">
        <f>IF(J751=1,SUM($J$6:J751),0)</f>
        <v>0</v>
      </c>
      <c r="M751" s="155">
        <f>IF(K751=1,SUM($K$6:K751),0)</f>
        <v>0</v>
      </c>
      <c r="N751" s="165">
        <f t="shared" si="59"/>
        <v>0</v>
      </c>
      <c r="O751" s="155">
        <f t="shared" si="60"/>
        <v>0</v>
      </c>
      <c r="P751" s="155">
        <f>IF(O751=1,SUM($O$6:O751),0)</f>
        <v>0</v>
      </c>
    </row>
    <row r="752" spans="1:16" ht="15" customHeight="1">
      <c r="A752" s="15"/>
      <c r="B752" s="174">
        <v>13</v>
      </c>
      <c r="C752" s="109" t="s">
        <v>694</v>
      </c>
      <c r="D752" s="279" t="s">
        <v>47</v>
      </c>
      <c r="E752" s="280" t="s">
        <v>14</v>
      </c>
      <c r="F752" s="281">
        <v>102000</v>
      </c>
      <c r="G752" s="281">
        <v>121300</v>
      </c>
      <c r="H752" s="171"/>
      <c r="I752" s="88">
        <f t="shared" si="61"/>
        <v>121300</v>
      </c>
      <c r="J752" s="163">
        <f t="shared" si="57"/>
        <v>0</v>
      </c>
      <c r="K752" s="155">
        <f t="shared" si="58"/>
        <v>0</v>
      </c>
      <c r="L752" s="155">
        <f>IF(J752=1,SUM($J$6:J752),0)</f>
        <v>0</v>
      </c>
      <c r="M752" s="155">
        <f>IF(K752=1,SUM($K$6:K752),0)</f>
        <v>0</v>
      </c>
      <c r="N752" s="165">
        <f t="shared" si="59"/>
        <v>0</v>
      </c>
      <c r="O752" s="155">
        <f t="shared" si="60"/>
        <v>0</v>
      </c>
      <c r="P752" s="155">
        <f>IF(O752=1,SUM($O$6:O752),0)</f>
        <v>0</v>
      </c>
    </row>
    <row r="753" spans="1:16" ht="15" customHeight="1">
      <c r="A753" s="15"/>
      <c r="B753" s="174">
        <v>14</v>
      </c>
      <c r="C753" s="109" t="s">
        <v>695</v>
      </c>
      <c r="D753" s="279" t="s">
        <v>47</v>
      </c>
      <c r="E753" s="280" t="s">
        <v>14</v>
      </c>
      <c r="F753" s="281">
        <v>82500</v>
      </c>
      <c r="G753" s="281">
        <v>82500</v>
      </c>
      <c r="H753" s="171"/>
      <c r="I753" s="88">
        <f t="shared" si="61"/>
        <v>82500</v>
      </c>
      <c r="J753" s="163">
        <f t="shared" si="57"/>
        <v>0</v>
      </c>
      <c r="K753" s="155">
        <f t="shared" si="58"/>
        <v>0</v>
      </c>
      <c r="L753" s="155">
        <f>IF(J753=1,SUM($J$6:J753),0)</f>
        <v>0</v>
      </c>
      <c r="M753" s="155">
        <f>IF(K753=1,SUM($K$6:K753),0)</f>
        <v>0</v>
      </c>
      <c r="N753" s="165">
        <f t="shared" si="59"/>
        <v>0</v>
      </c>
      <c r="O753" s="155">
        <f t="shared" si="60"/>
        <v>0</v>
      </c>
      <c r="P753" s="155">
        <f>IF(O753=1,SUM($O$6:O753),0)</f>
        <v>0</v>
      </c>
    </row>
    <row r="754" spans="1:16" ht="15" customHeight="1">
      <c r="A754" s="15"/>
      <c r="B754" s="174">
        <v>15</v>
      </c>
      <c r="C754" s="109" t="s">
        <v>696</v>
      </c>
      <c r="D754" s="279" t="s">
        <v>47</v>
      </c>
      <c r="E754" s="280" t="s">
        <v>14</v>
      </c>
      <c r="F754" s="281">
        <v>106900</v>
      </c>
      <c r="G754" s="281">
        <v>106900</v>
      </c>
      <c r="H754" s="175"/>
      <c r="I754" s="88">
        <f t="shared" si="61"/>
        <v>106900</v>
      </c>
      <c r="J754" s="163">
        <f t="shared" si="57"/>
        <v>0</v>
      </c>
      <c r="K754" s="155">
        <f t="shared" si="58"/>
        <v>0</v>
      </c>
      <c r="L754" s="155">
        <f>IF(J754=1,SUM($J$6:J754),0)</f>
        <v>0</v>
      </c>
      <c r="M754" s="155">
        <f>IF(K754=1,SUM($K$6:K754),0)</f>
        <v>0</v>
      </c>
      <c r="N754" s="165">
        <f t="shared" si="59"/>
        <v>0</v>
      </c>
      <c r="O754" s="155">
        <f t="shared" si="60"/>
        <v>0</v>
      </c>
      <c r="P754" s="155">
        <f>IF(O754=1,SUM($O$6:O754),0)</f>
        <v>0</v>
      </c>
    </row>
    <row r="755" spans="1:16" ht="15" customHeight="1">
      <c r="A755" s="15"/>
      <c r="B755" s="174">
        <v>16</v>
      </c>
      <c r="C755" s="109" t="s">
        <v>697</v>
      </c>
      <c r="D755" s="279" t="s">
        <v>47</v>
      </c>
      <c r="E755" s="280" t="s">
        <v>14</v>
      </c>
      <c r="F755" s="281">
        <v>109200</v>
      </c>
      <c r="G755" s="281">
        <v>109200</v>
      </c>
      <c r="H755" s="175"/>
      <c r="I755" s="88">
        <f t="shared" si="61"/>
        <v>109200</v>
      </c>
      <c r="J755" s="163">
        <f t="shared" si="57"/>
        <v>0</v>
      </c>
      <c r="K755" s="155">
        <f t="shared" si="58"/>
        <v>0</v>
      </c>
      <c r="L755" s="155">
        <f>IF(J755=1,SUM($J$6:J755),0)</f>
        <v>0</v>
      </c>
      <c r="M755" s="155">
        <f>IF(K755=1,SUM($K$6:K755),0)</f>
        <v>0</v>
      </c>
      <c r="N755" s="165">
        <f t="shared" si="59"/>
        <v>0</v>
      </c>
      <c r="O755" s="155">
        <f t="shared" si="60"/>
        <v>0</v>
      </c>
      <c r="P755" s="155">
        <f>IF(O755=1,SUM($O$6:O755),0)</f>
        <v>0</v>
      </c>
    </row>
    <row r="756" spans="1:16" ht="15" customHeight="1">
      <c r="A756" s="15"/>
      <c r="B756" s="174">
        <v>17</v>
      </c>
      <c r="C756" s="109" t="s">
        <v>698</v>
      </c>
      <c r="D756" s="279" t="s">
        <v>47</v>
      </c>
      <c r="E756" s="280" t="s">
        <v>14</v>
      </c>
      <c r="F756" s="281">
        <v>96900</v>
      </c>
      <c r="G756" s="281">
        <v>96900</v>
      </c>
      <c r="H756" s="175"/>
      <c r="I756" s="88">
        <f t="shared" si="61"/>
        <v>96900</v>
      </c>
      <c r="J756" s="163">
        <f t="shared" si="57"/>
        <v>0</v>
      </c>
      <c r="K756" s="155">
        <f t="shared" si="58"/>
        <v>0</v>
      </c>
      <c r="L756" s="155">
        <f>IF(J756=1,SUM($J$6:J756),0)</f>
        <v>0</v>
      </c>
      <c r="M756" s="155">
        <f>IF(K756=1,SUM($K$6:K756),0)</f>
        <v>0</v>
      </c>
      <c r="N756" s="165">
        <f t="shared" si="59"/>
        <v>0</v>
      </c>
      <c r="O756" s="155">
        <f t="shared" si="60"/>
        <v>0</v>
      </c>
      <c r="P756" s="155">
        <f>IF(O756=1,SUM($O$6:O756),0)</f>
        <v>0</v>
      </c>
    </row>
    <row r="757" spans="1:16" ht="15" customHeight="1">
      <c r="A757" s="15"/>
      <c r="B757" s="174">
        <v>18</v>
      </c>
      <c r="C757" s="109" t="s">
        <v>699</v>
      </c>
      <c r="D757" s="279" t="s">
        <v>47</v>
      </c>
      <c r="E757" s="280" t="s">
        <v>14</v>
      </c>
      <c r="F757" s="281">
        <v>107700</v>
      </c>
      <c r="G757" s="281">
        <v>128100</v>
      </c>
      <c r="H757" s="175"/>
      <c r="I757" s="88">
        <f t="shared" si="61"/>
        <v>128100</v>
      </c>
      <c r="J757" s="163">
        <f t="shared" si="57"/>
        <v>0</v>
      </c>
      <c r="K757" s="155">
        <f t="shared" si="58"/>
        <v>0</v>
      </c>
      <c r="L757" s="155">
        <f>IF(J757=1,SUM($J$6:J757),0)</f>
        <v>0</v>
      </c>
      <c r="M757" s="155">
        <f>IF(K757=1,SUM($K$6:K757),0)</f>
        <v>0</v>
      </c>
      <c r="N757" s="165">
        <f t="shared" si="59"/>
        <v>0</v>
      </c>
      <c r="O757" s="155">
        <f t="shared" si="60"/>
        <v>0</v>
      </c>
      <c r="P757" s="155">
        <f>IF(O757=1,SUM($O$6:O757),0)</f>
        <v>0</v>
      </c>
    </row>
    <row r="758" spans="1:16" ht="15" customHeight="1">
      <c r="A758" s="15"/>
      <c r="B758" s="174">
        <v>19</v>
      </c>
      <c r="C758" s="109" t="s">
        <v>700</v>
      </c>
      <c r="D758" s="279" t="s">
        <v>47</v>
      </c>
      <c r="E758" s="280" t="s">
        <v>14</v>
      </c>
      <c r="F758" s="281">
        <v>104400</v>
      </c>
      <c r="G758" s="281">
        <v>104400</v>
      </c>
      <c r="H758" s="175"/>
      <c r="I758" s="88">
        <f t="shared" si="61"/>
        <v>104400</v>
      </c>
      <c r="J758" s="163">
        <f t="shared" si="57"/>
        <v>0</v>
      </c>
      <c r="K758" s="155">
        <f t="shared" si="58"/>
        <v>0</v>
      </c>
      <c r="L758" s="155">
        <f>IF(J758=1,SUM($J$6:J758),0)</f>
        <v>0</v>
      </c>
      <c r="M758" s="155">
        <f>IF(K758=1,SUM($K$6:K758),0)</f>
        <v>0</v>
      </c>
      <c r="N758" s="165">
        <f t="shared" si="59"/>
        <v>0</v>
      </c>
      <c r="O758" s="155">
        <f t="shared" si="60"/>
        <v>0</v>
      </c>
      <c r="P758" s="155">
        <f>IF(O758=1,SUM($O$6:O758),0)</f>
        <v>0</v>
      </c>
    </row>
    <row r="759" spans="1:16" ht="15" customHeight="1">
      <c r="A759" s="15"/>
      <c r="B759" s="174">
        <v>20</v>
      </c>
      <c r="C759" s="109" t="s">
        <v>701</v>
      </c>
      <c r="D759" s="279" t="s">
        <v>47</v>
      </c>
      <c r="E759" s="280" t="s">
        <v>14</v>
      </c>
      <c r="F759" s="281">
        <v>194600</v>
      </c>
      <c r="G759" s="281">
        <v>214400</v>
      </c>
      <c r="H759" s="175"/>
      <c r="I759" s="88">
        <f t="shared" si="61"/>
        <v>214400</v>
      </c>
      <c r="J759" s="163">
        <f t="shared" si="57"/>
        <v>0</v>
      </c>
      <c r="K759" s="155">
        <f t="shared" si="58"/>
        <v>0</v>
      </c>
      <c r="L759" s="155">
        <f>IF(J759=1,SUM($J$6:J759),0)</f>
        <v>0</v>
      </c>
      <c r="M759" s="155">
        <f>IF(K759=1,SUM($K$6:K759),0)</f>
        <v>0</v>
      </c>
      <c r="N759" s="165">
        <f t="shared" si="59"/>
        <v>0</v>
      </c>
      <c r="O759" s="155">
        <f t="shared" si="60"/>
        <v>0</v>
      </c>
      <c r="P759" s="155">
        <f>IF(O759=1,SUM($O$6:O759),0)</f>
        <v>0</v>
      </c>
    </row>
    <row r="760" spans="1:16" ht="15" customHeight="1">
      <c r="A760" s="15"/>
      <c r="B760" s="174">
        <v>21</v>
      </c>
      <c r="C760" s="109" t="s">
        <v>702</v>
      </c>
      <c r="D760" s="279" t="s">
        <v>47</v>
      </c>
      <c r="E760" s="280" t="s">
        <v>14</v>
      </c>
      <c r="F760" s="281">
        <v>106600</v>
      </c>
      <c r="G760" s="281">
        <v>122500</v>
      </c>
      <c r="H760" s="175"/>
      <c r="I760" s="88">
        <f t="shared" si="61"/>
        <v>122500</v>
      </c>
      <c r="J760" s="163">
        <f t="shared" si="57"/>
        <v>0</v>
      </c>
      <c r="K760" s="155">
        <f t="shared" si="58"/>
        <v>0</v>
      </c>
      <c r="L760" s="155">
        <f>IF(J760=1,SUM($J$6:J760),0)</f>
        <v>0</v>
      </c>
      <c r="M760" s="155">
        <f>IF(K760=1,SUM($K$6:K760),0)</f>
        <v>0</v>
      </c>
      <c r="N760" s="165">
        <f t="shared" si="59"/>
        <v>0</v>
      </c>
      <c r="O760" s="155">
        <f t="shared" si="60"/>
        <v>0</v>
      </c>
      <c r="P760" s="155">
        <f>IF(O760=1,SUM($O$6:O760),0)</f>
        <v>0</v>
      </c>
    </row>
    <row r="761" spans="1:16" ht="15" customHeight="1">
      <c r="A761" s="15"/>
      <c r="B761" s="174">
        <v>22</v>
      </c>
      <c r="C761" s="109" t="s">
        <v>703</v>
      </c>
      <c r="D761" s="279" t="s">
        <v>47</v>
      </c>
      <c r="E761" s="280" t="s">
        <v>14</v>
      </c>
      <c r="F761" s="281">
        <v>113200</v>
      </c>
      <c r="G761" s="281">
        <v>134700</v>
      </c>
      <c r="H761" s="175"/>
      <c r="I761" s="88">
        <f t="shared" si="61"/>
        <v>134700</v>
      </c>
      <c r="J761" s="163">
        <f t="shared" si="57"/>
        <v>0</v>
      </c>
      <c r="K761" s="155">
        <f t="shared" si="58"/>
        <v>0</v>
      </c>
      <c r="L761" s="155">
        <f>IF(J761=1,SUM($J$6:J761),0)</f>
        <v>0</v>
      </c>
      <c r="M761" s="155">
        <f>IF(K761=1,SUM($K$6:K761),0)</f>
        <v>0</v>
      </c>
      <c r="N761" s="165">
        <f t="shared" si="59"/>
        <v>0</v>
      </c>
      <c r="O761" s="155">
        <f t="shared" si="60"/>
        <v>0</v>
      </c>
      <c r="P761" s="155">
        <f>IF(O761=1,SUM($O$6:O761),0)</f>
        <v>0</v>
      </c>
    </row>
    <row r="762" spans="1:16" ht="15" customHeight="1">
      <c r="A762" s="15"/>
      <c r="B762" s="174">
        <v>23</v>
      </c>
      <c r="C762" s="109" t="s">
        <v>704</v>
      </c>
      <c r="D762" s="279" t="s">
        <v>47</v>
      </c>
      <c r="E762" s="280" t="s">
        <v>14</v>
      </c>
      <c r="F762" s="281">
        <v>133200</v>
      </c>
      <c r="G762" s="281">
        <v>158500</v>
      </c>
      <c r="H762" s="175"/>
      <c r="I762" s="88">
        <f t="shared" si="61"/>
        <v>158500</v>
      </c>
      <c r="J762" s="163">
        <f t="shared" si="57"/>
        <v>0</v>
      </c>
      <c r="K762" s="155">
        <f t="shared" si="58"/>
        <v>0</v>
      </c>
      <c r="L762" s="155">
        <f>IF(J762=1,SUM($J$6:J762),0)</f>
        <v>0</v>
      </c>
      <c r="M762" s="155">
        <f>IF(K762=1,SUM($K$6:K762),0)</f>
        <v>0</v>
      </c>
      <c r="N762" s="165">
        <f t="shared" si="59"/>
        <v>0</v>
      </c>
      <c r="O762" s="155">
        <f t="shared" si="60"/>
        <v>0</v>
      </c>
      <c r="P762" s="155">
        <f>IF(O762=1,SUM($O$6:O762),0)</f>
        <v>0</v>
      </c>
    </row>
    <row r="763" spans="1:16" ht="15" customHeight="1">
      <c r="A763" s="15"/>
      <c r="B763" s="174">
        <v>24</v>
      </c>
      <c r="C763" s="109" t="s">
        <v>705</v>
      </c>
      <c r="D763" s="279" t="s">
        <v>47</v>
      </c>
      <c r="E763" s="280" t="s">
        <v>14</v>
      </c>
      <c r="F763" s="281">
        <v>113200</v>
      </c>
      <c r="G763" s="281">
        <v>134700</v>
      </c>
      <c r="H763" s="171"/>
      <c r="I763" s="88">
        <f>IF($I$5=$G$4,G763,(IF($I$5=$F$4,F763,0)))</f>
        <v>134700</v>
      </c>
      <c r="J763" s="163">
        <f t="shared" si="57"/>
        <v>0</v>
      </c>
      <c r="K763" s="155">
        <f t="shared" si="58"/>
        <v>0</v>
      </c>
      <c r="L763" s="155">
        <f>IF(J763=1,SUM($J$6:J763),0)</f>
        <v>0</v>
      </c>
      <c r="M763" s="155">
        <f>IF(K763=1,SUM($K$6:K763),0)</f>
        <v>0</v>
      </c>
      <c r="N763" s="165">
        <f t="shared" si="59"/>
        <v>0</v>
      </c>
      <c r="O763" s="155">
        <f t="shared" si="60"/>
        <v>0</v>
      </c>
      <c r="P763" s="155">
        <f>IF(O763=1,SUM($O$6:O763),0)</f>
        <v>0</v>
      </c>
    </row>
    <row r="764" spans="1:16" ht="15" customHeight="1">
      <c r="A764" s="15"/>
      <c r="B764" s="174">
        <v>25</v>
      </c>
      <c r="C764" s="109" t="s">
        <v>706</v>
      </c>
      <c r="D764" s="279" t="s">
        <v>47</v>
      </c>
      <c r="E764" s="280" t="s">
        <v>14</v>
      </c>
      <c r="F764" s="281">
        <v>103500</v>
      </c>
      <c r="G764" s="281">
        <v>103500</v>
      </c>
      <c r="H764" s="171"/>
      <c r="I764" s="88">
        <f t="shared" si="61"/>
        <v>103500</v>
      </c>
      <c r="J764" s="163">
        <f t="shared" si="57"/>
        <v>0</v>
      </c>
      <c r="K764" s="155">
        <f t="shared" si="58"/>
        <v>0</v>
      </c>
      <c r="L764" s="155">
        <f>IF(J764=1,SUM($J$6:J764),0)</f>
        <v>0</v>
      </c>
      <c r="M764" s="155">
        <f>IF(K764=1,SUM($K$6:K764),0)</f>
        <v>0</v>
      </c>
      <c r="N764" s="165">
        <f t="shared" si="59"/>
        <v>0</v>
      </c>
      <c r="O764" s="155">
        <f t="shared" si="60"/>
        <v>0</v>
      </c>
      <c r="P764" s="155">
        <f>IF(O764=1,SUM($O$6:O764),0)</f>
        <v>0</v>
      </c>
    </row>
    <row r="765" spans="1:16" ht="15" customHeight="1">
      <c r="A765" s="15"/>
      <c r="B765" s="174">
        <v>26</v>
      </c>
      <c r="C765" s="109" t="s">
        <v>707</v>
      </c>
      <c r="D765" s="279" t="s">
        <v>47</v>
      </c>
      <c r="E765" s="280" t="s">
        <v>14</v>
      </c>
      <c r="F765" s="281">
        <v>108700</v>
      </c>
      <c r="G765" s="281">
        <v>108700</v>
      </c>
      <c r="H765" s="171"/>
      <c r="I765" s="88">
        <f t="shared" si="61"/>
        <v>108700</v>
      </c>
      <c r="J765" s="163">
        <f t="shared" si="57"/>
        <v>0</v>
      </c>
      <c r="K765" s="155">
        <f t="shared" si="58"/>
        <v>0</v>
      </c>
      <c r="L765" s="155">
        <f>IF(J765=1,SUM($J$6:J765),0)</f>
        <v>0</v>
      </c>
      <c r="M765" s="155">
        <f>IF(K765=1,SUM($K$6:K765),0)</f>
        <v>0</v>
      </c>
      <c r="N765" s="165">
        <f t="shared" si="59"/>
        <v>0</v>
      </c>
      <c r="O765" s="155">
        <f t="shared" si="60"/>
        <v>0</v>
      </c>
      <c r="P765" s="155">
        <f>IF(O765=1,SUM($O$6:O765),0)</f>
        <v>0</v>
      </c>
    </row>
    <row r="766" spans="1:16" ht="15" customHeight="1">
      <c r="A766" s="15"/>
      <c r="B766" s="174">
        <v>27</v>
      </c>
      <c r="C766" s="284" t="s">
        <v>1512</v>
      </c>
      <c r="D766" s="279" t="s">
        <v>47</v>
      </c>
      <c r="E766" s="280" t="s">
        <v>14</v>
      </c>
      <c r="F766" s="281">
        <v>111100</v>
      </c>
      <c r="G766" s="281">
        <v>111100</v>
      </c>
      <c r="H766" s="171"/>
      <c r="I766" s="88">
        <f t="shared" si="61"/>
        <v>111100</v>
      </c>
      <c r="J766" s="163">
        <f t="shared" si="57"/>
        <v>0</v>
      </c>
      <c r="K766" s="155">
        <f t="shared" si="58"/>
        <v>0</v>
      </c>
      <c r="L766" s="155">
        <f>IF(J766=1,SUM($J$6:J766),0)</f>
        <v>0</v>
      </c>
      <c r="M766" s="155">
        <f>IF(K766=1,SUM($K$6:K766),0)</f>
        <v>0</v>
      </c>
      <c r="N766" s="165">
        <f t="shared" si="59"/>
        <v>0</v>
      </c>
      <c r="O766" s="155">
        <f t="shared" si="60"/>
        <v>0</v>
      </c>
      <c r="P766" s="155">
        <f>IF(O766=1,SUM($O$6:O766),0)</f>
        <v>0</v>
      </c>
    </row>
    <row r="767" spans="1:16" ht="15" customHeight="1">
      <c r="A767" s="15"/>
      <c r="B767" s="174">
        <v>28</v>
      </c>
      <c r="C767" s="109" t="s">
        <v>708</v>
      </c>
      <c r="D767" s="279" t="s">
        <v>47</v>
      </c>
      <c r="E767" s="280" t="s">
        <v>14</v>
      </c>
      <c r="F767" s="281">
        <v>214300</v>
      </c>
      <c r="G767" s="281">
        <v>254900</v>
      </c>
      <c r="H767" s="171"/>
      <c r="I767" s="88">
        <f t="shared" si="61"/>
        <v>254900</v>
      </c>
      <c r="J767" s="163">
        <f t="shared" si="57"/>
        <v>0</v>
      </c>
      <c r="K767" s="155">
        <f t="shared" si="58"/>
        <v>0</v>
      </c>
      <c r="L767" s="155">
        <f>IF(J767=1,SUM($J$6:J767),0)</f>
        <v>0</v>
      </c>
      <c r="M767" s="155">
        <f>IF(K767=1,SUM($K$6:K767),0)</f>
        <v>0</v>
      </c>
      <c r="N767" s="165">
        <f t="shared" si="59"/>
        <v>0</v>
      </c>
      <c r="O767" s="155">
        <f t="shared" si="60"/>
        <v>0</v>
      </c>
      <c r="P767" s="155">
        <f>IF(O767=1,SUM($O$6:O767),0)</f>
        <v>0</v>
      </c>
    </row>
    <row r="768" spans="1:16" ht="15" customHeight="1">
      <c r="A768" s="15"/>
      <c r="B768" s="174">
        <v>29</v>
      </c>
      <c r="C768" s="109" t="s">
        <v>709</v>
      </c>
      <c r="D768" s="279" t="s">
        <v>47</v>
      </c>
      <c r="E768" s="280" t="s">
        <v>14</v>
      </c>
      <c r="F768" s="281">
        <v>197500</v>
      </c>
      <c r="G768" s="281">
        <v>197500</v>
      </c>
      <c r="H768" s="171"/>
      <c r="I768" s="88">
        <f t="shared" si="61"/>
        <v>197500</v>
      </c>
      <c r="J768" s="163">
        <f t="shared" si="57"/>
        <v>0</v>
      </c>
      <c r="K768" s="155">
        <f t="shared" si="58"/>
        <v>0</v>
      </c>
      <c r="L768" s="155">
        <f>IF(J768=1,SUM($J$6:J768),0)</f>
        <v>0</v>
      </c>
      <c r="M768" s="155">
        <f>IF(K768=1,SUM($K$6:K768),0)</f>
        <v>0</v>
      </c>
      <c r="N768" s="165">
        <f t="shared" si="59"/>
        <v>0</v>
      </c>
      <c r="O768" s="155">
        <f t="shared" si="60"/>
        <v>0</v>
      </c>
      <c r="P768" s="155">
        <f>IF(O768=1,SUM($O$6:O768),0)</f>
        <v>0</v>
      </c>
    </row>
    <row r="769" spans="1:16" ht="15" customHeight="1">
      <c r="A769" s="15"/>
      <c r="B769" s="174">
        <v>30</v>
      </c>
      <c r="C769" s="109" t="s">
        <v>710</v>
      </c>
      <c r="D769" s="279" t="s">
        <v>47</v>
      </c>
      <c r="E769" s="280" t="s">
        <v>14</v>
      </c>
      <c r="F769" s="281">
        <v>219500</v>
      </c>
      <c r="G769" s="281">
        <v>261100</v>
      </c>
      <c r="H769" s="171"/>
      <c r="I769" s="88">
        <f t="shared" si="61"/>
        <v>261100</v>
      </c>
      <c r="J769" s="163">
        <f t="shared" si="57"/>
        <v>0</v>
      </c>
      <c r="K769" s="155">
        <f t="shared" si="58"/>
        <v>0</v>
      </c>
      <c r="L769" s="155">
        <f>IF(J769=1,SUM($J$6:J769),0)</f>
        <v>0</v>
      </c>
      <c r="M769" s="155">
        <f>IF(K769=1,SUM($K$6:K769),0)</f>
        <v>0</v>
      </c>
      <c r="N769" s="165">
        <f t="shared" si="59"/>
        <v>0</v>
      </c>
      <c r="O769" s="155">
        <f t="shared" si="60"/>
        <v>0</v>
      </c>
      <c r="P769" s="155">
        <f>IF(O769=1,SUM($O$6:O769),0)</f>
        <v>0</v>
      </c>
    </row>
    <row r="770" spans="1:16" ht="15" customHeight="1">
      <c r="A770" s="15"/>
      <c r="B770" s="174">
        <v>31</v>
      </c>
      <c r="C770" s="284" t="s">
        <v>1513</v>
      </c>
      <c r="D770" s="279" t="s">
        <v>47</v>
      </c>
      <c r="E770" s="280" t="s">
        <v>14</v>
      </c>
      <c r="F770" s="281">
        <v>197500</v>
      </c>
      <c r="G770" s="281">
        <v>197500</v>
      </c>
      <c r="H770" s="171"/>
      <c r="I770" s="88">
        <f t="shared" si="61"/>
        <v>197500</v>
      </c>
      <c r="J770" s="163">
        <f t="shared" si="57"/>
        <v>0</v>
      </c>
      <c r="K770" s="155">
        <f t="shared" si="58"/>
        <v>0</v>
      </c>
      <c r="L770" s="155">
        <f>IF(J770=1,SUM($J$6:J770),0)</f>
        <v>0</v>
      </c>
      <c r="M770" s="155">
        <f>IF(K770=1,SUM($K$6:K770),0)</f>
        <v>0</v>
      </c>
      <c r="N770" s="165">
        <f t="shared" si="59"/>
        <v>0</v>
      </c>
      <c r="O770" s="155">
        <f t="shared" si="60"/>
        <v>0</v>
      </c>
      <c r="P770" s="155">
        <f>IF(O770=1,SUM($O$6:O770),0)</f>
        <v>0</v>
      </c>
    </row>
    <row r="771" spans="1:16" ht="15" customHeight="1">
      <c r="A771" s="15"/>
      <c r="B771" s="174">
        <v>32</v>
      </c>
      <c r="C771" s="109" t="s">
        <v>711</v>
      </c>
      <c r="D771" s="279" t="s">
        <v>47</v>
      </c>
      <c r="E771" s="280" t="s">
        <v>14</v>
      </c>
      <c r="F771" s="281">
        <v>218400</v>
      </c>
      <c r="G771" s="281">
        <v>218400</v>
      </c>
      <c r="H771" s="171"/>
      <c r="I771" s="88">
        <f t="shared" si="61"/>
        <v>218400</v>
      </c>
      <c r="J771" s="163">
        <f t="shared" si="57"/>
        <v>0</v>
      </c>
      <c r="K771" s="155">
        <f t="shared" si="58"/>
        <v>0</v>
      </c>
      <c r="L771" s="155">
        <f>IF(J771=1,SUM($J$6:J771),0)</f>
        <v>0</v>
      </c>
      <c r="M771" s="155">
        <f>IF(K771=1,SUM($K$6:K771),0)</f>
        <v>0</v>
      </c>
      <c r="N771" s="165">
        <f t="shared" si="59"/>
        <v>0</v>
      </c>
      <c r="O771" s="155">
        <f t="shared" si="60"/>
        <v>0</v>
      </c>
      <c r="P771" s="155">
        <f>IF(O771=1,SUM($O$6:O771),0)</f>
        <v>0</v>
      </c>
    </row>
    <row r="772" spans="1:16" ht="15" customHeight="1">
      <c r="A772" s="15"/>
      <c r="B772" s="174">
        <v>33</v>
      </c>
      <c r="C772" s="109" t="s">
        <v>712</v>
      </c>
      <c r="D772" s="279" t="s">
        <v>47</v>
      </c>
      <c r="E772" s="280" t="s">
        <v>14</v>
      </c>
      <c r="F772" s="281">
        <v>222500</v>
      </c>
      <c r="G772" s="281">
        <v>222500</v>
      </c>
      <c r="H772" s="171"/>
      <c r="I772" s="88">
        <f t="shared" si="61"/>
        <v>222500</v>
      </c>
      <c r="J772" s="163">
        <f t="shared" si="57"/>
        <v>0</v>
      </c>
      <c r="K772" s="155">
        <f t="shared" si="58"/>
        <v>0</v>
      </c>
      <c r="L772" s="155">
        <f>IF(J772=1,SUM($J$6:J772),0)</f>
        <v>0</v>
      </c>
      <c r="M772" s="155">
        <f>IF(K772=1,SUM($K$6:K772),0)</f>
        <v>0</v>
      </c>
      <c r="N772" s="165">
        <f t="shared" si="59"/>
        <v>0</v>
      </c>
      <c r="O772" s="155">
        <f t="shared" si="60"/>
        <v>0</v>
      </c>
      <c r="P772" s="155">
        <f>IF(O772=1,SUM($O$6:O772),0)</f>
        <v>0</v>
      </c>
    </row>
    <row r="773" spans="1:16" ht="15" customHeight="1">
      <c r="A773" s="15"/>
      <c r="B773" s="174">
        <v>34</v>
      </c>
      <c r="C773" s="284" t="s">
        <v>1514</v>
      </c>
      <c r="D773" s="279" t="s">
        <v>47</v>
      </c>
      <c r="E773" s="280" t="s">
        <v>14</v>
      </c>
      <c r="F773" s="281">
        <v>173300</v>
      </c>
      <c r="G773" s="281">
        <v>173300</v>
      </c>
      <c r="H773" s="171"/>
      <c r="I773" s="88">
        <f t="shared" si="61"/>
        <v>173300</v>
      </c>
      <c r="J773" s="163">
        <f t="shared" si="57"/>
        <v>0</v>
      </c>
      <c r="K773" s="155">
        <f t="shared" si="58"/>
        <v>0</v>
      </c>
      <c r="L773" s="155">
        <f>IF(J773=1,SUM($J$6:J773),0)</f>
        <v>0</v>
      </c>
      <c r="M773" s="155">
        <f>IF(K773=1,SUM($K$6:K773),0)</f>
        <v>0</v>
      </c>
      <c r="N773" s="165">
        <f t="shared" si="59"/>
        <v>0</v>
      </c>
      <c r="O773" s="155">
        <f t="shared" si="60"/>
        <v>0</v>
      </c>
      <c r="P773" s="155">
        <f>IF(O773=1,SUM($O$6:O773),0)</f>
        <v>0</v>
      </c>
    </row>
    <row r="774" spans="1:16" ht="15" customHeight="1">
      <c r="A774" s="15"/>
      <c r="B774" s="174">
        <v>35</v>
      </c>
      <c r="C774" s="284" t="s">
        <v>1515</v>
      </c>
      <c r="D774" s="279" t="s">
        <v>47</v>
      </c>
      <c r="E774" s="280" t="s">
        <v>14</v>
      </c>
      <c r="F774" s="281">
        <v>279500</v>
      </c>
      <c r="G774" s="281">
        <v>279500</v>
      </c>
      <c r="H774" s="171"/>
      <c r="I774" s="88">
        <f t="shared" si="61"/>
        <v>279500</v>
      </c>
      <c r="J774" s="163">
        <f t="shared" si="57"/>
        <v>0</v>
      </c>
      <c r="K774" s="155">
        <f t="shared" si="58"/>
        <v>0</v>
      </c>
      <c r="L774" s="155">
        <f>IF(J774=1,SUM($J$6:J774),0)</f>
        <v>0</v>
      </c>
      <c r="M774" s="155">
        <f>IF(K774=1,SUM($K$6:K774),0)</f>
        <v>0</v>
      </c>
      <c r="N774" s="165">
        <f t="shared" si="59"/>
        <v>0</v>
      </c>
      <c r="O774" s="155">
        <f t="shared" si="60"/>
        <v>0</v>
      </c>
      <c r="P774" s="155">
        <f>IF(O774=1,SUM($O$6:O774),0)</f>
        <v>0</v>
      </c>
    </row>
    <row r="775" spans="1:16" ht="15" customHeight="1">
      <c r="A775" s="15"/>
      <c r="B775" s="174">
        <v>36</v>
      </c>
      <c r="C775" s="109" t="s">
        <v>713</v>
      </c>
      <c r="D775" s="279" t="s">
        <v>47</v>
      </c>
      <c r="E775" s="280" t="s">
        <v>14</v>
      </c>
      <c r="F775" s="281">
        <v>93500</v>
      </c>
      <c r="G775" s="281">
        <v>111200</v>
      </c>
      <c r="H775" s="171"/>
      <c r="I775" s="88">
        <f t="shared" si="61"/>
        <v>111200</v>
      </c>
      <c r="J775" s="163">
        <f t="shared" si="57"/>
        <v>0</v>
      </c>
      <c r="K775" s="155">
        <f t="shared" si="58"/>
        <v>0</v>
      </c>
      <c r="L775" s="155">
        <f>IF(J775=1,SUM($J$6:J775),0)</f>
        <v>0</v>
      </c>
      <c r="M775" s="155">
        <f>IF(K775=1,SUM($K$6:K775),0)</f>
        <v>0</v>
      </c>
      <c r="N775" s="165">
        <f t="shared" si="59"/>
        <v>0</v>
      </c>
      <c r="O775" s="155">
        <f t="shared" si="60"/>
        <v>0</v>
      </c>
      <c r="P775" s="155">
        <f>IF(O775=1,SUM($O$6:O775),0)</f>
        <v>0</v>
      </c>
    </row>
    <row r="776" spans="1:16" ht="15" customHeight="1">
      <c r="A776" s="15"/>
      <c r="B776" s="174">
        <v>37</v>
      </c>
      <c r="C776" s="109" t="s">
        <v>714</v>
      </c>
      <c r="D776" s="279" t="s">
        <v>47</v>
      </c>
      <c r="E776" s="280" t="s">
        <v>14</v>
      </c>
      <c r="F776" s="281">
        <v>93500</v>
      </c>
      <c r="G776" s="281">
        <v>111200</v>
      </c>
      <c r="H776" s="171"/>
      <c r="I776" s="88">
        <f t="shared" si="61"/>
        <v>111200</v>
      </c>
      <c r="J776" s="163">
        <f t="shared" si="57"/>
        <v>0</v>
      </c>
      <c r="K776" s="155">
        <f t="shared" si="58"/>
        <v>0</v>
      </c>
      <c r="L776" s="155">
        <f>IF(J776=1,SUM($J$6:J776),0)</f>
        <v>0</v>
      </c>
      <c r="M776" s="155">
        <f>IF(K776=1,SUM($K$6:K776),0)</f>
        <v>0</v>
      </c>
      <c r="N776" s="165">
        <f t="shared" si="59"/>
        <v>0</v>
      </c>
      <c r="O776" s="155">
        <f t="shared" si="60"/>
        <v>0</v>
      </c>
      <c r="P776" s="155">
        <f>IF(O776=1,SUM($O$6:O776),0)</f>
        <v>0</v>
      </c>
    </row>
    <row r="777" spans="1:16" ht="15" customHeight="1">
      <c r="A777" s="15"/>
      <c r="B777" s="174">
        <v>38</v>
      </c>
      <c r="C777" s="109" t="s">
        <v>715</v>
      </c>
      <c r="D777" s="279" t="s">
        <v>47</v>
      </c>
      <c r="E777" s="280" t="s">
        <v>14</v>
      </c>
      <c r="F777" s="281">
        <v>89800</v>
      </c>
      <c r="G777" s="281">
        <v>89800</v>
      </c>
      <c r="H777" s="171"/>
      <c r="I777" s="88">
        <f t="shared" si="61"/>
        <v>89800</v>
      </c>
      <c r="J777" s="163">
        <f t="shared" ref="J777:J840" si="62">IF(D777="MDU-KD",1,0)</f>
        <v>0</v>
      </c>
      <c r="K777" s="155">
        <f t="shared" ref="K777:K840" si="63">IF(D777="HDW",1,0)</f>
        <v>0</v>
      </c>
      <c r="L777" s="155">
        <f>IF(J777=1,SUM($J$6:J777),0)</f>
        <v>0</v>
      </c>
      <c r="M777" s="155">
        <f>IF(K777=1,SUM($K$6:K777),0)</f>
        <v>0</v>
      </c>
      <c r="N777" s="165">
        <f t="shared" ref="N777:N840" si="64">IF(L777=0,M777,L777)</f>
        <v>0</v>
      </c>
      <c r="O777" s="155">
        <f t="shared" ref="O777:O840" si="65">IF(E777=0,0,IF(LEFT(C777,11)="Tiang Beton",1,0))</f>
        <v>0</v>
      </c>
      <c r="P777" s="155">
        <f>IF(O777=1,SUM($O$6:O777),0)</f>
        <v>0</v>
      </c>
    </row>
    <row r="778" spans="1:16" ht="15" customHeight="1">
      <c r="A778" s="15"/>
      <c r="B778" s="174">
        <v>39</v>
      </c>
      <c r="C778" s="109" t="s">
        <v>716</v>
      </c>
      <c r="D778" s="279" t="s">
        <v>47</v>
      </c>
      <c r="E778" s="280" t="s">
        <v>14</v>
      </c>
      <c r="F778" s="281">
        <v>113300</v>
      </c>
      <c r="G778" s="281">
        <v>134800</v>
      </c>
      <c r="H778" s="171"/>
      <c r="I778" s="88">
        <f t="shared" si="61"/>
        <v>134800</v>
      </c>
      <c r="J778" s="163">
        <f t="shared" si="62"/>
        <v>0</v>
      </c>
      <c r="K778" s="155">
        <f t="shared" si="63"/>
        <v>0</v>
      </c>
      <c r="L778" s="155">
        <f>IF(J778=1,SUM($J$6:J778),0)</f>
        <v>0</v>
      </c>
      <c r="M778" s="155">
        <f>IF(K778=1,SUM($K$6:K778),0)</f>
        <v>0</v>
      </c>
      <c r="N778" s="165">
        <f t="shared" si="64"/>
        <v>0</v>
      </c>
      <c r="O778" s="155">
        <f t="shared" si="65"/>
        <v>0</v>
      </c>
      <c r="P778" s="155">
        <f>IF(O778=1,SUM($O$6:O778),0)</f>
        <v>0</v>
      </c>
    </row>
    <row r="779" spans="1:16" ht="15" customHeight="1">
      <c r="A779" s="17"/>
      <c r="B779" s="174">
        <v>40</v>
      </c>
      <c r="C779" s="109" t="s">
        <v>717</v>
      </c>
      <c r="D779" s="279" t="s">
        <v>47</v>
      </c>
      <c r="E779" s="280" t="s">
        <v>14</v>
      </c>
      <c r="F779" s="281">
        <v>113300</v>
      </c>
      <c r="G779" s="281">
        <v>134800</v>
      </c>
      <c r="H779" s="171"/>
      <c r="I779" s="88">
        <f t="shared" si="61"/>
        <v>134800</v>
      </c>
      <c r="J779" s="163">
        <f t="shared" si="62"/>
        <v>0</v>
      </c>
      <c r="K779" s="155">
        <f t="shared" si="63"/>
        <v>0</v>
      </c>
      <c r="L779" s="155">
        <f>IF(J779=1,SUM($J$6:J779),0)</f>
        <v>0</v>
      </c>
      <c r="M779" s="155">
        <f>IF(K779=1,SUM($K$6:K779),0)</f>
        <v>0</v>
      </c>
      <c r="N779" s="165">
        <f t="shared" si="64"/>
        <v>0</v>
      </c>
      <c r="O779" s="155">
        <f t="shared" si="65"/>
        <v>0</v>
      </c>
      <c r="P779" s="155">
        <f>IF(O779=1,SUM($O$6:O779),0)</f>
        <v>0</v>
      </c>
    </row>
    <row r="780" spans="1:16" ht="15" customHeight="1">
      <c r="A780" s="15"/>
      <c r="B780" s="174">
        <v>41</v>
      </c>
      <c r="C780" s="109" t="s">
        <v>718</v>
      </c>
      <c r="D780" s="279" t="s">
        <v>47</v>
      </c>
      <c r="E780" s="280" t="s">
        <v>14</v>
      </c>
      <c r="F780" s="281">
        <v>102600</v>
      </c>
      <c r="G780" s="281">
        <v>102600</v>
      </c>
      <c r="H780" s="171"/>
      <c r="I780" s="88">
        <f t="shared" si="61"/>
        <v>102600</v>
      </c>
      <c r="J780" s="163">
        <f t="shared" si="62"/>
        <v>0</v>
      </c>
      <c r="K780" s="155">
        <f t="shared" si="63"/>
        <v>0</v>
      </c>
      <c r="L780" s="155">
        <f>IF(J780=1,SUM($J$6:J780),0)</f>
        <v>0</v>
      </c>
      <c r="M780" s="155">
        <f>IF(K780=1,SUM($K$6:K780),0)</f>
        <v>0</v>
      </c>
      <c r="N780" s="165">
        <f t="shared" si="64"/>
        <v>0</v>
      </c>
      <c r="O780" s="155">
        <f t="shared" si="65"/>
        <v>0</v>
      </c>
      <c r="P780" s="155">
        <f>IF(O780=1,SUM($O$6:O780),0)</f>
        <v>0</v>
      </c>
    </row>
    <row r="781" spans="1:16" ht="15" customHeight="1">
      <c r="A781" s="15"/>
      <c r="B781" s="174">
        <v>42</v>
      </c>
      <c r="C781" s="109" t="s">
        <v>719</v>
      </c>
      <c r="D781" s="279" t="s">
        <v>47</v>
      </c>
      <c r="E781" s="280" t="s">
        <v>14</v>
      </c>
      <c r="F781" s="281">
        <v>114600</v>
      </c>
      <c r="G781" s="281">
        <v>136300</v>
      </c>
      <c r="H781" s="171"/>
      <c r="I781" s="88">
        <f t="shared" si="61"/>
        <v>136300</v>
      </c>
      <c r="J781" s="163">
        <f t="shared" si="62"/>
        <v>0</v>
      </c>
      <c r="K781" s="155">
        <f t="shared" si="63"/>
        <v>0</v>
      </c>
      <c r="L781" s="155">
        <f>IF(J781=1,SUM($J$6:J781),0)</f>
        <v>0</v>
      </c>
      <c r="M781" s="155">
        <f>IF(K781=1,SUM($K$6:K781),0)</f>
        <v>0</v>
      </c>
      <c r="N781" s="165">
        <f t="shared" si="64"/>
        <v>0</v>
      </c>
      <c r="O781" s="155">
        <f t="shared" si="65"/>
        <v>0</v>
      </c>
      <c r="P781" s="155">
        <f>IF(O781=1,SUM($O$6:O781),0)</f>
        <v>0</v>
      </c>
    </row>
    <row r="782" spans="1:16" ht="15" customHeight="1">
      <c r="A782" s="15"/>
      <c r="B782" s="174">
        <v>43</v>
      </c>
      <c r="C782" s="109" t="s">
        <v>720</v>
      </c>
      <c r="D782" s="279" t="s">
        <v>47</v>
      </c>
      <c r="E782" s="280" t="s">
        <v>14</v>
      </c>
      <c r="F782" s="281">
        <v>118400</v>
      </c>
      <c r="G782" s="281">
        <v>140800</v>
      </c>
      <c r="H782" s="171"/>
      <c r="I782" s="88">
        <f t="shared" si="61"/>
        <v>140800</v>
      </c>
      <c r="J782" s="163">
        <f t="shared" si="62"/>
        <v>0</v>
      </c>
      <c r="K782" s="155">
        <f t="shared" si="63"/>
        <v>0</v>
      </c>
      <c r="L782" s="155">
        <f>IF(J782=1,SUM($J$6:J782),0)</f>
        <v>0</v>
      </c>
      <c r="M782" s="155">
        <f>IF(K782=1,SUM($K$6:K782),0)</f>
        <v>0</v>
      </c>
      <c r="N782" s="165">
        <f t="shared" si="64"/>
        <v>0</v>
      </c>
      <c r="O782" s="155">
        <f t="shared" si="65"/>
        <v>0</v>
      </c>
      <c r="P782" s="155">
        <f>IF(O782=1,SUM($O$6:O782),0)</f>
        <v>0</v>
      </c>
    </row>
    <row r="783" spans="1:16" ht="15" customHeight="1">
      <c r="A783" s="15"/>
      <c r="B783" s="174">
        <v>44</v>
      </c>
      <c r="C783" s="109" t="s">
        <v>721</v>
      </c>
      <c r="D783" s="279" t="s">
        <v>47</v>
      </c>
      <c r="E783" s="280" t="s">
        <v>14</v>
      </c>
      <c r="F783" s="281">
        <v>109700</v>
      </c>
      <c r="G783" s="281">
        <v>109700</v>
      </c>
      <c r="H783" s="171"/>
      <c r="I783" s="88">
        <f t="shared" si="61"/>
        <v>109700</v>
      </c>
      <c r="J783" s="163">
        <f t="shared" si="62"/>
        <v>0</v>
      </c>
      <c r="K783" s="155">
        <f t="shared" si="63"/>
        <v>0</v>
      </c>
      <c r="L783" s="155">
        <f>IF(J783=1,SUM($J$6:J783),0)</f>
        <v>0</v>
      </c>
      <c r="M783" s="155">
        <f>IF(K783=1,SUM($K$6:K783),0)</f>
        <v>0</v>
      </c>
      <c r="N783" s="165">
        <f t="shared" si="64"/>
        <v>0</v>
      </c>
      <c r="O783" s="155">
        <f t="shared" si="65"/>
        <v>0</v>
      </c>
      <c r="P783" s="155">
        <f>IF(O783=1,SUM($O$6:O783),0)</f>
        <v>0</v>
      </c>
    </row>
    <row r="784" spans="1:16" ht="15" customHeight="1">
      <c r="A784" s="15"/>
      <c r="B784" s="194"/>
      <c r="C784" s="109" t="s">
        <v>48</v>
      </c>
      <c r="D784" s="279" t="s">
        <v>48</v>
      </c>
      <c r="E784" s="280"/>
      <c r="F784" s="281"/>
      <c r="G784" s="281"/>
      <c r="H784" s="171"/>
      <c r="I784" s="88">
        <f t="shared" si="61"/>
        <v>0</v>
      </c>
      <c r="J784" s="163">
        <f t="shared" si="62"/>
        <v>0</v>
      </c>
      <c r="K784" s="155">
        <f t="shared" si="63"/>
        <v>0</v>
      </c>
      <c r="L784" s="155">
        <f>IF(J784=1,SUM($J$6:J784),0)</f>
        <v>0</v>
      </c>
      <c r="M784" s="155">
        <f>IF(K784=1,SUM($K$6:K784),0)</f>
        <v>0</v>
      </c>
      <c r="N784" s="165">
        <f t="shared" si="64"/>
        <v>0</v>
      </c>
      <c r="O784" s="155">
        <f t="shared" si="65"/>
        <v>0</v>
      </c>
      <c r="P784" s="155">
        <f>IF(O784=1,SUM($O$6:O784),0)</f>
        <v>0</v>
      </c>
    </row>
    <row r="785" spans="1:16" ht="15" customHeight="1">
      <c r="A785" s="15"/>
      <c r="B785" s="194" t="s">
        <v>1031</v>
      </c>
      <c r="C785" s="109" t="s">
        <v>722</v>
      </c>
      <c r="D785" s="279" t="s">
        <v>48</v>
      </c>
      <c r="E785" s="280"/>
      <c r="F785" s="281"/>
      <c r="G785" s="281"/>
      <c r="H785" s="171"/>
      <c r="I785" s="88">
        <f t="shared" si="61"/>
        <v>0</v>
      </c>
      <c r="J785" s="163">
        <f t="shared" si="62"/>
        <v>0</v>
      </c>
      <c r="K785" s="155">
        <f t="shared" si="63"/>
        <v>0</v>
      </c>
      <c r="L785" s="155">
        <f>IF(J785=1,SUM($J$6:J785),0)</f>
        <v>0</v>
      </c>
      <c r="M785" s="155">
        <f>IF(K785=1,SUM($K$6:K785),0)</f>
        <v>0</v>
      </c>
      <c r="N785" s="165">
        <f t="shared" si="64"/>
        <v>0</v>
      </c>
      <c r="O785" s="155">
        <f t="shared" si="65"/>
        <v>0</v>
      </c>
      <c r="P785" s="155">
        <f>IF(O785=1,SUM($O$6:O785),0)</f>
        <v>0</v>
      </c>
    </row>
    <row r="786" spans="1:16" ht="15" customHeight="1">
      <c r="A786" s="15"/>
      <c r="B786" s="174">
        <v>1</v>
      </c>
      <c r="C786" s="109" t="s">
        <v>723</v>
      </c>
      <c r="D786" s="279" t="s">
        <v>47</v>
      </c>
      <c r="E786" s="280" t="s">
        <v>14</v>
      </c>
      <c r="F786" s="281">
        <v>166200</v>
      </c>
      <c r="G786" s="281">
        <v>197700</v>
      </c>
      <c r="H786" s="171"/>
      <c r="I786" s="88">
        <f t="shared" si="61"/>
        <v>197700</v>
      </c>
      <c r="J786" s="163">
        <f t="shared" si="62"/>
        <v>0</v>
      </c>
      <c r="K786" s="155">
        <f t="shared" si="63"/>
        <v>0</v>
      </c>
      <c r="L786" s="155">
        <f>IF(J786=1,SUM($J$6:J786),0)</f>
        <v>0</v>
      </c>
      <c r="M786" s="155">
        <f>IF(K786=1,SUM($K$6:K786),0)</f>
        <v>0</v>
      </c>
      <c r="N786" s="165">
        <f t="shared" si="64"/>
        <v>0</v>
      </c>
      <c r="O786" s="155">
        <f t="shared" si="65"/>
        <v>0</v>
      </c>
      <c r="P786" s="155">
        <f>IF(O786=1,SUM($O$6:O786),0)</f>
        <v>0</v>
      </c>
    </row>
    <row r="787" spans="1:16" ht="15" customHeight="1">
      <c r="A787" s="15"/>
      <c r="B787" s="174">
        <v>2</v>
      </c>
      <c r="C787" s="109" t="s">
        <v>724</v>
      </c>
      <c r="D787" s="279" t="s">
        <v>47</v>
      </c>
      <c r="E787" s="280" t="s">
        <v>14</v>
      </c>
      <c r="F787" s="281">
        <v>169000</v>
      </c>
      <c r="G787" s="281">
        <v>201000</v>
      </c>
      <c r="H787" s="171"/>
      <c r="I787" s="88">
        <f t="shared" si="61"/>
        <v>201000</v>
      </c>
      <c r="J787" s="163">
        <f t="shared" si="62"/>
        <v>0</v>
      </c>
      <c r="K787" s="155">
        <f t="shared" si="63"/>
        <v>0</v>
      </c>
      <c r="L787" s="155">
        <f>IF(J787=1,SUM($J$6:J787),0)</f>
        <v>0</v>
      </c>
      <c r="M787" s="155">
        <f>IF(K787=1,SUM($K$6:K787),0)</f>
        <v>0</v>
      </c>
      <c r="N787" s="165">
        <f t="shared" si="64"/>
        <v>0</v>
      </c>
      <c r="O787" s="155">
        <f t="shared" si="65"/>
        <v>0</v>
      </c>
      <c r="P787" s="155">
        <f>IF(O787=1,SUM($O$6:O787),0)</f>
        <v>0</v>
      </c>
    </row>
    <row r="788" spans="1:16" ht="15" customHeight="1">
      <c r="A788" s="15"/>
      <c r="B788" s="174">
        <v>3</v>
      </c>
      <c r="C788" s="109" t="s">
        <v>1516</v>
      </c>
      <c r="D788" s="279" t="s">
        <v>47</v>
      </c>
      <c r="E788" s="280" t="s">
        <v>14</v>
      </c>
      <c r="F788" s="281">
        <v>169000</v>
      </c>
      <c r="G788" s="281">
        <v>201000</v>
      </c>
      <c r="H788" s="171"/>
      <c r="I788" s="88">
        <f t="shared" si="61"/>
        <v>201000</v>
      </c>
      <c r="J788" s="163">
        <f t="shared" si="62"/>
        <v>0</v>
      </c>
      <c r="K788" s="155">
        <f t="shared" si="63"/>
        <v>0</v>
      </c>
      <c r="L788" s="155">
        <f>IF(J788=1,SUM($J$6:J788),0)</f>
        <v>0</v>
      </c>
      <c r="M788" s="155">
        <f>IF(K788=1,SUM($K$6:K788),0)</f>
        <v>0</v>
      </c>
      <c r="N788" s="165">
        <f t="shared" si="64"/>
        <v>0</v>
      </c>
      <c r="O788" s="155">
        <f t="shared" si="65"/>
        <v>0</v>
      </c>
      <c r="P788" s="155">
        <f>IF(O788=1,SUM($O$6:O788),0)</f>
        <v>0</v>
      </c>
    </row>
    <row r="789" spans="1:16" ht="15" customHeight="1">
      <c r="A789" s="15"/>
      <c r="B789" s="174">
        <v>4</v>
      </c>
      <c r="C789" s="109" t="s">
        <v>725</v>
      </c>
      <c r="D789" s="279" t="s">
        <v>47</v>
      </c>
      <c r="E789" s="280" t="s">
        <v>14</v>
      </c>
      <c r="F789" s="281">
        <v>177200</v>
      </c>
      <c r="G789" s="281">
        <v>210800</v>
      </c>
      <c r="H789" s="171"/>
      <c r="I789" s="88">
        <f t="shared" si="61"/>
        <v>210800</v>
      </c>
      <c r="J789" s="163">
        <f t="shared" si="62"/>
        <v>0</v>
      </c>
      <c r="K789" s="155">
        <f t="shared" si="63"/>
        <v>0</v>
      </c>
      <c r="L789" s="155">
        <f>IF(J789=1,SUM($J$6:J789),0)</f>
        <v>0</v>
      </c>
      <c r="M789" s="155">
        <f>IF(K789=1,SUM($K$6:K789),0)</f>
        <v>0</v>
      </c>
      <c r="N789" s="165">
        <f t="shared" si="64"/>
        <v>0</v>
      </c>
      <c r="O789" s="155">
        <f t="shared" si="65"/>
        <v>0</v>
      </c>
      <c r="P789" s="155">
        <f>IF(O789=1,SUM($O$6:O789),0)</f>
        <v>0</v>
      </c>
    </row>
    <row r="790" spans="1:16" ht="15" customHeight="1">
      <c r="A790" s="15"/>
      <c r="B790" s="174">
        <v>5</v>
      </c>
      <c r="C790" s="109" t="s">
        <v>726</v>
      </c>
      <c r="D790" s="279" t="s">
        <v>47</v>
      </c>
      <c r="E790" s="280" t="s">
        <v>14</v>
      </c>
      <c r="F790" s="281">
        <v>177200</v>
      </c>
      <c r="G790" s="281">
        <v>210800</v>
      </c>
      <c r="H790" s="171"/>
      <c r="I790" s="88">
        <f t="shared" si="61"/>
        <v>210800</v>
      </c>
      <c r="J790" s="163">
        <f t="shared" si="62"/>
        <v>0</v>
      </c>
      <c r="K790" s="155">
        <f t="shared" si="63"/>
        <v>0</v>
      </c>
      <c r="L790" s="155">
        <f>IF(J790=1,SUM($J$6:J790),0)</f>
        <v>0</v>
      </c>
      <c r="M790" s="155">
        <f>IF(K790=1,SUM($K$6:K790),0)</f>
        <v>0</v>
      </c>
      <c r="N790" s="165">
        <f t="shared" si="64"/>
        <v>0</v>
      </c>
      <c r="O790" s="155">
        <f t="shared" si="65"/>
        <v>0</v>
      </c>
      <c r="P790" s="155">
        <f>IF(O790=1,SUM($O$6:O790),0)</f>
        <v>0</v>
      </c>
    </row>
    <row r="791" spans="1:16" ht="15" customHeight="1">
      <c r="A791" s="15"/>
      <c r="B791" s="174">
        <v>6</v>
      </c>
      <c r="C791" s="109" t="s">
        <v>727</v>
      </c>
      <c r="D791" s="279" t="s">
        <v>47</v>
      </c>
      <c r="E791" s="280" t="s">
        <v>14</v>
      </c>
      <c r="F791" s="281">
        <v>215500</v>
      </c>
      <c r="G791" s="281">
        <v>256400</v>
      </c>
      <c r="H791" s="171"/>
      <c r="I791" s="88">
        <f t="shared" si="61"/>
        <v>256400</v>
      </c>
      <c r="J791" s="163">
        <f t="shared" si="62"/>
        <v>0</v>
      </c>
      <c r="K791" s="155">
        <f t="shared" si="63"/>
        <v>0</v>
      </c>
      <c r="L791" s="155">
        <f>IF(J791=1,SUM($J$6:J791),0)</f>
        <v>0</v>
      </c>
      <c r="M791" s="155">
        <f>IF(K791=1,SUM($K$6:K791),0)</f>
        <v>0</v>
      </c>
      <c r="N791" s="165">
        <f t="shared" si="64"/>
        <v>0</v>
      </c>
      <c r="O791" s="155">
        <f t="shared" si="65"/>
        <v>0</v>
      </c>
      <c r="P791" s="155">
        <f>IF(O791=1,SUM($O$6:O791),0)</f>
        <v>0</v>
      </c>
    </row>
    <row r="792" spans="1:16" ht="15" customHeight="1">
      <c r="A792" s="15"/>
      <c r="B792" s="174">
        <v>7</v>
      </c>
      <c r="C792" s="109" t="s">
        <v>728</v>
      </c>
      <c r="D792" s="279" t="s">
        <v>47</v>
      </c>
      <c r="E792" s="280" t="s">
        <v>14</v>
      </c>
      <c r="F792" s="281">
        <v>213100</v>
      </c>
      <c r="G792" s="281">
        <v>253500</v>
      </c>
      <c r="H792" s="171"/>
      <c r="I792" s="88">
        <f t="shared" si="61"/>
        <v>253500</v>
      </c>
      <c r="J792" s="163">
        <f t="shared" si="62"/>
        <v>0</v>
      </c>
      <c r="K792" s="155">
        <f t="shared" si="63"/>
        <v>0</v>
      </c>
      <c r="L792" s="155">
        <f>IF(J792=1,SUM($J$6:J792),0)</f>
        <v>0</v>
      </c>
      <c r="M792" s="155">
        <f>IF(K792=1,SUM($K$6:K792),0)</f>
        <v>0</v>
      </c>
      <c r="N792" s="165">
        <f t="shared" si="64"/>
        <v>0</v>
      </c>
      <c r="O792" s="155">
        <f t="shared" si="65"/>
        <v>0</v>
      </c>
      <c r="P792" s="155">
        <f>IF(O792=1,SUM($O$6:O792),0)</f>
        <v>0</v>
      </c>
    </row>
    <row r="793" spans="1:16" ht="15" customHeight="1">
      <c r="A793" s="15"/>
      <c r="B793" s="174">
        <v>8</v>
      </c>
      <c r="C793" s="109" t="s">
        <v>729</v>
      </c>
      <c r="D793" s="279" t="s">
        <v>47</v>
      </c>
      <c r="E793" s="280" t="s">
        <v>14</v>
      </c>
      <c r="F793" s="281">
        <v>213100</v>
      </c>
      <c r="G793" s="281">
        <v>253500</v>
      </c>
      <c r="H793" s="171"/>
      <c r="I793" s="88">
        <f t="shared" si="61"/>
        <v>253500</v>
      </c>
      <c r="J793" s="163">
        <f t="shared" si="62"/>
        <v>0</v>
      </c>
      <c r="K793" s="155">
        <f t="shared" si="63"/>
        <v>0</v>
      </c>
      <c r="L793" s="155">
        <f>IF(J793=1,SUM($J$6:J793),0)</f>
        <v>0</v>
      </c>
      <c r="M793" s="155">
        <f>IF(K793=1,SUM($K$6:K793),0)</f>
        <v>0</v>
      </c>
      <c r="N793" s="165">
        <f t="shared" si="64"/>
        <v>0</v>
      </c>
      <c r="O793" s="155">
        <f t="shared" si="65"/>
        <v>0</v>
      </c>
      <c r="P793" s="155">
        <f>IF(O793=1,SUM($O$6:O793),0)</f>
        <v>0</v>
      </c>
    </row>
    <row r="794" spans="1:16" ht="15" customHeight="1">
      <c r="A794" s="15"/>
      <c r="B794" s="174">
        <v>9</v>
      </c>
      <c r="C794" s="109" t="s">
        <v>1518</v>
      </c>
      <c r="D794" s="279" t="s">
        <v>47</v>
      </c>
      <c r="E794" s="280" t="s">
        <v>14</v>
      </c>
      <c r="F794" s="281">
        <v>213100</v>
      </c>
      <c r="G794" s="281">
        <v>253500</v>
      </c>
      <c r="H794" s="171"/>
      <c r="I794" s="88">
        <f t="shared" si="61"/>
        <v>253500</v>
      </c>
      <c r="J794" s="163">
        <f t="shared" si="62"/>
        <v>0</v>
      </c>
      <c r="K794" s="155">
        <f t="shared" si="63"/>
        <v>0</v>
      </c>
      <c r="L794" s="155">
        <f>IF(J794=1,SUM($J$6:J794),0)</f>
        <v>0</v>
      </c>
      <c r="M794" s="155">
        <f>IF(K794=1,SUM($K$6:K794),0)</f>
        <v>0</v>
      </c>
      <c r="N794" s="165">
        <f t="shared" si="64"/>
        <v>0</v>
      </c>
      <c r="O794" s="155">
        <f t="shared" si="65"/>
        <v>0</v>
      </c>
      <c r="P794" s="155">
        <f>IF(O794=1,SUM($O$6:O794),0)</f>
        <v>0</v>
      </c>
    </row>
    <row r="795" spans="1:16" ht="15" customHeight="1">
      <c r="A795" s="15"/>
      <c r="B795" s="174">
        <v>10</v>
      </c>
      <c r="C795" s="284" t="s">
        <v>1517</v>
      </c>
      <c r="D795" s="279" t="s">
        <v>47</v>
      </c>
      <c r="E795" s="280" t="s">
        <v>14</v>
      </c>
      <c r="F795" s="281">
        <v>213100</v>
      </c>
      <c r="G795" s="281">
        <v>253500</v>
      </c>
      <c r="H795" s="171"/>
      <c r="I795" s="88">
        <f t="shared" si="61"/>
        <v>253500</v>
      </c>
      <c r="J795" s="163">
        <f t="shared" si="62"/>
        <v>0</v>
      </c>
      <c r="K795" s="155">
        <f t="shared" si="63"/>
        <v>0</v>
      </c>
      <c r="L795" s="155">
        <f>IF(J795=1,SUM($J$6:J795),0)</f>
        <v>0</v>
      </c>
      <c r="M795" s="155">
        <f>IF(K795=1,SUM($K$6:K795),0)</f>
        <v>0</v>
      </c>
      <c r="N795" s="165">
        <f t="shared" si="64"/>
        <v>0</v>
      </c>
      <c r="O795" s="155">
        <f t="shared" si="65"/>
        <v>0</v>
      </c>
      <c r="P795" s="155">
        <f>IF(O795=1,SUM($O$6:O795),0)</f>
        <v>0</v>
      </c>
    </row>
    <row r="796" spans="1:16" ht="15" customHeight="1">
      <c r="A796" s="15"/>
      <c r="B796" s="174">
        <v>12</v>
      </c>
      <c r="C796" s="109" t="s">
        <v>730</v>
      </c>
      <c r="D796" s="279" t="s">
        <v>47</v>
      </c>
      <c r="E796" s="280" t="s">
        <v>14</v>
      </c>
      <c r="F796" s="281">
        <v>218400</v>
      </c>
      <c r="G796" s="281">
        <v>259800</v>
      </c>
      <c r="H796" s="171"/>
      <c r="I796" s="88">
        <f t="shared" si="61"/>
        <v>259800</v>
      </c>
      <c r="J796" s="163">
        <f t="shared" si="62"/>
        <v>0</v>
      </c>
      <c r="K796" s="155">
        <f t="shared" si="63"/>
        <v>0</v>
      </c>
      <c r="L796" s="155">
        <f>IF(J796=1,SUM($J$6:J796),0)</f>
        <v>0</v>
      </c>
      <c r="M796" s="155">
        <f>IF(K796=1,SUM($K$6:K796),0)</f>
        <v>0</v>
      </c>
      <c r="N796" s="165">
        <f t="shared" si="64"/>
        <v>0</v>
      </c>
      <c r="O796" s="155">
        <f t="shared" si="65"/>
        <v>0</v>
      </c>
      <c r="P796" s="155">
        <f>IF(O796=1,SUM($O$6:O796),0)</f>
        <v>0</v>
      </c>
    </row>
    <row r="797" spans="1:16" ht="15" customHeight="1">
      <c r="A797" s="15"/>
      <c r="B797" s="174">
        <v>13</v>
      </c>
      <c r="C797" s="109" t="s">
        <v>731</v>
      </c>
      <c r="D797" s="279" t="s">
        <v>47</v>
      </c>
      <c r="E797" s="280" t="s">
        <v>14</v>
      </c>
      <c r="F797" s="281">
        <v>253600</v>
      </c>
      <c r="G797" s="281">
        <v>285900</v>
      </c>
      <c r="H797" s="171"/>
      <c r="I797" s="88">
        <f t="shared" si="61"/>
        <v>285900</v>
      </c>
      <c r="J797" s="163">
        <f t="shared" si="62"/>
        <v>0</v>
      </c>
      <c r="K797" s="155">
        <f t="shared" si="63"/>
        <v>0</v>
      </c>
      <c r="L797" s="155">
        <f>IF(J797=1,SUM($J$6:J797),0)</f>
        <v>0</v>
      </c>
      <c r="M797" s="155">
        <f>IF(K797=1,SUM($K$6:K797),0)</f>
        <v>0</v>
      </c>
      <c r="N797" s="165">
        <f t="shared" si="64"/>
        <v>0</v>
      </c>
      <c r="O797" s="155">
        <f t="shared" si="65"/>
        <v>0</v>
      </c>
      <c r="P797" s="155">
        <f>IF(O797=1,SUM($O$6:O797),0)</f>
        <v>0</v>
      </c>
    </row>
    <row r="798" spans="1:16" ht="15" customHeight="1">
      <c r="A798" s="15"/>
      <c r="B798" s="174">
        <v>14</v>
      </c>
      <c r="C798" s="109" t="s">
        <v>732</v>
      </c>
      <c r="D798" s="279" t="s">
        <v>47</v>
      </c>
      <c r="E798" s="280" t="s">
        <v>14</v>
      </c>
      <c r="F798" s="281">
        <v>404400</v>
      </c>
      <c r="G798" s="281">
        <v>428800</v>
      </c>
      <c r="H798" s="171"/>
      <c r="I798" s="88">
        <f t="shared" si="61"/>
        <v>428800</v>
      </c>
      <c r="J798" s="163">
        <f t="shared" si="62"/>
        <v>0</v>
      </c>
      <c r="K798" s="155">
        <f t="shared" si="63"/>
        <v>0</v>
      </c>
      <c r="L798" s="155">
        <f>IF(J798=1,SUM($J$6:J798),0)</f>
        <v>0</v>
      </c>
      <c r="M798" s="155">
        <f>IF(K798=1,SUM($K$6:K798),0)</f>
        <v>0</v>
      </c>
      <c r="N798" s="165">
        <f t="shared" si="64"/>
        <v>0</v>
      </c>
      <c r="O798" s="155">
        <f t="shared" si="65"/>
        <v>0</v>
      </c>
      <c r="P798" s="155">
        <f>IF(O798=1,SUM($O$6:O798),0)</f>
        <v>0</v>
      </c>
    </row>
    <row r="799" spans="1:16" ht="15" customHeight="1">
      <c r="A799" s="15"/>
      <c r="B799" s="174">
        <v>15</v>
      </c>
      <c r="C799" s="109" t="s">
        <v>733</v>
      </c>
      <c r="D799" s="279" t="s">
        <v>47</v>
      </c>
      <c r="E799" s="280" t="s">
        <v>14</v>
      </c>
      <c r="F799" s="281">
        <v>404400</v>
      </c>
      <c r="G799" s="281">
        <v>428800</v>
      </c>
      <c r="H799" s="171"/>
      <c r="I799" s="88">
        <f t="shared" si="61"/>
        <v>428800</v>
      </c>
      <c r="J799" s="163">
        <f t="shared" si="62"/>
        <v>0</v>
      </c>
      <c r="K799" s="155">
        <f t="shared" si="63"/>
        <v>0</v>
      </c>
      <c r="L799" s="155">
        <f>IF(J799=1,SUM($J$6:J799),0)</f>
        <v>0</v>
      </c>
      <c r="M799" s="155">
        <f>IF(K799=1,SUM($K$6:K799),0)</f>
        <v>0</v>
      </c>
      <c r="N799" s="165">
        <f t="shared" si="64"/>
        <v>0</v>
      </c>
      <c r="O799" s="155">
        <f t="shared" si="65"/>
        <v>0</v>
      </c>
      <c r="P799" s="155">
        <f>IF(O799=1,SUM($O$6:O799),0)</f>
        <v>0</v>
      </c>
    </row>
    <row r="800" spans="1:16" ht="15" customHeight="1">
      <c r="A800" s="15"/>
      <c r="B800" s="194"/>
      <c r="C800" s="109"/>
      <c r="D800" s="279" t="s">
        <v>48</v>
      </c>
      <c r="E800" s="280"/>
      <c r="F800" s="281"/>
      <c r="G800" s="281"/>
      <c r="H800" s="171"/>
      <c r="I800" s="88">
        <f t="shared" si="61"/>
        <v>0</v>
      </c>
      <c r="J800" s="163">
        <f t="shared" si="62"/>
        <v>0</v>
      </c>
      <c r="K800" s="155">
        <f t="shared" si="63"/>
        <v>0</v>
      </c>
      <c r="L800" s="155">
        <f>IF(J800=1,SUM($J$6:J800),0)</f>
        <v>0</v>
      </c>
      <c r="M800" s="155">
        <f>IF(K800=1,SUM($K$6:K800),0)</f>
        <v>0</v>
      </c>
      <c r="N800" s="165">
        <f t="shared" si="64"/>
        <v>0</v>
      </c>
      <c r="O800" s="155">
        <f t="shared" si="65"/>
        <v>0</v>
      </c>
      <c r="P800" s="155">
        <f>IF(O800=1,SUM($O$6:O800),0)</f>
        <v>0</v>
      </c>
    </row>
    <row r="801" spans="1:16" ht="15" customHeight="1">
      <c r="A801" s="15"/>
      <c r="B801" s="194" t="s">
        <v>1031</v>
      </c>
      <c r="C801" s="109" t="s">
        <v>1059</v>
      </c>
      <c r="D801" s="279" t="s">
        <v>48</v>
      </c>
      <c r="E801" s="280"/>
      <c r="F801" s="281"/>
      <c r="G801" s="281"/>
      <c r="H801" s="171"/>
      <c r="I801" s="88">
        <f>IF($I$5=$G$4,G801,(IF($I$5=$F$4,F801,0)))</f>
        <v>0</v>
      </c>
      <c r="J801" s="163">
        <f t="shared" si="62"/>
        <v>0</v>
      </c>
      <c r="K801" s="155">
        <f t="shared" si="63"/>
        <v>0</v>
      </c>
      <c r="L801" s="155">
        <f>IF(J801=1,SUM($J$6:J801),0)</f>
        <v>0</v>
      </c>
      <c r="M801" s="155">
        <f>IF(K801=1,SUM($K$6:K801),0)</f>
        <v>0</v>
      </c>
      <c r="N801" s="165">
        <f t="shared" si="64"/>
        <v>0</v>
      </c>
      <c r="O801" s="155">
        <f t="shared" si="65"/>
        <v>0</v>
      </c>
      <c r="P801" s="155">
        <f>IF(O801=1,SUM($O$6:O801),0)</f>
        <v>0</v>
      </c>
    </row>
    <row r="802" spans="1:16" ht="15" customHeight="1">
      <c r="A802" s="15"/>
      <c r="B802" s="194">
        <v>1</v>
      </c>
      <c r="C802" s="109" t="s">
        <v>1060</v>
      </c>
      <c r="D802" s="279" t="s">
        <v>47</v>
      </c>
      <c r="E802" s="280" t="s">
        <v>14</v>
      </c>
      <c r="F802" s="281">
        <v>36000</v>
      </c>
      <c r="G802" s="281">
        <v>42800</v>
      </c>
      <c r="H802" s="171"/>
      <c r="I802" s="88">
        <f t="shared" si="61"/>
        <v>42800</v>
      </c>
      <c r="J802" s="163">
        <f t="shared" si="62"/>
        <v>0</v>
      </c>
      <c r="K802" s="155">
        <f t="shared" si="63"/>
        <v>0</v>
      </c>
      <c r="L802" s="155">
        <f>IF(J802=1,SUM($J$6:J802),0)</f>
        <v>0</v>
      </c>
      <c r="M802" s="155">
        <f>IF(K802=1,SUM($K$6:K802),0)</f>
        <v>0</v>
      </c>
      <c r="N802" s="165">
        <f t="shared" si="64"/>
        <v>0</v>
      </c>
      <c r="O802" s="155">
        <f t="shared" si="65"/>
        <v>0</v>
      </c>
      <c r="P802" s="155">
        <f>IF(O802=1,SUM($O$6:O802),0)</f>
        <v>0</v>
      </c>
    </row>
    <row r="803" spans="1:16" ht="15" customHeight="1">
      <c r="A803" s="15"/>
      <c r="B803" s="194">
        <v>2</v>
      </c>
      <c r="C803" s="109" t="s">
        <v>1061</v>
      </c>
      <c r="D803" s="279" t="s">
        <v>47</v>
      </c>
      <c r="E803" s="280" t="s">
        <v>14</v>
      </c>
      <c r="F803" s="281">
        <v>48100</v>
      </c>
      <c r="G803" s="281">
        <v>48100</v>
      </c>
      <c r="H803" s="171"/>
      <c r="I803" s="88">
        <f t="shared" si="61"/>
        <v>48100</v>
      </c>
      <c r="J803" s="163">
        <f t="shared" si="62"/>
        <v>0</v>
      </c>
      <c r="K803" s="155">
        <f t="shared" si="63"/>
        <v>0</v>
      </c>
      <c r="L803" s="155">
        <f>IF(J803=1,SUM($J$6:J803),0)</f>
        <v>0</v>
      </c>
      <c r="M803" s="155">
        <f>IF(K803=1,SUM($K$6:K803),0)</f>
        <v>0</v>
      </c>
      <c r="N803" s="165">
        <f t="shared" si="64"/>
        <v>0</v>
      </c>
      <c r="O803" s="155">
        <f t="shared" si="65"/>
        <v>0</v>
      </c>
      <c r="P803" s="155">
        <f>IF(O803=1,SUM($O$6:O803),0)</f>
        <v>0</v>
      </c>
    </row>
    <row r="804" spans="1:16" ht="15" customHeight="1">
      <c r="A804" s="15"/>
      <c r="B804" s="194">
        <v>3</v>
      </c>
      <c r="C804" s="109" t="s">
        <v>1062</v>
      </c>
      <c r="D804" s="279" t="s">
        <v>47</v>
      </c>
      <c r="E804" s="280" t="s">
        <v>14</v>
      </c>
      <c r="F804" s="281">
        <v>55300</v>
      </c>
      <c r="G804" s="281">
        <v>55300</v>
      </c>
      <c r="H804" s="171"/>
      <c r="I804" s="88">
        <f t="shared" si="61"/>
        <v>55300</v>
      </c>
      <c r="J804" s="163">
        <f t="shared" si="62"/>
        <v>0</v>
      </c>
      <c r="K804" s="155">
        <f t="shared" si="63"/>
        <v>0</v>
      </c>
      <c r="L804" s="155">
        <f>IF(J804=1,SUM($J$6:J804),0)</f>
        <v>0</v>
      </c>
      <c r="M804" s="155">
        <f>IF(K804=1,SUM($K$6:K804),0)</f>
        <v>0</v>
      </c>
      <c r="N804" s="165">
        <f t="shared" si="64"/>
        <v>0</v>
      </c>
      <c r="O804" s="155">
        <f t="shared" si="65"/>
        <v>0</v>
      </c>
      <c r="P804" s="155">
        <f>IF(O804=1,SUM($O$6:O804),0)</f>
        <v>0</v>
      </c>
    </row>
    <row r="805" spans="1:16" ht="15" customHeight="1">
      <c r="A805" s="15"/>
      <c r="B805" s="194">
        <v>4</v>
      </c>
      <c r="C805" s="109" t="s">
        <v>1063</v>
      </c>
      <c r="D805" s="279" t="s">
        <v>47</v>
      </c>
      <c r="E805" s="280" t="s">
        <v>14</v>
      </c>
      <c r="F805" s="281">
        <v>51500</v>
      </c>
      <c r="G805" s="281">
        <v>51500</v>
      </c>
      <c r="H805" s="171"/>
      <c r="I805" s="88">
        <f t="shared" si="61"/>
        <v>51500</v>
      </c>
      <c r="J805" s="163">
        <f t="shared" si="62"/>
        <v>0</v>
      </c>
      <c r="K805" s="155">
        <f t="shared" si="63"/>
        <v>0</v>
      </c>
      <c r="L805" s="155">
        <f>IF(J805=1,SUM($J$6:J805),0)</f>
        <v>0</v>
      </c>
      <c r="M805" s="155">
        <f>IF(K805=1,SUM($K$6:K805),0)</f>
        <v>0</v>
      </c>
      <c r="N805" s="165">
        <f t="shared" si="64"/>
        <v>0</v>
      </c>
      <c r="O805" s="155">
        <f t="shared" si="65"/>
        <v>0</v>
      </c>
      <c r="P805" s="155">
        <f>IF(O805=1,SUM($O$6:O805),0)</f>
        <v>0</v>
      </c>
    </row>
    <row r="806" spans="1:16" ht="15" customHeight="1">
      <c r="A806" s="15"/>
      <c r="B806" s="194">
        <v>5</v>
      </c>
      <c r="C806" s="109" t="s">
        <v>1064</v>
      </c>
      <c r="D806" s="279" t="s">
        <v>47</v>
      </c>
      <c r="E806" s="280" t="s">
        <v>14</v>
      </c>
      <c r="F806" s="281">
        <v>67900</v>
      </c>
      <c r="G806" s="281">
        <v>67900</v>
      </c>
      <c r="H806" s="171"/>
      <c r="I806" s="88">
        <f t="shared" ref="I806:I811" si="66">IF($I$5=$G$4,G806,(IF($I$5=$F$4,F806,0)))</f>
        <v>67900</v>
      </c>
      <c r="J806" s="163">
        <f t="shared" si="62"/>
        <v>0</v>
      </c>
      <c r="K806" s="155">
        <f t="shared" si="63"/>
        <v>0</v>
      </c>
      <c r="L806" s="155">
        <f>IF(J806=1,SUM($J$6:J806),0)</f>
        <v>0</v>
      </c>
      <c r="M806" s="155">
        <f>IF(K806=1,SUM($K$6:K806),0)</f>
        <v>0</v>
      </c>
      <c r="N806" s="165">
        <f t="shared" si="64"/>
        <v>0</v>
      </c>
      <c r="O806" s="155">
        <f t="shared" si="65"/>
        <v>0</v>
      </c>
      <c r="P806" s="155">
        <f>IF(O806=1,SUM($O$6:O806),0)</f>
        <v>0</v>
      </c>
    </row>
    <row r="807" spans="1:16" ht="15" customHeight="1">
      <c r="A807" s="15"/>
      <c r="B807" s="194">
        <v>6</v>
      </c>
      <c r="C807" s="109" t="s">
        <v>1065</v>
      </c>
      <c r="D807" s="279" t="s">
        <v>47</v>
      </c>
      <c r="E807" s="280" t="s">
        <v>14</v>
      </c>
      <c r="F807" s="281">
        <v>56700</v>
      </c>
      <c r="G807" s="281">
        <v>56700</v>
      </c>
      <c r="H807" s="171"/>
      <c r="I807" s="88">
        <f t="shared" si="66"/>
        <v>56700</v>
      </c>
      <c r="J807" s="163">
        <f t="shared" si="62"/>
        <v>0</v>
      </c>
      <c r="K807" s="155">
        <f t="shared" si="63"/>
        <v>0</v>
      </c>
      <c r="L807" s="155">
        <f>IF(J807=1,SUM($J$6:J807),0)</f>
        <v>0</v>
      </c>
      <c r="M807" s="155">
        <f>IF(K807=1,SUM($K$6:K807),0)</f>
        <v>0</v>
      </c>
      <c r="N807" s="165">
        <f t="shared" si="64"/>
        <v>0</v>
      </c>
      <c r="O807" s="155">
        <f t="shared" si="65"/>
        <v>0</v>
      </c>
      <c r="P807" s="155">
        <f>IF(O807=1,SUM($O$6:O807),0)</f>
        <v>0</v>
      </c>
    </row>
    <row r="808" spans="1:16" ht="15" customHeight="1">
      <c r="A808" s="15"/>
      <c r="B808" s="194">
        <v>7</v>
      </c>
      <c r="C808" s="109" t="s">
        <v>1162</v>
      </c>
      <c r="D808" s="279" t="s">
        <v>47</v>
      </c>
      <c r="E808" s="280" t="s">
        <v>14</v>
      </c>
      <c r="F808" s="281">
        <v>596900</v>
      </c>
      <c r="G808" s="281">
        <v>596900</v>
      </c>
      <c r="H808" s="171"/>
      <c r="I808" s="88">
        <f t="shared" si="66"/>
        <v>596900</v>
      </c>
      <c r="J808" s="163">
        <f t="shared" si="62"/>
        <v>0</v>
      </c>
      <c r="K808" s="155">
        <f t="shared" si="63"/>
        <v>0</v>
      </c>
      <c r="L808" s="155">
        <f>IF(J808=1,SUM($J$6:J808),0)</f>
        <v>0</v>
      </c>
      <c r="M808" s="155">
        <f>IF(K808=1,SUM($K$6:K808),0)</f>
        <v>0</v>
      </c>
      <c r="N808" s="165">
        <f t="shared" si="64"/>
        <v>0</v>
      </c>
      <c r="O808" s="155">
        <f t="shared" si="65"/>
        <v>0</v>
      </c>
      <c r="P808" s="155">
        <f>IF(O808=1,SUM($O$6:O808),0)</f>
        <v>0</v>
      </c>
    </row>
    <row r="809" spans="1:16" ht="15" customHeight="1">
      <c r="A809" s="15"/>
      <c r="B809" s="194">
        <v>8</v>
      </c>
      <c r="C809" s="109" t="s">
        <v>1163</v>
      </c>
      <c r="D809" s="279" t="s">
        <v>47</v>
      </c>
      <c r="E809" s="280" t="s">
        <v>14</v>
      </c>
      <c r="F809" s="281">
        <v>401500</v>
      </c>
      <c r="G809" s="281">
        <v>401500</v>
      </c>
      <c r="H809" s="171"/>
      <c r="I809" s="88">
        <f t="shared" si="66"/>
        <v>401500</v>
      </c>
      <c r="J809" s="163">
        <f t="shared" si="62"/>
        <v>0</v>
      </c>
      <c r="K809" s="155">
        <f t="shared" si="63"/>
        <v>0</v>
      </c>
      <c r="L809" s="155">
        <f>IF(J809=1,SUM($J$6:J809),0)</f>
        <v>0</v>
      </c>
      <c r="M809" s="155">
        <f>IF(K809=1,SUM($K$6:K809),0)</f>
        <v>0</v>
      </c>
      <c r="N809" s="165">
        <f t="shared" si="64"/>
        <v>0</v>
      </c>
      <c r="O809" s="155">
        <f t="shared" si="65"/>
        <v>0</v>
      </c>
      <c r="P809" s="155">
        <f>IF(O809=1,SUM($O$6:O809),0)</f>
        <v>0</v>
      </c>
    </row>
    <row r="810" spans="1:16" ht="15" customHeight="1">
      <c r="A810" s="15"/>
      <c r="B810" s="194"/>
      <c r="C810" s="109"/>
      <c r="D810" s="279" t="s">
        <v>48</v>
      </c>
      <c r="E810" s="280"/>
      <c r="F810" s="281"/>
      <c r="G810" s="281"/>
      <c r="H810" s="171"/>
      <c r="I810" s="88">
        <f t="shared" si="66"/>
        <v>0</v>
      </c>
      <c r="J810" s="163">
        <f t="shared" si="62"/>
        <v>0</v>
      </c>
      <c r="K810" s="155">
        <f t="shared" si="63"/>
        <v>0</v>
      </c>
      <c r="L810" s="155">
        <f>IF(J810=1,SUM($J$6:J810),0)</f>
        <v>0</v>
      </c>
      <c r="M810" s="155">
        <f>IF(K810=1,SUM($K$6:K810),0)</f>
        <v>0</v>
      </c>
      <c r="N810" s="165">
        <f t="shared" si="64"/>
        <v>0</v>
      </c>
      <c r="O810" s="155">
        <f t="shared" si="65"/>
        <v>0</v>
      </c>
      <c r="P810" s="155">
        <f>IF(O810=1,SUM($O$6:O810),0)</f>
        <v>0</v>
      </c>
    </row>
    <row r="811" spans="1:16" ht="15" customHeight="1">
      <c r="A811" s="15"/>
      <c r="B811" s="194" t="s">
        <v>1031</v>
      </c>
      <c r="C811" s="109" t="s">
        <v>734</v>
      </c>
      <c r="D811" s="279" t="s">
        <v>48</v>
      </c>
      <c r="E811" s="280"/>
      <c r="F811" s="281"/>
      <c r="G811" s="281"/>
      <c r="H811" s="171"/>
      <c r="I811" s="88">
        <f t="shared" si="66"/>
        <v>0</v>
      </c>
      <c r="J811" s="163">
        <f t="shared" si="62"/>
        <v>0</v>
      </c>
      <c r="K811" s="155">
        <f t="shared" si="63"/>
        <v>0</v>
      </c>
      <c r="L811" s="155">
        <f>IF(J811=1,SUM($J$6:J811),0)</f>
        <v>0</v>
      </c>
      <c r="M811" s="155">
        <f>IF(K811=1,SUM($K$6:K811),0)</f>
        <v>0</v>
      </c>
      <c r="N811" s="165">
        <f t="shared" si="64"/>
        <v>0</v>
      </c>
      <c r="O811" s="155">
        <f t="shared" si="65"/>
        <v>0</v>
      </c>
      <c r="P811" s="155">
        <f>IF(O811=1,SUM($O$6:O811),0)</f>
        <v>0</v>
      </c>
    </row>
    <row r="812" spans="1:16" ht="15" customHeight="1">
      <c r="A812" s="15"/>
      <c r="B812" s="194">
        <v>1</v>
      </c>
      <c r="C812" s="109" t="s">
        <v>735</v>
      </c>
      <c r="D812" s="279" t="s">
        <v>47</v>
      </c>
      <c r="E812" s="280" t="s">
        <v>14</v>
      </c>
      <c r="F812" s="281">
        <v>56400</v>
      </c>
      <c r="G812" s="281">
        <v>56400</v>
      </c>
      <c r="H812" s="171"/>
      <c r="I812" s="88">
        <f t="shared" si="61"/>
        <v>56400</v>
      </c>
      <c r="J812" s="163">
        <f t="shared" si="62"/>
        <v>0</v>
      </c>
      <c r="K812" s="155">
        <f t="shared" si="63"/>
        <v>0</v>
      </c>
      <c r="L812" s="155">
        <f>IF(J812=1,SUM($J$6:J812),0)</f>
        <v>0</v>
      </c>
      <c r="M812" s="155">
        <f>IF(K812=1,SUM($K$6:K812),0)</f>
        <v>0</v>
      </c>
      <c r="N812" s="165">
        <f t="shared" si="64"/>
        <v>0</v>
      </c>
      <c r="O812" s="155">
        <f t="shared" si="65"/>
        <v>0</v>
      </c>
      <c r="P812" s="155">
        <f>IF(O812=1,SUM($O$6:O812),0)</f>
        <v>0</v>
      </c>
    </row>
    <row r="813" spans="1:16" ht="15" customHeight="1">
      <c r="A813" s="15"/>
      <c r="B813" s="194">
        <v>2</v>
      </c>
      <c r="C813" s="109" t="s">
        <v>736</v>
      </c>
      <c r="D813" s="279" t="s">
        <v>47</v>
      </c>
      <c r="E813" s="280" t="s">
        <v>14</v>
      </c>
      <c r="F813" s="281">
        <v>65400</v>
      </c>
      <c r="G813" s="281">
        <v>65400</v>
      </c>
      <c r="H813" s="171"/>
      <c r="I813" s="88">
        <f t="shared" si="61"/>
        <v>65400</v>
      </c>
      <c r="J813" s="163">
        <f t="shared" si="62"/>
        <v>0</v>
      </c>
      <c r="K813" s="155">
        <f t="shared" si="63"/>
        <v>0</v>
      </c>
      <c r="L813" s="155">
        <f>IF(J813=1,SUM($J$6:J813),0)</f>
        <v>0</v>
      </c>
      <c r="M813" s="155">
        <f>IF(K813=1,SUM($K$6:K813),0)</f>
        <v>0</v>
      </c>
      <c r="N813" s="165">
        <f t="shared" si="64"/>
        <v>0</v>
      </c>
      <c r="O813" s="155">
        <f t="shared" si="65"/>
        <v>0</v>
      </c>
      <c r="P813" s="155">
        <f>IF(O813=1,SUM($O$6:O813),0)</f>
        <v>0</v>
      </c>
    </row>
    <row r="814" spans="1:16" ht="15" customHeight="1">
      <c r="A814" s="15"/>
      <c r="B814" s="194">
        <v>3</v>
      </c>
      <c r="C814" s="109" t="s">
        <v>737</v>
      </c>
      <c r="D814" s="279" t="s">
        <v>47</v>
      </c>
      <c r="E814" s="280" t="s">
        <v>14</v>
      </c>
      <c r="F814" s="281">
        <v>13600</v>
      </c>
      <c r="G814" s="281">
        <v>16200</v>
      </c>
      <c r="H814" s="171"/>
      <c r="I814" s="88">
        <f t="shared" si="61"/>
        <v>16200</v>
      </c>
      <c r="J814" s="163">
        <f t="shared" si="62"/>
        <v>0</v>
      </c>
      <c r="K814" s="155">
        <f t="shared" si="63"/>
        <v>0</v>
      </c>
      <c r="L814" s="155">
        <f>IF(J814=1,SUM($J$6:J814),0)</f>
        <v>0</v>
      </c>
      <c r="M814" s="155">
        <f>IF(K814=1,SUM($K$6:K814),0)</f>
        <v>0</v>
      </c>
      <c r="N814" s="165">
        <f t="shared" si="64"/>
        <v>0</v>
      </c>
      <c r="O814" s="155">
        <f t="shared" si="65"/>
        <v>0</v>
      </c>
      <c r="P814" s="155">
        <f>IF(O814=1,SUM($O$6:O814),0)</f>
        <v>0</v>
      </c>
    </row>
    <row r="815" spans="1:16" ht="15" customHeight="1">
      <c r="A815" s="15"/>
      <c r="B815" s="194">
        <v>4</v>
      </c>
      <c r="C815" s="109" t="s">
        <v>738</v>
      </c>
      <c r="D815" s="279" t="s">
        <v>47</v>
      </c>
      <c r="E815" s="280" t="s">
        <v>14</v>
      </c>
      <c r="F815" s="281">
        <v>17800</v>
      </c>
      <c r="G815" s="281">
        <v>21200</v>
      </c>
      <c r="H815" s="171"/>
      <c r="I815" s="88">
        <f t="shared" si="61"/>
        <v>21200</v>
      </c>
      <c r="J815" s="163">
        <f t="shared" si="62"/>
        <v>0</v>
      </c>
      <c r="K815" s="155">
        <f t="shared" si="63"/>
        <v>0</v>
      </c>
      <c r="L815" s="155">
        <f>IF(J815=1,SUM($J$6:J815),0)</f>
        <v>0</v>
      </c>
      <c r="M815" s="155">
        <f>IF(K815=1,SUM($K$6:K815),0)</f>
        <v>0</v>
      </c>
      <c r="N815" s="165">
        <f t="shared" si="64"/>
        <v>0</v>
      </c>
      <c r="O815" s="155">
        <f t="shared" si="65"/>
        <v>0</v>
      </c>
      <c r="P815" s="155">
        <f>IF(O815=1,SUM($O$6:O815),0)</f>
        <v>0</v>
      </c>
    </row>
    <row r="816" spans="1:16" ht="15" customHeight="1">
      <c r="A816" s="15"/>
      <c r="B816" s="194">
        <v>5</v>
      </c>
      <c r="C816" s="109" t="s">
        <v>739</v>
      </c>
      <c r="D816" s="279" t="s">
        <v>47</v>
      </c>
      <c r="E816" s="280" t="s">
        <v>14</v>
      </c>
      <c r="F816" s="281">
        <v>173100</v>
      </c>
      <c r="G816" s="281">
        <v>173100</v>
      </c>
      <c r="H816" s="171"/>
      <c r="I816" s="88">
        <f t="shared" si="61"/>
        <v>173100</v>
      </c>
      <c r="J816" s="163">
        <f t="shared" si="62"/>
        <v>0</v>
      </c>
      <c r="K816" s="155">
        <f t="shared" si="63"/>
        <v>0</v>
      </c>
      <c r="L816" s="155">
        <f>IF(J816=1,SUM($J$6:J816),0)</f>
        <v>0</v>
      </c>
      <c r="M816" s="155">
        <f>IF(K816=1,SUM($K$6:K816),0)</f>
        <v>0</v>
      </c>
      <c r="N816" s="165">
        <f t="shared" si="64"/>
        <v>0</v>
      </c>
      <c r="O816" s="155">
        <f t="shared" si="65"/>
        <v>0</v>
      </c>
      <c r="P816" s="155">
        <f>IF(O816=1,SUM($O$6:O816),0)</f>
        <v>0</v>
      </c>
    </row>
    <row r="817" spans="1:16" ht="15" customHeight="1">
      <c r="A817" s="15"/>
      <c r="B817" s="194">
        <v>6</v>
      </c>
      <c r="C817" s="109" t="s">
        <v>740</v>
      </c>
      <c r="D817" s="279" t="s">
        <v>47</v>
      </c>
      <c r="E817" s="280" t="s">
        <v>14</v>
      </c>
      <c r="F817" s="281">
        <v>1539900</v>
      </c>
      <c r="G817" s="281">
        <v>1539900</v>
      </c>
      <c r="H817" s="171"/>
      <c r="I817" s="88">
        <f t="shared" si="61"/>
        <v>1539900</v>
      </c>
      <c r="J817" s="163">
        <f t="shared" si="62"/>
        <v>0</v>
      </c>
      <c r="K817" s="155">
        <f t="shared" si="63"/>
        <v>0</v>
      </c>
      <c r="L817" s="155">
        <f>IF(J817=1,SUM($J$6:J817),0)</f>
        <v>0</v>
      </c>
      <c r="M817" s="155">
        <f>IF(K817=1,SUM($K$6:K817),0)</f>
        <v>0</v>
      </c>
      <c r="N817" s="165">
        <f t="shared" si="64"/>
        <v>0</v>
      </c>
      <c r="O817" s="155">
        <f t="shared" si="65"/>
        <v>0</v>
      </c>
      <c r="P817" s="155">
        <f>IF(O817=1,SUM($O$6:O817),0)</f>
        <v>0</v>
      </c>
    </row>
    <row r="818" spans="1:16" ht="15" customHeight="1">
      <c r="A818" s="15"/>
      <c r="B818" s="194">
        <v>7</v>
      </c>
      <c r="C818" s="109" t="s">
        <v>741</v>
      </c>
      <c r="D818" s="279" t="s">
        <v>47</v>
      </c>
      <c r="E818" s="280" t="s">
        <v>14</v>
      </c>
      <c r="F818" s="281">
        <v>26200</v>
      </c>
      <c r="G818" s="281">
        <v>31200</v>
      </c>
      <c r="H818" s="171"/>
      <c r="I818" s="88">
        <f t="shared" si="61"/>
        <v>31200</v>
      </c>
      <c r="J818" s="163">
        <f t="shared" si="62"/>
        <v>0</v>
      </c>
      <c r="K818" s="155">
        <f t="shared" si="63"/>
        <v>0</v>
      </c>
      <c r="L818" s="155">
        <f>IF(J818=1,SUM($J$6:J818),0)</f>
        <v>0</v>
      </c>
      <c r="M818" s="155">
        <f>IF(K818=1,SUM($K$6:K818),0)</f>
        <v>0</v>
      </c>
      <c r="N818" s="165">
        <f t="shared" si="64"/>
        <v>0</v>
      </c>
      <c r="O818" s="155">
        <f t="shared" si="65"/>
        <v>0</v>
      </c>
      <c r="P818" s="155">
        <f>IF(O818=1,SUM($O$6:O818),0)</f>
        <v>0</v>
      </c>
    </row>
    <row r="819" spans="1:16" ht="15" customHeight="1">
      <c r="A819" s="15"/>
      <c r="B819" s="194">
        <v>8</v>
      </c>
      <c r="C819" s="109" t="s">
        <v>742</v>
      </c>
      <c r="D819" s="279" t="s">
        <v>47</v>
      </c>
      <c r="E819" s="280" t="s">
        <v>14</v>
      </c>
      <c r="F819" s="281">
        <v>22300</v>
      </c>
      <c r="G819" s="281">
        <v>26500</v>
      </c>
      <c r="H819" s="171"/>
      <c r="I819" s="88">
        <f t="shared" si="61"/>
        <v>26500</v>
      </c>
      <c r="J819" s="163">
        <f t="shared" si="62"/>
        <v>0</v>
      </c>
      <c r="K819" s="155">
        <f t="shared" si="63"/>
        <v>0</v>
      </c>
      <c r="L819" s="155">
        <f>IF(J819=1,SUM($J$6:J819),0)</f>
        <v>0</v>
      </c>
      <c r="M819" s="155">
        <f>IF(K819=1,SUM($K$6:K819),0)</f>
        <v>0</v>
      </c>
      <c r="N819" s="165">
        <f t="shared" si="64"/>
        <v>0</v>
      </c>
      <c r="O819" s="155">
        <f t="shared" si="65"/>
        <v>0</v>
      </c>
      <c r="P819" s="155">
        <f>IF(O819=1,SUM($O$6:O819),0)</f>
        <v>0</v>
      </c>
    </row>
    <row r="820" spans="1:16" ht="15" customHeight="1">
      <c r="A820" s="15"/>
      <c r="B820" s="194">
        <v>9</v>
      </c>
      <c r="C820" s="109" t="s">
        <v>743</v>
      </c>
      <c r="D820" s="279" t="s">
        <v>47</v>
      </c>
      <c r="E820" s="280" t="s">
        <v>14</v>
      </c>
      <c r="F820" s="281">
        <v>26200</v>
      </c>
      <c r="G820" s="281">
        <v>31200</v>
      </c>
      <c r="H820" s="171"/>
      <c r="I820" s="88">
        <f t="shared" si="61"/>
        <v>31200</v>
      </c>
      <c r="J820" s="163">
        <f t="shared" si="62"/>
        <v>0</v>
      </c>
      <c r="K820" s="155">
        <f t="shared" si="63"/>
        <v>0</v>
      </c>
      <c r="L820" s="155">
        <f>IF(J820=1,SUM($J$6:J820),0)</f>
        <v>0</v>
      </c>
      <c r="M820" s="155">
        <f>IF(K820=1,SUM($K$6:K820),0)</f>
        <v>0</v>
      </c>
      <c r="N820" s="165">
        <f t="shared" si="64"/>
        <v>0</v>
      </c>
      <c r="O820" s="155">
        <f t="shared" si="65"/>
        <v>0</v>
      </c>
      <c r="P820" s="155">
        <f>IF(O820=1,SUM($O$6:O820),0)</f>
        <v>0</v>
      </c>
    </row>
    <row r="821" spans="1:16" ht="15" customHeight="1">
      <c r="A821" s="15"/>
      <c r="B821" s="194">
        <v>10</v>
      </c>
      <c r="C821" s="109" t="s">
        <v>744</v>
      </c>
      <c r="D821" s="279" t="s">
        <v>47</v>
      </c>
      <c r="E821" s="280" t="s">
        <v>14</v>
      </c>
      <c r="F821" s="281">
        <v>26200</v>
      </c>
      <c r="G821" s="281">
        <v>31200</v>
      </c>
      <c r="H821" s="171"/>
      <c r="I821" s="88">
        <f t="shared" si="61"/>
        <v>31200</v>
      </c>
      <c r="J821" s="163">
        <f t="shared" si="62"/>
        <v>0</v>
      </c>
      <c r="K821" s="155">
        <f t="shared" si="63"/>
        <v>0</v>
      </c>
      <c r="L821" s="155">
        <f>IF(J821=1,SUM($J$6:J821),0)</f>
        <v>0</v>
      </c>
      <c r="M821" s="155">
        <f>IF(K821=1,SUM($K$6:K821),0)</f>
        <v>0</v>
      </c>
      <c r="N821" s="165">
        <f t="shared" si="64"/>
        <v>0</v>
      </c>
      <c r="O821" s="155">
        <f t="shared" si="65"/>
        <v>0</v>
      </c>
      <c r="P821" s="155">
        <f>IF(O821=1,SUM($O$6:O821),0)</f>
        <v>0</v>
      </c>
    </row>
    <row r="822" spans="1:16" ht="15" customHeight="1">
      <c r="A822" s="15"/>
      <c r="B822" s="194">
        <v>11</v>
      </c>
      <c r="C822" s="109" t="s">
        <v>745</v>
      </c>
      <c r="D822" s="279" t="s">
        <v>47</v>
      </c>
      <c r="E822" s="280" t="s">
        <v>14</v>
      </c>
      <c r="F822" s="281">
        <v>58400</v>
      </c>
      <c r="G822" s="281">
        <v>58400</v>
      </c>
      <c r="H822" s="171"/>
      <c r="I822" s="88">
        <f t="shared" si="61"/>
        <v>58400</v>
      </c>
      <c r="J822" s="163">
        <f t="shared" si="62"/>
        <v>0</v>
      </c>
      <c r="K822" s="155">
        <f t="shared" si="63"/>
        <v>0</v>
      </c>
      <c r="L822" s="155">
        <f>IF(J822=1,SUM($J$6:J822),0)</f>
        <v>0</v>
      </c>
      <c r="M822" s="155">
        <f>IF(K822=1,SUM($K$6:K822),0)</f>
        <v>0</v>
      </c>
      <c r="N822" s="165">
        <f t="shared" si="64"/>
        <v>0</v>
      </c>
      <c r="O822" s="155">
        <f t="shared" si="65"/>
        <v>0</v>
      </c>
      <c r="P822" s="155">
        <f>IF(O822=1,SUM($O$6:O822),0)</f>
        <v>0</v>
      </c>
    </row>
    <row r="823" spans="1:16" ht="15" customHeight="1">
      <c r="A823" s="15"/>
      <c r="B823" s="194">
        <v>12</v>
      </c>
      <c r="C823" s="109" t="s">
        <v>746</v>
      </c>
      <c r="D823" s="279" t="s">
        <v>47</v>
      </c>
      <c r="E823" s="280" t="s">
        <v>14</v>
      </c>
      <c r="F823" s="281">
        <v>45900</v>
      </c>
      <c r="G823" s="281">
        <v>48800</v>
      </c>
      <c r="H823" s="171"/>
      <c r="I823" s="88">
        <f t="shared" si="61"/>
        <v>48800</v>
      </c>
      <c r="J823" s="163">
        <f t="shared" si="62"/>
        <v>0</v>
      </c>
      <c r="K823" s="155">
        <f t="shared" si="63"/>
        <v>0</v>
      </c>
      <c r="L823" s="155">
        <f>IF(J823=1,SUM($J$6:J823),0)</f>
        <v>0</v>
      </c>
      <c r="M823" s="155">
        <f>IF(K823=1,SUM($K$6:K823),0)</f>
        <v>0</v>
      </c>
      <c r="N823" s="165">
        <f t="shared" si="64"/>
        <v>0</v>
      </c>
      <c r="O823" s="155">
        <f t="shared" si="65"/>
        <v>0</v>
      </c>
      <c r="P823" s="155">
        <f>IF(O823=1,SUM($O$6:O823),0)</f>
        <v>0</v>
      </c>
    </row>
    <row r="824" spans="1:16" ht="15" customHeight="1">
      <c r="A824" s="15"/>
      <c r="B824" s="194">
        <v>13</v>
      </c>
      <c r="C824" s="109" t="s">
        <v>747</v>
      </c>
      <c r="D824" s="279" t="s">
        <v>47</v>
      </c>
      <c r="E824" s="280" t="s">
        <v>14</v>
      </c>
      <c r="F824" s="281">
        <v>58400</v>
      </c>
      <c r="G824" s="281">
        <v>58400</v>
      </c>
      <c r="H824" s="171"/>
      <c r="I824" s="88">
        <f t="shared" ref="I824:I876" si="67">IF($I$5=$G$4,G824,(IF($I$5=$F$4,F824,0)))</f>
        <v>58400</v>
      </c>
      <c r="J824" s="163">
        <f t="shared" si="62"/>
        <v>0</v>
      </c>
      <c r="K824" s="155">
        <f t="shared" si="63"/>
        <v>0</v>
      </c>
      <c r="L824" s="155">
        <f>IF(J824=1,SUM($J$6:J824),0)</f>
        <v>0</v>
      </c>
      <c r="M824" s="155">
        <f>IF(K824=1,SUM($K$6:K824),0)</f>
        <v>0</v>
      </c>
      <c r="N824" s="165">
        <f t="shared" si="64"/>
        <v>0</v>
      </c>
      <c r="O824" s="155">
        <f t="shared" si="65"/>
        <v>0</v>
      </c>
      <c r="P824" s="155">
        <f>IF(O824=1,SUM($O$6:O824),0)</f>
        <v>0</v>
      </c>
    </row>
    <row r="825" spans="1:16" ht="15" customHeight="1">
      <c r="A825" s="15"/>
      <c r="B825" s="194">
        <v>14</v>
      </c>
      <c r="C825" s="109" t="s">
        <v>748</v>
      </c>
      <c r="D825" s="279" t="s">
        <v>47</v>
      </c>
      <c r="E825" s="280" t="s">
        <v>14</v>
      </c>
      <c r="F825" s="281">
        <v>58400</v>
      </c>
      <c r="G825" s="281">
        <v>58400</v>
      </c>
      <c r="H825" s="171"/>
      <c r="I825" s="88">
        <f t="shared" si="67"/>
        <v>58400</v>
      </c>
      <c r="J825" s="163">
        <f t="shared" si="62"/>
        <v>0</v>
      </c>
      <c r="K825" s="155">
        <f t="shared" si="63"/>
        <v>0</v>
      </c>
      <c r="L825" s="155">
        <f>IF(J825=1,SUM($J$6:J825),0)</f>
        <v>0</v>
      </c>
      <c r="M825" s="155">
        <f>IF(K825=1,SUM($K$6:K825),0)</f>
        <v>0</v>
      </c>
      <c r="N825" s="165">
        <f t="shared" si="64"/>
        <v>0</v>
      </c>
      <c r="O825" s="155">
        <f t="shared" si="65"/>
        <v>0</v>
      </c>
      <c r="P825" s="155">
        <f>IF(O825=1,SUM($O$6:O825),0)</f>
        <v>0</v>
      </c>
    </row>
    <row r="826" spans="1:16" ht="15" customHeight="1">
      <c r="A826" s="15"/>
      <c r="B826" s="194">
        <v>15</v>
      </c>
      <c r="C826" s="109" t="s">
        <v>749</v>
      </c>
      <c r="D826" s="279" t="s">
        <v>47</v>
      </c>
      <c r="E826" s="280" t="s">
        <v>14</v>
      </c>
      <c r="F826" s="281">
        <v>45900</v>
      </c>
      <c r="G826" s="281">
        <v>45900</v>
      </c>
      <c r="H826" s="171"/>
      <c r="I826" s="88">
        <f t="shared" si="67"/>
        <v>45900</v>
      </c>
      <c r="J826" s="163">
        <f t="shared" si="62"/>
        <v>0</v>
      </c>
      <c r="K826" s="155">
        <f t="shared" si="63"/>
        <v>0</v>
      </c>
      <c r="L826" s="155">
        <f>IF(J826=1,SUM($J$6:J826),0)</f>
        <v>0</v>
      </c>
      <c r="M826" s="155">
        <f>IF(K826=1,SUM($K$6:K826),0)</f>
        <v>0</v>
      </c>
      <c r="N826" s="165">
        <f t="shared" si="64"/>
        <v>0</v>
      </c>
      <c r="O826" s="155">
        <f t="shared" si="65"/>
        <v>0</v>
      </c>
      <c r="P826" s="155">
        <f>IF(O826=1,SUM($O$6:O826),0)</f>
        <v>0</v>
      </c>
    </row>
    <row r="827" spans="1:16" ht="15" customHeight="1">
      <c r="A827" s="15"/>
      <c r="B827" s="194">
        <v>16</v>
      </c>
      <c r="C827" s="109" t="s">
        <v>750</v>
      </c>
      <c r="D827" s="279" t="s">
        <v>47</v>
      </c>
      <c r="E827" s="280" t="s">
        <v>14</v>
      </c>
      <c r="F827" s="281">
        <v>43100</v>
      </c>
      <c r="G827" s="281">
        <v>43100</v>
      </c>
      <c r="H827" s="171"/>
      <c r="I827" s="88">
        <f t="shared" si="67"/>
        <v>43100</v>
      </c>
      <c r="J827" s="163">
        <f t="shared" si="62"/>
        <v>0</v>
      </c>
      <c r="K827" s="155">
        <f t="shared" si="63"/>
        <v>0</v>
      </c>
      <c r="L827" s="155">
        <f>IF(J827=1,SUM($J$6:J827),0)</f>
        <v>0</v>
      </c>
      <c r="M827" s="155">
        <f>IF(K827=1,SUM($K$6:K827),0)</f>
        <v>0</v>
      </c>
      <c r="N827" s="165">
        <f t="shared" si="64"/>
        <v>0</v>
      </c>
      <c r="O827" s="155">
        <f t="shared" si="65"/>
        <v>0</v>
      </c>
      <c r="P827" s="155">
        <f>IF(O827=1,SUM($O$6:O827),0)</f>
        <v>0</v>
      </c>
    </row>
    <row r="828" spans="1:16" ht="15" customHeight="1">
      <c r="A828" s="15"/>
      <c r="B828" s="194">
        <v>17</v>
      </c>
      <c r="C828" s="109" t="s">
        <v>751</v>
      </c>
      <c r="D828" s="279" t="s">
        <v>47</v>
      </c>
      <c r="E828" s="280" t="s">
        <v>14</v>
      </c>
      <c r="F828" s="281">
        <v>57400</v>
      </c>
      <c r="G828" s="281">
        <v>68300</v>
      </c>
      <c r="H828" s="171"/>
      <c r="I828" s="88">
        <f t="shared" si="67"/>
        <v>68300</v>
      </c>
      <c r="J828" s="163">
        <f t="shared" si="62"/>
        <v>0</v>
      </c>
      <c r="K828" s="155">
        <f t="shared" si="63"/>
        <v>0</v>
      </c>
      <c r="L828" s="155">
        <f>IF(J828=1,SUM($J$6:J828),0)</f>
        <v>0</v>
      </c>
      <c r="M828" s="155">
        <f>IF(K828=1,SUM($K$6:K828),0)</f>
        <v>0</v>
      </c>
      <c r="N828" s="165">
        <f t="shared" si="64"/>
        <v>0</v>
      </c>
      <c r="O828" s="155">
        <f t="shared" si="65"/>
        <v>0</v>
      </c>
      <c r="P828" s="155">
        <f>IF(O828=1,SUM($O$6:O828),0)</f>
        <v>0</v>
      </c>
    </row>
    <row r="829" spans="1:16" ht="15" customHeight="1">
      <c r="A829" s="15"/>
      <c r="B829" s="194">
        <v>18</v>
      </c>
      <c r="C829" s="109" t="s">
        <v>752</v>
      </c>
      <c r="D829" s="279" t="s">
        <v>47</v>
      </c>
      <c r="E829" s="280" t="s">
        <v>14</v>
      </c>
      <c r="F829" s="281">
        <v>45900</v>
      </c>
      <c r="G829" s="281">
        <v>48800</v>
      </c>
      <c r="H829" s="171"/>
      <c r="I829" s="88">
        <f t="shared" si="67"/>
        <v>48800</v>
      </c>
      <c r="J829" s="163">
        <f t="shared" si="62"/>
        <v>0</v>
      </c>
      <c r="K829" s="155">
        <f t="shared" si="63"/>
        <v>0</v>
      </c>
      <c r="L829" s="155">
        <f>IF(J829=1,SUM($J$6:J829),0)</f>
        <v>0</v>
      </c>
      <c r="M829" s="155">
        <f>IF(K829=1,SUM($K$6:K829),0)</f>
        <v>0</v>
      </c>
      <c r="N829" s="165">
        <f t="shared" si="64"/>
        <v>0</v>
      </c>
      <c r="O829" s="155">
        <f t="shared" si="65"/>
        <v>0</v>
      </c>
      <c r="P829" s="155">
        <f>IF(O829=1,SUM($O$6:O829),0)</f>
        <v>0</v>
      </c>
    </row>
    <row r="830" spans="1:16" ht="15" customHeight="1">
      <c r="A830" s="15"/>
      <c r="B830" s="194">
        <v>19</v>
      </c>
      <c r="C830" s="109" t="s">
        <v>753</v>
      </c>
      <c r="D830" s="279" t="s">
        <v>47</v>
      </c>
      <c r="E830" s="280" t="s">
        <v>14</v>
      </c>
      <c r="F830" s="281">
        <v>3843100</v>
      </c>
      <c r="G830" s="281">
        <v>3843100</v>
      </c>
      <c r="H830" s="171"/>
      <c r="I830" s="88">
        <f t="shared" si="67"/>
        <v>3843100</v>
      </c>
      <c r="J830" s="163">
        <f t="shared" si="62"/>
        <v>0</v>
      </c>
      <c r="K830" s="155">
        <f t="shared" si="63"/>
        <v>0</v>
      </c>
      <c r="L830" s="155">
        <f>IF(J830=1,SUM($J$6:J830),0)</f>
        <v>0</v>
      </c>
      <c r="M830" s="155">
        <f>IF(K830=1,SUM($K$6:K830),0)</f>
        <v>0</v>
      </c>
      <c r="N830" s="165">
        <f t="shared" si="64"/>
        <v>0</v>
      </c>
      <c r="O830" s="155">
        <f t="shared" si="65"/>
        <v>0</v>
      </c>
      <c r="P830" s="155">
        <f>IF(O830=1,SUM($O$6:O830),0)</f>
        <v>0</v>
      </c>
    </row>
    <row r="831" spans="1:16" ht="15" customHeight="1">
      <c r="A831" s="15"/>
      <c r="B831" s="194">
        <v>20</v>
      </c>
      <c r="C831" s="109" t="s">
        <v>754</v>
      </c>
      <c r="D831" s="279" t="s">
        <v>47</v>
      </c>
      <c r="E831" s="280" t="s">
        <v>14</v>
      </c>
      <c r="F831" s="281">
        <v>39700</v>
      </c>
      <c r="G831" s="281">
        <v>47200</v>
      </c>
      <c r="H831" s="171"/>
      <c r="I831" s="88">
        <f t="shared" si="67"/>
        <v>47200</v>
      </c>
      <c r="J831" s="163">
        <f t="shared" si="62"/>
        <v>0</v>
      </c>
      <c r="K831" s="155">
        <f t="shared" si="63"/>
        <v>0</v>
      </c>
      <c r="L831" s="155">
        <f>IF(J831=1,SUM($J$6:J831),0)</f>
        <v>0</v>
      </c>
      <c r="M831" s="155">
        <f>IF(K831=1,SUM($K$6:K831),0)</f>
        <v>0</v>
      </c>
      <c r="N831" s="165">
        <f t="shared" si="64"/>
        <v>0</v>
      </c>
      <c r="O831" s="155">
        <f t="shared" si="65"/>
        <v>0</v>
      </c>
      <c r="P831" s="155">
        <f>IF(O831=1,SUM($O$6:O831),0)</f>
        <v>0</v>
      </c>
    </row>
    <row r="832" spans="1:16" ht="15" customHeight="1">
      <c r="A832" s="15"/>
      <c r="B832" s="194">
        <v>21</v>
      </c>
      <c r="C832" s="109" t="s">
        <v>755</v>
      </c>
      <c r="D832" s="279" t="s">
        <v>47</v>
      </c>
      <c r="E832" s="280" t="s">
        <v>14</v>
      </c>
      <c r="F832" s="281">
        <v>58000</v>
      </c>
      <c r="G832" s="281">
        <v>69000</v>
      </c>
      <c r="H832" s="171"/>
      <c r="I832" s="88">
        <f t="shared" si="67"/>
        <v>69000</v>
      </c>
      <c r="J832" s="163">
        <f t="shared" si="62"/>
        <v>0</v>
      </c>
      <c r="K832" s="155">
        <f t="shared" si="63"/>
        <v>0</v>
      </c>
      <c r="L832" s="155">
        <f>IF(J832=1,SUM($J$6:J832),0)</f>
        <v>0</v>
      </c>
      <c r="M832" s="155">
        <f>IF(K832=1,SUM($K$6:K832),0)</f>
        <v>0</v>
      </c>
      <c r="N832" s="165">
        <f t="shared" si="64"/>
        <v>0</v>
      </c>
      <c r="O832" s="155">
        <f t="shared" si="65"/>
        <v>0</v>
      </c>
      <c r="P832" s="155">
        <f>IF(O832=1,SUM($O$6:O832),0)</f>
        <v>0</v>
      </c>
    </row>
    <row r="833" spans="1:16" ht="15" customHeight="1">
      <c r="A833" s="15"/>
      <c r="B833" s="194">
        <v>22</v>
      </c>
      <c r="C833" s="109" t="s">
        <v>756</v>
      </c>
      <c r="D833" s="279" t="s">
        <v>47</v>
      </c>
      <c r="E833" s="280" t="s">
        <v>14</v>
      </c>
      <c r="F833" s="281">
        <v>31300</v>
      </c>
      <c r="G833" s="281">
        <v>31300</v>
      </c>
      <c r="H833" s="171"/>
      <c r="I833" s="88">
        <f t="shared" si="67"/>
        <v>31300</v>
      </c>
      <c r="J833" s="163">
        <f t="shared" si="62"/>
        <v>0</v>
      </c>
      <c r="K833" s="155">
        <f t="shared" si="63"/>
        <v>0</v>
      </c>
      <c r="L833" s="155">
        <f>IF(J833=1,SUM($J$6:J833),0)</f>
        <v>0</v>
      </c>
      <c r="M833" s="155">
        <f>IF(K833=1,SUM($K$6:K833),0)</f>
        <v>0</v>
      </c>
      <c r="N833" s="165">
        <f t="shared" si="64"/>
        <v>0</v>
      </c>
      <c r="O833" s="155">
        <f t="shared" si="65"/>
        <v>0</v>
      </c>
      <c r="P833" s="155">
        <f>IF(O833=1,SUM($O$6:O833),0)</f>
        <v>0</v>
      </c>
    </row>
    <row r="834" spans="1:16" ht="15" customHeight="1">
      <c r="A834" s="15"/>
      <c r="B834" s="194">
        <v>23</v>
      </c>
      <c r="C834" s="109" t="s">
        <v>757</v>
      </c>
      <c r="D834" s="279" t="s">
        <v>47</v>
      </c>
      <c r="E834" s="280" t="s">
        <v>14</v>
      </c>
      <c r="F834" s="281">
        <v>45600</v>
      </c>
      <c r="G834" s="281">
        <v>45600</v>
      </c>
      <c r="H834" s="171"/>
      <c r="I834" s="88">
        <f t="shared" si="67"/>
        <v>45600</v>
      </c>
      <c r="J834" s="163">
        <f t="shared" si="62"/>
        <v>0</v>
      </c>
      <c r="K834" s="155">
        <f t="shared" si="63"/>
        <v>0</v>
      </c>
      <c r="L834" s="155">
        <f>IF(J834=1,SUM($J$6:J834),0)</f>
        <v>0</v>
      </c>
      <c r="M834" s="155">
        <f>IF(K834=1,SUM($K$6:K834),0)</f>
        <v>0</v>
      </c>
      <c r="N834" s="165">
        <f t="shared" si="64"/>
        <v>0</v>
      </c>
      <c r="O834" s="155">
        <f t="shared" si="65"/>
        <v>0</v>
      </c>
      <c r="P834" s="155">
        <f>IF(O834=1,SUM($O$6:O834),0)</f>
        <v>0</v>
      </c>
    </row>
    <row r="835" spans="1:16" ht="15" customHeight="1">
      <c r="A835" s="15"/>
      <c r="B835" s="194">
        <v>24</v>
      </c>
      <c r="C835" s="109" t="s">
        <v>758</v>
      </c>
      <c r="D835" s="279" t="s">
        <v>47</v>
      </c>
      <c r="E835" s="280" t="s">
        <v>14</v>
      </c>
      <c r="F835" s="281">
        <v>36600</v>
      </c>
      <c r="G835" s="281">
        <v>43500</v>
      </c>
      <c r="H835" s="171"/>
      <c r="I835" s="88">
        <f t="shared" si="67"/>
        <v>43500</v>
      </c>
      <c r="J835" s="163">
        <f t="shared" si="62"/>
        <v>0</v>
      </c>
      <c r="K835" s="155">
        <f t="shared" si="63"/>
        <v>0</v>
      </c>
      <c r="L835" s="155">
        <f>IF(J835=1,SUM($J$6:J835),0)</f>
        <v>0</v>
      </c>
      <c r="M835" s="155">
        <f>IF(K835=1,SUM($K$6:K835),0)</f>
        <v>0</v>
      </c>
      <c r="N835" s="165">
        <f t="shared" si="64"/>
        <v>0</v>
      </c>
      <c r="O835" s="155">
        <f t="shared" si="65"/>
        <v>0</v>
      </c>
      <c r="P835" s="155">
        <f>IF(O835=1,SUM($O$6:O835),0)</f>
        <v>0</v>
      </c>
    </row>
    <row r="836" spans="1:16" ht="15" customHeight="1">
      <c r="A836" s="15"/>
      <c r="B836" s="194">
        <v>25</v>
      </c>
      <c r="C836" s="109" t="s">
        <v>759</v>
      </c>
      <c r="D836" s="279" t="s">
        <v>47</v>
      </c>
      <c r="E836" s="280" t="s">
        <v>14</v>
      </c>
      <c r="F836" s="281">
        <v>36600</v>
      </c>
      <c r="G836" s="281">
        <v>43500</v>
      </c>
      <c r="H836" s="171"/>
      <c r="I836" s="88">
        <f t="shared" si="67"/>
        <v>43500</v>
      </c>
      <c r="J836" s="163">
        <f t="shared" si="62"/>
        <v>0</v>
      </c>
      <c r="K836" s="155">
        <f t="shared" si="63"/>
        <v>0</v>
      </c>
      <c r="L836" s="155">
        <f>IF(J836=1,SUM($J$6:J836),0)</f>
        <v>0</v>
      </c>
      <c r="M836" s="155">
        <f>IF(K836=1,SUM($K$6:K836),0)</f>
        <v>0</v>
      </c>
      <c r="N836" s="165">
        <f t="shared" si="64"/>
        <v>0</v>
      </c>
      <c r="O836" s="155">
        <f t="shared" si="65"/>
        <v>0</v>
      </c>
      <c r="P836" s="155">
        <f>IF(O836=1,SUM($O$6:O836),0)</f>
        <v>0</v>
      </c>
    </row>
    <row r="837" spans="1:16" ht="15" customHeight="1">
      <c r="A837" s="15"/>
      <c r="B837" s="194">
        <v>26</v>
      </c>
      <c r="C837" s="109" t="s">
        <v>760</v>
      </c>
      <c r="D837" s="279" t="s">
        <v>47</v>
      </c>
      <c r="E837" s="280" t="s">
        <v>14</v>
      </c>
      <c r="F837" s="281">
        <v>36600</v>
      </c>
      <c r="G837" s="281">
        <v>36600</v>
      </c>
      <c r="H837" s="171"/>
      <c r="I837" s="88">
        <f t="shared" si="67"/>
        <v>36600</v>
      </c>
      <c r="J837" s="163">
        <f t="shared" si="62"/>
        <v>0</v>
      </c>
      <c r="K837" s="155">
        <f t="shared" si="63"/>
        <v>0</v>
      </c>
      <c r="L837" s="155">
        <f>IF(J837=1,SUM($J$6:J837),0)</f>
        <v>0</v>
      </c>
      <c r="M837" s="155">
        <f>IF(K837=1,SUM($K$6:K837),0)</f>
        <v>0</v>
      </c>
      <c r="N837" s="165">
        <f t="shared" si="64"/>
        <v>0</v>
      </c>
      <c r="O837" s="155">
        <f t="shared" si="65"/>
        <v>0</v>
      </c>
      <c r="P837" s="155">
        <f>IF(O837=1,SUM($O$6:O837),0)</f>
        <v>0</v>
      </c>
    </row>
    <row r="838" spans="1:16" ht="15" customHeight="1">
      <c r="A838" s="15"/>
      <c r="B838" s="194">
        <v>27</v>
      </c>
      <c r="C838" s="109" t="s">
        <v>761</v>
      </c>
      <c r="D838" s="279" t="s">
        <v>47</v>
      </c>
      <c r="E838" s="280" t="s">
        <v>14</v>
      </c>
      <c r="F838" s="281">
        <v>50900</v>
      </c>
      <c r="G838" s="281">
        <v>60500</v>
      </c>
      <c r="H838" s="171"/>
      <c r="I838" s="88">
        <f t="shared" si="67"/>
        <v>60500</v>
      </c>
      <c r="J838" s="163">
        <f t="shared" si="62"/>
        <v>0</v>
      </c>
      <c r="K838" s="155">
        <f t="shared" si="63"/>
        <v>0</v>
      </c>
      <c r="L838" s="155">
        <f>IF(J838=1,SUM($J$6:J838),0)</f>
        <v>0</v>
      </c>
      <c r="M838" s="155">
        <f>IF(K838=1,SUM($K$6:K838),0)</f>
        <v>0</v>
      </c>
      <c r="N838" s="165">
        <f t="shared" si="64"/>
        <v>0</v>
      </c>
      <c r="O838" s="155">
        <f t="shared" si="65"/>
        <v>0</v>
      </c>
      <c r="P838" s="155">
        <f>IF(O838=1,SUM($O$6:O838),0)</f>
        <v>0</v>
      </c>
    </row>
    <row r="839" spans="1:16" ht="15" customHeight="1">
      <c r="A839" s="17"/>
      <c r="B839" s="194">
        <v>28</v>
      </c>
      <c r="C839" s="109" t="s">
        <v>762</v>
      </c>
      <c r="D839" s="279" t="s">
        <v>47</v>
      </c>
      <c r="E839" s="280" t="s">
        <v>14</v>
      </c>
      <c r="F839" s="281">
        <v>50900</v>
      </c>
      <c r="G839" s="281">
        <v>60500</v>
      </c>
      <c r="H839" s="171"/>
      <c r="I839" s="88">
        <f t="shared" si="67"/>
        <v>60500</v>
      </c>
      <c r="J839" s="163">
        <f t="shared" si="62"/>
        <v>0</v>
      </c>
      <c r="K839" s="155">
        <f t="shared" si="63"/>
        <v>0</v>
      </c>
      <c r="L839" s="155">
        <f>IF(J839=1,SUM($J$6:J839),0)</f>
        <v>0</v>
      </c>
      <c r="M839" s="155">
        <f>IF(K839=1,SUM($K$6:K839),0)</f>
        <v>0</v>
      </c>
      <c r="N839" s="165">
        <f t="shared" si="64"/>
        <v>0</v>
      </c>
      <c r="O839" s="155">
        <f t="shared" si="65"/>
        <v>0</v>
      </c>
      <c r="P839" s="155">
        <f>IF(O839=1,SUM($O$6:O839),0)</f>
        <v>0</v>
      </c>
    </row>
    <row r="840" spans="1:16" ht="15" customHeight="1">
      <c r="A840" s="15"/>
      <c r="B840" s="194">
        <v>29</v>
      </c>
      <c r="C840" s="109" t="s">
        <v>763</v>
      </c>
      <c r="D840" s="279" t="s">
        <v>47</v>
      </c>
      <c r="E840" s="280" t="s">
        <v>14</v>
      </c>
      <c r="F840" s="281">
        <v>50900</v>
      </c>
      <c r="G840" s="281">
        <v>60500</v>
      </c>
      <c r="H840" s="171"/>
      <c r="I840" s="88">
        <f t="shared" si="67"/>
        <v>60500</v>
      </c>
      <c r="J840" s="163">
        <f t="shared" si="62"/>
        <v>0</v>
      </c>
      <c r="K840" s="155">
        <f t="shared" si="63"/>
        <v>0</v>
      </c>
      <c r="L840" s="155">
        <f>IF(J840=1,SUM($J$6:J840),0)</f>
        <v>0</v>
      </c>
      <c r="M840" s="155">
        <f>IF(K840=1,SUM($K$6:K840),0)</f>
        <v>0</v>
      </c>
      <c r="N840" s="165">
        <f t="shared" si="64"/>
        <v>0</v>
      </c>
      <c r="O840" s="155">
        <f t="shared" si="65"/>
        <v>0</v>
      </c>
      <c r="P840" s="155">
        <f>IF(O840=1,SUM($O$6:O840),0)</f>
        <v>0</v>
      </c>
    </row>
    <row r="841" spans="1:16" ht="15" customHeight="1">
      <c r="A841" s="15"/>
      <c r="B841" s="194">
        <v>30</v>
      </c>
      <c r="C841" s="109" t="s">
        <v>764</v>
      </c>
      <c r="D841" s="279" t="s">
        <v>47</v>
      </c>
      <c r="E841" s="280" t="s">
        <v>14</v>
      </c>
      <c r="F841" s="281">
        <v>142600</v>
      </c>
      <c r="G841" s="281">
        <v>169600</v>
      </c>
      <c r="H841" s="171"/>
      <c r="I841" s="88">
        <f t="shared" si="67"/>
        <v>169600</v>
      </c>
      <c r="J841" s="163">
        <f t="shared" ref="J841:J904" si="68">IF(D841="MDU-KD",1,0)</f>
        <v>0</v>
      </c>
      <c r="K841" s="155">
        <f t="shared" ref="K841:K904" si="69">IF(D841="HDW",1,0)</f>
        <v>0</v>
      </c>
      <c r="L841" s="155">
        <f>IF(J841=1,SUM($J$6:J841),0)</f>
        <v>0</v>
      </c>
      <c r="M841" s="155">
        <f>IF(K841=1,SUM($K$6:K841),0)</f>
        <v>0</v>
      </c>
      <c r="N841" s="165">
        <f t="shared" ref="N841:N904" si="70">IF(L841=0,M841,L841)</f>
        <v>0</v>
      </c>
      <c r="O841" s="155">
        <f t="shared" ref="O841:O904" si="71">IF(E841=0,0,IF(LEFT(C841,11)="Tiang Beton",1,0))</f>
        <v>0</v>
      </c>
      <c r="P841" s="155">
        <f>IF(O841=1,SUM($O$6:O841),0)</f>
        <v>0</v>
      </c>
    </row>
    <row r="842" spans="1:16" ht="15" customHeight="1">
      <c r="A842" s="15"/>
      <c r="B842" s="194">
        <v>31</v>
      </c>
      <c r="C842" s="109" t="s">
        <v>765</v>
      </c>
      <c r="D842" s="279" t="s">
        <v>47</v>
      </c>
      <c r="E842" s="280" t="s">
        <v>14</v>
      </c>
      <c r="F842" s="281">
        <v>142600</v>
      </c>
      <c r="G842" s="281">
        <v>169600</v>
      </c>
      <c r="H842" s="171"/>
      <c r="I842" s="88">
        <f t="shared" si="67"/>
        <v>169600</v>
      </c>
      <c r="J842" s="163">
        <f t="shared" si="68"/>
        <v>0</v>
      </c>
      <c r="K842" s="155">
        <f t="shared" si="69"/>
        <v>0</v>
      </c>
      <c r="L842" s="155">
        <f>IF(J842=1,SUM($J$6:J842),0)</f>
        <v>0</v>
      </c>
      <c r="M842" s="155">
        <f>IF(K842=1,SUM($K$6:K842),0)</f>
        <v>0</v>
      </c>
      <c r="N842" s="165">
        <f t="shared" si="70"/>
        <v>0</v>
      </c>
      <c r="O842" s="155">
        <f t="shared" si="71"/>
        <v>0</v>
      </c>
      <c r="P842" s="155">
        <f>IF(O842=1,SUM($O$6:O842),0)</f>
        <v>0</v>
      </c>
    </row>
    <row r="843" spans="1:16" ht="15" customHeight="1">
      <c r="A843" s="15"/>
      <c r="B843" s="194">
        <v>32</v>
      </c>
      <c r="C843" s="109" t="s">
        <v>766</v>
      </c>
      <c r="D843" s="279" t="s">
        <v>47</v>
      </c>
      <c r="E843" s="280" t="s">
        <v>14</v>
      </c>
      <c r="F843" s="281">
        <v>54400</v>
      </c>
      <c r="G843" s="281">
        <v>64700</v>
      </c>
      <c r="H843" s="171"/>
      <c r="I843" s="88">
        <f t="shared" si="67"/>
        <v>64700</v>
      </c>
      <c r="J843" s="163">
        <f t="shared" si="68"/>
        <v>0</v>
      </c>
      <c r="K843" s="155">
        <f t="shared" si="69"/>
        <v>0</v>
      </c>
      <c r="L843" s="155">
        <f>IF(J843=1,SUM($J$6:J843),0)</f>
        <v>0</v>
      </c>
      <c r="M843" s="155">
        <f>IF(K843=1,SUM($K$6:K843),0)</f>
        <v>0</v>
      </c>
      <c r="N843" s="165">
        <f t="shared" si="70"/>
        <v>0</v>
      </c>
      <c r="O843" s="155">
        <f t="shared" si="71"/>
        <v>0</v>
      </c>
      <c r="P843" s="155">
        <f>IF(O843=1,SUM($O$6:O843),0)</f>
        <v>0</v>
      </c>
    </row>
    <row r="844" spans="1:16" ht="15" customHeight="1">
      <c r="A844" s="15"/>
      <c r="B844" s="194">
        <v>33</v>
      </c>
      <c r="C844" s="109" t="s">
        <v>767</v>
      </c>
      <c r="D844" s="279" t="s">
        <v>47</v>
      </c>
      <c r="E844" s="280" t="s">
        <v>14</v>
      </c>
      <c r="F844" s="281">
        <v>50700</v>
      </c>
      <c r="G844" s="281">
        <v>55500</v>
      </c>
      <c r="H844" s="171"/>
      <c r="I844" s="88">
        <f t="shared" si="67"/>
        <v>55500</v>
      </c>
      <c r="J844" s="163">
        <f t="shared" si="68"/>
        <v>0</v>
      </c>
      <c r="K844" s="155">
        <f t="shared" si="69"/>
        <v>0</v>
      </c>
      <c r="L844" s="155">
        <f>IF(J844=1,SUM($J$6:J844),0)</f>
        <v>0</v>
      </c>
      <c r="M844" s="155">
        <f>IF(K844=1,SUM($K$6:K844),0)</f>
        <v>0</v>
      </c>
      <c r="N844" s="165">
        <f t="shared" si="70"/>
        <v>0</v>
      </c>
      <c r="O844" s="155">
        <f t="shared" si="71"/>
        <v>0</v>
      </c>
      <c r="P844" s="155">
        <f>IF(O844=1,SUM($O$6:O844),0)</f>
        <v>0</v>
      </c>
    </row>
    <row r="845" spans="1:16" ht="15" customHeight="1">
      <c r="A845" s="15"/>
      <c r="B845" s="194">
        <v>34</v>
      </c>
      <c r="C845" s="109" t="s">
        <v>768</v>
      </c>
      <c r="D845" s="279" t="s">
        <v>47</v>
      </c>
      <c r="E845" s="280" t="s">
        <v>14</v>
      </c>
      <c r="F845" s="281">
        <v>50700</v>
      </c>
      <c r="G845" s="281">
        <v>55500</v>
      </c>
      <c r="H845" s="171"/>
      <c r="I845" s="88">
        <f t="shared" si="67"/>
        <v>55500</v>
      </c>
      <c r="J845" s="163">
        <f t="shared" si="68"/>
        <v>0</v>
      </c>
      <c r="K845" s="155">
        <f t="shared" si="69"/>
        <v>0</v>
      </c>
      <c r="L845" s="155">
        <f>IF(J845=1,SUM($J$6:J845),0)</f>
        <v>0</v>
      </c>
      <c r="M845" s="155">
        <f>IF(K845=1,SUM($K$6:K845),0)</f>
        <v>0</v>
      </c>
      <c r="N845" s="165">
        <f t="shared" si="70"/>
        <v>0</v>
      </c>
      <c r="O845" s="155">
        <f t="shared" si="71"/>
        <v>0</v>
      </c>
      <c r="P845" s="155">
        <f>IF(O845=1,SUM($O$6:O845),0)</f>
        <v>0</v>
      </c>
    </row>
    <row r="846" spans="1:16" ht="15" customHeight="1">
      <c r="A846" s="15"/>
      <c r="B846" s="194">
        <v>35</v>
      </c>
      <c r="C846" s="109" t="s">
        <v>769</v>
      </c>
      <c r="D846" s="279" t="s">
        <v>47</v>
      </c>
      <c r="E846" s="280" t="s">
        <v>14</v>
      </c>
      <c r="F846" s="281">
        <v>762100</v>
      </c>
      <c r="G846" s="281">
        <v>762100</v>
      </c>
      <c r="H846" s="171"/>
      <c r="I846" s="88">
        <f t="shared" si="67"/>
        <v>762100</v>
      </c>
      <c r="J846" s="163">
        <f t="shared" si="68"/>
        <v>0</v>
      </c>
      <c r="K846" s="155">
        <f t="shared" si="69"/>
        <v>0</v>
      </c>
      <c r="L846" s="155">
        <f>IF(J846=1,SUM($J$6:J846),0)</f>
        <v>0</v>
      </c>
      <c r="M846" s="155">
        <f>IF(K846=1,SUM($K$6:K846),0)</f>
        <v>0</v>
      </c>
      <c r="N846" s="165">
        <f t="shared" si="70"/>
        <v>0</v>
      </c>
      <c r="O846" s="155">
        <f t="shared" si="71"/>
        <v>0</v>
      </c>
      <c r="P846" s="155">
        <f>IF(O846=1,SUM($O$6:O846),0)</f>
        <v>0</v>
      </c>
    </row>
    <row r="847" spans="1:16" ht="15" customHeight="1">
      <c r="A847" s="15"/>
      <c r="B847" s="194">
        <v>36</v>
      </c>
      <c r="C847" s="109" t="s">
        <v>296</v>
      </c>
      <c r="D847" s="279" t="s">
        <v>47</v>
      </c>
      <c r="E847" s="280" t="s">
        <v>14</v>
      </c>
      <c r="F847" s="281">
        <v>13000</v>
      </c>
      <c r="G847" s="281">
        <v>14900</v>
      </c>
      <c r="H847" s="171"/>
      <c r="I847" s="88">
        <f t="shared" si="67"/>
        <v>14900</v>
      </c>
      <c r="J847" s="163">
        <f t="shared" si="68"/>
        <v>0</v>
      </c>
      <c r="K847" s="155">
        <f t="shared" si="69"/>
        <v>0</v>
      </c>
      <c r="L847" s="155">
        <f>IF(J847=1,SUM($J$6:J847),0)</f>
        <v>0</v>
      </c>
      <c r="M847" s="155">
        <f>IF(K847=1,SUM($K$6:K847),0)</f>
        <v>0</v>
      </c>
      <c r="N847" s="165">
        <f t="shared" si="70"/>
        <v>0</v>
      </c>
      <c r="O847" s="155">
        <f t="shared" si="71"/>
        <v>0</v>
      </c>
      <c r="P847" s="155">
        <f>IF(O847=1,SUM($O$6:O847),0)</f>
        <v>0</v>
      </c>
    </row>
    <row r="848" spans="1:16" ht="15" customHeight="1">
      <c r="A848" s="15"/>
      <c r="B848" s="194">
        <v>38</v>
      </c>
      <c r="C848" s="109" t="s">
        <v>1165</v>
      </c>
      <c r="D848" s="279" t="s">
        <v>47</v>
      </c>
      <c r="E848" s="280" t="s">
        <v>14</v>
      </c>
      <c r="F848" s="281">
        <v>614700</v>
      </c>
      <c r="G848" s="281">
        <v>614700</v>
      </c>
      <c r="H848" s="171"/>
      <c r="I848" s="88">
        <f t="shared" si="67"/>
        <v>614700</v>
      </c>
      <c r="J848" s="163">
        <f t="shared" si="68"/>
        <v>0</v>
      </c>
      <c r="K848" s="155">
        <f t="shared" si="69"/>
        <v>0</v>
      </c>
      <c r="L848" s="155">
        <f>IF(J848=1,SUM($J$6:J848),0)</f>
        <v>0</v>
      </c>
      <c r="M848" s="155">
        <f>IF(K848=1,SUM($K$6:K848),0)</f>
        <v>0</v>
      </c>
      <c r="N848" s="165">
        <f t="shared" si="70"/>
        <v>0</v>
      </c>
      <c r="O848" s="155">
        <f t="shared" si="71"/>
        <v>0</v>
      </c>
      <c r="P848" s="155">
        <f>IF(O848=1,SUM($O$6:O848),0)</f>
        <v>0</v>
      </c>
    </row>
    <row r="849" spans="1:16" ht="15" customHeight="1">
      <c r="A849" s="15"/>
      <c r="B849" s="194">
        <v>39</v>
      </c>
      <c r="C849" s="109" t="s">
        <v>1166</v>
      </c>
      <c r="D849" s="279" t="s">
        <v>47</v>
      </c>
      <c r="E849" s="280" t="s">
        <v>14</v>
      </c>
      <c r="F849" s="281">
        <v>829000</v>
      </c>
      <c r="G849" s="281">
        <v>829000</v>
      </c>
      <c r="H849" s="171"/>
      <c r="I849" s="88">
        <f t="shared" si="67"/>
        <v>829000</v>
      </c>
      <c r="J849" s="163">
        <f t="shared" si="68"/>
        <v>0</v>
      </c>
      <c r="K849" s="155">
        <f t="shared" si="69"/>
        <v>0</v>
      </c>
      <c r="L849" s="155">
        <f>IF(J849=1,SUM($J$6:J849),0)</f>
        <v>0</v>
      </c>
      <c r="M849" s="155">
        <f>IF(K849=1,SUM($K$6:K849),0)</f>
        <v>0</v>
      </c>
      <c r="N849" s="165">
        <f t="shared" si="70"/>
        <v>0</v>
      </c>
      <c r="O849" s="155">
        <f t="shared" si="71"/>
        <v>0</v>
      </c>
      <c r="P849" s="155">
        <f>IF(O849=1,SUM($O$6:O849),0)</f>
        <v>0</v>
      </c>
    </row>
    <row r="850" spans="1:16" ht="15" customHeight="1">
      <c r="A850" s="15"/>
      <c r="B850" s="194">
        <v>41</v>
      </c>
      <c r="C850" s="109" t="s">
        <v>1020</v>
      </c>
      <c r="D850" s="279" t="s">
        <v>47</v>
      </c>
      <c r="E850" s="280" t="s">
        <v>14</v>
      </c>
      <c r="F850" s="281">
        <v>179200</v>
      </c>
      <c r="G850" s="281">
        <v>179200</v>
      </c>
      <c r="H850" s="171"/>
      <c r="I850" s="88">
        <f t="shared" si="67"/>
        <v>179200</v>
      </c>
      <c r="J850" s="163">
        <f t="shared" si="68"/>
        <v>0</v>
      </c>
      <c r="K850" s="155">
        <f t="shared" si="69"/>
        <v>0</v>
      </c>
      <c r="L850" s="155">
        <f>IF(J850=1,SUM($J$6:J850),0)</f>
        <v>0</v>
      </c>
      <c r="M850" s="155">
        <f>IF(K850=1,SUM($K$6:K850),0)</f>
        <v>0</v>
      </c>
      <c r="N850" s="165">
        <f t="shared" si="70"/>
        <v>0</v>
      </c>
      <c r="O850" s="155">
        <f t="shared" si="71"/>
        <v>0</v>
      </c>
      <c r="P850" s="155">
        <f>IF(O850=1,SUM($O$6:O850),0)</f>
        <v>0</v>
      </c>
    </row>
    <row r="851" spans="1:16" ht="15" customHeight="1">
      <c r="A851" s="15"/>
      <c r="B851" s="194">
        <v>42</v>
      </c>
      <c r="C851" s="109" t="s">
        <v>1021</v>
      </c>
      <c r="D851" s="279" t="s">
        <v>47</v>
      </c>
      <c r="E851" s="280" t="s">
        <v>473</v>
      </c>
      <c r="F851" s="281">
        <v>14370.766666666666</v>
      </c>
      <c r="G851" s="281">
        <v>14370.766666666666</v>
      </c>
      <c r="H851" s="171"/>
      <c r="I851" s="88">
        <f t="shared" si="67"/>
        <v>14370.766666666666</v>
      </c>
      <c r="J851" s="163">
        <f t="shared" si="68"/>
        <v>0</v>
      </c>
      <c r="K851" s="155">
        <f t="shared" si="69"/>
        <v>0</v>
      </c>
      <c r="L851" s="155">
        <f>IF(J851=1,SUM($J$6:J851),0)</f>
        <v>0</v>
      </c>
      <c r="M851" s="155">
        <f>IF(K851=1,SUM($K$6:K851),0)</f>
        <v>0</v>
      </c>
      <c r="N851" s="165">
        <f t="shared" si="70"/>
        <v>0</v>
      </c>
      <c r="O851" s="155">
        <f t="shared" si="71"/>
        <v>0</v>
      </c>
      <c r="P851" s="155">
        <f>IF(O851=1,SUM($O$6:O851),0)</f>
        <v>0</v>
      </c>
    </row>
    <row r="852" spans="1:16" ht="15" customHeight="1">
      <c r="A852" s="15"/>
      <c r="B852" s="194"/>
      <c r="C852" s="109"/>
      <c r="D852" s="279" t="s">
        <v>48</v>
      </c>
      <c r="E852" s="280"/>
      <c r="F852" s="281"/>
      <c r="G852" s="281"/>
      <c r="H852" s="171"/>
      <c r="I852" s="88">
        <f t="shared" si="67"/>
        <v>0</v>
      </c>
      <c r="J852" s="163">
        <f t="shared" si="68"/>
        <v>0</v>
      </c>
      <c r="K852" s="155">
        <f t="shared" si="69"/>
        <v>0</v>
      </c>
      <c r="L852" s="155">
        <f>IF(J852=1,SUM($J$6:J852),0)</f>
        <v>0</v>
      </c>
      <c r="M852" s="155">
        <f>IF(K852=1,SUM($K$6:K852),0)</f>
        <v>0</v>
      </c>
      <c r="N852" s="165">
        <f t="shared" si="70"/>
        <v>0</v>
      </c>
      <c r="O852" s="155">
        <f t="shared" si="71"/>
        <v>0</v>
      </c>
      <c r="P852" s="155">
        <f>IF(O852=1,SUM($O$6:O852),0)</f>
        <v>0</v>
      </c>
    </row>
    <row r="853" spans="1:16" ht="15" customHeight="1">
      <c r="A853" s="15"/>
      <c r="B853" s="194" t="s">
        <v>1031</v>
      </c>
      <c r="C853" s="109" t="s">
        <v>1168</v>
      </c>
      <c r="D853" s="279" t="s">
        <v>48</v>
      </c>
      <c r="E853" s="280"/>
      <c r="F853" s="281"/>
      <c r="G853" s="281"/>
      <c r="H853" s="171"/>
      <c r="I853" s="88">
        <f t="shared" si="67"/>
        <v>0</v>
      </c>
      <c r="J853" s="163">
        <f t="shared" si="68"/>
        <v>0</v>
      </c>
      <c r="K853" s="155">
        <f t="shared" si="69"/>
        <v>0</v>
      </c>
      <c r="L853" s="155">
        <f>IF(J853=1,SUM($J$6:J853),0)</f>
        <v>0</v>
      </c>
      <c r="M853" s="155">
        <f>IF(K853=1,SUM($K$6:K853),0)</f>
        <v>0</v>
      </c>
      <c r="N853" s="165">
        <f t="shared" si="70"/>
        <v>0</v>
      </c>
      <c r="O853" s="155">
        <f t="shared" si="71"/>
        <v>0</v>
      </c>
      <c r="P853" s="155">
        <f>IF(O853=1,SUM($O$6:O853),0)</f>
        <v>0</v>
      </c>
    </row>
    <row r="854" spans="1:16" ht="15" customHeight="1">
      <c r="A854" s="15"/>
      <c r="B854" s="194">
        <v>1</v>
      </c>
      <c r="C854" s="109" t="s">
        <v>1169</v>
      </c>
      <c r="D854" s="279" t="s">
        <v>47</v>
      </c>
      <c r="E854" s="280" t="s">
        <v>14</v>
      </c>
      <c r="F854" s="281">
        <v>1568200</v>
      </c>
      <c r="G854" s="281">
        <v>1568200</v>
      </c>
      <c r="H854" s="171"/>
      <c r="I854" s="88">
        <f t="shared" si="67"/>
        <v>1568200</v>
      </c>
      <c r="J854" s="163">
        <f t="shared" si="68"/>
        <v>0</v>
      </c>
      <c r="K854" s="155">
        <f t="shared" si="69"/>
        <v>0</v>
      </c>
      <c r="L854" s="155">
        <f>IF(J854=1,SUM($J$6:J854),0)</f>
        <v>0</v>
      </c>
      <c r="M854" s="155">
        <f>IF(K854=1,SUM($K$6:K854),0)</f>
        <v>0</v>
      </c>
      <c r="N854" s="165">
        <f t="shared" si="70"/>
        <v>0</v>
      </c>
      <c r="O854" s="155">
        <f t="shared" si="71"/>
        <v>0</v>
      </c>
      <c r="P854" s="155">
        <f>IF(O854=1,SUM($O$6:O854),0)</f>
        <v>0</v>
      </c>
    </row>
    <row r="855" spans="1:16" ht="15" customHeight="1">
      <c r="A855" s="15"/>
      <c r="B855" s="194">
        <v>2</v>
      </c>
      <c r="C855" s="109" t="s">
        <v>1170</v>
      </c>
      <c r="D855" s="279" t="s">
        <v>47</v>
      </c>
      <c r="E855" s="280" t="s">
        <v>14</v>
      </c>
      <c r="F855" s="281">
        <v>3467100</v>
      </c>
      <c r="G855" s="281">
        <v>3467100</v>
      </c>
      <c r="H855" s="171"/>
      <c r="I855" s="88">
        <f t="shared" si="67"/>
        <v>3467100</v>
      </c>
      <c r="J855" s="163">
        <f t="shared" si="68"/>
        <v>0</v>
      </c>
      <c r="K855" s="155">
        <f t="shared" si="69"/>
        <v>0</v>
      </c>
      <c r="L855" s="155">
        <f>IF(J855=1,SUM($J$6:J855),0)</f>
        <v>0</v>
      </c>
      <c r="M855" s="155">
        <f>IF(K855=1,SUM($K$6:K855),0)</f>
        <v>0</v>
      </c>
      <c r="N855" s="165">
        <f t="shared" si="70"/>
        <v>0</v>
      </c>
      <c r="O855" s="155">
        <f t="shared" si="71"/>
        <v>0</v>
      </c>
      <c r="P855" s="155">
        <f>IF(O855=1,SUM($O$6:O855),0)</f>
        <v>0</v>
      </c>
    </row>
    <row r="856" spans="1:16" ht="15" customHeight="1">
      <c r="A856" s="15"/>
      <c r="B856" s="194">
        <v>3</v>
      </c>
      <c r="C856" s="109" t="s">
        <v>1171</v>
      </c>
      <c r="D856" s="279" t="s">
        <v>47</v>
      </c>
      <c r="E856" s="280" t="s">
        <v>14</v>
      </c>
      <c r="F856" s="281">
        <v>3467100</v>
      </c>
      <c r="G856" s="281">
        <v>3467100</v>
      </c>
      <c r="H856" s="171"/>
      <c r="I856" s="88">
        <f t="shared" si="67"/>
        <v>3467100</v>
      </c>
      <c r="J856" s="163">
        <f t="shared" si="68"/>
        <v>0</v>
      </c>
      <c r="K856" s="155">
        <f t="shared" si="69"/>
        <v>0</v>
      </c>
      <c r="L856" s="155">
        <f>IF(J856=1,SUM($J$6:J856),0)</f>
        <v>0</v>
      </c>
      <c r="M856" s="155">
        <f>IF(K856=1,SUM($K$6:K856),0)</f>
        <v>0</v>
      </c>
      <c r="N856" s="165">
        <f t="shared" si="70"/>
        <v>0</v>
      </c>
      <c r="O856" s="155">
        <f t="shared" si="71"/>
        <v>0</v>
      </c>
      <c r="P856" s="155">
        <f>IF(O856=1,SUM($O$6:O856),0)</f>
        <v>0</v>
      </c>
    </row>
    <row r="857" spans="1:16" ht="15" customHeight="1">
      <c r="A857" s="15"/>
      <c r="B857" s="194">
        <v>4</v>
      </c>
      <c r="C857" s="109" t="s">
        <v>1172</v>
      </c>
      <c r="D857" s="279" t="s">
        <v>47</v>
      </c>
      <c r="E857" s="280" t="s">
        <v>14</v>
      </c>
      <c r="F857" s="281">
        <v>1515700</v>
      </c>
      <c r="G857" s="281">
        <v>1515700</v>
      </c>
      <c r="H857" s="171"/>
      <c r="I857" s="88">
        <f t="shared" si="67"/>
        <v>1515700</v>
      </c>
      <c r="J857" s="163">
        <f t="shared" si="68"/>
        <v>0</v>
      </c>
      <c r="K857" s="155">
        <f t="shared" si="69"/>
        <v>0</v>
      </c>
      <c r="L857" s="155">
        <f>IF(J857=1,SUM($J$6:J857),0)</f>
        <v>0</v>
      </c>
      <c r="M857" s="155">
        <f>IF(K857=1,SUM($K$6:K857),0)</f>
        <v>0</v>
      </c>
      <c r="N857" s="165">
        <f t="shared" si="70"/>
        <v>0</v>
      </c>
      <c r="O857" s="155">
        <f t="shared" si="71"/>
        <v>0</v>
      </c>
      <c r="P857" s="155">
        <f>IF(O857=1,SUM($O$6:O857),0)</f>
        <v>0</v>
      </c>
    </row>
    <row r="858" spans="1:16" ht="15" customHeight="1">
      <c r="A858" s="15"/>
      <c r="B858" s="194"/>
      <c r="C858" s="109"/>
      <c r="D858" s="279"/>
      <c r="E858" s="280"/>
      <c r="F858" s="281"/>
      <c r="G858" s="281"/>
      <c r="H858" s="171"/>
      <c r="I858" s="88">
        <f t="shared" si="67"/>
        <v>0</v>
      </c>
      <c r="J858" s="163">
        <f t="shared" si="68"/>
        <v>0</v>
      </c>
      <c r="K858" s="155">
        <f t="shared" si="69"/>
        <v>0</v>
      </c>
      <c r="L858" s="155">
        <f>IF(J858=1,SUM($J$6:J858),0)</f>
        <v>0</v>
      </c>
      <c r="M858" s="155">
        <f>IF(K858=1,SUM($K$6:K858),0)</f>
        <v>0</v>
      </c>
      <c r="N858" s="165">
        <f t="shared" si="70"/>
        <v>0</v>
      </c>
      <c r="O858" s="155">
        <f t="shared" si="71"/>
        <v>0</v>
      </c>
      <c r="P858" s="155">
        <f>IF(O858=1,SUM($O$6:O858),0)</f>
        <v>0</v>
      </c>
    </row>
    <row r="859" spans="1:16" ht="15" customHeight="1">
      <c r="A859" s="15"/>
      <c r="B859" s="194" t="s">
        <v>1031</v>
      </c>
      <c r="C859" s="109" t="s">
        <v>770</v>
      </c>
      <c r="D859" s="279" t="s">
        <v>48</v>
      </c>
      <c r="E859" s="280"/>
      <c r="F859" s="281"/>
      <c r="G859" s="281"/>
      <c r="H859" s="171"/>
      <c r="I859" s="88">
        <f t="shared" si="67"/>
        <v>0</v>
      </c>
      <c r="J859" s="163">
        <f t="shared" si="68"/>
        <v>0</v>
      </c>
      <c r="K859" s="155">
        <f t="shared" si="69"/>
        <v>0</v>
      </c>
      <c r="L859" s="155">
        <f>IF(J859=1,SUM($J$6:J859),0)</f>
        <v>0</v>
      </c>
      <c r="M859" s="155">
        <f>IF(K859=1,SUM($K$6:K859),0)</f>
        <v>0</v>
      </c>
      <c r="N859" s="165">
        <f t="shared" si="70"/>
        <v>0</v>
      </c>
      <c r="O859" s="155">
        <f t="shared" si="71"/>
        <v>0</v>
      </c>
      <c r="P859" s="155">
        <f>IF(O859=1,SUM($O$6:O859),0)</f>
        <v>0</v>
      </c>
    </row>
    <row r="860" spans="1:16" ht="15" customHeight="1">
      <c r="A860" s="17"/>
      <c r="B860" s="194">
        <v>1</v>
      </c>
      <c r="C860" s="109" t="s">
        <v>771</v>
      </c>
      <c r="D860" s="279" t="s">
        <v>47</v>
      </c>
      <c r="E860" s="280" t="s">
        <v>297</v>
      </c>
      <c r="F860" s="281">
        <v>475700</v>
      </c>
      <c r="G860" s="281">
        <v>475700</v>
      </c>
      <c r="H860" s="171"/>
      <c r="I860" s="88">
        <f t="shared" si="67"/>
        <v>475700</v>
      </c>
      <c r="J860" s="163">
        <f t="shared" si="68"/>
        <v>0</v>
      </c>
      <c r="K860" s="155">
        <f t="shared" si="69"/>
        <v>0</v>
      </c>
      <c r="L860" s="155">
        <f>IF(J860=1,SUM($J$6:J860),0)</f>
        <v>0</v>
      </c>
      <c r="M860" s="155">
        <f>IF(K860=1,SUM($K$6:K860),0)</f>
        <v>0</v>
      </c>
      <c r="N860" s="165">
        <f t="shared" si="70"/>
        <v>0</v>
      </c>
      <c r="O860" s="155">
        <f t="shared" si="71"/>
        <v>0</v>
      </c>
      <c r="P860" s="155">
        <f>IF(O860=1,SUM($O$6:O860),0)</f>
        <v>0</v>
      </c>
    </row>
    <row r="861" spans="1:16" ht="15" customHeight="1">
      <c r="A861" s="15"/>
      <c r="B861" s="194">
        <v>2</v>
      </c>
      <c r="C861" s="109" t="s">
        <v>298</v>
      </c>
      <c r="D861" s="279" t="s">
        <v>47</v>
      </c>
      <c r="E861" s="280" t="s">
        <v>297</v>
      </c>
      <c r="F861" s="281">
        <v>475700</v>
      </c>
      <c r="G861" s="281">
        <v>475700</v>
      </c>
      <c r="H861" s="171"/>
      <c r="I861" s="88">
        <f t="shared" si="67"/>
        <v>475700</v>
      </c>
      <c r="J861" s="163">
        <f t="shared" si="68"/>
        <v>0</v>
      </c>
      <c r="K861" s="155">
        <f t="shared" si="69"/>
        <v>0</v>
      </c>
      <c r="L861" s="155">
        <f>IF(J861=1,SUM($J$6:J861),0)</f>
        <v>0</v>
      </c>
      <c r="M861" s="155">
        <f>IF(K861=1,SUM($K$6:K861),0)</f>
        <v>0</v>
      </c>
      <c r="N861" s="165">
        <f t="shared" si="70"/>
        <v>0</v>
      </c>
      <c r="O861" s="155">
        <f t="shared" si="71"/>
        <v>0</v>
      </c>
      <c r="P861" s="155">
        <f>IF(O861=1,SUM($O$6:O861),0)</f>
        <v>0</v>
      </c>
    </row>
    <row r="862" spans="1:16" ht="15" customHeight="1">
      <c r="A862" s="15"/>
      <c r="B862" s="194">
        <v>3</v>
      </c>
      <c r="C862" s="109" t="s">
        <v>299</v>
      </c>
      <c r="D862" s="279" t="s">
        <v>47</v>
      </c>
      <c r="E862" s="280" t="s">
        <v>297</v>
      </c>
      <c r="F862" s="281">
        <v>371300</v>
      </c>
      <c r="G862" s="281">
        <v>371300</v>
      </c>
      <c r="H862" s="171"/>
      <c r="I862" s="88">
        <f t="shared" si="67"/>
        <v>371300</v>
      </c>
      <c r="J862" s="163">
        <f t="shared" si="68"/>
        <v>0</v>
      </c>
      <c r="K862" s="155">
        <f t="shared" si="69"/>
        <v>0</v>
      </c>
      <c r="L862" s="155">
        <f>IF(J862=1,SUM($J$6:J862),0)</f>
        <v>0</v>
      </c>
      <c r="M862" s="155">
        <f>IF(K862=1,SUM($K$6:K862),0)</f>
        <v>0</v>
      </c>
      <c r="N862" s="165">
        <f t="shared" si="70"/>
        <v>0</v>
      </c>
      <c r="O862" s="155">
        <f t="shared" si="71"/>
        <v>0</v>
      </c>
      <c r="P862" s="155">
        <f>IF(O862=1,SUM($O$6:O862),0)</f>
        <v>0</v>
      </c>
    </row>
    <row r="863" spans="1:16" ht="15" customHeight="1">
      <c r="A863" s="15"/>
      <c r="B863" s="194">
        <v>4</v>
      </c>
      <c r="C863" s="109" t="s">
        <v>300</v>
      </c>
      <c r="D863" s="279" t="s">
        <v>47</v>
      </c>
      <c r="E863" s="280" t="s">
        <v>297</v>
      </c>
      <c r="F863" s="281">
        <v>351700</v>
      </c>
      <c r="G863" s="281">
        <v>351700</v>
      </c>
      <c r="H863" s="171"/>
      <c r="I863" s="88">
        <f t="shared" si="67"/>
        <v>351700</v>
      </c>
      <c r="J863" s="163">
        <f t="shared" si="68"/>
        <v>0</v>
      </c>
      <c r="K863" s="155">
        <f t="shared" si="69"/>
        <v>0</v>
      </c>
      <c r="L863" s="155">
        <f>IF(J863=1,SUM($J$6:J863),0)</f>
        <v>0</v>
      </c>
      <c r="M863" s="155">
        <f>IF(K863=1,SUM($K$6:K863),0)</f>
        <v>0</v>
      </c>
      <c r="N863" s="165">
        <f t="shared" si="70"/>
        <v>0</v>
      </c>
      <c r="O863" s="155">
        <f t="shared" si="71"/>
        <v>0</v>
      </c>
      <c r="P863" s="155">
        <f>IF(O863=1,SUM($O$6:O863),0)</f>
        <v>0</v>
      </c>
    </row>
    <row r="864" spans="1:16" ht="15" customHeight="1">
      <c r="A864" s="15"/>
      <c r="B864" s="194">
        <v>5</v>
      </c>
      <c r="C864" s="109" t="s">
        <v>301</v>
      </c>
      <c r="D864" s="279" t="s">
        <v>47</v>
      </c>
      <c r="E864" s="280" t="s">
        <v>297</v>
      </c>
      <c r="F864" s="281">
        <v>300100</v>
      </c>
      <c r="G864" s="281">
        <v>300100</v>
      </c>
      <c r="H864" s="171"/>
      <c r="I864" s="88">
        <f t="shared" si="67"/>
        <v>300100</v>
      </c>
      <c r="J864" s="163">
        <f t="shared" si="68"/>
        <v>0</v>
      </c>
      <c r="K864" s="155">
        <f t="shared" si="69"/>
        <v>0</v>
      </c>
      <c r="L864" s="155">
        <f>IF(J864=1,SUM($J$6:J864),0)</f>
        <v>0</v>
      </c>
      <c r="M864" s="155">
        <f>IF(K864=1,SUM($K$6:K864),0)</f>
        <v>0</v>
      </c>
      <c r="N864" s="165">
        <f t="shared" si="70"/>
        <v>0</v>
      </c>
      <c r="O864" s="155">
        <f t="shared" si="71"/>
        <v>0</v>
      </c>
      <c r="P864" s="155">
        <f>IF(O864=1,SUM($O$6:O864),0)</f>
        <v>0</v>
      </c>
    </row>
    <row r="865" spans="1:16" ht="15" customHeight="1">
      <c r="A865" s="15"/>
      <c r="B865" s="194">
        <v>6</v>
      </c>
      <c r="C865" s="109" t="s">
        <v>302</v>
      </c>
      <c r="D865" s="279" t="s">
        <v>47</v>
      </c>
      <c r="E865" s="280" t="s">
        <v>297</v>
      </c>
      <c r="F865" s="281">
        <v>290900</v>
      </c>
      <c r="G865" s="281">
        <v>290900</v>
      </c>
      <c r="H865" s="171"/>
      <c r="I865" s="88">
        <f t="shared" si="67"/>
        <v>290900</v>
      </c>
      <c r="J865" s="163">
        <f t="shared" si="68"/>
        <v>0</v>
      </c>
      <c r="K865" s="155">
        <f t="shared" si="69"/>
        <v>0</v>
      </c>
      <c r="L865" s="155">
        <f>IF(J865=1,SUM($J$6:J865),0)</f>
        <v>0</v>
      </c>
      <c r="M865" s="155">
        <f>IF(K865=1,SUM($K$6:K865),0)</f>
        <v>0</v>
      </c>
      <c r="N865" s="165">
        <f t="shared" si="70"/>
        <v>0</v>
      </c>
      <c r="O865" s="155">
        <f t="shared" si="71"/>
        <v>0</v>
      </c>
      <c r="P865" s="155">
        <f>IF(O865=1,SUM($O$6:O865),0)</f>
        <v>0</v>
      </c>
    </row>
    <row r="866" spans="1:16" ht="15" customHeight="1">
      <c r="A866" s="15"/>
      <c r="B866" s="194">
        <v>7</v>
      </c>
      <c r="C866" s="109" t="s">
        <v>303</v>
      </c>
      <c r="D866" s="279" t="s">
        <v>47</v>
      </c>
      <c r="E866" s="280" t="s">
        <v>297</v>
      </c>
      <c r="F866" s="281">
        <v>290600</v>
      </c>
      <c r="G866" s="281">
        <v>290600</v>
      </c>
      <c r="H866" s="171"/>
      <c r="I866" s="88">
        <f t="shared" si="67"/>
        <v>290600</v>
      </c>
      <c r="J866" s="163">
        <f t="shared" si="68"/>
        <v>0</v>
      </c>
      <c r="K866" s="155">
        <f t="shared" si="69"/>
        <v>0</v>
      </c>
      <c r="L866" s="155">
        <f>IF(J866=1,SUM($J$6:J866),0)</f>
        <v>0</v>
      </c>
      <c r="M866" s="155">
        <f>IF(K866=1,SUM($K$6:K866),0)</f>
        <v>0</v>
      </c>
      <c r="N866" s="165">
        <f t="shared" si="70"/>
        <v>0</v>
      </c>
      <c r="O866" s="155">
        <f t="shared" si="71"/>
        <v>0</v>
      </c>
      <c r="P866" s="155">
        <f>IF(O866=1,SUM($O$6:O866),0)</f>
        <v>0</v>
      </c>
    </row>
    <row r="867" spans="1:16" ht="15" customHeight="1">
      <c r="A867" s="15"/>
      <c r="B867" s="194">
        <v>8</v>
      </c>
      <c r="C867" s="109" t="s">
        <v>304</v>
      </c>
      <c r="D867" s="279" t="s">
        <v>47</v>
      </c>
      <c r="E867" s="280" t="s">
        <v>297</v>
      </c>
      <c r="F867" s="281">
        <v>247000</v>
      </c>
      <c r="G867" s="281">
        <v>247000</v>
      </c>
      <c r="H867" s="171"/>
      <c r="I867" s="88">
        <f>IF($I$5=$G$4,G867,(IF($I$5=$F$4,F867,0)))</f>
        <v>247000</v>
      </c>
      <c r="J867" s="163">
        <f t="shared" si="68"/>
        <v>0</v>
      </c>
      <c r="K867" s="155">
        <f t="shared" si="69"/>
        <v>0</v>
      </c>
      <c r="L867" s="155">
        <f>IF(J867=1,SUM($J$6:J867),0)</f>
        <v>0</v>
      </c>
      <c r="M867" s="155">
        <f>IF(K867=1,SUM($K$6:K867),0)</f>
        <v>0</v>
      </c>
      <c r="N867" s="165">
        <f t="shared" si="70"/>
        <v>0</v>
      </c>
      <c r="O867" s="155">
        <f t="shared" si="71"/>
        <v>0</v>
      </c>
      <c r="P867" s="155">
        <f>IF(O867=1,SUM($O$6:O867),0)</f>
        <v>0</v>
      </c>
    </row>
    <row r="868" spans="1:16" ht="15" customHeight="1">
      <c r="A868" s="15"/>
      <c r="B868" s="194">
        <v>9</v>
      </c>
      <c r="C868" s="109" t="s">
        <v>305</v>
      </c>
      <c r="D868" s="279" t="s">
        <v>47</v>
      </c>
      <c r="E868" s="280" t="s">
        <v>297</v>
      </c>
      <c r="F868" s="281">
        <v>276000</v>
      </c>
      <c r="G868" s="281">
        <v>276000</v>
      </c>
      <c r="H868" s="171"/>
      <c r="I868" s="88">
        <f t="shared" si="67"/>
        <v>276000</v>
      </c>
      <c r="J868" s="163">
        <f t="shared" si="68"/>
        <v>0</v>
      </c>
      <c r="K868" s="155">
        <f t="shared" si="69"/>
        <v>0</v>
      </c>
      <c r="L868" s="155">
        <f>IF(J868=1,SUM($J$6:J868),0)</f>
        <v>0</v>
      </c>
      <c r="M868" s="155">
        <f>IF(K868=1,SUM($K$6:K868),0)</f>
        <v>0</v>
      </c>
      <c r="N868" s="165">
        <f t="shared" si="70"/>
        <v>0</v>
      </c>
      <c r="O868" s="155">
        <f t="shared" si="71"/>
        <v>0</v>
      </c>
      <c r="P868" s="155">
        <f>IF(O868=1,SUM($O$6:O868),0)</f>
        <v>0</v>
      </c>
    </row>
    <row r="869" spans="1:16" ht="15" customHeight="1">
      <c r="A869" s="15"/>
      <c r="B869" s="194">
        <v>10</v>
      </c>
      <c r="C869" s="109" t="s">
        <v>306</v>
      </c>
      <c r="D869" s="279" t="s">
        <v>47</v>
      </c>
      <c r="E869" s="280" t="s">
        <v>297</v>
      </c>
      <c r="F869" s="281">
        <v>268100</v>
      </c>
      <c r="G869" s="281">
        <v>268100</v>
      </c>
      <c r="H869" s="171"/>
      <c r="I869" s="88">
        <f t="shared" si="67"/>
        <v>268100</v>
      </c>
      <c r="J869" s="163">
        <f t="shared" si="68"/>
        <v>0</v>
      </c>
      <c r="K869" s="155">
        <f t="shared" si="69"/>
        <v>0</v>
      </c>
      <c r="L869" s="155">
        <f>IF(J869=1,SUM($J$6:J869),0)</f>
        <v>0</v>
      </c>
      <c r="M869" s="155">
        <f>IF(K869=1,SUM($K$6:K869),0)</f>
        <v>0</v>
      </c>
      <c r="N869" s="165">
        <f t="shared" si="70"/>
        <v>0</v>
      </c>
      <c r="O869" s="155">
        <f t="shared" si="71"/>
        <v>0</v>
      </c>
      <c r="P869" s="155">
        <f>IF(O869=1,SUM($O$6:O869),0)</f>
        <v>0</v>
      </c>
    </row>
    <row r="870" spans="1:16" ht="15" customHeight="1">
      <c r="A870" s="15"/>
      <c r="B870" s="194">
        <v>11</v>
      </c>
      <c r="C870" s="109" t="s">
        <v>307</v>
      </c>
      <c r="D870" s="279" t="s">
        <v>47</v>
      </c>
      <c r="E870" s="280" t="s">
        <v>297</v>
      </c>
      <c r="F870" s="281">
        <v>222400</v>
      </c>
      <c r="G870" s="281">
        <v>222400</v>
      </c>
      <c r="H870" s="171"/>
      <c r="I870" s="88">
        <f t="shared" si="67"/>
        <v>222400</v>
      </c>
      <c r="J870" s="163">
        <f t="shared" si="68"/>
        <v>0</v>
      </c>
      <c r="K870" s="155">
        <f t="shared" si="69"/>
        <v>0</v>
      </c>
      <c r="L870" s="155">
        <f>IF(J870=1,SUM($J$6:J870),0)</f>
        <v>0</v>
      </c>
      <c r="M870" s="155">
        <f>IF(K870=1,SUM($K$6:K870),0)</f>
        <v>0</v>
      </c>
      <c r="N870" s="165">
        <f t="shared" si="70"/>
        <v>0</v>
      </c>
      <c r="O870" s="155">
        <f t="shared" si="71"/>
        <v>0</v>
      </c>
      <c r="P870" s="155">
        <f>IF(O870=1,SUM($O$6:O870),0)</f>
        <v>0</v>
      </c>
    </row>
    <row r="871" spans="1:16" ht="15" customHeight="1">
      <c r="A871" s="15"/>
      <c r="B871" s="194">
        <v>12</v>
      </c>
      <c r="C871" s="109" t="s">
        <v>308</v>
      </c>
      <c r="D871" s="279" t="s">
        <v>47</v>
      </c>
      <c r="E871" s="280" t="s">
        <v>297</v>
      </c>
      <c r="F871" s="281">
        <v>222400</v>
      </c>
      <c r="G871" s="281">
        <v>222400</v>
      </c>
      <c r="H871" s="171"/>
      <c r="I871" s="88">
        <f t="shared" si="67"/>
        <v>222400</v>
      </c>
      <c r="J871" s="163">
        <f t="shared" si="68"/>
        <v>0</v>
      </c>
      <c r="K871" s="155">
        <f t="shared" si="69"/>
        <v>0</v>
      </c>
      <c r="L871" s="155">
        <f>IF(J871=1,SUM($J$6:J871),0)</f>
        <v>0</v>
      </c>
      <c r="M871" s="155">
        <f>IF(K871=1,SUM($K$6:K871),0)</f>
        <v>0</v>
      </c>
      <c r="N871" s="165">
        <f t="shared" si="70"/>
        <v>0</v>
      </c>
      <c r="O871" s="155">
        <f t="shared" si="71"/>
        <v>0</v>
      </c>
      <c r="P871" s="155">
        <f>IF(O871=1,SUM($O$6:O871),0)</f>
        <v>0</v>
      </c>
    </row>
    <row r="872" spans="1:16" ht="15" customHeight="1">
      <c r="A872" s="17"/>
      <c r="B872" s="194">
        <v>13</v>
      </c>
      <c r="C872" s="109" t="s">
        <v>309</v>
      </c>
      <c r="D872" s="279" t="s">
        <v>47</v>
      </c>
      <c r="E872" s="280" t="s">
        <v>297</v>
      </c>
      <c r="F872" s="281">
        <v>197300</v>
      </c>
      <c r="G872" s="281">
        <v>197300</v>
      </c>
      <c r="H872" s="171"/>
      <c r="I872" s="88">
        <f t="shared" si="67"/>
        <v>197300</v>
      </c>
      <c r="J872" s="163">
        <f t="shared" si="68"/>
        <v>0</v>
      </c>
      <c r="K872" s="155">
        <f t="shared" si="69"/>
        <v>0</v>
      </c>
      <c r="L872" s="155">
        <f>IF(J872=1,SUM($J$6:J872),0)</f>
        <v>0</v>
      </c>
      <c r="M872" s="155">
        <f>IF(K872=1,SUM($K$6:K872),0)</f>
        <v>0</v>
      </c>
      <c r="N872" s="165">
        <f t="shared" si="70"/>
        <v>0</v>
      </c>
      <c r="O872" s="155">
        <f t="shared" si="71"/>
        <v>0</v>
      </c>
      <c r="P872" s="155">
        <f>IF(O872=1,SUM($O$6:O872),0)</f>
        <v>0</v>
      </c>
    </row>
    <row r="873" spans="1:16" ht="15" customHeight="1">
      <c r="A873" s="15"/>
      <c r="B873" s="194">
        <v>14</v>
      </c>
      <c r="C873" s="109" t="s">
        <v>310</v>
      </c>
      <c r="D873" s="279" t="s">
        <v>47</v>
      </c>
      <c r="E873" s="280" t="s">
        <v>297</v>
      </c>
      <c r="F873" s="281">
        <v>149200</v>
      </c>
      <c r="G873" s="281">
        <v>149200</v>
      </c>
      <c r="H873" s="171"/>
      <c r="I873" s="88">
        <f t="shared" si="67"/>
        <v>149200</v>
      </c>
      <c r="J873" s="163">
        <f t="shared" si="68"/>
        <v>0</v>
      </c>
      <c r="K873" s="155">
        <f t="shared" si="69"/>
        <v>0</v>
      </c>
      <c r="L873" s="155">
        <f>IF(J873=1,SUM($J$6:J873),0)</f>
        <v>0</v>
      </c>
      <c r="M873" s="155">
        <f>IF(K873=1,SUM($K$6:K873),0)</f>
        <v>0</v>
      </c>
      <c r="N873" s="165">
        <f t="shared" si="70"/>
        <v>0</v>
      </c>
      <c r="O873" s="155">
        <f t="shared" si="71"/>
        <v>0</v>
      </c>
      <c r="P873" s="155">
        <f>IF(O873=1,SUM($O$6:O873),0)</f>
        <v>0</v>
      </c>
    </row>
    <row r="874" spans="1:16" ht="15" customHeight="1">
      <c r="A874" s="15"/>
      <c r="B874" s="194">
        <v>15</v>
      </c>
      <c r="C874" s="109" t="s">
        <v>311</v>
      </c>
      <c r="D874" s="279" t="s">
        <v>47</v>
      </c>
      <c r="E874" s="280" t="s">
        <v>297</v>
      </c>
      <c r="F874" s="281">
        <v>390200</v>
      </c>
      <c r="G874" s="281">
        <v>390200</v>
      </c>
      <c r="H874" s="171"/>
      <c r="I874" s="88">
        <f t="shared" si="67"/>
        <v>390200</v>
      </c>
      <c r="J874" s="163">
        <f t="shared" si="68"/>
        <v>0</v>
      </c>
      <c r="K874" s="155">
        <f t="shared" si="69"/>
        <v>0</v>
      </c>
      <c r="L874" s="155">
        <f>IF(J874=1,SUM($J$6:J874),0)</f>
        <v>0</v>
      </c>
      <c r="M874" s="155">
        <f>IF(K874=1,SUM($K$6:K874),0)</f>
        <v>0</v>
      </c>
      <c r="N874" s="165">
        <f t="shared" si="70"/>
        <v>0</v>
      </c>
      <c r="O874" s="155">
        <f t="shared" si="71"/>
        <v>0</v>
      </c>
      <c r="P874" s="155">
        <f>IF(O874=1,SUM($O$6:O874),0)</f>
        <v>0</v>
      </c>
    </row>
    <row r="875" spans="1:16" ht="15" customHeight="1">
      <c r="A875" s="15"/>
      <c r="B875" s="194">
        <v>16</v>
      </c>
      <c r="C875" s="109" t="s">
        <v>313</v>
      </c>
      <c r="D875" s="279" t="s">
        <v>47</v>
      </c>
      <c r="E875" s="280" t="s">
        <v>297</v>
      </c>
      <c r="F875" s="281">
        <v>307600</v>
      </c>
      <c r="G875" s="281">
        <v>307600</v>
      </c>
      <c r="H875" s="171"/>
      <c r="I875" s="88">
        <f t="shared" si="67"/>
        <v>307600</v>
      </c>
      <c r="J875" s="163">
        <f t="shared" si="68"/>
        <v>0</v>
      </c>
      <c r="K875" s="155">
        <f t="shared" si="69"/>
        <v>0</v>
      </c>
      <c r="L875" s="155">
        <f>IF(J875=1,SUM($J$6:J875),0)</f>
        <v>0</v>
      </c>
      <c r="M875" s="155">
        <f>IF(K875=1,SUM($K$6:K875),0)</f>
        <v>0</v>
      </c>
      <c r="N875" s="165">
        <f t="shared" si="70"/>
        <v>0</v>
      </c>
      <c r="O875" s="155">
        <f t="shared" si="71"/>
        <v>0</v>
      </c>
      <c r="P875" s="155">
        <f>IF(O875=1,SUM($O$6:O875),0)</f>
        <v>0</v>
      </c>
    </row>
    <row r="876" spans="1:16" ht="15" customHeight="1">
      <c r="A876" s="15"/>
      <c r="B876" s="194">
        <v>17</v>
      </c>
      <c r="C876" s="109" t="s">
        <v>315</v>
      </c>
      <c r="D876" s="279" t="s">
        <v>47</v>
      </c>
      <c r="E876" s="280" t="s">
        <v>297</v>
      </c>
      <c r="F876" s="281">
        <v>261600</v>
      </c>
      <c r="G876" s="281">
        <v>261600</v>
      </c>
      <c r="H876" s="171"/>
      <c r="I876" s="88">
        <f t="shared" si="67"/>
        <v>261600</v>
      </c>
      <c r="J876" s="163">
        <f t="shared" si="68"/>
        <v>0</v>
      </c>
      <c r="K876" s="155">
        <f t="shared" si="69"/>
        <v>0</v>
      </c>
      <c r="L876" s="155">
        <f>IF(J876=1,SUM($J$6:J876),0)</f>
        <v>0</v>
      </c>
      <c r="M876" s="155">
        <f>IF(K876=1,SUM($K$6:K876),0)</f>
        <v>0</v>
      </c>
      <c r="N876" s="165">
        <f t="shared" si="70"/>
        <v>0</v>
      </c>
      <c r="O876" s="155">
        <f t="shared" si="71"/>
        <v>0</v>
      </c>
      <c r="P876" s="155">
        <f>IF(O876=1,SUM($O$6:O876),0)</f>
        <v>0</v>
      </c>
    </row>
    <row r="877" spans="1:16" ht="15" customHeight="1">
      <c r="A877" s="15"/>
      <c r="B877" s="194">
        <v>18</v>
      </c>
      <c r="C877" s="109" t="s">
        <v>317</v>
      </c>
      <c r="D877" s="279" t="s">
        <v>47</v>
      </c>
      <c r="E877" s="280" t="s">
        <v>297</v>
      </c>
      <c r="F877" s="281">
        <v>198700</v>
      </c>
      <c r="G877" s="281">
        <v>198700</v>
      </c>
      <c r="H877" s="171"/>
      <c r="I877" s="88">
        <f t="shared" ref="I877:I941" si="72">IF($I$5=$G$4,G877,(IF($I$5=$F$4,F877,0)))</f>
        <v>198700</v>
      </c>
      <c r="J877" s="163">
        <f t="shared" si="68"/>
        <v>0</v>
      </c>
      <c r="K877" s="155">
        <f t="shared" si="69"/>
        <v>0</v>
      </c>
      <c r="L877" s="155">
        <f>IF(J877=1,SUM($J$6:J877),0)</f>
        <v>0</v>
      </c>
      <c r="M877" s="155">
        <f>IF(K877=1,SUM($K$6:K877),0)</f>
        <v>0</v>
      </c>
      <c r="N877" s="165">
        <f t="shared" si="70"/>
        <v>0</v>
      </c>
      <c r="O877" s="155">
        <f t="shared" si="71"/>
        <v>0</v>
      </c>
      <c r="P877" s="155">
        <f>IF(O877=1,SUM($O$6:O877),0)</f>
        <v>0</v>
      </c>
    </row>
    <row r="878" spans="1:16" ht="15" customHeight="1">
      <c r="A878" s="15"/>
      <c r="B878" s="194">
        <v>19</v>
      </c>
      <c r="C878" s="109" t="s">
        <v>312</v>
      </c>
      <c r="D878" s="279" t="s">
        <v>47</v>
      </c>
      <c r="E878" s="280" t="s">
        <v>297</v>
      </c>
      <c r="F878" s="281">
        <v>272600</v>
      </c>
      <c r="G878" s="281">
        <v>272600</v>
      </c>
      <c r="H878" s="171"/>
      <c r="I878" s="88">
        <f t="shared" si="72"/>
        <v>272600</v>
      </c>
      <c r="J878" s="163">
        <f t="shared" si="68"/>
        <v>0</v>
      </c>
      <c r="K878" s="155">
        <f t="shared" si="69"/>
        <v>0</v>
      </c>
      <c r="L878" s="155">
        <f>IF(J878=1,SUM($J$6:J878),0)</f>
        <v>0</v>
      </c>
      <c r="M878" s="155">
        <f>IF(K878=1,SUM($K$6:K878),0)</f>
        <v>0</v>
      </c>
      <c r="N878" s="165">
        <f t="shared" si="70"/>
        <v>0</v>
      </c>
      <c r="O878" s="155">
        <f t="shared" si="71"/>
        <v>0</v>
      </c>
      <c r="P878" s="155">
        <f>IF(O878=1,SUM($O$6:O878),0)</f>
        <v>0</v>
      </c>
    </row>
    <row r="879" spans="1:16" ht="15" customHeight="1">
      <c r="A879" s="15"/>
      <c r="B879" s="194">
        <v>20</v>
      </c>
      <c r="C879" s="109" t="s">
        <v>314</v>
      </c>
      <c r="D879" s="279" t="s">
        <v>47</v>
      </c>
      <c r="E879" s="280" t="s">
        <v>297</v>
      </c>
      <c r="F879" s="281">
        <v>243400</v>
      </c>
      <c r="G879" s="281">
        <v>243400</v>
      </c>
      <c r="H879" s="171"/>
      <c r="I879" s="88">
        <f t="shared" si="72"/>
        <v>243400</v>
      </c>
      <c r="J879" s="163">
        <f t="shared" si="68"/>
        <v>0</v>
      </c>
      <c r="K879" s="155">
        <f t="shared" si="69"/>
        <v>0</v>
      </c>
      <c r="L879" s="155">
        <f>IF(J879=1,SUM($J$6:J879),0)</f>
        <v>0</v>
      </c>
      <c r="M879" s="155">
        <f>IF(K879=1,SUM($K$6:K879),0)</f>
        <v>0</v>
      </c>
      <c r="N879" s="165">
        <f t="shared" si="70"/>
        <v>0</v>
      </c>
      <c r="O879" s="155">
        <f t="shared" si="71"/>
        <v>0</v>
      </c>
      <c r="P879" s="155">
        <f>IF(O879=1,SUM($O$6:O879),0)</f>
        <v>0</v>
      </c>
    </row>
    <row r="880" spans="1:16" ht="15" customHeight="1">
      <c r="A880" s="15"/>
      <c r="B880" s="194">
        <v>21</v>
      </c>
      <c r="C880" s="109" t="s">
        <v>316</v>
      </c>
      <c r="D880" s="279" t="s">
        <v>47</v>
      </c>
      <c r="E880" s="280" t="s">
        <v>297</v>
      </c>
      <c r="F880" s="281">
        <v>179300</v>
      </c>
      <c r="G880" s="281">
        <v>179300</v>
      </c>
      <c r="H880" s="171"/>
      <c r="I880" s="88">
        <f t="shared" si="72"/>
        <v>179300</v>
      </c>
      <c r="J880" s="163">
        <f t="shared" si="68"/>
        <v>0</v>
      </c>
      <c r="K880" s="155">
        <f t="shared" si="69"/>
        <v>0</v>
      </c>
      <c r="L880" s="155">
        <f>IF(J880=1,SUM($J$6:J880),0)</f>
        <v>0</v>
      </c>
      <c r="M880" s="155">
        <f>IF(K880=1,SUM($K$6:K880),0)</f>
        <v>0</v>
      </c>
      <c r="N880" s="165">
        <f t="shared" si="70"/>
        <v>0</v>
      </c>
      <c r="O880" s="155">
        <f t="shared" si="71"/>
        <v>0</v>
      </c>
      <c r="P880" s="155">
        <f>IF(O880=1,SUM($O$6:O880),0)</f>
        <v>0</v>
      </c>
    </row>
    <row r="881" spans="1:16" ht="15" customHeight="1">
      <c r="A881" s="15"/>
      <c r="B881" s="194">
        <v>22</v>
      </c>
      <c r="C881" s="109" t="s">
        <v>318</v>
      </c>
      <c r="D881" s="279" t="s">
        <v>47</v>
      </c>
      <c r="E881" s="280" t="s">
        <v>297</v>
      </c>
      <c r="F881" s="281">
        <v>151900</v>
      </c>
      <c r="G881" s="281">
        <v>151900</v>
      </c>
      <c r="H881" s="171"/>
      <c r="I881" s="88">
        <f t="shared" si="72"/>
        <v>151900</v>
      </c>
      <c r="J881" s="163">
        <f t="shared" si="68"/>
        <v>0</v>
      </c>
      <c r="K881" s="155">
        <f t="shared" si="69"/>
        <v>0</v>
      </c>
      <c r="L881" s="155">
        <f>IF(J881=1,SUM($J$6:J881),0)</f>
        <v>0</v>
      </c>
      <c r="M881" s="155">
        <f>IF(K881=1,SUM($K$6:K881),0)</f>
        <v>0</v>
      </c>
      <c r="N881" s="165">
        <f t="shared" si="70"/>
        <v>0</v>
      </c>
      <c r="O881" s="155">
        <f t="shared" si="71"/>
        <v>0</v>
      </c>
      <c r="P881" s="155">
        <f>IF(O881=1,SUM($O$6:O881),0)</f>
        <v>0</v>
      </c>
    </row>
    <row r="882" spans="1:16" ht="15" customHeight="1">
      <c r="A882" s="15"/>
      <c r="B882" s="194">
        <v>23</v>
      </c>
      <c r="C882" s="109" t="s">
        <v>772</v>
      </c>
      <c r="D882" s="279" t="s">
        <v>47</v>
      </c>
      <c r="E882" s="280" t="s">
        <v>297</v>
      </c>
      <c r="F882" s="281">
        <v>136485.10978061482</v>
      </c>
      <c r="G882" s="281">
        <v>136485.10978061482</v>
      </c>
      <c r="H882" s="171"/>
      <c r="I882" s="88">
        <f t="shared" si="72"/>
        <v>136485.10978061482</v>
      </c>
      <c r="J882" s="163">
        <f t="shared" si="68"/>
        <v>0</v>
      </c>
      <c r="K882" s="155">
        <f t="shared" si="69"/>
        <v>0</v>
      </c>
      <c r="L882" s="155">
        <f>IF(J882=1,SUM($J$6:J882),0)</f>
        <v>0</v>
      </c>
      <c r="M882" s="155">
        <f>IF(K882=1,SUM($K$6:K882),0)</f>
        <v>0</v>
      </c>
      <c r="N882" s="165">
        <f t="shared" si="70"/>
        <v>0</v>
      </c>
      <c r="O882" s="155">
        <f t="shared" si="71"/>
        <v>0</v>
      </c>
      <c r="P882" s="155">
        <f>IF(O882=1,SUM($O$6:O882),0)</f>
        <v>0</v>
      </c>
    </row>
    <row r="883" spans="1:16" ht="15" customHeight="1">
      <c r="A883" s="15"/>
      <c r="B883" s="194">
        <v>24</v>
      </c>
      <c r="C883" s="109" t="s">
        <v>773</v>
      </c>
      <c r="D883" s="279" t="s">
        <v>47</v>
      </c>
      <c r="E883" s="280" t="s">
        <v>297</v>
      </c>
      <c r="F883" s="281">
        <v>125481.16630030893</v>
      </c>
      <c r="G883" s="281">
        <v>125481.16630030893</v>
      </c>
      <c r="H883" s="171"/>
      <c r="I883" s="88">
        <f t="shared" si="72"/>
        <v>125481.16630030893</v>
      </c>
      <c r="J883" s="163">
        <f t="shared" si="68"/>
        <v>0</v>
      </c>
      <c r="K883" s="155">
        <f t="shared" si="69"/>
        <v>0</v>
      </c>
      <c r="L883" s="155">
        <f>IF(J883=1,SUM($J$6:J883),0)</f>
        <v>0</v>
      </c>
      <c r="M883" s="155">
        <f>IF(K883=1,SUM($K$6:K883),0)</f>
        <v>0</v>
      </c>
      <c r="N883" s="165">
        <f t="shared" si="70"/>
        <v>0</v>
      </c>
      <c r="O883" s="155">
        <f t="shared" si="71"/>
        <v>0</v>
      </c>
      <c r="P883" s="155">
        <f>IF(O883=1,SUM($O$6:O883),0)</f>
        <v>0</v>
      </c>
    </row>
    <row r="884" spans="1:16" ht="15" customHeight="1">
      <c r="A884" s="15"/>
      <c r="B884" s="194">
        <v>25</v>
      </c>
      <c r="C884" s="109" t="s">
        <v>476</v>
      </c>
      <c r="D884" s="279" t="s">
        <v>47</v>
      </c>
      <c r="E884" s="280" t="s">
        <v>297</v>
      </c>
      <c r="F884" s="281">
        <v>115200</v>
      </c>
      <c r="G884" s="281">
        <v>115200</v>
      </c>
      <c r="H884" s="171"/>
      <c r="I884" s="88">
        <f t="shared" si="72"/>
        <v>115200</v>
      </c>
      <c r="J884" s="163">
        <f t="shared" si="68"/>
        <v>0</v>
      </c>
      <c r="K884" s="155">
        <f t="shared" si="69"/>
        <v>0</v>
      </c>
      <c r="L884" s="155">
        <f>IF(J884=1,SUM($J$6:J884),0)</f>
        <v>0</v>
      </c>
      <c r="M884" s="155">
        <f>IF(K884=1,SUM($K$6:K884),0)</f>
        <v>0</v>
      </c>
      <c r="N884" s="165">
        <f t="shared" si="70"/>
        <v>0</v>
      </c>
      <c r="O884" s="155">
        <f t="shared" si="71"/>
        <v>0</v>
      </c>
      <c r="P884" s="155">
        <f>IF(O884=1,SUM($O$6:O884),0)</f>
        <v>0</v>
      </c>
    </row>
    <row r="885" spans="1:16" ht="15" customHeight="1">
      <c r="A885" s="15"/>
      <c r="B885" s="194">
        <v>26</v>
      </c>
      <c r="C885" s="109" t="s">
        <v>477</v>
      </c>
      <c r="D885" s="279" t="s">
        <v>47</v>
      </c>
      <c r="E885" s="280" t="s">
        <v>297</v>
      </c>
      <c r="F885" s="281">
        <v>115000</v>
      </c>
      <c r="G885" s="281">
        <v>115000</v>
      </c>
      <c r="H885" s="171"/>
      <c r="I885" s="88">
        <f t="shared" si="72"/>
        <v>115000</v>
      </c>
      <c r="J885" s="163">
        <f t="shared" si="68"/>
        <v>0</v>
      </c>
      <c r="K885" s="155">
        <f t="shared" si="69"/>
        <v>0</v>
      </c>
      <c r="L885" s="155">
        <f>IF(J885=1,SUM($J$6:J885),0)</f>
        <v>0</v>
      </c>
      <c r="M885" s="155">
        <f>IF(K885=1,SUM($K$6:K885),0)</f>
        <v>0</v>
      </c>
      <c r="N885" s="165">
        <f t="shared" si="70"/>
        <v>0</v>
      </c>
      <c r="O885" s="155">
        <f t="shared" si="71"/>
        <v>0</v>
      </c>
      <c r="P885" s="155">
        <f>IF(O885=1,SUM($O$6:O885),0)</f>
        <v>0</v>
      </c>
    </row>
    <row r="886" spans="1:16" ht="15" customHeight="1">
      <c r="A886" s="17"/>
      <c r="B886" s="194">
        <v>27</v>
      </c>
      <c r="C886" s="109" t="s">
        <v>478</v>
      </c>
      <c r="D886" s="279" t="s">
        <v>47</v>
      </c>
      <c r="E886" s="280" t="s">
        <v>297</v>
      </c>
      <c r="F886" s="281">
        <v>101800</v>
      </c>
      <c r="G886" s="281">
        <v>101800</v>
      </c>
      <c r="H886" s="171"/>
      <c r="I886" s="88">
        <f t="shared" si="72"/>
        <v>101800</v>
      </c>
      <c r="J886" s="163">
        <f t="shared" si="68"/>
        <v>0</v>
      </c>
      <c r="K886" s="155">
        <f t="shared" si="69"/>
        <v>0</v>
      </c>
      <c r="L886" s="155">
        <f>IF(J886=1,SUM($J$6:J886),0)</f>
        <v>0</v>
      </c>
      <c r="M886" s="155">
        <f>IF(K886=1,SUM($K$6:K886),0)</f>
        <v>0</v>
      </c>
      <c r="N886" s="165">
        <f t="shared" si="70"/>
        <v>0</v>
      </c>
      <c r="O886" s="155">
        <f t="shared" si="71"/>
        <v>0</v>
      </c>
      <c r="P886" s="155">
        <f>IF(O886=1,SUM($O$6:O886),0)</f>
        <v>0</v>
      </c>
    </row>
    <row r="887" spans="1:16" ht="15" customHeight="1">
      <c r="A887" s="15"/>
      <c r="B887" s="194">
        <v>28</v>
      </c>
      <c r="C887" s="109" t="s">
        <v>319</v>
      </c>
      <c r="D887" s="279" t="s">
        <v>47</v>
      </c>
      <c r="E887" s="280" t="s">
        <v>297</v>
      </c>
      <c r="F887" s="281">
        <v>523270.00000000006</v>
      </c>
      <c r="G887" s="281">
        <v>523270.00000000006</v>
      </c>
      <c r="H887" s="171"/>
      <c r="I887" s="88">
        <f t="shared" si="72"/>
        <v>523270.00000000006</v>
      </c>
      <c r="J887" s="163">
        <f t="shared" si="68"/>
        <v>0</v>
      </c>
      <c r="K887" s="155">
        <f t="shared" si="69"/>
        <v>0</v>
      </c>
      <c r="L887" s="155">
        <f>IF(J887=1,SUM($J$6:J887),0)</f>
        <v>0</v>
      </c>
      <c r="M887" s="155">
        <f>IF(K887=1,SUM($K$6:K887),0)</f>
        <v>0</v>
      </c>
      <c r="N887" s="165">
        <f t="shared" si="70"/>
        <v>0</v>
      </c>
      <c r="O887" s="155">
        <f t="shared" si="71"/>
        <v>0</v>
      </c>
      <c r="P887" s="155">
        <f>IF(O887=1,SUM($O$6:O887),0)</f>
        <v>0</v>
      </c>
    </row>
    <row r="888" spans="1:16" ht="15" customHeight="1">
      <c r="A888" s="15"/>
      <c r="B888" s="194">
        <v>29</v>
      </c>
      <c r="C888" s="109" t="s">
        <v>320</v>
      </c>
      <c r="D888" s="279" t="s">
        <v>47</v>
      </c>
      <c r="E888" s="280" t="s">
        <v>297</v>
      </c>
      <c r="F888" s="281">
        <v>523270.00000000006</v>
      </c>
      <c r="G888" s="281">
        <v>523270.00000000006</v>
      </c>
      <c r="H888" s="171"/>
      <c r="I888" s="88">
        <f t="shared" si="72"/>
        <v>523270.00000000006</v>
      </c>
      <c r="J888" s="163">
        <f t="shared" si="68"/>
        <v>0</v>
      </c>
      <c r="K888" s="155">
        <f t="shared" si="69"/>
        <v>0</v>
      </c>
      <c r="L888" s="155">
        <f>IF(J888=1,SUM($J$6:J888),0)</f>
        <v>0</v>
      </c>
      <c r="M888" s="155">
        <f>IF(K888=1,SUM($K$6:K888),0)</f>
        <v>0</v>
      </c>
      <c r="N888" s="165">
        <f t="shared" si="70"/>
        <v>0</v>
      </c>
      <c r="O888" s="155">
        <f t="shared" si="71"/>
        <v>0</v>
      </c>
      <c r="P888" s="155">
        <f>IF(O888=1,SUM($O$6:O888),0)</f>
        <v>0</v>
      </c>
    </row>
    <row r="889" spans="1:16" ht="15" customHeight="1">
      <c r="A889" s="15"/>
      <c r="B889" s="194">
        <v>30</v>
      </c>
      <c r="C889" s="109" t="s">
        <v>321</v>
      </c>
      <c r="D889" s="279" t="s">
        <v>47</v>
      </c>
      <c r="E889" s="280" t="s">
        <v>297</v>
      </c>
      <c r="F889" s="281">
        <v>408430.00000000006</v>
      </c>
      <c r="G889" s="281">
        <v>408430.00000000006</v>
      </c>
      <c r="H889" s="171"/>
      <c r="I889" s="88">
        <f t="shared" si="72"/>
        <v>408430.00000000006</v>
      </c>
      <c r="J889" s="163">
        <f t="shared" si="68"/>
        <v>0</v>
      </c>
      <c r="K889" s="155">
        <f t="shared" si="69"/>
        <v>0</v>
      </c>
      <c r="L889" s="155">
        <f>IF(J889=1,SUM($J$6:J889),0)</f>
        <v>0</v>
      </c>
      <c r="M889" s="155">
        <f>IF(K889=1,SUM($K$6:K889),0)</f>
        <v>0</v>
      </c>
      <c r="N889" s="165">
        <f t="shared" si="70"/>
        <v>0</v>
      </c>
      <c r="O889" s="155">
        <f t="shared" si="71"/>
        <v>0</v>
      </c>
      <c r="P889" s="155">
        <f>IF(O889=1,SUM($O$6:O889),0)</f>
        <v>0</v>
      </c>
    </row>
    <row r="890" spans="1:16" ht="15" customHeight="1">
      <c r="A890" s="15"/>
      <c r="B890" s="194">
        <v>31</v>
      </c>
      <c r="C890" s="109" t="s">
        <v>322</v>
      </c>
      <c r="D890" s="279" t="s">
        <v>47</v>
      </c>
      <c r="E890" s="280" t="s">
        <v>297</v>
      </c>
      <c r="F890" s="281">
        <v>386870.00000000006</v>
      </c>
      <c r="G890" s="281">
        <v>386870.00000000006</v>
      </c>
      <c r="H890" s="171"/>
      <c r="I890" s="88">
        <f t="shared" si="72"/>
        <v>386870.00000000006</v>
      </c>
      <c r="J890" s="163">
        <f t="shared" si="68"/>
        <v>0</v>
      </c>
      <c r="K890" s="155">
        <f t="shared" si="69"/>
        <v>0</v>
      </c>
      <c r="L890" s="155">
        <f>IF(J890=1,SUM($J$6:J890),0)</f>
        <v>0</v>
      </c>
      <c r="M890" s="155">
        <f>IF(K890=1,SUM($K$6:K890),0)</f>
        <v>0</v>
      </c>
      <c r="N890" s="165">
        <f t="shared" si="70"/>
        <v>0</v>
      </c>
      <c r="O890" s="155">
        <f t="shared" si="71"/>
        <v>0</v>
      </c>
      <c r="P890" s="155">
        <f>IF(O890=1,SUM($O$6:O890),0)</f>
        <v>0</v>
      </c>
    </row>
    <row r="891" spans="1:16" ht="15" customHeight="1">
      <c r="A891" s="15"/>
      <c r="B891" s="194">
        <v>32</v>
      </c>
      <c r="C891" s="109" t="s">
        <v>323</v>
      </c>
      <c r="D891" s="279" t="s">
        <v>47</v>
      </c>
      <c r="E891" s="280" t="s">
        <v>297</v>
      </c>
      <c r="F891" s="281">
        <v>330110</v>
      </c>
      <c r="G891" s="281">
        <v>330110</v>
      </c>
      <c r="H891" s="171"/>
      <c r="I891" s="88">
        <f t="shared" si="72"/>
        <v>330110</v>
      </c>
      <c r="J891" s="163">
        <f t="shared" si="68"/>
        <v>0</v>
      </c>
      <c r="K891" s="155">
        <f t="shared" si="69"/>
        <v>0</v>
      </c>
      <c r="L891" s="155">
        <f>IF(J891=1,SUM($J$6:J891),0)</f>
        <v>0</v>
      </c>
      <c r="M891" s="155">
        <f>IF(K891=1,SUM($K$6:K891),0)</f>
        <v>0</v>
      </c>
      <c r="N891" s="165">
        <f t="shared" si="70"/>
        <v>0</v>
      </c>
      <c r="O891" s="155">
        <f t="shared" si="71"/>
        <v>0</v>
      </c>
      <c r="P891" s="155">
        <f>IF(O891=1,SUM($O$6:O891),0)</f>
        <v>0</v>
      </c>
    </row>
    <row r="892" spans="1:16" ht="15" customHeight="1">
      <c r="A892" s="15"/>
      <c r="B892" s="194">
        <v>33</v>
      </c>
      <c r="C892" s="109" t="s">
        <v>324</v>
      </c>
      <c r="D892" s="279" t="s">
        <v>47</v>
      </c>
      <c r="E892" s="280" t="s">
        <v>297</v>
      </c>
      <c r="F892" s="281">
        <v>319990</v>
      </c>
      <c r="G892" s="281">
        <v>319990</v>
      </c>
      <c r="H892" s="171"/>
      <c r="I892" s="88">
        <f t="shared" si="72"/>
        <v>319990</v>
      </c>
      <c r="J892" s="163">
        <f t="shared" si="68"/>
        <v>0</v>
      </c>
      <c r="K892" s="155">
        <f t="shared" si="69"/>
        <v>0</v>
      </c>
      <c r="L892" s="155">
        <f>IF(J892=1,SUM($J$6:J892),0)</f>
        <v>0</v>
      </c>
      <c r="M892" s="155">
        <f>IF(K892=1,SUM($K$6:K892),0)</f>
        <v>0</v>
      </c>
      <c r="N892" s="165">
        <f t="shared" si="70"/>
        <v>0</v>
      </c>
      <c r="O892" s="155">
        <f t="shared" si="71"/>
        <v>0</v>
      </c>
      <c r="P892" s="155">
        <f>IF(O892=1,SUM($O$6:O892),0)</f>
        <v>0</v>
      </c>
    </row>
    <row r="893" spans="1:16" ht="15" customHeight="1">
      <c r="A893" s="15"/>
      <c r="B893" s="194">
        <v>34</v>
      </c>
      <c r="C893" s="109" t="s">
        <v>325</v>
      </c>
      <c r="D893" s="279" t="s">
        <v>47</v>
      </c>
      <c r="E893" s="280" t="s">
        <v>297</v>
      </c>
      <c r="F893" s="281">
        <v>319660</v>
      </c>
      <c r="G893" s="281">
        <v>319660</v>
      </c>
      <c r="H893" s="171"/>
      <c r="I893" s="88">
        <f t="shared" si="72"/>
        <v>319660</v>
      </c>
      <c r="J893" s="163">
        <f t="shared" si="68"/>
        <v>0</v>
      </c>
      <c r="K893" s="155">
        <f t="shared" si="69"/>
        <v>0</v>
      </c>
      <c r="L893" s="155">
        <f>IF(J893=1,SUM($J$6:J893),0)</f>
        <v>0</v>
      </c>
      <c r="M893" s="155">
        <f>IF(K893=1,SUM($K$6:K893),0)</f>
        <v>0</v>
      </c>
      <c r="N893" s="165">
        <f t="shared" si="70"/>
        <v>0</v>
      </c>
      <c r="O893" s="155">
        <f t="shared" si="71"/>
        <v>0</v>
      </c>
      <c r="P893" s="155">
        <f>IF(O893=1,SUM($O$6:O893),0)</f>
        <v>0</v>
      </c>
    </row>
    <row r="894" spans="1:16" ht="15" customHeight="1">
      <c r="A894" s="15"/>
      <c r="B894" s="194">
        <v>35</v>
      </c>
      <c r="C894" s="109" t="s">
        <v>326</v>
      </c>
      <c r="D894" s="279" t="s">
        <v>47</v>
      </c>
      <c r="E894" s="280" t="s">
        <v>297</v>
      </c>
      <c r="F894" s="281">
        <v>271700</v>
      </c>
      <c r="G894" s="281">
        <v>271700</v>
      </c>
      <c r="H894" s="171"/>
      <c r="I894" s="88">
        <f t="shared" si="72"/>
        <v>271700</v>
      </c>
      <c r="J894" s="163">
        <f t="shared" si="68"/>
        <v>0</v>
      </c>
      <c r="K894" s="155">
        <f t="shared" si="69"/>
        <v>0</v>
      </c>
      <c r="L894" s="155">
        <f>IF(J894=1,SUM($J$6:J894),0)</f>
        <v>0</v>
      </c>
      <c r="M894" s="155">
        <f>IF(K894=1,SUM($K$6:K894),0)</f>
        <v>0</v>
      </c>
      <c r="N894" s="165">
        <f t="shared" si="70"/>
        <v>0</v>
      </c>
      <c r="O894" s="155">
        <f t="shared" si="71"/>
        <v>0</v>
      </c>
      <c r="P894" s="155">
        <f>IF(O894=1,SUM($O$6:O894),0)</f>
        <v>0</v>
      </c>
    </row>
    <row r="895" spans="1:16" ht="15" customHeight="1">
      <c r="A895" s="15"/>
      <c r="B895" s="194">
        <v>36</v>
      </c>
      <c r="C895" s="109" t="s">
        <v>327</v>
      </c>
      <c r="D895" s="279" t="s">
        <v>47</v>
      </c>
      <c r="E895" s="280" t="s">
        <v>297</v>
      </c>
      <c r="F895" s="281">
        <v>303600</v>
      </c>
      <c r="G895" s="281">
        <v>303600</v>
      </c>
      <c r="H895" s="171"/>
      <c r="I895" s="88">
        <f t="shared" si="72"/>
        <v>303600</v>
      </c>
      <c r="J895" s="163">
        <f t="shared" si="68"/>
        <v>0</v>
      </c>
      <c r="K895" s="155">
        <f t="shared" si="69"/>
        <v>0</v>
      </c>
      <c r="L895" s="155">
        <f>IF(J895=1,SUM($J$6:J895),0)</f>
        <v>0</v>
      </c>
      <c r="M895" s="155">
        <f>IF(K895=1,SUM($K$6:K895),0)</f>
        <v>0</v>
      </c>
      <c r="N895" s="165">
        <f t="shared" si="70"/>
        <v>0</v>
      </c>
      <c r="O895" s="155">
        <f t="shared" si="71"/>
        <v>0</v>
      </c>
      <c r="P895" s="155">
        <f>IF(O895=1,SUM($O$6:O895),0)</f>
        <v>0</v>
      </c>
    </row>
    <row r="896" spans="1:16" ht="15" customHeight="1">
      <c r="A896" s="15"/>
      <c r="B896" s="194">
        <v>37</v>
      </c>
      <c r="C896" s="109" t="s">
        <v>328</v>
      </c>
      <c r="D896" s="279" t="s">
        <v>47</v>
      </c>
      <c r="E896" s="280" t="s">
        <v>297</v>
      </c>
      <c r="F896" s="281">
        <v>294910</v>
      </c>
      <c r="G896" s="281">
        <v>294910</v>
      </c>
      <c r="H896" s="171"/>
      <c r="I896" s="88">
        <f t="shared" si="72"/>
        <v>294910</v>
      </c>
      <c r="J896" s="163">
        <f t="shared" si="68"/>
        <v>0</v>
      </c>
      <c r="K896" s="155">
        <f t="shared" si="69"/>
        <v>0</v>
      </c>
      <c r="L896" s="155">
        <f>IF(J896=1,SUM($J$6:J896),0)</f>
        <v>0</v>
      </c>
      <c r="M896" s="155">
        <f>IF(K896=1,SUM($K$6:K896),0)</f>
        <v>0</v>
      </c>
      <c r="N896" s="165">
        <f t="shared" si="70"/>
        <v>0</v>
      </c>
      <c r="O896" s="155">
        <f t="shared" si="71"/>
        <v>0</v>
      </c>
      <c r="P896" s="155">
        <f>IF(O896=1,SUM($O$6:O896),0)</f>
        <v>0</v>
      </c>
    </row>
    <row r="897" spans="1:16" ht="15" customHeight="1">
      <c r="A897" s="15"/>
      <c r="B897" s="194">
        <v>38</v>
      </c>
      <c r="C897" s="109" t="s">
        <v>329</v>
      </c>
      <c r="D897" s="279" t="s">
        <v>47</v>
      </c>
      <c r="E897" s="280" t="s">
        <v>297</v>
      </c>
      <c r="F897" s="281">
        <v>244640.00000000003</v>
      </c>
      <c r="G897" s="281">
        <v>244640.00000000003</v>
      </c>
      <c r="H897" s="171"/>
      <c r="I897" s="88">
        <f t="shared" si="72"/>
        <v>244640.00000000003</v>
      </c>
      <c r="J897" s="163">
        <f t="shared" si="68"/>
        <v>0</v>
      </c>
      <c r="K897" s="155">
        <f t="shared" si="69"/>
        <v>0</v>
      </c>
      <c r="L897" s="155">
        <f>IF(J897=1,SUM($J$6:J897),0)</f>
        <v>0</v>
      </c>
      <c r="M897" s="155">
        <f>IF(K897=1,SUM($K$6:K897),0)</f>
        <v>0</v>
      </c>
      <c r="N897" s="165">
        <f t="shared" si="70"/>
        <v>0</v>
      </c>
      <c r="O897" s="155">
        <f t="shared" si="71"/>
        <v>0</v>
      </c>
      <c r="P897" s="155">
        <f>IF(O897=1,SUM($O$6:O897),0)</f>
        <v>0</v>
      </c>
    </row>
    <row r="898" spans="1:16" ht="15" customHeight="1">
      <c r="A898" s="15"/>
      <c r="B898" s="194">
        <v>39</v>
      </c>
      <c r="C898" s="109" t="s">
        <v>330</v>
      </c>
      <c r="D898" s="279" t="s">
        <v>47</v>
      </c>
      <c r="E898" s="280" t="s">
        <v>297</v>
      </c>
      <c r="F898" s="281">
        <v>244640.00000000003</v>
      </c>
      <c r="G898" s="281">
        <v>244640.00000000003</v>
      </c>
      <c r="H898" s="171"/>
      <c r="I898" s="88">
        <f t="shared" si="72"/>
        <v>244640.00000000003</v>
      </c>
      <c r="J898" s="163">
        <f t="shared" si="68"/>
        <v>0</v>
      </c>
      <c r="K898" s="155">
        <f t="shared" si="69"/>
        <v>0</v>
      </c>
      <c r="L898" s="155">
        <f>IF(J898=1,SUM($J$6:J898),0)</f>
        <v>0</v>
      </c>
      <c r="M898" s="155">
        <f>IF(K898=1,SUM($K$6:K898),0)</f>
        <v>0</v>
      </c>
      <c r="N898" s="165">
        <f t="shared" si="70"/>
        <v>0</v>
      </c>
      <c r="O898" s="155">
        <f t="shared" si="71"/>
        <v>0</v>
      </c>
      <c r="P898" s="155">
        <f>IF(O898=1,SUM($O$6:O898),0)</f>
        <v>0</v>
      </c>
    </row>
    <row r="899" spans="1:16" ht="15" customHeight="1">
      <c r="A899" s="17"/>
      <c r="B899" s="194">
        <v>40</v>
      </c>
      <c r="C899" s="109" t="s">
        <v>331</v>
      </c>
      <c r="D899" s="279" t="s">
        <v>47</v>
      </c>
      <c r="E899" s="280" t="s">
        <v>297</v>
      </c>
      <c r="F899" s="281">
        <v>217030.00000000003</v>
      </c>
      <c r="G899" s="281">
        <v>217030.00000000003</v>
      </c>
      <c r="H899" s="171"/>
      <c r="I899" s="88">
        <f t="shared" si="72"/>
        <v>217030.00000000003</v>
      </c>
      <c r="J899" s="163">
        <f t="shared" si="68"/>
        <v>0</v>
      </c>
      <c r="K899" s="155">
        <f t="shared" si="69"/>
        <v>0</v>
      </c>
      <c r="L899" s="155">
        <f>IF(J899=1,SUM($J$6:J899),0)</f>
        <v>0</v>
      </c>
      <c r="M899" s="155">
        <f>IF(K899=1,SUM($K$6:K899),0)</f>
        <v>0</v>
      </c>
      <c r="N899" s="165">
        <f t="shared" si="70"/>
        <v>0</v>
      </c>
      <c r="O899" s="155">
        <f t="shared" si="71"/>
        <v>0</v>
      </c>
      <c r="P899" s="155">
        <f>IF(O899=1,SUM($O$6:O899),0)</f>
        <v>0</v>
      </c>
    </row>
    <row r="900" spans="1:16" ht="15" customHeight="1">
      <c r="A900" s="17"/>
      <c r="B900" s="194">
        <v>41</v>
      </c>
      <c r="C900" s="109" t="s">
        <v>332</v>
      </c>
      <c r="D900" s="279" t="s">
        <v>47</v>
      </c>
      <c r="E900" s="280" t="s">
        <v>297</v>
      </c>
      <c r="F900" s="281">
        <v>164120</v>
      </c>
      <c r="G900" s="281">
        <v>164120</v>
      </c>
      <c r="H900" s="171"/>
      <c r="I900" s="88">
        <f t="shared" si="72"/>
        <v>164120</v>
      </c>
      <c r="J900" s="163">
        <f t="shared" si="68"/>
        <v>0</v>
      </c>
      <c r="K900" s="155">
        <f t="shared" si="69"/>
        <v>0</v>
      </c>
      <c r="L900" s="155">
        <f>IF(J900=1,SUM($J$6:J900),0)</f>
        <v>0</v>
      </c>
      <c r="M900" s="155">
        <f>IF(K900=1,SUM($K$6:K900),0)</f>
        <v>0</v>
      </c>
      <c r="N900" s="165">
        <f t="shared" si="70"/>
        <v>0</v>
      </c>
      <c r="O900" s="155">
        <f t="shared" si="71"/>
        <v>0</v>
      </c>
      <c r="P900" s="155">
        <f>IF(O900=1,SUM($O$6:O900),0)</f>
        <v>0</v>
      </c>
    </row>
    <row r="901" spans="1:16" ht="15" customHeight="1">
      <c r="A901" s="15"/>
      <c r="B901" s="194">
        <v>42</v>
      </c>
      <c r="C901" s="109" t="s">
        <v>333</v>
      </c>
      <c r="D901" s="279" t="s">
        <v>47</v>
      </c>
      <c r="E901" s="280" t="s">
        <v>297</v>
      </c>
      <c r="F901" s="281">
        <v>429220.00000000006</v>
      </c>
      <c r="G901" s="281">
        <v>429220.00000000006</v>
      </c>
      <c r="H901" s="171"/>
      <c r="I901" s="88">
        <f t="shared" si="72"/>
        <v>429220.00000000006</v>
      </c>
      <c r="J901" s="163">
        <f t="shared" si="68"/>
        <v>0</v>
      </c>
      <c r="K901" s="155">
        <f t="shared" si="69"/>
        <v>0</v>
      </c>
      <c r="L901" s="155">
        <f>IF(J901=1,SUM($J$6:J901),0)</f>
        <v>0</v>
      </c>
      <c r="M901" s="155">
        <f>IF(K901=1,SUM($K$6:K901),0)</f>
        <v>0</v>
      </c>
      <c r="N901" s="165">
        <f t="shared" si="70"/>
        <v>0</v>
      </c>
      <c r="O901" s="155">
        <f t="shared" si="71"/>
        <v>0</v>
      </c>
      <c r="P901" s="155">
        <f>IF(O901=1,SUM($O$6:O901),0)</f>
        <v>0</v>
      </c>
    </row>
    <row r="902" spans="1:16" ht="15" customHeight="1">
      <c r="A902" s="15"/>
      <c r="B902" s="194">
        <v>43</v>
      </c>
      <c r="C902" s="109" t="s">
        <v>335</v>
      </c>
      <c r="D902" s="279" t="s">
        <v>47</v>
      </c>
      <c r="E902" s="280" t="s">
        <v>297</v>
      </c>
      <c r="F902" s="281">
        <v>338360</v>
      </c>
      <c r="G902" s="281">
        <v>338360</v>
      </c>
      <c r="H902" s="171"/>
      <c r="I902" s="88">
        <f t="shared" si="72"/>
        <v>338360</v>
      </c>
      <c r="J902" s="163">
        <f t="shared" si="68"/>
        <v>0</v>
      </c>
      <c r="K902" s="155">
        <f t="shared" si="69"/>
        <v>0</v>
      </c>
      <c r="L902" s="155">
        <f>IF(J902=1,SUM($J$6:J902),0)</f>
        <v>0</v>
      </c>
      <c r="M902" s="155">
        <f>IF(K902=1,SUM($K$6:K902),0)</f>
        <v>0</v>
      </c>
      <c r="N902" s="165">
        <f t="shared" si="70"/>
        <v>0</v>
      </c>
      <c r="O902" s="155">
        <f t="shared" si="71"/>
        <v>0</v>
      </c>
      <c r="P902" s="155">
        <f>IF(O902=1,SUM($O$6:O902),0)</f>
        <v>0</v>
      </c>
    </row>
    <row r="903" spans="1:16" ht="15" customHeight="1">
      <c r="A903" s="15"/>
      <c r="B903" s="194">
        <v>44</v>
      </c>
      <c r="C903" s="109" t="s">
        <v>337</v>
      </c>
      <c r="D903" s="279" t="s">
        <v>47</v>
      </c>
      <c r="E903" s="280" t="s">
        <v>297</v>
      </c>
      <c r="F903" s="281">
        <v>287760</v>
      </c>
      <c r="G903" s="281">
        <v>287760</v>
      </c>
      <c r="H903" s="171"/>
      <c r="I903" s="88">
        <f t="shared" si="72"/>
        <v>287760</v>
      </c>
      <c r="J903" s="163">
        <f t="shared" si="68"/>
        <v>0</v>
      </c>
      <c r="K903" s="155">
        <f t="shared" si="69"/>
        <v>0</v>
      </c>
      <c r="L903" s="155">
        <f>IF(J903=1,SUM($J$6:J903),0)</f>
        <v>0</v>
      </c>
      <c r="M903" s="155">
        <f>IF(K903=1,SUM($K$6:K903),0)</f>
        <v>0</v>
      </c>
      <c r="N903" s="165">
        <f t="shared" si="70"/>
        <v>0</v>
      </c>
      <c r="O903" s="155">
        <f t="shared" si="71"/>
        <v>0</v>
      </c>
      <c r="P903" s="155">
        <f>IF(O903=1,SUM($O$6:O903),0)</f>
        <v>0</v>
      </c>
    </row>
    <row r="904" spans="1:16" ht="15" customHeight="1">
      <c r="A904" s="15"/>
      <c r="B904" s="194">
        <v>45</v>
      </c>
      <c r="C904" s="109" t="s">
        <v>339</v>
      </c>
      <c r="D904" s="279" t="s">
        <v>47</v>
      </c>
      <c r="E904" s="280" t="s">
        <v>297</v>
      </c>
      <c r="F904" s="281">
        <v>218570.00000000003</v>
      </c>
      <c r="G904" s="281">
        <v>218570.00000000003</v>
      </c>
      <c r="H904" s="171"/>
      <c r="I904" s="88">
        <f t="shared" si="72"/>
        <v>218570.00000000003</v>
      </c>
      <c r="J904" s="163">
        <f t="shared" si="68"/>
        <v>0</v>
      </c>
      <c r="K904" s="155">
        <f t="shared" si="69"/>
        <v>0</v>
      </c>
      <c r="L904" s="155">
        <f>IF(J904=1,SUM($J$6:J904),0)</f>
        <v>0</v>
      </c>
      <c r="M904" s="155">
        <f>IF(K904=1,SUM($K$6:K904),0)</f>
        <v>0</v>
      </c>
      <c r="N904" s="165">
        <f t="shared" si="70"/>
        <v>0</v>
      </c>
      <c r="O904" s="155">
        <f t="shared" si="71"/>
        <v>0</v>
      </c>
      <c r="P904" s="155">
        <f>IF(O904=1,SUM($O$6:O904),0)</f>
        <v>0</v>
      </c>
    </row>
    <row r="905" spans="1:16" ht="15" customHeight="1">
      <c r="A905" s="15"/>
      <c r="B905" s="194">
        <v>46</v>
      </c>
      <c r="C905" s="109" t="s">
        <v>334</v>
      </c>
      <c r="D905" s="279" t="s">
        <v>47</v>
      </c>
      <c r="E905" s="280" t="s">
        <v>297</v>
      </c>
      <c r="F905" s="281">
        <v>299860</v>
      </c>
      <c r="G905" s="281">
        <v>299860</v>
      </c>
      <c r="H905" s="171"/>
      <c r="I905" s="88">
        <f t="shared" si="72"/>
        <v>299860</v>
      </c>
      <c r="J905" s="163">
        <f t="shared" ref="J905:J968" si="73">IF(D905="MDU-KD",1,0)</f>
        <v>0</v>
      </c>
      <c r="K905" s="155">
        <f t="shared" ref="K905:K968" si="74">IF(D905="HDW",1,0)</f>
        <v>0</v>
      </c>
      <c r="L905" s="155">
        <f>IF(J905=1,SUM($J$6:J905),0)</f>
        <v>0</v>
      </c>
      <c r="M905" s="155">
        <f>IF(K905=1,SUM($K$6:K905),0)</f>
        <v>0</v>
      </c>
      <c r="N905" s="165">
        <f t="shared" ref="N905:N968" si="75">IF(L905=0,M905,L905)</f>
        <v>0</v>
      </c>
      <c r="O905" s="155">
        <f t="shared" ref="O905:O968" si="76">IF(E905=0,0,IF(LEFT(C905,11)="Tiang Beton",1,0))</f>
        <v>0</v>
      </c>
      <c r="P905" s="155">
        <f>IF(O905=1,SUM($O$6:O905),0)</f>
        <v>0</v>
      </c>
    </row>
    <row r="906" spans="1:16" ht="15" customHeight="1">
      <c r="A906" s="15"/>
      <c r="B906" s="194">
        <v>47</v>
      </c>
      <c r="C906" s="109" t="s">
        <v>336</v>
      </c>
      <c r="D906" s="279" t="s">
        <v>47</v>
      </c>
      <c r="E906" s="280" t="s">
        <v>297</v>
      </c>
      <c r="F906" s="281">
        <v>267740</v>
      </c>
      <c r="G906" s="281">
        <v>267740</v>
      </c>
      <c r="H906" s="171"/>
      <c r="I906" s="88">
        <f t="shared" si="72"/>
        <v>267740</v>
      </c>
      <c r="J906" s="163">
        <f t="shared" si="73"/>
        <v>0</v>
      </c>
      <c r="K906" s="155">
        <f t="shared" si="74"/>
        <v>0</v>
      </c>
      <c r="L906" s="155">
        <f>IF(J906=1,SUM($J$6:J906),0)</f>
        <v>0</v>
      </c>
      <c r="M906" s="155">
        <f>IF(K906=1,SUM($K$6:K906),0)</f>
        <v>0</v>
      </c>
      <c r="N906" s="165">
        <f t="shared" si="75"/>
        <v>0</v>
      </c>
      <c r="O906" s="155">
        <f t="shared" si="76"/>
        <v>0</v>
      </c>
      <c r="P906" s="155">
        <f>IF(O906=1,SUM($O$6:O906),0)</f>
        <v>0</v>
      </c>
    </row>
    <row r="907" spans="1:16" ht="15" customHeight="1">
      <c r="A907" s="15"/>
      <c r="B907" s="194">
        <v>48</v>
      </c>
      <c r="C907" s="109" t="s">
        <v>338</v>
      </c>
      <c r="D907" s="279" t="s">
        <v>47</v>
      </c>
      <c r="E907" s="280" t="s">
        <v>297</v>
      </c>
      <c r="F907" s="281">
        <v>197230.00000000003</v>
      </c>
      <c r="G907" s="281">
        <v>197230.00000000003</v>
      </c>
      <c r="H907" s="171"/>
      <c r="I907" s="88">
        <f t="shared" si="72"/>
        <v>197230.00000000003</v>
      </c>
      <c r="J907" s="163">
        <f t="shared" si="73"/>
        <v>0</v>
      </c>
      <c r="K907" s="155">
        <f t="shared" si="74"/>
        <v>0</v>
      </c>
      <c r="L907" s="155">
        <f>IF(J907=1,SUM($J$6:J907),0)</f>
        <v>0</v>
      </c>
      <c r="M907" s="155">
        <f>IF(K907=1,SUM($K$6:K907),0)</f>
        <v>0</v>
      </c>
      <c r="N907" s="165">
        <f t="shared" si="75"/>
        <v>0</v>
      </c>
      <c r="O907" s="155">
        <f t="shared" si="76"/>
        <v>0</v>
      </c>
      <c r="P907" s="155">
        <f>IF(O907=1,SUM($O$6:O907),0)</f>
        <v>0</v>
      </c>
    </row>
    <row r="908" spans="1:16" ht="15" customHeight="1">
      <c r="A908" s="17"/>
      <c r="B908" s="194">
        <v>49</v>
      </c>
      <c r="C908" s="109" t="s">
        <v>340</v>
      </c>
      <c r="D908" s="279" t="s">
        <v>47</v>
      </c>
      <c r="E908" s="280" t="s">
        <v>297</v>
      </c>
      <c r="F908" s="281">
        <v>167090</v>
      </c>
      <c r="G908" s="281">
        <v>167090</v>
      </c>
      <c r="H908" s="171"/>
      <c r="I908" s="88">
        <f t="shared" si="72"/>
        <v>167090</v>
      </c>
      <c r="J908" s="163">
        <f t="shared" si="73"/>
        <v>0</v>
      </c>
      <c r="K908" s="155">
        <f t="shared" si="74"/>
        <v>0</v>
      </c>
      <c r="L908" s="155">
        <f>IF(J908=1,SUM($J$6:J908),0)</f>
        <v>0</v>
      </c>
      <c r="M908" s="155">
        <f>IF(K908=1,SUM($K$6:K908),0)</f>
        <v>0</v>
      </c>
      <c r="N908" s="165">
        <f t="shared" si="75"/>
        <v>0</v>
      </c>
      <c r="O908" s="155">
        <f t="shared" si="76"/>
        <v>0</v>
      </c>
      <c r="P908" s="155">
        <f>IF(O908=1,SUM($O$6:O908),0)</f>
        <v>0</v>
      </c>
    </row>
    <row r="909" spans="1:16" ht="15" customHeight="1">
      <c r="A909" s="17"/>
      <c r="B909" s="194">
        <v>50</v>
      </c>
      <c r="C909" s="109" t="s">
        <v>774</v>
      </c>
      <c r="D909" s="279" t="s">
        <v>47</v>
      </c>
      <c r="E909" s="280" t="s">
        <v>297</v>
      </c>
      <c r="F909" s="281">
        <v>150133.62075867632</v>
      </c>
      <c r="G909" s="281">
        <v>150133.62075867632</v>
      </c>
      <c r="H909" s="171"/>
      <c r="I909" s="88">
        <f t="shared" si="72"/>
        <v>150133.62075867632</v>
      </c>
      <c r="J909" s="163">
        <f t="shared" si="73"/>
        <v>0</v>
      </c>
      <c r="K909" s="155">
        <f t="shared" si="74"/>
        <v>0</v>
      </c>
      <c r="L909" s="155">
        <f>IF(J909=1,SUM($J$6:J909),0)</f>
        <v>0</v>
      </c>
      <c r="M909" s="155">
        <f>IF(K909=1,SUM($K$6:K909),0)</f>
        <v>0</v>
      </c>
      <c r="N909" s="165">
        <f t="shared" si="75"/>
        <v>0</v>
      </c>
      <c r="O909" s="155">
        <f t="shared" si="76"/>
        <v>0</v>
      </c>
      <c r="P909" s="155">
        <f>IF(O909=1,SUM($O$6:O909),0)</f>
        <v>0</v>
      </c>
    </row>
    <row r="910" spans="1:16" ht="15" customHeight="1">
      <c r="A910" s="17"/>
      <c r="B910" s="194">
        <v>51</v>
      </c>
      <c r="C910" s="109" t="s">
        <v>775</v>
      </c>
      <c r="D910" s="279" t="s">
        <v>47</v>
      </c>
      <c r="E910" s="280" t="s">
        <v>297</v>
      </c>
      <c r="F910" s="281">
        <v>138029.28293033983</v>
      </c>
      <c r="G910" s="281">
        <v>138029.28293033983</v>
      </c>
      <c r="H910" s="171"/>
      <c r="I910" s="88">
        <f t="shared" si="72"/>
        <v>138029.28293033983</v>
      </c>
      <c r="J910" s="163">
        <f t="shared" si="73"/>
        <v>0</v>
      </c>
      <c r="K910" s="155">
        <f t="shared" si="74"/>
        <v>0</v>
      </c>
      <c r="L910" s="155">
        <f>IF(J910=1,SUM($J$6:J910),0)</f>
        <v>0</v>
      </c>
      <c r="M910" s="155">
        <f>IF(K910=1,SUM($K$6:K910),0)</f>
        <v>0</v>
      </c>
      <c r="N910" s="165">
        <f t="shared" si="75"/>
        <v>0</v>
      </c>
      <c r="O910" s="155">
        <f t="shared" si="76"/>
        <v>0</v>
      </c>
      <c r="P910" s="155">
        <f>IF(O910=1,SUM($O$6:O910),0)</f>
        <v>0</v>
      </c>
    </row>
    <row r="911" spans="1:16" ht="15" customHeight="1">
      <c r="A911" s="17"/>
      <c r="B911" s="194">
        <v>52</v>
      </c>
      <c r="C911" s="109" t="s">
        <v>776</v>
      </c>
      <c r="D911" s="279" t="s">
        <v>47</v>
      </c>
      <c r="E911" s="280" t="s">
        <v>297</v>
      </c>
      <c r="F911" s="281">
        <v>126720.00000000001</v>
      </c>
      <c r="G911" s="281">
        <v>126720.00000000001</v>
      </c>
      <c r="H911" s="171"/>
      <c r="I911" s="88">
        <f t="shared" si="72"/>
        <v>126720.00000000001</v>
      </c>
      <c r="J911" s="163">
        <f t="shared" si="73"/>
        <v>0</v>
      </c>
      <c r="K911" s="155">
        <f t="shared" si="74"/>
        <v>0</v>
      </c>
      <c r="L911" s="155">
        <f>IF(J911=1,SUM($J$6:J911),0)</f>
        <v>0</v>
      </c>
      <c r="M911" s="155">
        <f>IF(K911=1,SUM($K$6:K911),0)</f>
        <v>0</v>
      </c>
      <c r="N911" s="165">
        <f t="shared" si="75"/>
        <v>0</v>
      </c>
      <c r="O911" s="155">
        <f t="shared" si="76"/>
        <v>0</v>
      </c>
      <c r="P911" s="155">
        <f>IF(O911=1,SUM($O$6:O911),0)</f>
        <v>0</v>
      </c>
    </row>
    <row r="912" spans="1:16" ht="15" customHeight="1">
      <c r="A912" s="17"/>
      <c r="B912" s="194">
        <v>53</v>
      </c>
      <c r="C912" s="109" t="s">
        <v>777</v>
      </c>
      <c r="D912" s="279" t="s">
        <v>47</v>
      </c>
      <c r="E912" s="280" t="s">
        <v>297</v>
      </c>
      <c r="F912" s="281">
        <v>126500.00000000001</v>
      </c>
      <c r="G912" s="281">
        <v>126500.00000000001</v>
      </c>
      <c r="H912" s="171"/>
      <c r="I912" s="88">
        <f t="shared" si="72"/>
        <v>126500.00000000001</v>
      </c>
      <c r="J912" s="163">
        <f t="shared" si="73"/>
        <v>0</v>
      </c>
      <c r="K912" s="155">
        <f t="shared" si="74"/>
        <v>0</v>
      </c>
      <c r="L912" s="155">
        <f>IF(J912=1,SUM($J$6:J912),0)</f>
        <v>0</v>
      </c>
      <c r="M912" s="155">
        <f>IF(K912=1,SUM($K$6:K912),0)</f>
        <v>0</v>
      </c>
      <c r="N912" s="165">
        <f t="shared" si="75"/>
        <v>0</v>
      </c>
      <c r="O912" s="155">
        <f t="shared" si="76"/>
        <v>0</v>
      </c>
      <c r="P912" s="155">
        <f>IF(O912=1,SUM($O$6:O912),0)</f>
        <v>0</v>
      </c>
    </row>
    <row r="913" spans="1:16" ht="15" customHeight="1">
      <c r="A913" s="15"/>
      <c r="B913" s="194">
        <v>54</v>
      </c>
      <c r="C913" s="109" t="s">
        <v>778</v>
      </c>
      <c r="D913" s="279" t="s">
        <v>47</v>
      </c>
      <c r="E913" s="280" t="s">
        <v>297</v>
      </c>
      <c r="F913" s="281">
        <v>111980.00000000001</v>
      </c>
      <c r="G913" s="281">
        <v>111980.00000000001</v>
      </c>
      <c r="H913" s="171"/>
      <c r="I913" s="88">
        <f t="shared" si="72"/>
        <v>111980.00000000001</v>
      </c>
      <c r="J913" s="163">
        <f t="shared" si="73"/>
        <v>0</v>
      </c>
      <c r="K913" s="155">
        <f t="shared" si="74"/>
        <v>0</v>
      </c>
      <c r="L913" s="155">
        <f>IF(J913=1,SUM($J$6:J913),0)</f>
        <v>0</v>
      </c>
      <c r="M913" s="155">
        <f>IF(K913=1,SUM($K$6:K913),0)</f>
        <v>0</v>
      </c>
      <c r="N913" s="165">
        <f t="shared" si="75"/>
        <v>0</v>
      </c>
      <c r="O913" s="155">
        <f t="shared" si="76"/>
        <v>0</v>
      </c>
      <c r="P913" s="155">
        <f>IF(O913=1,SUM($O$6:O913),0)</f>
        <v>0</v>
      </c>
    </row>
    <row r="914" spans="1:16" ht="15" customHeight="1">
      <c r="A914" s="15"/>
      <c r="B914" s="194">
        <v>55</v>
      </c>
      <c r="C914" s="109" t="s">
        <v>1599</v>
      </c>
      <c r="D914" s="279" t="s">
        <v>47</v>
      </c>
      <c r="E914" s="280" t="s">
        <v>297</v>
      </c>
      <c r="F914" s="281">
        <v>382439</v>
      </c>
      <c r="G914" s="281">
        <v>382400</v>
      </c>
      <c r="H914" s="171"/>
      <c r="I914" s="88">
        <f t="shared" si="72"/>
        <v>382400</v>
      </c>
      <c r="J914" s="163">
        <f t="shared" si="73"/>
        <v>0</v>
      </c>
      <c r="K914" s="155">
        <f t="shared" si="74"/>
        <v>0</v>
      </c>
      <c r="L914" s="155">
        <f>IF(J914=1,SUM($J$6:J914),0)</f>
        <v>0</v>
      </c>
      <c r="M914" s="155">
        <f>IF(K914=1,SUM($K$6:K914),0)</f>
        <v>0</v>
      </c>
      <c r="N914" s="165">
        <f t="shared" si="75"/>
        <v>0</v>
      </c>
      <c r="O914" s="155">
        <f t="shared" si="76"/>
        <v>0</v>
      </c>
      <c r="P914" s="155">
        <f>IF(O914=1,SUM($O$6:O914),0)</f>
        <v>0</v>
      </c>
    </row>
    <row r="915" spans="1:16" ht="15" customHeight="1">
      <c r="A915" s="15"/>
      <c r="B915" s="194">
        <v>56</v>
      </c>
      <c r="C915" s="109" t="s">
        <v>1125</v>
      </c>
      <c r="D915" s="279" t="s">
        <v>47</v>
      </c>
      <c r="E915" s="280" t="s">
        <v>297</v>
      </c>
      <c r="F915" s="281">
        <v>662141.63144094404</v>
      </c>
      <c r="G915" s="281">
        <v>662100</v>
      </c>
      <c r="H915" s="171"/>
      <c r="I915" s="88">
        <f t="shared" si="72"/>
        <v>662100</v>
      </c>
      <c r="J915" s="163">
        <f t="shared" si="73"/>
        <v>0</v>
      </c>
      <c r="K915" s="155">
        <f t="shared" si="74"/>
        <v>0</v>
      </c>
      <c r="L915" s="155">
        <f>IF(J915=1,SUM($J$6:J915),0)</f>
        <v>0</v>
      </c>
      <c r="M915" s="155">
        <f>IF(K915=1,SUM($K$6:K915),0)</f>
        <v>0</v>
      </c>
      <c r="N915" s="165">
        <f t="shared" si="75"/>
        <v>0</v>
      </c>
      <c r="O915" s="155">
        <f t="shared" si="76"/>
        <v>0</v>
      </c>
      <c r="P915" s="155">
        <f>IF(O915=1,SUM($O$6:O915),0)</f>
        <v>0</v>
      </c>
    </row>
    <row r="916" spans="1:16" ht="15" customHeight="1">
      <c r="A916" s="15"/>
      <c r="B916" s="194"/>
      <c r="C916" s="109"/>
      <c r="D916" s="279" t="s">
        <v>48</v>
      </c>
      <c r="E916" s="280"/>
      <c r="F916" s="281"/>
      <c r="G916" s="281"/>
      <c r="H916" s="171"/>
      <c r="I916" s="88">
        <f t="shared" si="72"/>
        <v>0</v>
      </c>
      <c r="J916" s="163">
        <f t="shared" si="73"/>
        <v>0</v>
      </c>
      <c r="K916" s="155">
        <f t="shared" si="74"/>
        <v>0</v>
      </c>
      <c r="L916" s="155">
        <f>IF(J916=1,SUM($J$6:J916),0)</f>
        <v>0</v>
      </c>
      <c r="M916" s="155">
        <f>IF(K916=1,SUM($K$6:K916),0)</f>
        <v>0</v>
      </c>
      <c r="N916" s="165">
        <f t="shared" si="75"/>
        <v>0</v>
      </c>
      <c r="O916" s="155">
        <f t="shared" si="76"/>
        <v>0</v>
      </c>
      <c r="P916" s="155">
        <f>IF(O916=1,SUM($O$6:O916),0)</f>
        <v>0</v>
      </c>
    </row>
    <row r="917" spans="1:16" ht="15" customHeight="1">
      <c r="A917" s="15"/>
      <c r="B917" s="194" t="s">
        <v>1031</v>
      </c>
      <c r="C917" s="109" t="s">
        <v>779</v>
      </c>
      <c r="D917" s="279" t="s">
        <v>48</v>
      </c>
      <c r="E917" s="280"/>
      <c r="F917" s="281"/>
      <c r="G917" s="281"/>
      <c r="H917" s="171"/>
      <c r="I917" s="88">
        <f t="shared" si="72"/>
        <v>0</v>
      </c>
      <c r="J917" s="163">
        <f t="shared" si="73"/>
        <v>0</v>
      </c>
      <c r="K917" s="155">
        <f t="shared" si="74"/>
        <v>0</v>
      </c>
      <c r="L917" s="155">
        <f>IF(J917=1,SUM($J$6:J917),0)</f>
        <v>0</v>
      </c>
      <c r="M917" s="155">
        <f>IF(K917=1,SUM($K$6:K917),0)</f>
        <v>0</v>
      </c>
      <c r="N917" s="165">
        <f t="shared" si="75"/>
        <v>0</v>
      </c>
      <c r="O917" s="155">
        <f t="shared" si="76"/>
        <v>0</v>
      </c>
      <c r="P917" s="155">
        <f>IF(O917=1,SUM($O$6:O917),0)</f>
        <v>0</v>
      </c>
    </row>
    <row r="918" spans="1:16" ht="15" customHeight="1">
      <c r="A918" s="15"/>
      <c r="B918" s="194">
        <v>1</v>
      </c>
      <c r="C918" s="109" t="s">
        <v>341</v>
      </c>
      <c r="D918" s="279" t="s">
        <v>47</v>
      </c>
      <c r="E918" s="280" t="s">
        <v>297</v>
      </c>
      <c r="F918" s="281">
        <v>285500</v>
      </c>
      <c r="G918" s="281">
        <v>285500</v>
      </c>
      <c r="H918" s="171"/>
      <c r="I918" s="88">
        <f t="shared" si="72"/>
        <v>285500</v>
      </c>
      <c r="J918" s="163">
        <f t="shared" si="73"/>
        <v>0</v>
      </c>
      <c r="K918" s="155">
        <f t="shared" si="74"/>
        <v>0</v>
      </c>
      <c r="L918" s="155">
        <f>IF(J918=1,SUM($J$6:J918),0)</f>
        <v>0</v>
      </c>
      <c r="M918" s="155">
        <f>IF(K918=1,SUM($K$6:K918),0)</f>
        <v>0</v>
      </c>
      <c r="N918" s="165">
        <f t="shared" si="75"/>
        <v>0</v>
      </c>
      <c r="O918" s="155">
        <f t="shared" si="76"/>
        <v>0</v>
      </c>
      <c r="P918" s="155">
        <f>IF(O918=1,SUM($O$6:O918),0)</f>
        <v>0</v>
      </c>
    </row>
    <row r="919" spans="1:16" ht="15" customHeight="1">
      <c r="A919" s="15"/>
      <c r="B919" s="194">
        <v>2</v>
      </c>
      <c r="C919" s="109" t="s">
        <v>342</v>
      </c>
      <c r="D919" s="279" t="s">
        <v>47</v>
      </c>
      <c r="E919" s="280" t="s">
        <v>297</v>
      </c>
      <c r="F919" s="281">
        <v>240000</v>
      </c>
      <c r="G919" s="281">
        <v>240000</v>
      </c>
      <c r="H919" s="171"/>
      <c r="I919" s="88">
        <f t="shared" si="72"/>
        <v>240000</v>
      </c>
      <c r="J919" s="163">
        <f t="shared" si="73"/>
        <v>0</v>
      </c>
      <c r="K919" s="155">
        <f t="shared" si="74"/>
        <v>0</v>
      </c>
      <c r="L919" s="155">
        <f>IF(J919=1,SUM($J$6:J919),0)</f>
        <v>0</v>
      </c>
      <c r="M919" s="155">
        <f>IF(K919=1,SUM($K$6:K919),0)</f>
        <v>0</v>
      </c>
      <c r="N919" s="165">
        <f t="shared" si="75"/>
        <v>0</v>
      </c>
      <c r="O919" s="155">
        <f t="shared" si="76"/>
        <v>0</v>
      </c>
      <c r="P919" s="155">
        <f>IF(O919=1,SUM($O$6:O919),0)</f>
        <v>0</v>
      </c>
    </row>
    <row r="920" spans="1:16" ht="15" customHeight="1">
      <c r="A920" s="15"/>
      <c r="B920" s="194">
        <v>3</v>
      </c>
      <c r="C920" s="109" t="s">
        <v>343</v>
      </c>
      <c r="D920" s="279" t="s">
        <v>47</v>
      </c>
      <c r="E920" s="280" t="s">
        <v>297</v>
      </c>
      <c r="F920" s="281">
        <v>220800</v>
      </c>
      <c r="G920" s="281">
        <v>220800</v>
      </c>
      <c r="H920" s="171"/>
      <c r="I920" s="88">
        <f t="shared" si="72"/>
        <v>220800</v>
      </c>
      <c r="J920" s="163">
        <f t="shared" si="73"/>
        <v>0</v>
      </c>
      <c r="K920" s="155">
        <f t="shared" si="74"/>
        <v>0</v>
      </c>
      <c r="L920" s="155">
        <f>IF(J920=1,SUM($J$6:J920),0)</f>
        <v>0</v>
      </c>
      <c r="M920" s="155">
        <f>IF(K920=1,SUM($K$6:K920),0)</f>
        <v>0</v>
      </c>
      <c r="N920" s="165">
        <f t="shared" si="75"/>
        <v>0</v>
      </c>
      <c r="O920" s="155">
        <f t="shared" si="76"/>
        <v>0</v>
      </c>
      <c r="P920" s="155">
        <f>IF(O920=1,SUM($O$6:O920),0)</f>
        <v>0</v>
      </c>
    </row>
    <row r="921" spans="1:16" ht="15" customHeight="1">
      <c r="A921" s="15"/>
      <c r="B921" s="194">
        <v>4</v>
      </c>
      <c r="C921" s="109" t="s">
        <v>344</v>
      </c>
      <c r="D921" s="279" t="s">
        <v>47</v>
      </c>
      <c r="E921" s="280" t="s">
        <v>297</v>
      </c>
      <c r="F921" s="281">
        <v>164300</v>
      </c>
      <c r="G921" s="281">
        <v>164300</v>
      </c>
      <c r="H921" s="171"/>
      <c r="I921" s="88">
        <f t="shared" si="72"/>
        <v>164300</v>
      </c>
      <c r="J921" s="163">
        <f t="shared" si="73"/>
        <v>0</v>
      </c>
      <c r="K921" s="155">
        <f t="shared" si="74"/>
        <v>0</v>
      </c>
      <c r="L921" s="155">
        <f>IF(J921=1,SUM($J$6:J921),0)</f>
        <v>0</v>
      </c>
      <c r="M921" s="155">
        <f>IF(K921=1,SUM($K$6:K921),0)</f>
        <v>0</v>
      </c>
      <c r="N921" s="165">
        <f t="shared" si="75"/>
        <v>0</v>
      </c>
      <c r="O921" s="155">
        <f t="shared" si="76"/>
        <v>0</v>
      </c>
      <c r="P921" s="155">
        <f>IF(O921=1,SUM($O$6:O921),0)</f>
        <v>0</v>
      </c>
    </row>
    <row r="922" spans="1:16" ht="15" customHeight="1">
      <c r="A922" s="15"/>
      <c r="B922" s="194">
        <v>5</v>
      </c>
      <c r="C922" s="109" t="s">
        <v>345</v>
      </c>
      <c r="D922" s="279" t="s">
        <v>47</v>
      </c>
      <c r="E922" s="280" t="s">
        <v>297</v>
      </c>
      <c r="F922" s="281">
        <v>111700</v>
      </c>
      <c r="G922" s="281">
        <v>111700</v>
      </c>
      <c r="H922" s="171"/>
      <c r="I922" s="88">
        <f t="shared" si="72"/>
        <v>111700</v>
      </c>
      <c r="J922" s="163">
        <f t="shared" si="73"/>
        <v>0</v>
      </c>
      <c r="K922" s="155">
        <f t="shared" si="74"/>
        <v>0</v>
      </c>
      <c r="L922" s="155">
        <f>IF(J922=1,SUM($J$6:J922),0)</f>
        <v>0</v>
      </c>
      <c r="M922" s="155">
        <f>IF(K922=1,SUM($K$6:K922),0)</f>
        <v>0</v>
      </c>
      <c r="N922" s="165">
        <f t="shared" si="75"/>
        <v>0</v>
      </c>
      <c r="O922" s="155">
        <f t="shared" si="76"/>
        <v>0</v>
      </c>
      <c r="P922" s="155">
        <f>IF(O922=1,SUM($O$6:O922),0)</f>
        <v>0</v>
      </c>
    </row>
    <row r="923" spans="1:16" ht="15" customHeight="1">
      <c r="A923" s="15"/>
      <c r="B923" s="194">
        <v>6</v>
      </c>
      <c r="C923" s="109" t="s">
        <v>346</v>
      </c>
      <c r="D923" s="279" t="s">
        <v>47</v>
      </c>
      <c r="E923" s="280" t="s">
        <v>297</v>
      </c>
      <c r="F923" s="281">
        <v>223500</v>
      </c>
      <c r="G923" s="281">
        <v>223500</v>
      </c>
      <c r="H923" s="171"/>
      <c r="I923" s="88">
        <f t="shared" si="72"/>
        <v>223500</v>
      </c>
      <c r="J923" s="163">
        <f t="shared" si="73"/>
        <v>0</v>
      </c>
      <c r="K923" s="155">
        <f t="shared" si="74"/>
        <v>0</v>
      </c>
      <c r="L923" s="155">
        <f>IF(J923=1,SUM($J$6:J923),0)</f>
        <v>0</v>
      </c>
      <c r="M923" s="155">
        <f>IF(K923=1,SUM($K$6:K923),0)</f>
        <v>0</v>
      </c>
      <c r="N923" s="165">
        <f t="shared" si="75"/>
        <v>0</v>
      </c>
      <c r="O923" s="155">
        <f t="shared" si="76"/>
        <v>0</v>
      </c>
      <c r="P923" s="155">
        <f>IF(O923=1,SUM($O$6:O923),0)</f>
        <v>0</v>
      </c>
    </row>
    <row r="924" spans="1:16" ht="15" customHeight="1">
      <c r="A924" s="15"/>
      <c r="B924" s="194">
        <v>7</v>
      </c>
      <c r="C924" s="109" t="s">
        <v>347</v>
      </c>
      <c r="D924" s="279" t="s">
        <v>47</v>
      </c>
      <c r="E924" s="280" t="s">
        <v>297</v>
      </c>
      <c r="F924" s="281">
        <v>179000</v>
      </c>
      <c r="G924" s="281">
        <v>179000</v>
      </c>
      <c r="H924" s="171"/>
      <c r="I924" s="88">
        <f t="shared" si="72"/>
        <v>179000</v>
      </c>
      <c r="J924" s="163">
        <f t="shared" si="73"/>
        <v>0</v>
      </c>
      <c r="K924" s="155">
        <f t="shared" si="74"/>
        <v>0</v>
      </c>
      <c r="L924" s="155">
        <f>IF(J924=1,SUM($J$6:J924),0)</f>
        <v>0</v>
      </c>
      <c r="M924" s="155">
        <f>IF(K924=1,SUM($K$6:K924),0)</f>
        <v>0</v>
      </c>
      <c r="N924" s="165">
        <f t="shared" si="75"/>
        <v>0</v>
      </c>
      <c r="O924" s="155">
        <f t="shared" si="76"/>
        <v>0</v>
      </c>
      <c r="P924" s="155">
        <f>IF(O924=1,SUM($O$6:O924),0)</f>
        <v>0</v>
      </c>
    </row>
    <row r="925" spans="1:16" ht="15" customHeight="1">
      <c r="A925" s="15"/>
      <c r="B925" s="194"/>
      <c r="C925" s="109"/>
      <c r="D925" s="279" t="s">
        <v>48</v>
      </c>
      <c r="E925" s="280"/>
      <c r="F925" s="281"/>
      <c r="G925" s="281"/>
      <c r="H925" s="171"/>
      <c r="I925" s="88">
        <f t="shared" si="72"/>
        <v>0</v>
      </c>
      <c r="J925" s="163">
        <f t="shared" si="73"/>
        <v>0</v>
      </c>
      <c r="K925" s="155">
        <f t="shared" si="74"/>
        <v>0</v>
      </c>
      <c r="L925" s="155">
        <f>IF(J925=1,SUM($J$6:J925),0)</f>
        <v>0</v>
      </c>
      <c r="M925" s="155">
        <f>IF(K925=1,SUM($K$6:K925),0)</f>
        <v>0</v>
      </c>
      <c r="N925" s="165">
        <f t="shared" si="75"/>
        <v>0</v>
      </c>
      <c r="O925" s="155">
        <f t="shared" si="76"/>
        <v>0</v>
      </c>
      <c r="P925" s="155">
        <f>IF(O925=1,SUM($O$6:O925),0)</f>
        <v>0</v>
      </c>
    </row>
    <row r="926" spans="1:16" ht="15" customHeight="1">
      <c r="A926" s="15"/>
      <c r="B926" s="194" t="s">
        <v>1031</v>
      </c>
      <c r="C926" s="109" t="s">
        <v>770</v>
      </c>
      <c r="D926" s="279" t="s">
        <v>48</v>
      </c>
      <c r="E926" s="280"/>
      <c r="F926" s="281"/>
      <c r="G926" s="281"/>
      <c r="H926" s="171"/>
      <c r="I926" s="88">
        <f t="shared" si="72"/>
        <v>0</v>
      </c>
      <c r="J926" s="163">
        <f t="shared" si="73"/>
        <v>0</v>
      </c>
      <c r="K926" s="155">
        <f t="shared" si="74"/>
        <v>0</v>
      </c>
      <c r="L926" s="155">
        <f>IF(J926=1,SUM($J$6:J926),0)</f>
        <v>0</v>
      </c>
      <c r="M926" s="155">
        <f>IF(K926=1,SUM($K$6:K926),0)</f>
        <v>0</v>
      </c>
      <c r="N926" s="165">
        <f t="shared" si="75"/>
        <v>0</v>
      </c>
      <c r="O926" s="155">
        <f t="shared" si="76"/>
        <v>0</v>
      </c>
      <c r="P926" s="155">
        <f>IF(O926=1,SUM($O$6:O926),0)</f>
        <v>0</v>
      </c>
    </row>
    <row r="927" spans="1:16" ht="15" customHeight="1">
      <c r="A927" s="15"/>
      <c r="B927" s="194">
        <v>1</v>
      </c>
      <c r="C927" s="109" t="s">
        <v>1199</v>
      </c>
      <c r="D927" s="279" t="s">
        <v>47</v>
      </c>
      <c r="E927" s="280" t="s">
        <v>1102</v>
      </c>
      <c r="F927" s="281">
        <v>9514000</v>
      </c>
      <c r="G927" s="281">
        <v>9514000</v>
      </c>
      <c r="H927" s="171"/>
      <c r="I927" s="88">
        <f t="shared" si="72"/>
        <v>9514000</v>
      </c>
      <c r="J927" s="163">
        <f t="shared" si="73"/>
        <v>0</v>
      </c>
      <c r="K927" s="155">
        <f t="shared" si="74"/>
        <v>0</v>
      </c>
      <c r="L927" s="155">
        <f>IF(J927=1,SUM($J$6:J927),0)</f>
        <v>0</v>
      </c>
      <c r="M927" s="155">
        <f>IF(K927=1,SUM($K$6:K927),0)</f>
        <v>0</v>
      </c>
      <c r="N927" s="165">
        <f t="shared" si="75"/>
        <v>0</v>
      </c>
      <c r="O927" s="155">
        <f t="shared" si="76"/>
        <v>0</v>
      </c>
      <c r="P927" s="155">
        <f>IF(O927=1,SUM($O$6:O927),0)</f>
        <v>0</v>
      </c>
    </row>
    <row r="928" spans="1:16" ht="15" customHeight="1">
      <c r="A928" s="15"/>
      <c r="B928" s="194">
        <v>2</v>
      </c>
      <c r="C928" s="109" t="s">
        <v>1200</v>
      </c>
      <c r="D928" s="279" t="s">
        <v>47</v>
      </c>
      <c r="E928" s="280" t="s">
        <v>1102</v>
      </c>
      <c r="F928" s="281">
        <v>9514000</v>
      </c>
      <c r="G928" s="281">
        <v>9514000</v>
      </c>
      <c r="H928" s="171"/>
      <c r="I928" s="88">
        <f t="shared" si="72"/>
        <v>9514000</v>
      </c>
      <c r="J928" s="163">
        <f t="shared" si="73"/>
        <v>0</v>
      </c>
      <c r="K928" s="155">
        <f t="shared" si="74"/>
        <v>0</v>
      </c>
      <c r="L928" s="155">
        <f>IF(J928=1,SUM($J$6:J928),0)</f>
        <v>0</v>
      </c>
      <c r="M928" s="155">
        <f>IF(K928=1,SUM($K$6:K928),0)</f>
        <v>0</v>
      </c>
      <c r="N928" s="165">
        <f t="shared" si="75"/>
        <v>0</v>
      </c>
      <c r="O928" s="155">
        <f t="shared" si="76"/>
        <v>0</v>
      </c>
      <c r="P928" s="155">
        <f>IF(O928=1,SUM($O$6:O928),0)</f>
        <v>0</v>
      </c>
    </row>
    <row r="929" spans="1:16" ht="15" customHeight="1">
      <c r="A929" s="15"/>
      <c r="B929" s="194">
        <v>3</v>
      </c>
      <c r="C929" s="109" t="s">
        <v>1201</v>
      </c>
      <c r="D929" s="279" t="s">
        <v>47</v>
      </c>
      <c r="E929" s="280" t="s">
        <v>1102</v>
      </c>
      <c r="F929" s="281">
        <v>7426000</v>
      </c>
      <c r="G929" s="281">
        <v>7426000</v>
      </c>
      <c r="H929" s="171"/>
      <c r="I929" s="88">
        <f t="shared" si="72"/>
        <v>7426000</v>
      </c>
      <c r="J929" s="163">
        <f t="shared" si="73"/>
        <v>0</v>
      </c>
      <c r="K929" s="155">
        <f t="shared" si="74"/>
        <v>0</v>
      </c>
      <c r="L929" s="155">
        <f>IF(J929=1,SUM($J$6:J929),0)</f>
        <v>0</v>
      </c>
      <c r="M929" s="155">
        <f>IF(K929=1,SUM($K$6:K929),0)</f>
        <v>0</v>
      </c>
      <c r="N929" s="165">
        <f t="shared" si="75"/>
        <v>0</v>
      </c>
      <c r="O929" s="155">
        <f t="shared" si="76"/>
        <v>0</v>
      </c>
      <c r="P929" s="155">
        <f>IF(O929=1,SUM($O$6:O929),0)</f>
        <v>0</v>
      </c>
    </row>
    <row r="930" spans="1:16" ht="15" customHeight="1">
      <c r="A930" s="15"/>
      <c r="B930" s="194">
        <v>4</v>
      </c>
      <c r="C930" s="109" t="s">
        <v>1202</v>
      </c>
      <c r="D930" s="279" t="s">
        <v>47</v>
      </c>
      <c r="E930" s="280" t="s">
        <v>1102</v>
      </c>
      <c r="F930" s="281">
        <v>7034000</v>
      </c>
      <c r="G930" s="281">
        <v>7034000</v>
      </c>
      <c r="H930" s="171"/>
      <c r="I930" s="88">
        <f t="shared" si="72"/>
        <v>7034000</v>
      </c>
      <c r="J930" s="163">
        <f t="shared" si="73"/>
        <v>0</v>
      </c>
      <c r="K930" s="155">
        <f t="shared" si="74"/>
        <v>0</v>
      </c>
      <c r="L930" s="155">
        <f>IF(J930=1,SUM($J$6:J930),0)</f>
        <v>0</v>
      </c>
      <c r="M930" s="155">
        <f>IF(K930=1,SUM($K$6:K930),0)</f>
        <v>0</v>
      </c>
      <c r="N930" s="165">
        <f t="shared" si="75"/>
        <v>0</v>
      </c>
      <c r="O930" s="155">
        <f t="shared" si="76"/>
        <v>0</v>
      </c>
      <c r="P930" s="155">
        <f>IF(O930=1,SUM($O$6:O930),0)</f>
        <v>0</v>
      </c>
    </row>
    <row r="931" spans="1:16" ht="15" customHeight="1">
      <c r="A931" s="15"/>
      <c r="B931" s="194">
        <v>5</v>
      </c>
      <c r="C931" s="109" t="s">
        <v>1203</v>
      </c>
      <c r="D931" s="279" t="s">
        <v>47</v>
      </c>
      <c r="E931" s="280" t="s">
        <v>1102</v>
      </c>
      <c r="F931" s="281">
        <v>6002000</v>
      </c>
      <c r="G931" s="281">
        <v>6002000</v>
      </c>
      <c r="H931" s="171"/>
      <c r="I931" s="88">
        <f t="shared" si="72"/>
        <v>6002000</v>
      </c>
      <c r="J931" s="163">
        <f t="shared" si="73"/>
        <v>0</v>
      </c>
      <c r="K931" s="155">
        <f t="shared" si="74"/>
        <v>0</v>
      </c>
      <c r="L931" s="155">
        <f>IF(J931=1,SUM($J$6:J931),0)</f>
        <v>0</v>
      </c>
      <c r="M931" s="155">
        <f>IF(K931=1,SUM($K$6:K931),0)</f>
        <v>0</v>
      </c>
      <c r="N931" s="165">
        <f t="shared" si="75"/>
        <v>0</v>
      </c>
      <c r="O931" s="155">
        <f t="shared" si="76"/>
        <v>0</v>
      </c>
      <c r="P931" s="155">
        <f>IF(O931=1,SUM($O$6:O931),0)</f>
        <v>0</v>
      </c>
    </row>
    <row r="932" spans="1:16" ht="15" customHeight="1">
      <c r="A932" s="15"/>
      <c r="B932" s="194">
        <v>6</v>
      </c>
      <c r="C932" s="109" t="s">
        <v>1204</v>
      </c>
      <c r="D932" s="279" t="s">
        <v>47</v>
      </c>
      <c r="E932" s="280" t="s">
        <v>1102</v>
      </c>
      <c r="F932" s="281">
        <v>5818000</v>
      </c>
      <c r="G932" s="281">
        <v>5818000</v>
      </c>
      <c r="H932" s="171"/>
      <c r="I932" s="88">
        <f t="shared" si="72"/>
        <v>5818000</v>
      </c>
      <c r="J932" s="163">
        <f t="shared" si="73"/>
        <v>0</v>
      </c>
      <c r="K932" s="155">
        <f t="shared" si="74"/>
        <v>0</v>
      </c>
      <c r="L932" s="155">
        <f>IF(J932=1,SUM($J$6:J932),0)</f>
        <v>0</v>
      </c>
      <c r="M932" s="155">
        <f>IF(K932=1,SUM($K$6:K932),0)</f>
        <v>0</v>
      </c>
      <c r="N932" s="165">
        <f t="shared" si="75"/>
        <v>0</v>
      </c>
      <c r="O932" s="155">
        <f t="shared" si="76"/>
        <v>0</v>
      </c>
      <c r="P932" s="155">
        <f>IF(O932=1,SUM($O$6:O932),0)</f>
        <v>0</v>
      </c>
    </row>
    <row r="933" spans="1:16" ht="15" customHeight="1">
      <c r="A933" s="15"/>
      <c r="B933" s="194">
        <v>7</v>
      </c>
      <c r="C933" s="109" t="s">
        <v>1205</v>
      </c>
      <c r="D933" s="279" t="s">
        <v>47</v>
      </c>
      <c r="E933" s="280" t="s">
        <v>1102</v>
      </c>
      <c r="F933" s="281">
        <v>5812000</v>
      </c>
      <c r="G933" s="281">
        <v>5812000</v>
      </c>
      <c r="H933" s="171"/>
      <c r="I933" s="88">
        <f t="shared" si="72"/>
        <v>5812000</v>
      </c>
      <c r="J933" s="163">
        <f t="shared" si="73"/>
        <v>0</v>
      </c>
      <c r="K933" s="155">
        <f t="shared" si="74"/>
        <v>0</v>
      </c>
      <c r="L933" s="155">
        <f>IF(J933=1,SUM($J$6:J933),0)</f>
        <v>0</v>
      </c>
      <c r="M933" s="155">
        <f>IF(K933=1,SUM($K$6:K933),0)</f>
        <v>0</v>
      </c>
      <c r="N933" s="165">
        <f t="shared" si="75"/>
        <v>0</v>
      </c>
      <c r="O933" s="155">
        <f t="shared" si="76"/>
        <v>0</v>
      </c>
      <c r="P933" s="155">
        <f>IF(O933=1,SUM($O$6:O933),0)</f>
        <v>0</v>
      </c>
    </row>
    <row r="934" spans="1:16" ht="15" customHeight="1">
      <c r="A934" s="15"/>
      <c r="B934" s="194">
        <v>8</v>
      </c>
      <c r="C934" s="109" t="s">
        <v>1206</v>
      </c>
      <c r="D934" s="279" t="s">
        <v>47</v>
      </c>
      <c r="E934" s="280" t="s">
        <v>1102</v>
      </c>
      <c r="F934" s="281">
        <v>4940000</v>
      </c>
      <c r="G934" s="281">
        <v>4940000</v>
      </c>
      <c r="H934" s="171"/>
      <c r="I934" s="88">
        <f t="shared" si="72"/>
        <v>4940000</v>
      </c>
      <c r="J934" s="163">
        <f t="shared" si="73"/>
        <v>0</v>
      </c>
      <c r="K934" s="155">
        <f t="shared" si="74"/>
        <v>0</v>
      </c>
      <c r="L934" s="155">
        <f>IF(J934=1,SUM($J$6:J934),0)</f>
        <v>0</v>
      </c>
      <c r="M934" s="155">
        <f>IF(K934=1,SUM($K$6:K934),0)</f>
        <v>0</v>
      </c>
      <c r="N934" s="165">
        <f t="shared" si="75"/>
        <v>0</v>
      </c>
      <c r="O934" s="155">
        <f t="shared" si="76"/>
        <v>0</v>
      </c>
      <c r="P934" s="155">
        <f>IF(O934=1,SUM($O$6:O934),0)</f>
        <v>0</v>
      </c>
    </row>
    <row r="935" spans="1:16" ht="15" customHeight="1">
      <c r="A935" s="15"/>
      <c r="B935" s="194">
        <v>9</v>
      </c>
      <c r="C935" s="109" t="s">
        <v>1207</v>
      </c>
      <c r="D935" s="279" t="s">
        <v>47</v>
      </c>
      <c r="E935" s="280" t="s">
        <v>1102</v>
      </c>
      <c r="F935" s="281">
        <v>5520000</v>
      </c>
      <c r="G935" s="281">
        <v>5520000</v>
      </c>
      <c r="H935" s="171"/>
      <c r="I935" s="88">
        <f t="shared" si="72"/>
        <v>5520000</v>
      </c>
      <c r="J935" s="163">
        <f t="shared" si="73"/>
        <v>0</v>
      </c>
      <c r="K935" s="155">
        <f t="shared" si="74"/>
        <v>0</v>
      </c>
      <c r="L935" s="155">
        <f>IF(J935=1,SUM($J$6:J935),0)</f>
        <v>0</v>
      </c>
      <c r="M935" s="155">
        <f>IF(K935=1,SUM($K$6:K935),0)</f>
        <v>0</v>
      </c>
      <c r="N935" s="165">
        <f t="shared" si="75"/>
        <v>0</v>
      </c>
      <c r="O935" s="155">
        <f t="shared" si="76"/>
        <v>0</v>
      </c>
      <c r="P935" s="155">
        <f>IF(O935=1,SUM($O$6:O935),0)</f>
        <v>0</v>
      </c>
    </row>
    <row r="936" spans="1:16" ht="15" customHeight="1">
      <c r="A936" s="15"/>
      <c r="B936" s="194">
        <v>10</v>
      </c>
      <c r="C936" s="109" t="s">
        <v>1208</v>
      </c>
      <c r="D936" s="279" t="s">
        <v>47</v>
      </c>
      <c r="E936" s="280" t="s">
        <v>1102</v>
      </c>
      <c r="F936" s="281">
        <v>5362000</v>
      </c>
      <c r="G936" s="281">
        <v>5362000</v>
      </c>
      <c r="H936" s="171"/>
      <c r="I936" s="88">
        <f t="shared" si="72"/>
        <v>5362000</v>
      </c>
      <c r="J936" s="163">
        <f t="shared" si="73"/>
        <v>0</v>
      </c>
      <c r="K936" s="155">
        <f t="shared" si="74"/>
        <v>0</v>
      </c>
      <c r="L936" s="155">
        <f>IF(J936=1,SUM($J$6:J936),0)</f>
        <v>0</v>
      </c>
      <c r="M936" s="155">
        <f>IF(K936=1,SUM($K$6:K936),0)</f>
        <v>0</v>
      </c>
      <c r="N936" s="165">
        <f t="shared" si="75"/>
        <v>0</v>
      </c>
      <c r="O936" s="155">
        <f t="shared" si="76"/>
        <v>0</v>
      </c>
      <c r="P936" s="155">
        <f>IF(O936=1,SUM($O$6:O936),0)</f>
        <v>0</v>
      </c>
    </row>
    <row r="937" spans="1:16" ht="15" customHeight="1">
      <c r="A937" s="15"/>
      <c r="B937" s="194">
        <v>11</v>
      </c>
      <c r="C937" s="109" t="s">
        <v>1209</v>
      </c>
      <c r="D937" s="279" t="s">
        <v>47</v>
      </c>
      <c r="E937" s="280" t="s">
        <v>1102</v>
      </c>
      <c r="F937" s="281">
        <v>4448000</v>
      </c>
      <c r="G937" s="281">
        <v>4448000</v>
      </c>
      <c r="H937" s="171"/>
      <c r="I937" s="88">
        <f t="shared" si="72"/>
        <v>4448000</v>
      </c>
      <c r="J937" s="163">
        <f t="shared" si="73"/>
        <v>0</v>
      </c>
      <c r="K937" s="155">
        <f t="shared" si="74"/>
        <v>0</v>
      </c>
      <c r="L937" s="155">
        <f>IF(J937=1,SUM($J$6:J937),0)</f>
        <v>0</v>
      </c>
      <c r="M937" s="155">
        <f>IF(K937=1,SUM($K$6:K937),0)</f>
        <v>0</v>
      </c>
      <c r="N937" s="165">
        <f t="shared" si="75"/>
        <v>0</v>
      </c>
      <c r="O937" s="155">
        <f t="shared" si="76"/>
        <v>0</v>
      </c>
      <c r="P937" s="155">
        <f>IF(O937=1,SUM($O$6:O937),0)</f>
        <v>0</v>
      </c>
    </row>
    <row r="938" spans="1:16" ht="15" customHeight="1">
      <c r="A938" s="15"/>
      <c r="B938" s="194">
        <v>12</v>
      </c>
      <c r="C938" s="109" t="s">
        <v>1210</v>
      </c>
      <c r="D938" s="279" t="s">
        <v>47</v>
      </c>
      <c r="E938" s="280" t="s">
        <v>1102</v>
      </c>
      <c r="F938" s="281">
        <v>4448000</v>
      </c>
      <c r="G938" s="281">
        <v>4448000</v>
      </c>
      <c r="H938" s="171"/>
      <c r="I938" s="88">
        <f t="shared" si="72"/>
        <v>4448000</v>
      </c>
      <c r="J938" s="163">
        <f t="shared" si="73"/>
        <v>0</v>
      </c>
      <c r="K938" s="155">
        <f t="shared" si="74"/>
        <v>0</v>
      </c>
      <c r="L938" s="155">
        <f>IF(J938=1,SUM($J$6:J938),0)</f>
        <v>0</v>
      </c>
      <c r="M938" s="155">
        <f>IF(K938=1,SUM($K$6:K938),0)</f>
        <v>0</v>
      </c>
      <c r="N938" s="165">
        <f t="shared" si="75"/>
        <v>0</v>
      </c>
      <c r="O938" s="155">
        <f t="shared" si="76"/>
        <v>0</v>
      </c>
      <c r="P938" s="155">
        <f>IF(O938=1,SUM($O$6:O938),0)</f>
        <v>0</v>
      </c>
    </row>
    <row r="939" spans="1:16" ht="15" customHeight="1">
      <c r="A939" s="15"/>
      <c r="B939" s="194">
        <v>13</v>
      </c>
      <c r="C939" s="109" t="s">
        <v>1211</v>
      </c>
      <c r="D939" s="279" t="s">
        <v>47</v>
      </c>
      <c r="E939" s="280" t="s">
        <v>1102</v>
      </c>
      <c r="F939" s="281">
        <v>3946000</v>
      </c>
      <c r="G939" s="281">
        <v>3946000</v>
      </c>
      <c r="H939" s="171"/>
      <c r="I939" s="88">
        <f t="shared" si="72"/>
        <v>3946000</v>
      </c>
      <c r="J939" s="163">
        <f t="shared" si="73"/>
        <v>0</v>
      </c>
      <c r="K939" s="155">
        <f t="shared" si="74"/>
        <v>0</v>
      </c>
      <c r="L939" s="155">
        <f>IF(J939=1,SUM($J$6:J939),0)</f>
        <v>0</v>
      </c>
      <c r="M939" s="155">
        <f>IF(K939=1,SUM($K$6:K939),0)</f>
        <v>0</v>
      </c>
      <c r="N939" s="165">
        <f t="shared" si="75"/>
        <v>0</v>
      </c>
      <c r="O939" s="155">
        <f t="shared" si="76"/>
        <v>0</v>
      </c>
      <c r="P939" s="155">
        <f>IF(O939=1,SUM($O$6:O939),0)</f>
        <v>0</v>
      </c>
    </row>
    <row r="940" spans="1:16" ht="15" customHeight="1">
      <c r="A940" s="15"/>
      <c r="B940" s="194">
        <v>14</v>
      </c>
      <c r="C940" s="109" t="s">
        <v>1212</v>
      </c>
      <c r="D940" s="279" t="s">
        <v>47</v>
      </c>
      <c r="E940" s="280" t="s">
        <v>1102</v>
      </c>
      <c r="F940" s="281">
        <v>2984000</v>
      </c>
      <c r="G940" s="281">
        <v>2984000</v>
      </c>
      <c r="H940" s="171"/>
      <c r="I940" s="88">
        <f t="shared" si="72"/>
        <v>2984000</v>
      </c>
      <c r="J940" s="163">
        <f t="shared" si="73"/>
        <v>0</v>
      </c>
      <c r="K940" s="155">
        <f t="shared" si="74"/>
        <v>0</v>
      </c>
      <c r="L940" s="155">
        <f>IF(J940=1,SUM($J$6:J940),0)</f>
        <v>0</v>
      </c>
      <c r="M940" s="155">
        <f>IF(K940=1,SUM($K$6:K940),0)</f>
        <v>0</v>
      </c>
      <c r="N940" s="165">
        <f t="shared" si="75"/>
        <v>0</v>
      </c>
      <c r="O940" s="155">
        <f t="shared" si="76"/>
        <v>0</v>
      </c>
      <c r="P940" s="155">
        <f>IF(O940=1,SUM($O$6:O940),0)</f>
        <v>0</v>
      </c>
    </row>
    <row r="941" spans="1:16" ht="15" customHeight="1">
      <c r="A941" s="15"/>
      <c r="B941" s="194">
        <v>15</v>
      </c>
      <c r="C941" s="109" t="s">
        <v>1213</v>
      </c>
      <c r="D941" s="279" t="s">
        <v>47</v>
      </c>
      <c r="E941" s="280" t="s">
        <v>1102</v>
      </c>
      <c r="F941" s="281">
        <v>7804000</v>
      </c>
      <c r="G941" s="281">
        <v>7804000</v>
      </c>
      <c r="H941" s="171"/>
      <c r="I941" s="88">
        <f t="shared" si="72"/>
        <v>7804000</v>
      </c>
      <c r="J941" s="163">
        <f t="shared" si="73"/>
        <v>0</v>
      </c>
      <c r="K941" s="155">
        <f t="shared" si="74"/>
        <v>0</v>
      </c>
      <c r="L941" s="155">
        <f>IF(J941=1,SUM($J$6:J941),0)</f>
        <v>0</v>
      </c>
      <c r="M941" s="155">
        <f>IF(K941=1,SUM($K$6:K941),0)</f>
        <v>0</v>
      </c>
      <c r="N941" s="165">
        <f t="shared" si="75"/>
        <v>0</v>
      </c>
      <c r="O941" s="155">
        <f t="shared" si="76"/>
        <v>0</v>
      </c>
      <c r="P941" s="155">
        <f>IF(O941=1,SUM($O$6:O941),0)</f>
        <v>0</v>
      </c>
    </row>
    <row r="942" spans="1:16" ht="15" customHeight="1">
      <c r="A942" s="15"/>
      <c r="B942" s="194">
        <v>16</v>
      </c>
      <c r="C942" s="109" t="s">
        <v>1214</v>
      </c>
      <c r="D942" s="279" t="s">
        <v>47</v>
      </c>
      <c r="E942" s="280" t="s">
        <v>1102</v>
      </c>
      <c r="F942" s="281">
        <v>6152000</v>
      </c>
      <c r="G942" s="281">
        <v>6152000</v>
      </c>
      <c r="H942" s="171"/>
      <c r="I942" s="88">
        <f t="shared" ref="I942:I995" si="77">IF($I$5=$G$4,G942,(IF($I$5=$F$4,F942,0)))</f>
        <v>6152000</v>
      </c>
      <c r="J942" s="163">
        <f t="shared" si="73"/>
        <v>0</v>
      </c>
      <c r="K942" s="155">
        <f t="shared" si="74"/>
        <v>0</v>
      </c>
      <c r="L942" s="155">
        <f>IF(J942=1,SUM($J$6:J942),0)</f>
        <v>0</v>
      </c>
      <c r="M942" s="155">
        <f>IF(K942=1,SUM($K$6:K942),0)</f>
        <v>0</v>
      </c>
      <c r="N942" s="165">
        <f t="shared" si="75"/>
        <v>0</v>
      </c>
      <c r="O942" s="155">
        <f t="shared" si="76"/>
        <v>0</v>
      </c>
      <c r="P942" s="155">
        <f>IF(O942=1,SUM($O$6:O942),0)</f>
        <v>0</v>
      </c>
    </row>
    <row r="943" spans="1:16" ht="15" customHeight="1">
      <c r="A943" s="15"/>
      <c r="B943" s="194">
        <v>17</v>
      </c>
      <c r="C943" s="109" t="s">
        <v>1215</v>
      </c>
      <c r="D943" s="279" t="s">
        <v>47</v>
      </c>
      <c r="E943" s="280" t="s">
        <v>1102</v>
      </c>
      <c r="F943" s="281">
        <v>5232000</v>
      </c>
      <c r="G943" s="281">
        <v>5232000</v>
      </c>
      <c r="H943" s="171"/>
      <c r="I943" s="88">
        <f t="shared" si="77"/>
        <v>5232000</v>
      </c>
      <c r="J943" s="163">
        <f t="shared" si="73"/>
        <v>0</v>
      </c>
      <c r="K943" s="155">
        <f t="shared" si="74"/>
        <v>0</v>
      </c>
      <c r="L943" s="155">
        <f>IF(J943=1,SUM($J$6:J943),0)</f>
        <v>0</v>
      </c>
      <c r="M943" s="155">
        <f>IF(K943=1,SUM($K$6:K943),0)</f>
        <v>0</v>
      </c>
      <c r="N943" s="165">
        <f t="shared" si="75"/>
        <v>0</v>
      </c>
      <c r="O943" s="155">
        <f t="shared" si="76"/>
        <v>0</v>
      </c>
      <c r="P943" s="155">
        <f>IF(O943=1,SUM($O$6:O943),0)</f>
        <v>0</v>
      </c>
    </row>
    <row r="944" spans="1:16" ht="15" customHeight="1">
      <c r="A944" s="15"/>
      <c r="B944" s="194">
        <v>18</v>
      </c>
      <c r="C944" s="109" t="s">
        <v>1216</v>
      </c>
      <c r="D944" s="279" t="s">
        <v>47</v>
      </c>
      <c r="E944" s="280" t="s">
        <v>1102</v>
      </c>
      <c r="F944" s="281">
        <v>3974000</v>
      </c>
      <c r="G944" s="281">
        <v>3974000</v>
      </c>
      <c r="H944" s="171"/>
      <c r="I944" s="88">
        <f t="shared" si="77"/>
        <v>3974000</v>
      </c>
      <c r="J944" s="163">
        <f t="shared" si="73"/>
        <v>0</v>
      </c>
      <c r="K944" s="155">
        <f t="shared" si="74"/>
        <v>0</v>
      </c>
      <c r="L944" s="155">
        <f>IF(J944=1,SUM($J$6:J944),0)</f>
        <v>0</v>
      </c>
      <c r="M944" s="155">
        <f>IF(K944=1,SUM($K$6:K944),0)</f>
        <v>0</v>
      </c>
      <c r="N944" s="165">
        <f t="shared" si="75"/>
        <v>0</v>
      </c>
      <c r="O944" s="155">
        <f t="shared" si="76"/>
        <v>0</v>
      </c>
      <c r="P944" s="155">
        <f>IF(O944=1,SUM($O$6:O944),0)</f>
        <v>0</v>
      </c>
    </row>
    <row r="945" spans="1:16" ht="15" customHeight="1">
      <c r="A945" s="15"/>
      <c r="B945" s="194">
        <v>19</v>
      </c>
      <c r="C945" s="109" t="s">
        <v>1217</v>
      </c>
      <c r="D945" s="279" t="s">
        <v>47</v>
      </c>
      <c r="E945" s="280" t="s">
        <v>1102</v>
      </c>
      <c r="F945" s="281">
        <v>5452000</v>
      </c>
      <c r="G945" s="281">
        <v>5452000</v>
      </c>
      <c r="H945" s="171"/>
      <c r="I945" s="88">
        <f t="shared" si="77"/>
        <v>5452000</v>
      </c>
      <c r="J945" s="163">
        <f t="shared" si="73"/>
        <v>0</v>
      </c>
      <c r="K945" s="155">
        <f t="shared" si="74"/>
        <v>0</v>
      </c>
      <c r="L945" s="155">
        <f>IF(J945=1,SUM($J$6:J945),0)</f>
        <v>0</v>
      </c>
      <c r="M945" s="155">
        <f>IF(K945=1,SUM($K$6:K945),0)</f>
        <v>0</v>
      </c>
      <c r="N945" s="165">
        <f t="shared" si="75"/>
        <v>0</v>
      </c>
      <c r="O945" s="155">
        <f t="shared" si="76"/>
        <v>0</v>
      </c>
      <c r="P945" s="155">
        <f>IF(O945=1,SUM($O$6:O945),0)</f>
        <v>0</v>
      </c>
    </row>
    <row r="946" spans="1:16" ht="15" customHeight="1">
      <c r="A946" s="15"/>
      <c r="B946" s="194">
        <v>20</v>
      </c>
      <c r="C946" s="109" t="s">
        <v>1218</v>
      </c>
      <c r="D946" s="279" t="s">
        <v>47</v>
      </c>
      <c r="E946" s="280" t="s">
        <v>1102</v>
      </c>
      <c r="F946" s="281">
        <v>4868000</v>
      </c>
      <c r="G946" s="281">
        <v>4868000</v>
      </c>
      <c r="H946" s="171"/>
      <c r="I946" s="88">
        <f t="shared" si="77"/>
        <v>4868000</v>
      </c>
      <c r="J946" s="163">
        <f t="shared" si="73"/>
        <v>0</v>
      </c>
      <c r="K946" s="155">
        <f t="shared" si="74"/>
        <v>0</v>
      </c>
      <c r="L946" s="155">
        <f>IF(J946=1,SUM($J$6:J946),0)</f>
        <v>0</v>
      </c>
      <c r="M946" s="155">
        <f>IF(K946=1,SUM($K$6:K946),0)</f>
        <v>0</v>
      </c>
      <c r="N946" s="165">
        <f t="shared" si="75"/>
        <v>0</v>
      </c>
      <c r="O946" s="155">
        <f t="shared" si="76"/>
        <v>0</v>
      </c>
      <c r="P946" s="155">
        <f>IF(O946=1,SUM($O$6:O946),0)</f>
        <v>0</v>
      </c>
    </row>
    <row r="947" spans="1:16" ht="15" customHeight="1">
      <c r="A947" s="15"/>
      <c r="B947" s="194">
        <v>21</v>
      </c>
      <c r="C947" s="109" t="s">
        <v>1219</v>
      </c>
      <c r="D947" s="279" t="s">
        <v>47</v>
      </c>
      <c r="E947" s="280" t="s">
        <v>1102</v>
      </c>
      <c r="F947" s="281">
        <v>3586000</v>
      </c>
      <c r="G947" s="281">
        <v>3586000</v>
      </c>
      <c r="H947" s="171"/>
      <c r="I947" s="88">
        <f t="shared" si="77"/>
        <v>3586000</v>
      </c>
      <c r="J947" s="163">
        <f t="shared" si="73"/>
        <v>0</v>
      </c>
      <c r="K947" s="155">
        <f t="shared" si="74"/>
        <v>0</v>
      </c>
      <c r="L947" s="155">
        <f>IF(J947=1,SUM($J$6:J947),0)</f>
        <v>0</v>
      </c>
      <c r="M947" s="155">
        <f>IF(K947=1,SUM($K$6:K947),0)</f>
        <v>0</v>
      </c>
      <c r="N947" s="165">
        <f t="shared" si="75"/>
        <v>0</v>
      </c>
      <c r="O947" s="155">
        <f t="shared" si="76"/>
        <v>0</v>
      </c>
      <c r="P947" s="155">
        <f>IF(O947=1,SUM($O$6:O947),0)</f>
        <v>0</v>
      </c>
    </row>
    <row r="948" spans="1:16" ht="15" customHeight="1">
      <c r="A948" s="15"/>
      <c r="B948" s="194">
        <v>22</v>
      </c>
      <c r="C948" s="109" t="s">
        <v>1220</v>
      </c>
      <c r="D948" s="279" t="s">
        <v>47</v>
      </c>
      <c r="E948" s="280" t="s">
        <v>1102</v>
      </c>
      <c r="F948" s="281">
        <v>3038000</v>
      </c>
      <c r="G948" s="281">
        <v>3038000</v>
      </c>
      <c r="H948" s="171"/>
      <c r="I948" s="88">
        <f t="shared" si="77"/>
        <v>3038000</v>
      </c>
      <c r="J948" s="163">
        <f t="shared" si="73"/>
        <v>0</v>
      </c>
      <c r="K948" s="155">
        <f t="shared" si="74"/>
        <v>0</v>
      </c>
      <c r="L948" s="155">
        <f>IF(J948=1,SUM($J$6:J948),0)</f>
        <v>0</v>
      </c>
      <c r="M948" s="155">
        <f>IF(K948=1,SUM($K$6:K948),0)</f>
        <v>0</v>
      </c>
      <c r="N948" s="165">
        <f t="shared" si="75"/>
        <v>0</v>
      </c>
      <c r="O948" s="155">
        <f t="shared" si="76"/>
        <v>0</v>
      </c>
      <c r="P948" s="155">
        <f>IF(O948=1,SUM($O$6:O948),0)</f>
        <v>0</v>
      </c>
    </row>
    <row r="949" spans="1:16" ht="15" customHeight="1">
      <c r="A949" s="15"/>
      <c r="B949" s="194">
        <v>23</v>
      </c>
      <c r="C949" s="109" t="s">
        <v>1221</v>
      </c>
      <c r="D949" s="279" t="s">
        <v>47</v>
      </c>
      <c r="E949" s="280" t="s">
        <v>1102</v>
      </c>
      <c r="F949" s="281">
        <v>2729702.1956122965</v>
      </c>
      <c r="G949" s="281">
        <v>2729702.1956122965</v>
      </c>
      <c r="H949" s="171"/>
      <c r="I949" s="88">
        <f t="shared" si="77"/>
        <v>2729702.1956122965</v>
      </c>
      <c r="J949" s="163">
        <f t="shared" si="73"/>
        <v>0</v>
      </c>
      <c r="K949" s="155">
        <f t="shared" si="74"/>
        <v>0</v>
      </c>
      <c r="L949" s="155">
        <f>IF(J949=1,SUM($J$6:J949),0)</f>
        <v>0</v>
      </c>
      <c r="M949" s="155">
        <f>IF(K949=1,SUM($K$6:K949),0)</f>
        <v>0</v>
      </c>
      <c r="N949" s="165">
        <f t="shared" si="75"/>
        <v>0</v>
      </c>
      <c r="O949" s="155">
        <f t="shared" si="76"/>
        <v>0</v>
      </c>
      <c r="P949" s="155">
        <f>IF(O949=1,SUM($O$6:O949),0)</f>
        <v>0</v>
      </c>
    </row>
    <row r="950" spans="1:16" ht="15" customHeight="1">
      <c r="A950" s="15"/>
      <c r="B950" s="194">
        <v>24</v>
      </c>
      <c r="C950" s="109" t="s">
        <v>1222</v>
      </c>
      <c r="D950" s="279" t="s">
        <v>47</v>
      </c>
      <c r="E950" s="280" t="s">
        <v>1102</v>
      </c>
      <c r="F950" s="281">
        <v>2509623.3260061787</v>
      </c>
      <c r="G950" s="281">
        <v>2509623.3260061787</v>
      </c>
      <c r="H950" s="171"/>
      <c r="I950" s="88">
        <f t="shared" si="77"/>
        <v>2509623.3260061787</v>
      </c>
      <c r="J950" s="163">
        <f t="shared" si="73"/>
        <v>0</v>
      </c>
      <c r="K950" s="155">
        <f t="shared" si="74"/>
        <v>0</v>
      </c>
      <c r="L950" s="155">
        <f>IF(J950=1,SUM($J$6:J950),0)</f>
        <v>0</v>
      </c>
      <c r="M950" s="155">
        <f>IF(K950=1,SUM($K$6:K950),0)</f>
        <v>0</v>
      </c>
      <c r="N950" s="165">
        <f t="shared" si="75"/>
        <v>0</v>
      </c>
      <c r="O950" s="155">
        <f t="shared" si="76"/>
        <v>0</v>
      </c>
      <c r="P950" s="155">
        <f>IF(O950=1,SUM($O$6:O950),0)</f>
        <v>0</v>
      </c>
    </row>
    <row r="951" spans="1:16" ht="15" customHeight="1">
      <c r="A951" s="15"/>
      <c r="B951" s="194">
        <v>25</v>
      </c>
      <c r="C951" s="109" t="s">
        <v>1223</v>
      </c>
      <c r="D951" s="279" t="s">
        <v>47</v>
      </c>
      <c r="E951" s="280" t="s">
        <v>1102</v>
      </c>
      <c r="F951" s="281">
        <v>2304000</v>
      </c>
      <c r="G951" s="281">
        <v>2304000</v>
      </c>
      <c r="H951" s="171"/>
      <c r="I951" s="88">
        <f t="shared" si="77"/>
        <v>2304000</v>
      </c>
      <c r="J951" s="163">
        <f t="shared" si="73"/>
        <v>0</v>
      </c>
      <c r="K951" s="155">
        <f t="shared" si="74"/>
        <v>0</v>
      </c>
      <c r="L951" s="155">
        <f>IF(J951=1,SUM($J$6:J951),0)</f>
        <v>0</v>
      </c>
      <c r="M951" s="155">
        <f>IF(K951=1,SUM($K$6:K951),0)</f>
        <v>0</v>
      </c>
      <c r="N951" s="165">
        <f t="shared" si="75"/>
        <v>0</v>
      </c>
      <c r="O951" s="155">
        <f t="shared" si="76"/>
        <v>0</v>
      </c>
      <c r="P951" s="155">
        <f>IF(O951=1,SUM($O$6:O951),0)</f>
        <v>0</v>
      </c>
    </row>
    <row r="952" spans="1:16" ht="15" customHeight="1">
      <c r="A952" s="15"/>
      <c r="B952" s="194">
        <v>26</v>
      </c>
      <c r="C952" s="109" t="s">
        <v>1224</v>
      </c>
      <c r="D952" s="279" t="s">
        <v>47</v>
      </c>
      <c r="E952" s="280" t="s">
        <v>1102</v>
      </c>
      <c r="F952" s="281">
        <v>2300000</v>
      </c>
      <c r="G952" s="281">
        <v>2300000</v>
      </c>
      <c r="H952" s="171"/>
      <c r="I952" s="88">
        <f t="shared" si="77"/>
        <v>2300000</v>
      </c>
      <c r="J952" s="163">
        <f t="shared" si="73"/>
        <v>0</v>
      </c>
      <c r="K952" s="155">
        <f t="shared" si="74"/>
        <v>0</v>
      </c>
      <c r="L952" s="155">
        <f>IF(J952=1,SUM($J$6:J952),0)</f>
        <v>0</v>
      </c>
      <c r="M952" s="155">
        <f>IF(K952=1,SUM($K$6:K952),0)</f>
        <v>0</v>
      </c>
      <c r="N952" s="165">
        <f t="shared" si="75"/>
        <v>0</v>
      </c>
      <c r="O952" s="155">
        <f t="shared" si="76"/>
        <v>0</v>
      </c>
      <c r="P952" s="155">
        <f>IF(O952=1,SUM($O$6:O952),0)</f>
        <v>0</v>
      </c>
    </row>
    <row r="953" spans="1:16" ht="15" customHeight="1">
      <c r="A953" s="15"/>
      <c r="B953" s="194">
        <v>27</v>
      </c>
      <c r="C953" s="109" t="s">
        <v>1225</v>
      </c>
      <c r="D953" s="279" t="s">
        <v>47</v>
      </c>
      <c r="E953" s="280" t="s">
        <v>1102</v>
      </c>
      <c r="F953" s="281">
        <v>2036000</v>
      </c>
      <c r="G953" s="281">
        <v>2036000</v>
      </c>
      <c r="H953" s="171"/>
      <c r="I953" s="88">
        <f t="shared" si="77"/>
        <v>2036000</v>
      </c>
      <c r="J953" s="163">
        <f t="shared" si="73"/>
        <v>0</v>
      </c>
      <c r="K953" s="155">
        <f t="shared" si="74"/>
        <v>0</v>
      </c>
      <c r="L953" s="155">
        <f>IF(J953=1,SUM($J$6:J953),0)</f>
        <v>0</v>
      </c>
      <c r="M953" s="155">
        <f>IF(K953=1,SUM($K$6:K953),0)</f>
        <v>0</v>
      </c>
      <c r="N953" s="165">
        <f t="shared" si="75"/>
        <v>0</v>
      </c>
      <c r="O953" s="155">
        <f t="shared" si="76"/>
        <v>0</v>
      </c>
      <c r="P953" s="155">
        <f>IF(O953=1,SUM($O$6:O953),0)</f>
        <v>0</v>
      </c>
    </row>
    <row r="954" spans="1:16" ht="15" customHeight="1">
      <c r="A954" s="15"/>
      <c r="B954" s="194">
        <v>28</v>
      </c>
      <c r="C954" s="109" t="s">
        <v>1226</v>
      </c>
      <c r="D954" s="279" t="s">
        <v>47</v>
      </c>
      <c r="E954" s="280" t="s">
        <v>1102</v>
      </c>
      <c r="F954" s="281">
        <v>10465400.000000002</v>
      </c>
      <c r="G954" s="281">
        <v>10465400.000000002</v>
      </c>
      <c r="H954" s="171"/>
      <c r="I954" s="88">
        <f t="shared" si="77"/>
        <v>10465400.000000002</v>
      </c>
      <c r="J954" s="163">
        <f t="shared" si="73"/>
        <v>0</v>
      </c>
      <c r="K954" s="155">
        <f t="shared" si="74"/>
        <v>0</v>
      </c>
      <c r="L954" s="155">
        <f>IF(J954=1,SUM($J$6:J954),0)</f>
        <v>0</v>
      </c>
      <c r="M954" s="155">
        <f>IF(K954=1,SUM($K$6:K954),0)</f>
        <v>0</v>
      </c>
      <c r="N954" s="165">
        <f t="shared" si="75"/>
        <v>0</v>
      </c>
      <c r="O954" s="155">
        <f t="shared" si="76"/>
        <v>0</v>
      </c>
      <c r="P954" s="155">
        <f>IF(O954=1,SUM($O$6:O954),0)</f>
        <v>0</v>
      </c>
    </row>
    <row r="955" spans="1:16" ht="15" customHeight="1">
      <c r="A955" s="15"/>
      <c r="B955" s="194">
        <v>29</v>
      </c>
      <c r="C955" s="109" t="s">
        <v>1227</v>
      </c>
      <c r="D955" s="279" t="s">
        <v>47</v>
      </c>
      <c r="E955" s="280" t="s">
        <v>1102</v>
      </c>
      <c r="F955" s="281">
        <v>10465400.000000002</v>
      </c>
      <c r="G955" s="281">
        <v>10465400.000000002</v>
      </c>
      <c r="H955" s="171"/>
      <c r="I955" s="88">
        <f t="shared" si="77"/>
        <v>10465400.000000002</v>
      </c>
      <c r="J955" s="163">
        <f t="shared" si="73"/>
        <v>0</v>
      </c>
      <c r="K955" s="155">
        <f t="shared" si="74"/>
        <v>0</v>
      </c>
      <c r="L955" s="155">
        <f>IF(J955=1,SUM($J$6:J955),0)</f>
        <v>0</v>
      </c>
      <c r="M955" s="155">
        <f>IF(K955=1,SUM($K$6:K955),0)</f>
        <v>0</v>
      </c>
      <c r="N955" s="165">
        <f t="shared" si="75"/>
        <v>0</v>
      </c>
      <c r="O955" s="155">
        <f t="shared" si="76"/>
        <v>0</v>
      </c>
      <c r="P955" s="155">
        <f>IF(O955=1,SUM($O$6:O955),0)</f>
        <v>0</v>
      </c>
    </row>
    <row r="956" spans="1:16" ht="15" customHeight="1">
      <c r="A956" s="15"/>
      <c r="B956" s="194">
        <v>30</v>
      </c>
      <c r="C956" s="109" t="s">
        <v>1228</v>
      </c>
      <c r="D956" s="279" t="s">
        <v>47</v>
      </c>
      <c r="E956" s="280" t="s">
        <v>1102</v>
      </c>
      <c r="F956" s="281">
        <v>8168600.0000000009</v>
      </c>
      <c r="G956" s="281">
        <v>8168600.0000000009</v>
      </c>
      <c r="H956" s="171"/>
      <c r="I956" s="88">
        <f t="shared" si="77"/>
        <v>8168600.0000000009</v>
      </c>
      <c r="J956" s="163">
        <f t="shared" si="73"/>
        <v>0</v>
      </c>
      <c r="K956" s="155">
        <f t="shared" si="74"/>
        <v>0</v>
      </c>
      <c r="L956" s="155">
        <f>IF(J956=1,SUM($J$6:J956),0)</f>
        <v>0</v>
      </c>
      <c r="M956" s="155">
        <f>IF(K956=1,SUM($K$6:K956),0)</f>
        <v>0</v>
      </c>
      <c r="N956" s="165">
        <f t="shared" si="75"/>
        <v>0</v>
      </c>
      <c r="O956" s="155">
        <f t="shared" si="76"/>
        <v>0</v>
      </c>
      <c r="P956" s="155">
        <f>IF(O956=1,SUM($O$6:O956),0)</f>
        <v>0</v>
      </c>
    </row>
    <row r="957" spans="1:16" ht="15" customHeight="1">
      <c r="A957" s="15"/>
      <c r="B957" s="194">
        <v>31</v>
      </c>
      <c r="C957" s="109" t="s">
        <v>1229</v>
      </c>
      <c r="D957" s="279" t="s">
        <v>47</v>
      </c>
      <c r="E957" s="280" t="s">
        <v>1102</v>
      </c>
      <c r="F957" s="281">
        <v>7737400.0000000009</v>
      </c>
      <c r="G957" s="281">
        <v>7737400.0000000009</v>
      </c>
      <c r="H957" s="171"/>
      <c r="I957" s="88">
        <f t="shared" si="77"/>
        <v>7737400.0000000009</v>
      </c>
      <c r="J957" s="163">
        <f t="shared" si="73"/>
        <v>0</v>
      </c>
      <c r="K957" s="155">
        <f t="shared" si="74"/>
        <v>0</v>
      </c>
      <c r="L957" s="155">
        <f>IF(J957=1,SUM($J$6:J957),0)</f>
        <v>0</v>
      </c>
      <c r="M957" s="155">
        <f>IF(K957=1,SUM($K$6:K957),0)</f>
        <v>0</v>
      </c>
      <c r="N957" s="165">
        <f t="shared" si="75"/>
        <v>0</v>
      </c>
      <c r="O957" s="155">
        <f t="shared" si="76"/>
        <v>0</v>
      </c>
      <c r="P957" s="155">
        <f>IF(O957=1,SUM($O$6:O957),0)</f>
        <v>0</v>
      </c>
    </row>
    <row r="958" spans="1:16" ht="15" customHeight="1">
      <c r="A958" s="15"/>
      <c r="B958" s="194">
        <v>32</v>
      </c>
      <c r="C958" s="109" t="s">
        <v>1230</v>
      </c>
      <c r="D958" s="279" t="s">
        <v>47</v>
      </c>
      <c r="E958" s="280" t="s">
        <v>1102</v>
      </c>
      <c r="F958" s="281">
        <v>6602200</v>
      </c>
      <c r="G958" s="281">
        <v>6602200</v>
      </c>
      <c r="H958" s="171"/>
      <c r="I958" s="88">
        <f t="shared" si="77"/>
        <v>6602200</v>
      </c>
      <c r="J958" s="163">
        <f t="shared" si="73"/>
        <v>0</v>
      </c>
      <c r="K958" s="155">
        <f t="shared" si="74"/>
        <v>0</v>
      </c>
      <c r="L958" s="155">
        <f>IF(J958=1,SUM($J$6:J958),0)</f>
        <v>0</v>
      </c>
      <c r="M958" s="155">
        <f>IF(K958=1,SUM($K$6:K958),0)</f>
        <v>0</v>
      </c>
      <c r="N958" s="165">
        <f t="shared" si="75"/>
        <v>0</v>
      </c>
      <c r="O958" s="155">
        <f t="shared" si="76"/>
        <v>0</v>
      </c>
      <c r="P958" s="155">
        <f>IF(O958=1,SUM($O$6:O958),0)</f>
        <v>0</v>
      </c>
    </row>
    <row r="959" spans="1:16" ht="15" customHeight="1">
      <c r="A959" s="15"/>
      <c r="B959" s="194">
        <v>33</v>
      </c>
      <c r="C959" s="109" t="s">
        <v>1231</v>
      </c>
      <c r="D959" s="279" t="s">
        <v>47</v>
      </c>
      <c r="E959" s="280" t="s">
        <v>1102</v>
      </c>
      <c r="F959" s="281">
        <v>6399800</v>
      </c>
      <c r="G959" s="281">
        <v>6399800</v>
      </c>
      <c r="H959" s="171"/>
      <c r="I959" s="88">
        <f t="shared" si="77"/>
        <v>6399800</v>
      </c>
      <c r="J959" s="163">
        <f t="shared" si="73"/>
        <v>0</v>
      </c>
      <c r="K959" s="155">
        <f t="shared" si="74"/>
        <v>0</v>
      </c>
      <c r="L959" s="155">
        <f>IF(J959=1,SUM($J$6:J959),0)</f>
        <v>0</v>
      </c>
      <c r="M959" s="155">
        <f>IF(K959=1,SUM($K$6:K959),0)</f>
        <v>0</v>
      </c>
      <c r="N959" s="165">
        <f t="shared" si="75"/>
        <v>0</v>
      </c>
      <c r="O959" s="155">
        <f t="shared" si="76"/>
        <v>0</v>
      </c>
      <c r="P959" s="155">
        <f>IF(O959=1,SUM($O$6:O959),0)</f>
        <v>0</v>
      </c>
    </row>
    <row r="960" spans="1:16" ht="15" customHeight="1">
      <c r="A960" s="15"/>
      <c r="B960" s="194">
        <v>34</v>
      </c>
      <c r="C960" s="109" t="s">
        <v>1232</v>
      </c>
      <c r="D960" s="279" t="s">
        <v>47</v>
      </c>
      <c r="E960" s="280" t="s">
        <v>1102</v>
      </c>
      <c r="F960" s="281">
        <v>6393200</v>
      </c>
      <c r="G960" s="281">
        <v>6393200</v>
      </c>
      <c r="H960" s="171"/>
      <c r="I960" s="88">
        <f t="shared" si="77"/>
        <v>6393200</v>
      </c>
      <c r="J960" s="163">
        <f t="shared" si="73"/>
        <v>0</v>
      </c>
      <c r="K960" s="155">
        <f t="shared" si="74"/>
        <v>0</v>
      </c>
      <c r="L960" s="155">
        <f>IF(J960=1,SUM($J$6:J960),0)</f>
        <v>0</v>
      </c>
      <c r="M960" s="155">
        <f>IF(K960=1,SUM($K$6:K960),0)</f>
        <v>0</v>
      </c>
      <c r="N960" s="165">
        <f t="shared" si="75"/>
        <v>0</v>
      </c>
      <c r="O960" s="155">
        <f t="shared" si="76"/>
        <v>0</v>
      </c>
      <c r="P960" s="155">
        <f>IF(O960=1,SUM($O$6:O960),0)</f>
        <v>0</v>
      </c>
    </row>
    <row r="961" spans="1:16" ht="15" customHeight="1">
      <c r="A961" s="15"/>
      <c r="B961" s="194">
        <v>35</v>
      </c>
      <c r="C961" s="109" t="s">
        <v>1233</v>
      </c>
      <c r="D961" s="279" t="s">
        <v>47</v>
      </c>
      <c r="E961" s="280" t="s">
        <v>1102</v>
      </c>
      <c r="F961" s="281">
        <v>5434000</v>
      </c>
      <c r="G961" s="281">
        <v>5434000</v>
      </c>
      <c r="H961" s="171"/>
      <c r="I961" s="88">
        <f t="shared" si="77"/>
        <v>5434000</v>
      </c>
      <c r="J961" s="163">
        <f t="shared" si="73"/>
        <v>0</v>
      </c>
      <c r="K961" s="155">
        <f t="shared" si="74"/>
        <v>0</v>
      </c>
      <c r="L961" s="155">
        <f>IF(J961=1,SUM($J$6:J961),0)</f>
        <v>0</v>
      </c>
      <c r="M961" s="155">
        <f>IF(K961=1,SUM($K$6:K961),0)</f>
        <v>0</v>
      </c>
      <c r="N961" s="165">
        <f t="shared" si="75"/>
        <v>0</v>
      </c>
      <c r="O961" s="155">
        <f t="shared" si="76"/>
        <v>0</v>
      </c>
      <c r="P961" s="155">
        <f>IF(O961=1,SUM($O$6:O961),0)</f>
        <v>0</v>
      </c>
    </row>
    <row r="962" spans="1:16" ht="15" customHeight="1">
      <c r="A962" s="15"/>
      <c r="B962" s="194">
        <v>36</v>
      </c>
      <c r="C962" s="109" t="s">
        <v>1234</v>
      </c>
      <c r="D962" s="279" t="s">
        <v>47</v>
      </c>
      <c r="E962" s="280" t="s">
        <v>1102</v>
      </c>
      <c r="F962" s="281">
        <v>6072000</v>
      </c>
      <c r="G962" s="281">
        <v>6072000</v>
      </c>
      <c r="H962" s="171"/>
      <c r="I962" s="88">
        <f>IF($I$5=$G$4,G962,(IF($I$5=$F$4,F962,0)))</f>
        <v>6072000</v>
      </c>
      <c r="J962" s="163">
        <f t="shared" si="73"/>
        <v>0</v>
      </c>
      <c r="K962" s="155">
        <f t="shared" si="74"/>
        <v>0</v>
      </c>
      <c r="L962" s="155">
        <f>IF(J962=1,SUM($J$6:J962),0)</f>
        <v>0</v>
      </c>
      <c r="M962" s="155">
        <f>IF(K962=1,SUM($K$6:K962),0)</f>
        <v>0</v>
      </c>
      <c r="N962" s="165">
        <f t="shared" si="75"/>
        <v>0</v>
      </c>
      <c r="O962" s="155">
        <f t="shared" si="76"/>
        <v>0</v>
      </c>
      <c r="P962" s="155">
        <f>IF(O962=1,SUM($O$6:O962),0)</f>
        <v>0</v>
      </c>
    </row>
    <row r="963" spans="1:16" ht="15" customHeight="1">
      <c r="A963" s="15"/>
      <c r="B963" s="194">
        <v>37</v>
      </c>
      <c r="C963" s="109" t="s">
        <v>1235</v>
      </c>
      <c r="D963" s="279" t="s">
        <v>47</v>
      </c>
      <c r="E963" s="280" t="s">
        <v>1102</v>
      </c>
      <c r="F963" s="281">
        <v>5898200</v>
      </c>
      <c r="G963" s="281">
        <v>5898200</v>
      </c>
      <c r="H963" s="171"/>
      <c r="I963" s="88">
        <f>IF($I$5=$G$4,G963,(IF($I$5=$F$4,F963,0)))</f>
        <v>5898200</v>
      </c>
      <c r="J963" s="163">
        <f t="shared" si="73"/>
        <v>0</v>
      </c>
      <c r="K963" s="155">
        <f t="shared" si="74"/>
        <v>0</v>
      </c>
      <c r="L963" s="155">
        <f>IF(J963=1,SUM($J$6:J963),0)</f>
        <v>0</v>
      </c>
      <c r="M963" s="155">
        <f>IF(K963=1,SUM($K$6:K963),0)</f>
        <v>0</v>
      </c>
      <c r="N963" s="165">
        <f t="shared" si="75"/>
        <v>0</v>
      </c>
      <c r="O963" s="155">
        <f t="shared" si="76"/>
        <v>0</v>
      </c>
      <c r="P963" s="155">
        <f>IF(O963=1,SUM($O$6:O963),0)</f>
        <v>0</v>
      </c>
    </row>
    <row r="964" spans="1:16" ht="15" customHeight="1">
      <c r="A964" s="15"/>
      <c r="B964" s="194">
        <v>38</v>
      </c>
      <c r="C964" s="109" t="s">
        <v>1236</v>
      </c>
      <c r="D964" s="279" t="s">
        <v>47</v>
      </c>
      <c r="E964" s="280" t="s">
        <v>1102</v>
      </c>
      <c r="F964" s="281">
        <v>4892800.0000000009</v>
      </c>
      <c r="G964" s="281">
        <v>4892800.0000000009</v>
      </c>
      <c r="H964" s="171"/>
      <c r="I964" s="88">
        <f t="shared" si="77"/>
        <v>4892800.0000000009</v>
      </c>
      <c r="J964" s="163">
        <f t="shared" si="73"/>
        <v>0</v>
      </c>
      <c r="K964" s="155">
        <f t="shared" si="74"/>
        <v>0</v>
      </c>
      <c r="L964" s="155">
        <f>IF(J964=1,SUM($J$6:J964),0)</f>
        <v>0</v>
      </c>
      <c r="M964" s="155">
        <f>IF(K964=1,SUM($K$6:K964),0)</f>
        <v>0</v>
      </c>
      <c r="N964" s="165">
        <f t="shared" si="75"/>
        <v>0</v>
      </c>
      <c r="O964" s="155">
        <f t="shared" si="76"/>
        <v>0</v>
      </c>
      <c r="P964" s="155">
        <f>IF(O964=1,SUM($O$6:O964),0)</f>
        <v>0</v>
      </c>
    </row>
    <row r="965" spans="1:16" ht="15" customHeight="1">
      <c r="A965" s="15"/>
      <c r="B965" s="194">
        <v>39</v>
      </c>
      <c r="C965" s="109" t="s">
        <v>1237</v>
      </c>
      <c r="D965" s="279" t="s">
        <v>47</v>
      </c>
      <c r="E965" s="280" t="s">
        <v>1102</v>
      </c>
      <c r="F965" s="281">
        <v>4892800.0000000009</v>
      </c>
      <c r="G965" s="281">
        <v>4892800.0000000009</v>
      </c>
      <c r="H965" s="171"/>
      <c r="I965" s="88">
        <f t="shared" si="77"/>
        <v>4892800.0000000009</v>
      </c>
      <c r="J965" s="163">
        <f t="shared" si="73"/>
        <v>0</v>
      </c>
      <c r="K965" s="155">
        <f t="shared" si="74"/>
        <v>0</v>
      </c>
      <c r="L965" s="155">
        <f>IF(J965=1,SUM($J$6:J965),0)</f>
        <v>0</v>
      </c>
      <c r="M965" s="155">
        <f>IF(K965=1,SUM($K$6:K965),0)</f>
        <v>0</v>
      </c>
      <c r="N965" s="165">
        <f t="shared" si="75"/>
        <v>0</v>
      </c>
      <c r="O965" s="155">
        <f t="shared" si="76"/>
        <v>0</v>
      </c>
      <c r="P965" s="155">
        <f>IF(O965=1,SUM($O$6:O965),0)</f>
        <v>0</v>
      </c>
    </row>
    <row r="966" spans="1:16" ht="15" customHeight="1">
      <c r="A966" s="15"/>
      <c r="B966" s="194">
        <v>40</v>
      </c>
      <c r="C966" s="109" t="s">
        <v>1238</v>
      </c>
      <c r="D966" s="279" t="s">
        <v>47</v>
      </c>
      <c r="E966" s="280" t="s">
        <v>1102</v>
      </c>
      <c r="F966" s="281">
        <v>4340600.0000000009</v>
      </c>
      <c r="G966" s="281">
        <v>4340600.0000000009</v>
      </c>
      <c r="H966" s="171"/>
      <c r="I966" s="88">
        <f t="shared" si="77"/>
        <v>4340600.0000000009</v>
      </c>
      <c r="J966" s="163">
        <f t="shared" si="73"/>
        <v>0</v>
      </c>
      <c r="K966" s="155">
        <f t="shared" si="74"/>
        <v>0</v>
      </c>
      <c r="L966" s="155">
        <f>IF(J966=1,SUM($J$6:J966),0)</f>
        <v>0</v>
      </c>
      <c r="M966" s="155">
        <f>IF(K966=1,SUM($K$6:K966),0)</f>
        <v>0</v>
      </c>
      <c r="N966" s="165">
        <f t="shared" si="75"/>
        <v>0</v>
      </c>
      <c r="O966" s="155">
        <f t="shared" si="76"/>
        <v>0</v>
      </c>
      <c r="P966" s="155">
        <f>IF(O966=1,SUM($O$6:O966),0)</f>
        <v>0</v>
      </c>
    </row>
    <row r="967" spans="1:16" ht="15" customHeight="1">
      <c r="A967" s="15"/>
      <c r="B967" s="194">
        <v>41</v>
      </c>
      <c r="C967" s="109" t="s">
        <v>1239</v>
      </c>
      <c r="D967" s="279" t="s">
        <v>47</v>
      </c>
      <c r="E967" s="280" t="s">
        <v>1102</v>
      </c>
      <c r="F967" s="281">
        <v>3282400</v>
      </c>
      <c r="G967" s="281">
        <v>3282400</v>
      </c>
      <c r="H967" s="171"/>
      <c r="I967" s="88">
        <f t="shared" si="77"/>
        <v>3282400</v>
      </c>
      <c r="J967" s="163">
        <f t="shared" si="73"/>
        <v>0</v>
      </c>
      <c r="K967" s="155">
        <f t="shared" si="74"/>
        <v>0</v>
      </c>
      <c r="L967" s="155">
        <f>IF(J967=1,SUM($J$6:J967),0)</f>
        <v>0</v>
      </c>
      <c r="M967" s="155">
        <f>IF(K967=1,SUM($K$6:K967),0)</f>
        <v>0</v>
      </c>
      <c r="N967" s="165">
        <f t="shared" si="75"/>
        <v>0</v>
      </c>
      <c r="O967" s="155">
        <f t="shared" si="76"/>
        <v>0</v>
      </c>
      <c r="P967" s="155">
        <f>IF(O967=1,SUM($O$6:O967),0)</f>
        <v>0</v>
      </c>
    </row>
    <row r="968" spans="1:16" ht="15" customHeight="1">
      <c r="A968" s="15"/>
      <c r="B968" s="194">
        <v>42</v>
      </c>
      <c r="C968" s="109" t="s">
        <v>1240</v>
      </c>
      <c r="D968" s="279" t="s">
        <v>47</v>
      </c>
      <c r="E968" s="280" t="s">
        <v>1102</v>
      </c>
      <c r="F968" s="281">
        <v>8584400.0000000019</v>
      </c>
      <c r="G968" s="281">
        <v>8584400.0000000019</v>
      </c>
      <c r="H968" s="171"/>
      <c r="I968" s="88">
        <f t="shared" si="77"/>
        <v>8584400.0000000019</v>
      </c>
      <c r="J968" s="163">
        <f t="shared" si="73"/>
        <v>0</v>
      </c>
      <c r="K968" s="155">
        <f t="shared" si="74"/>
        <v>0</v>
      </c>
      <c r="L968" s="155">
        <f>IF(J968=1,SUM($J$6:J968),0)</f>
        <v>0</v>
      </c>
      <c r="M968" s="155">
        <f>IF(K968=1,SUM($K$6:K968),0)</f>
        <v>0</v>
      </c>
      <c r="N968" s="165">
        <f t="shared" si="75"/>
        <v>0</v>
      </c>
      <c r="O968" s="155">
        <f t="shared" si="76"/>
        <v>0</v>
      </c>
      <c r="P968" s="155">
        <f>IF(O968=1,SUM($O$6:O968),0)</f>
        <v>0</v>
      </c>
    </row>
    <row r="969" spans="1:16" ht="15" customHeight="1">
      <c r="A969" s="15"/>
      <c r="B969" s="194">
        <v>43</v>
      </c>
      <c r="C969" s="109" t="s">
        <v>1241</v>
      </c>
      <c r="D969" s="279" t="s">
        <v>47</v>
      </c>
      <c r="E969" s="280" t="s">
        <v>1102</v>
      </c>
      <c r="F969" s="281">
        <v>6767200</v>
      </c>
      <c r="G969" s="281">
        <v>6767200</v>
      </c>
      <c r="H969" s="171"/>
      <c r="I969" s="88">
        <f t="shared" si="77"/>
        <v>6767200</v>
      </c>
      <c r="J969" s="163">
        <f t="shared" ref="J969:J1032" si="78">IF(D969="MDU-KD",1,0)</f>
        <v>0</v>
      </c>
      <c r="K969" s="155">
        <f t="shared" ref="K969:K1032" si="79">IF(D969="HDW",1,0)</f>
        <v>0</v>
      </c>
      <c r="L969" s="155">
        <f>IF(J969=1,SUM($J$6:J969),0)</f>
        <v>0</v>
      </c>
      <c r="M969" s="155">
        <f>IF(K969=1,SUM($K$6:K969),0)</f>
        <v>0</v>
      </c>
      <c r="N969" s="165">
        <f t="shared" ref="N969:N1032" si="80">IF(L969=0,M969,L969)</f>
        <v>0</v>
      </c>
      <c r="O969" s="155">
        <f t="shared" ref="O969:O1032" si="81">IF(E969=0,0,IF(LEFT(C969,11)="Tiang Beton",1,0))</f>
        <v>0</v>
      </c>
      <c r="P969" s="155">
        <f>IF(O969=1,SUM($O$6:O969),0)</f>
        <v>0</v>
      </c>
    </row>
    <row r="970" spans="1:16" ht="15" customHeight="1">
      <c r="A970" s="15"/>
      <c r="B970" s="194">
        <v>44</v>
      </c>
      <c r="C970" s="109" t="s">
        <v>1242</v>
      </c>
      <c r="D970" s="279" t="s">
        <v>47</v>
      </c>
      <c r="E970" s="280" t="s">
        <v>1102</v>
      </c>
      <c r="F970" s="281">
        <v>5755200</v>
      </c>
      <c r="G970" s="281">
        <v>5755200</v>
      </c>
      <c r="H970" s="171"/>
      <c r="I970" s="88">
        <f t="shared" si="77"/>
        <v>5755200</v>
      </c>
      <c r="J970" s="163">
        <f t="shared" si="78"/>
        <v>0</v>
      </c>
      <c r="K970" s="155">
        <f t="shared" si="79"/>
        <v>0</v>
      </c>
      <c r="L970" s="155">
        <f>IF(J970=1,SUM($J$6:J970),0)</f>
        <v>0</v>
      </c>
      <c r="M970" s="155">
        <f>IF(K970=1,SUM($K$6:K970),0)</f>
        <v>0</v>
      </c>
      <c r="N970" s="165">
        <f t="shared" si="80"/>
        <v>0</v>
      </c>
      <c r="O970" s="155">
        <f t="shared" si="81"/>
        <v>0</v>
      </c>
      <c r="P970" s="155">
        <f>IF(O970=1,SUM($O$6:O970),0)</f>
        <v>0</v>
      </c>
    </row>
    <row r="971" spans="1:16" ht="15" customHeight="1">
      <c r="A971" s="15"/>
      <c r="B971" s="194">
        <v>45</v>
      </c>
      <c r="C971" s="109" t="s">
        <v>1243</v>
      </c>
      <c r="D971" s="279" t="s">
        <v>47</v>
      </c>
      <c r="E971" s="280" t="s">
        <v>1102</v>
      </c>
      <c r="F971" s="281">
        <v>4371400.0000000009</v>
      </c>
      <c r="G971" s="281">
        <v>4371400.0000000009</v>
      </c>
      <c r="H971" s="171"/>
      <c r="I971" s="88">
        <f t="shared" si="77"/>
        <v>4371400.0000000009</v>
      </c>
      <c r="J971" s="163">
        <f t="shared" si="78"/>
        <v>0</v>
      </c>
      <c r="K971" s="155">
        <f t="shared" si="79"/>
        <v>0</v>
      </c>
      <c r="L971" s="155">
        <f>IF(J971=1,SUM($J$6:J971),0)</f>
        <v>0</v>
      </c>
      <c r="M971" s="155">
        <f>IF(K971=1,SUM($K$6:K971),0)</f>
        <v>0</v>
      </c>
      <c r="N971" s="165">
        <f t="shared" si="80"/>
        <v>0</v>
      </c>
      <c r="O971" s="155">
        <f t="shared" si="81"/>
        <v>0</v>
      </c>
      <c r="P971" s="155">
        <f>IF(O971=1,SUM($O$6:O971),0)</f>
        <v>0</v>
      </c>
    </row>
    <row r="972" spans="1:16" ht="15" customHeight="1">
      <c r="A972" s="15"/>
      <c r="B972" s="194">
        <v>46</v>
      </c>
      <c r="C972" s="109" t="s">
        <v>1244</v>
      </c>
      <c r="D972" s="279" t="s">
        <v>47</v>
      </c>
      <c r="E972" s="280" t="s">
        <v>1102</v>
      </c>
      <c r="F972" s="281">
        <v>5997200</v>
      </c>
      <c r="G972" s="281">
        <v>5997200</v>
      </c>
      <c r="H972" s="171"/>
      <c r="I972" s="88">
        <f t="shared" si="77"/>
        <v>5997200</v>
      </c>
      <c r="J972" s="163">
        <f t="shared" si="78"/>
        <v>0</v>
      </c>
      <c r="K972" s="155">
        <f t="shared" si="79"/>
        <v>0</v>
      </c>
      <c r="L972" s="155">
        <f>IF(J972=1,SUM($J$6:J972),0)</f>
        <v>0</v>
      </c>
      <c r="M972" s="155">
        <f>IF(K972=1,SUM($K$6:K972),0)</f>
        <v>0</v>
      </c>
      <c r="N972" s="165">
        <f t="shared" si="80"/>
        <v>0</v>
      </c>
      <c r="O972" s="155">
        <f t="shared" si="81"/>
        <v>0</v>
      </c>
      <c r="P972" s="155">
        <f>IF(O972=1,SUM($O$6:O972),0)</f>
        <v>0</v>
      </c>
    </row>
    <row r="973" spans="1:16" ht="15" customHeight="1">
      <c r="A973" s="15"/>
      <c r="B973" s="194">
        <v>47</v>
      </c>
      <c r="C973" s="109" t="s">
        <v>1245</v>
      </c>
      <c r="D973" s="279" t="s">
        <v>47</v>
      </c>
      <c r="E973" s="280" t="s">
        <v>1102</v>
      </c>
      <c r="F973" s="281">
        <v>5354800</v>
      </c>
      <c r="G973" s="281">
        <v>5354800</v>
      </c>
      <c r="H973" s="171"/>
      <c r="I973" s="88">
        <f t="shared" si="77"/>
        <v>5354800</v>
      </c>
      <c r="J973" s="163">
        <f t="shared" si="78"/>
        <v>0</v>
      </c>
      <c r="K973" s="155">
        <f t="shared" si="79"/>
        <v>0</v>
      </c>
      <c r="L973" s="155">
        <f>IF(J973=1,SUM($J$6:J973),0)</f>
        <v>0</v>
      </c>
      <c r="M973" s="155">
        <f>IF(K973=1,SUM($K$6:K973),0)</f>
        <v>0</v>
      </c>
      <c r="N973" s="165">
        <f t="shared" si="80"/>
        <v>0</v>
      </c>
      <c r="O973" s="155">
        <f t="shared" si="81"/>
        <v>0</v>
      </c>
      <c r="P973" s="155">
        <f>IF(O973=1,SUM($O$6:O973),0)</f>
        <v>0</v>
      </c>
    </row>
    <row r="974" spans="1:16" ht="15" customHeight="1">
      <c r="A974" s="15"/>
      <c r="B974" s="194">
        <v>48</v>
      </c>
      <c r="C974" s="109" t="s">
        <v>1246</v>
      </c>
      <c r="D974" s="279" t="s">
        <v>47</v>
      </c>
      <c r="E974" s="280" t="s">
        <v>1102</v>
      </c>
      <c r="F974" s="281">
        <v>3944600.0000000005</v>
      </c>
      <c r="G974" s="281">
        <v>3944600.0000000005</v>
      </c>
      <c r="H974" s="171"/>
      <c r="I974" s="88">
        <f t="shared" si="77"/>
        <v>3944600.0000000005</v>
      </c>
      <c r="J974" s="163">
        <f t="shared" si="78"/>
        <v>0</v>
      </c>
      <c r="K974" s="155">
        <f t="shared" si="79"/>
        <v>0</v>
      </c>
      <c r="L974" s="155">
        <f>IF(J974=1,SUM($J$6:J974),0)</f>
        <v>0</v>
      </c>
      <c r="M974" s="155">
        <f>IF(K974=1,SUM($K$6:K974),0)</f>
        <v>0</v>
      </c>
      <c r="N974" s="165">
        <f t="shared" si="80"/>
        <v>0</v>
      </c>
      <c r="O974" s="155">
        <f t="shared" si="81"/>
        <v>0</v>
      </c>
      <c r="P974" s="155">
        <f>IF(O974=1,SUM($O$6:O974),0)</f>
        <v>0</v>
      </c>
    </row>
    <row r="975" spans="1:16" ht="15" customHeight="1">
      <c r="A975" s="15"/>
      <c r="B975" s="194">
        <v>49</v>
      </c>
      <c r="C975" s="109" t="s">
        <v>1247</v>
      </c>
      <c r="D975" s="279" t="s">
        <v>47</v>
      </c>
      <c r="E975" s="280" t="s">
        <v>1102</v>
      </c>
      <c r="F975" s="281">
        <v>3341800</v>
      </c>
      <c r="G975" s="281">
        <v>3341800</v>
      </c>
      <c r="H975" s="171"/>
      <c r="I975" s="88">
        <f t="shared" si="77"/>
        <v>3341800</v>
      </c>
      <c r="J975" s="163">
        <f t="shared" si="78"/>
        <v>0</v>
      </c>
      <c r="K975" s="155">
        <f t="shared" si="79"/>
        <v>0</v>
      </c>
      <c r="L975" s="155">
        <f>IF(J975=1,SUM($J$6:J975),0)</f>
        <v>0</v>
      </c>
      <c r="M975" s="155">
        <f>IF(K975=1,SUM($K$6:K975),0)</f>
        <v>0</v>
      </c>
      <c r="N975" s="165">
        <f t="shared" si="80"/>
        <v>0</v>
      </c>
      <c r="O975" s="155">
        <f t="shared" si="81"/>
        <v>0</v>
      </c>
      <c r="P975" s="155">
        <f>IF(O975=1,SUM($O$6:O975),0)</f>
        <v>0</v>
      </c>
    </row>
    <row r="976" spans="1:16" ht="15" customHeight="1">
      <c r="A976" s="15"/>
      <c r="B976" s="194">
        <v>50</v>
      </c>
      <c r="C976" s="109" t="s">
        <v>1248</v>
      </c>
      <c r="D976" s="279" t="s">
        <v>47</v>
      </c>
      <c r="E976" s="280" t="s">
        <v>1102</v>
      </c>
      <c r="F976" s="281">
        <v>3002672.4151735264</v>
      </c>
      <c r="G976" s="281">
        <v>3002672.4151735264</v>
      </c>
      <c r="H976" s="171"/>
      <c r="I976" s="88">
        <f t="shared" si="77"/>
        <v>3002672.4151735264</v>
      </c>
      <c r="J976" s="163">
        <f t="shared" si="78"/>
        <v>0</v>
      </c>
      <c r="K976" s="155">
        <f t="shared" si="79"/>
        <v>0</v>
      </c>
      <c r="L976" s="155">
        <f>IF(J976=1,SUM($J$6:J976),0)</f>
        <v>0</v>
      </c>
      <c r="M976" s="155">
        <f>IF(K976=1,SUM($K$6:K976),0)</f>
        <v>0</v>
      </c>
      <c r="N976" s="165">
        <f t="shared" si="80"/>
        <v>0</v>
      </c>
      <c r="O976" s="155">
        <f t="shared" si="81"/>
        <v>0</v>
      </c>
      <c r="P976" s="155">
        <f>IF(O976=1,SUM($O$6:O976),0)</f>
        <v>0</v>
      </c>
    </row>
    <row r="977" spans="1:16" ht="15" customHeight="1">
      <c r="A977" s="15"/>
      <c r="B977" s="194">
        <v>51</v>
      </c>
      <c r="C977" s="109" t="s">
        <v>1249</v>
      </c>
      <c r="D977" s="279" t="s">
        <v>47</v>
      </c>
      <c r="E977" s="280" t="s">
        <v>1102</v>
      </c>
      <c r="F977" s="281">
        <v>2760585.6586067965</v>
      </c>
      <c r="G977" s="281">
        <v>2760585.6586067965</v>
      </c>
      <c r="H977" s="171"/>
      <c r="I977" s="88">
        <f t="shared" si="77"/>
        <v>2760585.6586067965</v>
      </c>
      <c r="J977" s="163">
        <f t="shared" si="78"/>
        <v>0</v>
      </c>
      <c r="K977" s="155">
        <f t="shared" si="79"/>
        <v>0</v>
      </c>
      <c r="L977" s="155">
        <f>IF(J977=1,SUM($J$6:J977),0)</f>
        <v>0</v>
      </c>
      <c r="M977" s="155">
        <f>IF(K977=1,SUM($K$6:K977),0)</f>
        <v>0</v>
      </c>
      <c r="N977" s="165">
        <f t="shared" si="80"/>
        <v>0</v>
      </c>
      <c r="O977" s="155">
        <f t="shared" si="81"/>
        <v>0</v>
      </c>
      <c r="P977" s="155">
        <f>IF(O977=1,SUM($O$6:O977),0)</f>
        <v>0</v>
      </c>
    </row>
    <row r="978" spans="1:16" ht="15" customHeight="1">
      <c r="A978" s="15"/>
      <c r="B978" s="194">
        <v>52</v>
      </c>
      <c r="C978" s="109" t="s">
        <v>1250</v>
      </c>
      <c r="D978" s="279" t="s">
        <v>47</v>
      </c>
      <c r="E978" s="280" t="s">
        <v>1102</v>
      </c>
      <c r="F978" s="281">
        <v>2534400.0000000005</v>
      </c>
      <c r="G978" s="281">
        <v>2534400.0000000005</v>
      </c>
      <c r="H978" s="171"/>
      <c r="I978" s="88">
        <f t="shared" si="77"/>
        <v>2534400.0000000005</v>
      </c>
      <c r="J978" s="163">
        <f t="shared" si="78"/>
        <v>0</v>
      </c>
      <c r="K978" s="155">
        <f t="shared" si="79"/>
        <v>0</v>
      </c>
      <c r="L978" s="155">
        <f>IF(J978=1,SUM($J$6:J978),0)</f>
        <v>0</v>
      </c>
      <c r="M978" s="155">
        <f>IF(K978=1,SUM($K$6:K978),0)</f>
        <v>0</v>
      </c>
      <c r="N978" s="165">
        <f t="shared" si="80"/>
        <v>0</v>
      </c>
      <c r="O978" s="155">
        <f t="shared" si="81"/>
        <v>0</v>
      </c>
      <c r="P978" s="155">
        <f>IF(O978=1,SUM($O$6:O978),0)</f>
        <v>0</v>
      </c>
    </row>
    <row r="979" spans="1:16" ht="15" customHeight="1">
      <c r="A979" s="15"/>
      <c r="B979" s="194">
        <v>53</v>
      </c>
      <c r="C979" s="109" t="s">
        <v>1251</v>
      </c>
      <c r="D979" s="279" t="s">
        <v>47</v>
      </c>
      <c r="E979" s="280" t="s">
        <v>1102</v>
      </c>
      <c r="F979" s="281">
        <v>2530000.0000000005</v>
      </c>
      <c r="G979" s="281">
        <v>2530000.0000000005</v>
      </c>
      <c r="H979" s="171"/>
      <c r="I979" s="88">
        <f t="shared" si="77"/>
        <v>2530000.0000000005</v>
      </c>
      <c r="J979" s="163">
        <f t="shared" si="78"/>
        <v>0</v>
      </c>
      <c r="K979" s="155">
        <f t="shared" si="79"/>
        <v>0</v>
      </c>
      <c r="L979" s="155">
        <f>IF(J979=1,SUM($J$6:J979),0)</f>
        <v>0</v>
      </c>
      <c r="M979" s="155">
        <f>IF(K979=1,SUM($K$6:K979),0)</f>
        <v>0</v>
      </c>
      <c r="N979" s="165">
        <f t="shared" si="80"/>
        <v>0</v>
      </c>
      <c r="O979" s="155">
        <f t="shared" si="81"/>
        <v>0</v>
      </c>
      <c r="P979" s="155">
        <f>IF(O979=1,SUM($O$6:O979),0)</f>
        <v>0</v>
      </c>
    </row>
    <row r="980" spans="1:16" ht="15" customHeight="1">
      <c r="A980" s="15"/>
      <c r="B980" s="194">
        <v>54</v>
      </c>
      <c r="C980" s="109" t="s">
        <v>1252</v>
      </c>
      <c r="D980" s="279" t="s">
        <v>47</v>
      </c>
      <c r="E980" s="280" t="s">
        <v>1102</v>
      </c>
      <c r="F980" s="281">
        <v>2239600.0000000005</v>
      </c>
      <c r="G980" s="281">
        <v>2239600.0000000005</v>
      </c>
      <c r="H980" s="171"/>
      <c r="I980" s="88">
        <f t="shared" si="77"/>
        <v>2239600.0000000005</v>
      </c>
      <c r="J980" s="163">
        <f t="shared" si="78"/>
        <v>0</v>
      </c>
      <c r="K980" s="155">
        <f t="shared" si="79"/>
        <v>0</v>
      </c>
      <c r="L980" s="155">
        <f>IF(J980=1,SUM($J$6:J980),0)</f>
        <v>0</v>
      </c>
      <c r="M980" s="155">
        <f>IF(K980=1,SUM($K$6:K980),0)</f>
        <v>0</v>
      </c>
      <c r="N980" s="165">
        <f t="shared" si="80"/>
        <v>0</v>
      </c>
      <c r="O980" s="155">
        <f t="shared" si="81"/>
        <v>0</v>
      </c>
      <c r="P980" s="155">
        <f>IF(O980=1,SUM($O$6:O980),0)</f>
        <v>0</v>
      </c>
    </row>
    <row r="981" spans="1:16" ht="15" customHeight="1">
      <c r="A981" s="15"/>
      <c r="B981" s="194">
        <v>55</v>
      </c>
      <c r="C981" s="109" t="s">
        <v>1253</v>
      </c>
      <c r="D981" s="279" t="s">
        <v>47</v>
      </c>
      <c r="E981" s="280" t="s">
        <v>1102</v>
      </c>
      <c r="F981" s="281">
        <v>13242832.628818881</v>
      </c>
      <c r="G981" s="281">
        <v>13242832.628818881</v>
      </c>
      <c r="H981" s="171"/>
      <c r="I981" s="88">
        <f t="shared" si="77"/>
        <v>13242832.628818881</v>
      </c>
      <c r="J981" s="163">
        <f t="shared" si="78"/>
        <v>0</v>
      </c>
      <c r="K981" s="155">
        <f t="shared" si="79"/>
        <v>0</v>
      </c>
      <c r="L981" s="155">
        <f>IF(J981=1,SUM($J$6:J981),0)</f>
        <v>0</v>
      </c>
      <c r="M981" s="155">
        <f>IF(K981=1,SUM($K$6:K981),0)</f>
        <v>0</v>
      </c>
      <c r="N981" s="165">
        <f t="shared" si="80"/>
        <v>0</v>
      </c>
      <c r="O981" s="155">
        <f t="shared" si="81"/>
        <v>0</v>
      </c>
      <c r="P981" s="155">
        <f>IF(O981=1,SUM($O$6:O981),0)</f>
        <v>0</v>
      </c>
    </row>
    <row r="982" spans="1:16" ht="15" customHeight="1">
      <c r="A982" s="15"/>
      <c r="B982" s="194"/>
      <c r="C982" s="109"/>
      <c r="D982" s="279" t="s">
        <v>48</v>
      </c>
      <c r="E982" s="280"/>
      <c r="F982" s="281">
        <v>0</v>
      </c>
      <c r="G982" s="281">
        <v>0</v>
      </c>
      <c r="H982" s="171"/>
      <c r="I982" s="88">
        <f t="shared" si="77"/>
        <v>0</v>
      </c>
      <c r="J982" s="163">
        <f t="shared" si="78"/>
        <v>0</v>
      </c>
      <c r="K982" s="155">
        <f t="shared" si="79"/>
        <v>0</v>
      </c>
      <c r="L982" s="155">
        <f>IF(J982=1,SUM($J$6:J982),0)</f>
        <v>0</v>
      </c>
      <c r="M982" s="155">
        <f>IF(K982=1,SUM($K$6:K982),0)</f>
        <v>0</v>
      </c>
      <c r="N982" s="165">
        <f t="shared" si="80"/>
        <v>0</v>
      </c>
      <c r="O982" s="155">
        <f t="shared" si="81"/>
        <v>0</v>
      </c>
      <c r="P982" s="155">
        <f>IF(O982=1,SUM($O$6:O982),0)</f>
        <v>0</v>
      </c>
    </row>
    <row r="983" spans="1:16" ht="15" customHeight="1">
      <c r="A983" s="15"/>
      <c r="B983" s="194" t="s">
        <v>1031</v>
      </c>
      <c r="C983" s="109" t="s">
        <v>779</v>
      </c>
      <c r="D983" s="279" t="s">
        <v>48</v>
      </c>
      <c r="E983" s="280"/>
      <c r="F983" s="281">
        <v>0</v>
      </c>
      <c r="G983" s="281">
        <v>0</v>
      </c>
      <c r="H983" s="171"/>
      <c r="I983" s="88">
        <f t="shared" si="77"/>
        <v>0</v>
      </c>
      <c r="J983" s="163">
        <f t="shared" si="78"/>
        <v>0</v>
      </c>
      <c r="K983" s="155">
        <f t="shared" si="79"/>
        <v>0</v>
      </c>
      <c r="L983" s="155">
        <f>IF(J983=1,SUM($J$6:J983),0)</f>
        <v>0</v>
      </c>
      <c r="M983" s="155">
        <f>IF(K983=1,SUM($K$6:K983),0)</f>
        <v>0</v>
      </c>
      <c r="N983" s="165">
        <f t="shared" si="80"/>
        <v>0</v>
      </c>
      <c r="O983" s="155">
        <f t="shared" si="81"/>
        <v>0</v>
      </c>
      <c r="P983" s="155">
        <f>IF(O983=1,SUM($O$6:O983),0)</f>
        <v>0</v>
      </c>
    </row>
    <row r="984" spans="1:16" ht="15" customHeight="1">
      <c r="A984" s="15"/>
      <c r="B984" s="194">
        <v>1</v>
      </c>
      <c r="C984" s="109" t="s">
        <v>1254</v>
      </c>
      <c r="D984" s="279" t="s">
        <v>47</v>
      </c>
      <c r="E984" s="280" t="s">
        <v>1102</v>
      </c>
      <c r="F984" s="281">
        <v>5710000</v>
      </c>
      <c r="G984" s="281">
        <v>5710000</v>
      </c>
      <c r="H984" s="171"/>
      <c r="I984" s="88">
        <f t="shared" si="77"/>
        <v>5710000</v>
      </c>
      <c r="J984" s="163">
        <f t="shared" si="78"/>
        <v>0</v>
      </c>
      <c r="K984" s="155">
        <f t="shared" si="79"/>
        <v>0</v>
      </c>
      <c r="L984" s="155">
        <f>IF(J984=1,SUM($J$6:J984),0)</f>
        <v>0</v>
      </c>
      <c r="M984" s="155">
        <f>IF(K984=1,SUM($K$6:K984),0)</f>
        <v>0</v>
      </c>
      <c r="N984" s="165">
        <f t="shared" si="80"/>
        <v>0</v>
      </c>
      <c r="O984" s="155">
        <f t="shared" si="81"/>
        <v>0</v>
      </c>
      <c r="P984" s="155">
        <f>IF(O984=1,SUM($O$6:O984),0)</f>
        <v>0</v>
      </c>
    </row>
    <row r="985" spans="1:16" ht="15" customHeight="1">
      <c r="A985" s="15"/>
      <c r="B985" s="194">
        <v>2</v>
      </c>
      <c r="C985" s="109" t="s">
        <v>1255</v>
      </c>
      <c r="D985" s="279" t="s">
        <v>47</v>
      </c>
      <c r="E985" s="280" t="s">
        <v>1102</v>
      </c>
      <c r="F985" s="281">
        <v>4800000</v>
      </c>
      <c r="G985" s="281">
        <v>4800000</v>
      </c>
      <c r="H985" s="171"/>
      <c r="I985" s="88">
        <f t="shared" si="77"/>
        <v>4800000</v>
      </c>
      <c r="J985" s="163">
        <f t="shared" si="78"/>
        <v>0</v>
      </c>
      <c r="K985" s="155">
        <f t="shared" si="79"/>
        <v>0</v>
      </c>
      <c r="L985" s="155">
        <f>IF(J985=1,SUM($J$6:J985),0)</f>
        <v>0</v>
      </c>
      <c r="M985" s="155">
        <f>IF(K985=1,SUM($K$6:K985),0)</f>
        <v>0</v>
      </c>
      <c r="N985" s="165">
        <f t="shared" si="80"/>
        <v>0</v>
      </c>
      <c r="O985" s="155">
        <f t="shared" si="81"/>
        <v>0</v>
      </c>
      <c r="P985" s="155">
        <f>IF(O985=1,SUM($O$6:O985),0)</f>
        <v>0</v>
      </c>
    </row>
    <row r="986" spans="1:16" ht="15" customHeight="1">
      <c r="A986" s="15"/>
      <c r="B986" s="194">
        <v>3</v>
      </c>
      <c r="C986" s="109" t="s">
        <v>1256</v>
      </c>
      <c r="D986" s="279" t="s">
        <v>47</v>
      </c>
      <c r="E986" s="280" t="s">
        <v>1102</v>
      </c>
      <c r="F986" s="281">
        <v>4416000</v>
      </c>
      <c r="G986" s="281">
        <v>4416000</v>
      </c>
      <c r="H986" s="171"/>
      <c r="I986" s="88">
        <f t="shared" si="77"/>
        <v>4416000</v>
      </c>
      <c r="J986" s="163">
        <f t="shared" si="78"/>
        <v>0</v>
      </c>
      <c r="K986" s="155">
        <f t="shared" si="79"/>
        <v>0</v>
      </c>
      <c r="L986" s="155">
        <f>IF(J986=1,SUM($J$6:J986),0)</f>
        <v>0</v>
      </c>
      <c r="M986" s="155">
        <f>IF(K986=1,SUM($K$6:K986),0)</f>
        <v>0</v>
      </c>
      <c r="N986" s="165">
        <f t="shared" si="80"/>
        <v>0</v>
      </c>
      <c r="O986" s="155">
        <f t="shared" si="81"/>
        <v>0</v>
      </c>
      <c r="P986" s="155">
        <f>IF(O986=1,SUM($O$6:O986),0)</f>
        <v>0</v>
      </c>
    </row>
    <row r="987" spans="1:16" ht="15" customHeight="1">
      <c r="A987" s="15"/>
      <c r="B987" s="194">
        <v>4</v>
      </c>
      <c r="C987" s="109" t="s">
        <v>1257</v>
      </c>
      <c r="D987" s="279" t="s">
        <v>47</v>
      </c>
      <c r="E987" s="280" t="s">
        <v>1102</v>
      </c>
      <c r="F987" s="281">
        <v>3286000</v>
      </c>
      <c r="G987" s="281">
        <v>3286000</v>
      </c>
      <c r="H987" s="171"/>
      <c r="I987" s="88">
        <f t="shared" si="77"/>
        <v>3286000</v>
      </c>
      <c r="J987" s="163">
        <f t="shared" si="78"/>
        <v>0</v>
      </c>
      <c r="K987" s="155">
        <f t="shared" si="79"/>
        <v>0</v>
      </c>
      <c r="L987" s="155">
        <f>IF(J987=1,SUM($J$6:J987),0)</f>
        <v>0</v>
      </c>
      <c r="M987" s="155">
        <f>IF(K987=1,SUM($K$6:K987),0)</f>
        <v>0</v>
      </c>
      <c r="N987" s="165">
        <f t="shared" si="80"/>
        <v>0</v>
      </c>
      <c r="O987" s="155">
        <f t="shared" si="81"/>
        <v>0</v>
      </c>
      <c r="P987" s="155">
        <f>IF(O987=1,SUM($O$6:O987),0)</f>
        <v>0</v>
      </c>
    </row>
    <row r="988" spans="1:16" ht="15" customHeight="1">
      <c r="A988" s="15"/>
      <c r="B988" s="194">
        <v>5</v>
      </c>
      <c r="C988" s="109" t="s">
        <v>1258</v>
      </c>
      <c r="D988" s="279" t="s">
        <v>47</v>
      </c>
      <c r="E988" s="280" t="s">
        <v>1102</v>
      </c>
      <c r="F988" s="281">
        <v>2234000</v>
      </c>
      <c r="G988" s="281">
        <v>2234000</v>
      </c>
      <c r="H988" s="171"/>
      <c r="I988" s="88">
        <f t="shared" si="77"/>
        <v>2234000</v>
      </c>
      <c r="J988" s="163">
        <f t="shared" si="78"/>
        <v>0</v>
      </c>
      <c r="K988" s="155">
        <f t="shared" si="79"/>
        <v>0</v>
      </c>
      <c r="L988" s="155">
        <f>IF(J988=1,SUM($J$6:J988),0)</f>
        <v>0</v>
      </c>
      <c r="M988" s="155">
        <f>IF(K988=1,SUM($K$6:K988),0)</f>
        <v>0</v>
      </c>
      <c r="N988" s="165">
        <f t="shared" si="80"/>
        <v>0</v>
      </c>
      <c r="O988" s="155">
        <f t="shared" si="81"/>
        <v>0</v>
      </c>
      <c r="P988" s="155">
        <f>IF(O988=1,SUM($O$6:O988),0)</f>
        <v>0</v>
      </c>
    </row>
    <row r="989" spans="1:16" ht="15" customHeight="1">
      <c r="A989" s="15"/>
      <c r="B989" s="194">
        <v>6</v>
      </c>
      <c r="C989" s="109" t="s">
        <v>1259</v>
      </c>
      <c r="D989" s="279" t="s">
        <v>47</v>
      </c>
      <c r="E989" s="280" t="s">
        <v>1102</v>
      </c>
      <c r="F989" s="281">
        <v>4470000</v>
      </c>
      <c r="G989" s="281">
        <v>4470000</v>
      </c>
      <c r="H989" s="171"/>
      <c r="I989" s="88">
        <f t="shared" si="77"/>
        <v>4470000</v>
      </c>
      <c r="J989" s="163">
        <f t="shared" si="78"/>
        <v>0</v>
      </c>
      <c r="K989" s="155">
        <f t="shared" si="79"/>
        <v>0</v>
      </c>
      <c r="L989" s="155">
        <f>IF(J989=1,SUM($J$6:J989),0)</f>
        <v>0</v>
      </c>
      <c r="M989" s="155">
        <f>IF(K989=1,SUM($K$6:K989),0)</f>
        <v>0</v>
      </c>
      <c r="N989" s="165">
        <f t="shared" si="80"/>
        <v>0</v>
      </c>
      <c r="O989" s="155">
        <f t="shared" si="81"/>
        <v>0</v>
      </c>
      <c r="P989" s="155">
        <f>IF(O989=1,SUM($O$6:O989),0)</f>
        <v>0</v>
      </c>
    </row>
    <row r="990" spans="1:16" ht="15" customHeight="1">
      <c r="A990" s="15"/>
      <c r="B990" s="194">
        <v>7</v>
      </c>
      <c r="C990" s="109" t="s">
        <v>1260</v>
      </c>
      <c r="D990" s="279" t="s">
        <v>47</v>
      </c>
      <c r="E990" s="280" t="s">
        <v>1102</v>
      </c>
      <c r="F990" s="281">
        <v>3580000</v>
      </c>
      <c r="G990" s="281">
        <v>3580000</v>
      </c>
      <c r="H990" s="171"/>
      <c r="I990" s="88">
        <f t="shared" si="77"/>
        <v>3580000</v>
      </c>
      <c r="J990" s="163">
        <f t="shared" si="78"/>
        <v>0</v>
      </c>
      <c r="K990" s="155">
        <f t="shared" si="79"/>
        <v>0</v>
      </c>
      <c r="L990" s="155">
        <f>IF(J990=1,SUM($J$6:J990),0)</f>
        <v>0</v>
      </c>
      <c r="M990" s="155">
        <f>IF(K990=1,SUM($K$6:K990),0)</f>
        <v>0</v>
      </c>
      <c r="N990" s="165">
        <f t="shared" si="80"/>
        <v>0</v>
      </c>
      <c r="O990" s="155">
        <f t="shared" si="81"/>
        <v>0</v>
      </c>
      <c r="P990" s="155">
        <f>IF(O990=1,SUM($O$6:O990),0)</f>
        <v>0</v>
      </c>
    </row>
    <row r="991" spans="1:16" ht="15" customHeight="1">
      <c r="A991" s="15"/>
      <c r="B991" s="194"/>
      <c r="C991" s="109"/>
      <c r="D991" s="279" t="s">
        <v>48</v>
      </c>
      <c r="E991" s="280"/>
      <c r="F991" s="281"/>
      <c r="G991" s="281"/>
      <c r="H991" s="171"/>
      <c r="I991" s="88">
        <f t="shared" si="77"/>
        <v>0</v>
      </c>
      <c r="J991" s="163">
        <f t="shared" si="78"/>
        <v>0</v>
      </c>
      <c r="K991" s="155">
        <f t="shared" si="79"/>
        <v>0</v>
      </c>
      <c r="L991" s="155">
        <f>IF(J991=1,SUM($J$6:J991),0)</f>
        <v>0</v>
      </c>
      <c r="M991" s="155">
        <f>IF(K991=1,SUM($K$6:K991),0)</f>
        <v>0</v>
      </c>
      <c r="N991" s="165">
        <f t="shared" si="80"/>
        <v>0</v>
      </c>
      <c r="O991" s="155">
        <f t="shared" si="81"/>
        <v>0</v>
      </c>
      <c r="P991" s="155">
        <f>IF(O991=1,SUM($O$6:O991),0)</f>
        <v>0</v>
      </c>
    </row>
    <row r="992" spans="1:16" ht="15" customHeight="1">
      <c r="A992" s="15"/>
      <c r="B992" s="194" t="s">
        <v>1031</v>
      </c>
      <c r="C992" s="109" t="s">
        <v>531</v>
      </c>
      <c r="D992" s="279" t="s">
        <v>48</v>
      </c>
      <c r="E992" s="280"/>
      <c r="F992" s="281"/>
      <c r="G992" s="281"/>
      <c r="H992" s="171"/>
      <c r="I992" s="88">
        <f t="shared" si="77"/>
        <v>0</v>
      </c>
      <c r="J992" s="163">
        <f t="shared" si="78"/>
        <v>0</v>
      </c>
      <c r="K992" s="155">
        <f t="shared" si="79"/>
        <v>0</v>
      </c>
      <c r="L992" s="155">
        <f>IF(J992=1,SUM($J$6:J992),0)</f>
        <v>0</v>
      </c>
      <c r="M992" s="155">
        <f>IF(K992=1,SUM($K$6:K992),0)</f>
        <v>0</v>
      </c>
      <c r="N992" s="165">
        <f t="shared" si="80"/>
        <v>0</v>
      </c>
      <c r="O992" s="155">
        <f t="shared" si="81"/>
        <v>0</v>
      </c>
      <c r="P992" s="155">
        <f>IF(O992=1,SUM($O$6:O992),0)</f>
        <v>0</v>
      </c>
    </row>
    <row r="993" spans="1:16" ht="15" customHeight="1">
      <c r="A993" s="15"/>
      <c r="B993" s="194">
        <v>1</v>
      </c>
      <c r="C993" s="109" t="s">
        <v>780</v>
      </c>
      <c r="D993" s="279" t="s">
        <v>47</v>
      </c>
      <c r="E993" s="280" t="s">
        <v>14</v>
      </c>
      <c r="F993" s="281">
        <v>355700</v>
      </c>
      <c r="G993" s="281">
        <v>355700</v>
      </c>
      <c r="H993" s="171"/>
      <c r="I993" s="88">
        <f t="shared" si="77"/>
        <v>355700</v>
      </c>
      <c r="J993" s="163">
        <f t="shared" si="78"/>
        <v>0</v>
      </c>
      <c r="K993" s="155">
        <f t="shared" si="79"/>
        <v>0</v>
      </c>
      <c r="L993" s="155">
        <f>IF(J993=1,SUM($J$6:J993),0)</f>
        <v>0</v>
      </c>
      <c r="M993" s="155">
        <f>IF(K993=1,SUM($K$6:K993),0)</f>
        <v>0</v>
      </c>
      <c r="N993" s="165">
        <f t="shared" si="80"/>
        <v>0</v>
      </c>
      <c r="O993" s="155">
        <f t="shared" si="81"/>
        <v>0</v>
      </c>
      <c r="P993" s="155">
        <f>IF(O993=1,SUM($O$6:O993),0)</f>
        <v>0</v>
      </c>
    </row>
    <row r="994" spans="1:16" ht="15" customHeight="1">
      <c r="A994" s="15"/>
      <c r="B994" s="194">
        <v>2</v>
      </c>
      <c r="C994" s="109" t="s">
        <v>781</v>
      </c>
      <c r="D994" s="279" t="s">
        <v>47</v>
      </c>
      <c r="E994" s="280" t="s">
        <v>14</v>
      </c>
      <c r="F994" s="281">
        <v>346400</v>
      </c>
      <c r="G994" s="281">
        <v>346400</v>
      </c>
      <c r="H994" s="171"/>
      <c r="I994" s="88">
        <f t="shared" si="77"/>
        <v>346400</v>
      </c>
      <c r="J994" s="163">
        <f t="shared" si="78"/>
        <v>0</v>
      </c>
      <c r="K994" s="155">
        <f t="shared" si="79"/>
        <v>0</v>
      </c>
      <c r="L994" s="155">
        <f>IF(J994=1,SUM($J$6:J994),0)</f>
        <v>0</v>
      </c>
      <c r="M994" s="155">
        <f>IF(K994=1,SUM($K$6:K994),0)</f>
        <v>0</v>
      </c>
      <c r="N994" s="165">
        <f t="shared" si="80"/>
        <v>0</v>
      </c>
      <c r="O994" s="155">
        <f t="shared" si="81"/>
        <v>0</v>
      </c>
      <c r="P994" s="155">
        <f>IF(O994=1,SUM($O$6:O994),0)</f>
        <v>0</v>
      </c>
    </row>
    <row r="995" spans="1:16" ht="15" customHeight="1">
      <c r="A995" s="15"/>
      <c r="B995" s="194">
        <v>3</v>
      </c>
      <c r="C995" s="109" t="s">
        <v>782</v>
      </c>
      <c r="D995" s="279" t="s">
        <v>47</v>
      </c>
      <c r="E995" s="280" t="s">
        <v>14</v>
      </c>
      <c r="F995" s="281">
        <v>571650</v>
      </c>
      <c r="G995" s="281">
        <v>571650</v>
      </c>
      <c r="H995" s="171"/>
      <c r="I995" s="88">
        <f t="shared" si="77"/>
        <v>571650</v>
      </c>
      <c r="J995" s="163">
        <f t="shared" si="78"/>
        <v>0</v>
      </c>
      <c r="K995" s="155">
        <f t="shared" si="79"/>
        <v>0</v>
      </c>
      <c r="L995" s="155">
        <f>IF(J995=1,SUM($J$6:J995),0)</f>
        <v>0</v>
      </c>
      <c r="M995" s="155">
        <f>IF(K995=1,SUM($K$6:K995),0)</f>
        <v>0</v>
      </c>
      <c r="N995" s="165">
        <f t="shared" si="80"/>
        <v>0</v>
      </c>
      <c r="O995" s="155">
        <f t="shared" si="81"/>
        <v>0</v>
      </c>
      <c r="P995" s="155">
        <f>IF(O995=1,SUM($O$6:O995),0)</f>
        <v>0</v>
      </c>
    </row>
    <row r="996" spans="1:16" ht="15" customHeight="1">
      <c r="A996" s="15"/>
      <c r="B996" s="194">
        <v>4</v>
      </c>
      <c r="C996" s="109" t="s">
        <v>783</v>
      </c>
      <c r="D996" s="279" t="s">
        <v>47</v>
      </c>
      <c r="E996" s="280" t="s">
        <v>14</v>
      </c>
      <c r="F996" s="281">
        <v>1182800</v>
      </c>
      <c r="G996" s="281">
        <v>1182800</v>
      </c>
      <c r="H996" s="171"/>
      <c r="I996" s="88">
        <f t="shared" ref="I996:I1056" si="82">IF($I$5=$G$4,G996,(IF($I$5=$F$4,F996,0)))</f>
        <v>1182800</v>
      </c>
      <c r="J996" s="163">
        <f t="shared" si="78"/>
        <v>0</v>
      </c>
      <c r="K996" s="155">
        <f t="shared" si="79"/>
        <v>0</v>
      </c>
      <c r="L996" s="155">
        <f>IF(J996=1,SUM($J$6:J996),0)</f>
        <v>0</v>
      </c>
      <c r="M996" s="155">
        <f>IF(K996=1,SUM($K$6:K996),0)</f>
        <v>0</v>
      </c>
      <c r="N996" s="165">
        <f t="shared" si="80"/>
        <v>0</v>
      </c>
      <c r="O996" s="155">
        <f t="shared" si="81"/>
        <v>0</v>
      </c>
      <c r="P996" s="155">
        <f>IF(O996=1,SUM($O$6:O996),0)</f>
        <v>0</v>
      </c>
    </row>
    <row r="997" spans="1:16" ht="15" customHeight="1">
      <c r="A997" s="15"/>
      <c r="B997" s="194">
        <v>5</v>
      </c>
      <c r="C997" s="109" t="s">
        <v>784</v>
      </c>
      <c r="D997" s="279" t="s">
        <v>47</v>
      </c>
      <c r="E997" s="280" t="s">
        <v>14</v>
      </c>
      <c r="F997" s="281">
        <v>2953300</v>
      </c>
      <c r="G997" s="281">
        <v>2953300</v>
      </c>
      <c r="H997" s="171"/>
      <c r="I997" s="88">
        <f t="shared" si="82"/>
        <v>2953300</v>
      </c>
      <c r="J997" s="163">
        <f t="shared" si="78"/>
        <v>0</v>
      </c>
      <c r="K997" s="155">
        <f t="shared" si="79"/>
        <v>0</v>
      </c>
      <c r="L997" s="155">
        <f>IF(J997=1,SUM($J$6:J997),0)</f>
        <v>0</v>
      </c>
      <c r="M997" s="155">
        <f>IF(K997=1,SUM($K$6:K997),0)</f>
        <v>0</v>
      </c>
      <c r="N997" s="165">
        <f t="shared" si="80"/>
        <v>0</v>
      </c>
      <c r="O997" s="155">
        <f t="shared" si="81"/>
        <v>0</v>
      </c>
      <c r="P997" s="155">
        <f>IF(O997=1,SUM($O$6:O997),0)</f>
        <v>0</v>
      </c>
    </row>
    <row r="998" spans="1:16" ht="15" customHeight="1">
      <c r="A998" s="15"/>
      <c r="B998" s="194">
        <v>6</v>
      </c>
      <c r="C998" s="109" t="s">
        <v>785</v>
      </c>
      <c r="D998" s="279" t="s">
        <v>47</v>
      </c>
      <c r="E998" s="280" t="s">
        <v>14</v>
      </c>
      <c r="F998" s="281">
        <v>1627400</v>
      </c>
      <c r="G998" s="281">
        <v>1627400</v>
      </c>
      <c r="H998" s="171"/>
      <c r="I998" s="88">
        <f t="shared" si="82"/>
        <v>1627400</v>
      </c>
      <c r="J998" s="163">
        <f t="shared" si="78"/>
        <v>0</v>
      </c>
      <c r="K998" s="155">
        <f t="shared" si="79"/>
        <v>0</v>
      </c>
      <c r="L998" s="155">
        <f>IF(J998=1,SUM($J$6:J998),0)</f>
        <v>0</v>
      </c>
      <c r="M998" s="155">
        <f>IF(K998=1,SUM($K$6:K998),0)</f>
        <v>0</v>
      </c>
      <c r="N998" s="165">
        <f t="shared" si="80"/>
        <v>0</v>
      </c>
      <c r="O998" s="155">
        <f t="shared" si="81"/>
        <v>0</v>
      </c>
      <c r="P998" s="155">
        <f>IF(O998=1,SUM($O$6:O998),0)</f>
        <v>0</v>
      </c>
    </row>
    <row r="999" spans="1:16" ht="15" customHeight="1">
      <c r="A999" s="15"/>
      <c r="B999" s="194">
        <v>7</v>
      </c>
      <c r="C999" s="109" t="s">
        <v>786</v>
      </c>
      <c r="D999" s="279" t="s">
        <v>47</v>
      </c>
      <c r="E999" s="280" t="s">
        <v>14</v>
      </c>
      <c r="F999" s="281">
        <v>3686500</v>
      </c>
      <c r="G999" s="281">
        <v>3686500</v>
      </c>
      <c r="H999" s="171"/>
      <c r="I999" s="88">
        <f t="shared" si="82"/>
        <v>3686500</v>
      </c>
      <c r="J999" s="163">
        <f t="shared" si="78"/>
        <v>0</v>
      </c>
      <c r="K999" s="155">
        <f t="shared" si="79"/>
        <v>0</v>
      </c>
      <c r="L999" s="155">
        <f>IF(J999=1,SUM($J$6:J999),0)</f>
        <v>0</v>
      </c>
      <c r="M999" s="155">
        <f>IF(K999=1,SUM($K$6:K999),0)</f>
        <v>0</v>
      </c>
      <c r="N999" s="165">
        <f t="shared" si="80"/>
        <v>0</v>
      </c>
      <c r="O999" s="155">
        <f t="shared" si="81"/>
        <v>0</v>
      </c>
      <c r="P999" s="155">
        <f>IF(O999=1,SUM($O$6:O999),0)</f>
        <v>0</v>
      </c>
    </row>
    <row r="1000" spans="1:16" ht="15" customHeight="1">
      <c r="A1000" s="15"/>
      <c r="B1000" s="194">
        <v>8</v>
      </c>
      <c r="C1000" s="109" t="s">
        <v>787</v>
      </c>
      <c r="D1000" s="279" t="s">
        <v>47</v>
      </c>
      <c r="E1000" s="280" t="s">
        <v>14</v>
      </c>
      <c r="F1000" s="281">
        <v>3784400</v>
      </c>
      <c r="G1000" s="281">
        <v>3784400</v>
      </c>
      <c r="H1000" s="171"/>
      <c r="I1000" s="88">
        <f t="shared" si="82"/>
        <v>3784400</v>
      </c>
      <c r="J1000" s="163">
        <f t="shared" si="78"/>
        <v>0</v>
      </c>
      <c r="K1000" s="155">
        <f t="shared" si="79"/>
        <v>0</v>
      </c>
      <c r="L1000" s="155">
        <f>IF(J1000=1,SUM($J$6:J1000),0)</f>
        <v>0</v>
      </c>
      <c r="M1000" s="155">
        <f>IF(K1000=1,SUM($K$6:K1000),0)</f>
        <v>0</v>
      </c>
      <c r="N1000" s="165">
        <f t="shared" si="80"/>
        <v>0</v>
      </c>
      <c r="O1000" s="155">
        <f t="shared" si="81"/>
        <v>0</v>
      </c>
      <c r="P1000" s="155">
        <f>IF(O1000=1,SUM($O$6:O1000),0)</f>
        <v>0</v>
      </c>
    </row>
    <row r="1001" spans="1:16" ht="15" customHeight="1">
      <c r="A1001" s="15"/>
      <c r="B1001" s="194">
        <v>9</v>
      </c>
      <c r="C1001" s="109" t="s">
        <v>1600</v>
      </c>
      <c r="D1001" s="279" t="s">
        <v>47</v>
      </c>
      <c r="E1001" s="280" t="s">
        <v>14</v>
      </c>
      <c r="F1001" s="281">
        <v>4127900</v>
      </c>
      <c r="G1001" s="281">
        <v>4127900</v>
      </c>
      <c r="H1001" s="171"/>
      <c r="I1001" s="88">
        <f t="shared" si="82"/>
        <v>4127900</v>
      </c>
      <c r="J1001" s="163">
        <f t="shared" si="78"/>
        <v>0</v>
      </c>
      <c r="K1001" s="155">
        <f t="shared" si="79"/>
        <v>0</v>
      </c>
      <c r="L1001" s="155">
        <f>IF(J1001=1,SUM($J$6:J1001),0)</f>
        <v>0</v>
      </c>
      <c r="M1001" s="155">
        <f>IF(K1001=1,SUM($K$6:K1001),0)</f>
        <v>0</v>
      </c>
      <c r="N1001" s="165">
        <f t="shared" si="80"/>
        <v>0</v>
      </c>
      <c r="O1001" s="155">
        <f t="shared" si="81"/>
        <v>0</v>
      </c>
      <c r="P1001" s="155">
        <f>IF(O1001=1,SUM($O$6:O1001),0)</f>
        <v>0</v>
      </c>
    </row>
    <row r="1002" spans="1:16" ht="15" customHeight="1">
      <c r="A1002" s="15"/>
      <c r="B1002" s="194">
        <v>10</v>
      </c>
      <c r="C1002" s="109" t="s">
        <v>1601</v>
      </c>
      <c r="D1002" s="279" t="s">
        <v>47</v>
      </c>
      <c r="E1002" s="280" t="s">
        <v>14</v>
      </c>
      <c r="F1002" s="281">
        <v>4540690</v>
      </c>
      <c r="G1002" s="281">
        <v>4540700</v>
      </c>
      <c r="H1002" s="171"/>
      <c r="I1002" s="88">
        <f t="shared" si="82"/>
        <v>4540700</v>
      </c>
      <c r="J1002" s="163">
        <f t="shared" si="78"/>
        <v>0</v>
      </c>
      <c r="K1002" s="155">
        <f t="shared" si="79"/>
        <v>0</v>
      </c>
      <c r="L1002" s="155">
        <f>IF(J1002=1,SUM($J$6:J1002),0)</f>
        <v>0</v>
      </c>
      <c r="M1002" s="155">
        <f>IF(K1002=1,SUM($K$6:K1002),0)</f>
        <v>0</v>
      </c>
      <c r="N1002" s="165">
        <f t="shared" si="80"/>
        <v>0</v>
      </c>
      <c r="O1002" s="155">
        <f t="shared" si="81"/>
        <v>0</v>
      </c>
      <c r="P1002" s="155">
        <f>IF(O1002=1,SUM($O$6:O1002),0)</f>
        <v>0</v>
      </c>
    </row>
    <row r="1003" spans="1:16" ht="15" customHeight="1">
      <c r="A1003" s="15"/>
      <c r="B1003" s="194">
        <v>11</v>
      </c>
      <c r="C1003" s="109" t="s">
        <v>1519</v>
      </c>
      <c r="D1003" s="279" t="s">
        <v>47</v>
      </c>
      <c r="E1003" s="280" t="s">
        <v>14</v>
      </c>
      <c r="F1003" s="281">
        <v>614700</v>
      </c>
      <c r="G1003" s="281">
        <v>614700</v>
      </c>
      <c r="H1003" s="171"/>
      <c r="I1003" s="88">
        <f t="shared" si="82"/>
        <v>614700</v>
      </c>
      <c r="J1003" s="163">
        <f t="shared" si="78"/>
        <v>0</v>
      </c>
      <c r="K1003" s="155">
        <f t="shared" si="79"/>
        <v>0</v>
      </c>
      <c r="L1003" s="155">
        <f>IF(J1003=1,SUM($J$6:J1003),0)</f>
        <v>0</v>
      </c>
      <c r="M1003" s="155">
        <f>IF(K1003=1,SUM($K$6:K1003),0)</f>
        <v>0</v>
      </c>
      <c r="N1003" s="165">
        <f t="shared" si="80"/>
        <v>0</v>
      </c>
      <c r="O1003" s="155">
        <f t="shared" si="81"/>
        <v>0</v>
      </c>
      <c r="P1003" s="155">
        <f>IF(O1003=1,SUM($O$6:O1003),0)</f>
        <v>0</v>
      </c>
    </row>
    <row r="1004" spans="1:16" ht="15" customHeight="1">
      <c r="A1004" s="15"/>
      <c r="B1004" s="194">
        <v>12</v>
      </c>
      <c r="C1004" s="109" t="s">
        <v>1520</v>
      </c>
      <c r="D1004" s="279" t="s">
        <v>47</v>
      </c>
      <c r="E1004" s="280" t="s">
        <v>14</v>
      </c>
      <c r="F1004" s="281">
        <v>829000</v>
      </c>
      <c r="G1004" s="281">
        <v>829000</v>
      </c>
      <c r="H1004" s="171"/>
      <c r="I1004" s="88">
        <f t="shared" si="82"/>
        <v>829000</v>
      </c>
      <c r="J1004" s="163">
        <f t="shared" si="78"/>
        <v>0</v>
      </c>
      <c r="K1004" s="155">
        <f t="shared" si="79"/>
        <v>0</v>
      </c>
      <c r="L1004" s="155">
        <f>IF(J1004=1,SUM($J$6:J1004),0)</f>
        <v>0</v>
      </c>
      <c r="M1004" s="155">
        <f>IF(K1004=1,SUM($K$6:K1004),0)</f>
        <v>0</v>
      </c>
      <c r="N1004" s="165">
        <f t="shared" si="80"/>
        <v>0</v>
      </c>
      <c r="O1004" s="155">
        <f t="shared" si="81"/>
        <v>0</v>
      </c>
      <c r="P1004" s="155">
        <f>IF(O1004=1,SUM($O$6:O1004),0)</f>
        <v>0</v>
      </c>
    </row>
    <row r="1005" spans="1:16" ht="15" customHeight="1">
      <c r="A1005" s="15"/>
      <c r="B1005" s="194"/>
      <c r="C1005" s="109" t="s">
        <v>48</v>
      </c>
      <c r="D1005" s="279" t="s">
        <v>48</v>
      </c>
      <c r="E1005" s="280"/>
      <c r="F1005" s="281"/>
      <c r="G1005" s="281"/>
      <c r="H1005" s="171"/>
      <c r="I1005" s="88">
        <f t="shared" si="82"/>
        <v>0</v>
      </c>
      <c r="J1005" s="163">
        <f t="shared" si="78"/>
        <v>0</v>
      </c>
      <c r="K1005" s="155">
        <f t="shared" si="79"/>
        <v>0</v>
      </c>
      <c r="L1005" s="155">
        <f>IF(J1005=1,SUM($J$6:J1005),0)</f>
        <v>0</v>
      </c>
      <c r="M1005" s="155">
        <f>IF(K1005=1,SUM($K$6:K1005),0)</f>
        <v>0</v>
      </c>
      <c r="N1005" s="165">
        <f t="shared" si="80"/>
        <v>0</v>
      </c>
      <c r="O1005" s="155">
        <f t="shared" si="81"/>
        <v>0</v>
      </c>
      <c r="P1005" s="155">
        <f>IF(O1005=1,SUM($O$6:O1005),0)</f>
        <v>0</v>
      </c>
    </row>
    <row r="1006" spans="1:16" ht="15" customHeight="1">
      <c r="A1006" s="15"/>
      <c r="B1006" s="194" t="s">
        <v>1031</v>
      </c>
      <c r="C1006" s="109" t="s">
        <v>788</v>
      </c>
      <c r="D1006" s="279" t="s">
        <v>48</v>
      </c>
      <c r="E1006" s="280"/>
      <c r="F1006" s="281"/>
      <c r="G1006" s="281"/>
      <c r="H1006" s="171"/>
      <c r="I1006" s="88">
        <f t="shared" si="82"/>
        <v>0</v>
      </c>
      <c r="J1006" s="163">
        <f t="shared" si="78"/>
        <v>0</v>
      </c>
      <c r="K1006" s="155">
        <f t="shared" si="79"/>
        <v>0</v>
      </c>
      <c r="L1006" s="155">
        <f>IF(J1006=1,SUM($J$6:J1006),0)</f>
        <v>0</v>
      </c>
      <c r="M1006" s="155">
        <f>IF(K1006=1,SUM($K$6:K1006),0)</f>
        <v>0</v>
      </c>
      <c r="N1006" s="165">
        <f t="shared" si="80"/>
        <v>0</v>
      </c>
      <c r="O1006" s="155">
        <f t="shared" si="81"/>
        <v>0</v>
      </c>
      <c r="P1006" s="155">
        <f>IF(O1006=1,SUM($O$6:O1006),0)</f>
        <v>0</v>
      </c>
    </row>
    <row r="1007" spans="1:16" ht="15" customHeight="1">
      <c r="A1007" s="15"/>
      <c r="B1007" s="194">
        <v>1</v>
      </c>
      <c r="C1007" s="109" t="s">
        <v>348</v>
      </c>
      <c r="D1007" s="279" t="s">
        <v>47</v>
      </c>
      <c r="E1007" s="280" t="s">
        <v>100</v>
      </c>
      <c r="F1007" s="281">
        <v>367100.81715813151</v>
      </c>
      <c r="G1007" s="281">
        <v>367100.81715813151</v>
      </c>
      <c r="H1007" s="171"/>
      <c r="I1007" s="88">
        <f t="shared" si="82"/>
        <v>367100.81715813151</v>
      </c>
      <c r="J1007" s="163">
        <f t="shared" si="78"/>
        <v>0</v>
      </c>
      <c r="K1007" s="155">
        <f t="shared" si="79"/>
        <v>0</v>
      </c>
      <c r="L1007" s="155">
        <f>IF(J1007=1,SUM($J$6:J1007),0)</f>
        <v>0</v>
      </c>
      <c r="M1007" s="155">
        <f>IF(K1007=1,SUM($K$6:K1007),0)</f>
        <v>0</v>
      </c>
      <c r="N1007" s="165">
        <f t="shared" si="80"/>
        <v>0</v>
      </c>
      <c r="O1007" s="155">
        <f t="shared" si="81"/>
        <v>0</v>
      </c>
      <c r="P1007" s="155">
        <f>IF(O1007=1,SUM($O$6:O1007),0)</f>
        <v>0</v>
      </c>
    </row>
    <row r="1008" spans="1:16" ht="15" customHeight="1">
      <c r="A1008" s="15"/>
      <c r="B1008" s="194">
        <v>2</v>
      </c>
      <c r="C1008" s="109" t="s">
        <v>349</v>
      </c>
      <c r="D1008" s="279" t="s">
        <v>47</v>
      </c>
      <c r="E1008" s="280" t="s">
        <v>100</v>
      </c>
      <c r="F1008" s="281">
        <v>367100.81715813151</v>
      </c>
      <c r="G1008" s="281">
        <v>367100.81715813151</v>
      </c>
      <c r="H1008" s="171"/>
      <c r="I1008" s="88">
        <f t="shared" si="82"/>
        <v>367100.81715813151</v>
      </c>
      <c r="J1008" s="163">
        <f t="shared" si="78"/>
        <v>0</v>
      </c>
      <c r="K1008" s="155">
        <f t="shared" si="79"/>
        <v>0</v>
      </c>
      <c r="L1008" s="155">
        <f>IF(J1008=1,SUM($J$6:J1008),0)</f>
        <v>0</v>
      </c>
      <c r="M1008" s="155">
        <f>IF(K1008=1,SUM($K$6:K1008),0)</f>
        <v>0</v>
      </c>
      <c r="N1008" s="165">
        <f t="shared" si="80"/>
        <v>0</v>
      </c>
      <c r="O1008" s="155">
        <f t="shared" si="81"/>
        <v>0</v>
      </c>
      <c r="P1008" s="155">
        <f>IF(O1008=1,SUM($O$6:O1008),0)</f>
        <v>0</v>
      </c>
    </row>
    <row r="1009" spans="1:16" ht="15" customHeight="1">
      <c r="A1009" s="15"/>
      <c r="B1009" s="194">
        <v>3</v>
      </c>
      <c r="C1009" s="109" t="s">
        <v>350</v>
      </c>
      <c r="D1009" s="279" t="s">
        <v>47</v>
      </c>
      <c r="E1009" s="280" t="s">
        <v>100</v>
      </c>
      <c r="F1009" s="281">
        <v>483136</v>
      </c>
      <c r="G1009" s="281">
        <v>483136</v>
      </c>
      <c r="H1009" s="171"/>
      <c r="I1009" s="88">
        <f t="shared" si="82"/>
        <v>483136</v>
      </c>
      <c r="J1009" s="163">
        <f t="shared" si="78"/>
        <v>0</v>
      </c>
      <c r="K1009" s="155">
        <f t="shared" si="79"/>
        <v>0</v>
      </c>
      <c r="L1009" s="155">
        <f>IF(J1009=1,SUM($J$6:J1009),0)</f>
        <v>0</v>
      </c>
      <c r="M1009" s="155">
        <f>IF(K1009=1,SUM($K$6:K1009),0)</f>
        <v>0</v>
      </c>
      <c r="N1009" s="165">
        <f t="shared" si="80"/>
        <v>0</v>
      </c>
      <c r="O1009" s="155">
        <f t="shared" si="81"/>
        <v>0</v>
      </c>
      <c r="P1009" s="155">
        <f>IF(O1009=1,SUM($O$6:O1009),0)</f>
        <v>0</v>
      </c>
    </row>
    <row r="1010" spans="1:16" ht="15" customHeight="1">
      <c r="A1010" s="15"/>
      <c r="B1010" s="194">
        <v>4</v>
      </c>
      <c r="C1010" s="109" t="s">
        <v>351</v>
      </c>
      <c r="D1010" s="279" t="s">
        <v>47</v>
      </c>
      <c r="E1010" s="280" t="s">
        <v>100</v>
      </c>
      <c r="F1010" s="281">
        <v>483136</v>
      </c>
      <c r="G1010" s="281">
        <v>483136</v>
      </c>
      <c r="H1010" s="171"/>
      <c r="I1010" s="88">
        <f t="shared" si="82"/>
        <v>483136</v>
      </c>
      <c r="J1010" s="163">
        <f t="shared" si="78"/>
        <v>0</v>
      </c>
      <c r="K1010" s="155">
        <f t="shared" si="79"/>
        <v>0</v>
      </c>
      <c r="L1010" s="155">
        <f>IF(J1010=1,SUM($J$6:J1010),0)</f>
        <v>0</v>
      </c>
      <c r="M1010" s="155">
        <f>IF(K1010=1,SUM($K$6:K1010),0)</f>
        <v>0</v>
      </c>
      <c r="N1010" s="165">
        <f t="shared" si="80"/>
        <v>0</v>
      </c>
      <c r="O1010" s="155">
        <f t="shared" si="81"/>
        <v>0</v>
      </c>
      <c r="P1010" s="155">
        <f>IF(O1010=1,SUM($O$6:O1010),0)</f>
        <v>0</v>
      </c>
    </row>
    <row r="1011" spans="1:16" ht="15" customHeight="1">
      <c r="A1011" s="15"/>
      <c r="B1011" s="194">
        <v>5</v>
      </c>
      <c r="C1011" s="109" t="s">
        <v>352</v>
      </c>
      <c r="D1011" s="279" t="s">
        <v>47</v>
      </c>
      <c r="E1011" s="280" t="s">
        <v>100</v>
      </c>
      <c r="F1011" s="281">
        <v>542850</v>
      </c>
      <c r="G1011" s="281">
        <v>542850</v>
      </c>
      <c r="H1011" s="171"/>
      <c r="I1011" s="88">
        <f t="shared" si="82"/>
        <v>542850</v>
      </c>
      <c r="J1011" s="163">
        <f t="shared" si="78"/>
        <v>0</v>
      </c>
      <c r="K1011" s="155">
        <f t="shared" si="79"/>
        <v>0</v>
      </c>
      <c r="L1011" s="155">
        <f>IF(J1011=1,SUM($J$6:J1011),0)</f>
        <v>0</v>
      </c>
      <c r="M1011" s="155">
        <f>IF(K1011=1,SUM($K$6:K1011),0)</f>
        <v>0</v>
      </c>
      <c r="N1011" s="165">
        <f t="shared" si="80"/>
        <v>0</v>
      </c>
      <c r="O1011" s="155">
        <f t="shared" si="81"/>
        <v>0</v>
      </c>
      <c r="P1011" s="155">
        <f>IF(O1011=1,SUM($O$6:O1011),0)</f>
        <v>0</v>
      </c>
    </row>
    <row r="1012" spans="1:16" ht="15" customHeight="1">
      <c r="A1012" s="15"/>
      <c r="B1012" s="194">
        <v>6</v>
      </c>
      <c r="C1012" s="109" t="s">
        <v>353</v>
      </c>
      <c r="D1012" s="279" t="s">
        <v>47</v>
      </c>
      <c r="E1012" s="280" t="s">
        <v>100</v>
      </c>
      <c r="F1012" s="281">
        <v>542850</v>
      </c>
      <c r="G1012" s="281">
        <v>542850</v>
      </c>
      <c r="H1012" s="171"/>
      <c r="I1012" s="88">
        <f t="shared" si="82"/>
        <v>542850</v>
      </c>
      <c r="J1012" s="163">
        <f t="shared" si="78"/>
        <v>0</v>
      </c>
      <c r="K1012" s="155">
        <f t="shared" si="79"/>
        <v>0</v>
      </c>
      <c r="L1012" s="155">
        <f>IF(J1012=1,SUM($J$6:J1012),0)</f>
        <v>0</v>
      </c>
      <c r="M1012" s="155">
        <f>IF(K1012=1,SUM($K$6:K1012),0)</f>
        <v>0</v>
      </c>
      <c r="N1012" s="165">
        <f t="shared" si="80"/>
        <v>0</v>
      </c>
      <c r="O1012" s="155">
        <f t="shared" si="81"/>
        <v>0</v>
      </c>
      <c r="P1012" s="155">
        <f>IF(O1012=1,SUM($O$6:O1012),0)</f>
        <v>0</v>
      </c>
    </row>
    <row r="1013" spans="1:16" ht="15" customHeight="1">
      <c r="A1013" s="15"/>
      <c r="B1013" s="194">
        <v>7</v>
      </c>
      <c r="C1013" s="109" t="s">
        <v>1130</v>
      </c>
      <c r="D1013" s="279" t="s">
        <v>47</v>
      </c>
      <c r="E1013" s="280" t="s">
        <v>100</v>
      </c>
      <c r="F1013" s="281">
        <v>580849</v>
      </c>
      <c r="G1013" s="281">
        <v>580849</v>
      </c>
      <c r="H1013" s="171"/>
      <c r="I1013" s="88">
        <f t="shared" si="82"/>
        <v>580849</v>
      </c>
      <c r="J1013" s="163">
        <f t="shared" si="78"/>
        <v>0</v>
      </c>
      <c r="K1013" s="155">
        <f t="shared" si="79"/>
        <v>0</v>
      </c>
      <c r="L1013" s="155">
        <f>IF(J1013=1,SUM($J$6:J1013),0)</f>
        <v>0</v>
      </c>
      <c r="M1013" s="155">
        <f>IF(K1013=1,SUM($K$6:K1013),0)</f>
        <v>0</v>
      </c>
      <c r="N1013" s="165">
        <f t="shared" si="80"/>
        <v>0</v>
      </c>
      <c r="O1013" s="155">
        <f t="shared" si="81"/>
        <v>0</v>
      </c>
      <c r="P1013" s="155">
        <f>IF(O1013=1,SUM($O$6:O1013),0)</f>
        <v>0</v>
      </c>
    </row>
    <row r="1014" spans="1:16" ht="15" customHeight="1">
      <c r="A1014" s="15"/>
      <c r="B1014" s="194">
        <v>8</v>
      </c>
      <c r="C1014" s="109" t="s">
        <v>1131</v>
      </c>
      <c r="D1014" s="279" t="s">
        <v>47</v>
      </c>
      <c r="E1014" s="280" t="s">
        <v>100</v>
      </c>
      <c r="F1014" s="281">
        <v>580849</v>
      </c>
      <c r="G1014" s="281">
        <v>580849</v>
      </c>
      <c r="H1014" s="171"/>
      <c r="I1014" s="88">
        <f t="shared" si="82"/>
        <v>580849</v>
      </c>
      <c r="J1014" s="163">
        <f t="shared" si="78"/>
        <v>0</v>
      </c>
      <c r="K1014" s="155">
        <f t="shared" si="79"/>
        <v>0</v>
      </c>
      <c r="L1014" s="155">
        <f>IF(J1014=1,SUM($J$6:J1014),0)</f>
        <v>0</v>
      </c>
      <c r="M1014" s="155">
        <f>IF(K1014=1,SUM($K$6:K1014),0)</f>
        <v>0</v>
      </c>
      <c r="N1014" s="165">
        <f t="shared" si="80"/>
        <v>0</v>
      </c>
      <c r="O1014" s="155">
        <f t="shared" si="81"/>
        <v>0</v>
      </c>
      <c r="P1014" s="155">
        <f>IF(O1014=1,SUM($O$6:O1014),0)</f>
        <v>0</v>
      </c>
    </row>
    <row r="1015" spans="1:16" ht="15" customHeight="1">
      <c r="A1015" s="15"/>
      <c r="B1015" s="194">
        <v>9</v>
      </c>
      <c r="C1015" s="109" t="s">
        <v>354</v>
      </c>
      <c r="D1015" s="279" t="s">
        <v>47</v>
      </c>
      <c r="E1015" s="280" t="s">
        <v>100</v>
      </c>
      <c r="F1015" s="281">
        <v>640563</v>
      </c>
      <c r="G1015" s="281">
        <v>640563</v>
      </c>
      <c r="H1015" s="171"/>
      <c r="I1015" s="88">
        <f t="shared" si="82"/>
        <v>640563</v>
      </c>
      <c r="J1015" s="163">
        <f t="shared" si="78"/>
        <v>0</v>
      </c>
      <c r="K1015" s="155">
        <f t="shared" si="79"/>
        <v>0</v>
      </c>
      <c r="L1015" s="155">
        <f>IF(J1015=1,SUM($J$6:J1015),0)</f>
        <v>0</v>
      </c>
      <c r="M1015" s="155">
        <f>IF(K1015=1,SUM($K$6:K1015),0)</f>
        <v>0</v>
      </c>
      <c r="N1015" s="165">
        <f t="shared" si="80"/>
        <v>0</v>
      </c>
      <c r="O1015" s="155">
        <f t="shared" si="81"/>
        <v>0</v>
      </c>
      <c r="P1015" s="155">
        <f>IF(O1015=1,SUM($O$6:O1015),0)</f>
        <v>0</v>
      </c>
    </row>
    <row r="1016" spans="1:16" ht="15" customHeight="1">
      <c r="A1016" s="15"/>
      <c r="B1016" s="194">
        <v>10</v>
      </c>
      <c r="C1016" s="109" t="s">
        <v>355</v>
      </c>
      <c r="D1016" s="279" t="s">
        <v>47</v>
      </c>
      <c r="E1016" s="280" t="s">
        <v>100</v>
      </c>
      <c r="F1016" s="281">
        <v>640563</v>
      </c>
      <c r="G1016" s="281">
        <v>640563</v>
      </c>
      <c r="H1016" s="171"/>
      <c r="I1016" s="88">
        <f t="shared" si="82"/>
        <v>640563</v>
      </c>
      <c r="J1016" s="163">
        <f t="shared" si="78"/>
        <v>0</v>
      </c>
      <c r="K1016" s="155">
        <f t="shared" si="79"/>
        <v>0</v>
      </c>
      <c r="L1016" s="155">
        <f>IF(J1016=1,SUM($J$6:J1016),0)</f>
        <v>0</v>
      </c>
      <c r="M1016" s="155">
        <f>IF(K1016=1,SUM($K$6:K1016),0)</f>
        <v>0</v>
      </c>
      <c r="N1016" s="165">
        <f t="shared" si="80"/>
        <v>0</v>
      </c>
      <c r="O1016" s="155">
        <f t="shared" si="81"/>
        <v>0</v>
      </c>
      <c r="P1016" s="155">
        <f>IF(O1016=1,SUM($O$6:O1016),0)</f>
        <v>0</v>
      </c>
    </row>
    <row r="1017" spans="1:16" ht="15" customHeight="1">
      <c r="A1017" s="15"/>
      <c r="B1017" s="194">
        <v>11</v>
      </c>
      <c r="C1017" s="109" t="s">
        <v>356</v>
      </c>
      <c r="D1017" s="279" t="s">
        <v>47</v>
      </c>
      <c r="E1017" s="280" t="s">
        <v>100</v>
      </c>
      <c r="F1017" s="281">
        <v>777904.11254937388</v>
      </c>
      <c r="G1017" s="281">
        <v>777904.11254937388</v>
      </c>
      <c r="H1017" s="171"/>
      <c r="I1017" s="88">
        <f t="shared" si="82"/>
        <v>777904.11254937388</v>
      </c>
      <c r="J1017" s="163">
        <f t="shared" si="78"/>
        <v>0</v>
      </c>
      <c r="K1017" s="155">
        <f t="shared" si="79"/>
        <v>0</v>
      </c>
      <c r="L1017" s="155">
        <f>IF(J1017=1,SUM($J$6:J1017),0)</f>
        <v>0</v>
      </c>
      <c r="M1017" s="155">
        <f>IF(K1017=1,SUM($K$6:K1017),0)</f>
        <v>0</v>
      </c>
      <c r="N1017" s="165">
        <f t="shared" si="80"/>
        <v>0</v>
      </c>
      <c r="O1017" s="155">
        <f t="shared" si="81"/>
        <v>0</v>
      </c>
      <c r="P1017" s="155">
        <f>IF(O1017=1,SUM($O$6:O1017),0)</f>
        <v>0</v>
      </c>
    </row>
    <row r="1018" spans="1:16" ht="15" customHeight="1">
      <c r="A1018" s="15"/>
      <c r="B1018" s="194">
        <v>12</v>
      </c>
      <c r="C1018" s="109" t="s">
        <v>357</v>
      </c>
      <c r="D1018" s="279" t="s">
        <v>47</v>
      </c>
      <c r="E1018" s="280" t="s">
        <v>100</v>
      </c>
      <c r="F1018" s="281">
        <v>777904.11254937388</v>
      </c>
      <c r="G1018" s="281">
        <v>777904.11254937388</v>
      </c>
      <c r="H1018" s="171"/>
      <c r="I1018" s="88">
        <f t="shared" si="82"/>
        <v>777904.11254937388</v>
      </c>
      <c r="J1018" s="163">
        <f t="shared" si="78"/>
        <v>0</v>
      </c>
      <c r="K1018" s="155">
        <f t="shared" si="79"/>
        <v>0</v>
      </c>
      <c r="L1018" s="155">
        <f>IF(J1018=1,SUM($J$6:J1018),0)</f>
        <v>0</v>
      </c>
      <c r="M1018" s="155">
        <f>IF(K1018=1,SUM($K$6:K1018),0)</f>
        <v>0</v>
      </c>
      <c r="N1018" s="165">
        <f t="shared" si="80"/>
        <v>0</v>
      </c>
      <c r="O1018" s="155">
        <f t="shared" si="81"/>
        <v>0</v>
      </c>
      <c r="P1018" s="155">
        <f>IF(O1018=1,SUM($O$6:O1018),0)</f>
        <v>0</v>
      </c>
    </row>
    <row r="1019" spans="1:16" ht="15" customHeight="1">
      <c r="A1019" s="15"/>
      <c r="B1019" s="194">
        <v>13</v>
      </c>
      <c r="C1019" s="109" t="s">
        <v>358</v>
      </c>
      <c r="D1019" s="279" t="s">
        <v>47</v>
      </c>
      <c r="E1019" s="280" t="s">
        <v>100</v>
      </c>
      <c r="F1019" s="281">
        <v>776275</v>
      </c>
      <c r="G1019" s="281">
        <v>776275</v>
      </c>
      <c r="H1019" s="171"/>
      <c r="I1019" s="88">
        <f t="shared" si="82"/>
        <v>776275</v>
      </c>
      <c r="J1019" s="163">
        <f t="shared" si="78"/>
        <v>0</v>
      </c>
      <c r="K1019" s="155">
        <f t="shared" si="79"/>
        <v>0</v>
      </c>
      <c r="L1019" s="155">
        <f>IF(J1019=1,SUM($J$6:J1019),0)</f>
        <v>0</v>
      </c>
      <c r="M1019" s="155">
        <f>IF(K1019=1,SUM($K$6:K1019),0)</f>
        <v>0</v>
      </c>
      <c r="N1019" s="165">
        <f t="shared" si="80"/>
        <v>0</v>
      </c>
      <c r="O1019" s="155">
        <f t="shared" si="81"/>
        <v>0</v>
      </c>
      <c r="P1019" s="155">
        <f>IF(O1019=1,SUM($O$6:O1019),0)</f>
        <v>0</v>
      </c>
    </row>
    <row r="1020" spans="1:16" ht="15" customHeight="1">
      <c r="A1020" s="15"/>
      <c r="B1020" s="194">
        <v>14</v>
      </c>
      <c r="C1020" s="109" t="s">
        <v>359</v>
      </c>
      <c r="D1020" s="279" t="s">
        <v>47</v>
      </c>
      <c r="E1020" s="280" t="s">
        <v>100</v>
      </c>
      <c r="F1020" s="281">
        <v>776275</v>
      </c>
      <c r="G1020" s="281">
        <v>776275</v>
      </c>
      <c r="H1020" s="171"/>
      <c r="I1020" s="88">
        <f t="shared" si="82"/>
        <v>776275</v>
      </c>
      <c r="J1020" s="163">
        <f t="shared" si="78"/>
        <v>0</v>
      </c>
      <c r="K1020" s="155">
        <f t="shared" si="79"/>
        <v>0</v>
      </c>
      <c r="L1020" s="155">
        <f>IF(J1020=1,SUM($J$6:J1020),0)</f>
        <v>0</v>
      </c>
      <c r="M1020" s="155">
        <f>IF(K1020=1,SUM($K$6:K1020),0)</f>
        <v>0</v>
      </c>
      <c r="N1020" s="165">
        <f t="shared" si="80"/>
        <v>0</v>
      </c>
      <c r="O1020" s="155">
        <f t="shared" si="81"/>
        <v>0</v>
      </c>
      <c r="P1020" s="155">
        <f>IF(O1020=1,SUM($O$6:O1020),0)</f>
        <v>0</v>
      </c>
    </row>
    <row r="1021" spans="1:16" ht="15" customHeight="1">
      <c r="A1021" s="15"/>
      <c r="B1021" s="194">
        <v>15</v>
      </c>
      <c r="C1021" s="109" t="s">
        <v>360</v>
      </c>
      <c r="D1021" s="279" t="s">
        <v>47</v>
      </c>
      <c r="E1021" s="280" t="s">
        <v>100</v>
      </c>
      <c r="F1021" s="281">
        <v>852274</v>
      </c>
      <c r="G1021" s="281">
        <v>852274</v>
      </c>
      <c r="H1021" s="171"/>
      <c r="I1021" s="88">
        <f t="shared" si="82"/>
        <v>852274</v>
      </c>
      <c r="J1021" s="163">
        <f t="shared" si="78"/>
        <v>0</v>
      </c>
      <c r="K1021" s="155">
        <f t="shared" si="79"/>
        <v>0</v>
      </c>
      <c r="L1021" s="155">
        <f>IF(J1021=1,SUM($J$6:J1021),0)</f>
        <v>0</v>
      </c>
      <c r="M1021" s="155">
        <f>IF(K1021=1,SUM($K$6:K1021),0)</f>
        <v>0</v>
      </c>
      <c r="N1021" s="165">
        <f t="shared" si="80"/>
        <v>0</v>
      </c>
      <c r="O1021" s="155">
        <f t="shared" si="81"/>
        <v>0</v>
      </c>
      <c r="P1021" s="155">
        <f>IF(O1021=1,SUM($O$6:O1021),0)</f>
        <v>0</v>
      </c>
    </row>
    <row r="1022" spans="1:16" ht="15" customHeight="1">
      <c r="A1022" s="15"/>
      <c r="B1022" s="194">
        <v>16</v>
      </c>
      <c r="C1022" s="109" t="s">
        <v>361</v>
      </c>
      <c r="D1022" s="279" t="s">
        <v>47</v>
      </c>
      <c r="E1022" s="280" t="s">
        <v>100</v>
      </c>
      <c r="F1022" s="281">
        <v>852274</v>
      </c>
      <c r="G1022" s="281">
        <v>852274</v>
      </c>
      <c r="H1022" s="171"/>
      <c r="I1022" s="88">
        <f t="shared" si="82"/>
        <v>852274</v>
      </c>
      <c r="J1022" s="163">
        <f t="shared" si="78"/>
        <v>0</v>
      </c>
      <c r="K1022" s="155">
        <f t="shared" si="79"/>
        <v>0</v>
      </c>
      <c r="L1022" s="155">
        <f>IF(J1022=1,SUM($J$6:J1022),0)</f>
        <v>0</v>
      </c>
      <c r="M1022" s="155">
        <f>IF(K1022=1,SUM($K$6:K1022),0)</f>
        <v>0</v>
      </c>
      <c r="N1022" s="165">
        <f t="shared" si="80"/>
        <v>0</v>
      </c>
      <c r="O1022" s="155">
        <f t="shared" si="81"/>
        <v>0</v>
      </c>
      <c r="P1022" s="155">
        <f>IF(O1022=1,SUM($O$6:O1022),0)</f>
        <v>0</v>
      </c>
    </row>
    <row r="1023" spans="1:16" ht="15" customHeight="1">
      <c r="A1023" s="15"/>
      <c r="B1023" s="194">
        <v>17</v>
      </c>
      <c r="C1023" s="109" t="s">
        <v>362</v>
      </c>
      <c r="D1023" s="279" t="s">
        <v>47</v>
      </c>
      <c r="E1023" s="280" t="s">
        <v>100</v>
      </c>
      <c r="F1023" s="281">
        <v>1280085.3169734846</v>
      </c>
      <c r="G1023" s="281">
        <v>1280085.3169734846</v>
      </c>
      <c r="H1023" s="171"/>
      <c r="I1023" s="88">
        <f t="shared" si="82"/>
        <v>1280085.3169734846</v>
      </c>
      <c r="J1023" s="163">
        <f t="shared" si="78"/>
        <v>0</v>
      </c>
      <c r="K1023" s="155">
        <f t="shared" si="79"/>
        <v>0</v>
      </c>
      <c r="L1023" s="155">
        <f>IF(J1023=1,SUM($J$6:J1023),0)</f>
        <v>0</v>
      </c>
      <c r="M1023" s="155">
        <f>IF(K1023=1,SUM($K$6:K1023),0)</f>
        <v>0</v>
      </c>
      <c r="N1023" s="165">
        <f t="shared" si="80"/>
        <v>0</v>
      </c>
      <c r="O1023" s="155">
        <f t="shared" si="81"/>
        <v>0</v>
      </c>
      <c r="P1023" s="155">
        <f>IF(O1023=1,SUM($O$6:O1023),0)</f>
        <v>0</v>
      </c>
    </row>
    <row r="1024" spans="1:16" ht="15" customHeight="1">
      <c r="A1024" s="15"/>
      <c r="B1024" s="194">
        <v>18</v>
      </c>
      <c r="C1024" s="109" t="s">
        <v>363</v>
      </c>
      <c r="D1024" s="279" t="s">
        <v>47</v>
      </c>
      <c r="E1024" s="280" t="s">
        <v>100</v>
      </c>
      <c r="F1024" s="281">
        <v>1280085.3169734846</v>
      </c>
      <c r="G1024" s="281">
        <v>1280085.3169734846</v>
      </c>
      <c r="H1024" s="171"/>
      <c r="I1024" s="88">
        <f t="shared" si="82"/>
        <v>1280085.3169734846</v>
      </c>
      <c r="J1024" s="163">
        <f t="shared" si="78"/>
        <v>0</v>
      </c>
      <c r="K1024" s="155">
        <f t="shared" si="79"/>
        <v>0</v>
      </c>
      <c r="L1024" s="155">
        <f>IF(J1024=1,SUM($J$6:J1024),0)</f>
        <v>0</v>
      </c>
      <c r="M1024" s="155">
        <f>IF(K1024=1,SUM($K$6:K1024),0)</f>
        <v>0</v>
      </c>
      <c r="N1024" s="165">
        <f t="shared" si="80"/>
        <v>0</v>
      </c>
      <c r="O1024" s="155">
        <f t="shared" si="81"/>
        <v>0</v>
      </c>
      <c r="P1024" s="155">
        <f>IF(O1024=1,SUM($O$6:O1024),0)</f>
        <v>0</v>
      </c>
    </row>
    <row r="1025" spans="1:16" ht="15" customHeight="1">
      <c r="A1025" s="15"/>
      <c r="B1025" s="194">
        <v>19</v>
      </c>
      <c r="C1025" s="109" t="s">
        <v>364</v>
      </c>
      <c r="D1025" s="279" t="s">
        <v>47</v>
      </c>
      <c r="E1025" s="280" t="s">
        <v>100</v>
      </c>
      <c r="F1025" s="281">
        <v>901131</v>
      </c>
      <c r="G1025" s="281">
        <v>901131</v>
      </c>
      <c r="H1025" s="171"/>
      <c r="I1025" s="88">
        <f t="shared" si="82"/>
        <v>901131</v>
      </c>
      <c r="J1025" s="163">
        <f t="shared" si="78"/>
        <v>0</v>
      </c>
      <c r="K1025" s="155">
        <f t="shared" si="79"/>
        <v>0</v>
      </c>
      <c r="L1025" s="155">
        <f>IF(J1025=1,SUM($J$6:J1025),0)</f>
        <v>0</v>
      </c>
      <c r="M1025" s="155">
        <f>IF(K1025=1,SUM($K$6:K1025),0)</f>
        <v>0</v>
      </c>
      <c r="N1025" s="165">
        <f t="shared" si="80"/>
        <v>0</v>
      </c>
      <c r="O1025" s="155">
        <f t="shared" si="81"/>
        <v>0</v>
      </c>
      <c r="P1025" s="155">
        <f>IF(O1025=1,SUM($O$6:O1025),0)</f>
        <v>0</v>
      </c>
    </row>
    <row r="1026" spans="1:16" ht="15" customHeight="1">
      <c r="A1026" s="15"/>
      <c r="B1026" s="194">
        <v>20</v>
      </c>
      <c r="C1026" s="109" t="s">
        <v>365</v>
      </c>
      <c r="D1026" s="279" t="s">
        <v>47</v>
      </c>
      <c r="E1026" s="280" t="s">
        <v>100</v>
      </c>
      <c r="F1026" s="281">
        <v>901131</v>
      </c>
      <c r="G1026" s="281">
        <v>901131</v>
      </c>
      <c r="H1026" s="171"/>
      <c r="I1026" s="88">
        <f t="shared" si="82"/>
        <v>901131</v>
      </c>
      <c r="J1026" s="163">
        <f t="shared" si="78"/>
        <v>0</v>
      </c>
      <c r="K1026" s="155">
        <f t="shared" si="79"/>
        <v>0</v>
      </c>
      <c r="L1026" s="155">
        <f>IF(J1026=1,SUM($J$6:J1026),0)</f>
        <v>0</v>
      </c>
      <c r="M1026" s="155">
        <f>IF(K1026=1,SUM($K$6:K1026),0)</f>
        <v>0</v>
      </c>
      <c r="N1026" s="165">
        <f t="shared" si="80"/>
        <v>0</v>
      </c>
      <c r="O1026" s="155">
        <f t="shared" si="81"/>
        <v>0</v>
      </c>
      <c r="P1026" s="155">
        <f>IF(O1026=1,SUM($O$6:O1026),0)</f>
        <v>0</v>
      </c>
    </row>
    <row r="1027" spans="1:16" ht="15" customHeight="1">
      <c r="A1027" s="15"/>
      <c r="B1027" s="194">
        <v>21</v>
      </c>
      <c r="C1027" s="109" t="s">
        <v>366</v>
      </c>
      <c r="D1027" s="279" t="s">
        <v>47</v>
      </c>
      <c r="E1027" s="280" t="s">
        <v>100</v>
      </c>
      <c r="F1027" s="281">
        <v>928273</v>
      </c>
      <c r="G1027" s="281">
        <v>928273</v>
      </c>
      <c r="H1027" s="171"/>
      <c r="I1027" s="88">
        <f t="shared" si="82"/>
        <v>928273</v>
      </c>
      <c r="J1027" s="163">
        <f t="shared" si="78"/>
        <v>0</v>
      </c>
      <c r="K1027" s="155">
        <f t="shared" si="79"/>
        <v>0</v>
      </c>
      <c r="L1027" s="155">
        <f>IF(J1027=1,SUM($J$6:J1027),0)</f>
        <v>0</v>
      </c>
      <c r="M1027" s="155">
        <f>IF(K1027=1,SUM($K$6:K1027),0)</f>
        <v>0</v>
      </c>
      <c r="N1027" s="165">
        <f t="shared" si="80"/>
        <v>0</v>
      </c>
      <c r="O1027" s="155">
        <f t="shared" si="81"/>
        <v>0</v>
      </c>
      <c r="P1027" s="155">
        <f>IF(O1027=1,SUM($O$6:O1027),0)</f>
        <v>0</v>
      </c>
    </row>
    <row r="1028" spans="1:16" ht="15" customHeight="1">
      <c r="A1028" s="15"/>
      <c r="B1028" s="194">
        <v>22</v>
      </c>
      <c r="C1028" s="109" t="s">
        <v>367</v>
      </c>
      <c r="D1028" s="279" t="s">
        <v>47</v>
      </c>
      <c r="E1028" s="280" t="s">
        <v>100</v>
      </c>
      <c r="F1028" s="281">
        <v>928273</v>
      </c>
      <c r="G1028" s="281">
        <v>928273</v>
      </c>
      <c r="H1028" s="171"/>
      <c r="I1028" s="88">
        <f t="shared" si="82"/>
        <v>928273</v>
      </c>
      <c r="J1028" s="163">
        <f t="shared" si="78"/>
        <v>0</v>
      </c>
      <c r="K1028" s="155">
        <f t="shared" si="79"/>
        <v>0</v>
      </c>
      <c r="L1028" s="155">
        <f>IF(J1028=1,SUM($J$6:J1028),0)</f>
        <v>0</v>
      </c>
      <c r="M1028" s="155">
        <f>IF(K1028=1,SUM($K$6:K1028),0)</f>
        <v>0</v>
      </c>
      <c r="N1028" s="165">
        <f t="shared" si="80"/>
        <v>0</v>
      </c>
      <c r="O1028" s="155">
        <f t="shared" si="81"/>
        <v>0</v>
      </c>
      <c r="P1028" s="155">
        <f>IF(O1028=1,SUM($O$6:O1028),0)</f>
        <v>0</v>
      </c>
    </row>
    <row r="1029" spans="1:16" ht="15" customHeight="1">
      <c r="A1029" s="15"/>
      <c r="B1029" s="194">
        <v>23</v>
      </c>
      <c r="C1029" s="109" t="s">
        <v>368</v>
      </c>
      <c r="D1029" s="279" t="s">
        <v>47</v>
      </c>
      <c r="E1029" s="280" t="s">
        <v>100</v>
      </c>
      <c r="F1029" s="281">
        <v>1063986</v>
      </c>
      <c r="G1029" s="281">
        <v>1063986</v>
      </c>
      <c r="H1029" s="171"/>
      <c r="I1029" s="88">
        <f t="shared" si="82"/>
        <v>1063986</v>
      </c>
      <c r="J1029" s="163">
        <f t="shared" si="78"/>
        <v>0</v>
      </c>
      <c r="K1029" s="155">
        <f t="shared" si="79"/>
        <v>0</v>
      </c>
      <c r="L1029" s="155">
        <f>IF(J1029=1,SUM($J$6:J1029),0)</f>
        <v>0</v>
      </c>
      <c r="M1029" s="155">
        <f>IF(K1029=1,SUM($K$6:K1029),0)</f>
        <v>0</v>
      </c>
      <c r="N1029" s="165">
        <f t="shared" si="80"/>
        <v>0</v>
      </c>
      <c r="O1029" s="155">
        <f t="shared" si="81"/>
        <v>0</v>
      </c>
      <c r="P1029" s="155">
        <f>IF(O1029=1,SUM($O$6:O1029),0)</f>
        <v>0</v>
      </c>
    </row>
    <row r="1030" spans="1:16" ht="15" customHeight="1">
      <c r="A1030" s="15"/>
      <c r="B1030" s="194">
        <v>24</v>
      </c>
      <c r="C1030" s="109" t="s">
        <v>369</v>
      </c>
      <c r="D1030" s="279" t="s">
        <v>47</v>
      </c>
      <c r="E1030" s="280" t="s">
        <v>100</v>
      </c>
      <c r="F1030" s="281">
        <v>1063986</v>
      </c>
      <c r="G1030" s="281">
        <v>1063986</v>
      </c>
      <c r="H1030" s="171"/>
      <c r="I1030" s="88">
        <f t="shared" si="82"/>
        <v>1063986</v>
      </c>
      <c r="J1030" s="163">
        <f t="shared" si="78"/>
        <v>0</v>
      </c>
      <c r="K1030" s="155">
        <f t="shared" si="79"/>
        <v>0</v>
      </c>
      <c r="L1030" s="155">
        <f>IF(J1030=1,SUM($J$6:J1030),0)</f>
        <v>0</v>
      </c>
      <c r="M1030" s="155">
        <f>IF(K1030=1,SUM($K$6:K1030),0)</f>
        <v>0</v>
      </c>
      <c r="N1030" s="165">
        <f t="shared" si="80"/>
        <v>0</v>
      </c>
      <c r="O1030" s="155">
        <f t="shared" si="81"/>
        <v>0</v>
      </c>
      <c r="P1030" s="155">
        <f>IF(O1030=1,SUM($O$6:O1030),0)</f>
        <v>0</v>
      </c>
    </row>
    <row r="1031" spans="1:16" ht="15" customHeight="1">
      <c r="A1031" s="15"/>
      <c r="B1031" s="194">
        <v>25</v>
      </c>
      <c r="C1031" s="109" t="s">
        <v>370</v>
      </c>
      <c r="D1031" s="279" t="s">
        <v>47</v>
      </c>
      <c r="E1031" s="280" t="s">
        <v>100</v>
      </c>
      <c r="F1031" s="281">
        <v>1503365.2512190146</v>
      </c>
      <c r="G1031" s="281">
        <v>1503365.2512190146</v>
      </c>
      <c r="H1031" s="171"/>
      <c r="I1031" s="88">
        <f t="shared" si="82"/>
        <v>1503365.2512190146</v>
      </c>
      <c r="J1031" s="163">
        <f t="shared" si="78"/>
        <v>0</v>
      </c>
      <c r="K1031" s="155">
        <f t="shared" si="79"/>
        <v>0</v>
      </c>
      <c r="L1031" s="155">
        <f>IF(J1031=1,SUM($J$6:J1031),0)</f>
        <v>0</v>
      </c>
      <c r="M1031" s="155">
        <f>IF(K1031=1,SUM($K$6:K1031),0)</f>
        <v>0</v>
      </c>
      <c r="N1031" s="165">
        <f t="shared" si="80"/>
        <v>0</v>
      </c>
      <c r="O1031" s="155">
        <f t="shared" si="81"/>
        <v>0</v>
      </c>
      <c r="P1031" s="155">
        <f>IF(O1031=1,SUM($O$6:O1031),0)</f>
        <v>0</v>
      </c>
    </row>
    <row r="1032" spans="1:16" ht="15" customHeight="1">
      <c r="A1032" s="15"/>
      <c r="B1032" s="194">
        <v>26</v>
      </c>
      <c r="C1032" s="109" t="s">
        <v>371</v>
      </c>
      <c r="D1032" s="279" t="s">
        <v>47</v>
      </c>
      <c r="E1032" s="280" t="s">
        <v>100</v>
      </c>
      <c r="F1032" s="281">
        <v>1503365.2512190146</v>
      </c>
      <c r="G1032" s="281">
        <v>1503365.2512190146</v>
      </c>
      <c r="H1032" s="171"/>
      <c r="I1032" s="88">
        <f t="shared" si="82"/>
        <v>1503365.2512190146</v>
      </c>
      <c r="J1032" s="163">
        <f t="shared" si="78"/>
        <v>0</v>
      </c>
      <c r="K1032" s="155">
        <f t="shared" si="79"/>
        <v>0</v>
      </c>
      <c r="L1032" s="155">
        <f>IF(J1032=1,SUM($J$6:J1032),0)</f>
        <v>0</v>
      </c>
      <c r="M1032" s="155">
        <f>IF(K1032=1,SUM($K$6:K1032),0)</f>
        <v>0</v>
      </c>
      <c r="N1032" s="165">
        <f t="shared" si="80"/>
        <v>0</v>
      </c>
      <c r="O1032" s="155">
        <f t="shared" si="81"/>
        <v>0</v>
      </c>
      <c r="P1032" s="155">
        <f>IF(O1032=1,SUM($O$6:O1032),0)</f>
        <v>0</v>
      </c>
    </row>
    <row r="1033" spans="1:16" ht="15" customHeight="1">
      <c r="A1033" s="15"/>
      <c r="B1033" s="194"/>
      <c r="C1033" s="109"/>
      <c r="D1033" s="279" t="s">
        <v>48</v>
      </c>
      <c r="E1033" s="280"/>
      <c r="F1033" s="281"/>
      <c r="G1033" s="281"/>
      <c r="H1033" s="171"/>
      <c r="I1033" s="88">
        <f t="shared" si="82"/>
        <v>0</v>
      </c>
      <c r="J1033" s="163">
        <f t="shared" ref="J1033:J1096" si="83">IF(D1033="MDU-KD",1,0)</f>
        <v>0</v>
      </c>
      <c r="K1033" s="155">
        <f t="shared" ref="K1033:K1096" si="84">IF(D1033="HDW",1,0)</f>
        <v>0</v>
      </c>
      <c r="L1033" s="155">
        <f>IF(J1033=1,SUM($J$6:J1033),0)</f>
        <v>0</v>
      </c>
      <c r="M1033" s="155">
        <f>IF(K1033=1,SUM($K$6:K1033),0)</f>
        <v>0</v>
      </c>
      <c r="N1033" s="165">
        <f t="shared" ref="N1033:N1096" si="85">IF(L1033=0,M1033,L1033)</f>
        <v>0</v>
      </c>
      <c r="O1033" s="155">
        <f t="shared" ref="O1033:O1096" si="86">IF(E1033=0,0,IF(LEFT(C1033,11)="Tiang Beton",1,0))</f>
        <v>0</v>
      </c>
      <c r="P1033" s="155">
        <f>IF(O1033=1,SUM($O$6:O1033),0)</f>
        <v>0</v>
      </c>
    </row>
    <row r="1034" spans="1:16" ht="15" customHeight="1">
      <c r="A1034" s="15"/>
      <c r="B1034" s="194" t="s">
        <v>1031</v>
      </c>
      <c r="C1034" s="109" t="s">
        <v>789</v>
      </c>
      <c r="D1034" s="279" t="s">
        <v>48</v>
      </c>
      <c r="E1034" s="280"/>
      <c r="F1034" s="281"/>
      <c r="G1034" s="281"/>
      <c r="H1034" s="171"/>
      <c r="I1034" s="88">
        <f t="shared" si="82"/>
        <v>0</v>
      </c>
      <c r="J1034" s="163">
        <f t="shared" si="83"/>
        <v>0</v>
      </c>
      <c r="K1034" s="155">
        <f t="shared" si="84"/>
        <v>0</v>
      </c>
      <c r="L1034" s="155">
        <f>IF(J1034=1,SUM($J$6:J1034),0)</f>
        <v>0</v>
      </c>
      <c r="M1034" s="155">
        <f>IF(K1034=1,SUM($K$6:K1034),0)</f>
        <v>0</v>
      </c>
      <c r="N1034" s="165">
        <f t="shared" si="85"/>
        <v>0</v>
      </c>
      <c r="O1034" s="155">
        <f t="shared" si="86"/>
        <v>0</v>
      </c>
      <c r="P1034" s="155">
        <f>IF(O1034=1,SUM($O$6:O1034),0)</f>
        <v>0</v>
      </c>
    </row>
    <row r="1035" spans="1:16" ht="15" customHeight="1">
      <c r="A1035" s="15"/>
      <c r="B1035" s="194">
        <v>12</v>
      </c>
      <c r="C1035" s="109" t="s">
        <v>372</v>
      </c>
      <c r="D1035" s="279" t="s">
        <v>47</v>
      </c>
      <c r="E1035" s="280" t="s">
        <v>14</v>
      </c>
      <c r="F1035" s="281">
        <v>11600</v>
      </c>
      <c r="G1035" s="281">
        <v>13800</v>
      </c>
      <c r="H1035" s="171"/>
      <c r="I1035" s="88">
        <f t="shared" si="82"/>
        <v>13800</v>
      </c>
      <c r="J1035" s="163">
        <f t="shared" si="83"/>
        <v>0</v>
      </c>
      <c r="K1035" s="155">
        <f t="shared" si="84"/>
        <v>0</v>
      </c>
      <c r="L1035" s="155">
        <f>IF(J1035=1,SUM($J$6:J1035),0)</f>
        <v>0</v>
      </c>
      <c r="M1035" s="155">
        <f>IF(K1035=1,SUM($K$6:K1035),0)</f>
        <v>0</v>
      </c>
      <c r="N1035" s="165">
        <f t="shared" si="85"/>
        <v>0</v>
      </c>
      <c r="O1035" s="155">
        <f t="shared" si="86"/>
        <v>0</v>
      </c>
      <c r="P1035" s="155">
        <f>IF(O1035=1,SUM($O$6:O1035),0)</f>
        <v>0</v>
      </c>
    </row>
    <row r="1036" spans="1:16" ht="15" customHeight="1">
      <c r="A1036" s="15"/>
      <c r="B1036" s="194">
        <v>13</v>
      </c>
      <c r="C1036" s="109" t="s">
        <v>373</v>
      </c>
      <c r="D1036" s="279" t="s">
        <v>47</v>
      </c>
      <c r="E1036" s="280" t="s">
        <v>14</v>
      </c>
      <c r="F1036" s="281">
        <v>10700</v>
      </c>
      <c r="G1036" s="281">
        <v>12700</v>
      </c>
      <c r="H1036" s="171"/>
      <c r="I1036" s="88">
        <f t="shared" si="82"/>
        <v>12700</v>
      </c>
      <c r="J1036" s="163">
        <f t="shared" si="83"/>
        <v>0</v>
      </c>
      <c r="K1036" s="155">
        <f t="shared" si="84"/>
        <v>0</v>
      </c>
      <c r="L1036" s="155">
        <f>IF(J1036=1,SUM($J$6:J1036),0)</f>
        <v>0</v>
      </c>
      <c r="M1036" s="155">
        <f>IF(K1036=1,SUM($K$6:K1036),0)</f>
        <v>0</v>
      </c>
      <c r="N1036" s="165">
        <f t="shared" si="85"/>
        <v>0</v>
      </c>
      <c r="O1036" s="155">
        <f t="shared" si="86"/>
        <v>0</v>
      </c>
      <c r="P1036" s="155">
        <f>IF(O1036=1,SUM($O$6:O1036),0)</f>
        <v>0</v>
      </c>
    </row>
    <row r="1037" spans="1:16" ht="15" customHeight="1">
      <c r="A1037" s="15"/>
      <c r="B1037" s="194">
        <v>14</v>
      </c>
      <c r="C1037" s="109" t="s">
        <v>374</v>
      </c>
      <c r="D1037" s="279" t="s">
        <v>47</v>
      </c>
      <c r="E1037" s="280" t="s">
        <v>297</v>
      </c>
      <c r="F1037" s="281">
        <v>1318750</v>
      </c>
      <c r="G1037" s="281">
        <f>31400*50</f>
        <v>1570000</v>
      </c>
      <c r="H1037" s="171"/>
      <c r="I1037" s="88">
        <f t="shared" si="82"/>
        <v>1570000</v>
      </c>
      <c r="J1037" s="163">
        <f t="shared" si="83"/>
        <v>0</v>
      </c>
      <c r="K1037" s="155">
        <f t="shared" si="84"/>
        <v>0</v>
      </c>
      <c r="L1037" s="155">
        <f>IF(J1037=1,SUM($J$6:J1037),0)</f>
        <v>0</v>
      </c>
      <c r="M1037" s="155">
        <f>IF(K1037=1,SUM($K$6:K1037),0)</f>
        <v>0</v>
      </c>
      <c r="N1037" s="165">
        <f t="shared" si="85"/>
        <v>0</v>
      </c>
      <c r="O1037" s="155">
        <f t="shared" si="86"/>
        <v>0</v>
      </c>
      <c r="P1037" s="155">
        <f>IF(O1037=1,SUM($O$6:O1037),0)</f>
        <v>0</v>
      </c>
    </row>
    <row r="1038" spans="1:16" ht="15" customHeight="1">
      <c r="A1038" s="15"/>
      <c r="B1038" s="194">
        <v>15</v>
      </c>
      <c r="C1038" s="109" t="s">
        <v>790</v>
      </c>
      <c r="D1038" s="279" t="s">
        <v>47</v>
      </c>
      <c r="E1038" s="280" t="s">
        <v>297</v>
      </c>
      <c r="F1038" s="281">
        <v>1055000</v>
      </c>
      <c r="G1038" s="281">
        <f>25100*50</f>
        <v>1255000</v>
      </c>
      <c r="H1038" s="171"/>
      <c r="I1038" s="88">
        <f t="shared" si="82"/>
        <v>1255000</v>
      </c>
      <c r="J1038" s="163">
        <f t="shared" si="83"/>
        <v>0</v>
      </c>
      <c r="K1038" s="155">
        <f t="shared" si="84"/>
        <v>0</v>
      </c>
      <c r="L1038" s="155">
        <f>IF(J1038=1,SUM($J$6:J1038),0)</f>
        <v>0</v>
      </c>
      <c r="M1038" s="155">
        <f>IF(K1038=1,SUM($K$6:K1038),0)</f>
        <v>0</v>
      </c>
      <c r="N1038" s="165">
        <f t="shared" si="85"/>
        <v>0</v>
      </c>
      <c r="O1038" s="155">
        <f t="shared" si="86"/>
        <v>0</v>
      </c>
      <c r="P1038" s="155">
        <f>IF(O1038=1,SUM($O$6:O1038),0)</f>
        <v>0</v>
      </c>
    </row>
    <row r="1039" spans="1:16" ht="15" customHeight="1">
      <c r="A1039" s="15"/>
      <c r="B1039" s="194">
        <v>16</v>
      </c>
      <c r="C1039" s="109" t="s">
        <v>791</v>
      </c>
      <c r="D1039" s="279" t="s">
        <v>47</v>
      </c>
      <c r="E1039" s="280" t="s">
        <v>473</v>
      </c>
      <c r="F1039" s="281">
        <v>700</v>
      </c>
      <c r="G1039" s="281">
        <v>700</v>
      </c>
      <c r="H1039" s="171"/>
      <c r="I1039" s="88">
        <f t="shared" si="82"/>
        <v>700</v>
      </c>
      <c r="J1039" s="163">
        <f t="shared" si="83"/>
        <v>0</v>
      </c>
      <c r="K1039" s="155">
        <f t="shared" si="84"/>
        <v>0</v>
      </c>
      <c r="L1039" s="155">
        <f>IF(J1039=1,SUM($J$6:J1039),0)</f>
        <v>0</v>
      </c>
      <c r="M1039" s="155">
        <f>IF(K1039=1,SUM($K$6:K1039),0)</f>
        <v>0</v>
      </c>
      <c r="N1039" s="165">
        <f t="shared" si="85"/>
        <v>0</v>
      </c>
      <c r="O1039" s="155">
        <f t="shared" si="86"/>
        <v>0</v>
      </c>
      <c r="P1039" s="155">
        <f>IF(O1039=1,SUM($O$6:O1039),0)</f>
        <v>0</v>
      </c>
    </row>
    <row r="1040" spans="1:16" ht="15" customHeight="1">
      <c r="A1040" s="15"/>
      <c r="B1040" s="194">
        <v>17</v>
      </c>
      <c r="C1040" s="109" t="s">
        <v>792</v>
      </c>
      <c r="D1040" s="279" t="s">
        <v>47</v>
      </c>
      <c r="E1040" s="280" t="s">
        <v>473</v>
      </c>
      <c r="F1040" s="281">
        <v>1400</v>
      </c>
      <c r="G1040" s="281">
        <v>1700</v>
      </c>
      <c r="H1040" s="171"/>
      <c r="I1040" s="88">
        <f t="shared" si="82"/>
        <v>1700</v>
      </c>
      <c r="J1040" s="163">
        <f t="shared" si="83"/>
        <v>0</v>
      </c>
      <c r="K1040" s="155">
        <f t="shared" si="84"/>
        <v>0</v>
      </c>
      <c r="L1040" s="155">
        <f>IF(J1040=1,SUM($J$6:J1040),0)</f>
        <v>0</v>
      </c>
      <c r="M1040" s="155">
        <f>IF(K1040=1,SUM($K$6:K1040),0)</f>
        <v>0</v>
      </c>
      <c r="N1040" s="165">
        <f t="shared" si="85"/>
        <v>0</v>
      </c>
      <c r="O1040" s="155">
        <f t="shared" si="86"/>
        <v>0</v>
      </c>
      <c r="P1040" s="155">
        <f>IF(O1040=1,SUM($O$6:O1040),0)</f>
        <v>0</v>
      </c>
    </row>
    <row r="1041" spans="1:16" ht="15" customHeight="1">
      <c r="A1041" s="15"/>
      <c r="B1041" s="194">
        <v>18</v>
      </c>
      <c r="C1041" s="109" t="s">
        <v>793</v>
      </c>
      <c r="D1041" s="279" t="s">
        <v>47</v>
      </c>
      <c r="E1041" s="280" t="s">
        <v>473</v>
      </c>
      <c r="F1041" s="281">
        <v>28300</v>
      </c>
      <c r="G1041" s="281">
        <v>33700</v>
      </c>
      <c r="H1041" s="171"/>
      <c r="I1041" s="88">
        <f t="shared" si="82"/>
        <v>33700</v>
      </c>
      <c r="J1041" s="163">
        <f t="shared" si="83"/>
        <v>0</v>
      </c>
      <c r="K1041" s="155">
        <f t="shared" si="84"/>
        <v>0</v>
      </c>
      <c r="L1041" s="155">
        <f>IF(J1041=1,SUM($J$6:J1041),0)</f>
        <v>0</v>
      </c>
      <c r="M1041" s="155">
        <f>IF(K1041=1,SUM($K$6:K1041),0)</f>
        <v>0</v>
      </c>
      <c r="N1041" s="165">
        <f t="shared" si="85"/>
        <v>0</v>
      </c>
      <c r="O1041" s="155">
        <f t="shared" si="86"/>
        <v>0</v>
      </c>
      <c r="P1041" s="155">
        <f>IF(O1041=1,SUM($O$6:O1041),0)</f>
        <v>0</v>
      </c>
    </row>
    <row r="1042" spans="1:16" ht="15" customHeight="1">
      <c r="A1042" s="15"/>
      <c r="B1042" s="194">
        <v>19</v>
      </c>
      <c r="C1042" s="109" t="s">
        <v>794</v>
      </c>
      <c r="D1042" s="279" t="s">
        <v>47</v>
      </c>
      <c r="E1042" s="280" t="s">
        <v>473</v>
      </c>
      <c r="F1042" s="281">
        <v>16900</v>
      </c>
      <c r="G1042" s="281">
        <v>20100</v>
      </c>
      <c r="H1042" s="171"/>
      <c r="I1042" s="88">
        <f t="shared" si="82"/>
        <v>20100</v>
      </c>
      <c r="J1042" s="163">
        <f t="shared" si="83"/>
        <v>0</v>
      </c>
      <c r="K1042" s="155">
        <f t="shared" si="84"/>
        <v>0</v>
      </c>
      <c r="L1042" s="155">
        <f>IF(J1042=1,SUM($J$6:J1042),0)</f>
        <v>0</v>
      </c>
      <c r="M1042" s="155">
        <f>IF(K1042=1,SUM($K$6:K1042),0)</f>
        <v>0</v>
      </c>
      <c r="N1042" s="165">
        <f t="shared" si="85"/>
        <v>0</v>
      </c>
      <c r="O1042" s="155">
        <f t="shared" si="86"/>
        <v>0</v>
      </c>
      <c r="P1042" s="155">
        <f>IF(O1042=1,SUM($O$6:O1042),0)</f>
        <v>0</v>
      </c>
    </row>
    <row r="1043" spans="1:16" ht="15" customHeight="1">
      <c r="A1043" s="15"/>
      <c r="B1043" s="194">
        <v>20</v>
      </c>
      <c r="C1043" s="109" t="s">
        <v>1094</v>
      </c>
      <c r="D1043" s="279" t="s">
        <v>47</v>
      </c>
      <c r="E1043" s="280" t="s">
        <v>473</v>
      </c>
      <c r="F1043" s="281">
        <v>4566.666666666667</v>
      </c>
      <c r="G1043" s="281">
        <v>4566.666666666667</v>
      </c>
      <c r="H1043" s="171"/>
      <c r="I1043" s="88">
        <f t="shared" si="82"/>
        <v>4566.666666666667</v>
      </c>
      <c r="J1043" s="163">
        <f t="shared" si="83"/>
        <v>0</v>
      </c>
      <c r="K1043" s="155">
        <f t="shared" si="84"/>
        <v>0</v>
      </c>
      <c r="L1043" s="155">
        <f>IF(J1043=1,SUM($J$6:J1043),0)</f>
        <v>0</v>
      </c>
      <c r="M1043" s="155">
        <f>IF(K1043=1,SUM($K$6:K1043),0)</f>
        <v>0</v>
      </c>
      <c r="N1043" s="165">
        <f t="shared" si="85"/>
        <v>0</v>
      </c>
      <c r="O1043" s="155">
        <f t="shared" si="86"/>
        <v>0</v>
      </c>
      <c r="P1043" s="155">
        <f>IF(O1043=1,SUM($O$6:O1043),0)</f>
        <v>0</v>
      </c>
    </row>
    <row r="1044" spans="1:16" ht="15" customHeight="1">
      <c r="A1044" s="15"/>
      <c r="B1044" s="194">
        <v>21</v>
      </c>
      <c r="C1044" s="109" t="s">
        <v>1521</v>
      </c>
      <c r="D1044" s="279" t="s">
        <v>47</v>
      </c>
      <c r="E1044" s="280" t="s">
        <v>473</v>
      </c>
      <c r="F1044" s="285">
        <v>1100</v>
      </c>
      <c r="G1044" s="285">
        <v>1300</v>
      </c>
      <c r="H1044" s="171"/>
      <c r="I1044" s="88">
        <f t="shared" si="82"/>
        <v>1300</v>
      </c>
      <c r="J1044" s="163">
        <f t="shared" si="83"/>
        <v>0</v>
      </c>
      <c r="K1044" s="155">
        <f t="shared" si="84"/>
        <v>0</v>
      </c>
      <c r="L1044" s="155">
        <f>IF(J1044=1,SUM($J$6:J1044),0)</f>
        <v>0</v>
      </c>
      <c r="M1044" s="155">
        <f>IF(K1044=1,SUM($K$6:K1044),0)</f>
        <v>0</v>
      </c>
      <c r="N1044" s="165">
        <f t="shared" si="85"/>
        <v>0</v>
      </c>
      <c r="O1044" s="155">
        <f t="shared" si="86"/>
        <v>0</v>
      </c>
      <c r="P1044" s="155">
        <f>IF(O1044=1,SUM($O$6:O1044),0)</f>
        <v>0</v>
      </c>
    </row>
    <row r="1045" spans="1:16" ht="15" customHeight="1">
      <c r="A1045" s="15"/>
      <c r="B1045" s="194">
        <v>22</v>
      </c>
      <c r="C1045" s="109" t="s">
        <v>1522</v>
      </c>
      <c r="D1045" s="279" t="s">
        <v>47</v>
      </c>
      <c r="E1045" s="280" t="s">
        <v>473</v>
      </c>
      <c r="F1045" s="285">
        <v>2200</v>
      </c>
      <c r="G1045" s="285">
        <v>2600</v>
      </c>
      <c r="H1045" s="171"/>
      <c r="I1045" s="88">
        <f t="shared" si="82"/>
        <v>2600</v>
      </c>
      <c r="J1045" s="163">
        <f t="shared" si="83"/>
        <v>0</v>
      </c>
      <c r="K1045" s="155">
        <f t="shared" si="84"/>
        <v>0</v>
      </c>
      <c r="L1045" s="155">
        <f>IF(J1045=1,SUM($J$6:J1045),0)</f>
        <v>0</v>
      </c>
      <c r="M1045" s="155">
        <f>IF(K1045=1,SUM($K$6:K1045),0)</f>
        <v>0</v>
      </c>
      <c r="N1045" s="165">
        <f t="shared" si="85"/>
        <v>0</v>
      </c>
      <c r="O1045" s="155">
        <f t="shared" si="86"/>
        <v>0</v>
      </c>
      <c r="P1045" s="155">
        <f>IF(O1045=1,SUM($O$6:O1045),0)</f>
        <v>0</v>
      </c>
    </row>
    <row r="1046" spans="1:16" ht="15" customHeight="1">
      <c r="A1046" s="15"/>
      <c r="B1046" s="194">
        <v>23</v>
      </c>
      <c r="C1046" s="109" t="s">
        <v>1523</v>
      </c>
      <c r="D1046" s="279" t="s">
        <v>47</v>
      </c>
      <c r="E1046" s="280" t="s">
        <v>473</v>
      </c>
      <c r="F1046" s="285">
        <v>5300</v>
      </c>
      <c r="G1046" s="285">
        <v>6300</v>
      </c>
      <c r="H1046" s="171"/>
      <c r="I1046" s="88">
        <f t="shared" si="82"/>
        <v>6300</v>
      </c>
      <c r="J1046" s="163">
        <f t="shared" si="83"/>
        <v>0</v>
      </c>
      <c r="K1046" s="155">
        <f t="shared" si="84"/>
        <v>0</v>
      </c>
      <c r="L1046" s="155">
        <f>IF(J1046=1,SUM($J$6:J1046),0)</f>
        <v>0</v>
      </c>
      <c r="M1046" s="155">
        <f>IF(K1046=1,SUM($K$6:K1046),0)</f>
        <v>0</v>
      </c>
      <c r="N1046" s="165">
        <f t="shared" si="85"/>
        <v>0</v>
      </c>
      <c r="O1046" s="155">
        <f t="shared" si="86"/>
        <v>0</v>
      </c>
      <c r="P1046" s="155">
        <f>IF(O1046=1,SUM($O$6:O1046),0)</f>
        <v>0</v>
      </c>
    </row>
    <row r="1047" spans="1:16" ht="15" customHeight="1">
      <c r="A1047" s="15"/>
      <c r="B1047" s="194">
        <v>24</v>
      </c>
      <c r="C1047" s="109" t="s">
        <v>1524</v>
      </c>
      <c r="D1047" s="279" t="s">
        <v>47</v>
      </c>
      <c r="E1047" s="280" t="s">
        <v>473</v>
      </c>
      <c r="F1047" s="285">
        <v>5800</v>
      </c>
      <c r="G1047" s="285">
        <v>6900</v>
      </c>
      <c r="H1047" s="171"/>
      <c r="I1047" s="88">
        <f t="shared" si="82"/>
        <v>6900</v>
      </c>
      <c r="J1047" s="163">
        <f t="shared" si="83"/>
        <v>0</v>
      </c>
      <c r="K1047" s="155">
        <f t="shared" si="84"/>
        <v>0</v>
      </c>
      <c r="L1047" s="155">
        <f>IF(J1047=1,SUM($J$6:J1047),0)</f>
        <v>0</v>
      </c>
      <c r="M1047" s="155">
        <f>IF(K1047=1,SUM($K$6:K1047),0)</f>
        <v>0</v>
      </c>
      <c r="N1047" s="165">
        <f t="shared" si="85"/>
        <v>0</v>
      </c>
      <c r="O1047" s="155">
        <f t="shared" si="86"/>
        <v>0</v>
      </c>
      <c r="P1047" s="155">
        <f>IF(O1047=1,SUM($O$6:O1047),0)</f>
        <v>0</v>
      </c>
    </row>
    <row r="1048" spans="1:16" ht="15" customHeight="1">
      <c r="A1048" s="15"/>
      <c r="B1048" s="194">
        <v>25</v>
      </c>
      <c r="C1048" s="109" t="s">
        <v>1525</v>
      </c>
      <c r="D1048" s="279" t="s">
        <v>47</v>
      </c>
      <c r="E1048" s="280" t="s">
        <v>473</v>
      </c>
      <c r="F1048" s="285">
        <v>7200</v>
      </c>
      <c r="G1048" s="285">
        <v>8600</v>
      </c>
      <c r="H1048" s="171"/>
      <c r="I1048" s="88">
        <f t="shared" si="82"/>
        <v>8600</v>
      </c>
      <c r="J1048" s="163">
        <f t="shared" si="83"/>
        <v>0</v>
      </c>
      <c r="K1048" s="155">
        <f t="shared" si="84"/>
        <v>0</v>
      </c>
      <c r="L1048" s="155">
        <f>IF(J1048=1,SUM($J$6:J1048),0)</f>
        <v>0</v>
      </c>
      <c r="M1048" s="155">
        <f>IF(K1048=1,SUM($K$6:K1048),0)</f>
        <v>0</v>
      </c>
      <c r="N1048" s="165">
        <f t="shared" si="85"/>
        <v>0</v>
      </c>
      <c r="O1048" s="155">
        <f t="shared" si="86"/>
        <v>0</v>
      </c>
      <c r="P1048" s="155">
        <f>IF(O1048=1,SUM($O$6:O1048),0)</f>
        <v>0</v>
      </c>
    </row>
    <row r="1049" spans="1:16" ht="15" customHeight="1">
      <c r="A1049" s="15"/>
      <c r="B1049" s="194">
        <v>26</v>
      </c>
      <c r="C1049" s="109" t="s">
        <v>795</v>
      </c>
      <c r="D1049" s="279" t="s">
        <v>47</v>
      </c>
      <c r="E1049" s="280" t="s">
        <v>796</v>
      </c>
      <c r="F1049" s="281">
        <v>162200</v>
      </c>
      <c r="G1049" s="281">
        <v>162200</v>
      </c>
      <c r="H1049" s="171"/>
      <c r="I1049" s="88">
        <f t="shared" si="82"/>
        <v>162200</v>
      </c>
      <c r="J1049" s="163">
        <f t="shared" si="83"/>
        <v>0</v>
      </c>
      <c r="K1049" s="155">
        <f t="shared" si="84"/>
        <v>0</v>
      </c>
      <c r="L1049" s="155">
        <f>IF(J1049=1,SUM($J$6:J1049),0)</f>
        <v>0</v>
      </c>
      <c r="M1049" s="155">
        <f>IF(K1049=1,SUM($K$6:K1049),0)</f>
        <v>0</v>
      </c>
      <c r="N1049" s="165">
        <f t="shared" si="85"/>
        <v>0</v>
      </c>
      <c r="O1049" s="155">
        <f t="shared" si="86"/>
        <v>0</v>
      </c>
      <c r="P1049" s="155">
        <f>IF(O1049=1,SUM($O$6:O1049),0)</f>
        <v>0</v>
      </c>
    </row>
    <row r="1050" spans="1:16" ht="15" customHeight="1">
      <c r="A1050" s="15"/>
      <c r="B1050" s="194"/>
      <c r="C1050" s="109"/>
      <c r="D1050" s="279"/>
      <c r="E1050" s="280"/>
      <c r="F1050" s="281"/>
      <c r="G1050" s="281"/>
      <c r="H1050" s="171"/>
      <c r="I1050" s="88">
        <f t="shared" si="82"/>
        <v>0</v>
      </c>
      <c r="J1050" s="163">
        <f t="shared" si="83"/>
        <v>0</v>
      </c>
      <c r="K1050" s="155">
        <f t="shared" si="84"/>
        <v>0</v>
      </c>
      <c r="L1050" s="155">
        <f>IF(J1050=1,SUM($J$6:J1050),0)</f>
        <v>0</v>
      </c>
      <c r="M1050" s="155">
        <f>IF(K1050=1,SUM($K$6:K1050),0)</f>
        <v>0</v>
      </c>
      <c r="N1050" s="165">
        <f t="shared" si="85"/>
        <v>0</v>
      </c>
      <c r="O1050" s="155">
        <f t="shared" si="86"/>
        <v>0</v>
      </c>
      <c r="P1050" s="155">
        <f>IF(O1050=1,SUM($O$6:O1050),0)</f>
        <v>0</v>
      </c>
    </row>
    <row r="1051" spans="1:16" ht="15" customHeight="1">
      <c r="A1051" s="15"/>
      <c r="B1051" s="194" t="s">
        <v>1031</v>
      </c>
      <c r="C1051" s="109" t="s">
        <v>797</v>
      </c>
      <c r="D1051" s="279" t="s">
        <v>48</v>
      </c>
      <c r="E1051" s="280"/>
      <c r="F1051" s="281"/>
      <c r="G1051" s="281"/>
      <c r="H1051" s="171"/>
      <c r="I1051" s="88">
        <f t="shared" si="82"/>
        <v>0</v>
      </c>
      <c r="J1051" s="163">
        <f t="shared" si="83"/>
        <v>0</v>
      </c>
      <c r="K1051" s="155">
        <f t="shared" si="84"/>
        <v>0</v>
      </c>
      <c r="L1051" s="155">
        <f>IF(J1051=1,SUM($J$6:J1051),0)</f>
        <v>0</v>
      </c>
      <c r="M1051" s="155">
        <f>IF(K1051=1,SUM($K$6:K1051),0)</f>
        <v>0</v>
      </c>
      <c r="N1051" s="165">
        <f t="shared" si="85"/>
        <v>0</v>
      </c>
      <c r="O1051" s="155">
        <f t="shared" si="86"/>
        <v>0</v>
      </c>
      <c r="P1051" s="155">
        <f>IF(O1051=1,SUM($O$6:O1051),0)</f>
        <v>0</v>
      </c>
    </row>
    <row r="1052" spans="1:16" ht="15" customHeight="1">
      <c r="A1052" s="15"/>
      <c r="B1052" s="194">
        <v>1</v>
      </c>
      <c r="C1052" s="109" t="s">
        <v>375</v>
      </c>
      <c r="D1052" s="279" t="s">
        <v>47</v>
      </c>
      <c r="E1052" s="280" t="s">
        <v>14</v>
      </c>
      <c r="F1052" s="281">
        <v>25000</v>
      </c>
      <c r="G1052" s="281">
        <v>25000</v>
      </c>
      <c r="H1052" s="171"/>
      <c r="I1052" s="88">
        <f t="shared" si="82"/>
        <v>25000</v>
      </c>
      <c r="J1052" s="163">
        <f t="shared" si="83"/>
        <v>0</v>
      </c>
      <c r="K1052" s="155">
        <f t="shared" si="84"/>
        <v>0</v>
      </c>
      <c r="L1052" s="155">
        <f>IF(J1052=1,SUM($J$6:J1052),0)</f>
        <v>0</v>
      </c>
      <c r="M1052" s="155">
        <f>IF(K1052=1,SUM($K$6:K1052),0)</f>
        <v>0</v>
      </c>
      <c r="N1052" s="165">
        <f t="shared" si="85"/>
        <v>0</v>
      </c>
      <c r="O1052" s="155">
        <f t="shared" si="86"/>
        <v>0</v>
      </c>
      <c r="P1052" s="155">
        <f>IF(O1052=1,SUM($O$6:O1052),0)</f>
        <v>0</v>
      </c>
    </row>
    <row r="1053" spans="1:16" ht="15" customHeight="1">
      <c r="A1053" s="15"/>
      <c r="B1053" s="194">
        <v>2</v>
      </c>
      <c r="C1053" s="109" t="s">
        <v>376</v>
      </c>
      <c r="D1053" s="279" t="s">
        <v>47</v>
      </c>
      <c r="E1053" s="280" t="s">
        <v>14</v>
      </c>
      <c r="F1053" s="281">
        <v>60300</v>
      </c>
      <c r="G1053" s="281">
        <v>60300</v>
      </c>
      <c r="H1053" s="171"/>
      <c r="I1053" s="88">
        <f t="shared" si="82"/>
        <v>60300</v>
      </c>
      <c r="J1053" s="163">
        <f t="shared" si="83"/>
        <v>0</v>
      </c>
      <c r="K1053" s="155">
        <f t="shared" si="84"/>
        <v>0</v>
      </c>
      <c r="L1053" s="155">
        <f>IF(J1053=1,SUM($J$6:J1053),0)</f>
        <v>0</v>
      </c>
      <c r="M1053" s="155">
        <f>IF(K1053=1,SUM($K$6:K1053),0)</f>
        <v>0</v>
      </c>
      <c r="N1053" s="165">
        <f t="shared" si="85"/>
        <v>0</v>
      </c>
      <c r="O1053" s="155">
        <f t="shared" si="86"/>
        <v>0</v>
      </c>
      <c r="P1053" s="155">
        <f>IF(O1053=1,SUM($O$6:O1053),0)</f>
        <v>0</v>
      </c>
    </row>
    <row r="1054" spans="1:16" ht="15" customHeight="1">
      <c r="A1054" s="15"/>
      <c r="B1054" s="194">
        <v>3</v>
      </c>
      <c r="C1054" s="109" t="s">
        <v>798</v>
      </c>
      <c r="D1054" s="279" t="s">
        <v>47</v>
      </c>
      <c r="E1054" s="280" t="s">
        <v>14</v>
      </c>
      <c r="F1054" s="281">
        <v>54400</v>
      </c>
      <c r="G1054" s="281">
        <v>54400</v>
      </c>
      <c r="H1054" s="171"/>
      <c r="I1054" s="88">
        <f t="shared" si="82"/>
        <v>54400</v>
      </c>
      <c r="J1054" s="163">
        <f t="shared" si="83"/>
        <v>0</v>
      </c>
      <c r="K1054" s="155">
        <f t="shared" si="84"/>
        <v>0</v>
      </c>
      <c r="L1054" s="155">
        <f>IF(J1054=1,SUM($J$6:J1054),0)</f>
        <v>0</v>
      </c>
      <c r="M1054" s="155">
        <f>IF(K1054=1,SUM($K$6:K1054),0)</f>
        <v>0</v>
      </c>
      <c r="N1054" s="165">
        <f t="shared" si="85"/>
        <v>0</v>
      </c>
      <c r="O1054" s="155">
        <f t="shared" si="86"/>
        <v>0</v>
      </c>
      <c r="P1054" s="155">
        <f>IF(O1054=1,SUM($O$6:O1054),0)</f>
        <v>0</v>
      </c>
    </row>
    <row r="1055" spans="1:16" ht="15" customHeight="1">
      <c r="A1055" s="15"/>
      <c r="B1055" s="194">
        <v>4</v>
      </c>
      <c r="C1055" s="109" t="s">
        <v>799</v>
      </c>
      <c r="D1055" s="279" t="s">
        <v>47</v>
      </c>
      <c r="E1055" s="280" t="s">
        <v>14</v>
      </c>
      <c r="F1055" s="281">
        <v>106400</v>
      </c>
      <c r="G1055" s="281">
        <v>106400</v>
      </c>
      <c r="H1055" s="171"/>
      <c r="I1055" s="88">
        <f t="shared" si="82"/>
        <v>106400</v>
      </c>
      <c r="J1055" s="163">
        <f t="shared" si="83"/>
        <v>0</v>
      </c>
      <c r="K1055" s="155">
        <f t="shared" si="84"/>
        <v>0</v>
      </c>
      <c r="L1055" s="155">
        <f>IF(J1055=1,SUM($J$6:J1055),0)</f>
        <v>0</v>
      </c>
      <c r="M1055" s="155">
        <f>IF(K1055=1,SUM($K$6:K1055),0)</f>
        <v>0</v>
      </c>
      <c r="N1055" s="165">
        <f t="shared" si="85"/>
        <v>0</v>
      </c>
      <c r="O1055" s="155">
        <f t="shared" si="86"/>
        <v>0</v>
      </c>
      <c r="P1055" s="155">
        <f>IF(O1055=1,SUM($O$6:O1055),0)</f>
        <v>0</v>
      </c>
    </row>
    <row r="1056" spans="1:16" ht="15" customHeight="1">
      <c r="A1056" s="15"/>
      <c r="B1056" s="194">
        <v>5</v>
      </c>
      <c r="C1056" s="109" t="s">
        <v>800</v>
      </c>
      <c r="D1056" s="279" t="s">
        <v>47</v>
      </c>
      <c r="E1056" s="280" t="s">
        <v>14</v>
      </c>
      <c r="F1056" s="281">
        <v>798700</v>
      </c>
      <c r="G1056" s="281">
        <v>798700</v>
      </c>
      <c r="H1056" s="171"/>
      <c r="I1056" s="88">
        <f t="shared" si="82"/>
        <v>798700</v>
      </c>
      <c r="J1056" s="163">
        <f t="shared" si="83"/>
        <v>0</v>
      </c>
      <c r="K1056" s="155">
        <f t="shared" si="84"/>
        <v>0</v>
      </c>
      <c r="L1056" s="155">
        <f>IF(J1056=1,SUM($J$6:J1056),0)</f>
        <v>0</v>
      </c>
      <c r="M1056" s="155">
        <f>IF(K1056=1,SUM($K$6:K1056),0)</f>
        <v>0</v>
      </c>
      <c r="N1056" s="165">
        <f t="shared" si="85"/>
        <v>0</v>
      </c>
      <c r="O1056" s="155">
        <f t="shared" si="86"/>
        <v>0</v>
      </c>
      <c r="P1056" s="155">
        <f>IF(O1056=1,SUM($O$6:O1056),0)</f>
        <v>0</v>
      </c>
    </row>
    <row r="1057" spans="1:16" ht="15" customHeight="1">
      <c r="A1057" s="15"/>
      <c r="B1057" s="194">
        <v>6</v>
      </c>
      <c r="C1057" s="109" t="s">
        <v>1167</v>
      </c>
      <c r="D1057" s="279" t="s">
        <v>47</v>
      </c>
      <c r="E1057" s="280" t="s">
        <v>14</v>
      </c>
      <c r="F1057" s="281">
        <v>1641700</v>
      </c>
      <c r="G1057" s="281">
        <v>1641700</v>
      </c>
      <c r="H1057" s="171"/>
      <c r="I1057" s="88">
        <f t="shared" ref="I1057:I1120" si="87">IF($I$5=$G$4,G1057,(IF($I$5=$F$4,F1057,0)))</f>
        <v>1641700</v>
      </c>
      <c r="J1057" s="163">
        <f t="shared" si="83"/>
        <v>0</v>
      </c>
      <c r="K1057" s="155">
        <f t="shared" si="84"/>
        <v>0</v>
      </c>
      <c r="L1057" s="155">
        <f>IF(J1057=1,SUM($J$6:J1057),0)</f>
        <v>0</v>
      </c>
      <c r="M1057" s="155">
        <f>IF(K1057=1,SUM($K$6:K1057),0)</f>
        <v>0</v>
      </c>
      <c r="N1057" s="165">
        <f t="shared" si="85"/>
        <v>0</v>
      </c>
      <c r="O1057" s="155">
        <f t="shared" si="86"/>
        <v>0</v>
      </c>
      <c r="P1057" s="155">
        <f>IF(O1057=1,SUM($O$6:O1057),0)</f>
        <v>0</v>
      </c>
    </row>
    <row r="1058" spans="1:16" ht="15" customHeight="1">
      <c r="A1058" s="15"/>
      <c r="B1058" s="194">
        <v>7</v>
      </c>
      <c r="C1058" s="109" t="s">
        <v>1526</v>
      </c>
      <c r="D1058" s="279" t="s">
        <v>47</v>
      </c>
      <c r="E1058" s="280" t="s">
        <v>14</v>
      </c>
      <c r="F1058" s="281">
        <v>39800</v>
      </c>
      <c r="G1058" s="281">
        <v>39800</v>
      </c>
      <c r="H1058" s="171"/>
      <c r="I1058" s="88">
        <f t="shared" si="87"/>
        <v>39800</v>
      </c>
      <c r="J1058" s="163">
        <f t="shared" si="83"/>
        <v>0</v>
      </c>
      <c r="K1058" s="155">
        <f t="shared" si="84"/>
        <v>0</v>
      </c>
      <c r="L1058" s="155">
        <f>IF(J1058=1,SUM($J$6:J1058),0)</f>
        <v>0</v>
      </c>
      <c r="M1058" s="155">
        <f>IF(K1058=1,SUM($K$6:K1058),0)</f>
        <v>0</v>
      </c>
      <c r="N1058" s="165">
        <f t="shared" si="85"/>
        <v>0</v>
      </c>
      <c r="O1058" s="155">
        <f t="shared" si="86"/>
        <v>0</v>
      </c>
      <c r="P1058" s="155">
        <f>IF(O1058=1,SUM($O$6:O1058),0)</f>
        <v>0</v>
      </c>
    </row>
    <row r="1059" spans="1:16" ht="15" customHeight="1">
      <c r="A1059" s="15"/>
      <c r="B1059" s="194">
        <v>8</v>
      </c>
      <c r="C1059" s="109" t="s">
        <v>1602</v>
      </c>
      <c r="D1059" s="279" t="s">
        <v>47</v>
      </c>
      <c r="E1059" s="280" t="s">
        <v>14</v>
      </c>
      <c r="F1059" s="281">
        <v>78008</v>
      </c>
      <c r="G1059" s="281">
        <v>78000</v>
      </c>
      <c r="H1059" s="171"/>
      <c r="I1059" s="88">
        <f t="shared" si="87"/>
        <v>78000</v>
      </c>
      <c r="J1059" s="163">
        <f t="shared" si="83"/>
        <v>0</v>
      </c>
      <c r="K1059" s="155">
        <f t="shared" si="84"/>
        <v>0</v>
      </c>
      <c r="L1059" s="155">
        <f>IF(J1059=1,SUM($J$6:J1059),0)</f>
        <v>0</v>
      </c>
      <c r="M1059" s="155">
        <f>IF(K1059=1,SUM($K$6:K1059),0)</f>
        <v>0</v>
      </c>
      <c r="N1059" s="165">
        <f t="shared" si="85"/>
        <v>0</v>
      </c>
      <c r="O1059" s="155">
        <f t="shared" si="86"/>
        <v>0</v>
      </c>
      <c r="P1059" s="155">
        <f>IF(O1059=1,SUM($O$6:O1059),0)</f>
        <v>0</v>
      </c>
    </row>
    <row r="1060" spans="1:16" ht="15" customHeight="1">
      <c r="A1060" s="15"/>
      <c r="B1060" s="194"/>
      <c r="C1060" s="109"/>
      <c r="D1060" s="279" t="s">
        <v>48</v>
      </c>
      <c r="E1060" s="280"/>
      <c r="F1060" s="281"/>
      <c r="G1060" s="281"/>
      <c r="H1060" s="171"/>
      <c r="I1060" s="88">
        <f t="shared" si="87"/>
        <v>0</v>
      </c>
      <c r="J1060" s="163">
        <f t="shared" si="83"/>
        <v>0</v>
      </c>
      <c r="K1060" s="155">
        <f t="shared" si="84"/>
        <v>0</v>
      </c>
      <c r="L1060" s="155">
        <f>IF(J1060=1,SUM($J$6:J1060),0)</f>
        <v>0</v>
      </c>
      <c r="M1060" s="155">
        <f>IF(K1060=1,SUM($K$6:K1060),0)</f>
        <v>0</v>
      </c>
      <c r="N1060" s="165">
        <f t="shared" si="85"/>
        <v>0</v>
      </c>
      <c r="O1060" s="155">
        <f t="shared" si="86"/>
        <v>0</v>
      </c>
      <c r="P1060" s="155">
        <f>IF(O1060=1,SUM($O$6:O1060),0)</f>
        <v>0</v>
      </c>
    </row>
    <row r="1061" spans="1:16" ht="15" customHeight="1">
      <c r="A1061" s="15"/>
      <c r="B1061" s="194" t="s">
        <v>22</v>
      </c>
      <c r="C1061" s="109" t="s">
        <v>802</v>
      </c>
      <c r="D1061" s="279" t="s">
        <v>48</v>
      </c>
      <c r="E1061" s="280"/>
      <c r="F1061" s="281"/>
      <c r="G1061" s="281"/>
      <c r="H1061" s="171"/>
      <c r="I1061" s="88">
        <f t="shared" si="87"/>
        <v>0</v>
      </c>
      <c r="J1061" s="163">
        <f t="shared" si="83"/>
        <v>0</v>
      </c>
      <c r="K1061" s="155">
        <f t="shared" si="84"/>
        <v>0</v>
      </c>
      <c r="L1061" s="155">
        <f>IF(J1061=1,SUM($J$6:J1061),0)</f>
        <v>0</v>
      </c>
      <c r="M1061" s="155">
        <f>IF(K1061=1,SUM($K$6:K1061),0)</f>
        <v>0</v>
      </c>
      <c r="N1061" s="165">
        <f t="shared" si="85"/>
        <v>0</v>
      </c>
      <c r="O1061" s="155">
        <f t="shared" si="86"/>
        <v>0</v>
      </c>
      <c r="P1061" s="155">
        <f>IF(O1061=1,SUM($O$6:O1061),0)</f>
        <v>0</v>
      </c>
    </row>
    <row r="1062" spans="1:16" ht="15" customHeight="1">
      <c r="A1062" s="15"/>
      <c r="B1062" s="194" t="s">
        <v>1031</v>
      </c>
      <c r="C1062" s="109" t="s">
        <v>618</v>
      </c>
      <c r="D1062" s="279" t="s">
        <v>48</v>
      </c>
      <c r="E1062" s="280"/>
      <c r="F1062" s="281"/>
      <c r="G1062" s="281"/>
      <c r="H1062" s="171"/>
      <c r="I1062" s="88">
        <f t="shared" si="87"/>
        <v>0</v>
      </c>
      <c r="J1062" s="163">
        <f t="shared" si="83"/>
        <v>0</v>
      </c>
      <c r="K1062" s="155">
        <f t="shared" si="84"/>
        <v>0</v>
      </c>
      <c r="L1062" s="155">
        <f>IF(J1062=1,SUM($J$6:J1062),0)</f>
        <v>0</v>
      </c>
      <c r="M1062" s="155">
        <f>IF(K1062=1,SUM($K$6:K1062),0)</f>
        <v>0</v>
      </c>
      <c r="N1062" s="165">
        <f t="shared" si="85"/>
        <v>0</v>
      </c>
      <c r="O1062" s="155">
        <f t="shared" si="86"/>
        <v>0</v>
      </c>
      <c r="P1062" s="155">
        <f>IF(O1062=1,SUM($O$6:O1062),0)</f>
        <v>0</v>
      </c>
    </row>
    <row r="1063" spans="1:16" ht="15" customHeight="1">
      <c r="A1063" s="15"/>
      <c r="B1063" s="174">
        <v>1</v>
      </c>
      <c r="C1063" s="109" t="s">
        <v>803</v>
      </c>
      <c r="D1063" s="279" t="s">
        <v>47</v>
      </c>
      <c r="E1063" s="280" t="s">
        <v>14</v>
      </c>
      <c r="F1063" s="281">
        <v>11880</v>
      </c>
      <c r="G1063" s="281">
        <v>11880</v>
      </c>
      <c r="H1063" s="171"/>
      <c r="I1063" s="88">
        <f t="shared" si="87"/>
        <v>11880</v>
      </c>
      <c r="J1063" s="163">
        <f t="shared" si="83"/>
        <v>0</v>
      </c>
      <c r="K1063" s="155">
        <f t="shared" si="84"/>
        <v>0</v>
      </c>
      <c r="L1063" s="155">
        <f>IF(J1063=1,SUM($J$6:J1063),0)</f>
        <v>0</v>
      </c>
      <c r="M1063" s="155">
        <f>IF(K1063=1,SUM($K$6:K1063),0)</f>
        <v>0</v>
      </c>
      <c r="N1063" s="165">
        <f t="shared" si="85"/>
        <v>0</v>
      </c>
      <c r="O1063" s="155">
        <f t="shared" si="86"/>
        <v>0</v>
      </c>
      <c r="P1063" s="155">
        <f>IF(O1063=1,SUM($O$6:O1063),0)</f>
        <v>0</v>
      </c>
    </row>
    <row r="1064" spans="1:16" ht="15" customHeight="1">
      <c r="A1064" s="15"/>
      <c r="B1064" s="174">
        <v>2</v>
      </c>
      <c r="C1064" s="109" t="s">
        <v>804</v>
      </c>
      <c r="D1064" s="279" t="s">
        <v>47</v>
      </c>
      <c r="E1064" s="280" t="s">
        <v>14</v>
      </c>
      <c r="F1064" s="281">
        <v>12300</v>
      </c>
      <c r="G1064" s="281">
        <v>12300</v>
      </c>
      <c r="H1064" s="171"/>
      <c r="I1064" s="88">
        <f t="shared" si="87"/>
        <v>12300</v>
      </c>
      <c r="J1064" s="163">
        <f t="shared" si="83"/>
        <v>0</v>
      </c>
      <c r="K1064" s="155">
        <f t="shared" si="84"/>
        <v>0</v>
      </c>
      <c r="L1064" s="155">
        <f>IF(J1064=1,SUM($J$6:J1064),0)</f>
        <v>0</v>
      </c>
      <c r="M1064" s="155">
        <f>IF(K1064=1,SUM($K$6:K1064),0)</f>
        <v>0</v>
      </c>
      <c r="N1064" s="165">
        <f t="shared" si="85"/>
        <v>0</v>
      </c>
      <c r="O1064" s="155">
        <f t="shared" si="86"/>
        <v>0</v>
      </c>
      <c r="P1064" s="155">
        <f>IF(O1064=1,SUM($O$6:O1064),0)</f>
        <v>0</v>
      </c>
    </row>
    <row r="1065" spans="1:16" ht="15" customHeight="1">
      <c r="A1065" s="15"/>
      <c r="B1065" s="174">
        <v>3</v>
      </c>
      <c r="C1065" s="109" t="s">
        <v>805</v>
      </c>
      <c r="D1065" s="279" t="s">
        <v>47</v>
      </c>
      <c r="E1065" s="280" t="s">
        <v>14</v>
      </c>
      <c r="F1065" s="281">
        <v>16500</v>
      </c>
      <c r="G1065" s="281">
        <v>16500</v>
      </c>
      <c r="H1065" s="171"/>
      <c r="I1065" s="88">
        <f t="shared" si="87"/>
        <v>16500</v>
      </c>
      <c r="J1065" s="163">
        <f t="shared" si="83"/>
        <v>0</v>
      </c>
      <c r="K1065" s="155">
        <f t="shared" si="84"/>
        <v>0</v>
      </c>
      <c r="L1065" s="155">
        <f>IF(J1065=1,SUM($J$6:J1065),0)</f>
        <v>0</v>
      </c>
      <c r="M1065" s="155">
        <f>IF(K1065=1,SUM($K$6:K1065),0)</f>
        <v>0</v>
      </c>
      <c r="N1065" s="165">
        <f t="shared" si="85"/>
        <v>0</v>
      </c>
      <c r="O1065" s="155">
        <f t="shared" si="86"/>
        <v>0</v>
      </c>
      <c r="P1065" s="155">
        <f>IF(O1065=1,SUM($O$6:O1065),0)</f>
        <v>0</v>
      </c>
    </row>
    <row r="1066" spans="1:16" ht="15" customHeight="1">
      <c r="A1066" s="15"/>
      <c r="B1066" s="174">
        <v>4</v>
      </c>
      <c r="C1066" s="109" t="s">
        <v>806</v>
      </c>
      <c r="D1066" s="279" t="s">
        <v>47</v>
      </c>
      <c r="E1066" s="280" t="s">
        <v>14</v>
      </c>
      <c r="F1066" s="281">
        <v>8940</v>
      </c>
      <c r="G1066" s="281">
        <v>8940</v>
      </c>
      <c r="H1066" s="171"/>
      <c r="I1066" s="88">
        <f t="shared" si="87"/>
        <v>8940</v>
      </c>
      <c r="J1066" s="163">
        <f t="shared" si="83"/>
        <v>0</v>
      </c>
      <c r="K1066" s="155">
        <f t="shared" si="84"/>
        <v>0</v>
      </c>
      <c r="L1066" s="155">
        <f>IF(J1066=1,SUM($J$6:J1066),0)</f>
        <v>0</v>
      </c>
      <c r="M1066" s="155">
        <f>IF(K1066=1,SUM($K$6:K1066),0)</f>
        <v>0</v>
      </c>
      <c r="N1066" s="165">
        <f t="shared" si="85"/>
        <v>0</v>
      </c>
      <c r="O1066" s="155">
        <f t="shared" si="86"/>
        <v>0</v>
      </c>
      <c r="P1066" s="155">
        <f>IF(O1066=1,SUM($O$6:O1066),0)</f>
        <v>0</v>
      </c>
    </row>
    <row r="1067" spans="1:16" ht="15" customHeight="1">
      <c r="A1067" s="15"/>
      <c r="B1067" s="174">
        <v>5</v>
      </c>
      <c r="C1067" s="109" t="s">
        <v>807</v>
      </c>
      <c r="D1067" s="279" t="s">
        <v>47</v>
      </c>
      <c r="E1067" s="280" t="s">
        <v>14</v>
      </c>
      <c r="F1067" s="281">
        <v>15060</v>
      </c>
      <c r="G1067" s="281">
        <v>15060</v>
      </c>
      <c r="H1067" s="171"/>
      <c r="I1067" s="88">
        <f t="shared" si="87"/>
        <v>15060</v>
      </c>
      <c r="J1067" s="163">
        <f t="shared" si="83"/>
        <v>0</v>
      </c>
      <c r="K1067" s="155">
        <f t="shared" si="84"/>
        <v>0</v>
      </c>
      <c r="L1067" s="155">
        <f>IF(J1067=1,SUM($J$6:J1067),0)</f>
        <v>0</v>
      </c>
      <c r="M1067" s="155">
        <f>IF(K1067=1,SUM($K$6:K1067),0)</f>
        <v>0</v>
      </c>
      <c r="N1067" s="165">
        <f t="shared" si="85"/>
        <v>0</v>
      </c>
      <c r="O1067" s="155">
        <f t="shared" si="86"/>
        <v>0</v>
      </c>
      <c r="P1067" s="155">
        <f>IF(O1067=1,SUM($O$6:O1067),0)</f>
        <v>0</v>
      </c>
    </row>
    <row r="1068" spans="1:16" ht="15" customHeight="1">
      <c r="A1068" s="15"/>
      <c r="B1068" s="174">
        <v>6</v>
      </c>
      <c r="C1068" s="109" t="s">
        <v>808</v>
      </c>
      <c r="D1068" s="279" t="s">
        <v>47</v>
      </c>
      <c r="E1068" s="280" t="s">
        <v>14</v>
      </c>
      <c r="F1068" s="281">
        <v>17820</v>
      </c>
      <c r="G1068" s="281">
        <v>17820</v>
      </c>
      <c r="H1068" s="171"/>
      <c r="I1068" s="88">
        <f t="shared" si="87"/>
        <v>17820</v>
      </c>
      <c r="J1068" s="163">
        <f t="shared" si="83"/>
        <v>0</v>
      </c>
      <c r="K1068" s="155">
        <f t="shared" si="84"/>
        <v>0</v>
      </c>
      <c r="L1068" s="155">
        <f>IF(J1068=1,SUM($J$6:J1068),0)</f>
        <v>0</v>
      </c>
      <c r="M1068" s="155">
        <f>IF(K1068=1,SUM($K$6:K1068),0)</f>
        <v>0</v>
      </c>
      <c r="N1068" s="165">
        <f t="shared" si="85"/>
        <v>0</v>
      </c>
      <c r="O1068" s="155">
        <f t="shared" si="86"/>
        <v>0</v>
      </c>
      <c r="P1068" s="155">
        <f>IF(O1068=1,SUM($O$6:O1068),0)</f>
        <v>0</v>
      </c>
    </row>
    <row r="1069" spans="1:16" ht="15" customHeight="1">
      <c r="A1069" s="15"/>
      <c r="B1069" s="174">
        <v>7</v>
      </c>
      <c r="C1069" s="109" t="s">
        <v>809</v>
      </c>
      <c r="D1069" s="279" t="s">
        <v>47</v>
      </c>
      <c r="E1069" s="280" t="s">
        <v>14</v>
      </c>
      <c r="F1069" s="281">
        <v>15060</v>
      </c>
      <c r="G1069" s="281">
        <v>15060</v>
      </c>
      <c r="H1069" s="171"/>
      <c r="I1069" s="88">
        <f t="shared" si="87"/>
        <v>15060</v>
      </c>
      <c r="J1069" s="163">
        <f t="shared" si="83"/>
        <v>0</v>
      </c>
      <c r="K1069" s="155">
        <f t="shared" si="84"/>
        <v>0</v>
      </c>
      <c r="L1069" s="155">
        <f>IF(J1069=1,SUM($J$6:J1069),0)</f>
        <v>0</v>
      </c>
      <c r="M1069" s="155">
        <f>IF(K1069=1,SUM($K$6:K1069),0)</f>
        <v>0</v>
      </c>
      <c r="N1069" s="165">
        <f t="shared" si="85"/>
        <v>0</v>
      </c>
      <c r="O1069" s="155">
        <f t="shared" si="86"/>
        <v>0</v>
      </c>
      <c r="P1069" s="155">
        <f>IF(O1069=1,SUM($O$6:O1069),0)</f>
        <v>0</v>
      </c>
    </row>
    <row r="1070" spans="1:16" ht="15" customHeight="1">
      <c r="A1070" s="15"/>
      <c r="B1070" s="174">
        <v>8</v>
      </c>
      <c r="C1070" s="109" t="s">
        <v>810</v>
      </c>
      <c r="D1070" s="279" t="s">
        <v>47</v>
      </c>
      <c r="E1070" s="280" t="s">
        <v>14</v>
      </c>
      <c r="F1070" s="281">
        <v>22560</v>
      </c>
      <c r="G1070" s="281">
        <v>22560</v>
      </c>
      <c r="H1070" s="171"/>
      <c r="I1070" s="88">
        <f t="shared" si="87"/>
        <v>22560</v>
      </c>
      <c r="J1070" s="163">
        <f t="shared" si="83"/>
        <v>0</v>
      </c>
      <c r="K1070" s="155">
        <f t="shared" si="84"/>
        <v>0</v>
      </c>
      <c r="L1070" s="155">
        <f>IF(J1070=1,SUM($J$6:J1070),0)</f>
        <v>0</v>
      </c>
      <c r="M1070" s="155">
        <f>IF(K1070=1,SUM($K$6:K1070),0)</f>
        <v>0</v>
      </c>
      <c r="N1070" s="165">
        <f t="shared" si="85"/>
        <v>0</v>
      </c>
      <c r="O1070" s="155">
        <f t="shared" si="86"/>
        <v>0</v>
      </c>
      <c r="P1070" s="155">
        <f>IF(O1070=1,SUM($O$6:O1070),0)</f>
        <v>0</v>
      </c>
    </row>
    <row r="1071" spans="1:16" ht="15" customHeight="1">
      <c r="A1071" s="15"/>
      <c r="B1071" s="174">
        <v>9</v>
      </c>
      <c r="C1071" s="109" t="s">
        <v>811</v>
      </c>
      <c r="D1071" s="279" t="s">
        <v>47</v>
      </c>
      <c r="E1071" s="280" t="s">
        <v>14</v>
      </c>
      <c r="F1071" s="281">
        <v>15060</v>
      </c>
      <c r="G1071" s="281">
        <v>15060</v>
      </c>
      <c r="H1071" s="171"/>
      <c r="I1071" s="88">
        <f t="shared" si="87"/>
        <v>15060</v>
      </c>
      <c r="J1071" s="163">
        <f t="shared" si="83"/>
        <v>0</v>
      </c>
      <c r="K1071" s="155">
        <f t="shared" si="84"/>
        <v>0</v>
      </c>
      <c r="L1071" s="155">
        <f>IF(J1071=1,SUM($J$6:J1071),0)</f>
        <v>0</v>
      </c>
      <c r="M1071" s="155">
        <f>IF(K1071=1,SUM($K$6:K1071),0)</f>
        <v>0</v>
      </c>
      <c r="N1071" s="165">
        <f t="shared" si="85"/>
        <v>0</v>
      </c>
      <c r="O1071" s="155">
        <f t="shared" si="86"/>
        <v>0</v>
      </c>
      <c r="P1071" s="155">
        <f>IF(O1071=1,SUM($O$6:O1071),0)</f>
        <v>0</v>
      </c>
    </row>
    <row r="1072" spans="1:16" ht="15" customHeight="1">
      <c r="A1072" s="15"/>
      <c r="B1072" s="174">
        <v>10</v>
      </c>
      <c r="C1072" s="109" t="s">
        <v>812</v>
      </c>
      <c r="D1072" s="279" t="s">
        <v>47</v>
      </c>
      <c r="E1072" s="280" t="s">
        <v>14</v>
      </c>
      <c r="F1072" s="281">
        <v>23880</v>
      </c>
      <c r="G1072" s="281">
        <v>23880</v>
      </c>
      <c r="H1072" s="171"/>
      <c r="I1072" s="88">
        <f t="shared" si="87"/>
        <v>23880</v>
      </c>
      <c r="J1072" s="163">
        <f t="shared" si="83"/>
        <v>0</v>
      </c>
      <c r="K1072" s="155">
        <f t="shared" si="84"/>
        <v>0</v>
      </c>
      <c r="L1072" s="155">
        <f>IF(J1072=1,SUM($J$6:J1072),0)</f>
        <v>0</v>
      </c>
      <c r="M1072" s="155">
        <f>IF(K1072=1,SUM($K$6:K1072),0)</f>
        <v>0</v>
      </c>
      <c r="N1072" s="165">
        <f t="shared" si="85"/>
        <v>0</v>
      </c>
      <c r="O1072" s="155">
        <f t="shared" si="86"/>
        <v>0</v>
      </c>
      <c r="P1072" s="155">
        <f>IF(O1072=1,SUM($O$6:O1072),0)</f>
        <v>0</v>
      </c>
    </row>
    <row r="1073" spans="1:16" ht="15" customHeight="1">
      <c r="A1073" s="15"/>
      <c r="B1073" s="174">
        <v>11</v>
      </c>
      <c r="C1073" s="109" t="s">
        <v>813</v>
      </c>
      <c r="D1073" s="279" t="s">
        <v>47</v>
      </c>
      <c r="E1073" s="280" t="s">
        <v>14</v>
      </c>
      <c r="F1073" s="281">
        <v>13320</v>
      </c>
      <c r="G1073" s="281">
        <v>13320</v>
      </c>
      <c r="H1073" s="171"/>
      <c r="I1073" s="88">
        <f t="shared" si="87"/>
        <v>13320</v>
      </c>
      <c r="J1073" s="163">
        <f t="shared" si="83"/>
        <v>0</v>
      </c>
      <c r="K1073" s="155">
        <f t="shared" si="84"/>
        <v>0</v>
      </c>
      <c r="L1073" s="155">
        <f>IF(J1073=1,SUM($J$6:J1073),0)</f>
        <v>0</v>
      </c>
      <c r="M1073" s="155">
        <f>IF(K1073=1,SUM($K$6:K1073),0)</f>
        <v>0</v>
      </c>
      <c r="N1073" s="165">
        <f t="shared" si="85"/>
        <v>0</v>
      </c>
      <c r="O1073" s="155">
        <f t="shared" si="86"/>
        <v>0</v>
      </c>
      <c r="P1073" s="155">
        <f>IF(O1073=1,SUM($O$6:O1073),0)</f>
        <v>0</v>
      </c>
    </row>
    <row r="1074" spans="1:16" ht="15" customHeight="1">
      <c r="A1074" s="15"/>
      <c r="B1074" s="174">
        <v>12</v>
      </c>
      <c r="C1074" s="109" t="s">
        <v>814</v>
      </c>
      <c r="D1074" s="279" t="s">
        <v>47</v>
      </c>
      <c r="E1074" s="280" t="s">
        <v>14</v>
      </c>
      <c r="F1074" s="281">
        <v>18180</v>
      </c>
      <c r="G1074" s="281">
        <v>18180</v>
      </c>
      <c r="H1074" s="171"/>
      <c r="I1074" s="88">
        <f t="shared" si="87"/>
        <v>18180</v>
      </c>
      <c r="J1074" s="163">
        <f t="shared" si="83"/>
        <v>0</v>
      </c>
      <c r="K1074" s="155">
        <f t="shared" si="84"/>
        <v>0</v>
      </c>
      <c r="L1074" s="155">
        <f>IF(J1074=1,SUM($J$6:J1074),0)</f>
        <v>0</v>
      </c>
      <c r="M1074" s="155">
        <f>IF(K1074=1,SUM($K$6:K1074),0)</f>
        <v>0</v>
      </c>
      <c r="N1074" s="165">
        <f t="shared" si="85"/>
        <v>0</v>
      </c>
      <c r="O1074" s="155">
        <f t="shared" si="86"/>
        <v>0</v>
      </c>
      <c r="P1074" s="155">
        <f>IF(O1074=1,SUM($O$6:O1074),0)</f>
        <v>0</v>
      </c>
    </row>
    <row r="1075" spans="1:16" ht="15" customHeight="1">
      <c r="A1075" s="15"/>
      <c r="B1075" s="174">
        <v>13</v>
      </c>
      <c r="C1075" s="109" t="s">
        <v>815</v>
      </c>
      <c r="D1075" s="279" t="s">
        <v>47</v>
      </c>
      <c r="E1075" s="280" t="s">
        <v>14</v>
      </c>
      <c r="F1075" s="281">
        <v>13920</v>
      </c>
      <c r="G1075" s="281">
        <v>13920</v>
      </c>
      <c r="H1075" s="171"/>
      <c r="I1075" s="88">
        <f t="shared" si="87"/>
        <v>13920</v>
      </c>
      <c r="J1075" s="163">
        <f t="shared" si="83"/>
        <v>0</v>
      </c>
      <c r="K1075" s="155">
        <f t="shared" si="84"/>
        <v>0</v>
      </c>
      <c r="L1075" s="155">
        <f>IF(J1075=1,SUM($J$6:J1075),0)</f>
        <v>0</v>
      </c>
      <c r="M1075" s="155">
        <f>IF(K1075=1,SUM($K$6:K1075),0)</f>
        <v>0</v>
      </c>
      <c r="N1075" s="165">
        <f t="shared" si="85"/>
        <v>0</v>
      </c>
      <c r="O1075" s="155">
        <f t="shared" si="86"/>
        <v>0</v>
      </c>
      <c r="P1075" s="155">
        <f>IF(O1075=1,SUM($O$6:O1075),0)</f>
        <v>0</v>
      </c>
    </row>
    <row r="1076" spans="1:16" ht="15" customHeight="1">
      <c r="A1076" s="15"/>
      <c r="B1076" s="174">
        <v>14</v>
      </c>
      <c r="C1076" s="109" t="s">
        <v>816</v>
      </c>
      <c r="D1076" s="279" t="s">
        <v>47</v>
      </c>
      <c r="E1076" s="280" t="s">
        <v>14</v>
      </c>
      <c r="F1076" s="281">
        <v>10320</v>
      </c>
      <c r="G1076" s="281">
        <v>10320</v>
      </c>
      <c r="H1076" s="171"/>
      <c r="I1076" s="88">
        <f t="shared" si="87"/>
        <v>10320</v>
      </c>
      <c r="J1076" s="163">
        <f t="shared" si="83"/>
        <v>0</v>
      </c>
      <c r="K1076" s="155">
        <f t="shared" si="84"/>
        <v>0</v>
      </c>
      <c r="L1076" s="155">
        <f>IF(J1076=1,SUM($J$6:J1076),0)</f>
        <v>0</v>
      </c>
      <c r="M1076" s="155">
        <f>IF(K1076=1,SUM($K$6:K1076),0)</f>
        <v>0</v>
      </c>
      <c r="N1076" s="165">
        <f t="shared" si="85"/>
        <v>0</v>
      </c>
      <c r="O1076" s="155">
        <f t="shared" si="86"/>
        <v>0</v>
      </c>
      <c r="P1076" s="155">
        <f>IF(O1076=1,SUM($O$6:O1076),0)</f>
        <v>0</v>
      </c>
    </row>
    <row r="1077" spans="1:16" ht="15" customHeight="1">
      <c r="A1077" s="15"/>
      <c r="B1077" s="174">
        <v>15</v>
      </c>
      <c r="C1077" s="109" t="s">
        <v>817</v>
      </c>
      <c r="D1077" s="279" t="s">
        <v>47</v>
      </c>
      <c r="E1077" s="280" t="s">
        <v>14</v>
      </c>
      <c r="F1077" s="281">
        <v>11880</v>
      </c>
      <c r="G1077" s="281">
        <v>11880</v>
      </c>
      <c r="H1077" s="171"/>
      <c r="I1077" s="88">
        <f t="shared" si="87"/>
        <v>11880</v>
      </c>
      <c r="J1077" s="163">
        <f t="shared" si="83"/>
        <v>0</v>
      </c>
      <c r="K1077" s="155">
        <f t="shared" si="84"/>
        <v>0</v>
      </c>
      <c r="L1077" s="155">
        <f>IF(J1077=1,SUM($J$6:J1077),0)</f>
        <v>0</v>
      </c>
      <c r="M1077" s="155">
        <f>IF(K1077=1,SUM($K$6:K1077),0)</f>
        <v>0</v>
      </c>
      <c r="N1077" s="165">
        <f t="shared" si="85"/>
        <v>0</v>
      </c>
      <c r="O1077" s="155">
        <f t="shared" si="86"/>
        <v>0</v>
      </c>
      <c r="P1077" s="155">
        <f>IF(O1077=1,SUM($O$6:O1077),0)</f>
        <v>0</v>
      </c>
    </row>
    <row r="1078" spans="1:16" ht="15" customHeight="1">
      <c r="A1078" s="15"/>
      <c r="B1078" s="174">
        <v>16</v>
      </c>
      <c r="C1078" s="109" t="s">
        <v>818</v>
      </c>
      <c r="D1078" s="279" t="s">
        <v>47</v>
      </c>
      <c r="E1078" s="280" t="s">
        <v>14</v>
      </c>
      <c r="F1078" s="281">
        <v>11880</v>
      </c>
      <c r="G1078" s="281">
        <v>11880</v>
      </c>
      <c r="H1078" s="171"/>
      <c r="I1078" s="88">
        <f t="shared" si="87"/>
        <v>11880</v>
      </c>
      <c r="J1078" s="163">
        <f t="shared" si="83"/>
        <v>0</v>
      </c>
      <c r="K1078" s="155">
        <f t="shared" si="84"/>
        <v>0</v>
      </c>
      <c r="L1078" s="155">
        <f>IF(J1078=1,SUM($J$6:J1078),0)</f>
        <v>0</v>
      </c>
      <c r="M1078" s="155">
        <f>IF(K1078=1,SUM($K$6:K1078),0)</f>
        <v>0</v>
      </c>
      <c r="N1078" s="165">
        <f t="shared" si="85"/>
        <v>0</v>
      </c>
      <c r="O1078" s="155">
        <f t="shared" si="86"/>
        <v>0</v>
      </c>
      <c r="P1078" s="155">
        <f>IF(O1078=1,SUM($O$6:O1078),0)</f>
        <v>0</v>
      </c>
    </row>
    <row r="1079" spans="1:16" ht="15" customHeight="1">
      <c r="A1079" s="15"/>
      <c r="B1079" s="174">
        <v>17</v>
      </c>
      <c r="C1079" s="109" t="s">
        <v>819</v>
      </c>
      <c r="D1079" s="279" t="s">
        <v>47</v>
      </c>
      <c r="E1079" s="280" t="s">
        <v>14</v>
      </c>
      <c r="F1079" s="281">
        <v>12300</v>
      </c>
      <c r="G1079" s="281">
        <v>12300</v>
      </c>
      <c r="H1079" s="171"/>
      <c r="I1079" s="88">
        <f t="shared" si="87"/>
        <v>12300</v>
      </c>
      <c r="J1079" s="163">
        <f t="shared" si="83"/>
        <v>0</v>
      </c>
      <c r="K1079" s="155">
        <f t="shared" si="84"/>
        <v>0</v>
      </c>
      <c r="L1079" s="155">
        <f>IF(J1079=1,SUM($J$6:J1079),0)</f>
        <v>0</v>
      </c>
      <c r="M1079" s="155">
        <f>IF(K1079=1,SUM($K$6:K1079),0)</f>
        <v>0</v>
      </c>
      <c r="N1079" s="165">
        <f t="shared" si="85"/>
        <v>0</v>
      </c>
      <c r="O1079" s="155">
        <f t="shared" si="86"/>
        <v>0</v>
      </c>
      <c r="P1079" s="155">
        <f>IF(O1079=1,SUM($O$6:O1079),0)</f>
        <v>0</v>
      </c>
    </row>
    <row r="1080" spans="1:16" ht="15" customHeight="1">
      <c r="A1080" s="15"/>
      <c r="B1080" s="174">
        <v>18</v>
      </c>
      <c r="C1080" s="109" t="s">
        <v>820</v>
      </c>
      <c r="D1080" s="279" t="s">
        <v>47</v>
      </c>
      <c r="E1080" s="280" t="s">
        <v>14</v>
      </c>
      <c r="F1080" s="281">
        <v>12300</v>
      </c>
      <c r="G1080" s="281">
        <v>12300</v>
      </c>
      <c r="H1080" s="171"/>
      <c r="I1080" s="88">
        <f t="shared" si="87"/>
        <v>12300</v>
      </c>
      <c r="J1080" s="163">
        <f t="shared" si="83"/>
        <v>0</v>
      </c>
      <c r="K1080" s="155">
        <f t="shared" si="84"/>
        <v>0</v>
      </c>
      <c r="L1080" s="155">
        <f>IF(J1080=1,SUM($J$6:J1080),0)</f>
        <v>0</v>
      </c>
      <c r="M1080" s="155">
        <f>IF(K1080=1,SUM($K$6:K1080),0)</f>
        <v>0</v>
      </c>
      <c r="N1080" s="165">
        <f t="shared" si="85"/>
        <v>0</v>
      </c>
      <c r="O1080" s="155">
        <f t="shared" si="86"/>
        <v>0</v>
      </c>
      <c r="P1080" s="155">
        <f>IF(O1080=1,SUM($O$6:O1080),0)</f>
        <v>0</v>
      </c>
    </row>
    <row r="1081" spans="1:16" ht="15" customHeight="1">
      <c r="A1081" s="15"/>
      <c r="B1081" s="174">
        <v>19</v>
      </c>
      <c r="C1081" s="109" t="s">
        <v>821</v>
      </c>
      <c r="D1081" s="279" t="s">
        <v>47</v>
      </c>
      <c r="E1081" s="280" t="s">
        <v>14</v>
      </c>
      <c r="F1081" s="281">
        <v>16500</v>
      </c>
      <c r="G1081" s="281">
        <v>16500</v>
      </c>
      <c r="H1081" s="171"/>
      <c r="I1081" s="88">
        <f t="shared" si="87"/>
        <v>16500</v>
      </c>
      <c r="J1081" s="163">
        <f t="shared" si="83"/>
        <v>0</v>
      </c>
      <c r="K1081" s="155">
        <f t="shared" si="84"/>
        <v>0</v>
      </c>
      <c r="L1081" s="155">
        <f>IF(J1081=1,SUM($J$6:J1081),0)</f>
        <v>0</v>
      </c>
      <c r="M1081" s="155">
        <f>IF(K1081=1,SUM($K$6:K1081),0)</f>
        <v>0</v>
      </c>
      <c r="N1081" s="165">
        <f t="shared" si="85"/>
        <v>0</v>
      </c>
      <c r="O1081" s="155">
        <f t="shared" si="86"/>
        <v>0</v>
      </c>
      <c r="P1081" s="155">
        <f>IF(O1081=1,SUM($O$6:O1081),0)</f>
        <v>0</v>
      </c>
    </row>
    <row r="1082" spans="1:16" ht="15" customHeight="1">
      <c r="A1082" s="15"/>
      <c r="B1082" s="174">
        <v>20</v>
      </c>
      <c r="C1082" s="109" t="s">
        <v>822</v>
      </c>
      <c r="D1082" s="279" t="s">
        <v>47</v>
      </c>
      <c r="E1082" s="280" t="s">
        <v>14</v>
      </c>
      <c r="F1082" s="281">
        <v>16500</v>
      </c>
      <c r="G1082" s="281">
        <v>16500</v>
      </c>
      <c r="H1082" s="171"/>
      <c r="I1082" s="88">
        <f t="shared" si="87"/>
        <v>16500</v>
      </c>
      <c r="J1082" s="163">
        <f t="shared" si="83"/>
        <v>0</v>
      </c>
      <c r="K1082" s="155">
        <f t="shared" si="84"/>
        <v>0</v>
      </c>
      <c r="L1082" s="155">
        <f>IF(J1082=1,SUM($J$6:J1082),0)</f>
        <v>0</v>
      </c>
      <c r="M1082" s="155">
        <f>IF(K1082=1,SUM($K$6:K1082),0)</f>
        <v>0</v>
      </c>
      <c r="N1082" s="165">
        <f t="shared" si="85"/>
        <v>0</v>
      </c>
      <c r="O1082" s="155">
        <f t="shared" si="86"/>
        <v>0</v>
      </c>
      <c r="P1082" s="155">
        <f>IF(O1082=1,SUM($O$6:O1082),0)</f>
        <v>0</v>
      </c>
    </row>
    <row r="1083" spans="1:16" ht="15" customHeight="1">
      <c r="A1083" s="15"/>
      <c r="B1083" s="174">
        <v>21</v>
      </c>
      <c r="C1083" s="109" t="s">
        <v>823</v>
      </c>
      <c r="D1083" s="279" t="s">
        <v>47</v>
      </c>
      <c r="E1083" s="280" t="s">
        <v>14</v>
      </c>
      <c r="F1083" s="281">
        <v>13260</v>
      </c>
      <c r="G1083" s="281">
        <v>13260</v>
      </c>
      <c r="H1083" s="171"/>
      <c r="I1083" s="88">
        <f t="shared" si="87"/>
        <v>13260</v>
      </c>
      <c r="J1083" s="163">
        <f t="shared" si="83"/>
        <v>0</v>
      </c>
      <c r="K1083" s="155">
        <f t="shared" si="84"/>
        <v>0</v>
      </c>
      <c r="L1083" s="155">
        <f>IF(J1083=1,SUM($J$6:J1083),0)</f>
        <v>0</v>
      </c>
      <c r="M1083" s="155">
        <f>IF(K1083=1,SUM($K$6:K1083),0)</f>
        <v>0</v>
      </c>
      <c r="N1083" s="165">
        <f t="shared" si="85"/>
        <v>0</v>
      </c>
      <c r="O1083" s="155">
        <f t="shared" si="86"/>
        <v>0</v>
      </c>
      <c r="P1083" s="155">
        <f>IF(O1083=1,SUM($O$6:O1083),0)</f>
        <v>0</v>
      </c>
    </row>
    <row r="1084" spans="1:16" ht="15" customHeight="1">
      <c r="A1084" s="15"/>
      <c r="B1084" s="194"/>
      <c r="C1084" s="109" t="s">
        <v>48</v>
      </c>
      <c r="D1084" s="279" t="s">
        <v>48</v>
      </c>
      <c r="E1084" s="280"/>
      <c r="F1084" s="281">
        <v>0</v>
      </c>
      <c r="G1084" s="281">
        <v>0</v>
      </c>
      <c r="H1084" s="171"/>
      <c r="I1084" s="88">
        <f t="shared" si="87"/>
        <v>0</v>
      </c>
      <c r="J1084" s="163">
        <f t="shared" si="83"/>
        <v>0</v>
      </c>
      <c r="K1084" s="155">
        <f t="shared" si="84"/>
        <v>0</v>
      </c>
      <c r="L1084" s="155">
        <f>IF(J1084=1,SUM($J$6:J1084),0)</f>
        <v>0</v>
      </c>
      <c r="M1084" s="155">
        <f>IF(K1084=1,SUM($K$6:K1084),0)</f>
        <v>0</v>
      </c>
      <c r="N1084" s="165">
        <f t="shared" si="85"/>
        <v>0</v>
      </c>
      <c r="O1084" s="155">
        <f t="shared" si="86"/>
        <v>0</v>
      </c>
      <c r="P1084" s="155">
        <f>IF(O1084=1,SUM($O$6:O1084),0)</f>
        <v>0</v>
      </c>
    </row>
    <row r="1085" spans="1:16" ht="15" customHeight="1">
      <c r="A1085" s="15"/>
      <c r="B1085" s="194" t="s">
        <v>1031</v>
      </c>
      <c r="C1085" s="109" t="s">
        <v>640</v>
      </c>
      <c r="D1085" s="279" t="s">
        <v>48</v>
      </c>
      <c r="E1085" s="280"/>
      <c r="F1085" s="281">
        <v>0</v>
      </c>
      <c r="G1085" s="281">
        <v>0</v>
      </c>
      <c r="H1085" s="171"/>
      <c r="I1085" s="88">
        <f t="shared" si="87"/>
        <v>0</v>
      </c>
      <c r="J1085" s="163">
        <f t="shared" si="83"/>
        <v>0</v>
      </c>
      <c r="K1085" s="155">
        <f t="shared" si="84"/>
        <v>0</v>
      </c>
      <c r="L1085" s="155">
        <f>IF(J1085=1,SUM($J$6:J1085),0)</f>
        <v>0</v>
      </c>
      <c r="M1085" s="155">
        <f>IF(K1085=1,SUM($K$6:K1085),0)</f>
        <v>0</v>
      </c>
      <c r="N1085" s="165">
        <f t="shared" si="85"/>
        <v>0</v>
      </c>
      <c r="O1085" s="155">
        <f t="shared" si="86"/>
        <v>0</v>
      </c>
      <c r="P1085" s="155">
        <f>IF(O1085=1,SUM($O$6:O1085),0)</f>
        <v>0</v>
      </c>
    </row>
    <row r="1086" spans="1:16" ht="15" customHeight="1">
      <c r="A1086" s="15"/>
      <c r="B1086" s="174">
        <v>1</v>
      </c>
      <c r="C1086" s="109" t="s">
        <v>824</v>
      </c>
      <c r="D1086" s="279" t="s">
        <v>47</v>
      </c>
      <c r="E1086" s="280" t="s">
        <v>14</v>
      </c>
      <c r="F1086" s="281">
        <v>31920</v>
      </c>
      <c r="G1086" s="281">
        <v>31920</v>
      </c>
      <c r="H1086" s="171"/>
      <c r="I1086" s="88">
        <f t="shared" si="87"/>
        <v>31920</v>
      </c>
      <c r="J1086" s="163">
        <f t="shared" si="83"/>
        <v>0</v>
      </c>
      <c r="K1086" s="155">
        <f t="shared" si="84"/>
        <v>0</v>
      </c>
      <c r="L1086" s="155">
        <f>IF(J1086=1,SUM($J$6:J1086),0)</f>
        <v>0</v>
      </c>
      <c r="M1086" s="155">
        <f>IF(K1086=1,SUM($K$6:K1086),0)</f>
        <v>0</v>
      </c>
      <c r="N1086" s="165">
        <f t="shared" si="85"/>
        <v>0</v>
      </c>
      <c r="O1086" s="155">
        <f t="shared" si="86"/>
        <v>0</v>
      </c>
      <c r="P1086" s="155">
        <f>IF(O1086=1,SUM($O$6:O1086),0)</f>
        <v>0</v>
      </c>
    </row>
    <row r="1087" spans="1:16" ht="15" customHeight="1">
      <c r="A1087" s="15"/>
      <c r="B1087" s="174">
        <v>2</v>
      </c>
      <c r="C1087" s="109" t="s">
        <v>825</v>
      </c>
      <c r="D1087" s="279" t="s">
        <v>47</v>
      </c>
      <c r="E1087" s="280" t="s">
        <v>14</v>
      </c>
      <c r="F1087" s="281">
        <v>31920</v>
      </c>
      <c r="G1087" s="281">
        <v>31920</v>
      </c>
      <c r="H1087" s="171"/>
      <c r="I1087" s="88">
        <f t="shared" si="87"/>
        <v>31920</v>
      </c>
      <c r="J1087" s="163">
        <f t="shared" si="83"/>
        <v>0</v>
      </c>
      <c r="K1087" s="155">
        <f t="shared" si="84"/>
        <v>0</v>
      </c>
      <c r="L1087" s="155">
        <f>IF(J1087=1,SUM($J$6:J1087),0)</f>
        <v>0</v>
      </c>
      <c r="M1087" s="155">
        <f>IF(K1087=1,SUM($K$6:K1087),0)</f>
        <v>0</v>
      </c>
      <c r="N1087" s="165">
        <f t="shared" si="85"/>
        <v>0</v>
      </c>
      <c r="O1087" s="155">
        <f t="shared" si="86"/>
        <v>0</v>
      </c>
      <c r="P1087" s="155">
        <f>IF(O1087=1,SUM($O$6:O1087),0)</f>
        <v>0</v>
      </c>
    </row>
    <row r="1088" spans="1:16" ht="15" customHeight="1">
      <c r="A1088" s="15"/>
      <c r="B1088" s="174">
        <v>3</v>
      </c>
      <c r="C1088" s="109" t="s">
        <v>826</v>
      </c>
      <c r="D1088" s="279" t="s">
        <v>47</v>
      </c>
      <c r="E1088" s="280" t="s">
        <v>14</v>
      </c>
      <c r="F1088" s="281">
        <v>31920</v>
      </c>
      <c r="G1088" s="281">
        <v>31920</v>
      </c>
      <c r="H1088" s="171"/>
      <c r="I1088" s="88">
        <f t="shared" si="87"/>
        <v>31920</v>
      </c>
      <c r="J1088" s="163">
        <f t="shared" si="83"/>
        <v>0</v>
      </c>
      <c r="K1088" s="155">
        <f t="shared" si="84"/>
        <v>0</v>
      </c>
      <c r="L1088" s="155">
        <f>IF(J1088=1,SUM($J$6:J1088),0)</f>
        <v>0</v>
      </c>
      <c r="M1088" s="155">
        <f>IF(K1088=1,SUM($K$6:K1088),0)</f>
        <v>0</v>
      </c>
      <c r="N1088" s="165">
        <f t="shared" si="85"/>
        <v>0</v>
      </c>
      <c r="O1088" s="155">
        <f t="shared" si="86"/>
        <v>0</v>
      </c>
      <c r="P1088" s="155">
        <f>IF(O1088=1,SUM($O$6:O1088),0)</f>
        <v>0</v>
      </c>
    </row>
    <row r="1089" spans="1:16" ht="15" customHeight="1">
      <c r="A1089" s="15"/>
      <c r="B1089" s="174">
        <v>4</v>
      </c>
      <c r="C1089" s="109" t="s">
        <v>827</v>
      </c>
      <c r="D1089" s="279" t="s">
        <v>47</v>
      </c>
      <c r="E1089" s="280" t="s">
        <v>14</v>
      </c>
      <c r="F1089" s="281">
        <v>48060</v>
      </c>
      <c r="G1089" s="281">
        <v>48060</v>
      </c>
      <c r="H1089" s="171"/>
      <c r="I1089" s="88">
        <f t="shared" si="87"/>
        <v>48060</v>
      </c>
      <c r="J1089" s="163">
        <f t="shared" si="83"/>
        <v>0</v>
      </c>
      <c r="K1089" s="155">
        <f t="shared" si="84"/>
        <v>0</v>
      </c>
      <c r="L1089" s="155">
        <f>IF(J1089=1,SUM($J$6:J1089),0)</f>
        <v>0</v>
      </c>
      <c r="M1089" s="155">
        <f>IF(K1089=1,SUM($K$6:K1089),0)</f>
        <v>0</v>
      </c>
      <c r="N1089" s="165">
        <f t="shared" si="85"/>
        <v>0</v>
      </c>
      <c r="O1089" s="155">
        <f t="shared" si="86"/>
        <v>0</v>
      </c>
      <c r="P1089" s="155">
        <f>IF(O1089=1,SUM($O$6:O1089),0)</f>
        <v>0</v>
      </c>
    </row>
    <row r="1090" spans="1:16" ht="15" customHeight="1">
      <c r="A1090" s="15"/>
      <c r="B1090" s="174">
        <v>5</v>
      </c>
      <c r="C1090" s="109" t="s">
        <v>828</v>
      </c>
      <c r="D1090" s="279" t="s">
        <v>47</v>
      </c>
      <c r="E1090" s="280" t="s">
        <v>14</v>
      </c>
      <c r="F1090" s="281">
        <v>16200</v>
      </c>
      <c r="G1090" s="281">
        <v>16200</v>
      </c>
      <c r="H1090" s="171"/>
      <c r="I1090" s="88">
        <f t="shared" si="87"/>
        <v>16200</v>
      </c>
      <c r="J1090" s="163">
        <f t="shared" si="83"/>
        <v>0</v>
      </c>
      <c r="K1090" s="155">
        <f t="shared" si="84"/>
        <v>0</v>
      </c>
      <c r="L1090" s="155">
        <f>IF(J1090=1,SUM($J$6:J1090),0)</f>
        <v>0</v>
      </c>
      <c r="M1090" s="155">
        <f>IF(K1090=1,SUM($K$6:K1090),0)</f>
        <v>0</v>
      </c>
      <c r="N1090" s="165">
        <f t="shared" si="85"/>
        <v>0</v>
      </c>
      <c r="O1090" s="155">
        <f t="shared" si="86"/>
        <v>0</v>
      </c>
      <c r="P1090" s="155">
        <f>IF(O1090=1,SUM($O$6:O1090),0)</f>
        <v>0</v>
      </c>
    </row>
    <row r="1091" spans="1:16" ht="15" customHeight="1">
      <c r="A1091" s="15"/>
      <c r="B1091" s="174">
        <v>7</v>
      </c>
      <c r="C1091" s="109" t="s">
        <v>829</v>
      </c>
      <c r="D1091" s="279" t="s">
        <v>47</v>
      </c>
      <c r="E1091" s="280" t="s">
        <v>14</v>
      </c>
      <c r="F1091" s="281">
        <v>48060</v>
      </c>
      <c r="G1091" s="281">
        <v>48060</v>
      </c>
      <c r="H1091" s="171"/>
      <c r="I1091" s="88">
        <f t="shared" si="87"/>
        <v>48060</v>
      </c>
      <c r="J1091" s="163">
        <f t="shared" si="83"/>
        <v>0</v>
      </c>
      <c r="K1091" s="155">
        <f t="shared" si="84"/>
        <v>0</v>
      </c>
      <c r="L1091" s="155">
        <f>IF(J1091=1,SUM($J$6:J1091),0)</f>
        <v>0</v>
      </c>
      <c r="M1091" s="155">
        <f>IF(K1091=1,SUM($K$6:K1091),0)</f>
        <v>0</v>
      </c>
      <c r="N1091" s="165">
        <f t="shared" si="85"/>
        <v>0</v>
      </c>
      <c r="O1091" s="155">
        <f t="shared" si="86"/>
        <v>0</v>
      </c>
      <c r="P1091" s="155">
        <f>IF(O1091=1,SUM($O$6:O1091),0)</f>
        <v>0</v>
      </c>
    </row>
    <row r="1092" spans="1:16" ht="15" customHeight="1">
      <c r="A1092" s="15"/>
      <c r="B1092" s="174">
        <v>8</v>
      </c>
      <c r="C1092" s="109" t="s">
        <v>830</v>
      </c>
      <c r="D1092" s="279" t="s">
        <v>47</v>
      </c>
      <c r="E1092" s="280" t="s">
        <v>14</v>
      </c>
      <c r="F1092" s="281">
        <v>50400</v>
      </c>
      <c r="G1092" s="281">
        <v>50400</v>
      </c>
      <c r="H1092" s="171"/>
      <c r="I1092" s="88">
        <f t="shared" si="87"/>
        <v>50400</v>
      </c>
      <c r="J1092" s="163">
        <f t="shared" si="83"/>
        <v>0</v>
      </c>
      <c r="K1092" s="155">
        <f t="shared" si="84"/>
        <v>0</v>
      </c>
      <c r="L1092" s="155">
        <f>IF(J1092=1,SUM($J$6:J1092),0)</f>
        <v>0</v>
      </c>
      <c r="M1092" s="155">
        <f>IF(K1092=1,SUM($K$6:K1092),0)</f>
        <v>0</v>
      </c>
      <c r="N1092" s="165">
        <f t="shared" si="85"/>
        <v>0</v>
      </c>
      <c r="O1092" s="155">
        <f t="shared" si="86"/>
        <v>0</v>
      </c>
      <c r="P1092" s="155">
        <f>IF(O1092=1,SUM($O$6:O1092),0)</f>
        <v>0</v>
      </c>
    </row>
    <row r="1093" spans="1:16" ht="15" customHeight="1">
      <c r="A1093" s="15"/>
      <c r="B1093" s="174">
        <v>9</v>
      </c>
      <c r="C1093" s="109" t="s">
        <v>831</v>
      </c>
      <c r="D1093" s="279" t="s">
        <v>47</v>
      </c>
      <c r="E1093" s="280" t="s">
        <v>14</v>
      </c>
      <c r="F1093" s="281">
        <v>26400</v>
      </c>
      <c r="G1093" s="281">
        <v>26400</v>
      </c>
      <c r="H1093" s="171"/>
      <c r="I1093" s="88">
        <f t="shared" si="87"/>
        <v>26400</v>
      </c>
      <c r="J1093" s="163">
        <f t="shared" si="83"/>
        <v>0</v>
      </c>
      <c r="K1093" s="155">
        <f t="shared" si="84"/>
        <v>0</v>
      </c>
      <c r="L1093" s="155">
        <f>IF(J1093=1,SUM($J$6:J1093),0)</f>
        <v>0</v>
      </c>
      <c r="M1093" s="155">
        <f>IF(K1093=1,SUM($K$6:K1093),0)</f>
        <v>0</v>
      </c>
      <c r="N1093" s="165">
        <f t="shared" si="85"/>
        <v>0</v>
      </c>
      <c r="O1093" s="155">
        <f t="shared" si="86"/>
        <v>0</v>
      </c>
      <c r="P1093" s="155">
        <f>IF(O1093=1,SUM($O$6:O1093),0)</f>
        <v>0</v>
      </c>
    </row>
    <row r="1094" spans="1:16" ht="15" customHeight="1">
      <c r="A1094" s="15"/>
      <c r="B1094" s="174">
        <v>10</v>
      </c>
      <c r="C1094" s="109" t="s">
        <v>832</v>
      </c>
      <c r="D1094" s="279" t="s">
        <v>47</v>
      </c>
      <c r="E1094" s="280" t="s">
        <v>14</v>
      </c>
      <c r="F1094" s="281">
        <v>42180</v>
      </c>
      <c r="G1094" s="281">
        <v>42180</v>
      </c>
      <c r="H1094" s="171"/>
      <c r="I1094" s="88">
        <f t="shared" si="87"/>
        <v>42180</v>
      </c>
      <c r="J1094" s="163">
        <f t="shared" si="83"/>
        <v>0</v>
      </c>
      <c r="K1094" s="155">
        <f t="shared" si="84"/>
        <v>0</v>
      </c>
      <c r="L1094" s="155">
        <f>IF(J1094=1,SUM($J$6:J1094),0)</f>
        <v>0</v>
      </c>
      <c r="M1094" s="155">
        <f>IF(K1094=1,SUM($K$6:K1094),0)</f>
        <v>0</v>
      </c>
      <c r="N1094" s="165">
        <f t="shared" si="85"/>
        <v>0</v>
      </c>
      <c r="O1094" s="155">
        <f t="shared" si="86"/>
        <v>0</v>
      </c>
      <c r="P1094" s="155">
        <f>IF(O1094=1,SUM($O$6:O1094),0)</f>
        <v>0</v>
      </c>
    </row>
    <row r="1095" spans="1:16" ht="15" customHeight="1">
      <c r="A1095" s="15"/>
      <c r="B1095" s="174">
        <v>11</v>
      </c>
      <c r="C1095" s="109" t="s">
        <v>833</v>
      </c>
      <c r="D1095" s="279" t="s">
        <v>47</v>
      </c>
      <c r="E1095" s="280" t="s">
        <v>14</v>
      </c>
      <c r="F1095" s="281">
        <v>42180</v>
      </c>
      <c r="G1095" s="281">
        <v>42180</v>
      </c>
      <c r="H1095" s="171"/>
      <c r="I1095" s="88">
        <f t="shared" si="87"/>
        <v>42180</v>
      </c>
      <c r="J1095" s="163">
        <f t="shared" si="83"/>
        <v>0</v>
      </c>
      <c r="K1095" s="155">
        <f t="shared" si="84"/>
        <v>0</v>
      </c>
      <c r="L1095" s="155">
        <f>IF(J1095=1,SUM($J$6:J1095),0)</f>
        <v>0</v>
      </c>
      <c r="M1095" s="155">
        <f>IF(K1095=1,SUM($K$6:K1095),0)</f>
        <v>0</v>
      </c>
      <c r="N1095" s="165">
        <f t="shared" si="85"/>
        <v>0</v>
      </c>
      <c r="O1095" s="155">
        <f t="shared" si="86"/>
        <v>0</v>
      </c>
      <c r="P1095" s="155">
        <f>IF(O1095=1,SUM($O$6:O1095),0)</f>
        <v>0</v>
      </c>
    </row>
    <row r="1096" spans="1:16" ht="15" customHeight="1">
      <c r="A1096" s="15"/>
      <c r="B1096" s="174">
        <v>12</v>
      </c>
      <c r="C1096" s="109" t="s">
        <v>834</v>
      </c>
      <c r="D1096" s="279" t="s">
        <v>47</v>
      </c>
      <c r="E1096" s="280" t="s">
        <v>14</v>
      </c>
      <c r="F1096" s="281">
        <v>27120</v>
      </c>
      <c r="G1096" s="281">
        <v>27120</v>
      </c>
      <c r="H1096" s="171"/>
      <c r="I1096" s="88">
        <f t="shared" si="87"/>
        <v>27120</v>
      </c>
      <c r="J1096" s="163">
        <f t="shared" si="83"/>
        <v>0</v>
      </c>
      <c r="K1096" s="155">
        <f t="shared" si="84"/>
        <v>0</v>
      </c>
      <c r="L1096" s="155">
        <f>IF(J1096=1,SUM($J$6:J1096),0)</f>
        <v>0</v>
      </c>
      <c r="M1096" s="155">
        <f>IF(K1096=1,SUM($K$6:K1096),0)</f>
        <v>0</v>
      </c>
      <c r="N1096" s="165">
        <f t="shared" si="85"/>
        <v>0</v>
      </c>
      <c r="O1096" s="155">
        <f t="shared" si="86"/>
        <v>0</v>
      </c>
      <c r="P1096" s="155">
        <f>IF(O1096=1,SUM($O$6:O1096),0)</f>
        <v>0</v>
      </c>
    </row>
    <row r="1097" spans="1:16" ht="15" customHeight="1">
      <c r="A1097" s="15"/>
      <c r="B1097" s="174">
        <v>13</v>
      </c>
      <c r="C1097" s="109" t="s">
        <v>835</v>
      </c>
      <c r="D1097" s="279" t="s">
        <v>47</v>
      </c>
      <c r="E1097" s="280" t="s">
        <v>14</v>
      </c>
      <c r="F1097" s="281">
        <v>46800</v>
      </c>
      <c r="G1097" s="281">
        <v>46800</v>
      </c>
      <c r="H1097" s="171"/>
      <c r="I1097" s="88">
        <f t="shared" si="87"/>
        <v>46800</v>
      </c>
      <c r="J1097" s="163">
        <f t="shared" ref="J1097:J1160" si="88">IF(D1097="MDU-KD",1,0)</f>
        <v>0</v>
      </c>
      <c r="K1097" s="155">
        <f t="shared" ref="K1097:K1160" si="89">IF(D1097="HDW",1,0)</f>
        <v>0</v>
      </c>
      <c r="L1097" s="155">
        <f>IF(J1097=1,SUM($J$6:J1097),0)</f>
        <v>0</v>
      </c>
      <c r="M1097" s="155">
        <f>IF(K1097=1,SUM($K$6:K1097),0)</f>
        <v>0</v>
      </c>
      <c r="N1097" s="165">
        <f t="shared" ref="N1097:N1160" si="90">IF(L1097=0,M1097,L1097)</f>
        <v>0</v>
      </c>
      <c r="O1097" s="155">
        <f t="shared" ref="O1097:O1160" si="91">IF(E1097=0,0,IF(LEFT(C1097,11)="Tiang Beton",1,0))</f>
        <v>0</v>
      </c>
      <c r="P1097" s="155">
        <f>IF(O1097=1,SUM($O$6:O1097),0)</f>
        <v>0</v>
      </c>
    </row>
    <row r="1098" spans="1:16" ht="15" customHeight="1">
      <c r="A1098" s="15"/>
      <c r="B1098" s="174">
        <v>14</v>
      </c>
      <c r="C1098" s="109" t="s">
        <v>836</v>
      </c>
      <c r="D1098" s="279" t="s">
        <v>47</v>
      </c>
      <c r="E1098" s="280" t="s">
        <v>14</v>
      </c>
      <c r="F1098" s="281">
        <v>46800</v>
      </c>
      <c r="G1098" s="281">
        <v>46800</v>
      </c>
      <c r="H1098" s="171"/>
      <c r="I1098" s="88">
        <f t="shared" si="87"/>
        <v>46800</v>
      </c>
      <c r="J1098" s="163">
        <f t="shared" si="88"/>
        <v>0</v>
      </c>
      <c r="K1098" s="155">
        <f t="shared" si="89"/>
        <v>0</v>
      </c>
      <c r="L1098" s="155">
        <f>IF(J1098=1,SUM($J$6:J1098),0)</f>
        <v>0</v>
      </c>
      <c r="M1098" s="155">
        <f>IF(K1098=1,SUM($K$6:K1098),0)</f>
        <v>0</v>
      </c>
      <c r="N1098" s="165">
        <f t="shared" si="90"/>
        <v>0</v>
      </c>
      <c r="O1098" s="155">
        <f t="shared" si="91"/>
        <v>0</v>
      </c>
      <c r="P1098" s="155">
        <f>IF(O1098=1,SUM($O$6:O1098),0)</f>
        <v>0</v>
      </c>
    </row>
    <row r="1099" spans="1:16" ht="15" customHeight="1">
      <c r="A1099" s="15"/>
      <c r="B1099" s="174">
        <v>15</v>
      </c>
      <c r="C1099" s="109" t="s">
        <v>837</v>
      </c>
      <c r="D1099" s="279" t="s">
        <v>47</v>
      </c>
      <c r="E1099" s="280" t="s">
        <v>14</v>
      </c>
      <c r="F1099" s="281">
        <v>45240</v>
      </c>
      <c r="G1099" s="281">
        <v>45240</v>
      </c>
      <c r="H1099" s="171"/>
      <c r="I1099" s="88">
        <f t="shared" si="87"/>
        <v>45240</v>
      </c>
      <c r="J1099" s="163">
        <f t="shared" si="88"/>
        <v>0</v>
      </c>
      <c r="K1099" s="155">
        <f t="shared" si="89"/>
        <v>0</v>
      </c>
      <c r="L1099" s="155">
        <f>IF(J1099=1,SUM($J$6:J1099),0)</f>
        <v>0</v>
      </c>
      <c r="M1099" s="155">
        <f>IF(K1099=1,SUM($K$6:K1099),0)</f>
        <v>0</v>
      </c>
      <c r="N1099" s="165">
        <f t="shared" si="90"/>
        <v>0</v>
      </c>
      <c r="O1099" s="155">
        <f t="shared" si="91"/>
        <v>0</v>
      </c>
      <c r="P1099" s="155">
        <f>IF(O1099=1,SUM($O$6:O1099),0)</f>
        <v>0</v>
      </c>
    </row>
    <row r="1100" spans="1:16" ht="15" customHeight="1">
      <c r="A1100" s="15"/>
      <c r="B1100" s="174">
        <v>16</v>
      </c>
      <c r="C1100" s="109" t="s">
        <v>838</v>
      </c>
      <c r="D1100" s="279" t="s">
        <v>47</v>
      </c>
      <c r="E1100" s="280" t="s">
        <v>14</v>
      </c>
      <c r="F1100" s="281">
        <v>22740</v>
      </c>
      <c r="G1100" s="281">
        <v>22740</v>
      </c>
      <c r="H1100" s="171"/>
      <c r="I1100" s="88">
        <f t="shared" si="87"/>
        <v>22740</v>
      </c>
      <c r="J1100" s="163">
        <f t="shared" si="88"/>
        <v>0</v>
      </c>
      <c r="K1100" s="155">
        <f t="shared" si="89"/>
        <v>0</v>
      </c>
      <c r="L1100" s="155">
        <f>IF(J1100=1,SUM($J$6:J1100),0)</f>
        <v>0</v>
      </c>
      <c r="M1100" s="155">
        <f>IF(K1100=1,SUM($K$6:K1100),0)</f>
        <v>0</v>
      </c>
      <c r="N1100" s="165">
        <f t="shared" si="90"/>
        <v>0</v>
      </c>
      <c r="O1100" s="155">
        <f t="shared" si="91"/>
        <v>0</v>
      </c>
      <c r="P1100" s="155">
        <f>IF(O1100=1,SUM($O$6:O1100),0)</f>
        <v>0</v>
      </c>
    </row>
    <row r="1101" spans="1:16" ht="15" customHeight="1">
      <c r="A1101" s="15"/>
      <c r="B1101" s="174">
        <v>17</v>
      </c>
      <c r="C1101" s="109" t="s">
        <v>839</v>
      </c>
      <c r="D1101" s="279" t="s">
        <v>47</v>
      </c>
      <c r="E1101" s="280" t="s">
        <v>14</v>
      </c>
      <c r="F1101" s="281">
        <v>22740</v>
      </c>
      <c r="G1101" s="281">
        <v>22740</v>
      </c>
      <c r="H1101" s="171"/>
      <c r="I1101" s="88">
        <f t="shared" si="87"/>
        <v>22740</v>
      </c>
      <c r="J1101" s="163">
        <f t="shared" si="88"/>
        <v>0</v>
      </c>
      <c r="K1101" s="155">
        <f t="shared" si="89"/>
        <v>0</v>
      </c>
      <c r="L1101" s="155">
        <f>IF(J1101=1,SUM($J$6:J1101),0)</f>
        <v>0</v>
      </c>
      <c r="M1101" s="155">
        <f>IF(K1101=1,SUM($K$6:K1101),0)</f>
        <v>0</v>
      </c>
      <c r="N1101" s="165">
        <f t="shared" si="90"/>
        <v>0</v>
      </c>
      <c r="O1101" s="155">
        <f t="shared" si="91"/>
        <v>0</v>
      </c>
      <c r="P1101" s="155">
        <f>IF(O1101=1,SUM($O$6:O1101),0)</f>
        <v>0</v>
      </c>
    </row>
    <row r="1102" spans="1:16" ht="15" customHeight="1">
      <c r="A1102" s="15"/>
      <c r="B1102" s="174">
        <v>18</v>
      </c>
      <c r="C1102" s="109" t="s">
        <v>840</v>
      </c>
      <c r="D1102" s="279" t="s">
        <v>47</v>
      </c>
      <c r="E1102" s="280" t="s">
        <v>14</v>
      </c>
      <c r="F1102" s="281">
        <v>24420</v>
      </c>
      <c r="G1102" s="281">
        <v>24420</v>
      </c>
      <c r="H1102" s="171"/>
      <c r="I1102" s="88">
        <f t="shared" si="87"/>
        <v>24420</v>
      </c>
      <c r="J1102" s="163">
        <f t="shared" si="88"/>
        <v>0</v>
      </c>
      <c r="K1102" s="155">
        <f t="shared" si="89"/>
        <v>0</v>
      </c>
      <c r="L1102" s="155">
        <f>IF(J1102=1,SUM($J$6:J1102),0)</f>
        <v>0</v>
      </c>
      <c r="M1102" s="155">
        <f>IF(K1102=1,SUM($K$6:K1102),0)</f>
        <v>0</v>
      </c>
      <c r="N1102" s="165">
        <f t="shared" si="90"/>
        <v>0</v>
      </c>
      <c r="O1102" s="155">
        <f t="shared" si="91"/>
        <v>0</v>
      </c>
      <c r="P1102" s="155">
        <f>IF(O1102=1,SUM($O$6:O1102),0)</f>
        <v>0</v>
      </c>
    </row>
    <row r="1103" spans="1:16" ht="15" customHeight="1">
      <c r="A1103" s="15"/>
      <c r="B1103" s="174">
        <v>19</v>
      </c>
      <c r="C1103" s="109" t="s">
        <v>841</v>
      </c>
      <c r="D1103" s="279" t="s">
        <v>47</v>
      </c>
      <c r="E1103" s="280" t="s">
        <v>14</v>
      </c>
      <c r="F1103" s="281">
        <v>24420</v>
      </c>
      <c r="G1103" s="281">
        <v>24420</v>
      </c>
      <c r="H1103" s="171"/>
      <c r="I1103" s="88">
        <f t="shared" si="87"/>
        <v>24420</v>
      </c>
      <c r="J1103" s="163">
        <f t="shared" si="88"/>
        <v>0</v>
      </c>
      <c r="K1103" s="155">
        <f t="shared" si="89"/>
        <v>0</v>
      </c>
      <c r="L1103" s="155">
        <f>IF(J1103=1,SUM($J$6:J1103),0)</f>
        <v>0</v>
      </c>
      <c r="M1103" s="155">
        <f>IF(K1103=1,SUM($K$6:K1103),0)</f>
        <v>0</v>
      </c>
      <c r="N1103" s="165">
        <f t="shared" si="90"/>
        <v>0</v>
      </c>
      <c r="O1103" s="155">
        <f t="shared" si="91"/>
        <v>0</v>
      </c>
      <c r="P1103" s="155">
        <f>IF(O1103=1,SUM($O$6:O1103),0)</f>
        <v>0</v>
      </c>
    </row>
    <row r="1104" spans="1:16" ht="15" customHeight="1">
      <c r="A1104" s="15"/>
      <c r="B1104" s="174">
        <v>20</v>
      </c>
      <c r="C1104" s="109" t="s">
        <v>842</v>
      </c>
      <c r="D1104" s="279" t="s">
        <v>47</v>
      </c>
      <c r="E1104" s="280" t="s">
        <v>14</v>
      </c>
      <c r="F1104" s="281">
        <v>24420</v>
      </c>
      <c r="G1104" s="281">
        <v>24420</v>
      </c>
      <c r="H1104" s="171"/>
      <c r="I1104" s="88">
        <f t="shared" si="87"/>
        <v>24420</v>
      </c>
      <c r="J1104" s="163">
        <f t="shared" si="88"/>
        <v>0</v>
      </c>
      <c r="K1104" s="155">
        <f t="shared" si="89"/>
        <v>0</v>
      </c>
      <c r="L1104" s="155">
        <f>IF(J1104=1,SUM($J$6:J1104),0)</f>
        <v>0</v>
      </c>
      <c r="M1104" s="155">
        <f>IF(K1104=1,SUM($K$6:K1104),0)</f>
        <v>0</v>
      </c>
      <c r="N1104" s="165">
        <f t="shared" si="90"/>
        <v>0</v>
      </c>
      <c r="O1104" s="155">
        <f t="shared" si="91"/>
        <v>0</v>
      </c>
      <c r="P1104" s="155">
        <f>IF(O1104=1,SUM($O$6:O1104),0)</f>
        <v>0</v>
      </c>
    </row>
    <row r="1105" spans="1:16" ht="15" customHeight="1">
      <c r="A1105" s="15"/>
      <c r="B1105" s="174">
        <v>21</v>
      </c>
      <c r="C1105" s="109" t="s">
        <v>843</v>
      </c>
      <c r="D1105" s="279" t="s">
        <v>47</v>
      </c>
      <c r="E1105" s="280" t="s">
        <v>14</v>
      </c>
      <c r="F1105" s="281">
        <v>24420</v>
      </c>
      <c r="G1105" s="281">
        <v>24420</v>
      </c>
      <c r="H1105" s="171"/>
      <c r="I1105" s="88">
        <f t="shared" si="87"/>
        <v>24420</v>
      </c>
      <c r="J1105" s="163">
        <f t="shared" si="88"/>
        <v>0</v>
      </c>
      <c r="K1105" s="155">
        <f t="shared" si="89"/>
        <v>0</v>
      </c>
      <c r="L1105" s="155">
        <f>IF(J1105=1,SUM($J$6:J1105),0)</f>
        <v>0</v>
      </c>
      <c r="M1105" s="155">
        <f>IF(K1105=1,SUM($K$6:K1105),0)</f>
        <v>0</v>
      </c>
      <c r="N1105" s="165">
        <f t="shared" si="90"/>
        <v>0</v>
      </c>
      <c r="O1105" s="155">
        <f t="shared" si="91"/>
        <v>0</v>
      </c>
      <c r="P1105" s="155">
        <f>IF(O1105=1,SUM($O$6:O1105),0)</f>
        <v>0</v>
      </c>
    </row>
    <row r="1106" spans="1:16" ht="15" customHeight="1">
      <c r="A1106" s="15"/>
      <c r="B1106" s="174">
        <v>22</v>
      </c>
      <c r="C1106" s="109" t="s">
        <v>844</v>
      </c>
      <c r="D1106" s="279" t="s">
        <v>47</v>
      </c>
      <c r="E1106" s="280" t="s">
        <v>14</v>
      </c>
      <c r="F1106" s="281">
        <v>21720</v>
      </c>
      <c r="G1106" s="281">
        <v>21720</v>
      </c>
      <c r="H1106" s="171"/>
      <c r="I1106" s="88">
        <f t="shared" si="87"/>
        <v>21720</v>
      </c>
      <c r="J1106" s="163">
        <f t="shared" si="88"/>
        <v>0</v>
      </c>
      <c r="K1106" s="155">
        <f t="shared" si="89"/>
        <v>0</v>
      </c>
      <c r="L1106" s="155">
        <f>IF(J1106=1,SUM($J$6:J1106),0)</f>
        <v>0</v>
      </c>
      <c r="M1106" s="155">
        <f>IF(K1106=1,SUM($K$6:K1106),0)</f>
        <v>0</v>
      </c>
      <c r="N1106" s="165">
        <f t="shared" si="90"/>
        <v>0</v>
      </c>
      <c r="O1106" s="155">
        <f t="shared" si="91"/>
        <v>0</v>
      </c>
      <c r="P1106" s="155">
        <f>IF(O1106=1,SUM($O$6:O1106),0)</f>
        <v>0</v>
      </c>
    </row>
    <row r="1107" spans="1:16" ht="15" customHeight="1">
      <c r="A1107" s="15"/>
      <c r="B1107" s="174">
        <v>23</v>
      </c>
      <c r="C1107" s="109" t="s">
        <v>845</v>
      </c>
      <c r="D1107" s="279" t="s">
        <v>47</v>
      </c>
      <c r="E1107" s="280" t="s">
        <v>14</v>
      </c>
      <c r="F1107" s="281">
        <v>20100</v>
      </c>
      <c r="G1107" s="281">
        <v>20100</v>
      </c>
      <c r="H1107" s="171"/>
      <c r="I1107" s="88">
        <f t="shared" si="87"/>
        <v>20100</v>
      </c>
      <c r="J1107" s="163">
        <f t="shared" si="88"/>
        <v>0</v>
      </c>
      <c r="K1107" s="155">
        <f t="shared" si="89"/>
        <v>0</v>
      </c>
      <c r="L1107" s="155">
        <f>IF(J1107=1,SUM($J$6:J1107),0)</f>
        <v>0</v>
      </c>
      <c r="M1107" s="155">
        <f>IF(K1107=1,SUM($K$6:K1107),0)</f>
        <v>0</v>
      </c>
      <c r="N1107" s="165">
        <f t="shared" si="90"/>
        <v>0</v>
      </c>
      <c r="O1107" s="155">
        <f t="shared" si="91"/>
        <v>0</v>
      </c>
      <c r="P1107" s="155">
        <f>IF(O1107=1,SUM($O$6:O1107),0)</f>
        <v>0</v>
      </c>
    </row>
    <row r="1108" spans="1:16" ht="15" customHeight="1">
      <c r="A1108" s="15"/>
      <c r="B1108" s="174">
        <v>24</v>
      </c>
      <c r="C1108" s="109" t="s">
        <v>846</v>
      </c>
      <c r="D1108" s="279" t="s">
        <v>47</v>
      </c>
      <c r="E1108" s="280" t="s">
        <v>14</v>
      </c>
      <c r="F1108" s="281">
        <v>20100</v>
      </c>
      <c r="G1108" s="281">
        <v>20100</v>
      </c>
      <c r="H1108" s="171"/>
      <c r="I1108" s="88">
        <f t="shared" si="87"/>
        <v>20100</v>
      </c>
      <c r="J1108" s="163">
        <f t="shared" si="88"/>
        <v>0</v>
      </c>
      <c r="K1108" s="155">
        <f t="shared" si="89"/>
        <v>0</v>
      </c>
      <c r="L1108" s="155">
        <f>IF(J1108=1,SUM($J$6:J1108),0)</f>
        <v>0</v>
      </c>
      <c r="M1108" s="155">
        <f>IF(K1108=1,SUM($K$6:K1108),0)</f>
        <v>0</v>
      </c>
      <c r="N1108" s="165">
        <f t="shared" si="90"/>
        <v>0</v>
      </c>
      <c r="O1108" s="155">
        <f t="shared" si="91"/>
        <v>0</v>
      </c>
      <c r="P1108" s="155">
        <f>IF(O1108=1,SUM($O$6:O1108),0)</f>
        <v>0</v>
      </c>
    </row>
    <row r="1109" spans="1:16" ht="15" customHeight="1">
      <c r="A1109" s="15"/>
      <c r="B1109" s="174">
        <v>25</v>
      </c>
      <c r="C1109" s="109" t="s">
        <v>847</v>
      </c>
      <c r="D1109" s="279" t="s">
        <v>47</v>
      </c>
      <c r="E1109" s="280" t="s">
        <v>14</v>
      </c>
      <c r="F1109" s="281">
        <v>20100</v>
      </c>
      <c r="G1109" s="281">
        <v>20100</v>
      </c>
      <c r="H1109" s="171"/>
      <c r="I1109" s="88">
        <f t="shared" si="87"/>
        <v>20100</v>
      </c>
      <c r="J1109" s="163">
        <f t="shared" si="88"/>
        <v>0</v>
      </c>
      <c r="K1109" s="155">
        <f t="shared" si="89"/>
        <v>0</v>
      </c>
      <c r="L1109" s="155">
        <f>IF(J1109=1,SUM($J$6:J1109),0)</f>
        <v>0</v>
      </c>
      <c r="M1109" s="155">
        <f>IF(K1109=1,SUM($K$6:K1109),0)</f>
        <v>0</v>
      </c>
      <c r="N1109" s="165">
        <f t="shared" si="90"/>
        <v>0</v>
      </c>
      <c r="O1109" s="155">
        <f t="shared" si="91"/>
        <v>0</v>
      </c>
      <c r="P1109" s="155">
        <f>IF(O1109=1,SUM($O$6:O1109),0)</f>
        <v>0</v>
      </c>
    </row>
    <row r="1110" spans="1:16" ht="15" customHeight="1">
      <c r="A1110" s="15"/>
      <c r="B1110" s="174">
        <v>26</v>
      </c>
      <c r="C1110" s="109" t="s">
        <v>848</v>
      </c>
      <c r="D1110" s="279" t="s">
        <v>47</v>
      </c>
      <c r="E1110" s="280" t="s">
        <v>14</v>
      </c>
      <c r="F1110" s="281">
        <v>20100</v>
      </c>
      <c r="G1110" s="281">
        <v>20100</v>
      </c>
      <c r="H1110" s="171"/>
      <c r="I1110" s="88">
        <f t="shared" si="87"/>
        <v>20100</v>
      </c>
      <c r="J1110" s="163">
        <f t="shared" si="88"/>
        <v>0</v>
      </c>
      <c r="K1110" s="155">
        <f t="shared" si="89"/>
        <v>0</v>
      </c>
      <c r="L1110" s="155">
        <f>IF(J1110=1,SUM($J$6:J1110),0)</f>
        <v>0</v>
      </c>
      <c r="M1110" s="155">
        <f>IF(K1110=1,SUM($K$6:K1110),0)</f>
        <v>0</v>
      </c>
      <c r="N1110" s="165">
        <f t="shared" si="90"/>
        <v>0</v>
      </c>
      <c r="O1110" s="155">
        <f t="shared" si="91"/>
        <v>0</v>
      </c>
      <c r="P1110" s="155">
        <f>IF(O1110=1,SUM($O$6:O1110),0)</f>
        <v>0</v>
      </c>
    </row>
    <row r="1111" spans="1:16" ht="15" customHeight="1">
      <c r="A1111" s="15"/>
      <c r="B1111" s="174">
        <v>27</v>
      </c>
      <c r="C1111" s="109" t="s">
        <v>849</v>
      </c>
      <c r="D1111" s="279" t="s">
        <v>47</v>
      </c>
      <c r="E1111" s="280" t="s">
        <v>14</v>
      </c>
      <c r="F1111" s="281">
        <v>42240</v>
      </c>
      <c r="G1111" s="281">
        <v>42240</v>
      </c>
      <c r="H1111" s="171"/>
      <c r="I1111" s="88">
        <f t="shared" si="87"/>
        <v>42240</v>
      </c>
      <c r="J1111" s="163">
        <f t="shared" si="88"/>
        <v>0</v>
      </c>
      <c r="K1111" s="155">
        <f t="shared" si="89"/>
        <v>0</v>
      </c>
      <c r="L1111" s="155">
        <f>IF(J1111=1,SUM($J$6:J1111),0)</f>
        <v>0</v>
      </c>
      <c r="M1111" s="155">
        <f>IF(K1111=1,SUM($K$6:K1111),0)</f>
        <v>0</v>
      </c>
      <c r="N1111" s="165">
        <f t="shared" si="90"/>
        <v>0</v>
      </c>
      <c r="O1111" s="155">
        <f t="shared" si="91"/>
        <v>0</v>
      </c>
      <c r="P1111" s="155">
        <f>IF(O1111=1,SUM($O$6:O1111),0)</f>
        <v>0</v>
      </c>
    </row>
    <row r="1112" spans="1:16" ht="15" customHeight="1">
      <c r="A1112" s="15"/>
      <c r="B1112" s="174">
        <v>28</v>
      </c>
      <c r="C1112" s="109" t="s">
        <v>850</v>
      </c>
      <c r="D1112" s="279" t="s">
        <v>47</v>
      </c>
      <c r="E1112" s="280" t="s">
        <v>14</v>
      </c>
      <c r="F1112" s="281">
        <v>42240</v>
      </c>
      <c r="G1112" s="281">
        <v>42240</v>
      </c>
      <c r="H1112" s="171"/>
      <c r="I1112" s="88">
        <f t="shared" si="87"/>
        <v>42240</v>
      </c>
      <c r="J1112" s="163">
        <f t="shared" si="88"/>
        <v>0</v>
      </c>
      <c r="K1112" s="155">
        <f t="shared" si="89"/>
        <v>0</v>
      </c>
      <c r="L1112" s="155">
        <f>IF(J1112=1,SUM($J$6:J1112),0)</f>
        <v>0</v>
      </c>
      <c r="M1112" s="155">
        <f>IF(K1112=1,SUM($K$6:K1112),0)</f>
        <v>0</v>
      </c>
      <c r="N1112" s="165">
        <f t="shared" si="90"/>
        <v>0</v>
      </c>
      <c r="O1112" s="155">
        <f t="shared" si="91"/>
        <v>0</v>
      </c>
      <c r="P1112" s="155">
        <f>IF(O1112=1,SUM($O$6:O1112),0)</f>
        <v>0</v>
      </c>
    </row>
    <row r="1113" spans="1:16" ht="15" customHeight="1">
      <c r="A1113" s="15"/>
      <c r="B1113" s="174">
        <v>29</v>
      </c>
      <c r="C1113" s="109" t="s">
        <v>851</v>
      </c>
      <c r="D1113" s="279" t="s">
        <v>47</v>
      </c>
      <c r="E1113" s="280" t="s">
        <v>14</v>
      </c>
      <c r="F1113" s="281">
        <v>40260</v>
      </c>
      <c r="G1113" s="281">
        <v>40260</v>
      </c>
      <c r="H1113" s="171"/>
      <c r="I1113" s="88">
        <f t="shared" si="87"/>
        <v>40260</v>
      </c>
      <c r="J1113" s="163">
        <f t="shared" si="88"/>
        <v>0</v>
      </c>
      <c r="K1113" s="155">
        <f t="shared" si="89"/>
        <v>0</v>
      </c>
      <c r="L1113" s="155">
        <f>IF(J1113=1,SUM($J$6:J1113),0)</f>
        <v>0</v>
      </c>
      <c r="M1113" s="155">
        <f>IF(K1113=1,SUM($K$6:K1113),0)</f>
        <v>0</v>
      </c>
      <c r="N1113" s="165">
        <f t="shared" si="90"/>
        <v>0</v>
      </c>
      <c r="O1113" s="155">
        <f t="shared" si="91"/>
        <v>0</v>
      </c>
      <c r="P1113" s="155">
        <f>IF(O1113=1,SUM($O$6:O1113),0)</f>
        <v>0</v>
      </c>
    </row>
    <row r="1114" spans="1:16" ht="15" customHeight="1">
      <c r="A1114" s="15"/>
      <c r="B1114" s="174">
        <v>30</v>
      </c>
      <c r="C1114" s="109" t="s">
        <v>852</v>
      </c>
      <c r="D1114" s="279" t="s">
        <v>47</v>
      </c>
      <c r="E1114" s="280" t="s">
        <v>14</v>
      </c>
      <c r="F1114" s="281">
        <v>28020</v>
      </c>
      <c r="G1114" s="281">
        <v>28020</v>
      </c>
      <c r="H1114" s="171"/>
      <c r="I1114" s="88">
        <f t="shared" si="87"/>
        <v>28020</v>
      </c>
      <c r="J1114" s="163">
        <f t="shared" si="88"/>
        <v>0</v>
      </c>
      <c r="K1114" s="155">
        <f t="shared" si="89"/>
        <v>0</v>
      </c>
      <c r="L1114" s="155">
        <f>IF(J1114=1,SUM($J$6:J1114),0)</f>
        <v>0</v>
      </c>
      <c r="M1114" s="155">
        <f>IF(K1114=1,SUM($K$6:K1114),0)</f>
        <v>0</v>
      </c>
      <c r="N1114" s="165">
        <f t="shared" si="90"/>
        <v>0</v>
      </c>
      <c r="O1114" s="155">
        <f t="shared" si="91"/>
        <v>0</v>
      </c>
      <c r="P1114" s="155">
        <f>IF(O1114=1,SUM($O$6:O1114),0)</f>
        <v>0</v>
      </c>
    </row>
    <row r="1115" spans="1:16" ht="15" customHeight="1">
      <c r="A1115" s="15"/>
      <c r="B1115" s="174">
        <v>31</v>
      </c>
      <c r="C1115" s="109" t="s">
        <v>853</v>
      </c>
      <c r="D1115" s="279" t="s">
        <v>47</v>
      </c>
      <c r="E1115" s="280" t="s">
        <v>14</v>
      </c>
      <c r="F1115" s="281">
        <v>28020</v>
      </c>
      <c r="G1115" s="281">
        <v>28020</v>
      </c>
      <c r="H1115" s="171"/>
      <c r="I1115" s="88">
        <f t="shared" si="87"/>
        <v>28020</v>
      </c>
      <c r="J1115" s="163">
        <f t="shared" si="88"/>
        <v>0</v>
      </c>
      <c r="K1115" s="155">
        <f t="shared" si="89"/>
        <v>0</v>
      </c>
      <c r="L1115" s="155">
        <f>IF(J1115=1,SUM($J$6:J1115),0)</f>
        <v>0</v>
      </c>
      <c r="M1115" s="155">
        <f>IF(K1115=1,SUM($K$6:K1115),0)</f>
        <v>0</v>
      </c>
      <c r="N1115" s="165">
        <f t="shared" si="90"/>
        <v>0</v>
      </c>
      <c r="O1115" s="155">
        <f t="shared" si="91"/>
        <v>0</v>
      </c>
      <c r="P1115" s="155">
        <f>IF(O1115=1,SUM($O$6:O1115),0)</f>
        <v>0</v>
      </c>
    </row>
    <row r="1116" spans="1:16" ht="15" customHeight="1">
      <c r="A1116" s="15"/>
      <c r="B1116" s="174">
        <v>32</v>
      </c>
      <c r="C1116" s="109" t="s">
        <v>854</v>
      </c>
      <c r="D1116" s="279" t="s">
        <v>47</v>
      </c>
      <c r="E1116" s="280" t="s">
        <v>14</v>
      </c>
      <c r="F1116" s="281">
        <v>45360</v>
      </c>
      <c r="G1116" s="281">
        <v>45360</v>
      </c>
      <c r="H1116" s="171"/>
      <c r="I1116" s="88">
        <f t="shared" si="87"/>
        <v>45360</v>
      </c>
      <c r="J1116" s="163">
        <f t="shared" si="88"/>
        <v>0</v>
      </c>
      <c r="K1116" s="155">
        <f t="shared" si="89"/>
        <v>0</v>
      </c>
      <c r="L1116" s="155">
        <f>IF(J1116=1,SUM($J$6:J1116),0)</f>
        <v>0</v>
      </c>
      <c r="M1116" s="155">
        <f>IF(K1116=1,SUM($K$6:K1116),0)</f>
        <v>0</v>
      </c>
      <c r="N1116" s="165">
        <f t="shared" si="90"/>
        <v>0</v>
      </c>
      <c r="O1116" s="155">
        <f t="shared" si="91"/>
        <v>0</v>
      </c>
      <c r="P1116" s="155">
        <f>IF(O1116=1,SUM($O$6:O1116),0)</f>
        <v>0</v>
      </c>
    </row>
    <row r="1117" spans="1:16" ht="15" customHeight="1">
      <c r="A1117" s="15"/>
      <c r="B1117" s="174">
        <v>33</v>
      </c>
      <c r="C1117" s="109" t="s">
        <v>855</v>
      </c>
      <c r="D1117" s="279" t="s">
        <v>47</v>
      </c>
      <c r="E1117" s="280" t="s">
        <v>14</v>
      </c>
      <c r="F1117" s="281">
        <v>45360</v>
      </c>
      <c r="G1117" s="281">
        <v>45360</v>
      </c>
      <c r="H1117" s="171"/>
      <c r="I1117" s="88">
        <f t="shared" si="87"/>
        <v>45360</v>
      </c>
      <c r="J1117" s="163">
        <f t="shared" si="88"/>
        <v>0</v>
      </c>
      <c r="K1117" s="155">
        <f t="shared" si="89"/>
        <v>0</v>
      </c>
      <c r="L1117" s="155">
        <f>IF(J1117=1,SUM($J$6:J1117),0)</f>
        <v>0</v>
      </c>
      <c r="M1117" s="155">
        <f>IF(K1117=1,SUM($K$6:K1117),0)</f>
        <v>0</v>
      </c>
      <c r="N1117" s="165">
        <f t="shared" si="90"/>
        <v>0</v>
      </c>
      <c r="O1117" s="155">
        <f t="shared" si="91"/>
        <v>0</v>
      </c>
      <c r="P1117" s="155">
        <f>IF(O1117=1,SUM($O$6:O1117),0)</f>
        <v>0</v>
      </c>
    </row>
    <row r="1118" spans="1:16" ht="15" customHeight="1">
      <c r="A1118" s="15"/>
      <c r="B1118" s="174">
        <v>34</v>
      </c>
      <c r="C1118" s="109" t="s">
        <v>856</v>
      </c>
      <c r="D1118" s="279" t="s">
        <v>47</v>
      </c>
      <c r="E1118" s="280" t="s">
        <v>14</v>
      </c>
      <c r="F1118" s="281">
        <v>36060</v>
      </c>
      <c r="G1118" s="281">
        <v>36060</v>
      </c>
      <c r="H1118" s="171"/>
      <c r="I1118" s="88">
        <f t="shared" si="87"/>
        <v>36060</v>
      </c>
      <c r="J1118" s="163">
        <f t="shared" si="88"/>
        <v>0</v>
      </c>
      <c r="K1118" s="155">
        <f t="shared" si="89"/>
        <v>0</v>
      </c>
      <c r="L1118" s="155">
        <f>IF(J1118=1,SUM($J$6:J1118),0)</f>
        <v>0</v>
      </c>
      <c r="M1118" s="155">
        <f>IF(K1118=1,SUM($K$6:K1118),0)</f>
        <v>0</v>
      </c>
      <c r="N1118" s="165">
        <f t="shared" si="90"/>
        <v>0</v>
      </c>
      <c r="O1118" s="155">
        <f t="shared" si="91"/>
        <v>0</v>
      </c>
      <c r="P1118" s="155">
        <f>IF(O1118=1,SUM($O$6:O1118),0)</f>
        <v>0</v>
      </c>
    </row>
    <row r="1119" spans="1:16" ht="15" customHeight="1">
      <c r="A1119" s="15"/>
      <c r="B1119" s="174">
        <v>35</v>
      </c>
      <c r="C1119" s="109" t="s">
        <v>857</v>
      </c>
      <c r="D1119" s="279" t="s">
        <v>47</v>
      </c>
      <c r="E1119" s="280" t="s">
        <v>14</v>
      </c>
      <c r="F1119" s="281">
        <v>33660</v>
      </c>
      <c r="G1119" s="281">
        <v>33660</v>
      </c>
      <c r="H1119" s="171"/>
      <c r="I1119" s="88">
        <f t="shared" si="87"/>
        <v>33660</v>
      </c>
      <c r="J1119" s="163">
        <f t="shared" si="88"/>
        <v>0</v>
      </c>
      <c r="K1119" s="155">
        <f t="shared" si="89"/>
        <v>0</v>
      </c>
      <c r="L1119" s="155">
        <f>IF(J1119=1,SUM($J$6:J1119),0)</f>
        <v>0</v>
      </c>
      <c r="M1119" s="155">
        <f>IF(K1119=1,SUM($K$6:K1119),0)</f>
        <v>0</v>
      </c>
      <c r="N1119" s="165">
        <f t="shared" si="90"/>
        <v>0</v>
      </c>
      <c r="O1119" s="155">
        <f t="shared" si="91"/>
        <v>0</v>
      </c>
      <c r="P1119" s="155">
        <f>IF(O1119=1,SUM($O$6:O1119),0)</f>
        <v>0</v>
      </c>
    </row>
    <row r="1120" spans="1:16" ht="15" customHeight="1">
      <c r="A1120" s="15"/>
      <c r="B1120" s="194"/>
      <c r="C1120" s="109" t="s">
        <v>48</v>
      </c>
      <c r="D1120" s="279" t="s">
        <v>48</v>
      </c>
      <c r="E1120" s="280"/>
      <c r="F1120" s="281">
        <v>0</v>
      </c>
      <c r="G1120" s="281">
        <v>0</v>
      </c>
      <c r="H1120" s="171"/>
      <c r="I1120" s="88">
        <f t="shared" si="87"/>
        <v>0</v>
      </c>
      <c r="J1120" s="163">
        <f t="shared" si="88"/>
        <v>0</v>
      </c>
      <c r="K1120" s="155">
        <f t="shared" si="89"/>
        <v>0</v>
      </c>
      <c r="L1120" s="155">
        <f>IF(J1120=1,SUM($J$6:J1120),0)</f>
        <v>0</v>
      </c>
      <c r="M1120" s="155">
        <f>IF(K1120=1,SUM($K$6:K1120),0)</f>
        <v>0</v>
      </c>
      <c r="N1120" s="165">
        <f t="shared" si="90"/>
        <v>0</v>
      </c>
      <c r="O1120" s="155">
        <f t="shared" si="91"/>
        <v>0</v>
      </c>
      <c r="P1120" s="155">
        <f>IF(O1120=1,SUM($O$6:O1120),0)</f>
        <v>0</v>
      </c>
    </row>
    <row r="1121" spans="1:16" ht="15" customHeight="1">
      <c r="A1121" s="15"/>
      <c r="B1121" s="194" t="s">
        <v>1031</v>
      </c>
      <c r="C1121" s="109" t="s">
        <v>675</v>
      </c>
      <c r="D1121" s="279" t="s">
        <v>48</v>
      </c>
      <c r="E1121" s="280"/>
      <c r="F1121" s="281">
        <v>0</v>
      </c>
      <c r="G1121" s="281">
        <v>0</v>
      </c>
      <c r="H1121" s="171"/>
      <c r="I1121" s="88">
        <f t="shared" ref="I1121:I1184" si="92">IF($I$5=$G$4,G1121,(IF($I$5=$F$4,F1121,0)))</f>
        <v>0</v>
      </c>
      <c r="J1121" s="163">
        <f t="shared" si="88"/>
        <v>0</v>
      </c>
      <c r="K1121" s="155">
        <f t="shared" si="89"/>
        <v>0</v>
      </c>
      <c r="L1121" s="155">
        <f>IF(J1121=1,SUM($J$6:J1121),0)</f>
        <v>0</v>
      </c>
      <c r="M1121" s="155">
        <f>IF(K1121=1,SUM($K$6:K1121),0)</f>
        <v>0</v>
      </c>
      <c r="N1121" s="165">
        <f t="shared" si="90"/>
        <v>0</v>
      </c>
      <c r="O1121" s="155">
        <f t="shared" si="91"/>
        <v>0</v>
      </c>
      <c r="P1121" s="155">
        <f>IF(O1121=1,SUM($O$6:O1121),0)</f>
        <v>0</v>
      </c>
    </row>
    <row r="1122" spans="1:16" ht="15" customHeight="1">
      <c r="A1122" s="15"/>
      <c r="B1122" s="174">
        <v>1</v>
      </c>
      <c r="C1122" s="109" t="s">
        <v>858</v>
      </c>
      <c r="D1122" s="279" t="s">
        <v>47</v>
      </c>
      <c r="E1122" s="280" t="s">
        <v>14</v>
      </c>
      <c r="F1122" s="281">
        <v>38820</v>
      </c>
      <c r="G1122" s="281">
        <v>38820</v>
      </c>
      <c r="H1122" s="171"/>
      <c r="I1122" s="88">
        <f t="shared" si="92"/>
        <v>38820</v>
      </c>
      <c r="J1122" s="163">
        <f t="shared" si="88"/>
        <v>0</v>
      </c>
      <c r="K1122" s="155">
        <f t="shared" si="89"/>
        <v>0</v>
      </c>
      <c r="L1122" s="155">
        <f>IF(J1122=1,SUM($J$6:J1122),0)</f>
        <v>0</v>
      </c>
      <c r="M1122" s="155">
        <f>IF(K1122=1,SUM($K$6:K1122),0)</f>
        <v>0</v>
      </c>
      <c r="N1122" s="165">
        <f t="shared" si="90"/>
        <v>0</v>
      </c>
      <c r="O1122" s="155">
        <f t="shared" si="91"/>
        <v>0</v>
      </c>
      <c r="P1122" s="155">
        <f>IF(O1122=1,SUM($O$6:O1122),0)</f>
        <v>0</v>
      </c>
    </row>
    <row r="1123" spans="1:16" ht="15" customHeight="1">
      <c r="A1123" s="15"/>
      <c r="B1123" s="174">
        <v>2</v>
      </c>
      <c r="C1123" s="109" t="s">
        <v>859</v>
      </c>
      <c r="D1123" s="279" t="s">
        <v>47</v>
      </c>
      <c r="E1123" s="280" t="s">
        <v>14</v>
      </c>
      <c r="F1123" s="281">
        <v>38820</v>
      </c>
      <c r="G1123" s="281">
        <v>38820</v>
      </c>
      <c r="H1123" s="171"/>
      <c r="I1123" s="88">
        <f t="shared" si="92"/>
        <v>38820</v>
      </c>
      <c r="J1123" s="163">
        <f t="shared" si="88"/>
        <v>0</v>
      </c>
      <c r="K1123" s="155">
        <f t="shared" si="89"/>
        <v>0</v>
      </c>
      <c r="L1123" s="155">
        <f>IF(J1123=1,SUM($J$6:J1123),0)</f>
        <v>0</v>
      </c>
      <c r="M1123" s="155">
        <f>IF(K1123=1,SUM($K$6:K1123),0)</f>
        <v>0</v>
      </c>
      <c r="N1123" s="165">
        <f t="shared" si="90"/>
        <v>0</v>
      </c>
      <c r="O1123" s="155">
        <f t="shared" si="91"/>
        <v>0</v>
      </c>
      <c r="P1123" s="155">
        <f>IF(O1123=1,SUM($O$6:O1123),0)</f>
        <v>0</v>
      </c>
    </row>
    <row r="1124" spans="1:16" ht="15" customHeight="1">
      <c r="A1124" s="15"/>
      <c r="B1124" s="174">
        <v>3</v>
      </c>
      <c r="C1124" s="109" t="s">
        <v>860</v>
      </c>
      <c r="D1124" s="279" t="s">
        <v>47</v>
      </c>
      <c r="E1124" s="280" t="s">
        <v>14</v>
      </c>
      <c r="F1124" s="281">
        <v>47880</v>
      </c>
      <c r="G1124" s="281">
        <v>47880</v>
      </c>
      <c r="H1124" s="171"/>
      <c r="I1124" s="88">
        <f t="shared" si="92"/>
        <v>47880</v>
      </c>
      <c r="J1124" s="163">
        <f t="shared" si="88"/>
        <v>0</v>
      </c>
      <c r="K1124" s="155">
        <f t="shared" si="89"/>
        <v>0</v>
      </c>
      <c r="L1124" s="155">
        <f>IF(J1124=1,SUM($J$6:J1124),0)</f>
        <v>0</v>
      </c>
      <c r="M1124" s="155">
        <f>IF(K1124=1,SUM($K$6:K1124),0)</f>
        <v>0</v>
      </c>
      <c r="N1124" s="165">
        <f t="shared" si="90"/>
        <v>0</v>
      </c>
      <c r="O1124" s="155">
        <f t="shared" si="91"/>
        <v>0</v>
      </c>
      <c r="P1124" s="155">
        <f>IF(O1124=1,SUM($O$6:O1124),0)</f>
        <v>0</v>
      </c>
    </row>
    <row r="1125" spans="1:16" ht="15" customHeight="1">
      <c r="A1125" s="15"/>
      <c r="B1125" s="174">
        <v>4</v>
      </c>
      <c r="C1125" s="109" t="s">
        <v>861</v>
      </c>
      <c r="D1125" s="279" t="s">
        <v>47</v>
      </c>
      <c r="E1125" s="280" t="s">
        <v>14</v>
      </c>
      <c r="F1125" s="281">
        <v>49920</v>
      </c>
      <c r="G1125" s="281">
        <v>49920</v>
      </c>
      <c r="H1125" s="171"/>
      <c r="I1125" s="88">
        <f t="shared" si="92"/>
        <v>49920</v>
      </c>
      <c r="J1125" s="163">
        <f t="shared" si="88"/>
        <v>0</v>
      </c>
      <c r="K1125" s="155">
        <f t="shared" si="89"/>
        <v>0</v>
      </c>
      <c r="L1125" s="155">
        <f>IF(J1125=1,SUM($J$6:J1125),0)</f>
        <v>0</v>
      </c>
      <c r="M1125" s="155">
        <f>IF(K1125=1,SUM($K$6:K1125),0)</f>
        <v>0</v>
      </c>
      <c r="N1125" s="165">
        <f t="shared" si="90"/>
        <v>0</v>
      </c>
      <c r="O1125" s="155">
        <f t="shared" si="91"/>
        <v>0</v>
      </c>
      <c r="P1125" s="155">
        <f>IF(O1125=1,SUM($O$6:O1125),0)</f>
        <v>0</v>
      </c>
    </row>
    <row r="1126" spans="1:16" ht="15" customHeight="1">
      <c r="A1126" s="15"/>
      <c r="B1126" s="174">
        <v>5</v>
      </c>
      <c r="C1126" s="109" t="s">
        <v>862</v>
      </c>
      <c r="D1126" s="279" t="s">
        <v>47</v>
      </c>
      <c r="E1126" s="280" t="s">
        <v>14</v>
      </c>
      <c r="F1126" s="281">
        <v>64260</v>
      </c>
      <c r="G1126" s="281">
        <v>64260</v>
      </c>
      <c r="H1126" s="171"/>
      <c r="I1126" s="88">
        <f t="shared" si="92"/>
        <v>64260</v>
      </c>
      <c r="J1126" s="163">
        <f t="shared" si="88"/>
        <v>0</v>
      </c>
      <c r="K1126" s="155">
        <f t="shared" si="89"/>
        <v>0</v>
      </c>
      <c r="L1126" s="155">
        <f>IF(J1126=1,SUM($J$6:J1126),0)</f>
        <v>0</v>
      </c>
      <c r="M1126" s="155">
        <f>IF(K1126=1,SUM($K$6:K1126),0)</f>
        <v>0</v>
      </c>
      <c r="N1126" s="165">
        <f t="shared" si="90"/>
        <v>0</v>
      </c>
      <c r="O1126" s="155">
        <f t="shared" si="91"/>
        <v>0</v>
      </c>
      <c r="P1126" s="155">
        <f>IF(O1126=1,SUM($O$6:O1126),0)</f>
        <v>0</v>
      </c>
    </row>
    <row r="1127" spans="1:16" ht="15" customHeight="1">
      <c r="A1127" s="15"/>
      <c r="B1127" s="174">
        <v>6</v>
      </c>
      <c r="C1127" s="109" t="s">
        <v>863</v>
      </c>
      <c r="D1127" s="279" t="s">
        <v>47</v>
      </c>
      <c r="E1127" s="280" t="s">
        <v>14</v>
      </c>
      <c r="F1127" s="281">
        <v>110640</v>
      </c>
      <c r="G1127" s="281">
        <v>110640</v>
      </c>
      <c r="H1127" s="171"/>
      <c r="I1127" s="88">
        <f t="shared" si="92"/>
        <v>110640</v>
      </c>
      <c r="J1127" s="163">
        <f t="shared" si="88"/>
        <v>0</v>
      </c>
      <c r="K1127" s="155">
        <f t="shared" si="89"/>
        <v>0</v>
      </c>
      <c r="L1127" s="155">
        <f>IF(J1127=1,SUM($J$6:J1127),0)</f>
        <v>0</v>
      </c>
      <c r="M1127" s="155">
        <f>IF(K1127=1,SUM($K$6:K1127),0)</f>
        <v>0</v>
      </c>
      <c r="N1127" s="165">
        <f t="shared" si="90"/>
        <v>0</v>
      </c>
      <c r="O1127" s="155">
        <f t="shared" si="91"/>
        <v>0</v>
      </c>
      <c r="P1127" s="155">
        <f>IF(O1127=1,SUM($O$6:O1127),0)</f>
        <v>0</v>
      </c>
    </row>
    <row r="1128" spans="1:16" ht="15" customHeight="1">
      <c r="A1128" s="15"/>
      <c r="B1128" s="194"/>
      <c r="C1128" s="109" t="s">
        <v>48</v>
      </c>
      <c r="D1128" s="279" t="s">
        <v>48</v>
      </c>
      <c r="E1128" s="280"/>
      <c r="F1128" s="281">
        <v>0</v>
      </c>
      <c r="G1128" s="281">
        <v>0</v>
      </c>
      <c r="H1128" s="171"/>
      <c r="I1128" s="88">
        <f t="shared" si="92"/>
        <v>0</v>
      </c>
      <c r="J1128" s="163">
        <f t="shared" si="88"/>
        <v>0</v>
      </c>
      <c r="K1128" s="155">
        <f t="shared" si="89"/>
        <v>0</v>
      </c>
      <c r="L1128" s="155">
        <f>IF(J1128=1,SUM($J$6:J1128),0)</f>
        <v>0</v>
      </c>
      <c r="M1128" s="155">
        <f>IF(K1128=1,SUM($K$6:K1128),0)</f>
        <v>0</v>
      </c>
      <c r="N1128" s="165">
        <f t="shared" si="90"/>
        <v>0</v>
      </c>
      <c r="O1128" s="155">
        <f t="shared" si="91"/>
        <v>0</v>
      </c>
      <c r="P1128" s="155">
        <f>IF(O1128=1,SUM($O$6:O1128),0)</f>
        <v>0</v>
      </c>
    </row>
    <row r="1129" spans="1:16" ht="15" customHeight="1">
      <c r="A1129" s="15"/>
      <c r="B1129" s="194" t="s">
        <v>1031</v>
      </c>
      <c r="C1129" s="109" t="s">
        <v>682</v>
      </c>
      <c r="D1129" s="279" t="s">
        <v>48</v>
      </c>
      <c r="E1129" s="280"/>
      <c r="F1129" s="281">
        <v>0</v>
      </c>
      <c r="G1129" s="281">
        <v>0</v>
      </c>
      <c r="H1129" s="171"/>
      <c r="I1129" s="88">
        <f t="shared" si="92"/>
        <v>0</v>
      </c>
      <c r="J1129" s="163">
        <f t="shared" si="88"/>
        <v>0</v>
      </c>
      <c r="K1129" s="155">
        <f t="shared" si="89"/>
        <v>0</v>
      </c>
      <c r="L1129" s="155">
        <f>IF(J1129=1,SUM($J$6:J1129),0)</f>
        <v>0</v>
      </c>
      <c r="M1129" s="155">
        <f>IF(K1129=1,SUM($K$6:K1129),0)</f>
        <v>0</v>
      </c>
      <c r="N1129" s="165">
        <f t="shared" si="90"/>
        <v>0</v>
      </c>
      <c r="O1129" s="155">
        <f t="shared" si="91"/>
        <v>0</v>
      </c>
      <c r="P1129" s="155">
        <f>IF(O1129=1,SUM($O$6:O1129),0)</f>
        <v>0</v>
      </c>
    </row>
    <row r="1130" spans="1:16" ht="15" customHeight="1">
      <c r="A1130" s="15"/>
      <c r="B1130" s="174">
        <v>1</v>
      </c>
      <c r="C1130" s="109" t="s">
        <v>864</v>
      </c>
      <c r="D1130" s="279" t="s">
        <v>47</v>
      </c>
      <c r="E1130" s="280" t="s">
        <v>14</v>
      </c>
      <c r="F1130" s="281">
        <v>45120</v>
      </c>
      <c r="G1130" s="281">
        <v>45120</v>
      </c>
      <c r="H1130" s="171"/>
      <c r="I1130" s="88">
        <f t="shared" si="92"/>
        <v>45120</v>
      </c>
      <c r="J1130" s="163">
        <f t="shared" si="88"/>
        <v>0</v>
      </c>
      <c r="K1130" s="155">
        <f t="shared" si="89"/>
        <v>0</v>
      </c>
      <c r="L1130" s="155">
        <f>IF(J1130=1,SUM($J$6:J1130),0)</f>
        <v>0</v>
      </c>
      <c r="M1130" s="155">
        <f>IF(K1130=1,SUM($K$6:K1130),0)</f>
        <v>0</v>
      </c>
      <c r="N1130" s="165">
        <f t="shared" si="90"/>
        <v>0</v>
      </c>
      <c r="O1130" s="155">
        <f t="shared" si="91"/>
        <v>0</v>
      </c>
      <c r="P1130" s="155">
        <f>IF(O1130=1,SUM($O$6:O1130),0)</f>
        <v>0</v>
      </c>
    </row>
    <row r="1131" spans="1:16" ht="15" customHeight="1">
      <c r="A1131" s="15"/>
      <c r="B1131" s="174">
        <v>2</v>
      </c>
      <c r="C1131" s="109" t="s">
        <v>865</v>
      </c>
      <c r="D1131" s="279" t="s">
        <v>47</v>
      </c>
      <c r="E1131" s="280" t="s">
        <v>14</v>
      </c>
      <c r="F1131" s="281">
        <v>45120</v>
      </c>
      <c r="G1131" s="281">
        <v>45120</v>
      </c>
      <c r="H1131" s="171"/>
      <c r="I1131" s="88">
        <f t="shared" si="92"/>
        <v>45120</v>
      </c>
      <c r="J1131" s="163">
        <f t="shared" si="88"/>
        <v>0</v>
      </c>
      <c r="K1131" s="155">
        <f t="shared" si="89"/>
        <v>0</v>
      </c>
      <c r="L1131" s="155">
        <f>IF(J1131=1,SUM($J$6:J1131),0)</f>
        <v>0</v>
      </c>
      <c r="M1131" s="155">
        <f>IF(K1131=1,SUM($K$6:K1131),0)</f>
        <v>0</v>
      </c>
      <c r="N1131" s="165">
        <f t="shared" si="90"/>
        <v>0</v>
      </c>
      <c r="O1131" s="155">
        <f t="shared" si="91"/>
        <v>0</v>
      </c>
      <c r="P1131" s="155">
        <f>IF(O1131=1,SUM($O$6:O1131),0)</f>
        <v>0</v>
      </c>
    </row>
    <row r="1132" spans="1:16" ht="15" customHeight="1">
      <c r="A1132" s="15"/>
      <c r="B1132" s="174">
        <v>3</v>
      </c>
      <c r="C1132" s="109" t="s">
        <v>866</v>
      </c>
      <c r="D1132" s="279" t="s">
        <v>47</v>
      </c>
      <c r="E1132" s="280" t="s">
        <v>14</v>
      </c>
      <c r="F1132" s="281">
        <v>44940</v>
      </c>
      <c r="G1132" s="281">
        <v>44940</v>
      </c>
      <c r="H1132" s="171"/>
      <c r="I1132" s="88">
        <f t="shared" si="92"/>
        <v>44940</v>
      </c>
      <c r="J1132" s="163">
        <f t="shared" si="88"/>
        <v>0</v>
      </c>
      <c r="K1132" s="155">
        <f t="shared" si="89"/>
        <v>0</v>
      </c>
      <c r="L1132" s="155">
        <f>IF(J1132=1,SUM($J$6:J1132),0)</f>
        <v>0</v>
      </c>
      <c r="M1132" s="155">
        <f>IF(K1132=1,SUM($K$6:K1132),0)</f>
        <v>0</v>
      </c>
      <c r="N1132" s="165">
        <f t="shared" si="90"/>
        <v>0</v>
      </c>
      <c r="O1132" s="155">
        <f t="shared" si="91"/>
        <v>0</v>
      </c>
      <c r="P1132" s="155">
        <f>IF(O1132=1,SUM($O$6:O1132),0)</f>
        <v>0</v>
      </c>
    </row>
    <row r="1133" spans="1:16" ht="15" customHeight="1">
      <c r="A1133" s="15"/>
      <c r="B1133" s="174">
        <v>4</v>
      </c>
      <c r="C1133" s="109" t="s">
        <v>867</v>
      </c>
      <c r="D1133" s="279" t="s">
        <v>47</v>
      </c>
      <c r="E1133" s="280" t="s">
        <v>14</v>
      </c>
      <c r="F1133" s="281">
        <v>47640</v>
      </c>
      <c r="G1133" s="281">
        <v>47640</v>
      </c>
      <c r="H1133" s="171"/>
      <c r="I1133" s="88">
        <f t="shared" si="92"/>
        <v>47640</v>
      </c>
      <c r="J1133" s="163">
        <f t="shared" si="88"/>
        <v>0</v>
      </c>
      <c r="K1133" s="155">
        <f t="shared" si="89"/>
        <v>0</v>
      </c>
      <c r="L1133" s="155">
        <f>IF(J1133=1,SUM($J$6:J1133),0)</f>
        <v>0</v>
      </c>
      <c r="M1133" s="155">
        <f>IF(K1133=1,SUM($K$6:K1133),0)</f>
        <v>0</v>
      </c>
      <c r="N1133" s="165">
        <f t="shared" si="90"/>
        <v>0</v>
      </c>
      <c r="O1133" s="155">
        <f t="shared" si="91"/>
        <v>0</v>
      </c>
      <c r="P1133" s="155">
        <f>IF(O1133=1,SUM($O$6:O1133),0)</f>
        <v>0</v>
      </c>
    </row>
    <row r="1134" spans="1:16" ht="15" customHeight="1">
      <c r="A1134" s="15"/>
      <c r="B1134" s="174">
        <v>5</v>
      </c>
      <c r="C1134" s="109" t="s">
        <v>868</v>
      </c>
      <c r="D1134" s="279" t="s">
        <v>47</v>
      </c>
      <c r="E1134" s="280" t="s">
        <v>14</v>
      </c>
      <c r="F1134" s="281">
        <v>50340</v>
      </c>
      <c r="G1134" s="281">
        <v>50340</v>
      </c>
      <c r="H1134" s="171"/>
      <c r="I1134" s="88">
        <f t="shared" si="92"/>
        <v>50340</v>
      </c>
      <c r="J1134" s="163">
        <f t="shared" si="88"/>
        <v>0</v>
      </c>
      <c r="K1134" s="155">
        <f t="shared" si="89"/>
        <v>0</v>
      </c>
      <c r="L1134" s="155">
        <f>IF(J1134=1,SUM($J$6:J1134),0)</f>
        <v>0</v>
      </c>
      <c r="M1134" s="155">
        <f>IF(K1134=1,SUM($K$6:K1134),0)</f>
        <v>0</v>
      </c>
      <c r="N1134" s="165">
        <f t="shared" si="90"/>
        <v>0</v>
      </c>
      <c r="O1134" s="155">
        <f t="shared" si="91"/>
        <v>0</v>
      </c>
      <c r="P1134" s="155">
        <f>IF(O1134=1,SUM($O$6:O1134),0)</f>
        <v>0</v>
      </c>
    </row>
    <row r="1135" spans="1:16" ht="15" customHeight="1">
      <c r="A1135" s="15"/>
      <c r="B1135" s="174">
        <v>6</v>
      </c>
      <c r="C1135" s="109" t="s">
        <v>869</v>
      </c>
      <c r="D1135" s="279" t="s">
        <v>47</v>
      </c>
      <c r="E1135" s="280" t="s">
        <v>14</v>
      </c>
      <c r="F1135" s="281">
        <v>43860</v>
      </c>
      <c r="G1135" s="281">
        <v>43860</v>
      </c>
      <c r="H1135" s="171"/>
      <c r="I1135" s="88">
        <f t="shared" si="92"/>
        <v>43860</v>
      </c>
      <c r="J1135" s="163">
        <f t="shared" si="88"/>
        <v>0</v>
      </c>
      <c r="K1135" s="155">
        <f t="shared" si="89"/>
        <v>0</v>
      </c>
      <c r="L1135" s="155">
        <f>IF(J1135=1,SUM($J$6:J1135),0)</f>
        <v>0</v>
      </c>
      <c r="M1135" s="155">
        <f>IF(K1135=1,SUM($K$6:K1135),0)</f>
        <v>0</v>
      </c>
      <c r="N1135" s="165">
        <f t="shared" si="90"/>
        <v>0</v>
      </c>
      <c r="O1135" s="155">
        <f t="shared" si="91"/>
        <v>0</v>
      </c>
      <c r="P1135" s="155">
        <f>IF(O1135=1,SUM($O$6:O1135),0)</f>
        <v>0</v>
      </c>
    </row>
    <row r="1136" spans="1:16" ht="15" customHeight="1">
      <c r="A1136" s="15"/>
      <c r="B1136" s="174">
        <v>7</v>
      </c>
      <c r="C1136" s="109" t="s">
        <v>870</v>
      </c>
      <c r="D1136" s="279" t="s">
        <v>47</v>
      </c>
      <c r="E1136" s="280" t="s">
        <v>14</v>
      </c>
      <c r="F1136" s="281">
        <v>50940</v>
      </c>
      <c r="G1136" s="281">
        <v>50940</v>
      </c>
      <c r="H1136" s="171"/>
      <c r="I1136" s="88">
        <f t="shared" si="92"/>
        <v>50940</v>
      </c>
      <c r="J1136" s="163">
        <f t="shared" si="88"/>
        <v>0</v>
      </c>
      <c r="K1136" s="155">
        <f t="shared" si="89"/>
        <v>0</v>
      </c>
      <c r="L1136" s="155">
        <f>IF(J1136=1,SUM($J$6:J1136),0)</f>
        <v>0</v>
      </c>
      <c r="M1136" s="155">
        <f>IF(K1136=1,SUM($K$6:K1136),0)</f>
        <v>0</v>
      </c>
      <c r="N1136" s="165">
        <f t="shared" si="90"/>
        <v>0</v>
      </c>
      <c r="O1136" s="155">
        <f t="shared" si="91"/>
        <v>0</v>
      </c>
      <c r="P1136" s="155">
        <f>IF(O1136=1,SUM($O$6:O1136),0)</f>
        <v>0</v>
      </c>
    </row>
    <row r="1137" spans="1:16" ht="15" customHeight="1">
      <c r="A1137" s="15"/>
      <c r="B1137" s="174">
        <v>8</v>
      </c>
      <c r="C1137" s="109" t="s">
        <v>871</v>
      </c>
      <c r="D1137" s="279" t="s">
        <v>47</v>
      </c>
      <c r="E1137" s="280" t="s">
        <v>14</v>
      </c>
      <c r="F1137" s="281">
        <v>50940</v>
      </c>
      <c r="G1137" s="281">
        <v>50940</v>
      </c>
      <c r="H1137" s="171"/>
      <c r="I1137" s="88">
        <f t="shared" si="92"/>
        <v>50940</v>
      </c>
      <c r="J1137" s="163">
        <f t="shared" si="88"/>
        <v>0</v>
      </c>
      <c r="K1137" s="155">
        <f t="shared" si="89"/>
        <v>0</v>
      </c>
      <c r="L1137" s="155">
        <f>IF(J1137=1,SUM($J$6:J1137),0)</f>
        <v>0</v>
      </c>
      <c r="M1137" s="155">
        <f>IF(K1137=1,SUM($K$6:K1137),0)</f>
        <v>0</v>
      </c>
      <c r="N1137" s="165">
        <f t="shared" si="90"/>
        <v>0</v>
      </c>
      <c r="O1137" s="155">
        <f t="shared" si="91"/>
        <v>0</v>
      </c>
      <c r="P1137" s="155">
        <f>IF(O1137=1,SUM($O$6:O1137),0)</f>
        <v>0</v>
      </c>
    </row>
    <row r="1138" spans="1:16" ht="15" customHeight="1">
      <c r="A1138" s="15"/>
      <c r="B1138" s="174">
        <v>9</v>
      </c>
      <c r="C1138" s="109" t="s">
        <v>872</v>
      </c>
      <c r="D1138" s="279" t="s">
        <v>47</v>
      </c>
      <c r="E1138" s="280" t="s">
        <v>14</v>
      </c>
      <c r="F1138" s="281">
        <v>48240</v>
      </c>
      <c r="G1138" s="281">
        <v>48240</v>
      </c>
      <c r="H1138" s="171"/>
      <c r="I1138" s="88">
        <f t="shared" si="92"/>
        <v>48240</v>
      </c>
      <c r="J1138" s="163">
        <f t="shared" si="88"/>
        <v>0</v>
      </c>
      <c r="K1138" s="155">
        <f t="shared" si="89"/>
        <v>0</v>
      </c>
      <c r="L1138" s="155">
        <f>IF(J1138=1,SUM($J$6:J1138),0)</f>
        <v>0</v>
      </c>
      <c r="M1138" s="155">
        <f>IF(K1138=1,SUM($K$6:K1138),0)</f>
        <v>0</v>
      </c>
      <c r="N1138" s="165">
        <f t="shared" si="90"/>
        <v>0</v>
      </c>
      <c r="O1138" s="155">
        <f t="shared" si="91"/>
        <v>0</v>
      </c>
      <c r="P1138" s="155">
        <f>IF(O1138=1,SUM($O$6:O1138),0)</f>
        <v>0</v>
      </c>
    </row>
    <row r="1139" spans="1:16" ht="15" customHeight="1">
      <c r="A1139" s="15"/>
      <c r="B1139" s="174">
        <v>10</v>
      </c>
      <c r="C1139" s="109" t="s">
        <v>873</v>
      </c>
      <c r="D1139" s="279" t="s">
        <v>47</v>
      </c>
      <c r="E1139" s="280" t="s">
        <v>14</v>
      </c>
      <c r="F1139" s="281">
        <v>47280</v>
      </c>
      <c r="G1139" s="281">
        <v>47280</v>
      </c>
      <c r="H1139" s="171"/>
      <c r="I1139" s="88">
        <f t="shared" si="92"/>
        <v>47280</v>
      </c>
      <c r="J1139" s="163">
        <f t="shared" si="88"/>
        <v>0</v>
      </c>
      <c r="K1139" s="155">
        <f t="shared" si="89"/>
        <v>0</v>
      </c>
      <c r="L1139" s="155">
        <f>IF(J1139=1,SUM($J$6:J1139),0)</f>
        <v>0</v>
      </c>
      <c r="M1139" s="155">
        <f>IF(K1139=1,SUM($K$6:K1139),0)</f>
        <v>0</v>
      </c>
      <c r="N1139" s="165">
        <f t="shared" si="90"/>
        <v>0</v>
      </c>
      <c r="O1139" s="155">
        <f t="shared" si="91"/>
        <v>0</v>
      </c>
      <c r="P1139" s="155">
        <f>IF(O1139=1,SUM($O$6:O1139),0)</f>
        <v>0</v>
      </c>
    </row>
    <row r="1140" spans="1:16" ht="15" customHeight="1">
      <c r="A1140" s="15"/>
      <c r="B1140" s="174">
        <v>11</v>
      </c>
      <c r="C1140" s="109" t="s">
        <v>874</v>
      </c>
      <c r="D1140" s="279" t="s">
        <v>47</v>
      </c>
      <c r="E1140" s="280" t="s">
        <v>14</v>
      </c>
      <c r="F1140" s="281">
        <v>59940</v>
      </c>
      <c r="G1140" s="281">
        <v>59940</v>
      </c>
      <c r="H1140" s="171"/>
      <c r="I1140" s="88">
        <f t="shared" si="92"/>
        <v>59940</v>
      </c>
      <c r="J1140" s="163">
        <f t="shared" si="88"/>
        <v>0</v>
      </c>
      <c r="K1140" s="155">
        <f t="shared" si="89"/>
        <v>0</v>
      </c>
      <c r="L1140" s="155">
        <f>IF(J1140=1,SUM($J$6:J1140),0)</f>
        <v>0</v>
      </c>
      <c r="M1140" s="155">
        <f>IF(K1140=1,SUM($K$6:K1140),0)</f>
        <v>0</v>
      </c>
      <c r="N1140" s="165">
        <f t="shared" si="90"/>
        <v>0</v>
      </c>
      <c r="O1140" s="155">
        <f t="shared" si="91"/>
        <v>0</v>
      </c>
      <c r="P1140" s="155">
        <f>IF(O1140=1,SUM($O$6:O1140),0)</f>
        <v>0</v>
      </c>
    </row>
    <row r="1141" spans="1:16" ht="15" customHeight="1">
      <c r="A1141" s="15"/>
      <c r="B1141" s="174">
        <v>12</v>
      </c>
      <c r="C1141" s="109" t="s">
        <v>875</v>
      </c>
      <c r="D1141" s="279" t="s">
        <v>47</v>
      </c>
      <c r="E1141" s="280" t="s">
        <v>14</v>
      </c>
      <c r="F1141" s="281">
        <v>55080</v>
      </c>
      <c r="G1141" s="281">
        <v>55080</v>
      </c>
      <c r="H1141" s="171"/>
      <c r="I1141" s="88">
        <f t="shared" si="92"/>
        <v>55080</v>
      </c>
      <c r="J1141" s="163">
        <f t="shared" si="88"/>
        <v>0</v>
      </c>
      <c r="K1141" s="155">
        <f t="shared" si="89"/>
        <v>0</v>
      </c>
      <c r="L1141" s="155">
        <f>IF(J1141=1,SUM($J$6:J1141),0)</f>
        <v>0</v>
      </c>
      <c r="M1141" s="155">
        <f>IF(K1141=1,SUM($K$6:K1141),0)</f>
        <v>0</v>
      </c>
      <c r="N1141" s="165">
        <f t="shared" si="90"/>
        <v>0</v>
      </c>
      <c r="O1141" s="155">
        <f t="shared" si="91"/>
        <v>0</v>
      </c>
      <c r="P1141" s="155">
        <f>IF(O1141=1,SUM($O$6:O1141),0)</f>
        <v>0</v>
      </c>
    </row>
    <row r="1142" spans="1:16" ht="15" customHeight="1">
      <c r="A1142" s="15"/>
      <c r="B1142" s="174">
        <v>13</v>
      </c>
      <c r="C1142" s="109" t="s">
        <v>876</v>
      </c>
      <c r="D1142" s="279" t="s">
        <v>47</v>
      </c>
      <c r="E1142" s="280" t="s">
        <v>14</v>
      </c>
      <c r="F1142" s="281">
        <v>44640</v>
      </c>
      <c r="G1142" s="281">
        <v>44640</v>
      </c>
      <c r="H1142" s="171"/>
      <c r="I1142" s="88">
        <f t="shared" si="92"/>
        <v>44640</v>
      </c>
      <c r="J1142" s="163">
        <f t="shared" si="88"/>
        <v>0</v>
      </c>
      <c r="K1142" s="155">
        <f t="shared" si="89"/>
        <v>0</v>
      </c>
      <c r="L1142" s="155">
        <f>IF(J1142=1,SUM($J$6:J1142),0)</f>
        <v>0</v>
      </c>
      <c r="M1142" s="155">
        <f>IF(K1142=1,SUM($K$6:K1142),0)</f>
        <v>0</v>
      </c>
      <c r="N1142" s="165">
        <f t="shared" si="90"/>
        <v>0</v>
      </c>
      <c r="O1142" s="155">
        <f t="shared" si="91"/>
        <v>0</v>
      </c>
      <c r="P1142" s="155">
        <f>IF(O1142=1,SUM($O$6:O1142),0)</f>
        <v>0</v>
      </c>
    </row>
    <row r="1143" spans="1:16" ht="15" customHeight="1">
      <c r="A1143" s="15"/>
      <c r="B1143" s="174">
        <v>14</v>
      </c>
      <c r="C1143" s="109" t="s">
        <v>877</v>
      </c>
      <c r="D1143" s="279" t="s">
        <v>47</v>
      </c>
      <c r="E1143" s="280" t="s">
        <v>14</v>
      </c>
      <c r="F1143" s="281">
        <v>58920</v>
      </c>
      <c r="G1143" s="281">
        <v>58920</v>
      </c>
      <c r="H1143" s="171"/>
      <c r="I1143" s="88">
        <f t="shared" si="92"/>
        <v>58920</v>
      </c>
      <c r="J1143" s="163">
        <f t="shared" si="88"/>
        <v>0</v>
      </c>
      <c r="K1143" s="155">
        <f t="shared" si="89"/>
        <v>0</v>
      </c>
      <c r="L1143" s="155">
        <f>IF(J1143=1,SUM($J$6:J1143),0)</f>
        <v>0</v>
      </c>
      <c r="M1143" s="155">
        <f>IF(K1143=1,SUM($K$6:K1143),0)</f>
        <v>0</v>
      </c>
      <c r="N1143" s="165">
        <f t="shared" si="90"/>
        <v>0</v>
      </c>
      <c r="O1143" s="155">
        <f t="shared" si="91"/>
        <v>0</v>
      </c>
      <c r="P1143" s="155">
        <f>IF(O1143=1,SUM($O$6:O1143),0)</f>
        <v>0</v>
      </c>
    </row>
    <row r="1144" spans="1:16" ht="15" customHeight="1">
      <c r="A1144" s="15"/>
      <c r="B1144" s="174">
        <v>15</v>
      </c>
      <c r="C1144" s="109" t="s">
        <v>878</v>
      </c>
      <c r="D1144" s="279" t="s">
        <v>47</v>
      </c>
      <c r="E1144" s="280" t="s">
        <v>14</v>
      </c>
      <c r="F1144" s="281">
        <v>58920</v>
      </c>
      <c r="G1144" s="281">
        <v>58920</v>
      </c>
      <c r="H1144" s="171"/>
      <c r="I1144" s="88">
        <f t="shared" si="92"/>
        <v>58920</v>
      </c>
      <c r="J1144" s="163">
        <f t="shared" si="88"/>
        <v>0</v>
      </c>
      <c r="K1144" s="155">
        <f t="shared" si="89"/>
        <v>0</v>
      </c>
      <c r="L1144" s="155">
        <f>IF(J1144=1,SUM($J$6:J1144),0)</f>
        <v>0</v>
      </c>
      <c r="M1144" s="155">
        <f>IF(K1144=1,SUM($K$6:K1144),0)</f>
        <v>0</v>
      </c>
      <c r="N1144" s="165">
        <f t="shared" si="90"/>
        <v>0</v>
      </c>
      <c r="O1144" s="155">
        <f t="shared" si="91"/>
        <v>0</v>
      </c>
      <c r="P1144" s="155">
        <f>IF(O1144=1,SUM($O$6:O1144),0)</f>
        <v>0</v>
      </c>
    </row>
    <row r="1145" spans="1:16" ht="15" customHeight="1">
      <c r="A1145" s="15"/>
      <c r="B1145" s="174">
        <v>16</v>
      </c>
      <c r="C1145" s="109" t="s">
        <v>879</v>
      </c>
      <c r="D1145" s="279" t="s">
        <v>47</v>
      </c>
      <c r="E1145" s="280" t="s">
        <v>14</v>
      </c>
      <c r="F1145" s="281">
        <v>58140</v>
      </c>
      <c r="G1145" s="281">
        <v>58140</v>
      </c>
      <c r="H1145" s="171"/>
      <c r="I1145" s="88">
        <f t="shared" si="92"/>
        <v>58140</v>
      </c>
      <c r="J1145" s="163">
        <f t="shared" si="88"/>
        <v>0</v>
      </c>
      <c r="K1145" s="155">
        <f t="shared" si="89"/>
        <v>0</v>
      </c>
      <c r="L1145" s="155">
        <f>IF(J1145=1,SUM($J$6:J1145),0)</f>
        <v>0</v>
      </c>
      <c r="M1145" s="155">
        <f>IF(K1145=1,SUM($K$6:K1145),0)</f>
        <v>0</v>
      </c>
      <c r="N1145" s="165">
        <f t="shared" si="90"/>
        <v>0</v>
      </c>
      <c r="O1145" s="155">
        <f t="shared" si="91"/>
        <v>0</v>
      </c>
      <c r="P1145" s="155">
        <f>IF(O1145=1,SUM($O$6:O1145),0)</f>
        <v>0</v>
      </c>
    </row>
    <row r="1146" spans="1:16" ht="15" customHeight="1">
      <c r="A1146" s="15"/>
      <c r="B1146" s="174">
        <v>17</v>
      </c>
      <c r="C1146" s="109" t="s">
        <v>880</v>
      </c>
      <c r="D1146" s="279" t="s">
        <v>47</v>
      </c>
      <c r="E1146" s="280" t="s">
        <v>14</v>
      </c>
      <c r="F1146" s="281">
        <v>58140</v>
      </c>
      <c r="G1146" s="281">
        <v>58140</v>
      </c>
      <c r="H1146" s="171"/>
      <c r="I1146" s="88">
        <f t="shared" si="92"/>
        <v>58140</v>
      </c>
      <c r="J1146" s="163">
        <f t="shared" si="88"/>
        <v>0</v>
      </c>
      <c r="K1146" s="155">
        <f t="shared" si="89"/>
        <v>0</v>
      </c>
      <c r="L1146" s="155">
        <f>IF(J1146=1,SUM($J$6:J1146),0)</f>
        <v>0</v>
      </c>
      <c r="M1146" s="155">
        <f>IF(K1146=1,SUM($K$6:K1146),0)</f>
        <v>0</v>
      </c>
      <c r="N1146" s="165">
        <f t="shared" si="90"/>
        <v>0</v>
      </c>
      <c r="O1146" s="155">
        <f t="shared" si="91"/>
        <v>0</v>
      </c>
      <c r="P1146" s="155">
        <f>IF(O1146=1,SUM($O$6:O1146),0)</f>
        <v>0</v>
      </c>
    </row>
    <row r="1147" spans="1:16" ht="15" customHeight="1">
      <c r="A1147" s="15"/>
      <c r="B1147" s="174">
        <v>18</v>
      </c>
      <c r="C1147" s="109" t="s">
        <v>881</v>
      </c>
      <c r="D1147" s="279" t="s">
        <v>47</v>
      </c>
      <c r="E1147" s="280" t="s">
        <v>14</v>
      </c>
      <c r="F1147" s="281">
        <v>56340</v>
      </c>
      <c r="G1147" s="281">
        <v>56340</v>
      </c>
      <c r="H1147" s="171"/>
      <c r="I1147" s="88">
        <f t="shared" si="92"/>
        <v>56340</v>
      </c>
      <c r="J1147" s="163">
        <f t="shared" si="88"/>
        <v>0</v>
      </c>
      <c r="K1147" s="155">
        <f t="shared" si="89"/>
        <v>0</v>
      </c>
      <c r="L1147" s="155">
        <f>IF(J1147=1,SUM($J$6:J1147),0)</f>
        <v>0</v>
      </c>
      <c r="M1147" s="155">
        <f>IF(K1147=1,SUM($K$6:K1147),0)</f>
        <v>0</v>
      </c>
      <c r="N1147" s="165">
        <f t="shared" si="90"/>
        <v>0</v>
      </c>
      <c r="O1147" s="155">
        <f t="shared" si="91"/>
        <v>0</v>
      </c>
      <c r="P1147" s="155">
        <f>IF(O1147=1,SUM($O$6:O1147),0)</f>
        <v>0</v>
      </c>
    </row>
    <row r="1148" spans="1:16" ht="15" customHeight="1">
      <c r="A1148" s="15"/>
      <c r="B1148" s="174">
        <v>19</v>
      </c>
      <c r="C1148" s="109" t="s">
        <v>882</v>
      </c>
      <c r="D1148" s="279" t="s">
        <v>47</v>
      </c>
      <c r="E1148" s="280" t="s">
        <v>14</v>
      </c>
      <c r="F1148" s="281">
        <v>105060</v>
      </c>
      <c r="G1148" s="281">
        <v>105060</v>
      </c>
      <c r="H1148" s="171"/>
      <c r="I1148" s="88">
        <f t="shared" si="92"/>
        <v>105060</v>
      </c>
      <c r="J1148" s="163">
        <f t="shared" si="88"/>
        <v>0</v>
      </c>
      <c r="K1148" s="155">
        <f t="shared" si="89"/>
        <v>0</v>
      </c>
      <c r="L1148" s="155">
        <f>IF(J1148=1,SUM($J$6:J1148),0)</f>
        <v>0</v>
      </c>
      <c r="M1148" s="155">
        <f>IF(K1148=1,SUM($K$6:K1148),0)</f>
        <v>0</v>
      </c>
      <c r="N1148" s="165">
        <f t="shared" si="90"/>
        <v>0</v>
      </c>
      <c r="O1148" s="155">
        <f t="shared" si="91"/>
        <v>0</v>
      </c>
      <c r="P1148" s="155">
        <f>IF(O1148=1,SUM($O$6:O1148),0)</f>
        <v>0</v>
      </c>
    </row>
    <row r="1149" spans="1:16" ht="15" customHeight="1">
      <c r="A1149" s="15"/>
      <c r="B1149" s="174">
        <v>20</v>
      </c>
      <c r="C1149" s="109" t="s">
        <v>883</v>
      </c>
      <c r="D1149" s="279" t="s">
        <v>47</v>
      </c>
      <c r="E1149" s="280" t="s">
        <v>14</v>
      </c>
      <c r="F1149" s="281">
        <v>57540</v>
      </c>
      <c r="G1149" s="281">
        <v>57540</v>
      </c>
      <c r="H1149" s="171"/>
      <c r="I1149" s="88">
        <f t="shared" si="92"/>
        <v>57540</v>
      </c>
      <c r="J1149" s="163">
        <f t="shared" si="88"/>
        <v>0</v>
      </c>
      <c r="K1149" s="155">
        <f t="shared" si="89"/>
        <v>0</v>
      </c>
      <c r="L1149" s="155">
        <f>IF(J1149=1,SUM($J$6:J1149),0)</f>
        <v>0</v>
      </c>
      <c r="M1149" s="155">
        <f>IF(K1149=1,SUM($K$6:K1149),0)</f>
        <v>0</v>
      </c>
      <c r="N1149" s="165">
        <f t="shared" si="90"/>
        <v>0</v>
      </c>
      <c r="O1149" s="155">
        <f t="shared" si="91"/>
        <v>0</v>
      </c>
      <c r="P1149" s="155">
        <f>IF(O1149=1,SUM($O$6:O1149),0)</f>
        <v>0</v>
      </c>
    </row>
    <row r="1150" spans="1:16" ht="15" customHeight="1">
      <c r="A1150" s="15"/>
      <c r="B1150" s="174">
        <v>21</v>
      </c>
      <c r="C1150" s="109" t="s">
        <v>884</v>
      </c>
      <c r="D1150" s="279" t="s">
        <v>47</v>
      </c>
      <c r="E1150" s="280" t="s">
        <v>14</v>
      </c>
      <c r="F1150" s="281">
        <v>61080</v>
      </c>
      <c r="G1150" s="281">
        <v>61080</v>
      </c>
      <c r="H1150" s="171"/>
      <c r="I1150" s="88">
        <f t="shared" si="92"/>
        <v>61080</v>
      </c>
      <c r="J1150" s="163">
        <f t="shared" si="88"/>
        <v>0</v>
      </c>
      <c r="K1150" s="155">
        <f t="shared" si="89"/>
        <v>0</v>
      </c>
      <c r="L1150" s="155">
        <f>IF(J1150=1,SUM($J$6:J1150),0)</f>
        <v>0</v>
      </c>
      <c r="M1150" s="155">
        <f>IF(K1150=1,SUM($K$6:K1150),0)</f>
        <v>0</v>
      </c>
      <c r="N1150" s="165">
        <f t="shared" si="90"/>
        <v>0</v>
      </c>
      <c r="O1150" s="155">
        <f t="shared" si="91"/>
        <v>0</v>
      </c>
      <c r="P1150" s="155">
        <f>IF(O1150=1,SUM($O$6:O1150),0)</f>
        <v>0</v>
      </c>
    </row>
    <row r="1151" spans="1:16" ht="15" customHeight="1">
      <c r="A1151" s="15"/>
      <c r="B1151" s="174">
        <v>22</v>
      </c>
      <c r="C1151" s="109" t="s">
        <v>885</v>
      </c>
      <c r="D1151" s="279" t="s">
        <v>47</v>
      </c>
      <c r="E1151" s="280" t="s">
        <v>14</v>
      </c>
      <c r="F1151" s="281">
        <v>71880</v>
      </c>
      <c r="G1151" s="281">
        <v>71880</v>
      </c>
      <c r="H1151" s="171"/>
      <c r="I1151" s="88">
        <f t="shared" si="92"/>
        <v>71880</v>
      </c>
      <c r="J1151" s="163">
        <f t="shared" si="88"/>
        <v>0</v>
      </c>
      <c r="K1151" s="155">
        <f t="shared" si="89"/>
        <v>0</v>
      </c>
      <c r="L1151" s="155">
        <f>IF(J1151=1,SUM($J$6:J1151),0)</f>
        <v>0</v>
      </c>
      <c r="M1151" s="155">
        <f>IF(K1151=1,SUM($K$6:K1151),0)</f>
        <v>0</v>
      </c>
      <c r="N1151" s="165">
        <f t="shared" si="90"/>
        <v>0</v>
      </c>
      <c r="O1151" s="155">
        <f t="shared" si="91"/>
        <v>0</v>
      </c>
      <c r="P1151" s="155">
        <f>IF(O1151=1,SUM($O$6:O1151),0)</f>
        <v>0</v>
      </c>
    </row>
    <row r="1152" spans="1:16" ht="15" customHeight="1">
      <c r="A1152" s="15"/>
      <c r="B1152" s="174">
        <v>23</v>
      </c>
      <c r="C1152" s="109" t="s">
        <v>886</v>
      </c>
      <c r="D1152" s="279" t="s">
        <v>47</v>
      </c>
      <c r="E1152" s="280" t="s">
        <v>14</v>
      </c>
      <c r="F1152" s="281">
        <v>61080</v>
      </c>
      <c r="G1152" s="281">
        <v>61080</v>
      </c>
      <c r="H1152" s="171"/>
      <c r="I1152" s="88">
        <f t="shared" si="92"/>
        <v>61080</v>
      </c>
      <c r="J1152" s="163">
        <f t="shared" si="88"/>
        <v>0</v>
      </c>
      <c r="K1152" s="155">
        <f t="shared" si="89"/>
        <v>0</v>
      </c>
      <c r="L1152" s="155">
        <f>IF(J1152=1,SUM($J$6:J1152),0)</f>
        <v>0</v>
      </c>
      <c r="M1152" s="155">
        <f>IF(K1152=1,SUM($K$6:K1152),0)</f>
        <v>0</v>
      </c>
      <c r="N1152" s="165">
        <f t="shared" si="90"/>
        <v>0</v>
      </c>
      <c r="O1152" s="155">
        <f t="shared" si="91"/>
        <v>0</v>
      </c>
      <c r="P1152" s="155">
        <f>IF(O1152=1,SUM($O$6:O1152),0)</f>
        <v>0</v>
      </c>
    </row>
    <row r="1153" spans="1:16" ht="15" customHeight="1">
      <c r="A1153" s="15"/>
      <c r="B1153" s="174">
        <v>24</v>
      </c>
      <c r="C1153" s="109" t="s">
        <v>887</v>
      </c>
      <c r="D1153" s="279" t="s">
        <v>47</v>
      </c>
      <c r="E1153" s="280" t="s">
        <v>14</v>
      </c>
      <c r="F1153" s="281">
        <v>55860</v>
      </c>
      <c r="G1153" s="281">
        <v>55860</v>
      </c>
      <c r="H1153" s="171"/>
      <c r="I1153" s="88">
        <f t="shared" si="92"/>
        <v>55860</v>
      </c>
      <c r="J1153" s="163">
        <f t="shared" si="88"/>
        <v>0</v>
      </c>
      <c r="K1153" s="155">
        <f t="shared" si="89"/>
        <v>0</v>
      </c>
      <c r="L1153" s="155">
        <f>IF(J1153=1,SUM($J$6:J1153),0)</f>
        <v>0</v>
      </c>
      <c r="M1153" s="155">
        <f>IF(K1153=1,SUM($K$6:K1153),0)</f>
        <v>0</v>
      </c>
      <c r="N1153" s="165">
        <f t="shared" si="90"/>
        <v>0</v>
      </c>
      <c r="O1153" s="155">
        <f t="shared" si="91"/>
        <v>0</v>
      </c>
      <c r="P1153" s="155">
        <f>IF(O1153=1,SUM($O$6:O1153),0)</f>
        <v>0</v>
      </c>
    </row>
    <row r="1154" spans="1:16" ht="15" customHeight="1">
      <c r="A1154" s="15"/>
      <c r="B1154" s="174">
        <v>25</v>
      </c>
      <c r="C1154" s="109" t="s">
        <v>888</v>
      </c>
      <c r="D1154" s="279" t="s">
        <v>47</v>
      </c>
      <c r="E1154" s="280" t="s">
        <v>14</v>
      </c>
      <c r="F1154" s="281">
        <v>58680</v>
      </c>
      <c r="G1154" s="281">
        <v>58680</v>
      </c>
      <c r="H1154" s="171"/>
      <c r="I1154" s="88">
        <f t="shared" si="92"/>
        <v>58680</v>
      </c>
      <c r="J1154" s="163">
        <f t="shared" si="88"/>
        <v>0</v>
      </c>
      <c r="K1154" s="155">
        <f t="shared" si="89"/>
        <v>0</v>
      </c>
      <c r="L1154" s="155">
        <f>IF(J1154=1,SUM($J$6:J1154),0)</f>
        <v>0</v>
      </c>
      <c r="M1154" s="155">
        <f>IF(K1154=1,SUM($K$6:K1154),0)</f>
        <v>0</v>
      </c>
      <c r="N1154" s="165">
        <f t="shared" si="90"/>
        <v>0</v>
      </c>
      <c r="O1154" s="155">
        <f t="shared" si="91"/>
        <v>0</v>
      </c>
      <c r="P1154" s="155">
        <f>IF(O1154=1,SUM($O$6:O1154),0)</f>
        <v>0</v>
      </c>
    </row>
    <row r="1155" spans="1:16" ht="15" customHeight="1">
      <c r="A1155" s="15"/>
      <c r="B1155" s="174">
        <v>26</v>
      </c>
      <c r="C1155" s="109" t="s">
        <v>889</v>
      </c>
      <c r="D1155" s="279" t="s">
        <v>47</v>
      </c>
      <c r="E1155" s="280" t="s">
        <v>14</v>
      </c>
      <c r="F1155" s="281">
        <v>115680</v>
      </c>
      <c r="G1155" s="281">
        <v>115680</v>
      </c>
      <c r="H1155" s="171"/>
      <c r="I1155" s="88">
        <f t="shared" si="92"/>
        <v>115680</v>
      </c>
      <c r="J1155" s="163">
        <f t="shared" si="88"/>
        <v>0</v>
      </c>
      <c r="K1155" s="155">
        <f t="shared" si="89"/>
        <v>0</v>
      </c>
      <c r="L1155" s="155">
        <f>IF(J1155=1,SUM($J$6:J1155),0)</f>
        <v>0</v>
      </c>
      <c r="M1155" s="155">
        <f>IF(K1155=1,SUM($K$6:K1155),0)</f>
        <v>0</v>
      </c>
      <c r="N1155" s="165">
        <f t="shared" si="90"/>
        <v>0</v>
      </c>
      <c r="O1155" s="155">
        <f t="shared" si="91"/>
        <v>0</v>
      </c>
      <c r="P1155" s="155">
        <f>IF(O1155=1,SUM($O$6:O1155),0)</f>
        <v>0</v>
      </c>
    </row>
    <row r="1156" spans="1:16" ht="15" customHeight="1">
      <c r="A1156" s="15"/>
      <c r="B1156" s="174">
        <v>27</v>
      </c>
      <c r="C1156" s="109" t="s">
        <v>890</v>
      </c>
      <c r="D1156" s="279" t="s">
        <v>47</v>
      </c>
      <c r="E1156" s="280" t="s">
        <v>14</v>
      </c>
      <c r="F1156" s="281">
        <v>118500</v>
      </c>
      <c r="G1156" s="281">
        <v>118500</v>
      </c>
      <c r="H1156" s="171"/>
      <c r="I1156" s="88">
        <f t="shared" si="92"/>
        <v>118500</v>
      </c>
      <c r="J1156" s="163">
        <f t="shared" si="88"/>
        <v>0</v>
      </c>
      <c r="K1156" s="155">
        <f t="shared" si="89"/>
        <v>0</v>
      </c>
      <c r="L1156" s="155">
        <f>IF(J1156=1,SUM($J$6:J1156),0)</f>
        <v>0</v>
      </c>
      <c r="M1156" s="155">
        <f>IF(K1156=1,SUM($K$6:K1156),0)</f>
        <v>0</v>
      </c>
      <c r="N1156" s="165">
        <f t="shared" si="90"/>
        <v>0</v>
      </c>
      <c r="O1156" s="155">
        <f t="shared" si="91"/>
        <v>0</v>
      </c>
      <c r="P1156" s="155">
        <f>IF(O1156=1,SUM($O$6:O1156),0)</f>
        <v>0</v>
      </c>
    </row>
    <row r="1157" spans="1:16" ht="15" customHeight="1">
      <c r="A1157" s="15"/>
      <c r="B1157" s="174">
        <v>28</v>
      </c>
      <c r="C1157" s="109" t="s">
        <v>891</v>
      </c>
      <c r="D1157" s="279" t="s">
        <v>47</v>
      </c>
      <c r="E1157" s="280" t="s">
        <v>14</v>
      </c>
      <c r="F1157" s="281">
        <v>118500</v>
      </c>
      <c r="G1157" s="281">
        <v>118500</v>
      </c>
      <c r="H1157" s="171"/>
      <c r="I1157" s="88">
        <f t="shared" si="92"/>
        <v>118500</v>
      </c>
      <c r="J1157" s="163">
        <f t="shared" si="88"/>
        <v>0</v>
      </c>
      <c r="K1157" s="155">
        <f t="shared" si="89"/>
        <v>0</v>
      </c>
      <c r="L1157" s="155">
        <f>IF(J1157=1,SUM($J$6:J1157),0)</f>
        <v>0</v>
      </c>
      <c r="M1157" s="155">
        <f>IF(K1157=1,SUM($K$6:K1157),0)</f>
        <v>0</v>
      </c>
      <c r="N1157" s="165">
        <f t="shared" si="90"/>
        <v>0</v>
      </c>
      <c r="O1157" s="155">
        <f t="shared" si="91"/>
        <v>0</v>
      </c>
      <c r="P1157" s="155">
        <f>IF(O1157=1,SUM($O$6:O1157),0)</f>
        <v>0</v>
      </c>
    </row>
    <row r="1158" spans="1:16" ht="15" customHeight="1">
      <c r="A1158" s="15"/>
      <c r="B1158" s="174">
        <v>29</v>
      </c>
      <c r="C1158" s="109" t="s">
        <v>892</v>
      </c>
      <c r="D1158" s="279" t="s">
        <v>47</v>
      </c>
      <c r="E1158" s="280" t="s">
        <v>14</v>
      </c>
      <c r="F1158" s="281">
        <v>117900</v>
      </c>
      <c r="G1158" s="281">
        <v>117900</v>
      </c>
      <c r="H1158" s="171"/>
      <c r="I1158" s="88">
        <f t="shared" si="92"/>
        <v>117900</v>
      </c>
      <c r="J1158" s="163">
        <f t="shared" si="88"/>
        <v>0</v>
      </c>
      <c r="K1158" s="155">
        <f t="shared" si="89"/>
        <v>0</v>
      </c>
      <c r="L1158" s="155">
        <f>IF(J1158=1,SUM($J$6:J1158),0)</f>
        <v>0</v>
      </c>
      <c r="M1158" s="155">
        <f>IF(K1158=1,SUM($K$6:K1158),0)</f>
        <v>0</v>
      </c>
      <c r="N1158" s="165">
        <f t="shared" si="90"/>
        <v>0</v>
      </c>
      <c r="O1158" s="155">
        <f t="shared" si="91"/>
        <v>0</v>
      </c>
      <c r="P1158" s="155">
        <f>IF(O1158=1,SUM($O$6:O1158),0)</f>
        <v>0</v>
      </c>
    </row>
    <row r="1159" spans="1:16" ht="15" customHeight="1">
      <c r="A1159" s="15"/>
      <c r="B1159" s="174">
        <v>30</v>
      </c>
      <c r="C1159" s="109" t="s">
        <v>893</v>
      </c>
      <c r="D1159" s="279" t="s">
        <v>47</v>
      </c>
      <c r="E1159" s="280" t="s">
        <v>14</v>
      </c>
      <c r="F1159" s="281">
        <v>120120</v>
      </c>
      <c r="G1159" s="281">
        <v>120120</v>
      </c>
      <c r="H1159" s="171"/>
      <c r="I1159" s="88">
        <f t="shared" si="92"/>
        <v>120120</v>
      </c>
      <c r="J1159" s="163">
        <f t="shared" si="88"/>
        <v>0</v>
      </c>
      <c r="K1159" s="155">
        <f t="shared" si="89"/>
        <v>0</v>
      </c>
      <c r="L1159" s="155">
        <f>IF(J1159=1,SUM($J$6:J1159),0)</f>
        <v>0</v>
      </c>
      <c r="M1159" s="155">
        <f>IF(K1159=1,SUM($K$6:K1159),0)</f>
        <v>0</v>
      </c>
      <c r="N1159" s="165">
        <f t="shared" si="90"/>
        <v>0</v>
      </c>
      <c r="O1159" s="155">
        <f t="shared" si="91"/>
        <v>0</v>
      </c>
      <c r="P1159" s="155">
        <f>IF(O1159=1,SUM($O$6:O1159),0)</f>
        <v>0</v>
      </c>
    </row>
    <row r="1160" spans="1:16" ht="15" customHeight="1">
      <c r="A1160" s="15"/>
      <c r="B1160" s="174">
        <v>31</v>
      </c>
      <c r="C1160" s="109" t="s">
        <v>894</v>
      </c>
      <c r="D1160" s="279" t="s">
        <v>47</v>
      </c>
      <c r="E1160" s="280" t="s">
        <v>14</v>
      </c>
      <c r="F1160" s="281">
        <v>50460</v>
      </c>
      <c r="G1160" s="281">
        <v>50460</v>
      </c>
      <c r="H1160" s="171"/>
      <c r="I1160" s="88">
        <f t="shared" si="92"/>
        <v>50460</v>
      </c>
      <c r="J1160" s="163">
        <f t="shared" si="88"/>
        <v>0</v>
      </c>
      <c r="K1160" s="155">
        <f t="shared" si="89"/>
        <v>0</v>
      </c>
      <c r="L1160" s="155">
        <f>IF(J1160=1,SUM($J$6:J1160),0)</f>
        <v>0</v>
      </c>
      <c r="M1160" s="155">
        <f>IF(K1160=1,SUM($K$6:K1160),0)</f>
        <v>0</v>
      </c>
      <c r="N1160" s="165">
        <f t="shared" si="90"/>
        <v>0</v>
      </c>
      <c r="O1160" s="155">
        <f t="shared" si="91"/>
        <v>0</v>
      </c>
      <c r="P1160" s="155">
        <f>IF(O1160=1,SUM($O$6:O1160),0)</f>
        <v>0</v>
      </c>
    </row>
    <row r="1161" spans="1:16" ht="15" customHeight="1">
      <c r="A1161" s="15"/>
      <c r="B1161" s="174">
        <v>32</v>
      </c>
      <c r="C1161" s="109" t="s">
        <v>895</v>
      </c>
      <c r="D1161" s="279" t="s">
        <v>47</v>
      </c>
      <c r="E1161" s="280" t="s">
        <v>14</v>
      </c>
      <c r="F1161" s="281">
        <v>50460</v>
      </c>
      <c r="G1161" s="281">
        <v>50460</v>
      </c>
      <c r="H1161" s="171"/>
      <c r="I1161" s="88">
        <f t="shared" si="92"/>
        <v>50460</v>
      </c>
      <c r="J1161" s="163">
        <f t="shared" ref="J1161:J1224" si="93">IF(D1161="MDU-KD",1,0)</f>
        <v>0</v>
      </c>
      <c r="K1161" s="155">
        <f t="shared" ref="K1161:K1224" si="94">IF(D1161="HDW",1,0)</f>
        <v>0</v>
      </c>
      <c r="L1161" s="155">
        <f>IF(J1161=1,SUM($J$6:J1161),0)</f>
        <v>0</v>
      </c>
      <c r="M1161" s="155">
        <f>IF(K1161=1,SUM($K$6:K1161),0)</f>
        <v>0</v>
      </c>
      <c r="N1161" s="165">
        <f t="shared" ref="N1161:N1224" si="95">IF(L1161=0,M1161,L1161)</f>
        <v>0</v>
      </c>
      <c r="O1161" s="155">
        <f t="shared" ref="O1161:O1224" si="96">IF(E1161=0,0,IF(LEFT(C1161,11)="Tiang Beton",1,0))</f>
        <v>0</v>
      </c>
      <c r="P1161" s="155">
        <f>IF(O1161=1,SUM($O$6:O1161),0)</f>
        <v>0</v>
      </c>
    </row>
    <row r="1162" spans="1:16" ht="15" customHeight="1">
      <c r="A1162" s="15"/>
      <c r="B1162" s="174">
        <v>33</v>
      </c>
      <c r="C1162" s="109" t="s">
        <v>896</v>
      </c>
      <c r="D1162" s="279" t="s">
        <v>47</v>
      </c>
      <c r="E1162" s="280" t="s">
        <v>14</v>
      </c>
      <c r="F1162" s="281">
        <v>41400</v>
      </c>
      <c r="G1162" s="281">
        <v>41400</v>
      </c>
      <c r="H1162" s="171"/>
      <c r="I1162" s="88">
        <f t="shared" si="92"/>
        <v>41400</v>
      </c>
      <c r="J1162" s="163">
        <f t="shared" si="93"/>
        <v>0</v>
      </c>
      <c r="K1162" s="155">
        <f t="shared" si="94"/>
        <v>0</v>
      </c>
      <c r="L1162" s="155">
        <f>IF(J1162=1,SUM($J$6:J1162),0)</f>
        <v>0</v>
      </c>
      <c r="M1162" s="155">
        <f>IF(K1162=1,SUM($K$6:K1162),0)</f>
        <v>0</v>
      </c>
      <c r="N1162" s="165">
        <f t="shared" si="95"/>
        <v>0</v>
      </c>
      <c r="O1162" s="155">
        <f t="shared" si="96"/>
        <v>0</v>
      </c>
      <c r="P1162" s="155">
        <f>IF(O1162=1,SUM($O$6:O1162),0)</f>
        <v>0</v>
      </c>
    </row>
    <row r="1163" spans="1:16" ht="15" customHeight="1">
      <c r="A1163" s="15"/>
      <c r="B1163" s="174">
        <v>34</v>
      </c>
      <c r="C1163" s="109" t="s">
        <v>897</v>
      </c>
      <c r="D1163" s="279" t="s">
        <v>47</v>
      </c>
      <c r="E1163" s="280" t="s">
        <v>14</v>
      </c>
      <c r="F1163" s="281">
        <v>61140</v>
      </c>
      <c r="G1163" s="281">
        <v>61140</v>
      </c>
      <c r="H1163" s="171"/>
      <c r="I1163" s="88">
        <f t="shared" si="92"/>
        <v>61140</v>
      </c>
      <c r="J1163" s="163">
        <f t="shared" si="93"/>
        <v>0</v>
      </c>
      <c r="K1163" s="155">
        <f t="shared" si="94"/>
        <v>0</v>
      </c>
      <c r="L1163" s="155">
        <f>IF(J1163=1,SUM($J$6:J1163),0)</f>
        <v>0</v>
      </c>
      <c r="M1163" s="155">
        <f>IF(K1163=1,SUM($K$6:K1163),0)</f>
        <v>0</v>
      </c>
      <c r="N1163" s="165">
        <f t="shared" si="95"/>
        <v>0</v>
      </c>
      <c r="O1163" s="155">
        <f t="shared" si="96"/>
        <v>0</v>
      </c>
      <c r="P1163" s="155">
        <f>IF(O1163=1,SUM($O$6:O1163),0)</f>
        <v>0</v>
      </c>
    </row>
    <row r="1164" spans="1:16" ht="15" customHeight="1">
      <c r="A1164" s="15"/>
      <c r="B1164" s="174">
        <v>35</v>
      </c>
      <c r="C1164" s="109" t="s">
        <v>898</v>
      </c>
      <c r="D1164" s="279" t="s">
        <v>47</v>
      </c>
      <c r="E1164" s="280" t="s">
        <v>14</v>
      </c>
      <c r="F1164" s="281">
        <v>61140</v>
      </c>
      <c r="G1164" s="281">
        <v>61140</v>
      </c>
      <c r="H1164" s="171"/>
      <c r="I1164" s="88">
        <f t="shared" si="92"/>
        <v>61140</v>
      </c>
      <c r="J1164" s="163">
        <f t="shared" si="93"/>
        <v>0</v>
      </c>
      <c r="K1164" s="155">
        <f t="shared" si="94"/>
        <v>0</v>
      </c>
      <c r="L1164" s="155">
        <f>IF(J1164=1,SUM($J$6:J1164),0)</f>
        <v>0</v>
      </c>
      <c r="M1164" s="155">
        <f>IF(K1164=1,SUM($K$6:K1164),0)</f>
        <v>0</v>
      </c>
      <c r="N1164" s="165">
        <f t="shared" si="95"/>
        <v>0</v>
      </c>
      <c r="O1164" s="155">
        <f t="shared" si="96"/>
        <v>0</v>
      </c>
      <c r="P1164" s="155">
        <f>IF(O1164=1,SUM($O$6:O1164),0)</f>
        <v>0</v>
      </c>
    </row>
    <row r="1165" spans="1:16" ht="15" customHeight="1">
      <c r="A1165" s="15"/>
      <c r="B1165" s="174">
        <v>36</v>
      </c>
      <c r="C1165" s="109" t="s">
        <v>899</v>
      </c>
      <c r="D1165" s="279" t="s">
        <v>47</v>
      </c>
      <c r="E1165" s="280" t="s">
        <v>14</v>
      </c>
      <c r="F1165" s="281">
        <v>55380</v>
      </c>
      <c r="G1165" s="281">
        <v>55380</v>
      </c>
      <c r="H1165" s="171"/>
      <c r="I1165" s="88">
        <f t="shared" si="92"/>
        <v>55380</v>
      </c>
      <c r="J1165" s="163">
        <f t="shared" si="93"/>
        <v>0</v>
      </c>
      <c r="K1165" s="155">
        <f t="shared" si="94"/>
        <v>0</v>
      </c>
      <c r="L1165" s="155">
        <f>IF(J1165=1,SUM($J$6:J1165),0)</f>
        <v>0</v>
      </c>
      <c r="M1165" s="155">
        <f>IF(K1165=1,SUM($K$6:K1165),0)</f>
        <v>0</v>
      </c>
      <c r="N1165" s="165">
        <f t="shared" si="95"/>
        <v>0</v>
      </c>
      <c r="O1165" s="155">
        <f t="shared" si="96"/>
        <v>0</v>
      </c>
      <c r="P1165" s="155">
        <f>IF(O1165=1,SUM($O$6:O1165),0)</f>
        <v>0</v>
      </c>
    </row>
    <row r="1166" spans="1:16" ht="15" customHeight="1">
      <c r="A1166" s="15"/>
      <c r="B1166" s="174">
        <v>37</v>
      </c>
      <c r="C1166" s="109" t="s">
        <v>900</v>
      </c>
      <c r="D1166" s="279" t="s">
        <v>47</v>
      </c>
      <c r="E1166" s="280" t="s">
        <v>14</v>
      </c>
      <c r="F1166" s="281">
        <v>61860</v>
      </c>
      <c r="G1166" s="281">
        <v>61860</v>
      </c>
      <c r="H1166" s="171"/>
      <c r="I1166" s="88">
        <f t="shared" si="92"/>
        <v>61860</v>
      </c>
      <c r="J1166" s="163">
        <f t="shared" si="93"/>
        <v>0</v>
      </c>
      <c r="K1166" s="155">
        <f t="shared" si="94"/>
        <v>0</v>
      </c>
      <c r="L1166" s="155">
        <f>IF(J1166=1,SUM($J$6:J1166),0)</f>
        <v>0</v>
      </c>
      <c r="M1166" s="155">
        <f>IF(K1166=1,SUM($K$6:K1166),0)</f>
        <v>0</v>
      </c>
      <c r="N1166" s="165">
        <f t="shared" si="95"/>
        <v>0</v>
      </c>
      <c r="O1166" s="155">
        <f t="shared" si="96"/>
        <v>0</v>
      </c>
      <c r="P1166" s="155">
        <f>IF(O1166=1,SUM($O$6:O1166),0)</f>
        <v>0</v>
      </c>
    </row>
    <row r="1167" spans="1:16" ht="15" customHeight="1">
      <c r="A1167" s="15"/>
      <c r="B1167" s="174">
        <v>38</v>
      </c>
      <c r="C1167" s="109" t="s">
        <v>901</v>
      </c>
      <c r="D1167" s="279" t="s">
        <v>47</v>
      </c>
      <c r="E1167" s="280" t="s">
        <v>14</v>
      </c>
      <c r="F1167" s="281">
        <v>63900</v>
      </c>
      <c r="G1167" s="281">
        <v>63900</v>
      </c>
      <c r="H1167" s="171"/>
      <c r="I1167" s="88">
        <f t="shared" si="92"/>
        <v>63900</v>
      </c>
      <c r="J1167" s="163">
        <f t="shared" si="93"/>
        <v>0</v>
      </c>
      <c r="K1167" s="155">
        <f t="shared" si="94"/>
        <v>0</v>
      </c>
      <c r="L1167" s="155">
        <f>IF(J1167=1,SUM($J$6:J1167),0)</f>
        <v>0</v>
      </c>
      <c r="M1167" s="155">
        <f>IF(K1167=1,SUM($K$6:K1167),0)</f>
        <v>0</v>
      </c>
      <c r="N1167" s="165">
        <f t="shared" si="95"/>
        <v>0</v>
      </c>
      <c r="O1167" s="155">
        <f t="shared" si="96"/>
        <v>0</v>
      </c>
      <c r="P1167" s="155">
        <f>IF(O1167=1,SUM($O$6:O1167),0)</f>
        <v>0</v>
      </c>
    </row>
    <row r="1168" spans="1:16" ht="15" customHeight="1">
      <c r="A1168" s="15"/>
      <c r="B1168" s="174">
        <v>39</v>
      </c>
      <c r="C1168" s="109" t="s">
        <v>902</v>
      </c>
      <c r="D1168" s="279" t="s">
        <v>47</v>
      </c>
      <c r="E1168" s="280" t="s">
        <v>14</v>
      </c>
      <c r="F1168" s="281">
        <v>59220</v>
      </c>
      <c r="G1168" s="281">
        <v>59220</v>
      </c>
      <c r="H1168" s="171"/>
      <c r="I1168" s="88">
        <f t="shared" si="92"/>
        <v>59220</v>
      </c>
      <c r="J1168" s="163">
        <f t="shared" si="93"/>
        <v>0</v>
      </c>
      <c r="K1168" s="155">
        <f t="shared" si="94"/>
        <v>0</v>
      </c>
      <c r="L1168" s="155">
        <f>IF(J1168=1,SUM($J$6:J1168),0)</f>
        <v>0</v>
      </c>
      <c r="M1168" s="155">
        <f>IF(K1168=1,SUM($K$6:K1168),0)</f>
        <v>0</v>
      </c>
      <c r="N1168" s="165">
        <f t="shared" si="95"/>
        <v>0</v>
      </c>
      <c r="O1168" s="155">
        <f t="shared" si="96"/>
        <v>0</v>
      </c>
      <c r="P1168" s="155">
        <f>IF(O1168=1,SUM($O$6:O1168),0)</f>
        <v>0</v>
      </c>
    </row>
    <row r="1169" spans="1:16" ht="15" customHeight="1">
      <c r="A1169" s="15"/>
      <c r="B1169" s="194"/>
      <c r="C1169" s="109" t="s">
        <v>48</v>
      </c>
      <c r="D1169" s="279" t="s">
        <v>48</v>
      </c>
      <c r="E1169" s="280"/>
      <c r="F1169" s="281">
        <v>0</v>
      </c>
      <c r="G1169" s="281">
        <v>0</v>
      </c>
      <c r="H1169" s="171"/>
      <c r="I1169" s="88">
        <f t="shared" si="92"/>
        <v>0</v>
      </c>
      <c r="J1169" s="163">
        <f t="shared" si="93"/>
        <v>0</v>
      </c>
      <c r="K1169" s="155">
        <f t="shared" si="94"/>
        <v>0</v>
      </c>
      <c r="L1169" s="155">
        <f>IF(J1169=1,SUM($J$6:J1169),0)</f>
        <v>0</v>
      </c>
      <c r="M1169" s="155">
        <f>IF(K1169=1,SUM($K$6:K1169),0)</f>
        <v>0</v>
      </c>
      <c r="N1169" s="165">
        <f t="shared" si="95"/>
        <v>0</v>
      </c>
      <c r="O1169" s="155">
        <f t="shared" si="96"/>
        <v>0</v>
      </c>
      <c r="P1169" s="155">
        <f>IF(O1169=1,SUM($O$6:O1169),0)</f>
        <v>0</v>
      </c>
    </row>
    <row r="1170" spans="1:16" ht="15" customHeight="1">
      <c r="A1170" s="15"/>
      <c r="B1170" s="194" t="s">
        <v>1031</v>
      </c>
      <c r="C1170" s="109" t="s">
        <v>722</v>
      </c>
      <c r="D1170" s="279" t="s">
        <v>48</v>
      </c>
      <c r="E1170" s="280"/>
      <c r="F1170" s="281">
        <v>0</v>
      </c>
      <c r="G1170" s="281">
        <v>0</v>
      </c>
      <c r="H1170" s="171"/>
      <c r="I1170" s="88">
        <f t="shared" si="92"/>
        <v>0</v>
      </c>
      <c r="J1170" s="163">
        <f t="shared" si="93"/>
        <v>0</v>
      </c>
      <c r="K1170" s="155">
        <f t="shared" si="94"/>
        <v>0</v>
      </c>
      <c r="L1170" s="155">
        <f>IF(J1170=1,SUM($J$6:J1170),0)</f>
        <v>0</v>
      </c>
      <c r="M1170" s="155">
        <f>IF(K1170=1,SUM($K$6:K1170),0)</f>
        <v>0</v>
      </c>
      <c r="N1170" s="165">
        <f t="shared" si="95"/>
        <v>0</v>
      </c>
      <c r="O1170" s="155">
        <f t="shared" si="96"/>
        <v>0</v>
      </c>
      <c r="P1170" s="155">
        <f>IF(O1170=1,SUM($O$6:O1170),0)</f>
        <v>0</v>
      </c>
    </row>
    <row r="1171" spans="1:16" ht="15" customHeight="1">
      <c r="A1171" s="15"/>
      <c r="B1171" s="174">
        <v>1</v>
      </c>
      <c r="C1171" s="109" t="s">
        <v>903</v>
      </c>
      <c r="D1171" s="279" t="s">
        <v>47</v>
      </c>
      <c r="E1171" s="280" t="s">
        <v>14</v>
      </c>
      <c r="F1171" s="281">
        <v>89700</v>
      </c>
      <c r="G1171" s="281">
        <v>89700</v>
      </c>
      <c r="H1171" s="171"/>
      <c r="I1171" s="88">
        <f t="shared" si="92"/>
        <v>89700</v>
      </c>
      <c r="J1171" s="163">
        <f t="shared" si="93"/>
        <v>0</v>
      </c>
      <c r="K1171" s="155">
        <f t="shared" si="94"/>
        <v>0</v>
      </c>
      <c r="L1171" s="155">
        <f>IF(J1171=1,SUM($J$6:J1171),0)</f>
        <v>0</v>
      </c>
      <c r="M1171" s="155">
        <f>IF(K1171=1,SUM($K$6:K1171),0)</f>
        <v>0</v>
      </c>
      <c r="N1171" s="165">
        <f t="shared" si="95"/>
        <v>0</v>
      </c>
      <c r="O1171" s="155">
        <f t="shared" si="96"/>
        <v>0</v>
      </c>
      <c r="P1171" s="155">
        <f>IF(O1171=1,SUM($O$6:O1171),0)</f>
        <v>0</v>
      </c>
    </row>
    <row r="1172" spans="1:16" ht="15" customHeight="1">
      <c r="A1172" s="15"/>
      <c r="B1172" s="174">
        <v>2</v>
      </c>
      <c r="C1172" s="109" t="s">
        <v>904</v>
      </c>
      <c r="D1172" s="279" t="s">
        <v>47</v>
      </c>
      <c r="E1172" s="280" t="s">
        <v>14</v>
      </c>
      <c r="F1172" s="281">
        <v>91200</v>
      </c>
      <c r="G1172" s="281">
        <v>91200</v>
      </c>
      <c r="H1172" s="171"/>
      <c r="I1172" s="88">
        <f t="shared" si="92"/>
        <v>91200</v>
      </c>
      <c r="J1172" s="163">
        <f t="shared" si="93"/>
        <v>0</v>
      </c>
      <c r="K1172" s="155">
        <f t="shared" si="94"/>
        <v>0</v>
      </c>
      <c r="L1172" s="155">
        <f>IF(J1172=1,SUM($J$6:J1172),0)</f>
        <v>0</v>
      </c>
      <c r="M1172" s="155">
        <f>IF(K1172=1,SUM($K$6:K1172),0)</f>
        <v>0</v>
      </c>
      <c r="N1172" s="165">
        <f t="shared" si="95"/>
        <v>0</v>
      </c>
      <c r="O1172" s="155">
        <f t="shared" si="96"/>
        <v>0</v>
      </c>
      <c r="P1172" s="155">
        <f>IF(O1172=1,SUM($O$6:O1172),0)</f>
        <v>0</v>
      </c>
    </row>
    <row r="1173" spans="1:16" ht="15" customHeight="1">
      <c r="A1173" s="15"/>
      <c r="B1173" s="174">
        <v>3</v>
      </c>
      <c r="C1173" s="109" t="s">
        <v>905</v>
      </c>
      <c r="D1173" s="279" t="s">
        <v>47</v>
      </c>
      <c r="E1173" s="280" t="s">
        <v>14</v>
      </c>
      <c r="F1173" s="281">
        <v>95640</v>
      </c>
      <c r="G1173" s="281">
        <v>95640</v>
      </c>
      <c r="H1173" s="171"/>
      <c r="I1173" s="88">
        <f t="shared" si="92"/>
        <v>95640</v>
      </c>
      <c r="J1173" s="163">
        <f t="shared" si="93"/>
        <v>0</v>
      </c>
      <c r="K1173" s="155">
        <f t="shared" si="94"/>
        <v>0</v>
      </c>
      <c r="L1173" s="155">
        <f>IF(J1173=1,SUM($J$6:J1173),0)</f>
        <v>0</v>
      </c>
      <c r="M1173" s="155">
        <f>IF(K1173=1,SUM($K$6:K1173),0)</f>
        <v>0</v>
      </c>
      <c r="N1173" s="165">
        <f t="shared" si="95"/>
        <v>0</v>
      </c>
      <c r="O1173" s="155">
        <f t="shared" si="96"/>
        <v>0</v>
      </c>
      <c r="P1173" s="155">
        <f>IF(O1173=1,SUM($O$6:O1173),0)</f>
        <v>0</v>
      </c>
    </row>
    <row r="1174" spans="1:16" ht="15" customHeight="1">
      <c r="A1174" s="15"/>
      <c r="B1174" s="174">
        <v>4</v>
      </c>
      <c r="C1174" s="109" t="s">
        <v>906</v>
      </c>
      <c r="D1174" s="279" t="s">
        <v>47</v>
      </c>
      <c r="E1174" s="280" t="s">
        <v>14</v>
      </c>
      <c r="F1174" s="281">
        <v>95640</v>
      </c>
      <c r="G1174" s="281">
        <v>95640</v>
      </c>
      <c r="H1174" s="171"/>
      <c r="I1174" s="88">
        <f t="shared" si="92"/>
        <v>95640</v>
      </c>
      <c r="J1174" s="163">
        <f t="shared" si="93"/>
        <v>0</v>
      </c>
      <c r="K1174" s="155">
        <f t="shared" si="94"/>
        <v>0</v>
      </c>
      <c r="L1174" s="155">
        <f>IF(J1174=1,SUM($J$6:J1174),0)</f>
        <v>0</v>
      </c>
      <c r="M1174" s="155">
        <f>IF(K1174=1,SUM($K$6:K1174),0)</f>
        <v>0</v>
      </c>
      <c r="N1174" s="165">
        <f t="shared" si="95"/>
        <v>0</v>
      </c>
      <c r="O1174" s="155">
        <f t="shared" si="96"/>
        <v>0</v>
      </c>
      <c r="P1174" s="155">
        <f>IF(O1174=1,SUM($O$6:O1174),0)</f>
        <v>0</v>
      </c>
    </row>
    <row r="1175" spans="1:16" ht="15" customHeight="1">
      <c r="A1175" s="15"/>
      <c r="B1175" s="174">
        <v>5</v>
      </c>
      <c r="C1175" s="109" t="s">
        <v>907</v>
      </c>
      <c r="D1175" s="279" t="s">
        <v>47</v>
      </c>
      <c r="E1175" s="280" t="s">
        <v>14</v>
      </c>
      <c r="F1175" s="281">
        <v>116340</v>
      </c>
      <c r="G1175" s="281">
        <v>116340</v>
      </c>
      <c r="H1175" s="171"/>
      <c r="I1175" s="88">
        <f t="shared" si="92"/>
        <v>116340</v>
      </c>
      <c r="J1175" s="163">
        <f t="shared" si="93"/>
        <v>0</v>
      </c>
      <c r="K1175" s="155">
        <f t="shared" si="94"/>
        <v>0</v>
      </c>
      <c r="L1175" s="155">
        <f>IF(J1175=1,SUM($J$6:J1175),0)</f>
        <v>0</v>
      </c>
      <c r="M1175" s="155">
        <f>IF(K1175=1,SUM($K$6:K1175),0)</f>
        <v>0</v>
      </c>
      <c r="N1175" s="165">
        <f t="shared" si="95"/>
        <v>0</v>
      </c>
      <c r="O1175" s="155">
        <f t="shared" si="96"/>
        <v>0</v>
      </c>
      <c r="P1175" s="155">
        <f>IF(O1175=1,SUM($O$6:O1175),0)</f>
        <v>0</v>
      </c>
    </row>
    <row r="1176" spans="1:16" ht="15" customHeight="1">
      <c r="A1176" s="15"/>
      <c r="B1176" s="174">
        <v>6</v>
      </c>
      <c r="C1176" s="109" t="s">
        <v>908</v>
      </c>
      <c r="D1176" s="279" t="s">
        <v>47</v>
      </c>
      <c r="E1176" s="280" t="s">
        <v>14</v>
      </c>
      <c r="F1176" s="281">
        <v>115020</v>
      </c>
      <c r="G1176" s="281">
        <v>115020</v>
      </c>
      <c r="H1176" s="171"/>
      <c r="I1176" s="88">
        <f t="shared" si="92"/>
        <v>115020</v>
      </c>
      <c r="J1176" s="163">
        <f t="shared" si="93"/>
        <v>0</v>
      </c>
      <c r="K1176" s="155">
        <f t="shared" si="94"/>
        <v>0</v>
      </c>
      <c r="L1176" s="155">
        <f>IF(J1176=1,SUM($J$6:J1176),0)</f>
        <v>0</v>
      </c>
      <c r="M1176" s="155">
        <f>IF(K1176=1,SUM($K$6:K1176),0)</f>
        <v>0</v>
      </c>
      <c r="N1176" s="165">
        <f t="shared" si="95"/>
        <v>0</v>
      </c>
      <c r="O1176" s="155">
        <f t="shared" si="96"/>
        <v>0</v>
      </c>
      <c r="P1176" s="155">
        <f>IF(O1176=1,SUM($O$6:O1176),0)</f>
        <v>0</v>
      </c>
    </row>
    <row r="1177" spans="1:16" ht="15" customHeight="1">
      <c r="A1177" s="15"/>
      <c r="B1177" s="174">
        <v>7</v>
      </c>
      <c r="C1177" s="109" t="s">
        <v>909</v>
      </c>
      <c r="D1177" s="279" t="s">
        <v>47</v>
      </c>
      <c r="E1177" s="280" t="s">
        <v>14</v>
      </c>
      <c r="F1177" s="281">
        <v>115020</v>
      </c>
      <c r="G1177" s="281">
        <v>115020</v>
      </c>
      <c r="H1177" s="171"/>
      <c r="I1177" s="88">
        <f t="shared" si="92"/>
        <v>115020</v>
      </c>
      <c r="J1177" s="163">
        <f t="shared" si="93"/>
        <v>0</v>
      </c>
      <c r="K1177" s="155">
        <f t="shared" si="94"/>
        <v>0</v>
      </c>
      <c r="L1177" s="155">
        <f>IF(J1177=1,SUM($J$6:J1177),0)</f>
        <v>0</v>
      </c>
      <c r="M1177" s="155">
        <f>IF(K1177=1,SUM($K$6:K1177),0)</f>
        <v>0</v>
      </c>
      <c r="N1177" s="165">
        <f t="shared" si="95"/>
        <v>0</v>
      </c>
      <c r="O1177" s="155">
        <f t="shared" si="96"/>
        <v>0</v>
      </c>
      <c r="P1177" s="155">
        <f>IF(O1177=1,SUM($O$6:O1177),0)</f>
        <v>0</v>
      </c>
    </row>
    <row r="1178" spans="1:16" ht="15" customHeight="1">
      <c r="A1178" s="15"/>
      <c r="B1178" s="174">
        <v>8</v>
      </c>
      <c r="C1178" s="109" t="s">
        <v>910</v>
      </c>
      <c r="D1178" s="279" t="s">
        <v>47</v>
      </c>
      <c r="E1178" s="280" t="s">
        <v>14</v>
      </c>
      <c r="F1178" s="281">
        <v>115020</v>
      </c>
      <c r="G1178" s="281">
        <v>115020</v>
      </c>
      <c r="H1178" s="171"/>
      <c r="I1178" s="88">
        <f t="shared" si="92"/>
        <v>115020</v>
      </c>
      <c r="J1178" s="163">
        <f t="shared" si="93"/>
        <v>0</v>
      </c>
      <c r="K1178" s="155">
        <f t="shared" si="94"/>
        <v>0</v>
      </c>
      <c r="L1178" s="155">
        <f>IF(J1178=1,SUM($J$6:J1178),0)</f>
        <v>0</v>
      </c>
      <c r="M1178" s="155">
        <f>IF(K1178=1,SUM($K$6:K1178),0)</f>
        <v>0</v>
      </c>
      <c r="N1178" s="165">
        <f t="shared" si="95"/>
        <v>0</v>
      </c>
      <c r="O1178" s="155">
        <f t="shared" si="96"/>
        <v>0</v>
      </c>
      <c r="P1178" s="155">
        <f>IF(O1178=1,SUM($O$6:O1178),0)</f>
        <v>0</v>
      </c>
    </row>
    <row r="1179" spans="1:16" ht="15" customHeight="1">
      <c r="A1179" s="15"/>
      <c r="B1179" s="174">
        <v>9</v>
      </c>
      <c r="C1179" s="109" t="s">
        <v>911</v>
      </c>
      <c r="D1179" s="279" t="s">
        <v>47</v>
      </c>
      <c r="E1179" s="280" t="s">
        <v>14</v>
      </c>
      <c r="F1179" s="281">
        <v>117900</v>
      </c>
      <c r="G1179" s="281">
        <v>117900</v>
      </c>
      <c r="H1179" s="171"/>
      <c r="I1179" s="88">
        <f t="shared" si="92"/>
        <v>117900</v>
      </c>
      <c r="J1179" s="163">
        <f t="shared" si="93"/>
        <v>0</v>
      </c>
      <c r="K1179" s="155">
        <f t="shared" si="94"/>
        <v>0</v>
      </c>
      <c r="L1179" s="155">
        <f>IF(J1179=1,SUM($J$6:J1179),0)</f>
        <v>0</v>
      </c>
      <c r="M1179" s="155">
        <f>IF(K1179=1,SUM($K$6:K1179),0)</f>
        <v>0</v>
      </c>
      <c r="N1179" s="165">
        <f t="shared" si="95"/>
        <v>0</v>
      </c>
      <c r="O1179" s="155">
        <f t="shared" si="96"/>
        <v>0</v>
      </c>
      <c r="P1179" s="155">
        <f>IF(O1179=1,SUM($O$6:O1179),0)</f>
        <v>0</v>
      </c>
    </row>
    <row r="1180" spans="1:16" ht="15" customHeight="1">
      <c r="A1180" s="15"/>
      <c r="B1180" s="174">
        <v>10</v>
      </c>
      <c r="C1180" s="109" t="s">
        <v>912</v>
      </c>
      <c r="D1180" s="279" t="s">
        <v>47</v>
      </c>
      <c r="E1180" s="280" t="s">
        <v>14</v>
      </c>
      <c r="F1180" s="281">
        <v>136860</v>
      </c>
      <c r="G1180" s="281">
        <v>136860</v>
      </c>
      <c r="H1180" s="171"/>
      <c r="I1180" s="88">
        <f t="shared" si="92"/>
        <v>136860</v>
      </c>
      <c r="J1180" s="163">
        <f t="shared" si="93"/>
        <v>0</v>
      </c>
      <c r="K1180" s="155">
        <f t="shared" si="94"/>
        <v>0</v>
      </c>
      <c r="L1180" s="155">
        <f>IF(J1180=1,SUM($J$6:J1180),0)</f>
        <v>0</v>
      </c>
      <c r="M1180" s="155">
        <f>IF(K1180=1,SUM($K$6:K1180),0)</f>
        <v>0</v>
      </c>
      <c r="N1180" s="165">
        <f t="shared" si="95"/>
        <v>0</v>
      </c>
      <c r="O1180" s="155">
        <f t="shared" si="96"/>
        <v>0</v>
      </c>
      <c r="P1180" s="155">
        <f>IF(O1180=1,SUM($O$6:O1180),0)</f>
        <v>0</v>
      </c>
    </row>
    <row r="1181" spans="1:16" ht="15" customHeight="1">
      <c r="A1181" s="15"/>
      <c r="B1181" s="174">
        <v>11</v>
      </c>
      <c r="C1181" s="109" t="s">
        <v>913</v>
      </c>
      <c r="D1181" s="279" t="s">
        <v>47</v>
      </c>
      <c r="E1181" s="280" t="s">
        <v>14</v>
      </c>
      <c r="F1181" s="281">
        <v>220920</v>
      </c>
      <c r="G1181" s="281">
        <v>220920</v>
      </c>
      <c r="H1181" s="171"/>
      <c r="I1181" s="88">
        <f t="shared" si="92"/>
        <v>220920</v>
      </c>
      <c r="J1181" s="163">
        <f t="shared" si="93"/>
        <v>0</v>
      </c>
      <c r="K1181" s="155">
        <f t="shared" si="94"/>
        <v>0</v>
      </c>
      <c r="L1181" s="155">
        <f>IF(J1181=1,SUM($J$6:J1181),0)</f>
        <v>0</v>
      </c>
      <c r="M1181" s="155">
        <f>IF(K1181=1,SUM($K$6:K1181),0)</f>
        <v>0</v>
      </c>
      <c r="N1181" s="165">
        <f t="shared" si="95"/>
        <v>0</v>
      </c>
      <c r="O1181" s="155">
        <f t="shared" si="96"/>
        <v>0</v>
      </c>
      <c r="P1181" s="155">
        <f>IF(O1181=1,SUM($O$6:O1181),0)</f>
        <v>0</v>
      </c>
    </row>
    <row r="1182" spans="1:16" ht="15" customHeight="1">
      <c r="A1182" s="15"/>
      <c r="B1182" s="174">
        <v>12</v>
      </c>
      <c r="C1182" s="109" t="s">
        <v>914</v>
      </c>
      <c r="D1182" s="279" t="s">
        <v>47</v>
      </c>
      <c r="E1182" s="280" t="s">
        <v>14</v>
      </c>
      <c r="F1182" s="281">
        <v>220920</v>
      </c>
      <c r="G1182" s="281">
        <v>220920</v>
      </c>
      <c r="H1182" s="171"/>
      <c r="I1182" s="88">
        <f t="shared" si="92"/>
        <v>220920</v>
      </c>
      <c r="J1182" s="163">
        <f t="shared" si="93"/>
        <v>0</v>
      </c>
      <c r="K1182" s="155">
        <f t="shared" si="94"/>
        <v>0</v>
      </c>
      <c r="L1182" s="155">
        <f>IF(J1182=1,SUM($J$6:J1182),0)</f>
        <v>0</v>
      </c>
      <c r="M1182" s="155">
        <f>IF(K1182=1,SUM($K$6:K1182),0)</f>
        <v>0</v>
      </c>
      <c r="N1182" s="165">
        <f t="shared" si="95"/>
        <v>0</v>
      </c>
      <c r="O1182" s="155">
        <f t="shared" si="96"/>
        <v>0</v>
      </c>
      <c r="P1182" s="155">
        <f>IF(O1182=1,SUM($O$6:O1182),0)</f>
        <v>0</v>
      </c>
    </row>
    <row r="1183" spans="1:16" ht="15" customHeight="1">
      <c r="A1183" s="15"/>
      <c r="B1183" s="194"/>
      <c r="C1183" s="109"/>
      <c r="D1183" s="279" t="s">
        <v>48</v>
      </c>
      <c r="E1183" s="280"/>
      <c r="F1183" s="281">
        <v>0</v>
      </c>
      <c r="G1183" s="281">
        <v>0</v>
      </c>
      <c r="H1183" s="171"/>
      <c r="I1183" s="88">
        <f t="shared" si="92"/>
        <v>0</v>
      </c>
      <c r="J1183" s="163">
        <f t="shared" si="93"/>
        <v>0</v>
      </c>
      <c r="K1183" s="155">
        <f t="shared" si="94"/>
        <v>0</v>
      </c>
      <c r="L1183" s="155">
        <f>IF(J1183=1,SUM($J$6:J1183),0)</f>
        <v>0</v>
      </c>
      <c r="M1183" s="155">
        <f>IF(K1183=1,SUM($K$6:K1183),0)</f>
        <v>0</v>
      </c>
      <c r="N1183" s="165">
        <f t="shared" si="95"/>
        <v>0</v>
      </c>
      <c r="O1183" s="155">
        <f t="shared" si="96"/>
        <v>0</v>
      </c>
      <c r="P1183" s="155">
        <f>IF(O1183=1,SUM($O$6:O1183),0)</f>
        <v>0</v>
      </c>
    </row>
    <row r="1184" spans="1:16" ht="15" customHeight="1">
      <c r="A1184" s="15"/>
      <c r="B1184" s="194" t="s">
        <v>1031</v>
      </c>
      <c r="C1184" s="109" t="s">
        <v>1059</v>
      </c>
      <c r="D1184" s="279" t="s">
        <v>48</v>
      </c>
      <c r="E1184" s="280"/>
      <c r="F1184" s="281">
        <v>0</v>
      </c>
      <c r="G1184" s="281">
        <v>0</v>
      </c>
      <c r="H1184" s="171"/>
      <c r="I1184" s="88">
        <f t="shared" si="92"/>
        <v>0</v>
      </c>
      <c r="J1184" s="163">
        <f t="shared" si="93"/>
        <v>0</v>
      </c>
      <c r="K1184" s="155">
        <f t="shared" si="94"/>
        <v>0</v>
      </c>
      <c r="L1184" s="155">
        <f>IF(J1184=1,SUM($J$6:J1184),0)</f>
        <v>0</v>
      </c>
      <c r="M1184" s="155">
        <f>IF(K1184=1,SUM($K$6:K1184),0)</f>
        <v>0</v>
      </c>
      <c r="N1184" s="165">
        <f t="shared" si="95"/>
        <v>0</v>
      </c>
      <c r="O1184" s="155">
        <f t="shared" si="96"/>
        <v>0</v>
      </c>
      <c r="P1184" s="155">
        <f>IF(O1184=1,SUM($O$6:O1184),0)</f>
        <v>0</v>
      </c>
    </row>
    <row r="1185" spans="1:16" ht="15" customHeight="1">
      <c r="A1185" s="15"/>
      <c r="B1185" s="194">
        <v>1</v>
      </c>
      <c r="C1185" s="109" t="s">
        <v>1173</v>
      </c>
      <c r="D1185" s="279" t="s">
        <v>47</v>
      </c>
      <c r="E1185" s="280" t="s">
        <v>14</v>
      </c>
      <c r="F1185" s="281">
        <v>19440</v>
      </c>
      <c r="G1185" s="281">
        <v>19440</v>
      </c>
      <c r="H1185" s="171"/>
      <c r="I1185" s="88">
        <f t="shared" ref="I1185:I1249" si="97">IF($I$5=$G$4,G1185,(IF($I$5=$F$4,F1185,0)))</f>
        <v>19440</v>
      </c>
      <c r="J1185" s="163">
        <f t="shared" si="93"/>
        <v>0</v>
      </c>
      <c r="K1185" s="155">
        <f t="shared" si="94"/>
        <v>0</v>
      </c>
      <c r="L1185" s="155">
        <f>IF(J1185=1,SUM($J$6:J1185),0)</f>
        <v>0</v>
      </c>
      <c r="M1185" s="155">
        <f>IF(K1185=1,SUM($K$6:K1185),0)</f>
        <v>0</v>
      </c>
      <c r="N1185" s="165">
        <f t="shared" si="95"/>
        <v>0</v>
      </c>
      <c r="O1185" s="155">
        <f t="shared" si="96"/>
        <v>0</v>
      </c>
      <c r="P1185" s="155">
        <f>IF(O1185=1,SUM($O$6:O1185),0)</f>
        <v>0</v>
      </c>
    </row>
    <row r="1186" spans="1:16" ht="15" customHeight="1">
      <c r="A1186" s="15"/>
      <c r="B1186" s="194">
        <v>2</v>
      </c>
      <c r="C1186" s="109" t="s">
        <v>1174</v>
      </c>
      <c r="D1186" s="279" t="s">
        <v>47</v>
      </c>
      <c r="E1186" s="280" t="s">
        <v>14</v>
      </c>
      <c r="F1186" s="281">
        <v>28860</v>
      </c>
      <c r="G1186" s="281">
        <v>28860</v>
      </c>
      <c r="H1186" s="171"/>
      <c r="I1186" s="88">
        <f t="shared" si="97"/>
        <v>28860</v>
      </c>
      <c r="J1186" s="163">
        <f t="shared" si="93"/>
        <v>0</v>
      </c>
      <c r="K1186" s="155">
        <f t="shared" si="94"/>
        <v>0</v>
      </c>
      <c r="L1186" s="155">
        <f>IF(J1186=1,SUM($J$6:J1186),0)</f>
        <v>0</v>
      </c>
      <c r="M1186" s="155">
        <f>IF(K1186=1,SUM($K$6:K1186),0)</f>
        <v>0</v>
      </c>
      <c r="N1186" s="165">
        <f t="shared" si="95"/>
        <v>0</v>
      </c>
      <c r="O1186" s="155">
        <f t="shared" si="96"/>
        <v>0</v>
      </c>
      <c r="P1186" s="155">
        <f>IF(O1186=1,SUM($O$6:O1186),0)</f>
        <v>0</v>
      </c>
    </row>
    <row r="1187" spans="1:16" ht="15" customHeight="1">
      <c r="A1187" s="15"/>
      <c r="B1187" s="194">
        <v>3</v>
      </c>
      <c r="C1187" s="109" t="s">
        <v>1175</v>
      </c>
      <c r="D1187" s="279" t="s">
        <v>47</v>
      </c>
      <c r="E1187" s="280" t="s">
        <v>14</v>
      </c>
      <c r="F1187" s="281">
        <v>33180</v>
      </c>
      <c r="G1187" s="281">
        <v>33180</v>
      </c>
      <c r="H1187" s="171"/>
      <c r="I1187" s="88">
        <f t="shared" si="97"/>
        <v>33180</v>
      </c>
      <c r="J1187" s="163">
        <f t="shared" si="93"/>
        <v>0</v>
      </c>
      <c r="K1187" s="155">
        <f t="shared" si="94"/>
        <v>0</v>
      </c>
      <c r="L1187" s="155">
        <f>IF(J1187=1,SUM($J$6:J1187),0)</f>
        <v>0</v>
      </c>
      <c r="M1187" s="155">
        <f>IF(K1187=1,SUM($K$6:K1187),0)</f>
        <v>0</v>
      </c>
      <c r="N1187" s="165">
        <f t="shared" si="95"/>
        <v>0</v>
      </c>
      <c r="O1187" s="155">
        <f t="shared" si="96"/>
        <v>0</v>
      </c>
      <c r="P1187" s="155">
        <f>IF(O1187=1,SUM($O$6:O1187),0)</f>
        <v>0</v>
      </c>
    </row>
    <row r="1188" spans="1:16" ht="15" customHeight="1">
      <c r="A1188" s="15"/>
      <c r="B1188" s="194">
        <v>4</v>
      </c>
      <c r="C1188" s="109" t="s">
        <v>1176</v>
      </c>
      <c r="D1188" s="279" t="s">
        <v>47</v>
      </c>
      <c r="E1188" s="280" t="s">
        <v>14</v>
      </c>
      <c r="F1188" s="281">
        <v>30900</v>
      </c>
      <c r="G1188" s="281">
        <v>30900</v>
      </c>
      <c r="H1188" s="171"/>
      <c r="I1188" s="88">
        <f t="shared" si="97"/>
        <v>30900</v>
      </c>
      <c r="J1188" s="163">
        <f t="shared" si="93"/>
        <v>0</v>
      </c>
      <c r="K1188" s="155">
        <f t="shared" si="94"/>
        <v>0</v>
      </c>
      <c r="L1188" s="155">
        <f>IF(J1188=1,SUM($J$6:J1188),0)</f>
        <v>0</v>
      </c>
      <c r="M1188" s="155">
        <f>IF(K1188=1,SUM($K$6:K1188),0)</f>
        <v>0</v>
      </c>
      <c r="N1188" s="165">
        <f t="shared" si="95"/>
        <v>0</v>
      </c>
      <c r="O1188" s="155">
        <f t="shared" si="96"/>
        <v>0</v>
      </c>
      <c r="P1188" s="155">
        <f>IF(O1188=1,SUM($O$6:O1188),0)</f>
        <v>0</v>
      </c>
    </row>
    <row r="1189" spans="1:16" ht="15" customHeight="1">
      <c r="A1189" s="15"/>
      <c r="B1189" s="194">
        <v>5</v>
      </c>
      <c r="C1189" s="109" t="s">
        <v>1177</v>
      </c>
      <c r="D1189" s="279" t="s">
        <v>47</v>
      </c>
      <c r="E1189" s="280" t="s">
        <v>14</v>
      </c>
      <c r="F1189" s="281">
        <v>40740</v>
      </c>
      <c r="G1189" s="281">
        <v>40740</v>
      </c>
      <c r="H1189" s="171"/>
      <c r="I1189" s="88">
        <f t="shared" si="97"/>
        <v>40740</v>
      </c>
      <c r="J1189" s="163">
        <f t="shared" si="93"/>
        <v>0</v>
      </c>
      <c r="K1189" s="155">
        <f t="shared" si="94"/>
        <v>0</v>
      </c>
      <c r="L1189" s="155">
        <f>IF(J1189=1,SUM($J$6:J1189),0)</f>
        <v>0</v>
      </c>
      <c r="M1189" s="155">
        <f>IF(K1189=1,SUM($K$6:K1189),0)</f>
        <v>0</v>
      </c>
      <c r="N1189" s="165">
        <f t="shared" si="95"/>
        <v>0</v>
      </c>
      <c r="O1189" s="155">
        <f t="shared" si="96"/>
        <v>0</v>
      </c>
      <c r="P1189" s="155">
        <f>IF(O1189=1,SUM($O$6:O1189),0)</f>
        <v>0</v>
      </c>
    </row>
    <row r="1190" spans="1:16" ht="15" customHeight="1">
      <c r="A1190" s="15"/>
      <c r="B1190" s="194">
        <v>6</v>
      </c>
      <c r="C1190" s="109" t="s">
        <v>1178</v>
      </c>
      <c r="D1190" s="279" t="s">
        <v>47</v>
      </c>
      <c r="E1190" s="280" t="s">
        <v>14</v>
      </c>
      <c r="F1190" s="281">
        <v>34020</v>
      </c>
      <c r="G1190" s="281">
        <v>34020</v>
      </c>
      <c r="H1190" s="171"/>
      <c r="I1190" s="88">
        <f t="shared" si="97"/>
        <v>34020</v>
      </c>
      <c r="J1190" s="163">
        <f t="shared" si="93"/>
        <v>0</v>
      </c>
      <c r="K1190" s="155">
        <f t="shared" si="94"/>
        <v>0</v>
      </c>
      <c r="L1190" s="155">
        <f>IF(J1190=1,SUM($J$6:J1190),0)</f>
        <v>0</v>
      </c>
      <c r="M1190" s="155">
        <f>IF(K1190=1,SUM($K$6:K1190),0)</f>
        <v>0</v>
      </c>
      <c r="N1190" s="165">
        <f t="shared" si="95"/>
        <v>0</v>
      </c>
      <c r="O1190" s="155">
        <f t="shared" si="96"/>
        <v>0</v>
      </c>
      <c r="P1190" s="155">
        <f>IF(O1190=1,SUM($O$6:O1190),0)</f>
        <v>0</v>
      </c>
    </row>
    <row r="1191" spans="1:16" ht="15" customHeight="1">
      <c r="A1191" s="15"/>
      <c r="B1191" s="194">
        <v>7</v>
      </c>
      <c r="C1191" s="109" t="s">
        <v>1179</v>
      </c>
      <c r="D1191" s="279" t="s">
        <v>47</v>
      </c>
      <c r="E1191" s="280" t="s">
        <v>14</v>
      </c>
      <c r="F1191" s="281">
        <v>358140</v>
      </c>
      <c r="G1191" s="281">
        <v>358140</v>
      </c>
      <c r="H1191" s="171"/>
      <c r="I1191" s="88">
        <f t="shared" si="97"/>
        <v>358140</v>
      </c>
      <c r="J1191" s="163">
        <f t="shared" si="93"/>
        <v>0</v>
      </c>
      <c r="K1191" s="155">
        <f t="shared" si="94"/>
        <v>0</v>
      </c>
      <c r="L1191" s="155">
        <f>IF(J1191=1,SUM($J$6:J1191),0)</f>
        <v>0</v>
      </c>
      <c r="M1191" s="155">
        <f>IF(K1191=1,SUM($K$6:K1191),0)</f>
        <v>0</v>
      </c>
      <c r="N1191" s="165">
        <f t="shared" si="95"/>
        <v>0</v>
      </c>
      <c r="O1191" s="155">
        <f t="shared" si="96"/>
        <v>0</v>
      </c>
      <c r="P1191" s="155">
        <f>IF(O1191=1,SUM($O$6:O1191),0)</f>
        <v>0</v>
      </c>
    </row>
    <row r="1192" spans="1:16" ht="15" customHeight="1">
      <c r="A1192" s="15"/>
      <c r="B1192" s="194">
        <v>8</v>
      </c>
      <c r="C1192" s="109" t="s">
        <v>1180</v>
      </c>
      <c r="D1192" s="279" t="s">
        <v>47</v>
      </c>
      <c r="E1192" s="280" t="s">
        <v>14</v>
      </c>
      <c r="F1192" s="281">
        <v>240900</v>
      </c>
      <c r="G1192" s="281">
        <v>240900</v>
      </c>
      <c r="H1192" s="171"/>
      <c r="I1192" s="88">
        <f t="shared" si="97"/>
        <v>240900</v>
      </c>
      <c r="J1192" s="163">
        <f t="shared" si="93"/>
        <v>0</v>
      </c>
      <c r="K1192" s="155">
        <f t="shared" si="94"/>
        <v>0</v>
      </c>
      <c r="L1192" s="155">
        <f>IF(J1192=1,SUM($J$6:J1192),0)</f>
        <v>0</v>
      </c>
      <c r="M1192" s="155">
        <f>IF(K1192=1,SUM($K$6:K1192),0)</f>
        <v>0</v>
      </c>
      <c r="N1192" s="165">
        <f t="shared" si="95"/>
        <v>0</v>
      </c>
      <c r="O1192" s="155">
        <f t="shared" si="96"/>
        <v>0</v>
      </c>
      <c r="P1192" s="155">
        <f>IF(O1192=1,SUM($O$6:O1192),0)</f>
        <v>0</v>
      </c>
    </row>
    <row r="1193" spans="1:16" ht="15" customHeight="1">
      <c r="A1193" s="15"/>
      <c r="B1193" s="194"/>
      <c r="C1193" s="109"/>
      <c r="D1193" s="279" t="s">
        <v>48</v>
      </c>
      <c r="E1193" s="280"/>
      <c r="F1193" s="281">
        <v>0</v>
      </c>
      <c r="G1193" s="281">
        <v>0</v>
      </c>
      <c r="H1193" s="171"/>
      <c r="I1193" s="88">
        <f t="shared" si="97"/>
        <v>0</v>
      </c>
      <c r="J1193" s="163">
        <f t="shared" si="93"/>
        <v>0</v>
      </c>
      <c r="K1193" s="155">
        <f t="shared" si="94"/>
        <v>0</v>
      </c>
      <c r="L1193" s="155">
        <f>IF(J1193=1,SUM($J$6:J1193),0)</f>
        <v>0</v>
      </c>
      <c r="M1193" s="155">
        <f>IF(K1193=1,SUM($K$6:K1193),0)</f>
        <v>0</v>
      </c>
      <c r="N1193" s="165">
        <f t="shared" si="95"/>
        <v>0</v>
      </c>
      <c r="O1193" s="155">
        <f t="shared" si="96"/>
        <v>0</v>
      </c>
      <c r="P1193" s="155">
        <f>IF(O1193=1,SUM($O$6:O1193),0)</f>
        <v>0</v>
      </c>
    </row>
    <row r="1194" spans="1:16" ht="15" customHeight="1">
      <c r="A1194" s="15"/>
      <c r="B1194" s="194" t="s">
        <v>1031</v>
      </c>
      <c r="C1194" s="109" t="s">
        <v>734</v>
      </c>
      <c r="D1194" s="279" t="s">
        <v>48</v>
      </c>
      <c r="E1194" s="280"/>
      <c r="F1194" s="281">
        <v>0</v>
      </c>
      <c r="G1194" s="281">
        <v>0</v>
      </c>
      <c r="H1194" s="171"/>
      <c r="I1194" s="88">
        <f t="shared" si="97"/>
        <v>0</v>
      </c>
      <c r="J1194" s="163">
        <f t="shared" si="93"/>
        <v>0</v>
      </c>
      <c r="K1194" s="155">
        <f t="shared" si="94"/>
        <v>0</v>
      </c>
      <c r="L1194" s="155">
        <f>IF(J1194=1,SUM($J$6:J1194),0)</f>
        <v>0</v>
      </c>
      <c r="M1194" s="155">
        <f>IF(K1194=1,SUM($K$6:K1194),0)</f>
        <v>0</v>
      </c>
      <c r="N1194" s="165">
        <f t="shared" si="95"/>
        <v>0</v>
      </c>
      <c r="O1194" s="155">
        <f t="shared" si="96"/>
        <v>0</v>
      </c>
      <c r="P1194" s="155">
        <f>IF(O1194=1,SUM($O$6:O1194),0)</f>
        <v>0</v>
      </c>
    </row>
    <row r="1195" spans="1:16" ht="15" customHeight="1">
      <c r="A1195" s="15"/>
      <c r="B1195" s="194">
        <v>1</v>
      </c>
      <c r="C1195" s="109" t="s">
        <v>915</v>
      </c>
      <c r="D1195" s="279" t="s">
        <v>47</v>
      </c>
      <c r="E1195" s="280" t="s">
        <v>14</v>
      </c>
      <c r="F1195" s="281">
        <v>33840</v>
      </c>
      <c r="G1195" s="281">
        <v>33840</v>
      </c>
      <c r="H1195" s="171"/>
      <c r="I1195" s="88">
        <f t="shared" si="97"/>
        <v>33840</v>
      </c>
      <c r="J1195" s="163">
        <f t="shared" si="93"/>
        <v>0</v>
      </c>
      <c r="K1195" s="155">
        <f t="shared" si="94"/>
        <v>0</v>
      </c>
      <c r="L1195" s="155">
        <f>IF(J1195=1,SUM($J$6:J1195),0)</f>
        <v>0</v>
      </c>
      <c r="M1195" s="155">
        <f>IF(K1195=1,SUM($K$6:K1195),0)</f>
        <v>0</v>
      </c>
      <c r="N1195" s="165">
        <f t="shared" si="95"/>
        <v>0</v>
      </c>
      <c r="O1195" s="155">
        <f t="shared" si="96"/>
        <v>0</v>
      </c>
      <c r="P1195" s="155">
        <f>IF(O1195=1,SUM($O$6:O1195),0)</f>
        <v>0</v>
      </c>
    </row>
    <row r="1196" spans="1:16" ht="15" customHeight="1">
      <c r="A1196" s="15"/>
      <c r="B1196" s="194">
        <v>2</v>
      </c>
      <c r="C1196" s="109" t="s">
        <v>916</v>
      </c>
      <c r="D1196" s="279" t="s">
        <v>47</v>
      </c>
      <c r="E1196" s="280" t="s">
        <v>14</v>
      </c>
      <c r="F1196" s="281">
        <v>39240</v>
      </c>
      <c r="G1196" s="281">
        <v>39240</v>
      </c>
      <c r="H1196" s="171"/>
      <c r="I1196" s="88">
        <f t="shared" si="97"/>
        <v>39240</v>
      </c>
      <c r="J1196" s="163">
        <f t="shared" si="93"/>
        <v>0</v>
      </c>
      <c r="K1196" s="155">
        <f t="shared" si="94"/>
        <v>0</v>
      </c>
      <c r="L1196" s="155">
        <f>IF(J1196=1,SUM($J$6:J1196),0)</f>
        <v>0</v>
      </c>
      <c r="M1196" s="155">
        <f>IF(K1196=1,SUM($K$6:K1196),0)</f>
        <v>0</v>
      </c>
      <c r="N1196" s="165">
        <f t="shared" si="95"/>
        <v>0</v>
      </c>
      <c r="O1196" s="155">
        <f t="shared" si="96"/>
        <v>0</v>
      </c>
      <c r="P1196" s="155">
        <f>IF(O1196=1,SUM($O$6:O1196),0)</f>
        <v>0</v>
      </c>
    </row>
    <row r="1197" spans="1:16" ht="15" customHeight="1">
      <c r="A1197" s="15"/>
      <c r="B1197" s="194">
        <v>3</v>
      </c>
      <c r="C1197" s="109" t="s">
        <v>917</v>
      </c>
      <c r="D1197" s="279" t="s">
        <v>47</v>
      </c>
      <c r="E1197" s="280" t="s">
        <v>14</v>
      </c>
      <c r="F1197" s="281">
        <v>7320</v>
      </c>
      <c r="G1197" s="281">
        <v>7320</v>
      </c>
      <c r="H1197" s="171"/>
      <c r="I1197" s="88">
        <f t="shared" si="97"/>
        <v>7320</v>
      </c>
      <c r="J1197" s="163">
        <f t="shared" si="93"/>
        <v>0</v>
      </c>
      <c r="K1197" s="155">
        <f t="shared" si="94"/>
        <v>0</v>
      </c>
      <c r="L1197" s="155">
        <f>IF(J1197=1,SUM($J$6:J1197),0)</f>
        <v>0</v>
      </c>
      <c r="M1197" s="155">
        <f>IF(K1197=1,SUM($K$6:K1197),0)</f>
        <v>0</v>
      </c>
      <c r="N1197" s="165">
        <f t="shared" si="95"/>
        <v>0</v>
      </c>
      <c r="O1197" s="155">
        <f t="shared" si="96"/>
        <v>0</v>
      </c>
      <c r="P1197" s="155">
        <f>IF(O1197=1,SUM($O$6:O1197),0)</f>
        <v>0</v>
      </c>
    </row>
    <row r="1198" spans="1:16" ht="15" customHeight="1">
      <c r="A1198" s="15"/>
      <c r="B1198" s="194">
        <v>4</v>
      </c>
      <c r="C1198" s="109" t="s">
        <v>918</v>
      </c>
      <c r="D1198" s="279" t="s">
        <v>47</v>
      </c>
      <c r="E1198" s="280" t="s">
        <v>14</v>
      </c>
      <c r="F1198" s="281">
        <v>9600</v>
      </c>
      <c r="G1198" s="281">
        <v>9600</v>
      </c>
      <c r="H1198" s="171"/>
      <c r="I1198" s="88">
        <f t="shared" si="97"/>
        <v>9600</v>
      </c>
      <c r="J1198" s="163">
        <f t="shared" si="93"/>
        <v>0</v>
      </c>
      <c r="K1198" s="155">
        <f t="shared" si="94"/>
        <v>0</v>
      </c>
      <c r="L1198" s="155">
        <f>IF(J1198=1,SUM($J$6:J1198),0)</f>
        <v>0</v>
      </c>
      <c r="M1198" s="155">
        <f>IF(K1198=1,SUM($K$6:K1198),0)</f>
        <v>0</v>
      </c>
      <c r="N1198" s="165">
        <f t="shared" si="95"/>
        <v>0</v>
      </c>
      <c r="O1198" s="155">
        <f t="shared" si="96"/>
        <v>0</v>
      </c>
      <c r="P1198" s="155">
        <f>IF(O1198=1,SUM($O$6:O1198),0)</f>
        <v>0</v>
      </c>
    </row>
    <row r="1199" spans="1:16" ht="15" customHeight="1">
      <c r="A1199" s="15"/>
      <c r="B1199" s="194">
        <v>5</v>
      </c>
      <c r="C1199" s="109" t="s">
        <v>919</v>
      </c>
      <c r="D1199" s="279" t="s">
        <v>47</v>
      </c>
      <c r="E1199" s="280" t="s">
        <v>14</v>
      </c>
      <c r="F1199" s="281">
        <v>103860</v>
      </c>
      <c r="G1199" s="281">
        <v>103860</v>
      </c>
      <c r="H1199" s="171"/>
      <c r="I1199" s="88">
        <f t="shared" si="97"/>
        <v>103860</v>
      </c>
      <c r="J1199" s="163">
        <f t="shared" si="93"/>
        <v>0</v>
      </c>
      <c r="K1199" s="155">
        <f t="shared" si="94"/>
        <v>0</v>
      </c>
      <c r="L1199" s="155">
        <f>IF(J1199=1,SUM($J$6:J1199),0)</f>
        <v>0</v>
      </c>
      <c r="M1199" s="155">
        <f>IF(K1199=1,SUM($K$6:K1199),0)</f>
        <v>0</v>
      </c>
      <c r="N1199" s="165">
        <f t="shared" si="95"/>
        <v>0</v>
      </c>
      <c r="O1199" s="155">
        <f t="shared" si="96"/>
        <v>0</v>
      </c>
      <c r="P1199" s="155">
        <f>IF(O1199=1,SUM($O$6:O1199),0)</f>
        <v>0</v>
      </c>
    </row>
    <row r="1200" spans="1:16" ht="15" customHeight="1">
      <c r="A1200" s="15"/>
      <c r="B1200" s="194">
        <v>6</v>
      </c>
      <c r="C1200" s="109" t="s">
        <v>920</v>
      </c>
      <c r="D1200" s="279" t="s">
        <v>47</v>
      </c>
      <c r="E1200" s="280" t="s">
        <v>14</v>
      </c>
      <c r="F1200" s="281">
        <v>923940</v>
      </c>
      <c r="G1200" s="281">
        <v>923940</v>
      </c>
      <c r="H1200" s="171"/>
      <c r="I1200" s="88">
        <f t="shared" si="97"/>
        <v>923940</v>
      </c>
      <c r="J1200" s="163">
        <f t="shared" si="93"/>
        <v>0</v>
      </c>
      <c r="K1200" s="155">
        <f t="shared" si="94"/>
        <v>0</v>
      </c>
      <c r="L1200" s="155">
        <f>IF(J1200=1,SUM($J$6:J1200),0)</f>
        <v>0</v>
      </c>
      <c r="M1200" s="155">
        <f>IF(K1200=1,SUM($K$6:K1200),0)</f>
        <v>0</v>
      </c>
      <c r="N1200" s="165">
        <f t="shared" si="95"/>
        <v>0</v>
      </c>
      <c r="O1200" s="155">
        <f t="shared" si="96"/>
        <v>0</v>
      </c>
      <c r="P1200" s="155">
        <f>IF(O1200=1,SUM($O$6:O1200),0)</f>
        <v>0</v>
      </c>
    </row>
    <row r="1201" spans="1:16" ht="15" customHeight="1">
      <c r="A1201" s="15"/>
      <c r="B1201" s="194">
        <v>7</v>
      </c>
      <c r="C1201" s="109" t="s">
        <v>921</v>
      </c>
      <c r="D1201" s="279" t="s">
        <v>47</v>
      </c>
      <c r="E1201" s="280" t="s">
        <v>14</v>
      </c>
      <c r="F1201" s="281">
        <v>14160</v>
      </c>
      <c r="G1201" s="281">
        <v>14160</v>
      </c>
      <c r="H1201" s="171"/>
      <c r="I1201" s="88">
        <f t="shared" si="97"/>
        <v>14160</v>
      </c>
      <c r="J1201" s="163">
        <f t="shared" si="93"/>
        <v>0</v>
      </c>
      <c r="K1201" s="155">
        <f t="shared" si="94"/>
        <v>0</v>
      </c>
      <c r="L1201" s="155">
        <f>IF(J1201=1,SUM($J$6:J1201),0)</f>
        <v>0</v>
      </c>
      <c r="M1201" s="155">
        <f>IF(K1201=1,SUM($K$6:K1201),0)</f>
        <v>0</v>
      </c>
      <c r="N1201" s="165">
        <f t="shared" si="95"/>
        <v>0</v>
      </c>
      <c r="O1201" s="155">
        <f t="shared" si="96"/>
        <v>0</v>
      </c>
      <c r="P1201" s="155">
        <f>IF(O1201=1,SUM($O$6:O1201),0)</f>
        <v>0</v>
      </c>
    </row>
    <row r="1202" spans="1:16" ht="15" customHeight="1">
      <c r="A1202" s="15"/>
      <c r="B1202" s="194">
        <v>8</v>
      </c>
      <c r="C1202" s="109" t="s">
        <v>922</v>
      </c>
      <c r="D1202" s="279" t="s">
        <v>47</v>
      </c>
      <c r="E1202" s="280" t="s">
        <v>14</v>
      </c>
      <c r="F1202" s="281">
        <v>12060</v>
      </c>
      <c r="G1202" s="281">
        <v>12060</v>
      </c>
      <c r="H1202" s="171"/>
      <c r="I1202" s="88">
        <f t="shared" si="97"/>
        <v>12060</v>
      </c>
      <c r="J1202" s="163">
        <f t="shared" si="93"/>
        <v>0</v>
      </c>
      <c r="K1202" s="155">
        <f t="shared" si="94"/>
        <v>0</v>
      </c>
      <c r="L1202" s="155">
        <f>IF(J1202=1,SUM($J$6:J1202),0)</f>
        <v>0</v>
      </c>
      <c r="M1202" s="155">
        <f>IF(K1202=1,SUM($K$6:K1202),0)</f>
        <v>0</v>
      </c>
      <c r="N1202" s="165">
        <f t="shared" si="95"/>
        <v>0</v>
      </c>
      <c r="O1202" s="155">
        <f t="shared" si="96"/>
        <v>0</v>
      </c>
      <c r="P1202" s="155">
        <f>IF(O1202=1,SUM($O$6:O1202),0)</f>
        <v>0</v>
      </c>
    </row>
    <row r="1203" spans="1:16" ht="15" customHeight="1">
      <c r="A1203" s="15"/>
      <c r="B1203" s="194">
        <v>9</v>
      </c>
      <c r="C1203" s="109" t="s">
        <v>923</v>
      </c>
      <c r="D1203" s="279" t="s">
        <v>47</v>
      </c>
      <c r="E1203" s="280" t="s">
        <v>14</v>
      </c>
      <c r="F1203" s="281">
        <v>14160</v>
      </c>
      <c r="G1203" s="281">
        <v>14160</v>
      </c>
      <c r="H1203" s="171"/>
      <c r="I1203" s="88">
        <f t="shared" si="97"/>
        <v>14160</v>
      </c>
      <c r="J1203" s="163">
        <f t="shared" si="93"/>
        <v>0</v>
      </c>
      <c r="K1203" s="155">
        <f t="shared" si="94"/>
        <v>0</v>
      </c>
      <c r="L1203" s="155">
        <f>IF(J1203=1,SUM($J$6:J1203),0)</f>
        <v>0</v>
      </c>
      <c r="M1203" s="155">
        <f>IF(K1203=1,SUM($K$6:K1203),0)</f>
        <v>0</v>
      </c>
      <c r="N1203" s="165">
        <f t="shared" si="95"/>
        <v>0</v>
      </c>
      <c r="O1203" s="155">
        <f t="shared" si="96"/>
        <v>0</v>
      </c>
      <c r="P1203" s="155">
        <f>IF(O1203=1,SUM($O$6:O1203),0)</f>
        <v>0</v>
      </c>
    </row>
    <row r="1204" spans="1:16" ht="15" customHeight="1">
      <c r="A1204" s="15"/>
      <c r="B1204" s="194">
        <v>10</v>
      </c>
      <c r="C1204" s="109" t="s">
        <v>924</v>
      </c>
      <c r="D1204" s="279" t="s">
        <v>47</v>
      </c>
      <c r="E1204" s="280" t="s">
        <v>14</v>
      </c>
      <c r="F1204" s="281">
        <v>14160</v>
      </c>
      <c r="G1204" s="281">
        <v>14160</v>
      </c>
      <c r="H1204" s="171"/>
      <c r="I1204" s="88">
        <f t="shared" si="97"/>
        <v>14160</v>
      </c>
      <c r="J1204" s="163">
        <f t="shared" si="93"/>
        <v>0</v>
      </c>
      <c r="K1204" s="155">
        <f t="shared" si="94"/>
        <v>0</v>
      </c>
      <c r="L1204" s="155">
        <f>IF(J1204=1,SUM($J$6:J1204),0)</f>
        <v>0</v>
      </c>
      <c r="M1204" s="155">
        <f>IF(K1204=1,SUM($K$6:K1204),0)</f>
        <v>0</v>
      </c>
      <c r="N1204" s="165">
        <f t="shared" si="95"/>
        <v>0</v>
      </c>
      <c r="O1204" s="155">
        <f t="shared" si="96"/>
        <v>0</v>
      </c>
      <c r="P1204" s="155">
        <f>IF(O1204=1,SUM($O$6:O1204),0)</f>
        <v>0</v>
      </c>
    </row>
    <row r="1205" spans="1:16" ht="15" customHeight="1">
      <c r="A1205" s="15"/>
      <c r="B1205" s="194">
        <v>11</v>
      </c>
      <c r="C1205" s="109" t="s">
        <v>925</v>
      </c>
      <c r="D1205" s="279" t="s">
        <v>47</v>
      </c>
      <c r="E1205" s="280" t="s">
        <v>14</v>
      </c>
      <c r="F1205" s="281">
        <v>35040</v>
      </c>
      <c r="G1205" s="281">
        <v>35040</v>
      </c>
      <c r="H1205" s="171"/>
      <c r="I1205" s="88">
        <f t="shared" si="97"/>
        <v>35040</v>
      </c>
      <c r="J1205" s="163">
        <f t="shared" si="93"/>
        <v>0</v>
      </c>
      <c r="K1205" s="155">
        <f t="shared" si="94"/>
        <v>0</v>
      </c>
      <c r="L1205" s="155">
        <f>IF(J1205=1,SUM($J$6:J1205),0)</f>
        <v>0</v>
      </c>
      <c r="M1205" s="155">
        <f>IF(K1205=1,SUM($K$6:K1205),0)</f>
        <v>0</v>
      </c>
      <c r="N1205" s="165">
        <f t="shared" si="95"/>
        <v>0</v>
      </c>
      <c r="O1205" s="155">
        <f t="shared" si="96"/>
        <v>0</v>
      </c>
      <c r="P1205" s="155">
        <f>IF(O1205=1,SUM($O$6:O1205),0)</f>
        <v>0</v>
      </c>
    </row>
    <row r="1206" spans="1:16" ht="15" customHeight="1">
      <c r="A1206" s="15"/>
      <c r="B1206" s="194">
        <v>12</v>
      </c>
      <c r="C1206" s="109" t="s">
        <v>926</v>
      </c>
      <c r="D1206" s="279" t="s">
        <v>47</v>
      </c>
      <c r="E1206" s="280" t="s">
        <v>14</v>
      </c>
      <c r="F1206" s="281">
        <v>25860</v>
      </c>
      <c r="G1206" s="281">
        <v>25860</v>
      </c>
      <c r="H1206" s="171"/>
      <c r="I1206" s="88">
        <f t="shared" si="97"/>
        <v>25860</v>
      </c>
      <c r="J1206" s="163">
        <f t="shared" si="93"/>
        <v>0</v>
      </c>
      <c r="K1206" s="155">
        <f t="shared" si="94"/>
        <v>0</v>
      </c>
      <c r="L1206" s="155">
        <f>IF(J1206=1,SUM($J$6:J1206),0)</f>
        <v>0</v>
      </c>
      <c r="M1206" s="155">
        <f>IF(K1206=1,SUM($K$6:K1206),0)</f>
        <v>0</v>
      </c>
      <c r="N1206" s="165">
        <f t="shared" si="95"/>
        <v>0</v>
      </c>
      <c r="O1206" s="155">
        <f t="shared" si="96"/>
        <v>0</v>
      </c>
      <c r="P1206" s="155">
        <f>IF(O1206=1,SUM($O$6:O1206),0)</f>
        <v>0</v>
      </c>
    </row>
    <row r="1207" spans="1:16" ht="15" customHeight="1">
      <c r="A1207" s="15"/>
      <c r="B1207" s="194">
        <v>13</v>
      </c>
      <c r="C1207" s="109" t="s">
        <v>927</v>
      </c>
      <c r="D1207" s="279" t="s">
        <v>47</v>
      </c>
      <c r="E1207" s="280" t="s">
        <v>14</v>
      </c>
      <c r="F1207" s="281">
        <v>35040</v>
      </c>
      <c r="G1207" s="281">
        <v>35040</v>
      </c>
      <c r="H1207" s="171"/>
      <c r="I1207" s="88">
        <f t="shared" si="97"/>
        <v>35040</v>
      </c>
      <c r="J1207" s="163">
        <f t="shared" si="93"/>
        <v>0</v>
      </c>
      <c r="K1207" s="155">
        <f t="shared" si="94"/>
        <v>0</v>
      </c>
      <c r="L1207" s="155">
        <f>IF(J1207=1,SUM($J$6:J1207),0)</f>
        <v>0</v>
      </c>
      <c r="M1207" s="155">
        <f>IF(K1207=1,SUM($K$6:K1207),0)</f>
        <v>0</v>
      </c>
      <c r="N1207" s="165">
        <f t="shared" si="95"/>
        <v>0</v>
      </c>
      <c r="O1207" s="155">
        <f t="shared" si="96"/>
        <v>0</v>
      </c>
      <c r="P1207" s="155">
        <f>IF(O1207=1,SUM($O$6:O1207),0)</f>
        <v>0</v>
      </c>
    </row>
    <row r="1208" spans="1:16" ht="15" customHeight="1">
      <c r="A1208" s="15"/>
      <c r="B1208" s="194">
        <v>14</v>
      </c>
      <c r="C1208" s="109" t="s">
        <v>928</v>
      </c>
      <c r="D1208" s="279" t="s">
        <v>47</v>
      </c>
      <c r="E1208" s="280" t="s">
        <v>14</v>
      </c>
      <c r="F1208" s="281">
        <v>35040</v>
      </c>
      <c r="G1208" s="281">
        <v>35040</v>
      </c>
      <c r="H1208" s="171"/>
      <c r="I1208" s="88">
        <f t="shared" si="97"/>
        <v>35040</v>
      </c>
      <c r="J1208" s="163">
        <f t="shared" si="93"/>
        <v>0</v>
      </c>
      <c r="K1208" s="155">
        <f t="shared" si="94"/>
        <v>0</v>
      </c>
      <c r="L1208" s="155">
        <f>IF(J1208=1,SUM($J$6:J1208),0)</f>
        <v>0</v>
      </c>
      <c r="M1208" s="155">
        <f>IF(K1208=1,SUM($K$6:K1208),0)</f>
        <v>0</v>
      </c>
      <c r="N1208" s="165">
        <f t="shared" si="95"/>
        <v>0</v>
      </c>
      <c r="O1208" s="155">
        <f t="shared" si="96"/>
        <v>0</v>
      </c>
      <c r="P1208" s="155">
        <f>IF(O1208=1,SUM($O$6:O1208),0)</f>
        <v>0</v>
      </c>
    </row>
    <row r="1209" spans="1:16" ht="15" customHeight="1">
      <c r="A1209" s="15"/>
      <c r="B1209" s="194">
        <v>15</v>
      </c>
      <c r="C1209" s="109" t="s">
        <v>929</v>
      </c>
      <c r="D1209" s="279" t="s">
        <v>47</v>
      </c>
      <c r="E1209" s="280" t="s">
        <v>14</v>
      </c>
      <c r="F1209" s="281">
        <v>25860</v>
      </c>
      <c r="G1209" s="281">
        <v>25860</v>
      </c>
      <c r="H1209" s="171"/>
      <c r="I1209" s="88">
        <f t="shared" si="97"/>
        <v>25860</v>
      </c>
      <c r="J1209" s="163">
        <f t="shared" si="93"/>
        <v>0</v>
      </c>
      <c r="K1209" s="155">
        <f t="shared" si="94"/>
        <v>0</v>
      </c>
      <c r="L1209" s="155">
        <f>IF(J1209=1,SUM($J$6:J1209),0)</f>
        <v>0</v>
      </c>
      <c r="M1209" s="155">
        <f>IF(K1209=1,SUM($K$6:K1209),0)</f>
        <v>0</v>
      </c>
      <c r="N1209" s="165">
        <f t="shared" si="95"/>
        <v>0</v>
      </c>
      <c r="O1209" s="155">
        <f t="shared" si="96"/>
        <v>0</v>
      </c>
      <c r="P1209" s="155">
        <f>IF(O1209=1,SUM($O$6:O1209),0)</f>
        <v>0</v>
      </c>
    </row>
    <row r="1210" spans="1:16" ht="15" customHeight="1">
      <c r="A1210" s="15"/>
      <c r="B1210" s="194">
        <v>16</v>
      </c>
      <c r="C1210" s="109" t="s">
        <v>930</v>
      </c>
      <c r="D1210" s="279" t="s">
        <v>47</v>
      </c>
      <c r="E1210" s="280" t="s">
        <v>14</v>
      </c>
      <c r="F1210" s="281">
        <v>25860</v>
      </c>
      <c r="G1210" s="281">
        <v>25860</v>
      </c>
      <c r="H1210" s="171"/>
      <c r="I1210" s="88">
        <f t="shared" si="97"/>
        <v>25860</v>
      </c>
      <c r="J1210" s="163">
        <f t="shared" si="93"/>
        <v>0</v>
      </c>
      <c r="K1210" s="155">
        <f t="shared" si="94"/>
        <v>0</v>
      </c>
      <c r="L1210" s="155">
        <f>IF(J1210=1,SUM($J$6:J1210),0)</f>
        <v>0</v>
      </c>
      <c r="M1210" s="155">
        <f>IF(K1210=1,SUM($K$6:K1210),0)</f>
        <v>0</v>
      </c>
      <c r="N1210" s="165">
        <f t="shared" si="95"/>
        <v>0</v>
      </c>
      <c r="O1210" s="155">
        <f t="shared" si="96"/>
        <v>0</v>
      </c>
      <c r="P1210" s="155">
        <f>IF(O1210=1,SUM($O$6:O1210),0)</f>
        <v>0</v>
      </c>
    </row>
    <row r="1211" spans="1:16" ht="15" customHeight="1">
      <c r="A1211" s="15"/>
      <c r="B1211" s="194">
        <v>17</v>
      </c>
      <c r="C1211" s="109" t="s">
        <v>931</v>
      </c>
      <c r="D1211" s="279" t="s">
        <v>47</v>
      </c>
      <c r="E1211" s="280" t="s">
        <v>14</v>
      </c>
      <c r="F1211" s="281">
        <v>30960</v>
      </c>
      <c r="G1211" s="281">
        <v>30960</v>
      </c>
      <c r="H1211" s="171"/>
      <c r="I1211" s="88">
        <f t="shared" si="97"/>
        <v>30960</v>
      </c>
      <c r="J1211" s="163">
        <f t="shared" si="93"/>
        <v>0</v>
      </c>
      <c r="K1211" s="155">
        <f t="shared" si="94"/>
        <v>0</v>
      </c>
      <c r="L1211" s="155">
        <f>IF(J1211=1,SUM($J$6:J1211),0)</f>
        <v>0</v>
      </c>
      <c r="M1211" s="155">
        <f>IF(K1211=1,SUM($K$6:K1211),0)</f>
        <v>0</v>
      </c>
      <c r="N1211" s="165">
        <f t="shared" si="95"/>
        <v>0</v>
      </c>
      <c r="O1211" s="155">
        <f t="shared" si="96"/>
        <v>0</v>
      </c>
      <c r="P1211" s="155">
        <f>IF(O1211=1,SUM($O$6:O1211),0)</f>
        <v>0</v>
      </c>
    </row>
    <row r="1212" spans="1:16" ht="15" customHeight="1">
      <c r="A1212" s="15"/>
      <c r="B1212" s="194">
        <v>18</v>
      </c>
      <c r="C1212" s="109" t="s">
        <v>932</v>
      </c>
      <c r="D1212" s="279" t="s">
        <v>47</v>
      </c>
      <c r="E1212" s="280" t="s">
        <v>14</v>
      </c>
      <c r="F1212" s="281">
        <v>25860</v>
      </c>
      <c r="G1212" s="281">
        <v>25860</v>
      </c>
      <c r="H1212" s="171"/>
      <c r="I1212" s="88">
        <f t="shared" si="97"/>
        <v>25860</v>
      </c>
      <c r="J1212" s="163">
        <f t="shared" si="93"/>
        <v>0</v>
      </c>
      <c r="K1212" s="155">
        <f t="shared" si="94"/>
        <v>0</v>
      </c>
      <c r="L1212" s="155">
        <f>IF(J1212=1,SUM($J$6:J1212),0)</f>
        <v>0</v>
      </c>
      <c r="M1212" s="155">
        <f>IF(K1212=1,SUM($K$6:K1212),0)</f>
        <v>0</v>
      </c>
      <c r="N1212" s="165">
        <f t="shared" si="95"/>
        <v>0</v>
      </c>
      <c r="O1212" s="155">
        <f t="shared" si="96"/>
        <v>0</v>
      </c>
      <c r="P1212" s="155">
        <f>IF(O1212=1,SUM($O$6:O1212),0)</f>
        <v>0</v>
      </c>
    </row>
    <row r="1213" spans="1:16" ht="15" customHeight="1">
      <c r="A1213" s="15"/>
      <c r="B1213" s="194">
        <v>19</v>
      </c>
      <c r="C1213" s="109" t="s">
        <v>933</v>
      </c>
      <c r="D1213" s="279" t="s">
        <v>47</v>
      </c>
      <c r="E1213" s="280" t="s">
        <v>14</v>
      </c>
      <c r="F1213" s="281">
        <v>2305860</v>
      </c>
      <c r="G1213" s="281">
        <v>2305860</v>
      </c>
      <c r="H1213" s="171"/>
      <c r="I1213" s="88">
        <f t="shared" si="97"/>
        <v>2305860</v>
      </c>
      <c r="J1213" s="163">
        <f t="shared" si="93"/>
        <v>0</v>
      </c>
      <c r="K1213" s="155">
        <f t="shared" si="94"/>
        <v>0</v>
      </c>
      <c r="L1213" s="155">
        <f>IF(J1213=1,SUM($J$6:J1213),0)</f>
        <v>0</v>
      </c>
      <c r="M1213" s="155">
        <f>IF(K1213=1,SUM($K$6:K1213),0)</f>
        <v>0</v>
      </c>
      <c r="N1213" s="165">
        <f t="shared" si="95"/>
        <v>0</v>
      </c>
      <c r="O1213" s="155">
        <f t="shared" si="96"/>
        <v>0</v>
      </c>
      <c r="P1213" s="155">
        <f>IF(O1213=1,SUM($O$6:O1213),0)</f>
        <v>0</v>
      </c>
    </row>
    <row r="1214" spans="1:16" ht="15" customHeight="1">
      <c r="A1214" s="15"/>
      <c r="B1214" s="194">
        <v>20</v>
      </c>
      <c r="C1214" s="109" t="s">
        <v>934</v>
      </c>
      <c r="D1214" s="279" t="s">
        <v>47</v>
      </c>
      <c r="E1214" s="280" t="s">
        <v>14</v>
      </c>
      <c r="F1214" s="281">
        <v>18780</v>
      </c>
      <c r="G1214" s="281">
        <v>18780</v>
      </c>
      <c r="H1214" s="171"/>
      <c r="I1214" s="88">
        <f t="shared" si="97"/>
        <v>18780</v>
      </c>
      <c r="J1214" s="163">
        <f t="shared" si="93"/>
        <v>0</v>
      </c>
      <c r="K1214" s="155">
        <f t="shared" si="94"/>
        <v>0</v>
      </c>
      <c r="L1214" s="155">
        <f>IF(J1214=1,SUM($J$6:J1214),0)</f>
        <v>0</v>
      </c>
      <c r="M1214" s="155">
        <f>IF(K1214=1,SUM($K$6:K1214),0)</f>
        <v>0</v>
      </c>
      <c r="N1214" s="165">
        <f t="shared" si="95"/>
        <v>0</v>
      </c>
      <c r="O1214" s="155">
        <f t="shared" si="96"/>
        <v>0</v>
      </c>
      <c r="P1214" s="155">
        <f>IF(O1214=1,SUM($O$6:O1214),0)</f>
        <v>0</v>
      </c>
    </row>
    <row r="1215" spans="1:16" ht="15" customHeight="1">
      <c r="A1215" s="15"/>
      <c r="B1215" s="194">
        <v>21</v>
      </c>
      <c r="C1215" s="109" t="s">
        <v>935</v>
      </c>
      <c r="D1215" s="279" t="s">
        <v>47</v>
      </c>
      <c r="E1215" s="280" t="s">
        <v>14</v>
      </c>
      <c r="F1215" s="281">
        <v>27360</v>
      </c>
      <c r="G1215" s="281">
        <v>27360</v>
      </c>
      <c r="H1215" s="175"/>
      <c r="I1215" s="88">
        <f t="shared" si="97"/>
        <v>27360</v>
      </c>
      <c r="J1215" s="163">
        <f t="shared" si="93"/>
        <v>0</v>
      </c>
      <c r="K1215" s="155">
        <f t="shared" si="94"/>
        <v>0</v>
      </c>
      <c r="L1215" s="155">
        <f>IF(J1215=1,SUM($J$6:J1215),0)</f>
        <v>0</v>
      </c>
      <c r="M1215" s="155">
        <f>IF(K1215=1,SUM($K$6:K1215),0)</f>
        <v>0</v>
      </c>
      <c r="N1215" s="165">
        <f t="shared" si="95"/>
        <v>0</v>
      </c>
      <c r="O1215" s="155">
        <f t="shared" si="96"/>
        <v>0</v>
      </c>
      <c r="P1215" s="155">
        <f>IF(O1215=1,SUM($O$6:O1215),0)</f>
        <v>0</v>
      </c>
    </row>
    <row r="1216" spans="1:16" ht="15" customHeight="1">
      <c r="A1216" s="15"/>
      <c r="B1216" s="194">
        <v>22</v>
      </c>
      <c r="C1216" s="109" t="s">
        <v>936</v>
      </c>
      <c r="D1216" s="279" t="s">
        <v>47</v>
      </c>
      <c r="E1216" s="280" t="s">
        <v>14</v>
      </c>
      <c r="F1216" s="281">
        <v>18780</v>
      </c>
      <c r="G1216" s="281">
        <v>18780</v>
      </c>
      <c r="H1216" s="175"/>
      <c r="I1216" s="88">
        <f t="shared" si="97"/>
        <v>18780</v>
      </c>
      <c r="J1216" s="163">
        <f t="shared" si="93"/>
        <v>0</v>
      </c>
      <c r="K1216" s="155">
        <f t="shared" si="94"/>
        <v>0</v>
      </c>
      <c r="L1216" s="155">
        <f>IF(J1216=1,SUM($J$6:J1216),0)</f>
        <v>0</v>
      </c>
      <c r="M1216" s="155">
        <f>IF(K1216=1,SUM($K$6:K1216),0)</f>
        <v>0</v>
      </c>
      <c r="N1216" s="165">
        <f t="shared" si="95"/>
        <v>0</v>
      </c>
      <c r="O1216" s="155">
        <f t="shared" si="96"/>
        <v>0</v>
      </c>
      <c r="P1216" s="155">
        <f>IF(O1216=1,SUM($O$6:O1216),0)</f>
        <v>0</v>
      </c>
    </row>
    <row r="1217" spans="1:16" ht="15" customHeight="1">
      <c r="A1217" s="15"/>
      <c r="B1217" s="194">
        <v>23</v>
      </c>
      <c r="C1217" s="109" t="s">
        <v>937</v>
      </c>
      <c r="D1217" s="279" t="s">
        <v>47</v>
      </c>
      <c r="E1217" s="280" t="s">
        <v>14</v>
      </c>
      <c r="F1217" s="281">
        <v>27360</v>
      </c>
      <c r="G1217" s="281">
        <v>27360</v>
      </c>
      <c r="H1217" s="175"/>
      <c r="I1217" s="88">
        <f t="shared" si="97"/>
        <v>27360</v>
      </c>
      <c r="J1217" s="163">
        <f t="shared" si="93"/>
        <v>0</v>
      </c>
      <c r="K1217" s="155">
        <f t="shared" si="94"/>
        <v>0</v>
      </c>
      <c r="L1217" s="155">
        <f>IF(J1217=1,SUM($J$6:J1217),0)</f>
        <v>0</v>
      </c>
      <c r="M1217" s="155">
        <f>IF(K1217=1,SUM($K$6:K1217),0)</f>
        <v>0</v>
      </c>
      <c r="N1217" s="165">
        <f t="shared" si="95"/>
        <v>0</v>
      </c>
      <c r="O1217" s="155">
        <f t="shared" si="96"/>
        <v>0</v>
      </c>
      <c r="P1217" s="155">
        <f>IF(O1217=1,SUM($O$6:O1217),0)</f>
        <v>0</v>
      </c>
    </row>
    <row r="1218" spans="1:16" ht="15" customHeight="1">
      <c r="A1218" s="15"/>
      <c r="B1218" s="194">
        <v>24</v>
      </c>
      <c r="C1218" s="109" t="s">
        <v>938</v>
      </c>
      <c r="D1218" s="279" t="s">
        <v>47</v>
      </c>
      <c r="E1218" s="280" t="s">
        <v>14</v>
      </c>
      <c r="F1218" s="281">
        <v>18720</v>
      </c>
      <c r="G1218" s="281">
        <v>18720</v>
      </c>
      <c r="H1218" s="175"/>
      <c r="I1218" s="88">
        <f t="shared" si="97"/>
        <v>18720</v>
      </c>
      <c r="J1218" s="163">
        <f t="shared" si="93"/>
        <v>0</v>
      </c>
      <c r="K1218" s="155">
        <f t="shared" si="94"/>
        <v>0</v>
      </c>
      <c r="L1218" s="155">
        <f>IF(J1218=1,SUM($J$6:J1218),0)</f>
        <v>0</v>
      </c>
      <c r="M1218" s="155">
        <f>IF(K1218=1,SUM($K$6:K1218),0)</f>
        <v>0</v>
      </c>
      <c r="N1218" s="165">
        <f t="shared" si="95"/>
        <v>0</v>
      </c>
      <c r="O1218" s="155">
        <f t="shared" si="96"/>
        <v>0</v>
      </c>
      <c r="P1218" s="155">
        <f>IF(O1218=1,SUM($O$6:O1218),0)</f>
        <v>0</v>
      </c>
    </row>
    <row r="1219" spans="1:16" ht="15" customHeight="1">
      <c r="A1219" s="15"/>
      <c r="B1219" s="194">
        <v>25</v>
      </c>
      <c r="C1219" s="109" t="s">
        <v>939</v>
      </c>
      <c r="D1219" s="279" t="s">
        <v>47</v>
      </c>
      <c r="E1219" s="280" t="s">
        <v>14</v>
      </c>
      <c r="F1219" s="281">
        <v>18720</v>
      </c>
      <c r="G1219" s="281">
        <v>18720</v>
      </c>
      <c r="H1219" s="175"/>
      <c r="I1219" s="88">
        <f t="shared" si="97"/>
        <v>18720</v>
      </c>
      <c r="J1219" s="163">
        <f t="shared" si="93"/>
        <v>0</v>
      </c>
      <c r="K1219" s="155">
        <f t="shared" si="94"/>
        <v>0</v>
      </c>
      <c r="L1219" s="155">
        <f>IF(J1219=1,SUM($J$6:J1219),0)</f>
        <v>0</v>
      </c>
      <c r="M1219" s="155">
        <f>IF(K1219=1,SUM($K$6:K1219),0)</f>
        <v>0</v>
      </c>
      <c r="N1219" s="165">
        <f t="shared" si="95"/>
        <v>0</v>
      </c>
      <c r="O1219" s="155">
        <f t="shared" si="96"/>
        <v>0</v>
      </c>
      <c r="P1219" s="155">
        <f>IF(O1219=1,SUM($O$6:O1219),0)</f>
        <v>0</v>
      </c>
    </row>
    <row r="1220" spans="1:16" ht="15" customHeight="1">
      <c r="A1220" s="15"/>
      <c r="B1220" s="194">
        <v>26</v>
      </c>
      <c r="C1220" s="109" t="s">
        <v>940</v>
      </c>
      <c r="D1220" s="279" t="s">
        <v>47</v>
      </c>
      <c r="E1220" s="280" t="s">
        <v>14</v>
      </c>
      <c r="F1220" s="281">
        <v>18720</v>
      </c>
      <c r="G1220" s="281">
        <v>18720</v>
      </c>
      <c r="H1220" s="175"/>
      <c r="I1220" s="88">
        <f t="shared" si="97"/>
        <v>18720</v>
      </c>
      <c r="J1220" s="163">
        <f t="shared" si="93"/>
        <v>0</v>
      </c>
      <c r="K1220" s="155">
        <f t="shared" si="94"/>
        <v>0</v>
      </c>
      <c r="L1220" s="155">
        <f>IF(J1220=1,SUM($J$6:J1220),0)</f>
        <v>0</v>
      </c>
      <c r="M1220" s="155">
        <f>IF(K1220=1,SUM($K$6:K1220),0)</f>
        <v>0</v>
      </c>
      <c r="N1220" s="165">
        <f t="shared" si="95"/>
        <v>0</v>
      </c>
      <c r="O1220" s="155">
        <f t="shared" si="96"/>
        <v>0</v>
      </c>
      <c r="P1220" s="155">
        <f>IF(O1220=1,SUM($O$6:O1220),0)</f>
        <v>0</v>
      </c>
    </row>
    <row r="1221" spans="1:16" ht="15" customHeight="1">
      <c r="A1221" s="15"/>
      <c r="B1221" s="194">
        <v>27</v>
      </c>
      <c r="C1221" s="109" t="s">
        <v>941</v>
      </c>
      <c r="D1221" s="279" t="s">
        <v>47</v>
      </c>
      <c r="E1221" s="280" t="s">
        <v>14</v>
      </c>
      <c r="F1221" s="281">
        <v>25260</v>
      </c>
      <c r="G1221" s="281">
        <v>25260</v>
      </c>
      <c r="H1221" s="175"/>
      <c r="I1221" s="88">
        <f t="shared" si="97"/>
        <v>25260</v>
      </c>
      <c r="J1221" s="163">
        <f t="shared" si="93"/>
        <v>0</v>
      </c>
      <c r="K1221" s="155">
        <f t="shared" si="94"/>
        <v>0</v>
      </c>
      <c r="L1221" s="155">
        <f>IF(J1221=1,SUM($J$6:J1221),0)</f>
        <v>0</v>
      </c>
      <c r="M1221" s="155">
        <f>IF(K1221=1,SUM($K$6:K1221),0)</f>
        <v>0</v>
      </c>
      <c r="N1221" s="165">
        <f t="shared" si="95"/>
        <v>0</v>
      </c>
      <c r="O1221" s="155">
        <f t="shared" si="96"/>
        <v>0</v>
      </c>
      <c r="P1221" s="155">
        <f>IF(O1221=1,SUM($O$6:O1221),0)</f>
        <v>0</v>
      </c>
    </row>
    <row r="1222" spans="1:16" ht="15" customHeight="1">
      <c r="A1222" s="15"/>
      <c r="B1222" s="194">
        <v>28</v>
      </c>
      <c r="C1222" s="109" t="s">
        <v>942</v>
      </c>
      <c r="D1222" s="279" t="s">
        <v>47</v>
      </c>
      <c r="E1222" s="280" t="s">
        <v>14</v>
      </c>
      <c r="F1222" s="281">
        <v>25260</v>
      </c>
      <c r="G1222" s="281">
        <v>25260</v>
      </c>
      <c r="H1222" s="175"/>
      <c r="I1222" s="88">
        <f t="shared" si="97"/>
        <v>25260</v>
      </c>
      <c r="J1222" s="163">
        <f t="shared" si="93"/>
        <v>0</v>
      </c>
      <c r="K1222" s="155">
        <f t="shared" si="94"/>
        <v>0</v>
      </c>
      <c r="L1222" s="155">
        <f>IF(J1222=1,SUM($J$6:J1222),0)</f>
        <v>0</v>
      </c>
      <c r="M1222" s="155">
        <f>IF(K1222=1,SUM($K$6:K1222),0)</f>
        <v>0</v>
      </c>
      <c r="N1222" s="165">
        <f t="shared" si="95"/>
        <v>0</v>
      </c>
      <c r="O1222" s="155">
        <f t="shared" si="96"/>
        <v>0</v>
      </c>
      <c r="P1222" s="155">
        <f>IF(O1222=1,SUM($O$6:O1222),0)</f>
        <v>0</v>
      </c>
    </row>
    <row r="1223" spans="1:16" ht="15" customHeight="1">
      <c r="A1223" s="15"/>
      <c r="B1223" s="194">
        <v>29</v>
      </c>
      <c r="C1223" s="109" t="s">
        <v>943</v>
      </c>
      <c r="D1223" s="279" t="s">
        <v>47</v>
      </c>
      <c r="E1223" s="280" t="s">
        <v>14</v>
      </c>
      <c r="F1223" s="281">
        <v>22860</v>
      </c>
      <c r="G1223" s="281">
        <v>22860</v>
      </c>
      <c r="H1223" s="175"/>
      <c r="I1223" s="88">
        <f t="shared" si="97"/>
        <v>22860</v>
      </c>
      <c r="J1223" s="163">
        <f t="shared" si="93"/>
        <v>0</v>
      </c>
      <c r="K1223" s="155">
        <f t="shared" si="94"/>
        <v>0</v>
      </c>
      <c r="L1223" s="155">
        <f>IF(J1223=1,SUM($J$6:J1223),0)</f>
        <v>0</v>
      </c>
      <c r="M1223" s="155">
        <f>IF(K1223=1,SUM($K$6:K1223),0)</f>
        <v>0</v>
      </c>
      <c r="N1223" s="165">
        <f t="shared" si="95"/>
        <v>0</v>
      </c>
      <c r="O1223" s="155">
        <f t="shared" si="96"/>
        <v>0</v>
      </c>
      <c r="P1223" s="155">
        <f>IF(O1223=1,SUM($O$6:O1223),0)</f>
        <v>0</v>
      </c>
    </row>
    <row r="1224" spans="1:16" ht="15" customHeight="1">
      <c r="A1224" s="15"/>
      <c r="B1224" s="194">
        <v>30</v>
      </c>
      <c r="C1224" s="109" t="s">
        <v>944</v>
      </c>
      <c r="D1224" s="279" t="s">
        <v>47</v>
      </c>
      <c r="E1224" s="280" t="s">
        <v>14</v>
      </c>
      <c r="F1224" s="281">
        <v>74340</v>
      </c>
      <c r="G1224" s="281">
        <v>74340</v>
      </c>
      <c r="H1224" s="175"/>
      <c r="I1224" s="88">
        <f t="shared" si="97"/>
        <v>74340</v>
      </c>
      <c r="J1224" s="163">
        <f t="shared" si="93"/>
        <v>0</v>
      </c>
      <c r="K1224" s="155">
        <f t="shared" si="94"/>
        <v>0</v>
      </c>
      <c r="L1224" s="155">
        <f>IF(J1224=1,SUM($J$6:J1224),0)</f>
        <v>0</v>
      </c>
      <c r="M1224" s="155">
        <f>IF(K1224=1,SUM($K$6:K1224),0)</f>
        <v>0</v>
      </c>
      <c r="N1224" s="165">
        <f t="shared" si="95"/>
        <v>0</v>
      </c>
      <c r="O1224" s="155">
        <f t="shared" si="96"/>
        <v>0</v>
      </c>
      <c r="P1224" s="155">
        <f>IF(O1224=1,SUM($O$6:O1224),0)</f>
        <v>0</v>
      </c>
    </row>
    <row r="1225" spans="1:16" ht="15" customHeight="1">
      <c r="A1225" s="15"/>
      <c r="B1225" s="194">
        <v>31</v>
      </c>
      <c r="C1225" s="109" t="s">
        <v>945</v>
      </c>
      <c r="D1225" s="279" t="s">
        <v>47</v>
      </c>
      <c r="E1225" s="280" t="s">
        <v>14</v>
      </c>
      <c r="F1225" s="281">
        <v>74340</v>
      </c>
      <c r="G1225" s="281">
        <v>74340</v>
      </c>
      <c r="H1225" s="175"/>
      <c r="I1225" s="88">
        <f t="shared" si="97"/>
        <v>74340</v>
      </c>
      <c r="J1225" s="163">
        <f t="shared" ref="J1225:J1288" si="98">IF(D1225="MDU-KD",1,0)</f>
        <v>0</v>
      </c>
      <c r="K1225" s="155">
        <f t="shared" ref="K1225:K1288" si="99">IF(D1225="HDW",1,0)</f>
        <v>0</v>
      </c>
      <c r="L1225" s="155">
        <f>IF(J1225=1,SUM($J$6:J1225),0)</f>
        <v>0</v>
      </c>
      <c r="M1225" s="155">
        <f>IF(K1225=1,SUM($K$6:K1225),0)</f>
        <v>0</v>
      </c>
      <c r="N1225" s="165">
        <f t="shared" ref="N1225:N1288" si="100">IF(L1225=0,M1225,L1225)</f>
        <v>0</v>
      </c>
      <c r="O1225" s="155">
        <f t="shared" ref="O1225:O1288" si="101">IF(E1225=0,0,IF(LEFT(C1225,11)="Tiang Beton",1,0))</f>
        <v>0</v>
      </c>
      <c r="P1225" s="155">
        <f>IF(O1225=1,SUM($O$6:O1225),0)</f>
        <v>0</v>
      </c>
    </row>
    <row r="1226" spans="1:16" ht="15" customHeight="1">
      <c r="A1226" s="15"/>
      <c r="B1226" s="194">
        <v>32</v>
      </c>
      <c r="C1226" s="109" t="s">
        <v>946</v>
      </c>
      <c r="D1226" s="279" t="s">
        <v>47</v>
      </c>
      <c r="E1226" s="280" t="s">
        <v>14</v>
      </c>
      <c r="F1226" s="281">
        <v>27540</v>
      </c>
      <c r="G1226" s="281">
        <v>27540</v>
      </c>
      <c r="H1226" s="175"/>
      <c r="I1226" s="88">
        <f t="shared" si="97"/>
        <v>27540</v>
      </c>
      <c r="J1226" s="163">
        <f t="shared" si="98"/>
        <v>0</v>
      </c>
      <c r="K1226" s="155">
        <f t="shared" si="99"/>
        <v>0</v>
      </c>
      <c r="L1226" s="155">
        <f>IF(J1226=1,SUM($J$6:J1226),0)</f>
        <v>0</v>
      </c>
      <c r="M1226" s="155">
        <f>IF(K1226=1,SUM($K$6:K1226),0)</f>
        <v>0</v>
      </c>
      <c r="N1226" s="165">
        <f t="shared" si="100"/>
        <v>0</v>
      </c>
      <c r="O1226" s="155">
        <f t="shared" si="101"/>
        <v>0</v>
      </c>
      <c r="P1226" s="155">
        <f>IF(O1226=1,SUM($O$6:O1226),0)</f>
        <v>0</v>
      </c>
    </row>
    <row r="1227" spans="1:16" ht="15" customHeight="1">
      <c r="A1227" s="15"/>
      <c r="B1227" s="194">
        <v>33</v>
      </c>
      <c r="C1227" s="109" t="s">
        <v>947</v>
      </c>
      <c r="D1227" s="279" t="s">
        <v>47</v>
      </c>
      <c r="E1227" s="280" t="s">
        <v>14</v>
      </c>
      <c r="F1227" s="281">
        <v>21480</v>
      </c>
      <c r="G1227" s="281">
        <v>21480</v>
      </c>
      <c r="H1227" s="175"/>
      <c r="I1227" s="88">
        <f t="shared" si="97"/>
        <v>21480</v>
      </c>
      <c r="J1227" s="163">
        <f t="shared" si="98"/>
        <v>0</v>
      </c>
      <c r="K1227" s="155">
        <f t="shared" si="99"/>
        <v>0</v>
      </c>
      <c r="L1227" s="155">
        <f>IF(J1227=1,SUM($J$6:J1227),0)</f>
        <v>0</v>
      </c>
      <c r="M1227" s="155">
        <f>IF(K1227=1,SUM($K$6:K1227),0)</f>
        <v>0</v>
      </c>
      <c r="N1227" s="165">
        <f t="shared" si="100"/>
        <v>0</v>
      </c>
      <c r="O1227" s="155">
        <f t="shared" si="101"/>
        <v>0</v>
      </c>
      <c r="P1227" s="155">
        <f>IF(O1227=1,SUM($O$6:O1227),0)</f>
        <v>0</v>
      </c>
    </row>
    <row r="1228" spans="1:16" ht="15" customHeight="1">
      <c r="A1228" s="15"/>
      <c r="B1228" s="194">
        <v>34</v>
      </c>
      <c r="C1228" s="109" t="s">
        <v>948</v>
      </c>
      <c r="D1228" s="279" t="s">
        <v>47</v>
      </c>
      <c r="E1228" s="280" t="s">
        <v>14</v>
      </c>
      <c r="F1228" s="281">
        <v>25560</v>
      </c>
      <c r="G1228" s="281">
        <v>25560</v>
      </c>
      <c r="H1228" s="175"/>
      <c r="I1228" s="88">
        <f t="shared" si="97"/>
        <v>25560</v>
      </c>
      <c r="J1228" s="163">
        <f t="shared" si="98"/>
        <v>0</v>
      </c>
      <c r="K1228" s="155">
        <f t="shared" si="99"/>
        <v>0</v>
      </c>
      <c r="L1228" s="155">
        <f>IF(J1228=1,SUM($J$6:J1228),0)</f>
        <v>0</v>
      </c>
      <c r="M1228" s="155">
        <f>IF(K1228=1,SUM($K$6:K1228),0)</f>
        <v>0</v>
      </c>
      <c r="N1228" s="165">
        <f t="shared" si="100"/>
        <v>0</v>
      </c>
      <c r="O1228" s="155">
        <f t="shared" si="101"/>
        <v>0</v>
      </c>
      <c r="P1228" s="155">
        <f>IF(O1228=1,SUM($O$6:O1228),0)</f>
        <v>0</v>
      </c>
    </row>
    <row r="1229" spans="1:16" ht="15" customHeight="1">
      <c r="A1229" s="15"/>
      <c r="B1229" s="194">
        <v>35</v>
      </c>
      <c r="C1229" s="109" t="s">
        <v>949</v>
      </c>
      <c r="D1229" s="279" t="s">
        <v>47</v>
      </c>
      <c r="E1229" s="280" t="s">
        <v>14</v>
      </c>
      <c r="F1229" s="281">
        <v>457260</v>
      </c>
      <c r="G1229" s="281">
        <v>457260</v>
      </c>
      <c r="H1229" s="175"/>
      <c r="I1229" s="88">
        <f t="shared" si="97"/>
        <v>457260</v>
      </c>
      <c r="J1229" s="163">
        <f t="shared" si="98"/>
        <v>0</v>
      </c>
      <c r="K1229" s="155">
        <f t="shared" si="99"/>
        <v>0</v>
      </c>
      <c r="L1229" s="155">
        <f>IF(J1229=1,SUM($J$6:J1229),0)</f>
        <v>0</v>
      </c>
      <c r="M1229" s="155">
        <f>IF(K1229=1,SUM($K$6:K1229),0)</f>
        <v>0</v>
      </c>
      <c r="N1229" s="165">
        <f t="shared" si="100"/>
        <v>0</v>
      </c>
      <c r="O1229" s="155">
        <f t="shared" si="101"/>
        <v>0</v>
      </c>
      <c r="P1229" s="155">
        <f>IF(O1229=1,SUM($O$6:O1229),0)</f>
        <v>0</v>
      </c>
    </row>
    <row r="1230" spans="1:16" ht="15" customHeight="1">
      <c r="A1230" s="15"/>
      <c r="B1230" s="194">
        <v>36</v>
      </c>
      <c r="C1230" s="109" t="s">
        <v>377</v>
      </c>
      <c r="D1230" s="279" t="s">
        <v>47</v>
      </c>
      <c r="E1230" s="280" t="s">
        <v>14</v>
      </c>
      <c r="F1230" s="281">
        <v>6360</v>
      </c>
      <c r="G1230" s="281">
        <v>6360</v>
      </c>
      <c r="H1230" s="175"/>
      <c r="I1230" s="88">
        <f t="shared" si="97"/>
        <v>6360</v>
      </c>
      <c r="J1230" s="163">
        <f t="shared" si="98"/>
        <v>0</v>
      </c>
      <c r="K1230" s="155">
        <f t="shared" si="99"/>
        <v>0</v>
      </c>
      <c r="L1230" s="155">
        <f>IF(J1230=1,SUM($J$6:J1230),0)</f>
        <v>0</v>
      </c>
      <c r="M1230" s="155">
        <f>IF(K1230=1,SUM($K$6:K1230),0)</f>
        <v>0</v>
      </c>
      <c r="N1230" s="165">
        <f t="shared" si="100"/>
        <v>0</v>
      </c>
      <c r="O1230" s="155">
        <f t="shared" si="101"/>
        <v>0</v>
      </c>
      <c r="P1230" s="155">
        <f>IF(O1230=1,SUM($O$6:O1230),0)</f>
        <v>0</v>
      </c>
    </row>
    <row r="1231" spans="1:16" ht="15" customHeight="1">
      <c r="A1231" s="15"/>
      <c r="B1231" s="194">
        <v>38</v>
      </c>
      <c r="C1231" s="109" t="s">
        <v>1181</v>
      </c>
      <c r="D1231" s="279" t="s">
        <v>47</v>
      </c>
      <c r="E1231" s="280" t="s">
        <v>14</v>
      </c>
      <c r="F1231" s="281">
        <v>368820</v>
      </c>
      <c r="G1231" s="281">
        <v>368820</v>
      </c>
      <c r="H1231" s="175"/>
      <c r="I1231" s="88">
        <f t="shared" si="97"/>
        <v>368820</v>
      </c>
      <c r="J1231" s="163">
        <f t="shared" si="98"/>
        <v>0</v>
      </c>
      <c r="K1231" s="155">
        <f t="shared" si="99"/>
        <v>0</v>
      </c>
      <c r="L1231" s="155">
        <f>IF(J1231=1,SUM($J$6:J1231),0)</f>
        <v>0</v>
      </c>
      <c r="M1231" s="155">
        <f>IF(K1231=1,SUM($K$6:K1231),0)</f>
        <v>0</v>
      </c>
      <c r="N1231" s="165">
        <f t="shared" si="100"/>
        <v>0</v>
      </c>
      <c r="O1231" s="155">
        <f t="shared" si="101"/>
        <v>0</v>
      </c>
      <c r="P1231" s="155">
        <f>IF(O1231=1,SUM($O$6:O1231),0)</f>
        <v>0</v>
      </c>
    </row>
    <row r="1232" spans="1:16" ht="15" customHeight="1">
      <c r="A1232" s="15"/>
      <c r="B1232" s="194">
        <v>39</v>
      </c>
      <c r="C1232" s="109" t="s">
        <v>1182</v>
      </c>
      <c r="D1232" s="279" t="s">
        <v>47</v>
      </c>
      <c r="E1232" s="280" t="s">
        <v>14</v>
      </c>
      <c r="F1232" s="281">
        <v>497400</v>
      </c>
      <c r="G1232" s="281">
        <v>497400</v>
      </c>
      <c r="H1232" s="175"/>
      <c r="I1232" s="88">
        <f t="shared" si="97"/>
        <v>497400</v>
      </c>
      <c r="J1232" s="163">
        <f t="shared" si="98"/>
        <v>0</v>
      </c>
      <c r="K1232" s="155">
        <f t="shared" si="99"/>
        <v>0</v>
      </c>
      <c r="L1232" s="155">
        <f>IF(J1232=1,SUM($J$6:J1232),0)</f>
        <v>0</v>
      </c>
      <c r="M1232" s="155">
        <f>IF(K1232=1,SUM($K$6:K1232),0)</f>
        <v>0</v>
      </c>
      <c r="N1232" s="165">
        <f t="shared" si="100"/>
        <v>0</v>
      </c>
      <c r="O1232" s="155">
        <f t="shared" si="101"/>
        <v>0</v>
      </c>
      <c r="P1232" s="155">
        <f>IF(O1232=1,SUM($O$6:O1232),0)</f>
        <v>0</v>
      </c>
    </row>
    <row r="1233" spans="1:16" ht="15" customHeight="1">
      <c r="A1233" s="15"/>
      <c r="B1233" s="194">
        <v>41</v>
      </c>
      <c r="C1233" s="109" t="s">
        <v>1022</v>
      </c>
      <c r="D1233" s="279" t="s">
        <v>47</v>
      </c>
      <c r="E1233" s="280" t="s">
        <v>14</v>
      </c>
      <c r="F1233" s="281">
        <v>107520</v>
      </c>
      <c r="G1233" s="281">
        <v>107520</v>
      </c>
      <c r="H1233" s="175"/>
      <c r="I1233" s="88">
        <f t="shared" si="97"/>
        <v>107520</v>
      </c>
      <c r="J1233" s="163">
        <f t="shared" si="98"/>
        <v>0</v>
      </c>
      <c r="K1233" s="155">
        <f t="shared" si="99"/>
        <v>0</v>
      </c>
      <c r="L1233" s="155">
        <f>IF(J1233=1,SUM($J$6:J1233),0)</f>
        <v>0</v>
      </c>
      <c r="M1233" s="155">
        <f>IF(K1233=1,SUM($K$6:K1233),0)</f>
        <v>0</v>
      </c>
      <c r="N1233" s="165">
        <f t="shared" si="100"/>
        <v>0</v>
      </c>
      <c r="O1233" s="155">
        <f t="shared" si="101"/>
        <v>0</v>
      </c>
      <c r="P1233" s="155">
        <f>IF(O1233=1,SUM($O$6:O1233),0)</f>
        <v>0</v>
      </c>
    </row>
    <row r="1234" spans="1:16" ht="15" customHeight="1">
      <c r="A1234" s="15"/>
      <c r="B1234" s="194">
        <v>42</v>
      </c>
      <c r="C1234" s="109" t="s">
        <v>1183</v>
      </c>
      <c r="D1234" s="279" t="s">
        <v>47</v>
      </c>
      <c r="E1234" s="280" t="s">
        <v>473</v>
      </c>
      <c r="F1234" s="281">
        <v>8622.4599999999991</v>
      </c>
      <c r="G1234" s="281">
        <v>8622.4599999999991</v>
      </c>
      <c r="H1234" s="175"/>
      <c r="I1234" s="88">
        <f t="shared" si="97"/>
        <v>8622.4599999999991</v>
      </c>
      <c r="J1234" s="163">
        <f t="shared" si="98"/>
        <v>0</v>
      </c>
      <c r="K1234" s="155">
        <f t="shared" si="99"/>
        <v>0</v>
      </c>
      <c r="L1234" s="155">
        <f>IF(J1234=1,SUM($J$6:J1234),0)</f>
        <v>0</v>
      </c>
      <c r="M1234" s="155">
        <f>IF(K1234=1,SUM($K$6:K1234),0)</f>
        <v>0</v>
      </c>
      <c r="N1234" s="165">
        <f t="shared" si="100"/>
        <v>0</v>
      </c>
      <c r="O1234" s="155">
        <f t="shared" si="101"/>
        <v>0</v>
      </c>
      <c r="P1234" s="155">
        <f>IF(O1234=1,SUM($O$6:O1234),0)</f>
        <v>0</v>
      </c>
    </row>
    <row r="1235" spans="1:16" ht="15" customHeight="1">
      <c r="A1235" s="15"/>
      <c r="B1235" s="194"/>
      <c r="C1235" s="109"/>
      <c r="D1235" s="279" t="s">
        <v>48</v>
      </c>
      <c r="E1235" s="280"/>
      <c r="F1235" s="281">
        <v>0</v>
      </c>
      <c r="G1235" s="281">
        <v>0</v>
      </c>
      <c r="H1235" s="175"/>
      <c r="I1235" s="88">
        <f t="shared" si="97"/>
        <v>0</v>
      </c>
      <c r="J1235" s="163">
        <f t="shared" si="98"/>
        <v>0</v>
      </c>
      <c r="K1235" s="155">
        <f t="shared" si="99"/>
        <v>0</v>
      </c>
      <c r="L1235" s="155">
        <f>IF(J1235=1,SUM($J$6:J1235),0)</f>
        <v>0</v>
      </c>
      <c r="M1235" s="155">
        <f>IF(K1235=1,SUM($K$6:K1235),0)</f>
        <v>0</v>
      </c>
      <c r="N1235" s="165">
        <f t="shared" si="100"/>
        <v>0</v>
      </c>
      <c r="O1235" s="155">
        <f t="shared" si="101"/>
        <v>0</v>
      </c>
      <c r="P1235" s="155">
        <f>IF(O1235=1,SUM($O$6:O1235),0)</f>
        <v>0</v>
      </c>
    </row>
    <row r="1236" spans="1:16" ht="15" customHeight="1">
      <c r="A1236" s="15"/>
      <c r="B1236" s="194" t="s">
        <v>1031</v>
      </c>
      <c r="C1236" s="109" t="s">
        <v>1168</v>
      </c>
      <c r="D1236" s="279" t="s">
        <v>48</v>
      </c>
      <c r="E1236" s="280"/>
      <c r="F1236" s="281">
        <v>0</v>
      </c>
      <c r="G1236" s="281">
        <v>0</v>
      </c>
      <c r="H1236" s="175"/>
      <c r="I1236" s="88">
        <f t="shared" si="97"/>
        <v>0</v>
      </c>
      <c r="J1236" s="163">
        <f t="shared" si="98"/>
        <v>0</v>
      </c>
      <c r="K1236" s="155">
        <f t="shared" si="99"/>
        <v>0</v>
      </c>
      <c r="L1236" s="155">
        <f>IF(J1236=1,SUM($J$6:J1236),0)</f>
        <v>0</v>
      </c>
      <c r="M1236" s="155">
        <f>IF(K1236=1,SUM($K$6:K1236),0)</f>
        <v>0</v>
      </c>
      <c r="N1236" s="165">
        <f t="shared" si="100"/>
        <v>0</v>
      </c>
      <c r="O1236" s="155">
        <f t="shared" si="101"/>
        <v>0</v>
      </c>
      <c r="P1236" s="155">
        <f>IF(O1236=1,SUM($O$6:O1236),0)</f>
        <v>0</v>
      </c>
    </row>
    <row r="1237" spans="1:16" ht="15" customHeight="1">
      <c r="A1237" s="15"/>
      <c r="B1237" s="194">
        <v>1</v>
      </c>
      <c r="C1237" s="109" t="s">
        <v>1184</v>
      </c>
      <c r="D1237" s="279" t="s">
        <v>47</v>
      </c>
      <c r="E1237" s="280" t="s">
        <v>14</v>
      </c>
      <c r="F1237" s="281">
        <v>940920</v>
      </c>
      <c r="G1237" s="281">
        <v>940920</v>
      </c>
      <c r="H1237" s="171"/>
      <c r="I1237" s="88">
        <f t="shared" si="97"/>
        <v>940920</v>
      </c>
      <c r="J1237" s="163">
        <f t="shared" si="98"/>
        <v>0</v>
      </c>
      <c r="K1237" s="155">
        <f t="shared" si="99"/>
        <v>0</v>
      </c>
      <c r="L1237" s="155">
        <f>IF(J1237=1,SUM($J$6:J1237),0)</f>
        <v>0</v>
      </c>
      <c r="M1237" s="155">
        <f>IF(K1237=1,SUM($K$6:K1237),0)</f>
        <v>0</v>
      </c>
      <c r="N1237" s="165">
        <f t="shared" si="100"/>
        <v>0</v>
      </c>
      <c r="O1237" s="155">
        <f t="shared" si="101"/>
        <v>0</v>
      </c>
      <c r="P1237" s="155">
        <f>IF(O1237=1,SUM($O$6:O1237),0)</f>
        <v>0</v>
      </c>
    </row>
    <row r="1238" spans="1:16" ht="15" customHeight="1">
      <c r="A1238" s="15"/>
      <c r="B1238" s="194">
        <v>2</v>
      </c>
      <c r="C1238" s="109" t="s">
        <v>1185</v>
      </c>
      <c r="D1238" s="279" t="s">
        <v>47</v>
      </c>
      <c r="E1238" s="280" t="s">
        <v>14</v>
      </c>
      <c r="F1238" s="281">
        <v>2080260</v>
      </c>
      <c r="G1238" s="281">
        <v>2080260</v>
      </c>
      <c r="H1238" s="175"/>
      <c r="I1238" s="88">
        <f t="shared" si="97"/>
        <v>2080260</v>
      </c>
      <c r="J1238" s="163">
        <f t="shared" si="98"/>
        <v>0</v>
      </c>
      <c r="K1238" s="155">
        <f t="shared" si="99"/>
        <v>0</v>
      </c>
      <c r="L1238" s="155">
        <f>IF(J1238=1,SUM($J$6:J1238),0)</f>
        <v>0</v>
      </c>
      <c r="M1238" s="155">
        <f>IF(K1238=1,SUM($K$6:K1238),0)</f>
        <v>0</v>
      </c>
      <c r="N1238" s="165">
        <f t="shared" si="100"/>
        <v>0</v>
      </c>
      <c r="O1238" s="155">
        <f t="shared" si="101"/>
        <v>0</v>
      </c>
      <c r="P1238" s="155">
        <f>IF(O1238=1,SUM($O$6:O1238),0)</f>
        <v>0</v>
      </c>
    </row>
    <row r="1239" spans="1:16" ht="15" customHeight="1">
      <c r="A1239" s="15"/>
      <c r="B1239" s="194">
        <v>3</v>
      </c>
      <c r="C1239" s="109" t="s">
        <v>1186</v>
      </c>
      <c r="D1239" s="279" t="s">
        <v>47</v>
      </c>
      <c r="E1239" s="280" t="s">
        <v>14</v>
      </c>
      <c r="F1239" s="281">
        <v>2080260</v>
      </c>
      <c r="G1239" s="281">
        <v>2080260</v>
      </c>
      <c r="H1239" s="175"/>
      <c r="I1239" s="88">
        <f t="shared" si="97"/>
        <v>2080260</v>
      </c>
      <c r="J1239" s="163">
        <f t="shared" si="98"/>
        <v>0</v>
      </c>
      <c r="K1239" s="155">
        <f t="shared" si="99"/>
        <v>0</v>
      </c>
      <c r="L1239" s="155">
        <f>IF(J1239=1,SUM($J$6:J1239),0)</f>
        <v>0</v>
      </c>
      <c r="M1239" s="155">
        <f>IF(K1239=1,SUM($K$6:K1239),0)</f>
        <v>0</v>
      </c>
      <c r="N1239" s="165">
        <f t="shared" si="100"/>
        <v>0</v>
      </c>
      <c r="O1239" s="155">
        <f t="shared" si="101"/>
        <v>0</v>
      </c>
      <c r="P1239" s="155">
        <f>IF(O1239=1,SUM($O$6:O1239),0)</f>
        <v>0</v>
      </c>
    </row>
    <row r="1240" spans="1:16" ht="15" customHeight="1">
      <c r="A1240" s="15"/>
      <c r="B1240" s="194">
        <v>4</v>
      </c>
      <c r="C1240" s="109" t="s">
        <v>1187</v>
      </c>
      <c r="D1240" s="279" t="s">
        <v>47</v>
      </c>
      <c r="E1240" s="280" t="s">
        <v>14</v>
      </c>
      <c r="F1240" s="281">
        <v>909420</v>
      </c>
      <c r="G1240" s="281">
        <v>909420</v>
      </c>
      <c r="H1240" s="175"/>
      <c r="I1240" s="88">
        <f t="shared" si="97"/>
        <v>909420</v>
      </c>
      <c r="J1240" s="163">
        <f t="shared" si="98"/>
        <v>0</v>
      </c>
      <c r="K1240" s="155">
        <f t="shared" si="99"/>
        <v>0</v>
      </c>
      <c r="L1240" s="155">
        <f>IF(J1240=1,SUM($J$6:J1240),0)</f>
        <v>0</v>
      </c>
      <c r="M1240" s="155">
        <f>IF(K1240=1,SUM($K$6:K1240),0)</f>
        <v>0</v>
      </c>
      <c r="N1240" s="165">
        <f t="shared" si="100"/>
        <v>0</v>
      </c>
      <c r="O1240" s="155">
        <f t="shared" si="101"/>
        <v>0</v>
      </c>
      <c r="P1240" s="155">
        <f>IF(O1240=1,SUM($O$6:O1240),0)</f>
        <v>0</v>
      </c>
    </row>
    <row r="1241" spans="1:16" ht="15" customHeight="1">
      <c r="A1241" s="15"/>
      <c r="B1241" s="194"/>
      <c r="C1241" s="109"/>
      <c r="D1241" s="279"/>
      <c r="E1241" s="280"/>
      <c r="F1241" s="281">
        <v>0</v>
      </c>
      <c r="G1241" s="281">
        <v>0</v>
      </c>
      <c r="H1241" s="175"/>
      <c r="I1241" s="88">
        <f t="shared" si="97"/>
        <v>0</v>
      </c>
      <c r="J1241" s="163">
        <f t="shared" si="98"/>
        <v>0</v>
      </c>
      <c r="K1241" s="155">
        <f t="shared" si="99"/>
        <v>0</v>
      </c>
      <c r="L1241" s="155">
        <f>IF(J1241=1,SUM($J$6:J1241),0)</f>
        <v>0</v>
      </c>
      <c r="M1241" s="155">
        <f>IF(K1241=1,SUM($K$6:K1241),0)</f>
        <v>0</v>
      </c>
      <c r="N1241" s="165">
        <f t="shared" si="100"/>
        <v>0</v>
      </c>
      <c r="O1241" s="155">
        <f t="shared" si="101"/>
        <v>0</v>
      </c>
      <c r="P1241" s="155">
        <f>IF(O1241=1,SUM($O$6:O1241),0)</f>
        <v>0</v>
      </c>
    </row>
    <row r="1242" spans="1:16" ht="15" customHeight="1">
      <c r="A1242" s="15"/>
      <c r="B1242" s="194" t="s">
        <v>1031</v>
      </c>
      <c r="C1242" s="109" t="s">
        <v>770</v>
      </c>
      <c r="D1242" s="279" t="s">
        <v>48</v>
      </c>
      <c r="E1242" s="280"/>
      <c r="F1242" s="281">
        <v>0</v>
      </c>
      <c r="G1242" s="281">
        <v>0</v>
      </c>
      <c r="H1242" s="175"/>
      <c r="I1242" s="88">
        <f t="shared" si="97"/>
        <v>0</v>
      </c>
      <c r="J1242" s="163">
        <f t="shared" si="98"/>
        <v>0</v>
      </c>
      <c r="K1242" s="155">
        <f t="shared" si="99"/>
        <v>0</v>
      </c>
      <c r="L1242" s="155">
        <f>IF(J1242=1,SUM($J$6:J1242),0)</f>
        <v>0</v>
      </c>
      <c r="M1242" s="155">
        <f>IF(K1242=1,SUM($K$6:K1242),0)</f>
        <v>0</v>
      </c>
      <c r="N1242" s="165">
        <f t="shared" si="100"/>
        <v>0</v>
      </c>
      <c r="O1242" s="155">
        <f t="shared" si="101"/>
        <v>0</v>
      </c>
      <c r="P1242" s="155">
        <f>IF(O1242=1,SUM($O$6:O1242),0)</f>
        <v>0</v>
      </c>
    </row>
    <row r="1243" spans="1:16" ht="15" customHeight="1">
      <c r="A1243" s="15"/>
      <c r="B1243" s="194">
        <v>1</v>
      </c>
      <c r="C1243" s="109" t="s">
        <v>950</v>
      </c>
      <c r="D1243" s="279" t="s">
        <v>47</v>
      </c>
      <c r="E1243" s="280" t="s">
        <v>297</v>
      </c>
      <c r="F1243" s="281">
        <v>285420</v>
      </c>
      <c r="G1243" s="281">
        <v>285420</v>
      </c>
      <c r="H1243" s="175"/>
      <c r="I1243" s="88">
        <f t="shared" si="97"/>
        <v>285420</v>
      </c>
      <c r="J1243" s="163">
        <f t="shared" si="98"/>
        <v>0</v>
      </c>
      <c r="K1243" s="155">
        <f t="shared" si="99"/>
        <v>0</v>
      </c>
      <c r="L1243" s="155">
        <f>IF(J1243=1,SUM($J$6:J1243),0)</f>
        <v>0</v>
      </c>
      <c r="M1243" s="155">
        <f>IF(K1243=1,SUM($K$6:K1243),0)</f>
        <v>0</v>
      </c>
      <c r="N1243" s="165">
        <f t="shared" si="100"/>
        <v>0</v>
      </c>
      <c r="O1243" s="155">
        <f t="shared" si="101"/>
        <v>0</v>
      </c>
      <c r="P1243" s="155">
        <f>IF(O1243=1,SUM($O$6:O1243),0)</f>
        <v>0</v>
      </c>
    </row>
    <row r="1244" spans="1:16" ht="15" customHeight="1">
      <c r="A1244" s="15"/>
      <c r="B1244" s="194">
        <v>2</v>
      </c>
      <c r="C1244" s="109" t="s">
        <v>378</v>
      </c>
      <c r="D1244" s="279" t="s">
        <v>47</v>
      </c>
      <c r="E1244" s="280" t="s">
        <v>297</v>
      </c>
      <c r="F1244" s="281">
        <v>285420</v>
      </c>
      <c r="G1244" s="281">
        <v>285420</v>
      </c>
      <c r="H1244" s="175"/>
      <c r="I1244" s="88">
        <f t="shared" si="97"/>
        <v>285420</v>
      </c>
      <c r="J1244" s="163">
        <f t="shared" si="98"/>
        <v>0</v>
      </c>
      <c r="K1244" s="155">
        <f t="shared" si="99"/>
        <v>0</v>
      </c>
      <c r="L1244" s="155">
        <f>IF(J1244=1,SUM($J$6:J1244),0)</f>
        <v>0</v>
      </c>
      <c r="M1244" s="155">
        <f>IF(K1244=1,SUM($K$6:K1244),0)</f>
        <v>0</v>
      </c>
      <c r="N1244" s="165">
        <f t="shared" si="100"/>
        <v>0</v>
      </c>
      <c r="O1244" s="155">
        <f t="shared" si="101"/>
        <v>0</v>
      </c>
      <c r="P1244" s="155">
        <f>IF(O1244=1,SUM($O$6:O1244),0)</f>
        <v>0</v>
      </c>
    </row>
    <row r="1245" spans="1:16" ht="15" customHeight="1">
      <c r="A1245" s="15"/>
      <c r="B1245" s="194">
        <v>3</v>
      </c>
      <c r="C1245" s="109" t="s">
        <v>379</v>
      </c>
      <c r="D1245" s="279" t="s">
        <v>47</v>
      </c>
      <c r="E1245" s="280" t="s">
        <v>297</v>
      </c>
      <c r="F1245" s="281">
        <v>222780</v>
      </c>
      <c r="G1245" s="281">
        <v>222780</v>
      </c>
      <c r="H1245" s="175"/>
      <c r="I1245" s="88">
        <f t="shared" si="97"/>
        <v>222780</v>
      </c>
      <c r="J1245" s="163">
        <f t="shared" si="98"/>
        <v>0</v>
      </c>
      <c r="K1245" s="155">
        <f t="shared" si="99"/>
        <v>0</v>
      </c>
      <c r="L1245" s="155">
        <f>IF(J1245=1,SUM($J$6:J1245),0)</f>
        <v>0</v>
      </c>
      <c r="M1245" s="155">
        <f>IF(K1245=1,SUM($K$6:K1245),0)</f>
        <v>0</v>
      </c>
      <c r="N1245" s="165">
        <f t="shared" si="100"/>
        <v>0</v>
      </c>
      <c r="O1245" s="155">
        <f t="shared" si="101"/>
        <v>0</v>
      </c>
      <c r="P1245" s="155">
        <f>IF(O1245=1,SUM($O$6:O1245),0)</f>
        <v>0</v>
      </c>
    </row>
    <row r="1246" spans="1:16" ht="15" customHeight="1">
      <c r="A1246" s="15"/>
      <c r="B1246" s="194">
        <v>4</v>
      </c>
      <c r="C1246" s="109" t="s">
        <v>380</v>
      </c>
      <c r="D1246" s="279" t="s">
        <v>47</v>
      </c>
      <c r="E1246" s="280" t="s">
        <v>297</v>
      </c>
      <c r="F1246" s="281">
        <v>211020</v>
      </c>
      <c r="G1246" s="281">
        <v>211020</v>
      </c>
      <c r="H1246" s="175"/>
      <c r="I1246" s="88">
        <f t="shared" si="97"/>
        <v>211020</v>
      </c>
      <c r="J1246" s="163">
        <f t="shared" si="98"/>
        <v>0</v>
      </c>
      <c r="K1246" s="155">
        <f t="shared" si="99"/>
        <v>0</v>
      </c>
      <c r="L1246" s="155">
        <f>IF(J1246=1,SUM($J$6:J1246),0)</f>
        <v>0</v>
      </c>
      <c r="M1246" s="155">
        <f>IF(K1246=1,SUM($K$6:K1246),0)</f>
        <v>0</v>
      </c>
      <c r="N1246" s="165">
        <f t="shared" si="100"/>
        <v>0</v>
      </c>
      <c r="O1246" s="155">
        <f t="shared" si="101"/>
        <v>0</v>
      </c>
      <c r="P1246" s="155">
        <f>IF(O1246=1,SUM($O$6:O1246),0)</f>
        <v>0</v>
      </c>
    </row>
    <row r="1247" spans="1:16" ht="15" customHeight="1">
      <c r="A1247" s="15"/>
      <c r="B1247" s="194">
        <v>5</v>
      </c>
      <c r="C1247" s="109" t="s">
        <v>381</v>
      </c>
      <c r="D1247" s="279" t="s">
        <v>47</v>
      </c>
      <c r="E1247" s="280" t="s">
        <v>297</v>
      </c>
      <c r="F1247" s="281">
        <v>180060</v>
      </c>
      <c r="G1247" s="281">
        <v>180060</v>
      </c>
      <c r="H1247" s="175"/>
      <c r="I1247" s="88">
        <f t="shared" si="97"/>
        <v>180060</v>
      </c>
      <c r="J1247" s="163">
        <f t="shared" si="98"/>
        <v>0</v>
      </c>
      <c r="K1247" s="155">
        <f t="shared" si="99"/>
        <v>0</v>
      </c>
      <c r="L1247" s="155">
        <f>IF(J1247=1,SUM($J$6:J1247),0)</f>
        <v>0</v>
      </c>
      <c r="M1247" s="155">
        <f>IF(K1247=1,SUM($K$6:K1247),0)</f>
        <v>0</v>
      </c>
      <c r="N1247" s="165">
        <f t="shared" si="100"/>
        <v>0</v>
      </c>
      <c r="O1247" s="155">
        <f t="shared" si="101"/>
        <v>0</v>
      </c>
      <c r="P1247" s="155">
        <f>IF(O1247=1,SUM($O$6:O1247),0)</f>
        <v>0</v>
      </c>
    </row>
    <row r="1248" spans="1:16" ht="15" customHeight="1">
      <c r="A1248" s="15"/>
      <c r="B1248" s="194">
        <v>6</v>
      </c>
      <c r="C1248" s="109" t="s">
        <v>382</v>
      </c>
      <c r="D1248" s="279" t="s">
        <v>47</v>
      </c>
      <c r="E1248" s="280" t="s">
        <v>297</v>
      </c>
      <c r="F1248" s="281">
        <v>174540</v>
      </c>
      <c r="G1248" s="281">
        <v>174540</v>
      </c>
      <c r="H1248" s="175"/>
      <c r="I1248" s="88">
        <f t="shared" si="97"/>
        <v>174540</v>
      </c>
      <c r="J1248" s="163">
        <f t="shared" si="98"/>
        <v>0</v>
      </c>
      <c r="K1248" s="155">
        <f t="shared" si="99"/>
        <v>0</v>
      </c>
      <c r="L1248" s="155">
        <f>IF(J1248=1,SUM($J$6:J1248),0)</f>
        <v>0</v>
      </c>
      <c r="M1248" s="155">
        <f>IF(K1248=1,SUM($K$6:K1248),0)</f>
        <v>0</v>
      </c>
      <c r="N1248" s="165">
        <f t="shared" si="100"/>
        <v>0</v>
      </c>
      <c r="O1248" s="155">
        <f t="shared" si="101"/>
        <v>0</v>
      </c>
      <c r="P1248" s="155">
        <f>IF(O1248=1,SUM($O$6:O1248),0)</f>
        <v>0</v>
      </c>
    </row>
    <row r="1249" spans="1:16" ht="15" customHeight="1">
      <c r="A1249" s="15"/>
      <c r="B1249" s="194">
        <v>7</v>
      </c>
      <c r="C1249" s="109" t="s">
        <v>383</v>
      </c>
      <c r="D1249" s="279" t="s">
        <v>47</v>
      </c>
      <c r="E1249" s="280" t="s">
        <v>297</v>
      </c>
      <c r="F1249" s="281">
        <v>174360</v>
      </c>
      <c r="G1249" s="281">
        <v>174360</v>
      </c>
      <c r="H1249" s="175"/>
      <c r="I1249" s="88">
        <f t="shared" si="97"/>
        <v>174360</v>
      </c>
      <c r="J1249" s="163">
        <f t="shared" si="98"/>
        <v>0</v>
      </c>
      <c r="K1249" s="155">
        <f t="shared" si="99"/>
        <v>0</v>
      </c>
      <c r="L1249" s="155">
        <f>IF(J1249=1,SUM($J$6:J1249),0)</f>
        <v>0</v>
      </c>
      <c r="M1249" s="155">
        <f>IF(K1249=1,SUM($K$6:K1249),0)</f>
        <v>0</v>
      </c>
      <c r="N1249" s="165">
        <f t="shared" si="100"/>
        <v>0</v>
      </c>
      <c r="O1249" s="155">
        <f t="shared" si="101"/>
        <v>0</v>
      </c>
      <c r="P1249" s="155">
        <f>IF(O1249=1,SUM($O$6:O1249),0)</f>
        <v>0</v>
      </c>
    </row>
    <row r="1250" spans="1:16" ht="15" customHeight="1">
      <c r="A1250" s="15"/>
      <c r="B1250" s="194">
        <v>8</v>
      </c>
      <c r="C1250" s="109" t="s">
        <v>384</v>
      </c>
      <c r="D1250" s="279" t="s">
        <v>47</v>
      </c>
      <c r="E1250" s="280" t="s">
        <v>297</v>
      </c>
      <c r="F1250" s="281">
        <v>148200</v>
      </c>
      <c r="G1250" s="281">
        <v>148200</v>
      </c>
      <c r="H1250" s="175"/>
      <c r="I1250" s="88">
        <f t="shared" ref="I1250:I1314" si="102">IF($I$5=$G$4,G1250,(IF($I$5=$F$4,F1250,0)))</f>
        <v>148200</v>
      </c>
      <c r="J1250" s="163">
        <f t="shared" si="98"/>
        <v>0</v>
      </c>
      <c r="K1250" s="155">
        <f t="shared" si="99"/>
        <v>0</v>
      </c>
      <c r="L1250" s="155">
        <f>IF(J1250=1,SUM($J$6:J1250),0)</f>
        <v>0</v>
      </c>
      <c r="M1250" s="155">
        <f>IF(K1250=1,SUM($K$6:K1250),0)</f>
        <v>0</v>
      </c>
      <c r="N1250" s="165">
        <f t="shared" si="100"/>
        <v>0</v>
      </c>
      <c r="O1250" s="155">
        <f t="shared" si="101"/>
        <v>0</v>
      </c>
      <c r="P1250" s="155">
        <f>IF(O1250=1,SUM($O$6:O1250),0)</f>
        <v>0</v>
      </c>
    </row>
    <row r="1251" spans="1:16" ht="15" customHeight="1">
      <c r="A1251" s="15"/>
      <c r="B1251" s="194">
        <v>9</v>
      </c>
      <c r="C1251" s="109" t="s">
        <v>385</v>
      </c>
      <c r="D1251" s="279" t="s">
        <v>47</v>
      </c>
      <c r="E1251" s="280" t="s">
        <v>297</v>
      </c>
      <c r="F1251" s="281">
        <v>165600</v>
      </c>
      <c r="G1251" s="281">
        <v>165600</v>
      </c>
      <c r="H1251" s="175"/>
      <c r="I1251" s="88">
        <f t="shared" si="102"/>
        <v>165600</v>
      </c>
      <c r="J1251" s="163">
        <f t="shared" si="98"/>
        <v>0</v>
      </c>
      <c r="K1251" s="155">
        <f t="shared" si="99"/>
        <v>0</v>
      </c>
      <c r="L1251" s="155">
        <f>IF(J1251=1,SUM($J$6:J1251),0)</f>
        <v>0</v>
      </c>
      <c r="M1251" s="155">
        <f>IF(K1251=1,SUM($K$6:K1251),0)</f>
        <v>0</v>
      </c>
      <c r="N1251" s="165">
        <f t="shared" si="100"/>
        <v>0</v>
      </c>
      <c r="O1251" s="155">
        <f t="shared" si="101"/>
        <v>0</v>
      </c>
      <c r="P1251" s="155">
        <f>IF(O1251=1,SUM($O$6:O1251),0)</f>
        <v>0</v>
      </c>
    </row>
    <row r="1252" spans="1:16" ht="15" customHeight="1">
      <c r="A1252" s="15"/>
      <c r="B1252" s="194">
        <v>10</v>
      </c>
      <c r="C1252" s="109" t="s">
        <v>386</v>
      </c>
      <c r="D1252" s="279" t="s">
        <v>47</v>
      </c>
      <c r="E1252" s="280" t="s">
        <v>297</v>
      </c>
      <c r="F1252" s="281">
        <v>160860</v>
      </c>
      <c r="G1252" s="281">
        <v>160860</v>
      </c>
      <c r="H1252" s="175"/>
      <c r="I1252" s="88">
        <f t="shared" si="102"/>
        <v>160860</v>
      </c>
      <c r="J1252" s="163">
        <f t="shared" si="98"/>
        <v>0</v>
      </c>
      <c r="K1252" s="155">
        <f t="shared" si="99"/>
        <v>0</v>
      </c>
      <c r="L1252" s="155">
        <f>IF(J1252=1,SUM($J$6:J1252),0)</f>
        <v>0</v>
      </c>
      <c r="M1252" s="155">
        <f>IF(K1252=1,SUM($K$6:K1252),0)</f>
        <v>0</v>
      </c>
      <c r="N1252" s="165">
        <f t="shared" si="100"/>
        <v>0</v>
      </c>
      <c r="O1252" s="155">
        <f t="shared" si="101"/>
        <v>0</v>
      </c>
      <c r="P1252" s="155">
        <f>IF(O1252=1,SUM($O$6:O1252),0)</f>
        <v>0</v>
      </c>
    </row>
    <row r="1253" spans="1:16" ht="15" customHeight="1">
      <c r="A1253" s="15"/>
      <c r="B1253" s="194">
        <v>11</v>
      </c>
      <c r="C1253" s="109" t="s">
        <v>387</v>
      </c>
      <c r="D1253" s="279" t="s">
        <v>47</v>
      </c>
      <c r="E1253" s="280" t="s">
        <v>297</v>
      </c>
      <c r="F1253" s="281">
        <v>133440</v>
      </c>
      <c r="G1253" s="281">
        <v>133440</v>
      </c>
      <c r="H1253" s="175"/>
      <c r="I1253" s="88">
        <f t="shared" si="102"/>
        <v>133440</v>
      </c>
      <c r="J1253" s="163">
        <f t="shared" si="98"/>
        <v>0</v>
      </c>
      <c r="K1253" s="155">
        <f t="shared" si="99"/>
        <v>0</v>
      </c>
      <c r="L1253" s="155">
        <f>IF(J1253=1,SUM($J$6:J1253),0)</f>
        <v>0</v>
      </c>
      <c r="M1253" s="155">
        <f>IF(K1253=1,SUM($K$6:K1253),0)</f>
        <v>0</v>
      </c>
      <c r="N1253" s="165">
        <f t="shared" si="100"/>
        <v>0</v>
      </c>
      <c r="O1253" s="155">
        <f t="shared" si="101"/>
        <v>0</v>
      </c>
      <c r="P1253" s="155">
        <f>IF(O1253=1,SUM($O$6:O1253),0)</f>
        <v>0</v>
      </c>
    </row>
    <row r="1254" spans="1:16" ht="15" customHeight="1">
      <c r="A1254" s="15"/>
      <c r="B1254" s="194">
        <v>12</v>
      </c>
      <c r="C1254" s="109" t="s">
        <v>388</v>
      </c>
      <c r="D1254" s="279" t="s">
        <v>47</v>
      </c>
      <c r="E1254" s="280" t="s">
        <v>297</v>
      </c>
      <c r="F1254" s="281">
        <v>133440</v>
      </c>
      <c r="G1254" s="281">
        <v>133440</v>
      </c>
      <c r="H1254" s="175"/>
      <c r="I1254" s="88">
        <f t="shared" si="102"/>
        <v>133440</v>
      </c>
      <c r="J1254" s="163">
        <f t="shared" si="98"/>
        <v>0</v>
      </c>
      <c r="K1254" s="155">
        <f t="shared" si="99"/>
        <v>0</v>
      </c>
      <c r="L1254" s="155">
        <f>IF(J1254=1,SUM($J$6:J1254),0)</f>
        <v>0</v>
      </c>
      <c r="M1254" s="155">
        <f>IF(K1254=1,SUM($K$6:K1254),0)</f>
        <v>0</v>
      </c>
      <c r="N1254" s="165">
        <f t="shared" si="100"/>
        <v>0</v>
      </c>
      <c r="O1254" s="155">
        <f t="shared" si="101"/>
        <v>0</v>
      </c>
      <c r="P1254" s="155">
        <f>IF(O1254=1,SUM($O$6:O1254),0)</f>
        <v>0</v>
      </c>
    </row>
    <row r="1255" spans="1:16" ht="15" customHeight="1">
      <c r="A1255" s="15"/>
      <c r="B1255" s="194">
        <v>13</v>
      </c>
      <c r="C1255" s="109" t="s">
        <v>389</v>
      </c>
      <c r="D1255" s="279" t="s">
        <v>47</v>
      </c>
      <c r="E1255" s="280" t="s">
        <v>297</v>
      </c>
      <c r="F1255" s="281">
        <v>118380</v>
      </c>
      <c r="G1255" s="281">
        <v>118380</v>
      </c>
      <c r="H1255" s="175"/>
      <c r="I1255" s="88">
        <f t="shared" si="102"/>
        <v>118380</v>
      </c>
      <c r="J1255" s="163">
        <f t="shared" si="98"/>
        <v>0</v>
      </c>
      <c r="K1255" s="155">
        <f t="shared" si="99"/>
        <v>0</v>
      </c>
      <c r="L1255" s="155">
        <f>IF(J1255=1,SUM($J$6:J1255),0)</f>
        <v>0</v>
      </c>
      <c r="M1255" s="155">
        <f>IF(K1255=1,SUM($K$6:K1255),0)</f>
        <v>0</v>
      </c>
      <c r="N1255" s="165">
        <f t="shared" si="100"/>
        <v>0</v>
      </c>
      <c r="O1255" s="155">
        <f t="shared" si="101"/>
        <v>0</v>
      </c>
      <c r="P1255" s="155">
        <f>IF(O1255=1,SUM($O$6:O1255),0)</f>
        <v>0</v>
      </c>
    </row>
    <row r="1256" spans="1:16" ht="15" customHeight="1">
      <c r="A1256" s="15"/>
      <c r="B1256" s="194">
        <v>14</v>
      </c>
      <c r="C1256" s="109" t="s">
        <v>390</v>
      </c>
      <c r="D1256" s="279" t="s">
        <v>47</v>
      </c>
      <c r="E1256" s="280" t="s">
        <v>297</v>
      </c>
      <c r="F1256" s="281">
        <v>89520</v>
      </c>
      <c r="G1256" s="281">
        <v>89520</v>
      </c>
      <c r="H1256" s="175"/>
      <c r="I1256" s="88">
        <f t="shared" si="102"/>
        <v>89520</v>
      </c>
      <c r="J1256" s="163">
        <f t="shared" si="98"/>
        <v>0</v>
      </c>
      <c r="K1256" s="155">
        <f t="shared" si="99"/>
        <v>0</v>
      </c>
      <c r="L1256" s="155">
        <f>IF(J1256=1,SUM($J$6:J1256),0)</f>
        <v>0</v>
      </c>
      <c r="M1256" s="155">
        <f>IF(K1256=1,SUM($K$6:K1256),0)</f>
        <v>0</v>
      </c>
      <c r="N1256" s="165">
        <f t="shared" si="100"/>
        <v>0</v>
      </c>
      <c r="O1256" s="155">
        <f t="shared" si="101"/>
        <v>0</v>
      </c>
      <c r="P1256" s="155">
        <f>IF(O1256=1,SUM($O$6:O1256),0)</f>
        <v>0</v>
      </c>
    </row>
    <row r="1257" spans="1:16" ht="15" customHeight="1">
      <c r="A1257" s="15"/>
      <c r="B1257" s="194">
        <v>15</v>
      </c>
      <c r="C1257" s="109" t="s">
        <v>391</v>
      </c>
      <c r="D1257" s="279" t="s">
        <v>47</v>
      </c>
      <c r="E1257" s="280" t="s">
        <v>297</v>
      </c>
      <c r="F1257" s="281">
        <v>234120</v>
      </c>
      <c r="G1257" s="281">
        <v>234120</v>
      </c>
      <c r="H1257" s="175"/>
      <c r="I1257" s="88">
        <f t="shared" si="102"/>
        <v>234120</v>
      </c>
      <c r="J1257" s="163">
        <f t="shared" si="98"/>
        <v>0</v>
      </c>
      <c r="K1257" s="155">
        <f t="shared" si="99"/>
        <v>0</v>
      </c>
      <c r="L1257" s="155">
        <f>IF(J1257=1,SUM($J$6:J1257),0)</f>
        <v>0</v>
      </c>
      <c r="M1257" s="155">
        <f>IF(K1257=1,SUM($K$6:K1257),0)</f>
        <v>0</v>
      </c>
      <c r="N1257" s="165">
        <f t="shared" si="100"/>
        <v>0</v>
      </c>
      <c r="O1257" s="155">
        <f t="shared" si="101"/>
        <v>0</v>
      </c>
      <c r="P1257" s="155">
        <f>IF(O1257=1,SUM($O$6:O1257),0)</f>
        <v>0</v>
      </c>
    </row>
    <row r="1258" spans="1:16" ht="15" customHeight="1">
      <c r="A1258" s="15"/>
      <c r="B1258" s="194">
        <v>16</v>
      </c>
      <c r="C1258" s="109" t="s">
        <v>393</v>
      </c>
      <c r="D1258" s="279" t="s">
        <v>47</v>
      </c>
      <c r="E1258" s="280" t="s">
        <v>297</v>
      </c>
      <c r="F1258" s="281">
        <v>184560</v>
      </c>
      <c r="G1258" s="281">
        <v>184560</v>
      </c>
      <c r="H1258" s="175"/>
      <c r="I1258" s="88">
        <f t="shared" si="102"/>
        <v>184560</v>
      </c>
      <c r="J1258" s="163">
        <f t="shared" si="98"/>
        <v>0</v>
      </c>
      <c r="K1258" s="155">
        <f t="shared" si="99"/>
        <v>0</v>
      </c>
      <c r="L1258" s="155">
        <f>IF(J1258=1,SUM($J$6:J1258),0)</f>
        <v>0</v>
      </c>
      <c r="M1258" s="155">
        <f>IF(K1258=1,SUM($K$6:K1258),0)</f>
        <v>0</v>
      </c>
      <c r="N1258" s="165">
        <f t="shared" si="100"/>
        <v>0</v>
      </c>
      <c r="O1258" s="155">
        <f t="shared" si="101"/>
        <v>0</v>
      </c>
      <c r="P1258" s="155">
        <f>IF(O1258=1,SUM($O$6:O1258),0)</f>
        <v>0</v>
      </c>
    </row>
    <row r="1259" spans="1:16" ht="15" customHeight="1">
      <c r="A1259" s="15"/>
      <c r="B1259" s="194">
        <v>17</v>
      </c>
      <c r="C1259" s="109" t="s">
        <v>395</v>
      </c>
      <c r="D1259" s="279" t="s">
        <v>47</v>
      </c>
      <c r="E1259" s="280" t="s">
        <v>297</v>
      </c>
      <c r="F1259" s="281">
        <v>156960</v>
      </c>
      <c r="G1259" s="281">
        <v>156960</v>
      </c>
      <c r="H1259" s="175"/>
      <c r="I1259" s="88">
        <f t="shared" si="102"/>
        <v>156960</v>
      </c>
      <c r="J1259" s="163">
        <f t="shared" si="98"/>
        <v>0</v>
      </c>
      <c r="K1259" s="155">
        <f t="shared" si="99"/>
        <v>0</v>
      </c>
      <c r="L1259" s="155">
        <f>IF(J1259=1,SUM($J$6:J1259),0)</f>
        <v>0</v>
      </c>
      <c r="M1259" s="155">
        <f>IF(K1259=1,SUM($K$6:K1259),0)</f>
        <v>0</v>
      </c>
      <c r="N1259" s="165">
        <f t="shared" si="100"/>
        <v>0</v>
      </c>
      <c r="O1259" s="155">
        <f t="shared" si="101"/>
        <v>0</v>
      </c>
      <c r="P1259" s="155">
        <f>IF(O1259=1,SUM($O$6:O1259),0)</f>
        <v>0</v>
      </c>
    </row>
    <row r="1260" spans="1:16" ht="15" customHeight="1">
      <c r="A1260" s="15"/>
      <c r="B1260" s="194">
        <v>18</v>
      </c>
      <c r="C1260" s="109" t="s">
        <v>397</v>
      </c>
      <c r="D1260" s="279" t="s">
        <v>47</v>
      </c>
      <c r="E1260" s="280" t="s">
        <v>297</v>
      </c>
      <c r="F1260" s="281">
        <v>119220</v>
      </c>
      <c r="G1260" s="281">
        <v>119220</v>
      </c>
      <c r="H1260" s="171"/>
      <c r="I1260" s="88">
        <f t="shared" si="102"/>
        <v>119220</v>
      </c>
      <c r="J1260" s="163">
        <f t="shared" si="98"/>
        <v>0</v>
      </c>
      <c r="K1260" s="155">
        <f t="shared" si="99"/>
        <v>0</v>
      </c>
      <c r="L1260" s="155">
        <f>IF(J1260=1,SUM($J$6:J1260),0)</f>
        <v>0</v>
      </c>
      <c r="M1260" s="155">
        <f>IF(K1260=1,SUM($K$6:K1260),0)</f>
        <v>0</v>
      </c>
      <c r="N1260" s="165">
        <f t="shared" si="100"/>
        <v>0</v>
      </c>
      <c r="O1260" s="155">
        <f t="shared" si="101"/>
        <v>0</v>
      </c>
      <c r="P1260" s="155">
        <f>IF(O1260=1,SUM($O$6:O1260),0)</f>
        <v>0</v>
      </c>
    </row>
    <row r="1261" spans="1:16" ht="15" customHeight="1">
      <c r="A1261" s="15"/>
      <c r="B1261" s="194">
        <v>19</v>
      </c>
      <c r="C1261" s="109" t="s">
        <v>392</v>
      </c>
      <c r="D1261" s="279" t="s">
        <v>47</v>
      </c>
      <c r="E1261" s="280" t="s">
        <v>297</v>
      </c>
      <c r="F1261" s="281">
        <v>163560</v>
      </c>
      <c r="G1261" s="281">
        <v>163560</v>
      </c>
      <c r="H1261" s="171"/>
      <c r="I1261" s="88">
        <f t="shared" si="102"/>
        <v>163560</v>
      </c>
      <c r="J1261" s="163">
        <f t="shared" si="98"/>
        <v>0</v>
      </c>
      <c r="K1261" s="155">
        <f t="shared" si="99"/>
        <v>0</v>
      </c>
      <c r="L1261" s="155">
        <f>IF(J1261=1,SUM($J$6:J1261),0)</f>
        <v>0</v>
      </c>
      <c r="M1261" s="155">
        <f>IF(K1261=1,SUM($K$6:K1261),0)</f>
        <v>0</v>
      </c>
      <c r="N1261" s="165">
        <f t="shared" si="100"/>
        <v>0</v>
      </c>
      <c r="O1261" s="155">
        <f t="shared" si="101"/>
        <v>0</v>
      </c>
      <c r="P1261" s="155">
        <f>IF(O1261=1,SUM($O$6:O1261),0)</f>
        <v>0</v>
      </c>
    </row>
    <row r="1262" spans="1:16" ht="15" customHeight="1">
      <c r="A1262" s="15"/>
      <c r="B1262" s="194">
        <v>20</v>
      </c>
      <c r="C1262" s="109" t="s">
        <v>394</v>
      </c>
      <c r="D1262" s="279" t="s">
        <v>47</v>
      </c>
      <c r="E1262" s="280" t="s">
        <v>297</v>
      </c>
      <c r="F1262" s="281">
        <v>146040</v>
      </c>
      <c r="G1262" s="281">
        <v>146040</v>
      </c>
      <c r="H1262" s="171"/>
      <c r="I1262" s="88">
        <f t="shared" si="102"/>
        <v>146040</v>
      </c>
      <c r="J1262" s="163">
        <f t="shared" si="98"/>
        <v>0</v>
      </c>
      <c r="K1262" s="155">
        <f t="shared" si="99"/>
        <v>0</v>
      </c>
      <c r="L1262" s="155">
        <f>IF(J1262=1,SUM($J$6:J1262),0)</f>
        <v>0</v>
      </c>
      <c r="M1262" s="155">
        <f>IF(K1262=1,SUM($K$6:K1262),0)</f>
        <v>0</v>
      </c>
      <c r="N1262" s="165">
        <f t="shared" si="100"/>
        <v>0</v>
      </c>
      <c r="O1262" s="155">
        <f t="shared" si="101"/>
        <v>0</v>
      </c>
      <c r="P1262" s="155">
        <f>IF(O1262=1,SUM($O$6:O1262),0)</f>
        <v>0</v>
      </c>
    </row>
    <row r="1263" spans="1:16" ht="15" customHeight="1">
      <c r="A1263" s="15"/>
      <c r="B1263" s="194">
        <v>21</v>
      </c>
      <c r="C1263" s="109" t="s">
        <v>396</v>
      </c>
      <c r="D1263" s="279" t="s">
        <v>47</v>
      </c>
      <c r="E1263" s="280" t="s">
        <v>297</v>
      </c>
      <c r="F1263" s="281">
        <v>107580</v>
      </c>
      <c r="G1263" s="281">
        <v>107580</v>
      </c>
      <c r="H1263" s="171"/>
      <c r="I1263" s="88">
        <f t="shared" si="102"/>
        <v>107580</v>
      </c>
      <c r="J1263" s="163">
        <f t="shared" si="98"/>
        <v>0</v>
      </c>
      <c r="K1263" s="155">
        <f t="shared" si="99"/>
        <v>0</v>
      </c>
      <c r="L1263" s="155">
        <f>IF(J1263=1,SUM($J$6:J1263),0)</f>
        <v>0</v>
      </c>
      <c r="M1263" s="155">
        <f>IF(K1263=1,SUM($K$6:K1263),0)</f>
        <v>0</v>
      </c>
      <c r="N1263" s="165">
        <f t="shared" si="100"/>
        <v>0</v>
      </c>
      <c r="O1263" s="155">
        <f t="shared" si="101"/>
        <v>0</v>
      </c>
      <c r="P1263" s="155">
        <f>IF(O1263=1,SUM($O$6:O1263),0)</f>
        <v>0</v>
      </c>
    </row>
    <row r="1264" spans="1:16" ht="15" customHeight="1">
      <c r="A1264" s="15"/>
      <c r="B1264" s="194">
        <v>22</v>
      </c>
      <c r="C1264" s="109" t="s">
        <v>398</v>
      </c>
      <c r="D1264" s="279" t="s">
        <v>47</v>
      </c>
      <c r="E1264" s="280" t="s">
        <v>297</v>
      </c>
      <c r="F1264" s="281">
        <v>91140</v>
      </c>
      <c r="G1264" s="281">
        <v>91140</v>
      </c>
      <c r="H1264" s="171"/>
      <c r="I1264" s="88">
        <f t="shared" si="102"/>
        <v>91140</v>
      </c>
      <c r="J1264" s="163">
        <f t="shared" si="98"/>
        <v>0</v>
      </c>
      <c r="K1264" s="155">
        <f t="shared" si="99"/>
        <v>0</v>
      </c>
      <c r="L1264" s="155">
        <f>IF(J1264=1,SUM($J$6:J1264),0)</f>
        <v>0</v>
      </c>
      <c r="M1264" s="155">
        <f>IF(K1264=1,SUM($K$6:K1264),0)</f>
        <v>0</v>
      </c>
      <c r="N1264" s="165">
        <f t="shared" si="100"/>
        <v>0</v>
      </c>
      <c r="O1264" s="155">
        <f t="shared" si="101"/>
        <v>0</v>
      </c>
      <c r="P1264" s="155">
        <f>IF(O1264=1,SUM($O$6:O1264),0)</f>
        <v>0</v>
      </c>
    </row>
    <row r="1265" spans="1:16" ht="15" customHeight="1">
      <c r="A1265" s="15"/>
      <c r="B1265" s="194">
        <v>23</v>
      </c>
      <c r="C1265" s="109" t="s">
        <v>951</v>
      </c>
      <c r="D1265" s="279" t="s">
        <v>47</v>
      </c>
      <c r="E1265" s="280" t="s">
        <v>297</v>
      </c>
      <c r="F1265" s="281">
        <v>81891.065868368882</v>
      </c>
      <c r="G1265" s="281">
        <v>81891.065868368882</v>
      </c>
      <c r="H1265" s="171"/>
      <c r="I1265" s="88">
        <f t="shared" si="102"/>
        <v>81891.065868368882</v>
      </c>
      <c r="J1265" s="163">
        <f t="shared" si="98"/>
        <v>0</v>
      </c>
      <c r="K1265" s="155">
        <f t="shared" si="99"/>
        <v>0</v>
      </c>
      <c r="L1265" s="155">
        <f>IF(J1265=1,SUM($J$6:J1265),0)</f>
        <v>0</v>
      </c>
      <c r="M1265" s="155">
        <f>IF(K1265=1,SUM($K$6:K1265),0)</f>
        <v>0</v>
      </c>
      <c r="N1265" s="165">
        <f t="shared" si="100"/>
        <v>0</v>
      </c>
      <c r="O1265" s="155">
        <f t="shared" si="101"/>
        <v>0</v>
      </c>
      <c r="P1265" s="155">
        <f>IF(O1265=1,SUM($O$6:O1265),0)</f>
        <v>0</v>
      </c>
    </row>
    <row r="1266" spans="1:16" ht="15" customHeight="1">
      <c r="A1266" s="15"/>
      <c r="B1266" s="194">
        <v>24</v>
      </c>
      <c r="C1266" s="109" t="s">
        <v>952</v>
      </c>
      <c r="D1266" s="279" t="s">
        <v>47</v>
      </c>
      <c r="E1266" s="280" t="s">
        <v>297</v>
      </c>
      <c r="F1266" s="281">
        <v>75288.699780185358</v>
      </c>
      <c r="G1266" s="281">
        <v>75288.699780185358</v>
      </c>
      <c r="H1266" s="171"/>
      <c r="I1266" s="88">
        <f t="shared" si="102"/>
        <v>75288.699780185358</v>
      </c>
      <c r="J1266" s="163">
        <f t="shared" si="98"/>
        <v>0</v>
      </c>
      <c r="K1266" s="155">
        <f t="shared" si="99"/>
        <v>0</v>
      </c>
      <c r="L1266" s="155">
        <f>IF(J1266=1,SUM($J$6:J1266),0)</f>
        <v>0</v>
      </c>
      <c r="M1266" s="155">
        <f>IF(K1266=1,SUM($K$6:K1266),0)</f>
        <v>0</v>
      </c>
      <c r="N1266" s="165">
        <f t="shared" si="100"/>
        <v>0</v>
      </c>
      <c r="O1266" s="155">
        <f t="shared" si="101"/>
        <v>0</v>
      </c>
      <c r="P1266" s="155">
        <f>IF(O1266=1,SUM($O$6:O1266),0)</f>
        <v>0</v>
      </c>
    </row>
    <row r="1267" spans="1:16" ht="15" customHeight="1">
      <c r="A1267" s="15"/>
      <c r="B1267" s="194">
        <v>25</v>
      </c>
      <c r="C1267" s="109" t="s">
        <v>953</v>
      </c>
      <c r="D1267" s="279" t="s">
        <v>47</v>
      </c>
      <c r="E1267" s="280" t="s">
        <v>297</v>
      </c>
      <c r="F1267" s="281">
        <v>69120</v>
      </c>
      <c r="G1267" s="281">
        <v>69120</v>
      </c>
      <c r="H1267" s="171"/>
      <c r="I1267" s="88">
        <f t="shared" si="102"/>
        <v>69120</v>
      </c>
      <c r="J1267" s="163">
        <f t="shared" si="98"/>
        <v>0</v>
      </c>
      <c r="K1267" s="155">
        <f t="shared" si="99"/>
        <v>0</v>
      </c>
      <c r="L1267" s="155">
        <f>IF(J1267=1,SUM($J$6:J1267),0)</f>
        <v>0</v>
      </c>
      <c r="M1267" s="155">
        <f>IF(K1267=1,SUM($K$6:K1267),0)</f>
        <v>0</v>
      </c>
      <c r="N1267" s="165">
        <f t="shared" si="100"/>
        <v>0</v>
      </c>
      <c r="O1267" s="155">
        <f t="shared" si="101"/>
        <v>0</v>
      </c>
      <c r="P1267" s="155">
        <f>IF(O1267=1,SUM($O$6:O1267),0)</f>
        <v>0</v>
      </c>
    </row>
    <row r="1268" spans="1:16" ht="15" customHeight="1">
      <c r="A1268" s="15"/>
      <c r="B1268" s="194">
        <v>26</v>
      </c>
      <c r="C1268" s="109" t="s">
        <v>954</v>
      </c>
      <c r="D1268" s="279" t="s">
        <v>47</v>
      </c>
      <c r="E1268" s="280" t="s">
        <v>297</v>
      </c>
      <c r="F1268" s="281">
        <v>69000</v>
      </c>
      <c r="G1268" s="281">
        <v>69000</v>
      </c>
      <c r="H1268" s="171"/>
      <c r="I1268" s="88">
        <f t="shared" si="102"/>
        <v>69000</v>
      </c>
      <c r="J1268" s="163">
        <f t="shared" si="98"/>
        <v>0</v>
      </c>
      <c r="K1268" s="155">
        <f t="shared" si="99"/>
        <v>0</v>
      </c>
      <c r="L1268" s="155">
        <f>IF(J1268=1,SUM($J$6:J1268),0)</f>
        <v>0</v>
      </c>
      <c r="M1268" s="155">
        <f>IF(K1268=1,SUM($K$6:K1268),0)</f>
        <v>0</v>
      </c>
      <c r="N1268" s="165">
        <f t="shared" si="100"/>
        <v>0</v>
      </c>
      <c r="O1268" s="155">
        <f t="shared" si="101"/>
        <v>0</v>
      </c>
      <c r="P1268" s="155">
        <f>IF(O1268=1,SUM($O$6:O1268),0)</f>
        <v>0</v>
      </c>
    </row>
    <row r="1269" spans="1:16" ht="15" customHeight="1">
      <c r="A1269" s="15"/>
      <c r="B1269" s="194">
        <v>27</v>
      </c>
      <c r="C1269" s="109" t="s">
        <v>955</v>
      </c>
      <c r="D1269" s="279" t="s">
        <v>47</v>
      </c>
      <c r="E1269" s="280" t="s">
        <v>297</v>
      </c>
      <c r="F1269" s="281">
        <v>61080</v>
      </c>
      <c r="G1269" s="281">
        <v>61080</v>
      </c>
      <c r="H1269" s="171"/>
      <c r="I1269" s="88">
        <f t="shared" si="102"/>
        <v>61080</v>
      </c>
      <c r="J1269" s="163">
        <f t="shared" si="98"/>
        <v>0</v>
      </c>
      <c r="K1269" s="155">
        <f t="shared" si="99"/>
        <v>0</v>
      </c>
      <c r="L1269" s="155">
        <f>IF(J1269=1,SUM($J$6:J1269),0)</f>
        <v>0</v>
      </c>
      <c r="M1269" s="155">
        <f>IF(K1269=1,SUM($K$6:K1269),0)</f>
        <v>0</v>
      </c>
      <c r="N1269" s="165">
        <f t="shared" si="100"/>
        <v>0</v>
      </c>
      <c r="O1269" s="155">
        <f t="shared" si="101"/>
        <v>0</v>
      </c>
      <c r="P1269" s="155">
        <f>IF(O1269=1,SUM($O$6:O1269),0)</f>
        <v>0</v>
      </c>
    </row>
    <row r="1270" spans="1:16" ht="15" customHeight="1">
      <c r="A1270" s="15"/>
      <c r="B1270" s="194">
        <v>28</v>
      </c>
      <c r="C1270" s="109" t="s">
        <v>399</v>
      </c>
      <c r="D1270" s="279" t="s">
        <v>47</v>
      </c>
      <c r="E1270" s="280" t="s">
        <v>297</v>
      </c>
      <c r="F1270" s="281">
        <v>313962</v>
      </c>
      <c r="G1270" s="281">
        <v>313962</v>
      </c>
      <c r="H1270" s="171"/>
      <c r="I1270" s="88">
        <f t="shared" si="102"/>
        <v>313962</v>
      </c>
      <c r="J1270" s="163">
        <f t="shared" si="98"/>
        <v>0</v>
      </c>
      <c r="K1270" s="155">
        <f t="shared" si="99"/>
        <v>0</v>
      </c>
      <c r="L1270" s="155">
        <f>IF(J1270=1,SUM($J$6:J1270),0)</f>
        <v>0</v>
      </c>
      <c r="M1270" s="155">
        <f>IF(K1270=1,SUM($K$6:K1270),0)</f>
        <v>0</v>
      </c>
      <c r="N1270" s="165">
        <f t="shared" si="100"/>
        <v>0</v>
      </c>
      <c r="O1270" s="155">
        <f t="shared" si="101"/>
        <v>0</v>
      </c>
      <c r="P1270" s="155">
        <f>IF(O1270=1,SUM($O$6:O1270),0)</f>
        <v>0</v>
      </c>
    </row>
    <row r="1271" spans="1:16" ht="15" customHeight="1">
      <c r="A1271" s="15"/>
      <c r="B1271" s="194">
        <v>29</v>
      </c>
      <c r="C1271" s="109" t="s">
        <v>400</v>
      </c>
      <c r="D1271" s="279" t="s">
        <v>47</v>
      </c>
      <c r="E1271" s="280" t="s">
        <v>297</v>
      </c>
      <c r="F1271" s="281">
        <v>313962</v>
      </c>
      <c r="G1271" s="281">
        <v>313962</v>
      </c>
      <c r="H1271" s="171"/>
      <c r="I1271" s="88">
        <f t="shared" si="102"/>
        <v>313962</v>
      </c>
      <c r="J1271" s="163">
        <f t="shared" si="98"/>
        <v>0</v>
      </c>
      <c r="K1271" s="155">
        <f t="shared" si="99"/>
        <v>0</v>
      </c>
      <c r="L1271" s="155">
        <f>IF(J1271=1,SUM($J$6:J1271),0)</f>
        <v>0</v>
      </c>
      <c r="M1271" s="155">
        <f>IF(K1271=1,SUM($K$6:K1271),0)</f>
        <v>0</v>
      </c>
      <c r="N1271" s="165">
        <f t="shared" si="100"/>
        <v>0</v>
      </c>
      <c r="O1271" s="155">
        <f t="shared" si="101"/>
        <v>0</v>
      </c>
      <c r="P1271" s="155">
        <f>IF(O1271=1,SUM($O$6:O1271),0)</f>
        <v>0</v>
      </c>
    </row>
    <row r="1272" spans="1:16" ht="15" customHeight="1">
      <c r="A1272" s="15"/>
      <c r="B1272" s="194">
        <v>30</v>
      </c>
      <c r="C1272" s="109" t="s">
        <v>401</v>
      </c>
      <c r="D1272" s="279" t="s">
        <v>47</v>
      </c>
      <c r="E1272" s="280" t="s">
        <v>297</v>
      </c>
      <c r="F1272" s="281">
        <v>245058.00000000003</v>
      </c>
      <c r="G1272" s="281">
        <v>245058.00000000003</v>
      </c>
      <c r="H1272" s="171"/>
      <c r="I1272" s="88">
        <f t="shared" si="102"/>
        <v>245058.00000000003</v>
      </c>
      <c r="J1272" s="163">
        <f t="shared" si="98"/>
        <v>0</v>
      </c>
      <c r="K1272" s="155">
        <f t="shared" si="99"/>
        <v>0</v>
      </c>
      <c r="L1272" s="155">
        <f>IF(J1272=1,SUM($J$6:J1272),0)</f>
        <v>0</v>
      </c>
      <c r="M1272" s="155">
        <f>IF(K1272=1,SUM($K$6:K1272),0)</f>
        <v>0</v>
      </c>
      <c r="N1272" s="165">
        <f t="shared" si="100"/>
        <v>0</v>
      </c>
      <c r="O1272" s="155">
        <f t="shared" si="101"/>
        <v>0</v>
      </c>
      <c r="P1272" s="155">
        <f>IF(O1272=1,SUM($O$6:O1272),0)</f>
        <v>0</v>
      </c>
    </row>
    <row r="1273" spans="1:16" ht="15" customHeight="1">
      <c r="A1273" s="15"/>
      <c r="B1273" s="194">
        <v>31</v>
      </c>
      <c r="C1273" s="109" t="s">
        <v>402</v>
      </c>
      <c r="D1273" s="279" t="s">
        <v>47</v>
      </c>
      <c r="E1273" s="280" t="s">
        <v>297</v>
      </c>
      <c r="F1273" s="281">
        <v>232122.00000000003</v>
      </c>
      <c r="G1273" s="281">
        <v>232122.00000000003</v>
      </c>
      <c r="H1273" s="171"/>
      <c r="I1273" s="88">
        <f t="shared" si="102"/>
        <v>232122.00000000003</v>
      </c>
      <c r="J1273" s="163">
        <f t="shared" si="98"/>
        <v>0</v>
      </c>
      <c r="K1273" s="155">
        <f t="shared" si="99"/>
        <v>0</v>
      </c>
      <c r="L1273" s="155">
        <f>IF(J1273=1,SUM($J$6:J1273),0)</f>
        <v>0</v>
      </c>
      <c r="M1273" s="155">
        <f>IF(K1273=1,SUM($K$6:K1273),0)</f>
        <v>0</v>
      </c>
      <c r="N1273" s="165">
        <f t="shared" si="100"/>
        <v>0</v>
      </c>
      <c r="O1273" s="155">
        <f t="shared" si="101"/>
        <v>0</v>
      </c>
      <c r="P1273" s="155">
        <f>IF(O1273=1,SUM($O$6:O1273),0)</f>
        <v>0</v>
      </c>
    </row>
    <row r="1274" spans="1:16" ht="15" customHeight="1">
      <c r="A1274" s="15"/>
      <c r="B1274" s="194">
        <v>32</v>
      </c>
      <c r="C1274" s="109" t="s">
        <v>403</v>
      </c>
      <c r="D1274" s="279" t="s">
        <v>47</v>
      </c>
      <c r="E1274" s="280" t="s">
        <v>297</v>
      </c>
      <c r="F1274" s="281">
        <v>198066</v>
      </c>
      <c r="G1274" s="281">
        <v>198066</v>
      </c>
      <c r="H1274" s="171"/>
      <c r="I1274" s="88">
        <f t="shared" si="102"/>
        <v>198066</v>
      </c>
      <c r="J1274" s="163">
        <f t="shared" si="98"/>
        <v>0</v>
      </c>
      <c r="K1274" s="155">
        <f t="shared" si="99"/>
        <v>0</v>
      </c>
      <c r="L1274" s="155">
        <f>IF(J1274=1,SUM($J$6:J1274),0)</f>
        <v>0</v>
      </c>
      <c r="M1274" s="155">
        <f>IF(K1274=1,SUM($K$6:K1274),0)</f>
        <v>0</v>
      </c>
      <c r="N1274" s="165">
        <f t="shared" si="100"/>
        <v>0</v>
      </c>
      <c r="O1274" s="155">
        <f t="shared" si="101"/>
        <v>0</v>
      </c>
      <c r="P1274" s="155">
        <f>IF(O1274=1,SUM($O$6:O1274),0)</f>
        <v>0</v>
      </c>
    </row>
    <row r="1275" spans="1:16" ht="15" customHeight="1">
      <c r="A1275" s="15"/>
      <c r="B1275" s="194">
        <v>33</v>
      </c>
      <c r="C1275" s="109" t="s">
        <v>404</v>
      </c>
      <c r="D1275" s="279" t="s">
        <v>47</v>
      </c>
      <c r="E1275" s="280" t="s">
        <v>297</v>
      </c>
      <c r="F1275" s="281">
        <v>191994</v>
      </c>
      <c r="G1275" s="281">
        <v>191994</v>
      </c>
      <c r="H1275" s="171"/>
      <c r="I1275" s="88">
        <f t="shared" si="102"/>
        <v>191994</v>
      </c>
      <c r="J1275" s="163">
        <f t="shared" si="98"/>
        <v>0</v>
      </c>
      <c r="K1275" s="155">
        <f t="shared" si="99"/>
        <v>0</v>
      </c>
      <c r="L1275" s="155">
        <f>IF(J1275=1,SUM($J$6:J1275),0)</f>
        <v>0</v>
      </c>
      <c r="M1275" s="155">
        <f>IF(K1275=1,SUM($K$6:K1275),0)</f>
        <v>0</v>
      </c>
      <c r="N1275" s="165">
        <f t="shared" si="100"/>
        <v>0</v>
      </c>
      <c r="O1275" s="155">
        <f t="shared" si="101"/>
        <v>0</v>
      </c>
      <c r="P1275" s="155">
        <f>IF(O1275=1,SUM($O$6:O1275),0)</f>
        <v>0</v>
      </c>
    </row>
    <row r="1276" spans="1:16" ht="15" customHeight="1">
      <c r="A1276" s="15"/>
      <c r="B1276" s="194">
        <v>34</v>
      </c>
      <c r="C1276" s="109" t="s">
        <v>405</v>
      </c>
      <c r="D1276" s="279" t="s">
        <v>47</v>
      </c>
      <c r="E1276" s="280" t="s">
        <v>297</v>
      </c>
      <c r="F1276" s="281">
        <v>191796</v>
      </c>
      <c r="G1276" s="281">
        <v>191796</v>
      </c>
      <c r="H1276" s="171"/>
      <c r="I1276" s="88">
        <f t="shared" si="102"/>
        <v>191796</v>
      </c>
      <c r="J1276" s="163">
        <f t="shared" si="98"/>
        <v>0</v>
      </c>
      <c r="K1276" s="155">
        <f t="shared" si="99"/>
        <v>0</v>
      </c>
      <c r="L1276" s="155">
        <f>IF(J1276=1,SUM($J$6:J1276),0)</f>
        <v>0</v>
      </c>
      <c r="M1276" s="155">
        <f>IF(K1276=1,SUM($K$6:K1276),0)</f>
        <v>0</v>
      </c>
      <c r="N1276" s="165">
        <f t="shared" si="100"/>
        <v>0</v>
      </c>
      <c r="O1276" s="155">
        <f t="shared" si="101"/>
        <v>0</v>
      </c>
      <c r="P1276" s="155">
        <f>IF(O1276=1,SUM($O$6:O1276),0)</f>
        <v>0</v>
      </c>
    </row>
    <row r="1277" spans="1:16" ht="15" customHeight="1">
      <c r="A1277" s="15"/>
      <c r="B1277" s="194">
        <v>35</v>
      </c>
      <c r="C1277" s="109" t="s">
        <v>406</v>
      </c>
      <c r="D1277" s="279" t="s">
        <v>47</v>
      </c>
      <c r="E1277" s="280" t="s">
        <v>297</v>
      </c>
      <c r="F1277" s="281">
        <v>163020</v>
      </c>
      <c r="G1277" s="281">
        <v>163020</v>
      </c>
      <c r="H1277" s="171"/>
      <c r="I1277" s="88">
        <f t="shared" si="102"/>
        <v>163020</v>
      </c>
      <c r="J1277" s="163">
        <f t="shared" si="98"/>
        <v>0</v>
      </c>
      <c r="K1277" s="155">
        <f t="shared" si="99"/>
        <v>0</v>
      </c>
      <c r="L1277" s="155">
        <f>IF(J1277=1,SUM($J$6:J1277),0)</f>
        <v>0</v>
      </c>
      <c r="M1277" s="155">
        <f>IF(K1277=1,SUM($K$6:K1277),0)</f>
        <v>0</v>
      </c>
      <c r="N1277" s="165">
        <f t="shared" si="100"/>
        <v>0</v>
      </c>
      <c r="O1277" s="155">
        <f t="shared" si="101"/>
        <v>0</v>
      </c>
      <c r="P1277" s="155">
        <f>IF(O1277=1,SUM($O$6:O1277),0)</f>
        <v>0</v>
      </c>
    </row>
    <row r="1278" spans="1:16" ht="15" customHeight="1">
      <c r="A1278" s="15"/>
      <c r="B1278" s="194">
        <v>36</v>
      </c>
      <c r="C1278" s="109" t="s">
        <v>407</v>
      </c>
      <c r="D1278" s="279" t="s">
        <v>47</v>
      </c>
      <c r="E1278" s="280" t="s">
        <v>297</v>
      </c>
      <c r="F1278" s="281">
        <v>182160</v>
      </c>
      <c r="G1278" s="281">
        <v>182160</v>
      </c>
      <c r="H1278" s="171"/>
      <c r="I1278" s="88">
        <f t="shared" si="102"/>
        <v>182160</v>
      </c>
      <c r="J1278" s="163">
        <f t="shared" si="98"/>
        <v>0</v>
      </c>
      <c r="K1278" s="155">
        <f t="shared" si="99"/>
        <v>0</v>
      </c>
      <c r="L1278" s="155">
        <f>IF(J1278=1,SUM($J$6:J1278),0)</f>
        <v>0</v>
      </c>
      <c r="M1278" s="155">
        <f>IF(K1278=1,SUM($K$6:K1278),0)</f>
        <v>0</v>
      </c>
      <c r="N1278" s="165">
        <f t="shared" si="100"/>
        <v>0</v>
      </c>
      <c r="O1278" s="155">
        <f t="shared" si="101"/>
        <v>0</v>
      </c>
      <c r="P1278" s="155">
        <f>IF(O1278=1,SUM($O$6:O1278),0)</f>
        <v>0</v>
      </c>
    </row>
    <row r="1279" spans="1:16" ht="15" customHeight="1">
      <c r="A1279" s="15"/>
      <c r="B1279" s="194">
        <v>37</v>
      </c>
      <c r="C1279" s="109" t="s">
        <v>408</v>
      </c>
      <c r="D1279" s="279" t="s">
        <v>47</v>
      </c>
      <c r="E1279" s="280" t="s">
        <v>297</v>
      </c>
      <c r="F1279" s="281">
        <v>176946</v>
      </c>
      <c r="G1279" s="281">
        <v>176946</v>
      </c>
      <c r="H1279" s="171"/>
      <c r="I1279" s="88">
        <f>IF($I$5=$G$4,G1279,(IF($I$5=$F$4,F1279,0)))</f>
        <v>176946</v>
      </c>
      <c r="J1279" s="163">
        <f t="shared" si="98"/>
        <v>0</v>
      </c>
      <c r="K1279" s="155">
        <f t="shared" si="99"/>
        <v>0</v>
      </c>
      <c r="L1279" s="155">
        <f>IF(J1279=1,SUM($J$6:J1279),0)</f>
        <v>0</v>
      </c>
      <c r="M1279" s="155">
        <f>IF(K1279=1,SUM($K$6:K1279),0)</f>
        <v>0</v>
      </c>
      <c r="N1279" s="165">
        <f t="shared" si="100"/>
        <v>0</v>
      </c>
      <c r="O1279" s="155">
        <f t="shared" si="101"/>
        <v>0</v>
      </c>
      <c r="P1279" s="155">
        <f>IF(O1279=1,SUM($O$6:O1279),0)</f>
        <v>0</v>
      </c>
    </row>
    <row r="1280" spans="1:16" ht="15" customHeight="1">
      <c r="A1280" s="15"/>
      <c r="B1280" s="194">
        <v>38</v>
      </c>
      <c r="C1280" s="109" t="s">
        <v>409</v>
      </c>
      <c r="D1280" s="279" t="s">
        <v>47</v>
      </c>
      <c r="E1280" s="280" t="s">
        <v>297</v>
      </c>
      <c r="F1280" s="281">
        <v>146784</v>
      </c>
      <c r="G1280" s="281">
        <v>146784</v>
      </c>
      <c r="H1280" s="171"/>
      <c r="I1280" s="88">
        <f t="shared" si="102"/>
        <v>146784</v>
      </c>
      <c r="J1280" s="163">
        <f t="shared" si="98"/>
        <v>0</v>
      </c>
      <c r="K1280" s="155">
        <f t="shared" si="99"/>
        <v>0</v>
      </c>
      <c r="L1280" s="155">
        <f>IF(J1280=1,SUM($J$6:J1280),0)</f>
        <v>0</v>
      </c>
      <c r="M1280" s="155">
        <f>IF(K1280=1,SUM($K$6:K1280),0)</f>
        <v>0</v>
      </c>
      <c r="N1280" s="165">
        <f t="shared" si="100"/>
        <v>0</v>
      </c>
      <c r="O1280" s="155">
        <f t="shared" si="101"/>
        <v>0</v>
      </c>
      <c r="P1280" s="155">
        <f>IF(O1280=1,SUM($O$6:O1280),0)</f>
        <v>0</v>
      </c>
    </row>
    <row r="1281" spans="1:16" ht="15" customHeight="1">
      <c r="A1281" s="15"/>
      <c r="B1281" s="194">
        <v>39</v>
      </c>
      <c r="C1281" s="109" t="s">
        <v>410</v>
      </c>
      <c r="D1281" s="279" t="s">
        <v>47</v>
      </c>
      <c r="E1281" s="280" t="s">
        <v>297</v>
      </c>
      <c r="F1281" s="281">
        <v>146784</v>
      </c>
      <c r="G1281" s="281">
        <v>146784</v>
      </c>
      <c r="H1281" s="171"/>
      <c r="I1281" s="88">
        <f t="shared" si="102"/>
        <v>146784</v>
      </c>
      <c r="J1281" s="163">
        <f t="shared" si="98"/>
        <v>0</v>
      </c>
      <c r="K1281" s="155">
        <f t="shared" si="99"/>
        <v>0</v>
      </c>
      <c r="L1281" s="155">
        <f>IF(J1281=1,SUM($J$6:J1281),0)</f>
        <v>0</v>
      </c>
      <c r="M1281" s="155">
        <f>IF(K1281=1,SUM($K$6:K1281),0)</f>
        <v>0</v>
      </c>
      <c r="N1281" s="165">
        <f t="shared" si="100"/>
        <v>0</v>
      </c>
      <c r="O1281" s="155">
        <f t="shared" si="101"/>
        <v>0</v>
      </c>
      <c r="P1281" s="155">
        <f>IF(O1281=1,SUM($O$6:O1281),0)</f>
        <v>0</v>
      </c>
    </row>
    <row r="1282" spans="1:16" ht="15" customHeight="1">
      <c r="A1282" s="15"/>
      <c r="B1282" s="194">
        <v>40</v>
      </c>
      <c r="C1282" s="109" t="s">
        <v>411</v>
      </c>
      <c r="D1282" s="279" t="s">
        <v>47</v>
      </c>
      <c r="E1282" s="280" t="s">
        <v>297</v>
      </c>
      <c r="F1282" s="281">
        <v>130218.00000000001</v>
      </c>
      <c r="G1282" s="281">
        <v>130218.00000000001</v>
      </c>
      <c r="H1282" s="171"/>
      <c r="I1282" s="88">
        <f t="shared" si="102"/>
        <v>130218.00000000001</v>
      </c>
      <c r="J1282" s="163">
        <f t="shared" si="98"/>
        <v>0</v>
      </c>
      <c r="K1282" s="155">
        <f t="shared" si="99"/>
        <v>0</v>
      </c>
      <c r="L1282" s="155">
        <f>IF(J1282=1,SUM($J$6:J1282),0)</f>
        <v>0</v>
      </c>
      <c r="M1282" s="155">
        <f>IF(K1282=1,SUM($K$6:K1282),0)</f>
        <v>0</v>
      </c>
      <c r="N1282" s="165">
        <f t="shared" si="100"/>
        <v>0</v>
      </c>
      <c r="O1282" s="155">
        <f t="shared" si="101"/>
        <v>0</v>
      </c>
      <c r="P1282" s="155">
        <f>IF(O1282=1,SUM($O$6:O1282),0)</f>
        <v>0</v>
      </c>
    </row>
    <row r="1283" spans="1:16" ht="15" customHeight="1">
      <c r="A1283" s="15"/>
      <c r="B1283" s="194">
        <v>41</v>
      </c>
      <c r="C1283" s="109" t="s">
        <v>412</v>
      </c>
      <c r="D1283" s="279" t="s">
        <v>47</v>
      </c>
      <c r="E1283" s="280" t="s">
        <v>297</v>
      </c>
      <c r="F1283" s="281">
        <v>98472</v>
      </c>
      <c r="G1283" s="281">
        <v>98472</v>
      </c>
      <c r="H1283" s="171"/>
      <c r="I1283" s="88">
        <f t="shared" si="102"/>
        <v>98472</v>
      </c>
      <c r="J1283" s="163">
        <f t="shared" si="98"/>
        <v>0</v>
      </c>
      <c r="K1283" s="155">
        <f t="shared" si="99"/>
        <v>0</v>
      </c>
      <c r="L1283" s="155">
        <f>IF(J1283=1,SUM($J$6:J1283),0)</f>
        <v>0</v>
      </c>
      <c r="M1283" s="155">
        <f>IF(K1283=1,SUM($K$6:K1283),0)</f>
        <v>0</v>
      </c>
      <c r="N1283" s="165">
        <f t="shared" si="100"/>
        <v>0</v>
      </c>
      <c r="O1283" s="155">
        <f t="shared" si="101"/>
        <v>0</v>
      </c>
      <c r="P1283" s="155">
        <f>IF(O1283=1,SUM($O$6:O1283),0)</f>
        <v>0</v>
      </c>
    </row>
    <row r="1284" spans="1:16" ht="15" customHeight="1">
      <c r="A1284" s="15"/>
      <c r="B1284" s="194">
        <v>42</v>
      </c>
      <c r="C1284" s="109" t="s">
        <v>413</v>
      </c>
      <c r="D1284" s="279" t="s">
        <v>47</v>
      </c>
      <c r="E1284" s="280" t="s">
        <v>297</v>
      </c>
      <c r="F1284" s="281">
        <v>257532.00000000003</v>
      </c>
      <c r="G1284" s="281">
        <v>257532.00000000003</v>
      </c>
      <c r="H1284" s="171"/>
      <c r="I1284" s="88">
        <f t="shared" si="102"/>
        <v>257532.00000000003</v>
      </c>
      <c r="J1284" s="163">
        <f t="shared" si="98"/>
        <v>0</v>
      </c>
      <c r="K1284" s="155">
        <f t="shared" si="99"/>
        <v>0</v>
      </c>
      <c r="L1284" s="155">
        <f>IF(J1284=1,SUM($J$6:J1284),0)</f>
        <v>0</v>
      </c>
      <c r="M1284" s="155">
        <f>IF(K1284=1,SUM($K$6:K1284),0)</f>
        <v>0</v>
      </c>
      <c r="N1284" s="165">
        <f t="shared" si="100"/>
        <v>0</v>
      </c>
      <c r="O1284" s="155">
        <f t="shared" si="101"/>
        <v>0</v>
      </c>
      <c r="P1284" s="155">
        <f>IF(O1284=1,SUM($O$6:O1284),0)</f>
        <v>0</v>
      </c>
    </row>
    <row r="1285" spans="1:16" ht="15" customHeight="1">
      <c r="A1285" s="15"/>
      <c r="B1285" s="194">
        <v>43</v>
      </c>
      <c r="C1285" s="109" t="s">
        <v>415</v>
      </c>
      <c r="D1285" s="279" t="s">
        <v>47</v>
      </c>
      <c r="E1285" s="280" t="s">
        <v>297</v>
      </c>
      <c r="F1285" s="281">
        <v>203016</v>
      </c>
      <c r="G1285" s="281">
        <v>203016</v>
      </c>
      <c r="H1285" s="171"/>
      <c r="I1285" s="88">
        <f t="shared" si="102"/>
        <v>203016</v>
      </c>
      <c r="J1285" s="163">
        <f t="shared" si="98"/>
        <v>0</v>
      </c>
      <c r="K1285" s="155">
        <f t="shared" si="99"/>
        <v>0</v>
      </c>
      <c r="L1285" s="155">
        <f>IF(J1285=1,SUM($J$6:J1285),0)</f>
        <v>0</v>
      </c>
      <c r="M1285" s="155">
        <f>IF(K1285=1,SUM($K$6:K1285),0)</f>
        <v>0</v>
      </c>
      <c r="N1285" s="165">
        <f t="shared" si="100"/>
        <v>0</v>
      </c>
      <c r="O1285" s="155">
        <f t="shared" si="101"/>
        <v>0</v>
      </c>
      <c r="P1285" s="155">
        <f>IF(O1285=1,SUM($O$6:O1285),0)</f>
        <v>0</v>
      </c>
    </row>
    <row r="1286" spans="1:16" ht="15" customHeight="1">
      <c r="A1286" s="15"/>
      <c r="B1286" s="194">
        <v>44</v>
      </c>
      <c r="C1286" s="109" t="s">
        <v>417</v>
      </c>
      <c r="D1286" s="279" t="s">
        <v>47</v>
      </c>
      <c r="E1286" s="280" t="s">
        <v>297</v>
      </c>
      <c r="F1286" s="281">
        <v>172656</v>
      </c>
      <c r="G1286" s="281">
        <v>172656</v>
      </c>
      <c r="H1286" s="171"/>
      <c r="I1286" s="88">
        <f t="shared" si="102"/>
        <v>172656</v>
      </c>
      <c r="J1286" s="163">
        <f t="shared" si="98"/>
        <v>0</v>
      </c>
      <c r="K1286" s="155">
        <f t="shared" si="99"/>
        <v>0</v>
      </c>
      <c r="L1286" s="155">
        <f>IF(J1286=1,SUM($J$6:J1286),0)</f>
        <v>0</v>
      </c>
      <c r="M1286" s="155">
        <f>IF(K1286=1,SUM($K$6:K1286),0)</f>
        <v>0</v>
      </c>
      <c r="N1286" s="165">
        <f t="shared" si="100"/>
        <v>0</v>
      </c>
      <c r="O1286" s="155">
        <f t="shared" si="101"/>
        <v>0</v>
      </c>
      <c r="P1286" s="155">
        <f>IF(O1286=1,SUM($O$6:O1286),0)</f>
        <v>0</v>
      </c>
    </row>
    <row r="1287" spans="1:16" ht="15" customHeight="1">
      <c r="A1287" s="15"/>
      <c r="B1287" s="194">
        <v>45</v>
      </c>
      <c r="C1287" s="109" t="s">
        <v>419</v>
      </c>
      <c r="D1287" s="279" t="s">
        <v>47</v>
      </c>
      <c r="E1287" s="280" t="s">
        <v>297</v>
      </c>
      <c r="F1287" s="281">
        <v>131142</v>
      </c>
      <c r="G1287" s="281">
        <v>131142</v>
      </c>
      <c r="H1287" s="171"/>
      <c r="I1287" s="88">
        <f t="shared" si="102"/>
        <v>131142</v>
      </c>
      <c r="J1287" s="163">
        <f t="shared" si="98"/>
        <v>0</v>
      </c>
      <c r="K1287" s="155">
        <f t="shared" si="99"/>
        <v>0</v>
      </c>
      <c r="L1287" s="155">
        <f>IF(J1287=1,SUM($J$6:J1287),0)</f>
        <v>0</v>
      </c>
      <c r="M1287" s="155">
        <f>IF(K1287=1,SUM($K$6:K1287),0)</f>
        <v>0</v>
      </c>
      <c r="N1287" s="165">
        <f t="shared" si="100"/>
        <v>0</v>
      </c>
      <c r="O1287" s="155">
        <f t="shared" si="101"/>
        <v>0</v>
      </c>
      <c r="P1287" s="155">
        <f>IF(O1287=1,SUM($O$6:O1287),0)</f>
        <v>0</v>
      </c>
    </row>
    <row r="1288" spans="1:16" ht="15" customHeight="1">
      <c r="A1288" s="15"/>
      <c r="B1288" s="194">
        <v>46</v>
      </c>
      <c r="C1288" s="109" t="s">
        <v>414</v>
      </c>
      <c r="D1288" s="279" t="s">
        <v>47</v>
      </c>
      <c r="E1288" s="280" t="s">
        <v>297</v>
      </c>
      <c r="F1288" s="281">
        <v>179916</v>
      </c>
      <c r="G1288" s="281">
        <v>179916</v>
      </c>
      <c r="H1288" s="171"/>
      <c r="I1288" s="88">
        <f t="shared" si="102"/>
        <v>179916</v>
      </c>
      <c r="J1288" s="163">
        <f t="shared" si="98"/>
        <v>0</v>
      </c>
      <c r="K1288" s="155">
        <f t="shared" si="99"/>
        <v>0</v>
      </c>
      <c r="L1288" s="155">
        <f>IF(J1288=1,SUM($J$6:J1288),0)</f>
        <v>0</v>
      </c>
      <c r="M1288" s="155">
        <f>IF(K1288=1,SUM($K$6:K1288),0)</f>
        <v>0</v>
      </c>
      <c r="N1288" s="165">
        <f t="shared" si="100"/>
        <v>0</v>
      </c>
      <c r="O1288" s="155">
        <f t="shared" si="101"/>
        <v>0</v>
      </c>
      <c r="P1288" s="155">
        <f>IF(O1288=1,SUM($O$6:O1288),0)</f>
        <v>0</v>
      </c>
    </row>
    <row r="1289" spans="1:16" ht="15" customHeight="1">
      <c r="A1289" s="15"/>
      <c r="B1289" s="194">
        <v>47</v>
      </c>
      <c r="C1289" s="109" t="s">
        <v>416</v>
      </c>
      <c r="D1289" s="279" t="s">
        <v>47</v>
      </c>
      <c r="E1289" s="280" t="s">
        <v>297</v>
      </c>
      <c r="F1289" s="281">
        <v>160644</v>
      </c>
      <c r="G1289" s="281">
        <v>160644</v>
      </c>
      <c r="H1289" s="171"/>
      <c r="I1289" s="88">
        <f t="shared" si="102"/>
        <v>160644</v>
      </c>
      <c r="J1289" s="163">
        <f t="shared" ref="J1289:J1352" si="103">IF(D1289="MDU-KD",1,0)</f>
        <v>0</v>
      </c>
      <c r="K1289" s="155">
        <f t="shared" ref="K1289:K1352" si="104">IF(D1289="HDW",1,0)</f>
        <v>0</v>
      </c>
      <c r="L1289" s="155">
        <f>IF(J1289=1,SUM($J$6:J1289),0)</f>
        <v>0</v>
      </c>
      <c r="M1289" s="155">
        <f>IF(K1289=1,SUM($K$6:K1289),0)</f>
        <v>0</v>
      </c>
      <c r="N1289" s="165">
        <f t="shared" ref="N1289:N1352" si="105">IF(L1289=0,M1289,L1289)</f>
        <v>0</v>
      </c>
      <c r="O1289" s="155">
        <f t="shared" ref="O1289:O1352" si="106">IF(E1289=0,0,IF(LEFT(C1289,11)="Tiang Beton",1,0))</f>
        <v>0</v>
      </c>
      <c r="P1289" s="155">
        <f>IF(O1289=1,SUM($O$6:O1289),0)</f>
        <v>0</v>
      </c>
    </row>
    <row r="1290" spans="1:16" ht="15" customHeight="1">
      <c r="A1290" s="15"/>
      <c r="B1290" s="194">
        <v>48</v>
      </c>
      <c r="C1290" s="109" t="s">
        <v>418</v>
      </c>
      <c r="D1290" s="279" t="s">
        <v>47</v>
      </c>
      <c r="E1290" s="280" t="s">
        <v>297</v>
      </c>
      <c r="F1290" s="281">
        <v>118338.00000000001</v>
      </c>
      <c r="G1290" s="281">
        <v>118338.00000000001</v>
      </c>
      <c r="H1290" s="171"/>
      <c r="I1290" s="88">
        <f t="shared" si="102"/>
        <v>118338.00000000001</v>
      </c>
      <c r="J1290" s="163">
        <f t="shared" si="103"/>
        <v>0</v>
      </c>
      <c r="K1290" s="155">
        <f t="shared" si="104"/>
        <v>0</v>
      </c>
      <c r="L1290" s="155">
        <f>IF(J1290=1,SUM($J$6:J1290),0)</f>
        <v>0</v>
      </c>
      <c r="M1290" s="155">
        <f>IF(K1290=1,SUM($K$6:K1290),0)</f>
        <v>0</v>
      </c>
      <c r="N1290" s="165">
        <f t="shared" si="105"/>
        <v>0</v>
      </c>
      <c r="O1290" s="155">
        <f t="shared" si="106"/>
        <v>0</v>
      </c>
      <c r="P1290" s="155">
        <f>IF(O1290=1,SUM($O$6:O1290),0)</f>
        <v>0</v>
      </c>
    </row>
    <row r="1291" spans="1:16" ht="15" customHeight="1">
      <c r="A1291" s="15"/>
      <c r="B1291" s="194">
        <v>49</v>
      </c>
      <c r="C1291" s="109" t="s">
        <v>420</v>
      </c>
      <c r="D1291" s="279" t="s">
        <v>47</v>
      </c>
      <c r="E1291" s="280" t="s">
        <v>297</v>
      </c>
      <c r="F1291" s="281">
        <v>100254</v>
      </c>
      <c r="G1291" s="281">
        <v>100254</v>
      </c>
      <c r="H1291" s="171"/>
      <c r="I1291" s="88">
        <f t="shared" si="102"/>
        <v>100254</v>
      </c>
      <c r="J1291" s="163">
        <f t="shared" si="103"/>
        <v>0</v>
      </c>
      <c r="K1291" s="155">
        <f t="shared" si="104"/>
        <v>0</v>
      </c>
      <c r="L1291" s="155">
        <f>IF(J1291=1,SUM($J$6:J1291),0)</f>
        <v>0</v>
      </c>
      <c r="M1291" s="155">
        <f>IF(K1291=1,SUM($K$6:K1291),0)</f>
        <v>0</v>
      </c>
      <c r="N1291" s="165">
        <f t="shared" si="105"/>
        <v>0</v>
      </c>
      <c r="O1291" s="155">
        <f t="shared" si="106"/>
        <v>0</v>
      </c>
      <c r="P1291" s="155">
        <f>IF(O1291=1,SUM($O$6:O1291),0)</f>
        <v>0</v>
      </c>
    </row>
    <row r="1292" spans="1:16" ht="15" customHeight="1">
      <c r="A1292" s="15"/>
      <c r="B1292" s="194">
        <v>50</v>
      </c>
      <c r="C1292" s="109" t="s">
        <v>956</v>
      </c>
      <c r="D1292" s="279" t="s">
        <v>47</v>
      </c>
      <c r="E1292" s="280" t="s">
        <v>297</v>
      </c>
      <c r="F1292" s="281">
        <v>90080.172455205786</v>
      </c>
      <c r="G1292" s="281">
        <v>90080.172455205786</v>
      </c>
      <c r="H1292" s="171"/>
      <c r="I1292" s="88">
        <f t="shared" si="102"/>
        <v>90080.172455205786</v>
      </c>
      <c r="J1292" s="163">
        <f t="shared" si="103"/>
        <v>0</v>
      </c>
      <c r="K1292" s="155">
        <f t="shared" si="104"/>
        <v>0</v>
      </c>
      <c r="L1292" s="155">
        <f>IF(J1292=1,SUM($J$6:J1292),0)</f>
        <v>0</v>
      </c>
      <c r="M1292" s="155">
        <f>IF(K1292=1,SUM($K$6:K1292),0)</f>
        <v>0</v>
      </c>
      <c r="N1292" s="165">
        <f t="shared" si="105"/>
        <v>0</v>
      </c>
      <c r="O1292" s="155">
        <f t="shared" si="106"/>
        <v>0</v>
      </c>
      <c r="P1292" s="155">
        <f>IF(O1292=1,SUM($O$6:O1292),0)</f>
        <v>0</v>
      </c>
    </row>
    <row r="1293" spans="1:16" ht="15" customHeight="1">
      <c r="A1293" s="15"/>
      <c r="B1293" s="194">
        <v>51</v>
      </c>
      <c r="C1293" s="109" t="s">
        <v>957</v>
      </c>
      <c r="D1293" s="279" t="s">
        <v>47</v>
      </c>
      <c r="E1293" s="280" t="s">
        <v>297</v>
      </c>
      <c r="F1293" s="281">
        <v>82817.569758203899</v>
      </c>
      <c r="G1293" s="281">
        <v>82817.569758203899</v>
      </c>
      <c r="H1293" s="171"/>
      <c r="I1293" s="88">
        <f t="shared" si="102"/>
        <v>82817.569758203899</v>
      </c>
      <c r="J1293" s="163">
        <f t="shared" si="103"/>
        <v>0</v>
      </c>
      <c r="K1293" s="155">
        <f t="shared" si="104"/>
        <v>0</v>
      </c>
      <c r="L1293" s="155">
        <f>IF(J1293=1,SUM($J$6:J1293),0)</f>
        <v>0</v>
      </c>
      <c r="M1293" s="155">
        <f>IF(K1293=1,SUM($K$6:K1293),0)</f>
        <v>0</v>
      </c>
      <c r="N1293" s="165">
        <f t="shared" si="105"/>
        <v>0</v>
      </c>
      <c r="O1293" s="155">
        <f t="shared" si="106"/>
        <v>0</v>
      </c>
      <c r="P1293" s="155">
        <f>IF(O1293=1,SUM($O$6:O1293),0)</f>
        <v>0</v>
      </c>
    </row>
    <row r="1294" spans="1:16" ht="15" customHeight="1">
      <c r="A1294" s="15"/>
      <c r="B1294" s="194">
        <v>52</v>
      </c>
      <c r="C1294" s="109" t="s">
        <v>958</v>
      </c>
      <c r="D1294" s="279" t="s">
        <v>47</v>
      </c>
      <c r="E1294" s="280" t="s">
        <v>297</v>
      </c>
      <c r="F1294" s="281">
        <v>76032</v>
      </c>
      <c r="G1294" s="281">
        <v>76032</v>
      </c>
      <c r="H1294" s="171"/>
      <c r="I1294" s="88">
        <f t="shared" si="102"/>
        <v>76032</v>
      </c>
      <c r="J1294" s="163">
        <f t="shared" si="103"/>
        <v>0</v>
      </c>
      <c r="K1294" s="155">
        <f t="shared" si="104"/>
        <v>0</v>
      </c>
      <c r="L1294" s="155">
        <f>IF(J1294=1,SUM($J$6:J1294),0)</f>
        <v>0</v>
      </c>
      <c r="M1294" s="155">
        <f>IF(K1294=1,SUM($K$6:K1294),0)</f>
        <v>0</v>
      </c>
      <c r="N1294" s="165">
        <f t="shared" si="105"/>
        <v>0</v>
      </c>
      <c r="O1294" s="155">
        <f t="shared" si="106"/>
        <v>0</v>
      </c>
      <c r="P1294" s="155">
        <f>IF(O1294=1,SUM($O$6:O1294),0)</f>
        <v>0</v>
      </c>
    </row>
    <row r="1295" spans="1:16" ht="15" customHeight="1">
      <c r="A1295" s="15"/>
      <c r="B1295" s="194">
        <v>53</v>
      </c>
      <c r="C1295" s="109" t="s">
        <v>959</v>
      </c>
      <c r="D1295" s="279" t="s">
        <v>47</v>
      </c>
      <c r="E1295" s="280" t="s">
        <v>297</v>
      </c>
      <c r="F1295" s="281">
        <v>75900</v>
      </c>
      <c r="G1295" s="281">
        <v>75900</v>
      </c>
      <c r="H1295" s="171"/>
      <c r="I1295" s="88">
        <f t="shared" si="102"/>
        <v>75900</v>
      </c>
      <c r="J1295" s="163">
        <f t="shared" si="103"/>
        <v>0</v>
      </c>
      <c r="K1295" s="155">
        <f t="shared" si="104"/>
        <v>0</v>
      </c>
      <c r="L1295" s="155">
        <f>IF(J1295=1,SUM($J$6:J1295),0)</f>
        <v>0</v>
      </c>
      <c r="M1295" s="155">
        <f>IF(K1295=1,SUM($K$6:K1295),0)</f>
        <v>0</v>
      </c>
      <c r="N1295" s="165">
        <f t="shared" si="105"/>
        <v>0</v>
      </c>
      <c r="O1295" s="155">
        <f t="shared" si="106"/>
        <v>0</v>
      </c>
      <c r="P1295" s="155">
        <f>IF(O1295=1,SUM($O$6:O1295),0)</f>
        <v>0</v>
      </c>
    </row>
    <row r="1296" spans="1:16" ht="15" customHeight="1">
      <c r="A1296" s="15"/>
      <c r="B1296" s="194">
        <v>54</v>
      </c>
      <c r="C1296" s="109" t="s">
        <v>960</v>
      </c>
      <c r="D1296" s="279" t="s">
        <v>47</v>
      </c>
      <c r="E1296" s="280" t="s">
        <v>297</v>
      </c>
      <c r="F1296" s="281">
        <v>67188</v>
      </c>
      <c r="G1296" s="281">
        <v>67188</v>
      </c>
      <c r="H1296" s="171"/>
      <c r="I1296" s="88">
        <f t="shared" si="102"/>
        <v>67188</v>
      </c>
      <c r="J1296" s="163">
        <f t="shared" si="103"/>
        <v>0</v>
      </c>
      <c r="K1296" s="155">
        <f t="shared" si="104"/>
        <v>0</v>
      </c>
      <c r="L1296" s="155">
        <f>IF(J1296=1,SUM($J$6:J1296),0)</f>
        <v>0</v>
      </c>
      <c r="M1296" s="155">
        <f>IF(K1296=1,SUM($K$6:K1296),0)</f>
        <v>0</v>
      </c>
      <c r="N1296" s="165">
        <f t="shared" si="105"/>
        <v>0</v>
      </c>
      <c r="O1296" s="155">
        <f t="shared" si="106"/>
        <v>0</v>
      </c>
      <c r="P1296" s="155">
        <f>IF(O1296=1,SUM($O$6:O1296),0)</f>
        <v>0</v>
      </c>
    </row>
    <row r="1297" spans="1:16" ht="15" customHeight="1">
      <c r="A1297" s="15"/>
      <c r="B1297" s="194">
        <v>55</v>
      </c>
      <c r="C1297" s="109" t="s">
        <v>1126</v>
      </c>
      <c r="D1297" s="279" t="s">
        <v>47</v>
      </c>
      <c r="E1297" s="280" t="s">
        <v>297</v>
      </c>
      <c r="F1297" s="281">
        <v>397284.97886456642</v>
      </c>
      <c r="G1297" s="281">
        <v>397284.97886456642</v>
      </c>
      <c r="H1297" s="171"/>
      <c r="I1297" s="88">
        <f t="shared" si="102"/>
        <v>397284.97886456642</v>
      </c>
      <c r="J1297" s="163">
        <f t="shared" si="103"/>
        <v>0</v>
      </c>
      <c r="K1297" s="155">
        <f t="shared" si="104"/>
        <v>0</v>
      </c>
      <c r="L1297" s="155">
        <f>IF(J1297=1,SUM($J$6:J1297),0)</f>
        <v>0</v>
      </c>
      <c r="M1297" s="155">
        <f>IF(K1297=1,SUM($K$6:K1297),0)</f>
        <v>0</v>
      </c>
      <c r="N1297" s="165">
        <f t="shared" si="105"/>
        <v>0</v>
      </c>
      <c r="O1297" s="155">
        <f t="shared" si="106"/>
        <v>0</v>
      </c>
      <c r="P1297" s="155">
        <f>IF(O1297=1,SUM($O$6:O1297),0)</f>
        <v>0</v>
      </c>
    </row>
    <row r="1298" spans="1:16" ht="15" customHeight="1">
      <c r="A1298" s="15"/>
      <c r="B1298" s="194"/>
      <c r="C1298" s="109"/>
      <c r="D1298" s="279" t="s">
        <v>48</v>
      </c>
      <c r="E1298" s="280"/>
      <c r="F1298" s="281">
        <v>0</v>
      </c>
      <c r="G1298" s="281">
        <v>0</v>
      </c>
      <c r="H1298" s="171"/>
      <c r="I1298" s="88">
        <f t="shared" si="102"/>
        <v>0</v>
      </c>
      <c r="J1298" s="163">
        <f t="shared" si="103"/>
        <v>0</v>
      </c>
      <c r="K1298" s="155">
        <f t="shared" si="104"/>
        <v>0</v>
      </c>
      <c r="L1298" s="155">
        <f>IF(J1298=1,SUM($J$6:J1298),0)</f>
        <v>0</v>
      </c>
      <c r="M1298" s="155">
        <f>IF(K1298=1,SUM($K$6:K1298),0)</f>
        <v>0</v>
      </c>
      <c r="N1298" s="165">
        <f t="shared" si="105"/>
        <v>0</v>
      </c>
      <c r="O1298" s="155">
        <f t="shared" si="106"/>
        <v>0</v>
      </c>
      <c r="P1298" s="155">
        <f>IF(O1298=1,SUM($O$6:O1298),0)</f>
        <v>0</v>
      </c>
    </row>
    <row r="1299" spans="1:16" ht="15" customHeight="1">
      <c r="A1299" s="15"/>
      <c r="B1299" s="194" t="s">
        <v>1031</v>
      </c>
      <c r="C1299" s="109" t="s">
        <v>779</v>
      </c>
      <c r="D1299" s="279" t="s">
        <v>48</v>
      </c>
      <c r="E1299" s="280"/>
      <c r="F1299" s="281">
        <v>0</v>
      </c>
      <c r="G1299" s="281">
        <v>0</v>
      </c>
      <c r="H1299" s="171"/>
      <c r="I1299" s="88">
        <f t="shared" si="102"/>
        <v>0</v>
      </c>
      <c r="J1299" s="163">
        <f t="shared" si="103"/>
        <v>0</v>
      </c>
      <c r="K1299" s="155">
        <f t="shared" si="104"/>
        <v>0</v>
      </c>
      <c r="L1299" s="155">
        <f>IF(J1299=1,SUM($J$6:J1299),0)</f>
        <v>0</v>
      </c>
      <c r="M1299" s="155">
        <f>IF(K1299=1,SUM($K$6:K1299),0)</f>
        <v>0</v>
      </c>
      <c r="N1299" s="165">
        <f t="shared" si="105"/>
        <v>0</v>
      </c>
      <c r="O1299" s="155">
        <f t="shared" si="106"/>
        <v>0</v>
      </c>
      <c r="P1299" s="155">
        <f>IF(O1299=1,SUM($O$6:O1299),0)</f>
        <v>0</v>
      </c>
    </row>
    <row r="1300" spans="1:16" ht="15" customHeight="1">
      <c r="A1300" s="15"/>
      <c r="B1300" s="194">
        <v>1</v>
      </c>
      <c r="C1300" s="109" t="s">
        <v>421</v>
      </c>
      <c r="D1300" s="279" t="s">
        <v>47</v>
      </c>
      <c r="E1300" s="280" t="s">
        <v>297</v>
      </c>
      <c r="F1300" s="281">
        <v>171300</v>
      </c>
      <c r="G1300" s="281">
        <v>171300</v>
      </c>
      <c r="H1300" s="171"/>
      <c r="I1300" s="88">
        <f t="shared" si="102"/>
        <v>171300</v>
      </c>
      <c r="J1300" s="163">
        <f t="shared" si="103"/>
        <v>0</v>
      </c>
      <c r="K1300" s="155">
        <f t="shared" si="104"/>
        <v>0</v>
      </c>
      <c r="L1300" s="155">
        <f>IF(J1300=1,SUM($J$6:J1300),0)</f>
        <v>0</v>
      </c>
      <c r="M1300" s="155">
        <f>IF(K1300=1,SUM($K$6:K1300),0)</f>
        <v>0</v>
      </c>
      <c r="N1300" s="165">
        <f t="shared" si="105"/>
        <v>0</v>
      </c>
      <c r="O1300" s="155">
        <f t="shared" si="106"/>
        <v>0</v>
      </c>
      <c r="P1300" s="155">
        <f>IF(O1300=1,SUM($O$6:O1300),0)</f>
        <v>0</v>
      </c>
    </row>
    <row r="1301" spans="1:16" ht="15" customHeight="1">
      <c r="A1301" s="15"/>
      <c r="B1301" s="194">
        <v>2</v>
      </c>
      <c r="C1301" s="109" t="s">
        <v>422</v>
      </c>
      <c r="D1301" s="279" t="s">
        <v>47</v>
      </c>
      <c r="E1301" s="280" t="s">
        <v>297</v>
      </c>
      <c r="F1301" s="281">
        <v>144000</v>
      </c>
      <c r="G1301" s="281">
        <v>144000</v>
      </c>
      <c r="H1301" s="171"/>
      <c r="I1301" s="88">
        <f t="shared" si="102"/>
        <v>144000</v>
      </c>
      <c r="J1301" s="163">
        <f t="shared" si="103"/>
        <v>0</v>
      </c>
      <c r="K1301" s="155">
        <f t="shared" si="104"/>
        <v>0</v>
      </c>
      <c r="L1301" s="155">
        <f>IF(J1301=1,SUM($J$6:J1301),0)</f>
        <v>0</v>
      </c>
      <c r="M1301" s="155">
        <f>IF(K1301=1,SUM($K$6:K1301),0)</f>
        <v>0</v>
      </c>
      <c r="N1301" s="165">
        <f t="shared" si="105"/>
        <v>0</v>
      </c>
      <c r="O1301" s="155">
        <f t="shared" si="106"/>
        <v>0</v>
      </c>
      <c r="P1301" s="155">
        <f>IF(O1301=1,SUM($O$6:O1301),0)</f>
        <v>0</v>
      </c>
    </row>
    <row r="1302" spans="1:16" ht="15" customHeight="1">
      <c r="A1302" s="15"/>
      <c r="B1302" s="194">
        <v>3</v>
      </c>
      <c r="C1302" s="109" t="s">
        <v>423</v>
      </c>
      <c r="D1302" s="279" t="s">
        <v>47</v>
      </c>
      <c r="E1302" s="280" t="s">
        <v>297</v>
      </c>
      <c r="F1302" s="281">
        <v>132480</v>
      </c>
      <c r="G1302" s="281">
        <v>132480</v>
      </c>
      <c r="H1302" s="171"/>
      <c r="I1302" s="88">
        <f t="shared" si="102"/>
        <v>132480</v>
      </c>
      <c r="J1302" s="163">
        <f t="shared" si="103"/>
        <v>0</v>
      </c>
      <c r="K1302" s="155">
        <f t="shared" si="104"/>
        <v>0</v>
      </c>
      <c r="L1302" s="155">
        <f>IF(J1302=1,SUM($J$6:J1302),0)</f>
        <v>0</v>
      </c>
      <c r="M1302" s="155">
        <f>IF(K1302=1,SUM($K$6:K1302),0)</f>
        <v>0</v>
      </c>
      <c r="N1302" s="165">
        <f t="shared" si="105"/>
        <v>0</v>
      </c>
      <c r="O1302" s="155">
        <f t="shared" si="106"/>
        <v>0</v>
      </c>
      <c r="P1302" s="155">
        <f>IF(O1302=1,SUM($O$6:O1302),0)</f>
        <v>0</v>
      </c>
    </row>
    <row r="1303" spans="1:16" ht="15" customHeight="1">
      <c r="A1303" s="15"/>
      <c r="B1303" s="194">
        <v>4</v>
      </c>
      <c r="C1303" s="109" t="s">
        <v>424</v>
      </c>
      <c r="D1303" s="279" t="s">
        <v>47</v>
      </c>
      <c r="E1303" s="280" t="s">
        <v>297</v>
      </c>
      <c r="F1303" s="281">
        <v>98580</v>
      </c>
      <c r="G1303" s="281">
        <v>98580</v>
      </c>
      <c r="H1303" s="171"/>
      <c r="I1303" s="88">
        <f t="shared" si="102"/>
        <v>98580</v>
      </c>
      <c r="J1303" s="163">
        <f t="shared" si="103"/>
        <v>0</v>
      </c>
      <c r="K1303" s="155">
        <f t="shared" si="104"/>
        <v>0</v>
      </c>
      <c r="L1303" s="155">
        <f>IF(J1303=1,SUM($J$6:J1303),0)</f>
        <v>0</v>
      </c>
      <c r="M1303" s="155">
        <f>IF(K1303=1,SUM($K$6:K1303),0)</f>
        <v>0</v>
      </c>
      <c r="N1303" s="165">
        <f t="shared" si="105"/>
        <v>0</v>
      </c>
      <c r="O1303" s="155">
        <f t="shared" si="106"/>
        <v>0</v>
      </c>
      <c r="P1303" s="155">
        <f>IF(O1303=1,SUM($O$6:O1303),0)</f>
        <v>0</v>
      </c>
    </row>
    <row r="1304" spans="1:16" ht="15" customHeight="1">
      <c r="A1304" s="15"/>
      <c r="B1304" s="194">
        <v>5</v>
      </c>
      <c r="C1304" s="109" t="s">
        <v>425</v>
      </c>
      <c r="D1304" s="279" t="s">
        <v>47</v>
      </c>
      <c r="E1304" s="280" t="s">
        <v>297</v>
      </c>
      <c r="F1304" s="281">
        <v>67020</v>
      </c>
      <c r="G1304" s="281">
        <v>67020</v>
      </c>
      <c r="H1304" s="171"/>
      <c r="I1304" s="88">
        <f t="shared" si="102"/>
        <v>67020</v>
      </c>
      <c r="J1304" s="163">
        <f t="shared" si="103"/>
        <v>0</v>
      </c>
      <c r="K1304" s="155">
        <f t="shared" si="104"/>
        <v>0</v>
      </c>
      <c r="L1304" s="155">
        <f>IF(J1304=1,SUM($J$6:J1304),0)</f>
        <v>0</v>
      </c>
      <c r="M1304" s="155">
        <f>IF(K1304=1,SUM($K$6:K1304),0)</f>
        <v>0</v>
      </c>
      <c r="N1304" s="165">
        <f t="shared" si="105"/>
        <v>0</v>
      </c>
      <c r="O1304" s="155">
        <f t="shared" si="106"/>
        <v>0</v>
      </c>
      <c r="P1304" s="155">
        <f>IF(O1304=1,SUM($O$6:O1304),0)</f>
        <v>0</v>
      </c>
    </row>
    <row r="1305" spans="1:16" ht="15" customHeight="1">
      <c r="A1305" s="15"/>
      <c r="B1305" s="194">
        <v>6</v>
      </c>
      <c r="C1305" s="109" t="s">
        <v>426</v>
      </c>
      <c r="D1305" s="279" t="s">
        <v>47</v>
      </c>
      <c r="E1305" s="280" t="s">
        <v>297</v>
      </c>
      <c r="F1305" s="281">
        <v>134100</v>
      </c>
      <c r="G1305" s="281">
        <v>134100</v>
      </c>
      <c r="H1305" s="171"/>
      <c r="I1305" s="88">
        <f t="shared" si="102"/>
        <v>134100</v>
      </c>
      <c r="J1305" s="163">
        <f t="shared" si="103"/>
        <v>0</v>
      </c>
      <c r="K1305" s="155">
        <f t="shared" si="104"/>
        <v>0</v>
      </c>
      <c r="L1305" s="155">
        <f>IF(J1305=1,SUM($J$6:J1305),0)</f>
        <v>0</v>
      </c>
      <c r="M1305" s="155">
        <f>IF(K1305=1,SUM($K$6:K1305),0)</f>
        <v>0</v>
      </c>
      <c r="N1305" s="165">
        <f t="shared" si="105"/>
        <v>0</v>
      </c>
      <c r="O1305" s="155">
        <f t="shared" si="106"/>
        <v>0</v>
      </c>
      <c r="P1305" s="155">
        <f>IF(O1305=1,SUM($O$6:O1305),0)</f>
        <v>0</v>
      </c>
    </row>
    <row r="1306" spans="1:16" ht="15" customHeight="1">
      <c r="A1306" s="15"/>
      <c r="B1306" s="194">
        <v>7</v>
      </c>
      <c r="C1306" s="109" t="s">
        <v>427</v>
      </c>
      <c r="D1306" s="279" t="s">
        <v>47</v>
      </c>
      <c r="E1306" s="280" t="s">
        <v>297</v>
      </c>
      <c r="F1306" s="281">
        <v>107400</v>
      </c>
      <c r="G1306" s="281">
        <v>107400</v>
      </c>
      <c r="H1306" s="171"/>
      <c r="I1306" s="88">
        <f t="shared" si="102"/>
        <v>107400</v>
      </c>
      <c r="J1306" s="163">
        <f t="shared" si="103"/>
        <v>0</v>
      </c>
      <c r="K1306" s="155">
        <f t="shared" si="104"/>
        <v>0</v>
      </c>
      <c r="L1306" s="155">
        <f>IF(J1306=1,SUM($J$6:J1306),0)</f>
        <v>0</v>
      </c>
      <c r="M1306" s="155">
        <f>IF(K1306=1,SUM($K$6:K1306),0)</f>
        <v>0</v>
      </c>
      <c r="N1306" s="165">
        <f t="shared" si="105"/>
        <v>0</v>
      </c>
      <c r="O1306" s="155">
        <f t="shared" si="106"/>
        <v>0</v>
      </c>
      <c r="P1306" s="155">
        <f>IF(O1306=1,SUM($O$6:O1306),0)</f>
        <v>0</v>
      </c>
    </row>
    <row r="1307" spans="1:16" ht="15" customHeight="1">
      <c r="A1307" s="15"/>
      <c r="B1307" s="194"/>
      <c r="C1307" s="109"/>
      <c r="D1307" s="279" t="s">
        <v>48</v>
      </c>
      <c r="E1307" s="280"/>
      <c r="F1307" s="281">
        <v>0</v>
      </c>
      <c r="G1307" s="281">
        <v>0</v>
      </c>
      <c r="H1307" s="171"/>
      <c r="I1307" s="88">
        <f t="shared" si="102"/>
        <v>0</v>
      </c>
      <c r="J1307" s="163">
        <f t="shared" si="103"/>
        <v>0</v>
      </c>
      <c r="K1307" s="155">
        <f t="shared" si="104"/>
        <v>0</v>
      </c>
      <c r="L1307" s="155">
        <f>IF(J1307=1,SUM($J$6:J1307),0)</f>
        <v>0</v>
      </c>
      <c r="M1307" s="155">
        <f>IF(K1307=1,SUM($K$6:K1307),0)</f>
        <v>0</v>
      </c>
      <c r="N1307" s="165">
        <f t="shared" si="105"/>
        <v>0</v>
      </c>
      <c r="O1307" s="155">
        <f t="shared" si="106"/>
        <v>0</v>
      </c>
      <c r="P1307" s="155">
        <f>IF(O1307=1,SUM($O$6:O1307),0)</f>
        <v>0</v>
      </c>
    </row>
    <row r="1308" spans="1:16" ht="15" customHeight="1">
      <c r="A1308" s="15"/>
      <c r="B1308" s="194" t="s">
        <v>1031</v>
      </c>
      <c r="C1308" s="109" t="s">
        <v>770</v>
      </c>
      <c r="D1308" s="279" t="s">
        <v>48</v>
      </c>
      <c r="E1308" s="280"/>
      <c r="F1308" s="281">
        <v>0</v>
      </c>
      <c r="G1308" s="281">
        <v>0</v>
      </c>
      <c r="H1308" s="171"/>
      <c r="I1308" s="88">
        <f t="shared" si="102"/>
        <v>0</v>
      </c>
      <c r="J1308" s="163">
        <f t="shared" si="103"/>
        <v>0</v>
      </c>
      <c r="K1308" s="155">
        <f t="shared" si="104"/>
        <v>0</v>
      </c>
      <c r="L1308" s="155">
        <f>IF(J1308=1,SUM($J$6:J1308),0)</f>
        <v>0</v>
      </c>
      <c r="M1308" s="155">
        <f>IF(K1308=1,SUM($K$6:K1308),0)</f>
        <v>0</v>
      </c>
      <c r="N1308" s="165">
        <f t="shared" si="105"/>
        <v>0</v>
      </c>
      <c r="O1308" s="155">
        <f t="shared" si="106"/>
        <v>0</v>
      </c>
      <c r="P1308" s="155">
        <f>IF(O1308=1,SUM($O$6:O1308),0)</f>
        <v>0</v>
      </c>
    </row>
    <row r="1309" spans="1:16" ht="15" customHeight="1">
      <c r="A1309" s="15"/>
      <c r="B1309" s="194">
        <v>1</v>
      </c>
      <c r="C1309" s="109" t="s">
        <v>1261</v>
      </c>
      <c r="D1309" s="279" t="s">
        <v>47</v>
      </c>
      <c r="E1309" s="280" t="s">
        <v>1102</v>
      </c>
      <c r="F1309" s="281">
        <v>5708400</v>
      </c>
      <c r="G1309" s="281">
        <v>5708400</v>
      </c>
      <c r="H1309" s="171"/>
      <c r="I1309" s="88">
        <f t="shared" si="102"/>
        <v>5708400</v>
      </c>
      <c r="J1309" s="163">
        <f t="shared" si="103"/>
        <v>0</v>
      </c>
      <c r="K1309" s="155">
        <f t="shared" si="104"/>
        <v>0</v>
      </c>
      <c r="L1309" s="155">
        <f>IF(J1309=1,SUM($J$6:J1309),0)</f>
        <v>0</v>
      </c>
      <c r="M1309" s="155">
        <f>IF(K1309=1,SUM($K$6:K1309),0)</f>
        <v>0</v>
      </c>
      <c r="N1309" s="165">
        <f t="shared" si="105"/>
        <v>0</v>
      </c>
      <c r="O1309" s="155">
        <f t="shared" si="106"/>
        <v>0</v>
      </c>
      <c r="P1309" s="155">
        <f>IF(O1309=1,SUM($O$6:O1309),0)</f>
        <v>0</v>
      </c>
    </row>
    <row r="1310" spans="1:16" ht="15" customHeight="1">
      <c r="A1310" s="15"/>
      <c r="B1310" s="194">
        <v>2</v>
      </c>
      <c r="C1310" s="109" t="s">
        <v>1262</v>
      </c>
      <c r="D1310" s="279" t="s">
        <v>47</v>
      </c>
      <c r="E1310" s="280" t="s">
        <v>1102</v>
      </c>
      <c r="F1310" s="281">
        <v>5708400</v>
      </c>
      <c r="G1310" s="281">
        <v>5708400</v>
      </c>
      <c r="H1310" s="171"/>
      <c r="I1310" s="88">
        <f t="shared" si="102"/>
        <v>5708400</v>
      </c>
      <c r="J1310" s="163">
        <f t="shared" si="103"/>
        <v>0</v>
      </c>
      <c r="K1310" s="155">
        <f t="shared" si="104"/>
        <v>0</v>
      </c>
      <c r="L1310" s="155">
        <f>IF(J1310=1,SUM($J$6:J1310),0)</f>
        <v>0</v>
      </c>
      <c r="M1310" s="155">
        <f>IF(K1310=1,SUM($K$6:K1310),0)</f>
        <v>0</v>
      </c>
      <c r="N1310" s="165">
        <f t="shared" si="105"/>
        <v>0</v>
      </c>
      <c r="O1310" s="155">
        <f t="shared" si="106"/>
        <v>0</v>
      </c>
      <c r="P1310" s="155">
        <f>IF(O1310=1,SUM($O$6:O1310),0)</f>
        <v>0</v>
      </c>
    </row>
    <row r="1311" spans="1:16" ht="15" customHeight="1">
      <c r="A1311" s="15"/>
      <c r="B1311" s="194">
        <v>3</v>
      </c>
      <c r="C1311" s="109" t="s">
        <v>1263</v>
      </c>
      <c r="D1311" s="279" t="s">
        <v>47</v>
      </c>
      <c r="E1311" s="280" t="s">
        <v>1102</v>
      </c>
      <c r="F1311" s="281">
        <v>4455600</v>
      </c>
      <c r="G1311" s="281">
        <v>4455600</v>
      </c>
      <c r="H1311" s="171"/>
      <c r="I1311" s="88">
        <f t="shared" si="102"/>
        <v>4455600</v>
      </c>
      <c r="J1311" s="163">
        <f t="shared" si="103"/>
        <v>0</v>
      </c>
      <c r="K1311" s="155">
        <f t="shared" si="104"/>
        <v>0</v>
      </c>
      <c r="L1311" s="155">
        <f>IF(J1311=1,SUM($J$6:J1311),0)</f>
        <v>0</v>
      </c>
      <c r="M1311" s="155">
        <f>IF(K1311=1,SUM($K$6:K1311),0)</f>
        <v>0</v>
      </c>
      <c r="N1311" s="165">
        <f t="shared" si="105"/>
        <v>0</v>
      </c>
      <c r="O1311" s="155">
        <f t="shared" si="106"/>
        <v>0</v>
      </c>
      <c r="P1311" s="155">
        <f>IF(O1311=1,SUM($O$6:O1311),0)</f>
        <v>0</v>
      </c>
    </row>
    <row r="1312" spans="1:16" ht="15" customHeight="1">
      <c r="A1312" s="15"/>
      <c r="B1312" s="194">
        <v>4</v>
      </c>
      <c r="C1312" s="109" t="s">
        <v>1264</v>
      </c>
      <c r="D1312" s="279" t="s">
        <v>47</v>
      </c>
      <c r="E1312" s="280" t="s">
        <v>1102</v>
      </c>
      <c r="F1312" s="281">
        <v>4220400</v>
      </c>
      <c r="G1312" s="281">
        <v>4220400</v>
      </c>
      <c r="H1312" s="171"/>
      <c r="I1312" s="88">
        <f t="shared" si="102"/>
        <v>4220400</v>
      </c>
      <c r="J1312" s="163">
        <f t="shared" si="103"/>
        <v>0</v>
      </c>
      <c r="K1312" s="155">
        <f t="shared" si="104"/>
        <v>0</v>
      </c>
      <c r="L1312" s="155">
        <f>IF(J1312=1,SUM($J$6:J1312),0)</f>
        <v>0</v>
      </c>
      <c r="M1312" s="155">
        <f>IF(K1312=1,SUM($K$6:K1312),0)</f>
        <v>0</v>
      </c>
      <c r="N1312" s="165">
        <f t="shared" si="105"/>
        <v>0</v>
      </c>
      <c r="O1312" s="155">
        <f t="shared" si="106"/>
        <v>0</v>
      </c>
      <c r="P1312" s="155">
        <f>IF(O1312=1,SUM($O$6:O1312),0)</f>
        <v>0</v>
      </c>
    </row>
    <row r="1313" spans="1:16" ht="15" customHeight="1">
      <c r="A1313" s="15"/>
      <c r="B1313" s="194">
        <v>5</v>
      </c>
      <c r="C1313" s="109" t="s">
        <v>1265</v>
      </c>
      <c r="D1313" s="279" t="s">
        <v>47</v>
      </c>
      <c r="E1313" s="280" t="s">
        <v>1102</v>
      </c>
      <c r="F1313" s="281">
        <v>3601200</v>
      </c>
      <c r="G1313" s="281">
        <v>3601200</v>
      </c>
      <c r="H1313" s="171"/>
      <c r="I1313" s="88">
        <f t="shared" si="102"/>
        <v>3601200</v>
      </c>
      <c r="J1313" s="163">
        <f t="shared" si="103"/>
        <v>0</v>
      </c>
      <c r="K1313" s="155">
        <f t="shared" si="104"/>
        <v>0</v>
      </c>
      <c r="L1313" s="155">
        <f>IF(J1313=1,SUM($J$6:J1313),0)</f>
        <v>0</v>
      </c>
      <c r="M1313" s="155">
        <f>IF(K1313=1,SUM($K$6:K1313),0)</f>
        <v>0</v>
      </c>
      <c r="N1313" s="165">
        <f t="shared" si="105"/>
        <v>0</v>
      </c>
      <c r="O1313" s="155">
        <f t="shared" si="106"/>
        <v>0</v>
      </c>
      <c r="P1313" s="155">
        <f>IF(O1313=1,SUM($O$6:O1313),0)</f>
        <v>0</v>
      </c>
    </row>
    <row r="1314" spans="1:16" ht="15" customHeight="1">
      <c r="A1314" s="15"/>
      <c r="B1314" s="194">
        <v>6</v>
      </c>
      <c r="C1314" s="109" t="s">
        <v>1266</v>
      </c>
      <c r="D1314" s="279" t="s">
        <v>47</v>
      </c>
      <c r="E1314" s="280" t="s">
        <v>1102</v>
      </c>
      <c r="F1314" s="281">
        <v>3490800</v>
      </c>
      <c r="G1314" s="281">
        <v>3490800</v>
      </c>
      <c r="H1314" s="171"/>
      <c r="I1314" s="88">
        <f t="shared" si="102"/>
        <v>3490800</v>
      </c>
      <c r="J1314" s="163">
        <f t="shared" si="103"/>
        <v>0</v>
      </c>
      <c r="K1314" s="155">
        <f t="shared" si="104"/>
        <v>0</v>
      </c>
      <c r="L1314" s="155">
        <f>IF(J1314=1,SUM($J$6:J1314),0)</f>
        <v>0</v>
      </c>
      <c r="M1314" s="155">
        <f>IF(K1314=1,SUM($K$6:K1314),0)</f>
        <v>0</v>
      </c>
      <c r="N1314" s="165">
        <f t="shared" si="105"/>
        <v>0</v>
      </c>
      <c r="O1314" s="155">
        <f t="shared" si="106"/>
        <v>0</v>
      </c>
      <c r="P1314" s="155">
        <f>IF(O1314=1,SUM($O$6:O1314),0)</f>
        <v>0</v>
      </c>
    </row>
    <row r="1315" spans="1:16" ht="15" customHeight="1">
      <c r="A1315" s="15"/>
      <c r="B1315" s="194">
        <v>7</v>
      </c>
      <c r="C1315" s="109" t="s">
        <v>1267</v>
      </c>
      <c r="D1315" s="279" t="s">
        <v>47</v>
      </c>
      <c r="E1315" s="280" t="s">
        <v>1102</v>
      </c>
      <c r="F1315" s="281">
        <v>3487200</v>
      </c>
      <c r="G1315" s="281">
        <v>3487200</v>
      </c>
      <c r="H1315" s="171"/>
      <c r="I1315" s="88">
        <f>IF($I$5=$G$4,G1315,(IF($I$5=$F$4,F1315,0)))</f>
        <v>3487200</v>
      </c>
      <c r="J1315" s="163">
        <f t="shared" si="103"/>
        <v>0</v>
      </c>
      <c r="K1315" s="155">
        <f t="shared" si="104"/>
        <v>0</v>
      </c>
      <c r="L1315" s="155">
        <f>IF(J1315=1,SUM($J$6:J1315),0)</f>
        <v>0</v>
      </c>
      <c r="M1315" s="155">
        <f>IF(K1315=1,SUM($K$6:K1315),0)</f>
        <v>0</v>
      </c>
      <c r="N1315" s="165">
        <f t="shared" si="105"/>
        <v>0</v>
      </c>
      <c r="O1315" s="155">
        <f t="shared" si="106"/>
        <v>0</v>
      </c>
      <c r="P1315" s="155">
        <f>IF(O1315=1,SUM($O$6:O1315),0)</f>
        <v>0</v>
      </c>
    </row>
    <row r="1316" spans="1:16" ht="15" customHeight="1">
      <c r="A1316" s="15"/>
      <c r="B1316" s="194">
        <v>8</v>
      </c>
      <c r="C1316" s="109" t="s">
        <v>1268</v>
      </c>
      <c r="D1316" s="279" t="s">
        <v>47</v>
      </c>
      <c r="E1316" s="280" t="s">
        <v>1102</v>
      </c>
      <c r="F1316" s="281">
        <v>2964000</v>
      </c>
      <c r="G1316" s="281">
        <v>2964000</v>
      </c>
      <c r="H1316" s="175"/>
      <c r="I1316" s="88">
        <f t="shared" ref="I1316:I1381" si="107">IF($I$5=$G$4,G1316,(IF($I$5=$F$4,F1316,0)))</f>
        <v>2964000</v>
      </c>
      <c r="J1316" s="163">
        <f t="shared" si="103"/>
        <v>0</v>
      </c>
      <c r="K1316" s="155">
        <f t="shared" si="104"/>
        <v>0</v>
      </c>
      <c r="L1316" s="155">
        <f>IF(J1316=1,SUM($J$6:J1316),0)</f>
        <v>0</v>
      </c>
      <c r="M1316" s="155">
        <f>IF(K1316=1,SUM($K$6:K1316),0)</f>
        <v>0</v>
      </c>
      <c r="N1316" s="165">
        <f t="shared" si="105"/>
        <v>0</v>
      </c>
      <c r="O1316" s="155">
        <f t="shared" si="106"/>
        <v>0</v>
      </c>
      <c r="P1316" s="155">
        <f>IF(O1316=1,SUM($O$6:O1316),0)</f>
        <v>0</v>
      </c>
    </row>
    <row r="1317" spans="1:16" ht="15" customHeight="1">
      <c r="A1317" s="15"/>
      <c r="B1317" s="194">
        <v>9</v>
      </c>
      <c r="C1317" s="109" t="s">
        <v>1269</v>
      </c>
      <c r="D1317" s="279" t="s">
        <v>47</v>
      </c>
      <c r="E1317" s="280" t="s">
        <v>1102</v>
      </c>
      <c r="F1317" s="281">
        <v>3312000</v>
      </c>
      <c r="G1317" s="281">
        <v>3312000</v>
      </c>
      <c r="H1317" s="175"/>
      <c r="I1317" s="88">
        <f t="shared" si="107"/>
        <v>3312000</v>
      </c>
      <c r="J1317" s="163">
        <f t="shared" si="103"/>
        <v>0</v>
      </c>
      <c r="K1317" s="155">
        <f t="shared" si="104"/>
        <v>0</v>
      </c>
      <c r="L1317" s="155">
        <f>IF(J1317=1,SUM($J$6:J1317),0)</f>
        <v>0</v>
      </c>
      <c r="M1317" s="155">
        <f>IF(K1317=1,SUM($K$6:K1317),0)</f>
        <v>0</v>
      </c>
      <c r="N1317" s="165">
        <f t="shared" si="105"/>
        <v>0</v>
      </c>
      <c r="O1317" s="155">
        <f t="shared" si="106"/>
        <v>0</v>
      </c>
      <c r="P1317" s="155">
        <f>IF(O1317=1,SUM($O$6:O1317),0)</f>
        <v>0</v>
      </c>
    </row>
    <row r="1318" spans="1:16" ht="15" customHeight="1">
      <c r="A1318" s="15"/>
      <c r="B1318" s="194">
        <v>10</v>
      </c>
      <c r="C1318" s="109" t="s">
        <v>1270</v>
      </c>
      <c r="D1318" s="279" t="s">
        <v>47</v>
      </c>
      <c r="E1318" s="280" t="s">
        <v>1102</v>
      </c>
      <c r="F1318" s="281">
        <v>3217200</v>
      </c>
      <c r="G1318" s="281">
        <v>3217200</v>
      </c>
      <c r="H1318" s="171"/>
      <c r="I1318" s="88">
        <f t="shared" si="107"/>
        <v>3217200</v>
      </c>
      <c r="J1318" s="163">
        <f t="shared" si="103"/>
        <v>0</v>
      </c>
      <c r="K1318" s="155">
        <f t="shared" si="104"/>
        <v>0</v>
      </c>
      <c r="L1318" s="155">
        <f>IF(J1318=1,SUM($J$6:J1318),0)</f>
        <v>0</v>
      </c>
      <c r="M1318" s="155">
        <f>IF(K1318=1,SUM($K$6:K1318),0)</f>
        <v>0</v>
      </c>
      <c r="N1318" s="165">
        <f t="shared" si="105"/>
        <v>0</v>
      </c>
      <c r="O1318" s="155">
        <f t="shared" si="106"/>
        <v>0</v>
      </c>
      <c r="P1318" s="155">
        <f>IF(O1318=1,SUM($O$6:O1318),0)</f>
        <v>0</v>
      </c>
    </row>
    <row r="1319" spans="1:16" ht="15" customHeight="1">
      <c r="A1319" s="15"/>
      <c r="B1319" s="194">
        <v>11</v>
      </c>
      <c r="C1319" s="109" t="s">
        <v>1271</v>
      </c>
      <c r="D1319" s="279" t="s">
        <v>47</v>
      </c>
      <c r="E1319" s="280" t="s">
        <v>1102</v>
      </c>
      <c r="F1319" s="281">
        <v>2668800</v>
      </c>
      <c r="G1319" s="281">
        <v>2668800</v>
      </c>
      <c r="H1319" s="171"/>
      <c r="I1319" s="88">
        <f t="shared" si="107"/>
        <v>2668800</v>
      </c>
      <c r="J1319" s="163">
        <f t="shared" si="103"/>
        <v>0</v>
      </c>
      <c r="K1319" s="155">
        <f t="shared" si="104"/>
        <v>0</v>
      </c>
      <c r="L1319" s="155">
        <f>IF(J1319=1,SUM($J$6:J1319),0)</f>
        <v>0</v>
      </c>
      <c r="M1319" s="155">
        <f>IF(K1319=1,SUM($K$6:K1319),0)</f>
        <v>0</v>
      </c>
      <c r="N1319" s="165">
        <f t="shared" si="105"/>
        <v>0</v>
      </c>
      <c r="O1319" s="155">
        <f t="shared" si="106"/>
        <v>0</v>
      </c>
      <c r="P1319" s="155">
        <f>IF(O1319=1,SUM($O$6:O1319),0)</f>
        <v>0</v>
      </c>
    </row>
    <row r="1320" spans="1:16" ht="15" customHeight="1">
      <c r="A1320" s="15"/>
      <c r="B1320" s="194">
        <v>12</v>
      </c>
      <c r="C1320" s="109" t="s">
        <v>1272</v>
      </c>
      <c r="D1320" s="279" t="s">
        <v>47</v>
      </c>
      <c r="E1320" s="280" t="s">
        <v>1102</v>
      </c>
      <c r="F1320" s="281">
        <v>2668800</v>
      </c>
      <c r="G1320" s="281">
        <v>2668800</v>
      </c>
      <c r="H1320" s="171"/>
      <c r="I1320" s="88">
        <f t="shared" si="107"/>
        <v>2668800</v>
      </c>
      <c r="J1320" s="163">
        <f t="shared" si="103"/>
        <v>0</v>
      </c>
      <c r="K1320" s="155">
        <f t="shared" si="104"/>
        <v>0</v>
      </c>
      <c r="L1320" s="155">
        <f>IF(J1320=1,SUM($J$6:J1320),0)</f>
        <v>0</v>
      </c>
      <c r="M1320" s="155">
        <f>IF(K1320=1,SUM($K$6:K1320),0)</f>
        <v>0</v>
      </c>
      <c r="N1320" s="165">
        <f t="shared" si="105"/>
        <v>0</v>
      </c>
      <c r="O1320" s="155">
        <f t="shared" si="106"/>
        <v>0</v>
      </c>
      <c r="P1320" s="155">
        <f>IF(O1320=1,SUM($O$6:O1320),0)</f>
        <v>0</v>
      </c>
    </row>
    <row r="1321" spans="1:16" ht="15" customHeight="1">
      <c r="A1321" s="15"/>
      <c r="B1321" s="194">
        <v>13</v>
      </c>
      <c r="C1321" s="109" t="s">
        <v>1273</v>
      </c>
      <c r="D1321" s="279" t="s">
        <v>47</v>
      </c>
      <c r="E1321" s="280" t="s">
        <v>1102</v>
      </c>
      <c r="F1321" s="281">
        <v>2367600</v>
      </c>
      <c r="G1321" s="281">
        <v>2367600</v>
      </c>
      <c r="H1321" s="171"/>
      <c r="I1321" s="88">
        <f t="shared" si="107"/>
        <v>2367600</v>
      </c>
      <c r="J1321" s="163">
        <f t="shared" si="103"/>
        <v>0</v>
      </c>
      <c r="K1321" s="155">
        <f t="shared" si="104"/>
        <v>0</v>
      </c>
      <c r="L1321" s="155">
        <f>IF(J1321=1,SUM($J$6:J1321),0)</f>
        <v>0</v>
      </c>
      <c r="M1321" s="155">
        <f>IF(K1321=1,SUM($K$6:K1321),0)</f>
        <v>0</v>
      </c>
      <c r="N1321" s="165">
        <f t="shared" si="105"/>
        <v>0</v>
      </c>
      <c r="O1321" s="155">
        <f t="shared" si="106"/>
        <v>0</v>
      </c>
      <c r="P1321" s="155">
        <f>IF(O1321=1,SUM($O$6:O1321),0)</f>
        <v>0</v>
      </c>
    </row>
    <row r="1322" spans="1:16" ht="15" customHeight="1">
      <c r="A1322" s="15"/>
      <c r="B1322" s="194">
        <v>14</v>
      </c>
      <c r="C1322" s="109" t="s">
        <v>1274</v>
      </c>
      <c r="D1322" s="279" t="s">
        <v>47</v>
      </c>
      <c r="E1322" s="280" t="s">
        <v>1102</v>
      </c>
      <c r="F1322" s="281">
        <v>1790400</v>
      </c>
      <c r="G1322" s="281">
        <v>1790400</v>
      </c>
      <c r="H1322" s="171"/>
      <c r="I1322" s="88">
        <f t="shared" si="107"/>
        <v>1790400</v>
      </c>
      <c r="J1322" s="163">
        <f t="shared" si="103"/>
        <v>0</v>
      </c>
      <c r="K1322" s="155">
        <f t="shared" si="104"/>
        <v>0</v>
      </c>
      <c r="L1322" s="155">
        <f>IF(J1322=1,SUM($J$6:J1322),0)</f>
        <v>0</v>
      </c>
      <c r="M1322" s="155">
        <f>IF(K1322=1,SUM($K$6:K1322),0)</f>
        <v>0</v>
      </c>
      <c r="N1322" s="165">
        <f t="shared" si="105"/>
        <v>0</v>
      </c>
      <c r="O1322" s="155">
        <f t="shared" si="106"/>
        <v>0</v>
      </c>
      <c r="P1322" s="155">
        <f>IF(O1322=1,SUM($O$6:O1322),0)</f>
        <v>0</v>
      </c>
    </row>
    <row r="1323" spans="1:16" ht="15" customHeight="1">
      <c r="A1323" s="15"/>
      <c r="B1323" s="194">
        <v>15</v>
      </c>
      <c r="C1323" s="109" t="s">
        <v>1275</v>
      </c>
      <c r="D1323" s="279" t="s">
        <v>47</v>
      </c>
      <c r="E1323" s="280" t="s">
        <v>1102</v>
      </c>
      <c r="F1323" s="281">
        <v>4682400</v>
      </c>
      <c r="G1323" s="281">
        <v>4682400</v>
      </c>
      <c r="H1323" s="171"/>
      <c r="I1323" s="88">
        <f t="shared" si="107"/>
        <v>4682400</v>
      </c>
      <c r="J1323" s="163">
        <f t="shared" si="103"/>
        <v>0</v>
      </c>
      <c r="K1323" s="155">
        <f t="shared" si="104"/>
        <v>0</v>
      </c>
      <c r="L1323" s="155">
        <f>IF(J1323=1,SUM($J$6:J1323),0)</f>
        <v>0</v>
      </c>
      <c r="M1323" s="155">
        <f>IF(K1323=1,SUM($K$6:K1323),0)</f>
        <v>0</v>
      </c>
      <c r="N1323" s="165">
        <f t="shared" si="105"/>
        <v>0</v>
      </c>
      <c r="O1323" s="155">
        <f t="shared" si="106"/>
        <v>0</v>
      </c>
      <c r="P1323" s="155">
        <f>IF(O1323=1,SUM($O$6:O1323),0)</f>
        <v>0</v>
      </c>
    </row>
    <row r="1324" spans="1:16" ht="15" customHeight="1">
      <c r="A1324" s="15"/>
      <c r="B1324" s="194">
        <v>16</v>
      </c>
      <c r="C1324" s="109" t="s">
        <v>1276</v>
      </c>
      <c r="D1324" s="279" t="s">
        <v>47</v>
      </c>
      <c r="E1324" s="280" t="s">
        <v>1102</v>
      </c>
      <c r="F1324" s="281">
        <v>3691200</v>
      </c>
      <c r="G1324" s="281">
        <v>3691200</v>
      </c>
      <c r="H1324" s="171"/>
      <c r="I1324" s="88">
        <f t="shared" si="107"/>
        <v>3691200</v>
      </c>
      <c r="J1324" s="163">
        <f t="shared" si="103"/>
        <v>0</v>
      </c>
      <c r="K1324" s="155">
        <f t="shared" si="104"/>
        <v>0</v>
      </c>
      <c r="L1324" s="155">
        <f>IF(J1324=1,SUM($J$6:J1324),0)</f>
        <v>0</v>
      </c>
      <c r="M1324" s="155">
        <f>IF(K1324=1,SUM($K$6:K1324),0)</f>
        <v>0</v>
      </c>
      <c r="N1324" s="165">
        <f t="shared" si="105"/>
        <v>0</v>
      </c>
      <c r="O1324" s="155">
        <f t="shared" si="106"/>
        <v>0</v>
      </c>
      <c r="P1324" s="155">
        <f>IF(O1324=1,SUM($O$6:O1324),0)</f>
        <v>0</v>
      </c>
    </row>
    <row r="1325" spans="1:16" ht="15" customHeight="1">
      <c r="A1325" s="15"/>
      <c r="B1325" s="194">
        <v>17</v>
      </c>
      <c r="C1325" s="109" t="s">
        <v>1277</v>
      </c>
      <c r="D1325" s="279" t="s">
        <v>47</v>
      </c>
      <c r="E1325" s="280" t="s">
        <v>1102</v>
      </c>
      <c r="F1325" s="281">
        <v>3139200</v>
      </c>
      <c r="G1325" s="281">
        <v>3139200</v>
      </c>
      <c r="H1325" s="171"/>
      <c r="I1325" s="88">
        <f t="shared" si="107"/>
        <v>3139200</v>
      </c>
      <c r="J1325" s="163">
        <f t="shared" si="103"/>
        <v>0</v>
      </c>
      <c r="K1325" s="155">
        <f t="shared" si="104"/>
        <v>0</v>
      </c>
      <c r="L1325" s="155">
        <f>IF(J1325=1,SUM($J$6:J1325),0)</f>
        <v>0</v>
      </c>
      <c r="M1325" s="155">
        <f>IF(K1325=1,SUM($K$6:K1325),0)</f>
        <v>0</v>
      </c>
      <c r="N1325" s="165">
        <f t="shared" si="105"/>
        <v>0</v>
      </c>
      <c r="O1325" s="155">
        <f t="shared" si="106"/>
        <v>0</v>
      </c>
      <c r="P1325" s="155">
        <f>IF(O1325=1,SUM($O$6:O1325),0)</f>
        <v>0</v>
      </c>
    </row>
    <row r="1326" spans="1:16" ht="15" customHeight="1">
      <c r="A1326" s="15"/>
      <c r="B1326" s="194">
        <v>18</v>
      </c>
      <c r="C1326" s="109" t="s">
        <v>1278</v>
      </c>
      <c r="D1326" s="279" t="s">
        <v>47</v>
      </c>
      <c r="E1326" s="280" t="s">
        <v>1102</v>
      </c>
      <c r="F1326" s="281">
        <v>2384400</v>
      </c>
      <c r="G1326" s="281">
        <v>2384400</v>
      </c>
      <c r="H1326" s="171"/>
      <c r="I1326" s="88">
        <f t="shared" si="107"/>
        <v>2384400</v>
      </c>
      <c r="J1326" s="163">
        <f t="shared" si="103"/>
        <v>0</v>
      </c>
      <c r="K1326" s="155">
        <f t="shared" si="104"/>
        <v>0</v>
      </c>
      <c r="L1326" s="155">
        <f>IF(J1326=1,SUM($J$6:J1326),0)</f>
        <v>0</v>
      </c>
      <c r="M1326" s="155">
        <f>IF(K1326=1,SUM($K$6:K1326),0)</f>
        <v>0</v>
      </c>
      <c r="N1326" s="165">
        <f t="shared" si="105"/>
        <v>0</v>
      </c>
      <c r="O1326" s="155">
        <f t="shared" si="106"/>
        <v>0</v>
      </c>
      <c r="P1326" s="155">
        <f>IF(O1326=1,SUM($O$6:O1326),0)</f>
        <v>0</v>
      </c>
    </row>
    <row r="1327" spans="1:16" ht="15" customHeight="1">
      <c r="A1327" s="15"/>
      <c r="B1327" s="194">
        <v>19</v>
      </c>
      <c r="C1327" s="109" t="s">
        <v>1279</v>
      </c>
      <c r="D1327" s="279" t="s">
        <v>47</v>
      </c>
      <c r="E1327" s="280" t="s">
        <v>1102</v>
      </c>
      <c r="F1327" s="281">
        <v>3271200</v>
      </c>
      <c r="G1327" s="281">
        <v>3271200</v>
      </c>
      <c r="H1327" s="171"/>
      <c r="I1327" s="88">
        <f t="shared" si="107"/>
        <v>3271200</v>
      </c>
      <c r="J1327" s="163">
        <f t="shared" si="103"/>
        <v>0</v>
      </c>
      <c r="K1327" s="155">
        <f t="shared" si="104"/>
        <v>0</v>
      </c>
      <c r="L1327" s="155">
        <f>IF(J1327=1,SUM($J$6:J1327),0)</f>
        <v>0</v>
      </c>
      <c r="M1327" s="155">
        <f>IF(K1327=1,SUM($K$6:K1327),0)</f>
        <v>0</v>
      </c>
      <c r="N1327" s="165">
        <f t="shared" si="105"/>
        <v>0</v>
      </c>
      <c r="O1327" s="155">
        <f t="shared" si="106"/>
        <v>0</v>
      </c>
      <c r="P1327" s="155">
        <f>IF(O1327=1,SUM($O$6:O1327),0)</f>
        <v>0</v>
      </c>
    </row>
    <row r="1328" spans="1:16" ht="15" customHeight="1">
      <c r="A1328" s="15"/>
      <c r="B1328" s="194">
        <v>20</v>
      </c>
      <c r="C1328" s="109" t="s">
        <v>1280</v>
      </c>
      <c r="D1328" s="279" t="s">
        <v>47</v>
      </c>
      <c r="E1328" s="280" t="s">
        <v>1102</v>
      </c>
      <c r="F1328" s="281">
        <v>2920800</v>
      </c>
      <c r="G1328" s="281">
        <v>2920800</v>
      </c>
      <c r="H1328" s="171"/>
      <c r="I1328" s="88">
        <f t="shared" si="107"/>
        <v>2920800</v>
      </c>
      <c r="J1328" s="163">
        <f t="shared" si="103"/>
        <v>0</v>
      </c>
      <c r="K1328" s="155">
        <f t="shared" si="104"/>
        <v>0</v>
      </c>
      <c r="L1328" s="155">
        <f>IF(J1328=1,SUM($J$6:J1328),0)</f>
        <v>0</v>
      </c>
      <c r="M1328" s="155">
        <f>IF(K1328=1,SUM($K$6:K1328),0)</f>
        <v>0</v>
      </c>
      <c r="N1328" s="165">
        <f t="shared" si="105"/>
        <v>0</v>
      </c>
      <c r="O1328" s="155">
        <f t="shared" si="106"/>
        <v>0</v>
      </c>
      <c r="P1328" s="155">
        <f>IF(O1328=1,SUM($O$6:O1328),0)</f>
        <v>0</v>
      </c>
    </row>
    <row r="1329" spans="1:16" ht="15" customHeight="1">
      <c r="A1329" s="15"/>
      <c r="B1329" s="194">
        <v>21</v>
      </c>
      <c r="C1329" s="109" t="s">
        <v>1281</v>
      </c>
      <c r="D1329" s="279" t="s">
        <v>47</v>
      </c>
      <c r="E1329" s="280" t="s">
        <v>1102</v>
      </c>
      <c r="F1329" s="281">
        <v>2151600</v>
      </c>
      <c r="G1329" s="281">
        <v>2151600</v>
      </c>
      <c r="H1329" s="171"/>
      <c r="I1329" s="88">
        <f t="shared" si="107"/>
        <v>2151600</v>
      </c>
      <c r="J1329" s="163">
        <f t="shared" si="103"/>
        <v>0</v>
      </c>
      <c r="K1329" s="155">
        <f t="shared" si="104"/>
        <v>0</v>
      </c>
      <c r="L1329" s="155">
        <f>IF(J1329=1,SUM($J$6:J1329),0)</f>
        <v>0</v>
      </c>
      <c r="M1329" s="155">
        <f>IF(K1329=1,SUM($K$6:K1329),0)</f>
        <v>0</v>
      </c>
      <c r="N1329" s="165">
        <f t="shared" si="105"/>
        <v>0</v>
      </c>
      <c r="O1329" s="155">
        <f t="shared" si="106"/>
        <v>0</v>
      </c>
      <c r="P1329" s="155">
        <f>IF(O1329=1,SUM($O$6:O1329),0)</f>
        <v>0</v>
      </c>
    </row>
    <row r="1330" spans="1:16" ht="15" customHeight="1">
      <c r="A1330" s="15"/>
      <c r="B1330" s="194">
        <v>22</v>
      </c>
      <c r="C1330" s="109" t="s">
        <v>1282</v>
      </c>
      <c r="D1330" s="279" t="s">
        <v>47</v>
      </c>
      <c r="E1330" s="280" t="s">
        <v>1102</v>
      </c>
      <c r="F1330" s="281">
        <v>1822800</v>
      </c>
      <c r="G1330" s="281">
        <v>1822800</v>
      </c>
      <c r="H1330" s="171"/>
      <c r="I1330" s="88">
        <f t="shared" si="107"/>
        <v>1822800</v>
      </c>
      <c r="J1330" s="163">
        <f t="shared" si="103"/>
        <v>0</v>
      </c>
      <c r="K1330" s="155">
        <f t="shared" si="104"/>
        <v>0</v>
      </c>
      <c r="L1330" s="155">
        <f>IF(J1330=1,SUM($J$6:J1330),0)</f>
        <v>0</v>
      </c>
      <c r="M1330" s="155">
        <f>IF(K1330=1,SUM($K$6:K1330),0)</f>
        <v>0</v>
      </c>
      <c r="N1330" s="165">
        <f t="shared" si="105"/>
        <v>0</v>
      </c>
      <c r="O1330" s="155">
        <f t="shared" si="106"/>
        <v>0</v>
      </c>
      <c r="P1330" s="155">
        <f>IF(O1330=1,SUM($O$6:O1330),0)</f>
        <v>0</v>
      </c>
    </row>
    <row r="1331" spans="1:16" ht="15" customHeight="1">
      <c r="A1331" s="15"/>
      <c r="B1331" s="194">
        <v>23</v>
      </c>
      <c r="C1331" s="109" t="s">
        <v>1283</v>
      </c>
      <c r="D1331" s="279" t="s">
        <v>47</v>
      </c>
      <c r="E1331" s="280" t="s">
        <v>1102</v>
      </c>
      <c r="F1331" s="281">
        <v>1637821.3173673779</v>
      </c>
      <c r="G1331" s="281">
        <v>1637821.3173673779</v>
      </c>
      <c r="H1331" s="171"/>
      <c r="I1331" s="88">
        <f t="shared" si="107"/>
        <v>1637821.3173673779</v>
      </c>
      <c r="J1331" s="163">
        <f t="shared" si="103"/>
        <v>0</v>
      </c>
      <c r="K1331" s="155">
        <f t="shared" si="104"/>
        <v>0</v>
      </c>
      <c r="L1331" s="155">
        <f>IF(J1331=1,SUM($J$6:J1331),0)</f>
        <v>0</v>
      </c>
      <c r="M1331" s="155">
        <f>IF(K1331=1,SUM($K$6:K1331),0)</f>
        <v>0</v>
      </c>
      <c r="N1331" s="165">
        <f t="shared" si="105"/>
        <v>0</v>
      </c>
      <c r="O1331" s="155">
        <f t="shared" si="106"/>
        <v>0</v>
      </c>
      <c r="P1331" s="155">
        <f>IF(O1331=1,SUM($O$6:O1331),0)</f>
        <v>0</v>
      </c>
    </row>
    <row r="1332" spans="1:16" ht="15" customHeight="1">
      <c r="A1332" s="15"/>
      <c r="B1332" s="194">
        <v>24</v>
      </c>
      <c r="C1332" s="109" t="s">
        <v>1284</v>
      </c>
      <c r="D1332" s="279" t="s">
        <v>47</v>
      </c>
      <c r="E1332" s="280" t="s">
        <v>1102</v>
      </c>
      <c r="F1332" s="281">
        <v>1505773.9956037072</v>
      </c>
      <c r="G1332" s="281">
        <v>1505773.9956037072</v>
      </c>
      <c r="H1332" s="171"/>
      <c r="I1332" s="88">
        <f t="shared" si="107"/>
        <v>1505773.9956037072</v>
      </c>
      <c r="J1332" s="163">
        <f t="shared" si="103"/>
        <v>0</v>
      </c>
      <c r="K1332" s="155">
        <f t="shared" si="104"/>
        <v>0</v>
      </c>
      <c r="L1332" s="155">
        <f>IF(J1332=1,SUM($J$6:J1332),0)</f>
        <v>0</v>
      </c>
      <c r="M1332" s="155">
        <f>IF(K1332=1,SUM($K$6:K1332),0)</f>
        <v>0</v>
      </c>
      <c r="N1332" s="165">
        <f t="shared" si="105"/>
        <v>0</v>
      </c>
      <c r="O1332" s="155">
        <f t="shared" si="106"/>
        <v>0</v>
      </c>
      <c r="P1332" s="155">
        <f>IF(O1332=1,SUM($O$6:O1332),0)</f>
        <v>0</v>
      </c>
    </row>
    <row r="1333" spans="1:16" ht="15" customHeight="1">
      <c r="A1333" s="15"/>
      <c r="B1333" s="194">
        <v>25</v>
      </c>
      <c r="C1333" s="109" t="s">
        <v>1285</v>
      </c>
      <c r="D1333" s="279" t="s">
        <v>47</v>
      </c>
      <c r="E1333" s="280" t="s">
        <v>1102</v>
      </c>
      <c r="F1333" s="281">
        <v>1382400</v>
      </c>
      <c r="G1333" s="281">
        <v>1382400</v>
      </c>
      <c r="H1333" s="171"/>
      <c r="I1333" s="88">
        <f t="shared" si="107"/>
        <v>1382400</v>
      </c>
      <c r="J1333" s="163">
        <f t="shared" si="103"/>
        <v>0</v>
      </c>
      <c r="K1333" s="155">
        <f t="shared" si="104"/>
        <v>0</v>
      </c>
      <c r="L1333" s="155">
        <f>IF(J1333=1,SUM($J$6:J1333),0)</f>
        <v>0</v>
      </c>
      <c r="M1333" s="155">
        <f>IF(K1333=1,SUM($K$6:K1333),0)</f>
        <v>0</v>
      </c>
      <c r="N1333" s="165">
        <f t="shared" si="105"/>
        <v>0</v>
      </c>
      <c r="O1333" s="155">
        <f t="shared" si="106"/>
        <v>0</v>
      </c>
      <c r="P1333" s="155">
        <f>IF(O1333=1,SUM($O$6:O1333),0)</f>
        <v>0</v>
      </c>
    </row>
    <row r="1334" spans="1:16" ht="15" customHeight="1">
      <c r="A1334" s="15"/>
      <c r="B1334" s="194">
        <v>26</v>
      </c>
      <c r="C1334" s="109" t="s">
        <v>1286</v>
      </c>
      <c r="D1334" s="279" t="s">
        <v>47</v>
      </c>
      <c r="E1334" s="280" t="s">
        <v>1102</v>
      </c>
      <c r="F1334" s="281">
        <v>1380000</v>
      </c>
      <c r="G1334" s="281">
        <v>1380000</v>
      </c>
      <c r="H1334" s="171"/>
      <c r="I1334" s="88">
        <f t="shared" si="107"/>
        <v>1380000</v>
      </c>
      <c r="J1334" s="163">
        <f t="shared" si="103"/>
        <v>0</v>
      </c>
      <c r="K1334" s="155">
        <f t="shared" si="104"/>
        <v>0</v>
      </c>
      <c r="L1334" s="155">
        <f>IF(J1334=1,SUM($J$6:J1334),0)</f>
        <v>0</v>
      </c>
      <c r="M1334" s="155">
        <f>IF(K1334=1,SUM($K$6:K1334),0)</f>
        <v>0</v>
      </c>
      <c r="N1334" s="165">
        <f t="shared" si="105"/>
        <v>0</v>
      </c>
      <c r="O1334" s="155">
        <f t="shared" si="106"/>
        <v>0</v>
      </c>
      <c r="P1334" s="155">
        <f>IF(O1334=1,SUM($O$6:O1334),0)</f>
        <v>0</v>
      </c>
    </row>
    <row r="1335" spans="1:16" ht="15" customHeight="1">
      <c r="A1335" s="15"/>
      <c r="B1335" s="194">
        <v>27</v>
      </c>
      <c r="C1335" s="109" t="s">
        <v>1287</v>
      </c>
      <c r="D1335" s="279" t="s">
        <v>47</v>
      </c>
      <c r="E1335" s="280" t="s">
        <v>1102</v>
      </c>
      <c r="F1335" s="281">
        <v>1221600</v>
      </c>
      <c r="G1335" s="281">
        <v>1221600</v>
      </c>
      <c r="H1335" s="171"/>
      <c r="I1335" s="88">
        <f t="shared" si="107"/>
        <v>1221600</v>
      </c>
      <c r="J1335" s="163">
        <f t="shared" si="103"/>
        <v>0</v>
      </c>
      <c r="K1335" s="155">
        <f t="shared" si="104"/>
        <v>0</v>
      </c>
      <c r="L1335" s="155">
        <f>IF(J1335=1,SUM($J$6:J1335),0)</f>
        <v>0</v>
      </c>
      <c r="M1335" s="155">
        <f>IF(K1335=1,SUM($K$6:K1335),0)</f>
        <v>0</v>
      </c>
      <c r="N1335" s="165">
        <f t="shared" si="105"/>
        <v>0</v>
      </c>
      <c r="O1335" s="155">
        <f t="shared" si="106"/>
        <v>0</v>
      </c>
      <c r="P1335" s="155">
        <f>IF(O1335=1,SUM($O$6:O1335),0)</f>
        <v>0</v>
      </c>
    </row>
    <row r="1336" spans="1:16" ht="15" customHeight="1">
      <c r="A1336" s="15"/>
      <c r="B1336" s="194">
        <v>28</v>
      </c>
      <c r="C1336" s="109" t="s">
        <v>1288</v>
      </c>
      <c r="D1336" s="279" t="s">
        <v>47</v>
      </c>
      <c r="E1336" s="280" t="s">
        <v>1102</v>
      </c>
      <c r="F1336" s="281">
        <v>6279240.0000000009</v>
      </c>
      <c r="G1336" s="281">
        <v>6279240.0000000009</v>
      </c>
      <c r="H1336" s="171"/>
      <c r="I1336" s="88">
        <f t="shared" si="107"/>
        <v>6279240.0000000009</v>
      </c>
      <c r="J1336" s="163">
        <f t="shared" si="103"/>
        <v>0</v>
      </c>
      <c r="K1336" s="155">
        <f t="shared" si="104"/>
        <v>0</v>
      </c>
      <c r="L1336" s="155">
        <f>IF(J1336=1,SUM($J$6:J1336),0)</f>
        <v>0</v>
      </c>
      <c r="M1336" s="155">
        <f>IF(K1336=1,SUM($K$6:K1336),0)</f>
        <v>0</v>
      </c>
      <c r="N1336" s="165">
        <f t="shared" si="105"/>
        <v>0</v>
      </c>
      <c r="O1336" s="155">
        <f t="shared" si="106"/>
        <v>0</v>
      </c>
      <c r="P1336" s="155">
        <f>IF(O1336=1,SUM($O$6:O1336),0)</f>
        <v>0</v>
      </c>
    </row>
    <row r="1337" spans="1:16" ht="15" customHeight="1">
      <c r="A1337" s="15"/>
      <c r="B1337" s="194">
        <v>29</v>
      </c>
      <c r="C1337" s="109" t="s">
        <v>1289</v>
      </c>
      <c r="D1337" s="279" t="s">
        <v>47</v>
      </c>
      <c r="E1337" s="280" t="s">
        <v>1102</v>
      </c>
      <c r="F1337" s="281">
        <v>6279240.0000000009</v>
      </c>
      <c r="G1337" s="281">
        <v>6279240.0000000009</v>
      </c>
      <c r="H1337" s="175"/>
      <c r="I1337" s="88">
        <f t="shared" si="107"/>
        <v>6279240.0000000009</v>
      </c>
      <c r="J1337" s="163">
        <f t="shared" si="103"/>
        <v>0</v>
      </c>
      <c r="K1337" s="155">
        <f t="shared" si="104"/>
        <v>0</v>
      </c>
      <c r="L1337" s="155">
        <f>IF(J1337=1,SUM($J$6:J1337),0)</f>
        <v>0</v>
      </c>
      <c r="M1337" s="155">
        <f>IF(K1337=1,SUM($K$6:K1337),0)</f>
        <v>0</v>
      </c>
      <c r="N1337" s="165">
        <f t="shared" si="105"/>
        <v>0</v>
      </c>
      <c r="O1337" s="155">
        <f t="shared" si="106"/>
        <v>0</v>
      </c>
      <c r="P1337" s="155">
        <f>IF(O1337=1,SUM($O$6:O1337),0)</f>
        <v>0</v>
      </c>
    </row>
    <row r="1338" spans="1:16" ht="15" customHeight="1">
      <c r="A1338" s="15"/>
      <c r="B1338" s="194">
        <v>30</v>
      </c>
      <c r="C1338" s="109" t="s">
        <v>1290</v>
      </c>
      <c r="D1338" s="279" t="s">
        <v>47</v>
      </c>
      <c r="E1338" s="280" t="s">
        <v>1102</v>
      </c>
      <c r="F1338" s="281">
        <v>4901160</v>
      </c>
      <c r="G1338" s="281">
        <v>4901160</v>
      </c>
      <c r="H1338" s="175"/>
      <c r="I1338" s="88">
        <f t="shared" si="107"/>
        <v>4901160</v>
      </c>
      <c r="J1338" s="163">
        <f t="shared" si="103"/>
        <v>0</v>
      </c>
      <c r="K1338" s="155">
        <f t="shared" si="104"/>
        <v>0</v>
      </c>
      <c r="L1338" s="155">
        <f>IF(J1338=1,SUM($J$6:J1338),0)</f>
        <v>0</v>
      </c>
      <c r="M1338" s="155">
        <f>IF(K1338=1,SUM($K$6:K1338),0)</f>
        <v>0</v>
      </c>
      <c r="N1338" s="165">
        <f t="shared" si="105"/>
        <v>0</v>
      </c>
      <c r="O1338" s="155">
        <f t="shared" si="106"/>
        <v>0</v>
      </c>
      <c r="P1338" s="155">
        <f>IF(O1338=1,SUM($O$6:O1338),0)</f>
        <v>0</v>
      </c>
    </row>
    <row r="1339" spans="1:16" ht="15" customHeight="1">
      <c r="A1339" s="15"/>
      <c r="B1339" s="194">
        <v>31</v>
      </c>
      <c r="C1339" s="109" t="s">
        <v>1291</v>
      </c>
      <c r="D1339" s="279" t="s">
        <v>47</v>
      </c>
      <c r="E1339" s="280" t="s">
        <v>1102</v>
      </c>
      <c r="F1339" s="281">
        <v>4642440</v>
      </c>
      <c r="G1339" s="281">
        <v>4642440</v>
      </c>
      <c r="H1339" s="175"/>
      <c r="I1339" s="88">
        <f t="shared" si="107"/>
        <v>4642440</v>
      </c>
      <c r="J1339" s="163">
        <f t="shared" si="103"/>
        <v>0</v>
      </c>
      <c r="K1339" s="155">
        <f t="shared" si="104"/>
        <v>0</v>
      </c>
      <c r="L1339" s="155">
        <f>IF(J1339=1,SUM($J$6:J1339),0)</f>
        <v>0</v>
      </c>
      <c r="M1339" s="155">
        <f>IF(K1339=1,SUM($K$6:K1339),0)</f>
        <v>0</v>
      </c>
      <c r="N1339" s="165">
        <f t="shared" si="105"/>
        <v>0</v>
      </c>
      <c r="O1339" s="155">
        <f t="shared" si="106"/>
        <v>0</v>
      </c>
      <c r="P1339" s="155">
        <f>IF(O1339=1,SUM($O$6:O1339),0)</f>
        <v>0</v>
      </c>
    </row>
    <row r="1340" spans="1:16" ht="15" customHeight="1">
      <c r="A1340" s="15"/>
      <c r="B1340" s="194">
        <v>32</v>
      </c>
      <c r="C1340" s="109" t="s">
        <v>1292</v>
      </c>
      <c r="D1340" s="279" t="s">
        <v>47</v>
      </c>
      <c r="E1340" s="280" t="s">
        <v>1102</v>
      </c>
      <c r="F1340" s="281">
        <v>3961320</v>
      </c>
      <c r="G1340" s="281">
        <v>3961320</v>
      </c>
      <c r="H1340" s="175"/>
      <c r="I1340" s="88">
        <f t="shared" si="107"/>
        <v>3961320</v>
      </c>
      <c r="J1340" s="163">
        <f t="shared" si="103"/>
        <v>0</v>
      </c>
      <c r="K1340" s="155">
        <f t="shared" si="104"/>
        <v>0</v>
      </c>
      <c r="L1340" s="155">
        <f>IF(J1340=1,SUM($J$6:J1340),0)</f>
        <v>0</v>
      </c>
      <c r="M1340" s="155">
        <f>IF(K1340=1,SUM($K$6:K1340),0)</f>
        <v>0</v>
      </c>
      <c r="N1340" s="165">
        <f t="shared" si="105"/>
        <v>0</v>
      </c>
      <c r="O1340" s="155">
        <f t="shared" si="106"/>
        <v>0</v>
      </c>
      <c r="P1340" s="155">
        <f>IF(O1340=1,SUM($O$6:O1340),0)</f>
        <v>0</v>
      </c>
    </row>
    <row r="1341" spans="1:16" ht="15" customHeight="1">
      <c r="A1341" s="15"/>
      <c r="B1341" s="194">
        <v>33</v>
      </c>
      <c r="C1341" s="109" t="s">
        <v>1293</v>
      </c>
      <c r="D1341" s="279" t="s">
        <v>47</v>
      </c>
      <c r="E1341" s="280" t="s">
        <v>1102</v>
      </c>
      <c r="F1341" s="281">
        <v>3839880</v>
      </c>
      <c r="G1341" s="281">
        <v>3839880</v>
      </c>
      <c r="H1341" s="175"/>
      <c r="I1341" s="88">
        <f t="shared" si="107"/>
        <v>3839880</v>
      </c>
      <c r="J1341" s="163">
        <f t="shared" si="103"/>
        <v>0</v>
      </c>
      <c r="K1341" s="155">
        <f t="shared" si="104"/>
        <v>0</v>
      </c>
      <c r="L1341" s="155">
        <f>IF(J1341=1,SUM($J$6:J1341),0)</f>
        <v>0</v>
      </c>
      <c r="M1341" s="155">
        <f>IF(K1341=1,SUM($K$6:K1341),0)</f>
        <v>0</v>
      </c>
      <c r="N1341" s="165">
        <f t="shared" si="105"/>
        <v>0</v>
      </c>
      <c r="O1341" s="155">
        <f t="shared" si="106"/>
        <v>0</v>
      </c>
      <c r="P1341" s="155">
        <f>IF(O1341=1,SUM($O$6:O1341),0)</f>
        <v>0</v>
      </c>
    </row>
    <row r="1342" spans="1:16" ht="15" customHeight="1">
      <c r="A1342" s="15"/>
      <c r="B1342" s="194">
        <v>34</v>
      </c>
      <c r="C1342" s="109" t="s">
        <v>1294</v>
      </c>
      <c r="D1342" s="279" t="s">
        <v>47</v>
      </c>
      <c r="E1342" s="280" t="s">
        <v>1102</v>
      </c>
      <c r="F1342" s="281">
        <v>3835920</v>
      </c>
      <c r="G1342" s="281">
        <v>3835920</v>
      </c>
      <c r="H1342" s="175"/>
      <c r="I1342" s="88">
        <f t="shared" si="107"/>
        <v>3835920</v>
      </c>
      <c r="J1342" s="163">
        <f t="shared" si="103"/>
        <v>0</v>
      </c>
      <c r="K1342" s="155">
        <f t="shared" si="104"/>
        <v>0</v>
      </c>
      <c r="L1342" s="155">
        <f>IF(J1342=1,SUM($J$6:J1342),0)</f>
        <v>0</v>
      </c>
      <c r="M1342" s="155">
        <f>IF(K1342=1,SUM($K$6:K1342),0)</f>
        <v>0</v>
      </c>
      <c r="N1342" s="165">
        <f t="shared" si="105"/>
        <v>0</v>
      </c>
      <c r="O1342" s="155">
        <f t="shared" si="106"/>
        <v>0</v>
      </c>
      <c r="P1342" s="155">
        <f>IF(O1342=1,SUM($O$6:O1342),0)</f>
        <v>0</v>
      </c>
    </row>
    <row r="1343" spans="1:16" ht="15" customHeight="1">
      <c r="A1343" s="15"/>
      <c r="B1343" s="194">
        <v>35</v>
      </c>
      <c r="C1343" s="109" t="s">
        <v>1295</v>
      </c>
      <c r="D1343" s="279" t="s">
        <v>47</v>
      </c>
      <c r="E1343" s="280" t="s">
        <v>1102</v>
      </c>
      <c r="F1343" s="281">
        <v>3260400</v>
      </c>
      <c r="G1343" s="281">
        <v>3260400</v>
      </c>
      <c r="H1343" s="175"/>
      <c r="I1343" s="88">
        <f t="shared" si="107"/>
        <v>3260400</v>
      </c>
      <c r="J1343" s="163">
        <f t="shared" si="103"/>
        <v>0</v>
      </c>
      <c r="K1343" s="155">
        <f t="shared" si="104"/>
        <v>0</v>
      </c>
      <c r="L1343" s="155">
        <f>IF(J1343=1,SUM($J$6:J1343),0)</f>
        <v>0</v>
      </c>
      <c r="M1343" s="155">
        <f>IF(K1343=1,SUM($K$6:K1343),0)</f>
        <v>0</v>
      </c>
      <c r="N1343" s="165">
        <f t="shared" si="105"/>
        <v>0</v>
      </c>
      <c r="O1343" s="155">
        <f t="shared" si="106"/>
        <v>0</v>
      </c>
      <c r="P1343" s="155">
        <f>IF(O1343=1,SUM($O$6:O1343),0)</f>
        <v>0</v>
      </c>
    </row>
    <row r="1344" spans="1:16" ht="15" customHeight="1">
      <c r="A1344" s="15"/>
      <c r="B1344" s="194">
        <v>36</v>
      </c>
      <c r="C1344" s="109" t="s">
        <v>1296</v>
      </c>
      <c r="D1344" s="279" t="s">
        <v>47</v>
      </c>
      <c r="E1344" s="280" t="s">
        <v>1102</v>
      </c>
      <c r="F1344" s="281">
        <v>3643200</v>
      </c>
      <c r="G1344" s="281">
        <v>3643200</v>
      </c>
      <c r="H1344" s="175"/>
      <c r="I1344" s="88">
        <f t="shared" si="107"/>
        <v>3643200</v>
      </c>
      <c r="J1344" s="163">
        <f t="shared" si="103"/>
        <v>0</v>
      </c>
      <c r="K1344" s="155">
        <f t="shared" si="104"/>
        <v>0</v>
      </c>
      <c r="L1344" s="155">
        <f>IF(J1344=1,SUM($J$6:J1344),0)</f>
        <v>0</v>
      </c>
      <c r="M1344" s="155">
        <f>IF(K1344=1,SUM($K$6:K1344),0)</f>
        <v>0</v>
      </c>
      <c r="N1344" s="165">
        <f t="shared" si="105"/>
        <v>0</v>
      </c>
      <c r="O1344" s="155">
        <f t="shared" si="106"/>
        <v>0</v>
      </c>
      <c r="P1344" s="155">
        <f>IF(O1344=1,SUM($O$6:O1344),0)</f>
        <v>0</v>
      </c>
    </row>
    <row r="1345" spans="1:16" ht="15" customHeight="1">
      <c r="A1345" s="15"/>
      <c r="B1345" s="194">
        <v>37</v>
      </c>
      <c r="C1345" s="109" t="s">
        <v>1297</v>
      </c>
      <c r="D1345" s="279" t="s">
        <v>47</v>
      </c>
      <c r="E1345" s="280" t="s">
        <v>1102</v>
      </c>
      <c r="F1345" s="281">
        <v>3538920</v>
      </c>
      <c r="G1345" s="281">
        <v>3538920</v>
      </c>
      <c r="H1345" s="175"/>
      <c r="I1345" s="88">
        <f t="shared" si="107"/>
        <v>3538920</v>
      </c>
      <c r="J1345" s="163">
        <f t="shared" si="103"/>
        <v>0</v>
      </c>
      <c r="K1345" s="155">
        <f t="shared" si="104"/>
        <v>0</v>
      </c>
      <c r="L1345" s="155">
        <f>IF(J1345=1,SUM($J$6:J1345),0)</f>
        <v>0</v>
      </c>
      <c r="M1345" s="155">
        <f>IF(K1345=1,SUM($K$6:K1345),0)</f>
        <v>0</v>
      </c>
      <c r="N1345" s="165">
        <f t="shared" si="105"/>
        <v>0</v>
      </c>
      <c r="O1345" s="155">
        <f t="shared" si="106"/>
        <v>0</v>
      </c>
      <c r="P1345" s="155">
        <f>IF(O1345=1,SUM($O$6:O1345),0)</f>
        <v>0</v>
      </c>
    </row>
    <row r="1346" spans="1:16" ht="15" customHeight="1">
      <c r="A1346" s="15"/>
      <c r="B1346" s="194">
        <v>38</v>
      </c>
      <c r="C1346" s="109" t="s">
        <v>1298</v>
      </c>
      <c r="D1346" s="279" t="s">
        <v>47</v>
      </c>
      <c r="E1346" s="280" t="s">
        <v>1102</v>
      </c>
      <c r="F1346" s="281">
        <v>2935680.0000000005</v>
      </c>
      <c r="G1346" s="281">
        <v>2935680.0000000005</v>
      </c>
      <c r="H1346" s="175"/>
      <c r="I1346" s="88">
        <f t="shared" si="107"/>
        <v>2935680.0000000005</v>
      </c>
      <c r="J1346" s="163">
        <f t="shared" si="103"/>
        <v>0</v>
      </c>
      <c r="K1346" s="155">
        <f t="shared" si="104"/>
        <v>0</v>
      </c>
      <c r="L1346" s="155">
        <f>IF(J1346=1,SUM($J$6:J1346),0)</f>
        <v>0</v>
      </c>
      <c r="M1346" s="155">
        <f>IF(K1346=1,SUM($K$6:K1346),0)</f>
        <v>0</v>
      </c>
      <c r="N1346" s="165">
        <f t="shared" si="105"/>
        <v>0</v>
      </c>
      <c r="O1346" s="155">
        <f t="shared" si="106"/>
        <v>0</v>
      </c>
      <c r="P1346" s="155">
        <f>IF(O1346=1,SUM($O$6:O1346),0)</f>
        <v>0</v>
      </c>
    </row>
    <row r="1347" spans="1:16" ht="15" customHeight="1">
      <c r="A1347" s="15"/>
      <c r="B1347" s="194">
        <v>39</v>
      </c>
      <c r="C1347" s="109" t="s">
        <v>1299</v>
      </c>
      <c r="D1347" s="279" t="s">
        <v>47</v>
      </c>
      <c r="E1347" s="280" t="s">
        <v>1102</v>
      </c>
      <c r="F1347" s="281">
        <v>2935680.0000000005</v>
      </c>
      <c r="G1347" s="281">
        <v>2935680.0000000005</v>
      </c>
      <c r="H1347" s="175"/>
      <c r="I1347" s="88">
        <f t="shared" si="107"/>
        <v>2935680.0000000005</v>
      </c>
      <c r="J1347" s="163">
        <f t="shared" si="103"/>
        <v>0</v>
      </c>
      <c r="K1347" s="155">
        <f t="shared" si="104"/>
        <v>0</v>
      </c>
      <c r="L1347" s="155">
        <f>IF(J1347=1,SUM($J$6:J1347),0)</f>
        <v>0</v>
      </c>
      <c r="M1347" s="155">
        <f>IF(K1347=1,SUM($K$6:K1347),0)</f>
        <v>0</v>
      </c>
      <c r="N1347" s="165">
        <f t="shared" si="105"/>
        <v>0</v>
      </c>
      <c r="O1347" s="155">
        <f t="shared" si="106"/>
        <v>0</v>
      </c>
      <c r="P1347" s="155">
        <f>IF(O1347=1,SUM($O$6:O1347),0)</f>
        <v>0</v>
      </c>
    </row>
    <row r="1348" spans="1:16" ht="15" customHeight="1">
      <c r="A1348" s="15"/>
      <c r="B1348" s="194">
        <v>40</v>
      </c>
      <c r="C1348" s="109" t="s">
        <v>1300</v>
      </c>
      <c r="D1348" s="279" t="s">
        <v>47</v>
      </c>
      <c r="E1348" s="280" t="s">
        <v>1102</v>
      </c>
      <c r="F1348" s="281">
        <v>2604360.0000000005</v>
      </c>
      <c r="G1348" s="281">
        <v>2604360.0000000005</v>
      </c>
      <c r="H1348" s="175"/>
      <c r="I1348" s="88">
        <f t="shared" si="107"/>
        <v>2604360.0000000005</v>
      </c>
      <c r="J1348" s="163">
        <f t="shared" si="103"/>
        <v>0</v>
      </c>
      <c r="K1348" s="155">
        <f t="shared" si="104"/>
        <v>0</v>
      </c>
      <c r="L1348" s="155">
        <f>IF(J1348=1,SUM($J$6:J1348),0)</f>
        <v>0</v>
      </c>
      <c r="M1348" s="155">
        <f>IF(K1348=1,SUM($K$6:K1348),0)</f>
        <v>0</v>
      </c>
      <c r="N1348" s="165">
        <f t="shared" si="105"/>
        <v>0</v>
      </c>
      <c r="O1348" s="155">
        <f t="shared" si="106"/>
        <v>0</v>
      </c>
      <c r="P1348" s="155">
        <f>IF(O1348=1,SUM($O$6:O1348),0)</f>
        <v>0</v>
      </c>
    </row>
    <row r="1349" spans="1:16" ht="15" customHeight="1">
      <c r="A1349" s="15"/>
      <c r="B1349" s="194">
        <v>41</v>
      </c>
      <c r="C1349" s="109" t="s">
        <v>1301</v>
      </c>
      <c r="D1349" s="279" t="s">
        <v>47</v>
      </c>
      <c r="E1349" s="280" t="s">
        <v>1102</v>
      </c>
      <c r="F1349" s="281">
        <v>1969440</v>
      </c>
      <c r="G1349" s="281">
        <v>1969440</v>
      </c>
      <c r="H1349" s="175"/>
      <c r="I1349" s="88">
        <f t="shared" si="107"/>
        <v>1969440</v>
      </c>
      <c r="J1349" s="163">
        <f t="shared" si="103"/>
        <v>0</v>
      </c>
      <c r="K1349" s="155">
        <f t="shared" si="104"/>
        <v>0</v>
      </c>
      <c r="L1349" s="155">
        <f>IF(J1349=1,SUM($J$6:J1349),0)</f>
        <v>0</v>
      </c>
      <c r="M1349" s="155">
        <f>IF(K1349=1,SUM($K$6:K1349),0)</f>
        <v>0</v>
      </c>
      <c r="N1349" s="165">
        <f t="shared" si="105"/>
        <v>0</v>
      </c>
      <c r="O1349" s="155">
        <f t="shared" si="106"/>
        <v>0</v>
      </c>
      <c r="P1349" s="155">
        <f>IF(O1349=1,SUM($O$6:O1349),0)</f>
        <v>0</v>
      </c>
    </row>
    <row r="1350" spans="1:16" ht="15" customHeight="1">
      <c r="A1350" s="15"/>
      <c r="B1350" s="194">
        <v>42</v>
      </c>
      <c r="C1350" s="109" t="s">
        <v>1302</v>
      </c>
      <c r="D1350" s="279" t="s">
        <v>47</v>
      </c>
      <c r="E1350" s="280" t="s">
        <v>1102</v>
      </c>
      <c r="F1350" s="281">
        <v>5150640.0000000009</v>
      </c>
      <c r="G1350" s="281">
        <v>5150640.0000000009</v>
      </c>
      <c r="H1350" s="175"/>
      <c r="I1350" s="88">
        <f t="shared" si="107"/>
        <v>5150640.0000000009</v>
      </c>
      <c r="J1350" s="163">
        <f t="shared" si="103"/>
        <v>0</v>
      </c>
      <c r="K1350" s="155">
        <f t="shared" si="104"/>
        <v>0</v>
      </c>
      <c r="L1350" s="155">
        <f>IF(J1350=1,SUM($J$6:J1350),0)</f>
        <v>0</v>
      </c>
      <c r="M1350" s="155">
        <f>IF(K1350=1,SUM($K$6:K1350),0)</f>
        <v>0</v>
      </c>
      <c r="N1350" s="165">
        <f t="shared" si="105"/>
        <v>0</v>
      </c>
      <c r="O1350" s="155">
        <f t="shared" si="106"/>
        <v>0</v>
      </c>
      <c r="P1350" s="155">
        <f>IF(O1350=1,SUM($O$6:O1350),0)</f>
        <v>0</v>
      </c>
    </row>
    <row r="1351" spans="1:16" ht="15" customHeight="1">
      <c r="A1351" s="15"/>
      <c r="B1351" s="194">
        <v>43</v>
      </c>
      <c r="C1351" s="109" t="s">
        <v>1303</v>
      </c>
      <c r="D1351" s="279" t="s">
        <v>47</v>
      </c>
      <c r="E1351" s="280" t="s">
        <v>1102</v>
      </c>
      <c r="F1351" s="281">
        <v>4060320</v>
      </c>
      <c r="G1351" s="281">
        <v>4060320</v>
      </c>
      <c r="H1351" s="175"/>
      <c r="I1351" s="88">
        <f t="shared" si="107"/>
        <v>4060320</v>
      </c>
      <c r="J1351" s="163">
        <f t="shared" si="103"/>
        <v>0</v>
      </c>
      <c r="K1351" s="155">
        <f t="shared" si="104"/>
        <v>0</v>
      </c>
      <c r="L1351" s="155">
        <f>IF(J1351=1,SUM($J$6:J1351),0)</f>
        <v>0</v>
      </c>
      <c r="M1351" s="155">
        <f>IF(K1351=1,SUM($K$6:K1351),0)</f>
        <v>0</v>
      </c>
      <c r="N1351" s="165">
        <f t="shared" si="105"/>
        <v>0</v>
      </c>
      <c r="O1351" s="155">
        <f t="shared" si="106"/>
        <v>0</v>
      </c>
      <c r="P1351" s="155">
        <f>IF(O1351=1,SUM($O$6:O1351),0)</f>
        <v>0</v>
      </c>
    </row>
    <row r="1352" spans="1:16" ht="15" customHeight="1">
      <c r="A1352" s="15"/>
      <c r="B1352" s="194">
        <v>44</v>
      </c>
      <c r="C1352" s="109" t="s">
        <v>1304</v>
      </c>
      <c r="D1352" s="279" t="s">
        <v>47</v>
      </c>
      <c r="E1352" s="280" t="s">
        <v>1102</v>
      </c>
      <c r="F1352" s="281">
        <v>3453120</v>
      </c>
      <c r="G1352" s="281">
        <v>3453120</v>
      </c>
      <c r="H1352" s="175"/>
      <c r="I1352" s="88">
        <f t="shared" si="107"/>
        <v>3453120</v>
      </c>
      <c r="J1352" s="163">
        <f t="shared" si="103"/>
        <v>0</v>
      </c>
      <c r="K1352" s="155">
        <f t="shared" si="104"/>
        <v>0</v>
      </c>
      <c r="L1352" s="155">
        <f>IF(J1352=1,SUM($J$6:J1352),0)</f>
        <v>0</v>
      </c>
      <c r="M1352" s="155">
        <f>IF(K1352=1,SUM($K$6:K1352),0)</f>
        <v>0</v>
      </c>
      <c r="N1352" s="165">
        <f t="shared" si="105"/>
        <v>0</v>
      </c>
      <c r="O1352" s="155">
        <f t="shared" si="106"/>
        <v>0</v>
      </c>
      <c r="P1352" s="155">
        <f>IF(O1352=1,SUM($O$6:O1352),0)</f>
        <v>0</v>
      </c>
    </row>
    <row r="1353" spans="1:16" ht="15" customHeight="1">
      <c r="A1353" s="15"/>
      <c r="B1353" s="194">
        <v>45</v>
      </c>
      <c r="C1353" s="109" t="s">
        <v>1305</v>
      </c>
      <c r="D1353" s="279" t="s">
        <v>47</v>
      </c>
      <c r="E1353" s="280" t="s">
        <v>1102</v>
      </c>
      <c r="F1353" s="281">
        <v>2622840.0000000005</v>
      </c>
      <c r="G1353" s="281">
        <v>2622840.0000000005</v>
      </c>
      <c r="H1353" s="171"/>
      <c r="I1353" s="88">
        <f t="shared" si="107"/>
        <v>2622840.0000000005</v>
      </c>
      <c r="J1353" s="163">
        <f t="shared" ref="J1353:J1416" si="108">IF(D1353="MDU-KD",1,0)</f>
        <v>0</v>
      </c>
      <c r="K1353" s="155">
        <f t="shared" ref="K1353:K1416" si="109">IF(D1353="HDW",1,0)</f>
        <v>0</v>
      </c>
      <c r="L1353" s="155">
        <f>IF(J1353=1,SUM($J$6:J1353),0)</f>
        <v>0</v>
      </c>
      <c r="M1353" s="155">
        <f>IF(K1353=1,SUM($K$6:K1353),0)</f>
        <v>0</v>
      </c>
      <c r="N1353" s="165">
        <f t="shared" ref="N1353:N1416" si="110">IF(L1353=0,M1353,L1353)</f>
        <v>0</v>
      </c>
      <c r="O1353" s="155">
        <f t="shared" ref="O1353:O1416" si="111">IF(E1353=0,0,IF(LEFT(C1353,11)="Tiang Beton",1,0))</f>
        <v>0</v>
      </c>
      <c r="P1353" s="155">
        <f>IF(O1353=1,SUM($O$6:O1353),0)</f>
        <v>0</v>
      </c>
    </row>
    <row r="1354" spans="1:16" ht="15" customHeight="1">
      <c r="A1354" s="15"/>
      <c r="B1354" s="194">
        <v>46</v>
      </c>
      <c r="C1354" s="109" t="s">
        <v>1306</v>
      </c>
      <c r="D1354" s="279" t="s">
        <v>47</v>
      </c>
      <c r="E1354" s="280" t="s">
        <v>1102</v>
      </c>
      <c r="F1354" s="281">
        <v>3598320</v>
      </c>
      <c r="G1354" s="281">
        <v>3598320</v>
      </c>
      <c r="H1354" s="171"/>
      <c r="I1354" s="88">
        <f t="shared" si="107"/>
        <v>3598320</v>
      </c>
      <c r="J1354" s="163">
        <f t="shared" si="108"/>
        <v>0</v>
      </c>
      <c r="K1354" s="155">
        <f t="shared" si="109"/>
        <v>0</v>
      </c>
      <c r="L1354" s="155">
        <f>IF(J1354=1,SUM($J$6:J1354),0)</f>
        <v>0</v>
      </c>
      <c r="M1354" s="155">
        <f>IF(K1354=1,SUM($K$6:K1354),0)</f>
        <v>0</v>
      </c>
      <c r="N1354" s="165">
        <f t="shared" si="110"/>
        <v>0</v>
      </c>
      <c r="O1354" s="155">
        <f t="shared" si="111"/>
        <v>0</v>
      </c>
      <c r="P1354" s="155">
        <f>IF(O1354=1,SUM($O$6:O1354),0)</f>
        <v>0</v>
      </c>
    </row>
    <row r="1355" spans="1:16" ht="15" customHeight="1">
      <c r="A1355" s="15"/>
      <c r="B1355" s="194">
        <v>47</v>
      </c>
      <c r="C1355" s="109" t="s">
        <v>1307</v>
      </c>
      <c r="D1355" s="279" t="s">
        <v>47</v>
      </c>
      <c r="E1355" s="280" t="s">
        <v>1102</v>
      </c>
      <c r="F1355" s="281">
        <v>3212880</v>
      </c>
      <c r="G1355" s="281">
        <v>3212880</v>
      </c>
      <c r="H1355" s="171"/>
      <c r="I1355" s="88">
        <f t="shared" si="107"/>
        <v>3212880</v>
      </c>
      <c r="J1355" s="163">
        <f t="shared" si="108"/>
        <v>0</v>
      </c>
      <c r="K1355" s="155">
        <f t="shared" si="109"/>
        <v>0</v>
      </c>
      <c r="L1355" s="155">
        <f>IF(J1355=1,SUM($J$6:J1355),0)</f>
        <v>0</v>
      </c>
      <c r="M1355" s="155">
        <f>IF(K1355=1,SUM($K$6:K1355),0)</f>
        <v>0</v>
      </c>
      <c r="N1355" s="165">
        <f t="shared" si="110"/>
        <v>0</v>
      </c>
      <c r="O1355" s="155">
        <f t="shared" si="111"/>
        <v>0</v>
      </c>
      <c r="P1355" s="155">
        <f>IF(O1355=1,SUM($O$6:O1355),0)</f>
        <v>0</v>
      </c>
    </row>
    <row r="1356" spans="1:16" ht="15" customHeight="1">
      <c r="A1356" s="15"/>
      <c r="B1356" s="194">
        <v>48</v>
      </c>
      <c r="C1356" s="109" t="s">
        <v>1308</v>
      </c>
      <c r="D1356" s="279" t="s">
        <v>47</v>
      </c>
      <c r="E1356" s="280" t="s">
        <v>1102</v>
      </c>
      <c r="F1356" s="281">
        <v>2366760</v>
      </c>
      <c r="G1356" s="281">
        <v>2366760</v>
      </c>
      <c r="H1356" s="171"/>
      <c r="I1356" s="88">
        <f>IF($I$5=$G$4,G1356,(IF($I$5=$F$4,F1356,0)))</f>
        <v>2366760</v>
      </c>
      <c r="J1356" s="163">
        <f t="shared" si="108"/>
        <v>0</v>
      </c>
      <c r="K1356" s="155">
        <f t="shared" si="109"/>
        <v>0</v>
      </c>
      <c r="L1356" s="155">
        <f>IF(J1356=1,SUM($J$6:J1356),0)</f>
        <v>0</v>
      </c>
      <c r="M1356" s="155">
        <f>IF(K1356=1,SUM($K$6:K1356),0)</f>
        <v>0</v>
      </c>
      <c r="N1356" s="165">
        <f t="shared" si="110"/>
        <v>0</v>
      </c>
      <c r="O1356" s="155">
        <f t="shared" si="111"/>
        <v>0</v>
      </c>
      <c r="P1356" s="155">
        <f>IF(O1356=1,SUM($O$6:O1356),0)</f>
        <v>0</v>
      </c>
    </row>
    <row r="1357" spans="1:16" ht="15" customHeight="1">
      <c r="A1357" s="15"/>
      <c r="B1357" s="194">
        <v>49</v>
      </c>
      <c r="C1357" s="109" t="s">
        <v>1309</v>
      </c>
      <c r="D1357" s="279" t="s">
        <v>47</v>
      </c>
      <c r="E1357" s="280" t="s">
        <v>1102</v>
      </c>
      <c r="F1357" s="281">
        <v>2005080</v>
      </c>
      <c r="G1357" s="281">
        <v>2005080</v>
      </c>
      <c r="H1357" s="171"/>
      <c r="I1357" s="88">
        <f>IF($I$5=$G$4,G1357,(IF($I$5=$F$4,F1357,0)))</f>
        <v>2005080</v>
      </c>
      <c r="J1357" s="163">
        <f t="shared" si="108"/>
        <v>0</v>
      </c>
      <c r="K1357" s="155">
        <f t="shared" si="109"/>
        <v>0</v>
      </c>
      <c r="L1357" s="155">
        <f>IF(J1357=1,SUM($J$6:J1357),0)</f>
        <v>0</v>
      </c>
      <c r="M1357" s="155">
        <f>IF(K1357=1,SUM($K$6:K1357),0)</f>
        <v>0</v>
      </c>
      <c r="N1357" s="165">
        <f t="shared" si="110"/>
        <v>0</v>
      </c>
      <c r="O1357" s="155">
        <f t="shared" si="111"/>
        <v>0</v>
      </c>
      <c r="P1357" s="155">
        <f>IF(O1357=1,SUM($O$6:O1357),0)</f>
        <v>0</v>
      </c>
    </row>
    <row r="1358" spans="1:16" ht="15" customHeight="1">
      <c r="A1358" s="15"/>
      <c r="B1358" s="194">
        <v>50</v>
      </c>
      <c r="C1358" s="109" t="s">
        <v>1310</v>
      </c>
      <c r="D1358" s="279" t="s">
        <v>47</v>
      </c>
      <c r="E1358" s="280" t="s">
        <v>1102</v>
      </c>
      <c r="F1358" s="281">
        <v>1801603.4491041158</v>
      </c>
      <c r="G1358" s="281">
        <v>1801603.4491041158</v>
      </c>
      <c r="H1358" s="171"/>
      <c r="I1358" s="88">
        <f t="shared" si="107"/>
        <v>1801603.4491041158</v>
      </c>
      <c r="J1358" s="163">
        <f t="shared" si="108"/>
        <v>0</v>
      </c>
      <c r="K1358" s="155">
        <f t="shared" si="109"/>
        <v>0</v>
      </c>
      <c r="L1358" s="155">
        <f>IF(J1358=1,SUM($J$6:J1358),0)</f>
        <v>0</v>
      </c>
      <c r="M1358" s="155">
        <f>IF(K1358=1,SUM($K$6:K1358),0)</f>
        <v>0</v>
      </c>
      <c r="N1358" s="165">
        <f t="shared" si="110"/>
        <v>0</v>
      </c>
      <c r="O1358" s="155">
        <f t="shared" si="111"/>
        <v>0</v>
      </c>
      <c r="P1358" s="155">
        <f>IF(O1358=1,SUM($O$6:O1358),0)</f>
        <v>0</v>
      </c>
    </row>
    <row r="1359" spans="1:16" ht="15" customHeight="1">
      <c r="A1359" s="15"/>
      <c r="B1359" s="194">
        <v>51</v>
      </c>
      <c r="C1359" s="109" t="s">
        <v>1311</v>
      </c>
      <c r="D1359" s="279" t="s">
        <v>47</v>
      </c>
      <c r="E1359" s="280" t="s">
        <v>1102</v>
      </c>
      <c r="F1359" s="281">
        <v>1656351.3951640779</v>
      </c>
      <c r="G1359" s="281">
        <v>1656351.3951640779</v>
      </c>
      <c r="H1359" s="171"/>
      <c r="I1359" s="88">
        <f t="shared" si="107"/>
        <v>1656351.3951640779</v>
      </c>
      <c r="J1359" s="163">
        <f t="shared" si="108"/>
        <v>0</v>
      </c>
      <c r="K1359" s="155">
        <f t="shared" si="109"/>
        <v>0</v>
      </c>
      <c r="L1359" s="155">
        <f>IF(J1359=1,SUM($J$6:J1359),0)</f>
        <v>0</v>
      </c>
      <c r="M1359" s="155">
        <f>IF(K1359=1,SUM($K$6:K1359),0)</f>
        <v>0</v>
      </c>
      <c r="N1359" s="165">
        <f t="shared" si="110"/>
        <v>0</v>
      </c>
      <c r="O1359" s="155">
        <f t="shared" si="111"/>
        <v>0</v>
      </c>
      <c r="P1359" s="155">
        <f>IF(O1359=1,SUM($O$6:O1359),0)</f>
        <v>0</v>
      </c>
    </row>
    <row r="1360" spans="1:16" ht="15" customHeight="1">
      <c r="A1360" s="15"/>
      <c r="B1360" s="194">
        <v>52</v>
      </c>
      <c r="C1360" s="109" t="s">
        <v>1312</v>
      </c>
      <c r="D1360" s="279" t="s">
        <v>47</v>
      </c>
      <c r="E1360" s="280" t="s">
        <v>1102</v>
      </c>
      <c r="F1360" s="281">
        <v>1520640.0000000002</v>
      </c>
      <c r="G1360" s="281">
        <v>1520640.0000000002</v>
      </c>
      <c r="H1360" s="171"/>
      <c r="I1360" s="88">
        <f t="shared" si="107"/>
        <v>1520640.0000000002</v>
      </c>
      <c r="J1360" s="163">
        <f t="shared" si="108"/>
        <v>0</v>
      </c>
      <c r="K1360" s="155">
        <f t="shared" si="109"/>
        <v>0</v>
      </c>
      <c r="L1360" s="155">
        <f>IF(J1360=1,SUM($J$6:J1360),0)</f>
        <v>0</v>
      </c>
      <c r="M1360" s="155">
        <f>IF(K1360=1,SUM($K$6:K1360),0)</f>
        <v>0</v>
      </c>
      <c r="N1360" s="165">
        <f t="shared" si="110"/>
        <v>0</v>
      </c>
      <c r="O1360" s="155">
        <f t="shared" si="111"/>
        <v>0</v>
      </c>
      <c r="P1360" s="155">
        <f>IF(O1360=1,SUM($O$6:O1360),0)</f>
        <v>0</v>
      </c>
    </row>
    <row r="1361" spans="1:16" ht="15" customHeight="1">
      <c r="A1361" s="15"/>
      <c r="B1361" s="194">
        <v>53</v>
      </c>
      <c r="C1361" s="109" t="s">
        <v>1313</v>
      </c>
      <c r="D1361" s="279" t="s">
        <v>47</v>
      </c>
      <c r="E1361" s="280" t="s">
        <v>1102</v>
      </c>
      <c r="F1361" s="281">
        <v>1518000.0000000002</v>
      </c>
      <c r="G1361" s="281">
        <v>1518000.0000000002</v>
      </c>
      <c r="H1361" s="171"/>
      <c r="I1361" s="88">
        <f t="shared" si="107"/>
        <v>1518000.0000000002</v>
      </c>
      <c r="J1361" s="163">
        <f t="shared" si="108"/>
        <v>0</v>
      </c>
      <c r="K1361" s="155">
        <f t="shared" si="109"/>
        <v>0</v>
      </c>
      <c r="L1361" s="155">
        <f>IF(J1361=1,SUM($J$6:J1361),0)</f>
        <v>0</v>
      </c>
      <c r="M1361" s="155">
        <f>IF(K1361=1,SUM($K$6:K1361),0)</f>
        <v>0</v>
      </c>
      <c r="N1361" s="165">
        <f t="shared" si="110"/>
        <v>0</v>
      </c>
      <c r="O1361" s="155">
        <f t="shared" si="111"/>
        <v>0</v>
      </c>
      <c r="P1361" s="155">
        <f>IF(O1361=1,SUM($O$6:O1361),0)</f>
        <v>0</v>
      </c>
    </row>
    <row r="1362" spans="1:16" ht="15" customHeight="1">
      <c r="A1362" s="15"/>
      <c r="B1362" s="194">
        <v>54</v>
      </c>
      <c r="C1362" s="109" t="s">
        <v>1314</v>
      </c>
      <c r="D1362" s="279" t="s">
        <v>47</v>
      </c>
      <c r="E1362" s="280" t="s">
        <v>1102</v>
      </c>
      <c r="F1362" s="281">
        <v>1343760.0000000002</v>
      </c>
      <c r="G1362" s="281">
        <v>1343760.0000000002</v>
      </c>
      <c r="H1362" s="171"/>
      <c r="I1362" s="88">
        <f t="shared" si="107"/>
        <v>1343760.0000000002</v>
      </c>
      <c r="J1362" s="163">
        <f t="shared" si="108"/>
        <v>0</v>
      </c>
      <c r="K1362" s="155">
        <f t="shared" si="109"/>
        <v>0</v>
      </c>
      <c r="L1362" s="155">
        <f>IF(J1362=1,SUM($J$6:J1362),0)</f>
        <v>0</v>
      </c>
      <c r="M1362" s="155">
        <f>IF(K1362=1,SUM($K$6:K1362),0)</f>
        <v>0</v>
      </c>
      <c r="N1362" s="165">
        <f t="shared" si="110"/>
        <v>0</v>
      </c>
      <c r="O1362" s="155">
        <f t="shared" si="111"/>
        <v>0</v>
      </c>
      <c r="P1362" s="155">
        <f>IF(O1362=1,SUM($O$6:O1362),0)</f>
        <v>0</v>
      </c>
    </row>
    <row r="1363" spans="1:16" ht="15" customHeight="1">
      <c r="A1363" s="15"/>
      <c r="B1363" s="194">
        <v>55</v>
      </c>
      <c r="C1363" s="109" t="s">
        <v>1315</v>
      </c>
      <c r="D1363" s="279" t="s">
        <v>47</v>
      </c>
      <c r="E1363" s="280" t="s">
        <v>1102</v>
      </c>
      <c r="F1363" s="281">
        <v>7945699.5772913285</v>
      </c>
      <c r="G1363" s="281">
        <v>7945699.5772913285</v>
      </c>
      <c r="H1363" s="171"/>
      <c r="I1363" s="88">
        <f t="shared" si="107"/>
        <v>7945699.5772913285</v>
      </c>
      <c r="J1363" s="163">
        <f t="shared" si="108"/>
        <v>0</v>
      </c>
      <c r="K1363" s="155">
        <f t="shared" si="109"/>
        <v>0</v>
      </c>
      <c r="L1363" s="155">
        <f>IF(J1363=1,SUM($J$6:J1363),0)</f>
        <v>0</v>
      </c>
      <c r="M1363" s="155">
        <f>IF(K1363=1,SUM($K$6:K1363),0)</f>
        <v>0</v>
      </c>
      <c r="N1363" s="165">
        <f t="shared" si="110"/>
        <v>0</v>
      </c>
      <c r="O1363" s="155">
        <f t="shared" si="111"/>
        <v>0</v>
      </c>
      <c r="P1363" s="155">
        <f>IF(O1363=1,SUM($O$6:O1363),0)</f>
        <v>0</v>
      </c>
    </row>
    <row r="1364" spans="1:16" ht="15" customHeight="1">
      <c r="A1364" s="15"/>
      <c r="B1364" s="194"/>
      <c r="C1364" s="109"/>
      <c r="D1364" s="279" t="s">
        <v>48</v>
      </c>
      <c r="E1364" s="280"/>
      <c r="F1364" s="281">
        <v>0</v>
      </c>
      <c r="G1364" s="281">
        <v>0</v>
      </c>
      <c r="H1364" s="171"/>
      <c r="I1364" s="88">
        <f t="shared" si="107"/>
        <v>0</v>
      </c>
      <c r="J1364" s="163">
        <f t="shared" si="108"/>
        <v>0</v>
      </c>
      <c r="K1364" s="155">
        <f t="shared" si="109"/>
        <v>0</v>
      </c>
      <c r="L1364" s="155">
        <f>IF(J1364=1,SUM($J$6:J1364),0)</f>
        <v>0</v>
      </c>
      <c r="M1364" s="155">
        <f>IF(K1364=1,SUM($K$6:K1364),0)</f>
        <v>0</v>
      </c>
      <c r="N1364" s="165">
        <f t="shared" si="110"/>
        <v>0</v>
      </c>
      <c r="O1364" s="155">
        <f t="shared" si="111"/>
        <v>0</v>
      </c>
      <c r="P1364" s="155">
        <f>IF(O1364=1,SUM($O$6:O1364),0)</f>
        <v>0</v>
      </c>
    </row>
    <row r="1365" spans="1:16" ht="15" customHeight="1">
      <c r="A1365" s="15"/>
      <c r="B1365" s="194" t="s">
        <v>1031</v>
      </c>
      <c r="C1365" s="109" t="s">
        <v>779</v>
      </c>
      <c r="D1365" s="279" t="s">
        <v>48</v>
      </c>
      <c r="E1365" s="280"/>
      <c r="F1365" s="281">
        <v>0</v>
      </c>
      <c r="G1365" s="281">
        <v>0</v>
      </c>
      <c r="H1365" s="171"/>
      <c r="I1365" s="88">
        <f t="shared" si="107"/>
        <v>0</v>
      </c>
      <c r="J1365" s="163">
        <f t="shared" si="108"/>
        <v>0</v>
      </c>
      <c r="K1365" s="155">
        <f t="shared" si="109"/>
        <v>0</v>
      </c>
      <c r="L1365" s="155">
        <f>IF(J1365=1,SUM($J$6:J1365),0)</f>
        <v>0</v>
      </c>
      <c r="M1365" s="155">
        <f>IF(K1365=1,SUM($K$6:K1365),0)</f>
        <v>0</v>
      </c>
      <c r="N1365" s="165">
        <f t="shared" si="110"/>
        <v>0</v>
      </c>
      <c r="O1365" s="155">
        <f t="shared" si="111"/>
        <v>0</v>
      </c>
      <c r="P1365" s="155">
        <f>IF(O1365=1,SUM($O$6:O1365),0)</f>
        <v>0</v>
      </c>
    </row>
    <row r="1366" spans="1:16" ht="15" customHeight="1">
      <c r="A1366" s="15"/>
      <c r="B1366" s="194">
        <v>1</v>
      </c>
      <c r="C1366" s="109" t="s">
        <v>1316</v>
      </c>
      <c r="D1366" s="279" t="s">
        <v>47</v>
      </c>
      <c r="E1366" s="280" t="s">
        <v>1102</v>
      </c>
      <c r="F1366" s="281">
        <v>3426000</v>
      </c>
      <c r="G1366" s="281">
        <v>3426000</v>
      </c>
      <c r="H1366" s="171"/>
      <c r="I1366" s="88">
        <f t="shared" si="107"/>
        <v>3426000</v>
      </c>
      <c r="J1366" s="163">
        <f t="shared" si="108"/>
        <v>0</v>
      </c>
      <c r="K1366" s="155">
        <f t="shared" si="109"/>
        <v>0</v>
      </c>
      <c r="L1366" s="155">
        <f>IF(J1366=1,SUM($J$6:J1366),0)</f>
        <v>0</v>
      </c>
      <c r="M1366" s="155">
        <f>IF(K1366=1,SUM($K$6:K1366),0)</f>
        <v>0</v>
      </c>
      <c r="N1366" s="165">
        <f t="shared" si="110"/>
        <v>0</v>
      </c>
      <c r="O1366" s="155">
        <f t="shared" si="111"/>
        <v>0</v>
      </c>
      <c r="P1366" s="155">
        <f>IF(O1366=1,SUM($O$6:O1366),0)</f>
        <v>0</v>
      </c>
    </row>
    <row r="1367" spans="1:16" ht="15" customHeight="1">
      <c r="A1367" s="15"/>
      <c r="B1367" s="194">
        <v>2</v>
      </c>
      <c r="C1367" s="109" t="s">
        <v>1317</v>
      </c>
      <c r="D1367" s="279" t="s">
        <v>47</v>
      </c>
      <c r="E1367" s="280" t="s">
        <v>1102</v>
      </c>
      <c r="F1367" s="281">
        <v>2880000</v>
      </c>
      <c r="G1367" s="281">
        <v>2880000</v>
      </c>
      <c r="H1367" s="171"/>
      <c r="I1367" s="88">
        <f t="shared" si="107"/>
        <v>2880000</v>
      </c>
      <c r="J1367" s="163">
        <f t="shared" si="108"/>
        <v>0</v>
      </c>
      <c r="K1367" s="155">
        <f t="shared" si="109"/>
        <v>0</v>
      </c>
      <c r="L1367" s="155">
        <f>IF(J1367=1,SUM($J$6:J1367),0)</f>
        <v>0</v>
      </c>
      <c r="M1367" s="155">
        <f>IF(K1367=1,SUM($K$6:K1367),0)</f>
        <v>0</v>
      </c>
      <c r="N1367" s="165">
        <f t="shared" si="110"/>
        <v>0</v>
      </c>
      <c r="O1367" s="155">
        <f t="shared" si="111"/>
        <v>0</v>
      </c>
      <c r="P1367" s="155">
        <f>IF(O1367=1,SUM($O$6:O1367),0)</f>
        <v>0</v>
      </c>
    </row>
    <row r="1368" spans="1:16" ht="15" customHeight="1">
      <c r="A1368" s="15"/>
      <c r="B1368" s="194">
        <v>3</v>
      </c>
      <c r="C1368" s="109" t="s">
        <v>1318</v>
      </c>
      <c r="D1368" s="279" t="s">
        <v>47</v>
      </c>
      <c r="E1368" s="280" t="s">
        <v>1102</v>
      </c>
      <c r="F1368" s="281">
        <v>2649600</v>
      </c>
      <c r="G1368" s="281">
        <v>2649600</v>
      </c>
      <c r="H1368" s="171"/>
      <c r="I1368" s="88">
        <f t="shared" si="107"/>
        <v>2649600</v>
      </c>
      <c r="J1368" s="163">
        <f t="shared" si="108"/>
        <v>0</v>
      </c>
      <c r="K1368" s="155">
        <f t="shared" si="109"/>
        <v>0</v>
      </c>
      <c r="L1368" s="155">
        <f>IF(J1368=1,SUM($J$6:J1368),0)</f>
        <v>0</v>
      </c>
      <c r="M1368" s="155">
        <f>IF(K1368=1,SUM($K$6:K1368),0)</f>
        <v>0</v>
      </c>
      <c r="N1368" s="165">
        <f t="shared" si="110"/>
        <v>0</v>
      </c>
      <c r="O1368" s="155">
        <f t="shared" si="111"/>
        <v>0</v>
      </c>
      <c r="P1368" s="155">
        <f>IF(O1368=1,SUM($O$6:O1368),0)</f>
        <v>0</v>
      </c>
    </row>
    <row r="1369" spans="1:16" ht="15" customHeight="1">
      <c r="A1369" s="15"/>
      <c r="B1369" s="194">
        <v>4</v>
      </c>
      <c r="C1369" s="109" t="s">
        <v>1319</v>
      </c>
      <c r="D1369" s="279" t="s">
        <v>47</v>
      </c>
      <c r="E1369" s="280" t="s">
        <v>1102</v>
      </c>
      <c r="F1369" s="281">
        <v>1971600</v>
      </c>
      <c r="G1369" s="281">
        <v>1971600</v>
      </c>
      <c r="H1369" s="171"/>
      <c r="I1369" s="88">
        <f t="shared" si="107"/>
        <v>1971600</v>
      </c>
      <c r="J1369" s="163">
        <f t="shared" si="108"/>
        <v>0</v>
      </c>
      <c r="K1369" s="155">
        <f t="shared" si="109"/>
        <v>0</v>
      </c>
      <c r="L1369" s="155">
        <f>IF(J1369=1,SUM($J$6:J1369),0)</f>
        <v>0</v>
      </c>
      <c r="M1369" s="155">
        <f>IF(K1369=1,SUM($K$6:K1369),0)</f>
        <v>0</v>
      </c>
      <c r="N1369" s="165">
        <f t="shared" si="110"/>
        <v>0</v>
      </c>
      <c r="O1369" s="155">
        <f t="shared" si="111"/>
        <v>0</v>
      </c>
      <c r="P1369" s="155">
        <f>IF(O1369=1,SUM($O$6:O1369),0)</f>
        <v>0</v>
      </c>
    </row>
    <row r="1370" spans="1:16" ht="15" customHeight="1">
      <c r="A1370" s="15"/>
      <c r="B1370" s="194">
        <v>5</v>
      </c>
      <c r="C1370" s="109" t="s">
        <v>1320</v>
      </c>
      <c r="D1370" s="279" t="s">
        <v>47</v>
      </c>
      <c r="E1370" s="280" t="s">
        <v>1102</v>
      </c>
      <c r="F1370" s="281">
        <v>1340400</v>
      </c>
      <c r="G1370" s="281">
        <v>1340400</v>
      </c>
      <c r="H1370" s="171"/>
      <c r="I1370" s="88">
        <f t="shared" si="107"/>
        <v>1340400</v>
      </c>
      <c r="J1370" s="163">
        <f t="shared" si="108"/>
        <v>0</v>
      </c>
      <c r="K1370" s="155">
        <f t="shared" si="109"/>
        <v>0</v>
      </c>
      <c r="L1370" s="155">
        <f>IF(J1370=1,SUM($J$6:J1370),0)</f>
        <v>0</v>
      </c>
      <c r="M1370" s="155">
        <f>IF(K1370=1,SUM($K$6:K1370),0)</f>
        <v>0</v>
      </c>
      <c r="N1370" s="165">
        <f t="shared" si="110"/>
        <v>0</v>
      </c>
      <c r="O1370" s="155">
        <f t="shared" si="111"/>
        <v>0</v>
      </c>
      <c r="P1370" s="155">
        <f>IF(O1370=1,SUM($O$6:O1370),0)</f>
        <v>0</v>
      </c>
    </row>
    <row r="1371" spans="1:16" ht="15" customHeight="1">
      <c r="A1371" s="15"/>
      <c r="B1371" s="194">
        <v>6</v>
      </c>
      <c r="C1371" s="109" t="s">
        <v>1321</v>
      </c>
      <c r="D1371" s="279" t="s">
        <v>47</v>
      </c>
      <c r="E1371" s="280" t="s">
        <v>1102</v>
      </c>
      <c r="F1371" s="281">
        <v>2682000</v>
      </c>
      <c r="G1371" s="281">
        <v>2682000</v>
      </c>
      <c r="H1371" s="171"/>
      <c r="I1371" s="88">
        <f t="shared" si="107"/>
        <v>2682000</v>
      </c>
      <c r="J1371" s="163">
        <f t="shared" si="108"/>
        <v>0</v>
      </c>
      <c r="K1371" s="155">
        <f t="shared" si="109"/>
        <v>0</v>
      </c>
      <c r="L1371" s="155">
        <f>IF(J1371=1,SUM($J$6:J1371),0)</f>
        <v>0</v>
      </c>
      <c r="M1371" s="155">
        <f>IF(K1371=1,SUM($K$6:K1371),0)</f>
        <v>0</v>
      </c>
      <c r="N1371" s="165">
        <f t="shared" si="110"/>
        <v>0</v>
      </c>
      <c r="O1371" s="155">
        <f t="shared" si="111"/>
        <v>0</v>
      </c>
      <c r="P1371" s="155">
        <f>IF(O1371=1,SUM($O$6:O1371),0)</f>
        <v>0</v>
      </c>
    </row>
    <row r="1372" spans="1:16" ht="15" customHeight="1">
      <c r="A1372" s="15"/>
      <c r="B1372" s="194">
        <v>7</v>
      </c>
      <c r="C1372" s="109" t="s">
        <v>1322</v>
      </c>
      <c r="D1372" s="279" t="s">
        <v>47</v>
      </c>
      <c r="E1372" s="280" t="s">
        <v>1102</v>
      </c>
      <c r="F1372" s="281">
        <v>2148000</v>
      </c>
      <c r="G1372" s="281">
        <v>2148000</v>
      </c>
      <c r="H1372" s="171"/>
      <c r="I1372" s="88">
        <f t="shared" si="107"/>
        <v>2148000</v>
      </c>
      <c r="J1372" s="163">
        <f t="shared" si="108"/>
        <v>0</v>
      </c>
      <c r="K1372" s="155">
        <f t="shared" si="109"/>
        <v>0</v>
      </c>
      <c r="L1372" s="155">
        <f>IF(J1372=1,SUM($J$6:J1372),0)</f>
        <v>0</v>
      </c>
      <c r="M1372" s="155">
        <f>IF(K1372=1,SUM($K$6:K1372),0)</f>
        <v>0</v>
      </c>
      <c r="N1372" s="165">
        <f t="shared" si="110"/>
        <v>0</v>
      </c>
      <c r="O1372" s="155">
        <f t="shared" si="111"/>
        <v>0</v>
      </c>
      <c r="P1372" s="155">
        <f>IF(O1372=1,SUM($O$6:O1372),0)</f>
        <v>0</v>
      </c>
    </row>
    <row r="1373" spans="1:16" ht="15" customHeight="1">
      <c r="A1373" s="15"/>
      <c r="B1373" s="194"/>
      <c r="C1373" s="109"/>
      <c r="D1373" s="279" t="s">
        <v>48</v>
      </c>
      <c r="E1373" s="280"/>
      <c r="F1373" s="281">
        <v>0</v>
      </c>
      <c r="G1373" s="281">
        <v>0</v>
      </c>
      <c r="H1373" s="171"/>
      <c r="I1373" s="88">
        <f t="shared" si="107"/>
        <v>0</v>
      </c>
      <c r="J1373" s="163">
        <f t="shared" si="108"/>
        <v>0</v>
      </c>
      <c r="K1373" s="155">
        <f t="shared" si="109"/>
        <v>0</v>
      </c>
      <c r="L1373" s="155">
        <f>IF(J1373=1,SUM($J$6:J1373),0)</f>
        <v>0</v>
      </c>
      <c r="M1373" s="155">
        <f>IF(K1373=1,SUM($K$6:K1373),0)</f>
        <v>0</v>
      </c>
      <c r="N1373" s="165">
        <f t="shared" si="110"/>
        <v>0</v>
      </c>
      <c r="O1373" s="155">
        <f t="shared" si="111"/>
        <v>0</v>
      </c>
      <c r="P1373" s="155">
        <f>IF(O1373=1,SUM($O$6:O1373),0)</f>
        <v>0</v>
      </c>
    </row>
    <row r="1374" spans="1:16" ht="15" customHeight="1">
      <c r="A1374" s="15"/>
      <c r="B1374" s="194" t="s">
        <v>1031</v>
      </c>
      <c r="C1374" s="109" t="s">
        <v>531</v>
      </c>
      <c r="D1374" s="279" t="s">
        <v>48</v>
      </c>
      <c r="E1374" s="280"/>
      <c r="F1374" s="281">
        <v>0</v>
      </c>
      <c r="G1374" s="281">
        <v>0</v>
      </c>
      <c r="H1374" s="175"/>
      <c r="I1374" s="88">
        <f t="shared" si="107"/>
        <v>0</v>
      </c>
      <c r="J1374" s="163">
        <f t="shared" si="108"/>
        <v>0</v>
      </c>
      <c r="K1374" s="155">
        <f t="shared" si="109"/>
        <v>0</v>
      </c>
      <c r="L1374" s="155">
        <f>IF(J1374=1,SUM($J$6:J1374),0)</f>
        <v>0</v>
      </c>
      <c r="M1374" s="155">
        <f>IF(K1374=1,SUM($K$6:K1374),0)</f>
        <v>0</v>
      </c>
      <c r="N1374" s="165">
        <f t="shared" si="110"/>
        <v>0</v>
      </c>
      <c r="O1374" s="155">
        <f t="shared" si="111"/>
        <v>0</v>
      </c>
      <c r="P1374" s="155">
        <f>IF(O1374=1,SUM($O$6:O1374),0)</f>
        <v>0</v>
      </c>
    </row>
    <row r="1375" spans="1:16" ht="15" customHeight="1">
      <c r="A1375" s="15"/>
      <c r="B1375" s="194">
        <v>1</v>
      </c>
      <c r="C1375" s="109" t="s">
        <v>961</v>
      </c>
      <c r="D1375" s="279" t="s">
        <v>47</v>
      </c>
      <c r="E1375" s="280" t="s">
        <v>14</v>
      </c>
      <c r="F1375" s="281">
        <v>213420</v>
      </c>
      <c r="G1375" s="281">
        <v>213420</v>
      </c>
      <c r="H1375" s="175"/>
      <c r="I1375" s="88">
        <f t="shared" si="107"/>
        <v>213420</v>
      </c>
      <c r="J1375" s="163">
        <f t="shared" si="108"/>
        <v>0</v>
      </c>
      <c r="K1375" s="155">
        <f t="shared" si="109"/>
        <v>0</v>
      </c>
      <c r="L1375" s="155">
        <f>IF(J1375=1,SUM($J$6:J1375),0)</f>
        <v>0</v>
      </c>
      <c r="M1375" s="155">
        <f>IF(K1375=1,SUM($K$6:K1375),0)</f>
        <v>0</v>
      </c>
      <c r="N1375" s="165">
        <f t="shared" si="110"/>
        <v>0</v>
      </c>
      <c r="O1375" s="155">
        <f t="shared" si="111"/>
        <v>0</v>
      </c>
      <c r="P1375" s="155">
        <f>IF(O1375=1,SUM($O$6:O1375),0)</f>
        <v>0</v>
      </c>
    </row>
    <row r="1376" spans="1:16" ht="15" customHeight="1">
      <c r="A1376" s="15"/>
      <c r="B1376" s="194">
        <v>2</v>
      </c>
      <c r="C1376" s="109" t="s">
        <v>962</v>
      </c>
      <c r="D1376" s="279" t="s">
        <v>47</v>
      </c>
      <c r="E1376" s="280" t="s">
        <v>14</v>
      </c>
      <c r="F1376" s="281">
        <v>207840</v>
      </c>
      <c r="G1376" s="281">
        <v>207840</v>
      </c>
      <c r="H1376" s="175"/>
      <c r="I1376" s="88">
        <f t="shared" si="107"/>
        <v>207840</v>
      </c>
      <c r="J1376" s="163">
        <f t="shared" si="108"/>
        <v>0</v>
      </c>
      <c r="K1376" s="155">
        <f t="shared" si="109"/>
        <v>0</v>
      </c>
      <c r="L1376" s="155">
        <f>IF(J1376=1,SUM($J$6:J1376),0)</f>
        <v>0</v>
      </c>
      <c r="M1376" s="155">
        <f>IF(K1376=1,SUM($K$6:K1376),0)</f>
        <v>0</v>
      </c>
      <c r="N1376" s="165">
        <f t="shared" si="110"/>
        <v>0</v>
      </c>
      <c r="O1376" s="155">
        <f t="shared" si="111"/>
        <v>0</v>
      </c>
      <c r="P1376" s="155">
        <f>IF(O1376=1,SUM($O$6:O1376),0)</f>
        <v>0</v>
      </c>
    </row>
    <row r="1377" spans="1:16" ht="15" customHeight="1">
      <c r="A1377" s="15"/>
      <c r="B1377" s="194">
        <v>3</v>
      </c>
      <c r="C1377" s="109" t="s">
        <v>963</v>
      </c>
      <c r="D1377" s="279" t="s">
        <v>47</v>
      </c>
      <c r="E1377" s="280" t="s">
        <v>14</v>
      </c>
      <c r="F1377" s="281">
        <v>342990</v>
      </c>
      <c r="G1377" s="281">
        <v>342990</v>
      </c>
      <c r="H1377" s="175"/>
      <c r="I1377" s="88">
        <f t="shared" si="107"/>
        <v>342990</v>
      </c>
      <c r="J1377" s="163">
        <f t="shared" si="108"/>
        <v>0</v>
      </c>
      <c r="K1377" s="155">
        <f t="shared" si="109"/>
        <v>0</v>
      </c>
      <c r="L1377" s="155">
        <f>IF(J1377=1,SUM($J$6:J1377),0)</f>
        <v>0</v>
      </c>
      <c r="M1377" s="155">
        <f>IF(K1377=1,SUM($K$6:K1377),0)</f>
        <v>0</v>
      </c>
      <c r="N1377" s="165">
        <f t="shared" si="110"/>
        <v>0</v>
      </c>
      <c r="O1377" s="155">
        <f t="shared" si="111"/>
        <v>0</v>
      </c>
      <c r="P1377" s="155">
        <f>IF(O1377=1,SUM($O$6:O1377),0)</f>
        <v>0</v>
      </c>
    </row>
    <row r="1378" spans="1:16" ht="15" customHeight="1">
      <c r="A1378" s="15"/>
      <c r="B1378" s="194">
        <v>4</v>
      </c>
      <c r="C1378" s="109" t="s">
        <v>964</v>
      </c>
      <c r="D1378" s="279" t="s">
        <v>47</v>
      </c>
      <c r="E1378" s="280" t="s">
        <v>14</v>
      </c>
      <c r="F1378" s="281">
        <v>709680</v>
      </c>
      <c r="G1378" s="281">
        <v>709680</v>
      </c>
      <c r="H1378" s="175"/>
      <c r="I1378" s="88">
        <f t="shared" si="107"/>
        <v>709680</v>
      </c>
      <c r="J1378" s="163">
        <f t="shared" si="108"/>
        <v>0</v>
      </c>
      <c r="K1378" s="155">
        <f t="shared" si="109"/>
        <v>0</v>
      </c>
      <c r="L1378" s="155">
        <f>IF(J1378=1,SUM($J$6:J1378),0)</f>
        <v>0</v>
      </c>
      <c r="M1378" s="155">
        <f>IF(K1378=1,SUM($K$6:K1378),0)</f>
        <v>0</v>
      </c>
      <c r="N1378" s="165">
        <f t="shared" si="110"/>
        <v>0</v>
      </c>
      <c r="O1378" s="155">
        <f t="shared" si="111"/>
        <v>0</v>
      </c>
      <c r="P1378" s="155">
        <f>IF(O1378=1,SUM($O$6:O1378),0)</f>
        <v>0</v>
      </c>
    </row>
    <row r="1379" spans="1:16" ht="15" customHeight="1">
      <c r="A1379" s="15"/>
      <c r="B1379" s="194">
        <v>5</v>
      </c>
      <c r="C1379" s="109" t="s">
        <v>965</v>
      </c>
      <c r="D1379" s="279" t="s">
        <v>47</v>
      </c>
      <c r="E1379" s="280" t="s">
        <v>14</v>
      </c>
      <c r="F1379" s="281">
        <v>1771980</v>
      </c>
      <c r="G1379" s="281">
        <v>1771980</v>
      </c>
      <c r="H1379" s="175"/>
      <c r="I1379" s="88">
        <f t="shared" si="107"/>
        <v>1771980</v>
      </c>
      <c r="J1379" s="163">
        <f t="shared" si="108"/>
        <v>0</v>
      </c>
      <c r="K1379" s="155">
        <f t="shared" si="109"/>
        <v>0</v>
      </c>
      <c r="L1379" s="155">
        <f>IF(J1379=1,SUM($J$6:J1379),0)</f>
        <v>0</v>
      </c>
      <c r="M1379" s="155">
        <f>IF(K1379=1,SUM($K$6:K1379),0)</f>
        <v>0</v>
      </c>
      <c r="N1379" s="165">
        <f t="shared" si="110"/>
        <v>0</v>
      </c>
      <c r="O1379" s="155">
        <f t="shared" si="111"/>
        <v>0</v>
      </c>
      <c r="P1379" s="155">
        <f>IF(O1379=1,SUM($O$6:O1379),0)</f>
        <v>0</v>
      </c>
    </row>
    <row r="1380" spans="1:16" ht="15" customHeight="1">
      <c r="A1380" s="15"/>
      <c r="B1380" s="194">
        <v>6</v>
      </c>
      <c r="C1380" s="109" t="s">
        <v>966</v>
      </c>
      <c r="D1380" s="279" t="s">
        <v>47</v>
      </c>
      <c r="E1380" s="280" t="s">
        <v>14</v>
      </c>
      <c r="F1380" s="281">
        <v>976440</v>
      </c>
      <c r="G1380" s="281">
        <v>976440</v>
      </c>
      <c r="H1380" s="175"/>
      <c r="I1380" s="88">
        <f t="shared" si="107"/>
        <v>976440</v>
      </c>
      <c r="J1380" s="163">
        <f t="shared" si="108"/>
        <v>0</v>
      </c>
      <c r="K1380" s="155">
        <f t="shared" si="109"/>
        <v>0</v>
      </c>
      <c r="L1380" s="155">
        <f>IF(J1380=1,SUM($J$6:J1380),0)</f>
        <v>0</v>
      </c>
      <c r="M1380" s="155">
        <f>IF(K1380=1,SUM($K$6:K1380),0)</f>
        <v>0</v>
      </c>
      <c r="N1380" s="165">
        <f t="shared" si="110"/>
        <v>0</v>
      </c>
      <c r="O1380" s="155">
        <f t="shared" si="111"/>
        <v>0</v>
      </c>
      <c r="P1380" s="155">
        <f>IF(O1380=1,SUM($O$6:O1380),0)</f>
        <v>0</v>
      </c>
    </row>
    <row r="1381" spans="1:16" ht="15" customHeight="1">
      <c r="A1381" s="15"/>
      <c r="B1381" s="194">
        <v>7</v>
      </c>
      <c r="C1381" s="109" t="s">
        <v>967</v>
      </c>
      <c r="D1381" s="279" t="s">
        <v>47</v>
      </c>
      <c r="E1381" s="280" t="s">
        <v>14</v>
      </c>
      <c r="F1381" s="281">
        <v>2211900</v>
      </c>
      <c r="G1381" s="281">
        <v>2211900</v>
      </c>
      <c r="H1381" s="175"/>
      <c r="I1381" s="88">
        <f t="shared" si="107"/>
        <v>2211900</v>
      </c>
      <c r="J1381" s="163">
        <f t="shared" si="108"/>
        <v>0</v>
      </c>
      <c r="K1381" s="155">
        <f t="shared" si="109"/>
        <v>0</v>
      </c>
      <c r="L1381" s="155">
        <f>IF(J1381=1,SUM($J$6:J1381),0)</f>
        <v>0</v>
      </c>
      <c r="M1381" s="155">
        <f>IF(K1381=1,SUM($K$6:K1381),0)</f>
        <v>0</v>
      </c>
      <c r="N1381" s="165">
        <f t="shared" si="110"/>
        <v>0</v>
      </c>
      <c r="O1381" s="155">
        <f t="shared" si="111"/>
        <v>0</v>
      </c>
      <c r="P1381" s="155">
        <f>IF(O1381=1,SUM($O$6:O1381),0)</f>
        <v>0</v>
      </c>
    </row>
    <row r="1382" spans="1:16" ht="15" customHeight="1">
      <c r="A1382" s="15"/>
      <c r="B1382" s="194">
        <v>8</v>
      </c>
      <c r="C1382" s="109" t="s">
        <v>968</v>
      </c>
      <c r="D1382" s="279" t="s">
        <v>47</v>
      </c>
      <c r="E1382" s="280" t="s">
        <v>14</v>
      </c>
      <c r="F1382" s="281">
        <v>2270640</v>
      </c>
      <c r="G1382" s="281">
        <v>2270640</v>
      </c>
      <c r="H1382" s="175"/>
      <c r="I1382" s="88">
        <f t="shared" ref="I1382:I1395" si="112">IF($I$5=$G$4,G1382,(IF($I$5=$F$4,F1382,0)))</f>
        <v>2270640</v>
      </c>
      <c r="J1382" s="163">
        <f t="shared" si="108"/>
        <v>0</v>
      </c>
      <c r="K1382" s="155">
        <f t="shared" si="109"/>
        <v>0</v>
      </c>
      <c r="L1382" s="155">
        <f>IF(J1382=1,SUM($J$6:J1382),0)</f>
        <v>0</v>
      </c>
      <c r="M1382" s="155">
        <f>IF(K1382=1,SUM($K$6:K1382),0)</f>
        <v>0</v>
      </c>
      <c r="N1382" s="165">
        <f t="shared" si="110"/>
        <v>0</v>
      </c>
      <c r="O1382" s="155">
        <f t="shared" si="111"/>
        <v>0</v>
      </c>
      <c r="P1382" s="155">
        <f>IF(O1382=1,SUM($O$6:O1382),0)</f>
        <v>0</v>
      </c>
    </row>
    <row r="1383" spans="1:16" ht="15" customHeight="1">
      <c r="A1383" s="15"/>
      <c r="B1383" s="194">
        <v>9</v>
      </c>
      <c r="C1383" s="109" t="s">
        <v>969</v>
      </c>
      <c r="D1383" s="279" t="s">
        <v>47</v>
      </c>
      <c r="E1383" s="280" t="s">
        <v>14</v>
      </c>
      <c r="F1383" s="281">
        <v>2476740</v>
      </c>
      <c r="G1383" s="281">
        <v>2476740</v>
      </c>
      <c r="H1383" s="175"/>
      <c r="I1383" s="88">
        <f t="shared" si="112"/>
        <v>2476740</v>
      </c>
      <c r="J1383" s="163">
        <f t="shared" si="108"/>
        <v>0</v>
      </c>
      <c r="K1383" s="155">
        <f t="shared" si="109"/>
        <v>0</v>
      </c>
      <c r="L1383" s="155">
        <f>IF(J1383=1,SUM($J$6:J1383),0)</f>
        <v>0</v>
      </c>
      <c r="M1383" s="155">
        <f>IF(K1383=1,SUM($K$6:K1383),0)</f>
        <v>0</v>
      </c>
      <c r="N1383" s="165">
        <f t="shared" si="110"/>
        <v>0</v>
      </c>
      <c r="O1383" s="155">
        <f t="shared" si="111"/>
        <v>0</v>
      </c>
      <c r="P1383" s="155">
        <f>IF(O1383=1,SUM($O$6:O1383),0)</f>
        <v>0</v>
      </c>
    </row>
    <row r="1384" spans="1:16" ht="15" customHeight="1">
      <c r="A1384" s="15"/>
      <c r="B1384" s="194"/>
      <c r="C1384" s="109" t="s">
        <v>48</v>
      </c>
      <c r="D1384" s="279" t="s">
        <v>48</v>
      </c>
      <c r="E1384" s="280"/>
      <c r="F1384" s="281">
        <v>0</v>
      </c>
      <c r="G1384" s="281">
        <v>0</v>
      </c>
      <c r="H1384" s="175"/>
      <c r="I1384" s="88">
        <f t="shared" si="112"/>
        <v>0</v>
      </c>
      <c r="J1384" s="163">
        <f t="shared" si="108"/>
        <v>0</v>
      </c>
      <c r="K1384" s="155">
        <f t="shared" si="109"/>
        <v>0</v>
      </c>
      <c r="L1384" s="155">
        <f>IF(J1384=1,SUM($J$6:J1384),0)</f>
        <v>0</v>
      </c>
      <c r="M1384" s="155">
        <f>IF(K1384=1,SUM($K$6:K1384),0)</f>
        <v>0</v>
      </c>
      <c r="N1384" s="165">
        <f t="shared" si="110"/>
        <v>0</v>
      </c>
      <c r="O1384" s="155">
        <f t="shared" si="111"/>
        <v>0</v>
      </c>
      <c r="P1384" s="155">
        <f>IF(O1384=1,SUM($O$6:O1384),0)</f>
        <v>0</v>
      </c>
    </row>
    <row r="1385" spans="1:16" ht="15" customHeight="1">
      <c r="A1385" s="15"/>
      <c r="B1385" s="194" t="s">
        <v>1031</v>
      </c>
      <c r="C1385" s="109" t="s">
        <v>788</v>
      </c>
      <c r="D1385" s="279" t="s">
        <v>48</v>
      </c>
      <c r="E1385" s="280"/>
      <c r="F1385" s="281">
        <v>0</v>
      </c>
      <c r="G1385" s="281">
        <v>0</v>
      </c>
      <c r="H1385" s="175"/>
      <c r="I1385" s="88">
        <f t="shared" si="112"/>
        <v>0</v>
      </c>
      <c r="J1385" s="163">
        <f t="shared" si="108"/>
        <v>0</v>
      </c>
      <c r="K1385" s="155">
        <f t="shared" si="109"/>
        <v>0</v>
      </c>
      <c r="L1385" s="155">
        <f>IF(J1385=1,SUM($J$6:J1385),0)</f>
        <v>0</v>
      </c>
      <c r="M1385" s="155">
        <f>IF(K1385=1,SUM($K$6:K1385),0)</f>
        <v>0</v>
      </c>
      <c r="N1385" s="165">
        <f t="shared" si="110"/>
        <v>0</v>
      </c>
      <c r="O1385" s="155">
        <f t="shared" si="111"/>
        <v>0</v>
      </c>
      <c r="P1385" s="155">
        <f>IF(O1385=1,SUM($O$6:O1385),0)</f>
        <v>0</v>
      </c>
    </row>
    <row r="1386" spans="1:16" ht="15" customHeight="1">
      <c r="A1386" s="15"/>
      <c r="B1386" s="194">
        <v>1</v>
      </c>
      <c r="C1386" s="109" t="s">
        <v>428</v>
      </c>
      <c r="D1386" s="279" t="s">
        <v>47</v>
      </c>
      <c r="E1386" s="280" t="s">
        <v>100</v>
      </c>
      <c r="F1386" s="281">
        <v>220260.49029487889</v>
      </c>
      <c r="G1386" s="281">
        <v>220260.49029487889</v>
      </c>
      <c r="H1386" s="175"/>
      <c r="I1386" s="88">
        <f t="shared" si="112"/>
        <v>220260.49029487889</v>
      </c>
      <c r="J1386" s="163">
        <f t="shared" si="108"/>
        <v>0</v>
      </c>
      <c r="K1386" s="155">
        <f t="shared" si="109"/>
        <v>0</v>
      </c>
      <c r="L1386" s="155">
        <f>IF(J1386=1,SUM($J$6:J1386),0)</f>
        <v>0</v>
      </c>
      <c r="M1386" s="155">
        <f>IF(K1386=1,SUM($K$6:K1386),0)</f>
        <v>0</v>
      </c>
      <c r="N1386" s="165">
        <f t="shared" si="110"/>
        <v>0</v>
      </c>
      <c r="O1386" s="155">
        <f t="shared" si="111"/>
        <v>0</v>
      </c>
      <c r="P1386" s="155">
        <f>IF(O1386=1,SUM($O$6:O1386),0)</f>
        <v>0</v>
      </c>
    </row>
    <row r="1387" spans="1:16" ht="15" customHeight="1">
      <c r="A1387" s="15"/>
      <c r="B1387" s="194">
        <v>2</v>
      </c>
      <c r="C1387" s="109" t="s">
        <v>429</v>
      </c>
      <c r="D1387" s="279" t="s">
        <v>47</v>
      </c>
      <c r="E1387" s="280" t="s">
        <v>100</v>
      </c>
      <c r="F1387" s="281">
        <v>220260.49029487889</v>
      </c>
      <c r="G1387" s="281">
        <v>220260.49029487889</v>
      </c>
      <c r="H1387" s="175"/>
      <c r="I1387" s="88">
        <f t="shared" si="112"/>
        <v>220260.49029487889</v>
      </c>
      <c r="J1387" s="163">
        <f t="shared" si="108"/>
        <v>0</v>
      </c>
      <c r="K1387" s="155">
        <f t="shared" si="109"/>
        <v>0</v>
      </c>
      <c r="L1387" s="155">
        <f>IF(J1387=1,SUM($J$6:J1387),0)</f>
        <v>0</v>
      </c>
      <c r="M1387" s="155">
        <f>IF(K1387=1,SUM($K$6:K1387),0)</f>
        <v>0</v>
      </c>
      <c r="N1387" s="165">
        <f t="shared" si="110"/>
        <v>0</v>
      </c>
      <c r="O1387" s="155">
        <f t="shared" si="111"/>
        <v>0</v>
      </c>
      <c r="P1387" s="155">
        <f>IF(O1387=1,SUM($O$6:O1387),0)</f>
        <v>0</v>
      </c>
    </row>
    <row r="1388" spans="1:16" ht="15" customHeight="1">
      <c r="A1388" s="15"/>
      <c r="B1388" s="194">
        <v>3</v>
      </c>
      <c r="C1388" s="109" t="s">
        <v>430</v>
      </c>
      <c r="D1388" s="279" t="s">
        <v>47</v>
      </c>
      <c r="E1388" s="280" t="s">
        <v>100</v>
      </c>
      <c r="F1388" s="281">
        <v>250977.08928157968</v>
      </c>
      <c r="G1388" s="281">
        <v>250977.08928157968</v>
      </c>
      <c r="H1388" s="175"/>
      <c r="I1388" s="88">
        <f t="shared" si="112"/>
        <v>250977.08928157968</v>
      </c>
      <c r="J1388" s="163">
        <f t="shared" si="108"/>
        <v>0</v>
      </c>
      <c r="K1388" s="155">
        <f t="shared" si="109"/>
        <v>0</v>
      </c>
      <c r="L1388" s="155">
        <f>IF(J1388=1,SUM($J$6:J1388),0)</f>
        <v>0</v>
      </c>
      <c r="M1388" s="155">
        <f>IF(K1388=1,SUM($K$6:K1388),0)</f>
        <v>0</v>
      </c>
      <c r="N1388" s="165">
        <f t="shared" si="110"/>
        <v>0</v>
      </c>
      <c r="O1388" s="155">
        <f t="shared" si="111"/>
        <v>0</v>
      </c>
      <c r="P1388" s="155">
        <f>IF(O1388=1,SUM($O$6:O1388),0)</f>
        <v>0</v>
      </c>
    </row>
    <row r="1389" spans="1:16" ht="15" customHeight="1">
      <c r="A1389" s="15"/>
      <c r="B1389" s="194">
        <v>4</v>
      </c>
      <c r="C1389" s="109" t="s">
        <v>431</v>
      </c>
      <c r="D1389" s="279" t="s">
        <v>47</v>
      </c>
      <c r="E1389" s="280" t="s">
        <v>100</v>
      </c>
      <c r="F1389" s="281">
        <v>289200</v>
      </c>
      <c r="G1389" s="281">
        <v>289200</v>
      </c>
      <c r="H1389" s="175"/>
      <c r="I1389" s="88">
        <f t="shared" si="112"/>
        <v>289200</v>
      </c>
      <c r="J1389" s="163">
        <f t="shared" si="108"/>
        <v>0</v>
      </c>
      <c r="K1389" s="155">
        <f t="shared" si="109"/>
        <v>0</v>
      </c>
      <c r="L1389" s="155">
        <f>IF(J1389=1,SUM($J$6:J1389),0)</f>
        <v>0</v>
      </c>
      <c r="M1389" s="155">
        <f>IF(K1389=1,SUM($K$6:K1389),0)</f>
        <v>0</v>
      </c>
      <c r="N1389" s="165">
        <f t="shared" si="110"/>
        <v>0</v>
      </c>
      <c r="O1389" s="155">
        <f t="shared" si="111"/>
        <v>0</v>
      </c>
      <c r="P1389" s="155">
        <f>IF(O1389=1,SUM($O$6:O1389),0)</f>
        <v>0</v>
      </c>
    </row>
    <row r="1390" spans="1:16" ht="15" customHeight="1">
      <c r="A1390" s="15"/>
      <c r="B1390" s="194">
        <v>5</v>
      </c>
      <c r="C1390" s="109" t="s">
        <v>432</v>
      </c>
      <c r="D1390" s="279" t="s">
        <v>47</v>
      </c>
      <c r="E1390" s="280" t="s">
        <v>100</v>
      </c>
      <c r="F1390" s="281">
        <v>277947.76156258525</v>
      </c>
      <c r="G1390" s="281">
        <v>277947.76156258525</v>
      </c>
      <c r="H1390" s="175"/>
      <c r="I1390" s="88">
        <f t="shared" si="112"/>
        <v>277947.76156258525</v>
      </c>
      <c r="J1390" s="163">
        <f t="shared" si="108"/>
        <v>0</v>
      </c>
      <c r="K1390" s="155">
        <f t="shared" si="109"/>
        <v>0</v>
      </c>
      <c r="L1390" s="155">
        <f>IF(J1390=1,SUM($J$6:J1390),0)</f>
        <v>0</v>
      </c>
      <c r="M1390" s="155">
        <f>IF(K1390=1,SUM($K$6:K1390),0)</f>
        <v>0</v>
      </c>
      <c r="N1390" s="165">
        <f t="shared" si="110"/>
        <v>0</v>
      </c>
      <c r="O1390" s="155">
        <f t="shared" si="111"/>
        <v>0</v>
      </c>
      <c r="P1390" s="155">
        <f>IF(O1390=1,SUM($O$6:O1390),0)</f>
        <v>0</v>
      </c>
    </row>
    <row r="1391" spans="1:16" ht="15" customHeight="1">
      <c r="A1391" s="15"/>
      <c r="B1391" s="194">
        <v>6</v>
      </c>
      <c r="C1391" s="109" t="s">
        <v>433</v>
      </c>
      <c r="D1391" s="279" t="s">
        <v>47</v>
      </c>
      <c r="E1391" s="280" t="s">
        <v>100</v>
      </c>
      <c r="F1391" s="281">
        <v>309000</v>
      </c>
      <c r="G1391" s="281">
        <v>309000</v>
      </c>
      <c r="H1391" s="175"/>
      <c r="I1391" s="88">
        <f t="shared" si="112"/>
        <v>309000</v>
      </c>
      <c r="J1391" s="163">
        <f t="shared" si="108"/>
        <v>0</v>
      </c>
      <c r="K1391" s="155">
        <f t="shared" si="109"/>
        <v>0</v>
      </c>
      <c r="L1391" s="155">
        <f>IF(J1391=1,SUM($J$6:J1391),0)</f>
        <v>0</v>
      </c>
      <c r="M1391" s="155">
        <f>IF(K1391=1,SUM($K$6:K1391),0)</f>
        <v>0</v>
      </c>
      <c r="N1391" s="165">
        <f t="shared" si="110"/>
        <v>0</v>
      </c>
      <c r="O1391" s="155">
        <f t="shared" si="111"/>
        <v>0</v>
      </c>
      <c r="P1391" s="155">
        <f>IF(O1391=1,SUM($O$6:O1391),0)</f>
        <v>0</v>
      </c>
    </row>
    <row r="1392" spans="1:16" ht="15" customHeight="1">
      <c r="A1392" s="15"/>
      <c r="B1392" s="194">
        <v>7</v>
      </c>
      <c r="C1392" s="109" t="s">
        <v>1132</v>
      </c>
      <c r="D1392" s="279" t="s">
        <v>47</v>
      </c>
      <c r="E1392" s="280" t="s">
        <v>100</v>
      </c>
      <c r="F1392" s="281">
        <v>277947.76156258525</v>
      </c>
      <c r="G1392" s="281">
        <v>277947.76156258525</v>
      </c>
      <c r="H1392" s="175"/>
      <c r="I1392" s="88">
        <f t="shared" si="112"/>
        <v>277947.76156258525</v>
      </c>
      <c r="J1392" s="163">
        <f t="shared" si="108"/>
        <v>0</v>
      </c>
      <c r="K1392" s="155">
        <f t="shared" si="109"/>
        <v>0</v>
      </c>
      <c r="L1392" s="155">
        <f>IF(J1392=1,SUM($J$6:J1392),0)</f>
        <v>0</v>
      </c>
      <c r="M1392" s="155">
        <f>IF(K1392=1,SUM($K$6:K1392),0)</f>
        <v>0</v>
      </c>
      <c r="N1392" s="165">
        <f t="shared" si="110"/>
        <v>0</v>
      </c>
      <c r="O1392" s="155">
        <f t="shared" si="111"/>
        <v>0</v>
      </c>
      <c r="P1392" s="155">
        <f>IF(O1392=1,SUM($O$6:O1392),0)</f>
        <v>0</v>
      </c>
    </row>
    <row r="1393" spans="1:16" ht="15" customHeight="1">
      <c r="A1393" s="15"/>
      <c r="B1393" s="194">
        <v>8</v>
      </c>
      <c r="C1393" s="109" t="s">
        <v>1133</v>
      </c>
      <c r="D1393" s="279" t="s">
        <v>47</v>
      </c>
      <c r="E1393" s="280" t="s">
        <v>100</v>
      </c>
      <c r="F1393" s="281">
        <v>345600</v>
      </c>
      <c r="G1393" s="281">
        <v>345600</v>
      </c>
      <c r="H1393" s="175"/>
      <c r="I1393" s="88">
        <f t="shared" si="112"/>
        <v>345600</v>
      </c>
      <c r="J1393" s="163">
        <f t="shared" si="108"/>
        <v>0</v>
      </c>
      <c r="K1393" s="155">
        <f t="shared" si="109"/>
        <v>0</v>
      </c>
      <c r="L1393" s="155">
        <f>IF(J1393=1,SUM($J$6:J1393),0)</f>
        <v>0</v>
      </c>
      <c r="M1393" s="155">
        <f>IF(K1393=1,SUM($K$6:K1393),0)</f>
        <v>0</v>
      </c>
      <c r="N1393" s="165">
        <f t="shared" si="110"/>
        <v>0</v>
      </c>
      <c r="O1393" s="155">
        <f t="shared" si="111"/>
        <v>0</v>
      </c>
      <c r="P1393" s="155">
        <f>IF(O1393=1,SUM($O$6:O1393),0)</f>
        <v>0</v>
      </c>
    </row>
    <row r="1394" spans="1:16" ht="15" customHeight="1">
      <c r="A1394" s="15"/>
      <c r="B1394" s="194">
        <v>9</v>
      </c>
      <c r="C1394" s="109" t="s">
        <v>434</v>
      </c>
      <c r="D1394" s="279" t="s">
        <v>47</v>
      </c>
      <c r="E1394" s="280" t="s">
        <v>100</v>
      </c>
      <c r="F1394" s="281">
        <v>438273.42456634069</v>
      </c>
      <c r="G1394" s="281">
        <v>438273.42456634069</v>
      </c>
      <c r="H1394" s="175"/>
      <c r="I1394" s="88">
        <f t="shared" si="112"/>
        <v>438273.42456634069</v>
      </c>
      <c r="J1394" s="163">
        <f t="shared" si="108"/>
        <v>0</v>
      </c>
      <c r="K1394" s="155">
        <f t="shared" si="109"/>
        <v>0</v>
      </c>
      <c r="L1394" s="155">
        <f>IF(J1394=1,SUM($J$6:J1394),0)</f>
        <v>0</v>
      </c>
      <c r="M1394" s="155">
        <f>IF(K1394=1,SUM($K$6:K1394),0)</f>
        <v>0</v>
      </c>
      <c r="N1394" s="165">
        <f t="shared" si="110"/>
        <v>0</v>
      </c>
      <c r="O1394" s="155">
        <f t="shared" si="111"/>
        <v>0</v>
      </c>
      <c r="P1394" s="155">
        <f>IF(O1394=1,SUM($O$6:O1394),0)</f>
        <v>0</v>
      </c>
    </row>
    <row r="1395" spans="1:16" ht="15" customHeight="1">
      <c r="A1395" s="15"/>
      <c r="B1395" s="194">
        <v>10</v>
      </c>
      <c r="C1395" s="109" t="s">
        <v>435</v>
      </c>
      <c r="D1395" s="279" t="s">
        <v>47</v>
      </c>
      <c r="E1395" s="280" t="s">
        <v>100</v>
      </c>
      <c r="F1395" s="281">
        <v>384600</v>
      </c>
      <c r="G1395" s="281">
        <v>384600</v>
      </c>
      <c r="H1395" s="175"/>
      <c r="I1395" s="88">
        <f t="shared" si="112"/>
        <v>384600</v>
      </c>
      <c r="J1395" s="163">
        <f t="shared" si="108"/>
        <v>0</v>
      </c>
      <c r="K1395" s="155">
        <f t="shared" si="109"/>
        <v>0</v>
      </c>
      <c r="L1395" s="155">
        <f>IF(J1395=1,SUM($J$6:J1395),0)</f>
        <v>0</v>
      </c>
      <c r="M1395" s="155">
        <f>IF(K1395=1,SUM($K$6:K1395),0)</f>
        <v>0</v>
      </c>
      <c r="N1395" s="165">
        <f t="shared" si="110"/>
        <v>0</v>
      </c>
      <c r="O1395" s="155">
        <f t="shared" si="111"/>
        <v>0</v>
      </c>
      <c r="P1395" s="155">
        <f>IF(O1395=1,SUM($O$6:O1395),0)</f>
        <v>0</v>
      </c>
    </row>
    <row r="1396" spans="1:16" ht="15" customHeight="1">
      <c r="A1396" s="15"/>
      <c r="B1396" s="194">
        <v>11</v>
      </c>
      <c r="C1396" s="109" t="s">
        <v>436</v>
      </c>
      <c r="D1396" s="279" t="s">
        <v>47</v>
      </c>
      <c r="E1396" s="280" t="s">
        <v>100</v>
      </c>
      <c r="F1396" s="281">
        <v>466742.46752962429</v>
      </c>
      <c r="G1396" s="281">
        <v>466742.46752962429</v>
      </c>
      <c r="H1396" s="175"/>
      <c r="I1396" s="88">
        <f t="shared" ref="I1396:I1433" si="113">IF($I$5=$G$4,G1396,(IF($I$5=$F$4,F1396,0)))</f>
        <v>466742.46752962429</v>
      </c>
      <c r="J1396" s="163">
        <f t="shared" si="108"/>
        <v>0</v>
      </c>
      <c r="K1396" s="155">
        <f t="shared" si="109"/>
        <v>0</v>
      </c>
      <c r="L1396" s="155">
        <f>IF(J1396=1,SUM($J$6:J1396),0)</f>
        <v>0</v>
      </c>
      <c r="M1396" s="155">
        <f>IF(K1396=1,SUM($K$6:K1396),0)</f>
        <v>0</v>
      </c>
      <c r="N1396" s="165">
        <f t="shared" si="110"/>
        <v>0</v>
      </c>
      <c r="O1396" s="155">
        <f t="shared" si="111"/>
        <v>0</v>
      </c>
      <c r="P1396" s="155">
        <f>IF(O1396=1,SUM($O$6:O1396),0)</f>
        <v>0</v>
      </c>
    </row>
    <row r="1397" spans="1:16" ht="15" customHeight="1">
      <c r="A1397" s="15"/>
      <c r="B1397" s="194">
        <v>12</v>
      </c>
      <c r="C1397" s="109" t="s">
        <v>437</v>
      </c>
      <c r="D1397" s="279" t="s">
        <v>47</v>
      </c>
      <c r="E1397" s="280" t="s">
        <v>100</v>
      </c>
      <c r="F1397" s="281">
        <v>466742.46752962429</v>
      </c>
      <c r="G1397" s="281">
        <v>466742.46752962429</v>
      </c>
      <c r="H1397" s="175"/>
      <c r="I1397" s="154">
        <f t="shared" si="113"/>
        <v>466742.46752962429</v>
      </c>
      <c r="J1397" s="163">
        <f t="shared" si="108"/>
        <v>0</v>
      </c>
      <c r="K1397" s="155">
        <f t="shared" si="109"/>
        <v>0</v>
      </c>
      <c r="L1397" s="155">
        <f>IF(J1397=1,SUM($J$6:J1397),0)</f>
        <v>0</v>
      </c>
      <c r="M1397" s="155">
        <f>IF(K1397=1,SUM($K$6:K1397),0)</f>
        <v>0</v>
      </c>
      <c r="N1397" s="165">
        <f t="shared" si="110"/>
        <v>0</v>
      </c>
      <c r="O1397" s="155">
        <f t="shared" si="111"/>
        <v>0</v>
      </c>
      <c r="P1397" s="155">
        <f>IF(O1397=1,SUM($O$6:O1397),0)</f>
        <v>0</v>
      </c>
    </row>
    <row r="1398" spans="1:16" ht="15" customHeight="1">
      <c r="A1398" s="15"/>
      <c r="B1398" s="194">
        <v>13</v>
      </c>
      <c r="C1398" s="109" t="s">
        <v>438</v>
      </c>
      <c r="D1398" s="279" t="s">
        <v>47</v>
      </c>
      <c r="E1398" s="280" t="s">
        <v>100</v>
      </c>
      <c r="F1398" s="281">
        <v>513941.14402138407</v>
      </c>
      <c r="G1398" s="281">
        <v>513941.14402138407</v>
      </c>
      <c r="H1398" s="175"/>
      <c r="I1398" s="88">
        <f t="shared" si="113"/>
        <v>513941.14402138407</v>
      </c>
      <c r="J1398" s="163">
        <f t="shared" si="108"/>
        <v>0</v>
      </c>
      <c r="K1398" s="155">
        <f t="shared" si="109"/>
        <v>0</v>
      </c>
      <c r="L1398" s="155">
        <f>IF(J1398=1,SUM($J$6:J1398),0)</f>
        <v>0</v>
      </c>
      <c r="M1398" s="155">
        <f>IF(K1398=1,SUM($K$6:K1398),0)</f>
        <v>0</v>
      </c>
      <c r="N1398" s="165">
        <f t="shared" si="110"/>
        <v>0</v>
      </c>
      <c r="O1398" s="155">
        <f t="shared" si="111"/>
        <v>0</v>
      </c>
      <c r="P1398" s="155">
        <f>IF(O1398=1,SUM($O$6:O1398),0)</f>
        <v>0</v>
      </c>
    </row>
    <row r="1399" spans="1:16" ht="15" customHeight="1">
      <c r="A1399" s="15"/>
      <c r="B1399" s="194">
        <v>14</v>
      </c>
      <c r="C1399" s="109" t="s">
        <v>439</v>
      </c>
      <c r="D1399" s="279" t="s">
        <v>47</v>
      </c>
      <c r="E1399" s="280" t="s">
        <v>100</v>
      </c>
      <c r="F1399" s="281">
        <v>502200</v>
      </c>
      <c r="G1399" s="281">
        <v>502200</v>
      </c>
      <c r="H1399" s="175"/>
      <c r="I1399" s="88">
        <f t="shared" si="113"/>
        <v>502200</v>
      </c>
      <c r="J1399" s="163">
        <f t="shared" si="108"/>
        <v>0</v>
      </c>
      <c r="K1399" s="155">
        <f t="shared" si="109"/>
        <v>0</v>
      </c>
      <c r="L1399" s="155">
        <f>IF(J1399=1,SUM($J$6:J1399),0)</f>
        <v>0</v>
      </c>
      <c r="M1399" s="155">
        <f>IF(K1399=1,SUM($K$6:K1399),0)</f>
        <v>0</v>
      </c>
      <c r="N1399" s="165">
        <f t="shared" si="110"/>
        <v>0</v>
      </c>
      <c r="O1399" s="155">
        <f t="shared" si="111"/>
        <v>0</v>
      </c>
      <c r="P1399" s="155">
        <f>IF(O1399=1,SUM($O$6:O1399),0)</f>
        <v>0</v>
      </c>
    </row>
    <row r="1400" spans="1:16" ht="15" customHeight="1">
      <c r="A1400" s="15"/>
      <c r="B1400" s="194">
        <v>15</v>
      </c>
      <c r="C1400" s="109" t="s">
        <v>440</v>
      </c>
      <c r="D1400" s="279" t="s">
        <v>47</v>
      </c>
      <c r="E1400" s="280" t="s">
        <v>100</v>
      </c>
      <c r="F1400" s="281">
        <v>580618.63938275899</v>
      </c>
      <c r="G1400" s="281">
        <v>580618.63938275899</v>
      </c>
      <c r="H1400" s="175"/>
      <c r="I1400" s="88">
        <f t="shared" si="113"/>
        <v>580618.63938275899</v>
      </c>
      <c r="J1400" s="163">
        <f t="shared" si="108"/>
        <v>0</v>
      </c>
      <c r="K1400" s="155">
        <f t="shared" si="109"/>
        <v>0</v>
      </c>
      <c r="L1400" s="155">
        <f>IF(J1400=1,SUM($J$6:J1400),0)</f>
        <v>0</v>
      </c>
      <c r="M1400" s="155">
        <f>IF(K1400=1,SUM($K$6:K1400),0)</f>
        <v>0</v>
      </c>
      <c r="N1400" s="165">
        <f t="shared" si="110"/>
        <v>0</v>
      </c>
      <c r="O1400" s="155">
        <f t="shared" si="111"/>
        <v>0</v>
      </c>
      <c r="P1400" s="155">
        <f>IF(O1400=1,SUM($O$6:O1400),0)</f>
        <v>0</v>
      </c>
    </row>
    <row r="1401" spans="1:16" ht="15" customHeight="1">
      <c r="A1401" s="15"/>
      <c r="B1401" s="194">
        <v>16</v>
      </c>
      <c r="C1401" s="109" t="s">
        <v>441</v>
      </c>
      <c r="D1401" s="279" t="s">
        <v>47</v>
      </c>
      <c r="E1401" s="280" t="s">
        <v>100</v>
      </c>
      <c r="F1401" s="281">
        <v>522000</v>
      </c>
      <c r="G1401" s="281">
        <v>522000</v>
      </c>
      <c r="H1401" s="175"/>
      <c r="I1401" s="88">
        <f t="shared" si="113"/>
        <v>522000</v>
      </c>
      <c r="J1401" s="163">
        <f t="shared" si="108"/>
        <v>0</v>
      </c>
      <c r="K1401" s="155">
        <f t="shared" si="109"/>
        <v>0</v>
      </c>
      <c r="L1401" s="155">
        <f>IF(J1401=1,SUM($J$6:J1401),0)</f>
        <v>0</v>
      </c>
      <c r="M1401" s="155">
        <f>IF(K1401=1,SUM($K$6:K1401),0)</f>
        <v>0</v>
      </c>
      <c r="N1401" s="165">
        <f t="shared" si="110"/>
        <v>0</v>
      </c>
      <c r="O1401" s="155">
        <f t="shared" si="111"/>
        <v>0</v>
      </c>
      <c r="P1401" s="155">
        <f>IF(O1401=1,SUM($O$6:O1401),0)</f>
        <v>0</v>
      </c>
    </row>
    <row r="1402" spans="1:16" ht="15" customHeight="1">
      <c r="A1402" s="15"/>
      <c r="B1402" s="194">
        <v>17</v>
      </c>
      <c r="C1402" s="109" t="s">
        <v>442</v>
      </c>
      <c r="D1402" s="279" t="s">
        <v>47</v>
      </c>
      <c r="E1402" s="280" t="s">
        <v>100</v>
      </c>
      <c r="F1402" s="281">
        <v>768051.19018409075</v>
      </c>
      <c r="G1402" s="281">
        <v>768051.19018409075</v>
      </c>
      <c r="H1402" s="175"/>
      <c r="I1402" s="88">
        <f t="shared" si="113"/>
        <v>768051.19018409075</v>
      </c>
      <c r="J1402" s="163">
        <f t="shared" si="108"/>
        <v>0</v>
      </c>
      <c r="K1402" s="155">
        <f t="shared" si="109"/>
        <v>0</v>
      </c>
      <c r="L1402" s="155">
        <f>IF(J1402=1,SUM($J$6:J1402),0)</f>
        <v>0</v>
      </c>
      <c r="M1402" s="155">
        <f>IF(K1402=1,SUM($K$6:K1402),0)</f>
        <v>0</v>
      </c>
      <c r="N1402" s="165">
        <f t="shared" si="110"/>
        <v>0</v>
      </c>
      <c r="O1402" s="155">
        <f t="shared" si="111"/>
        <v>0</v>
      </c>
      <c r="P1402" s="155">
        <f>IF(O1402=1,SUM($O$6:O1402),0)</f>
        <v>0</v>
      </c>
    </row>
    <row r="1403" spans="1:16" ht="15" customHeight="1">
      <c r="A1403" s="15"/>
      <c r="B1403" s="194">
        <v>18</v>
      </c>
      <c r="C1403" s="109" t="s">
        <v>443</v>
      </c>
      <c r="D1403" s="279" t="s">
        <v>47</v>
      </c>
      <c r="E1403" s="280" t="s">
        <v>100</v>
      </c>
      <c r="F1403" s="281">
        <v>768051.19018409075</v>
      </c>
      <c r="G1403" s="281">
        <v>768051.19018409075</v>
      </c>
      <c r="H1403" s="175"/>
      <c r="I1403" s="88">
        <f t="shared" si="113"/>
        <v>768051.19018409075</v>
      </c>
      <c r="J1403" s="163">
        <f t="shared" si="108"/>
        <v>0</v>
      </c>
      <c r="K1403" s="155">
        <f t="shared" si="109"/>
        <v>0</v>
      </c>
      <c r="L1403" s="155">
        <f>IF(J1403=1,SUM($J$6:J1403),0)</f>
        <v>0</v>
      </c>
      <c r="M1403" s="155">
        <f>IF(K1403=1,SUM($K$6:K1403),0)</f>
        <v>0</v>
      </c>
      <c r="N1403" s="165">
        <f t="shared" si="110"/>
        <v>0</v>
      </c>
      <c r="O1403" s="155">
        <f t="shared" si="111"/>
        <v>0</v>
      </c>
      <c r="P1403" s="155">
        <f>IF(O1403=1,SUM($O$6:O1403),0)</f>
        <v>0</v>
      </c>
    </row>
    <row r="1404" spans="1:16" ht="15" customHeight="1">
      <c r="A1404" s="15"/>
      <c r="B1404" s="194">
        <v>19</v>
      </c>
      <c r="C1404" s="109" t="s">
        <v>444</v>
      </c>
      <c r="D1404" s="279" t="s">
        <v>47</v>
      </c>
      <c r="E1404" s="280" t="s">
        <v>100</v>
      </c>
      <c r="F1404" s="281">
        <v>755996.11696758063</v>
      </c>
      <c r="G1404" s="281">
        <v>755996.11696758063</v>
      </c>
      <c r="H1404" s="175"/>
      <c r="I1404" s="88">
        <f t="shared" si="113"/>
        <v>755996.11696758063</v>
      </c>
      <c r="J1404" s="163">
        <f t="shared" si="108"/>
        <v>0</v>
      </c>
      <c r="K1404" s="155">
        <f t="shared" si="109"/>
        <v>0</v>
      </c>
      <c r="L1404" s="155">
        <f>IF(J1404=1,SUM($J$6:J1404),0)</f>
        <v>0</v>
      </c>
      <c r="M1404" s="155">
        <f>IF(K1404=1,SUM($K$6:K1404),0)</f>
        <v>0</v>
      </c>
      <c r="N1404" s="165">
        <f t="shared" si="110"/>
        <v>0</v>
      </c>
      <c r="O1404" s="155">
        <f t="shared" si="111"/>
        <v>0</v>
      </c>
      <c r="P1404" s="155">
        <f>IF(O1404=1,SUM($O$6:O1404),0)</f>
        <v>0</v>
      </c>
    </row>
    <row r="1405" spans="1:16" ht="15" customHeight="1">
      <c r="A1405" s="15"/>
      <c r="B1405" s="194">
        <v>20</v>
      </c>
      <c r="C1405" s="109" t="s">
        <v>445</v>
      </c>
      <c r="D1405" s="279" t="s">
        <v>47</v>
      </c>
      <c r="E1405" s="280" t="s">
        <v>100</v>
      </c>
      <c r="F1405" s="281">
        <v>589800</v>
      </c>
      <c r="G1405" s="281">
        <v>589800</v>
      </c>
      <c r="H1405" s="175"/>
      <c r="I1405" s="176">
        <f t="shared" si="113"/>
        <v>589800</v>
      </c>
      <c r="J1405" s="163">
        <f t="shared" si="108"/>
        <v>0</v>
      </c>
      <c r="K1405" s="155">
        <f t="shared" si="109"/>
        <v>0</v>
      </c>
      <c r="L1405" s="155">
        <f>IF(J1405=1,SUM($J$6:J1405),0)</f>
        <v>0</v>
      </c>
      <c r="M1405" s="155">
        <f>IF(K1405=1,SUM($K$6:K1405),0)</f>
        <v>0</v>
      </c>
      <c r="N1405" s="165">
        <f t="shared" si="110"/>
        <v>0</v>
      </c>
      <c r="O1405" s="155">
        <f t="shared" si="111"/>
        <v>0</v>
      </c>
      <c r="P1405" s="155">
        <f>IF(O1405=1,SUM($O$6:O1405),0)</f>
        <v>0</v>
      </c>
    </row>
    <row r="1406" spans="1:16" ht="15" customHeight="1">
      <c r="A1406" s="15"/>
      <c r="B1406" s="194">
        <v>21</v>
      </c>
      <c r="C1406" s="109" t="s">
        <v>446</v>
      </c>
      <c r="D1406" s="279" t="s">
        <v>47</v>
      </c>
      <c r="E1406" s="280" t="s">
        <v>100</v>
      </c>
      <c r="F1406" s="281">
        <v>832055.45603276498</v>
      </c>
      <c r="G1406" s="281">
        <v>832055.45603276498</v>
      </c>
      <c r="H1406" s="175"/>
      <c r="I1406" s="176">
        <f t="shared" si="113"/>
        <v>832055.45603276498</v>
      </c>
      <c r="J1406" s="163">
        <f t="shared" si="108"/>
        <v>0</v>
      </c>
      <c r="K1406" s="155">
        <f t="shared" si="109"/>
        <v>0</v>
      </c>
      <c r="L1406" s="155">
        <f>IF(J1406=1,SUM($J$6:J1406),0)</f>
        <v>0</v>
      </c>
      <c r="M1406" s="155">
        <f>IF(K1406=1,SUM($K$6:K1406),0)</f>
        <v>0</v>
      </c>
      <c r="N1406" s="165">
        <f t="shared" si="110"/>
        <v>0</v>
      </c>
      <c r="O1406" s="155">
        <f t="shared" si="111"/>
        <v>0</v>
      </c>
      <c r="P1406" s="155">
        <f>IF(O1406=1,SUM($O$6:O1406),0)</f>
        <v>0</v>
      </c>
    </row>
    <row r="1407" spans="1:16" ht="15" customHeight="1">
      <c r="A1407" s="15"/>
      <c r="B1407" s="194">
        <v>22</v>
      </c>
      <c r="C1407" s="109" t="s">
        <v>447</v>
      </c>
      <c r="D1407" s="279" t="s">
        <v>47</v>
      </c>
      <c r="E1407" s="280" t="s">
        <v>100</v>
      </c>
      <c r="F1407" s="281">
        <v>636000</v>
      </c>
      <c r="G1407" s="281">
        <v>636000</v>
      </c>
      <c r="H1407" s="175"/>
      <c r="I1407" s="176">
        <f t="shared" si="113"/>
        <v>636000</v>
      </c>
      <c r="J1407" s="163">
        <f t="shared" si="108"/>
        <v>0</v>
      </c>
      <c r="K1407" s="155">
        <f t="shared" si="109"/>
        <v>0</v>
      </c>
      <c r="L1407" s="155">
        <f>IF(J1407=1,SUM($J$6:J1407),0)</f>
        <v>0</v>
      </c>
      <c r="M1407" s="155">
        <f>IF(K1407=1,SUM($K$6:K1407),0)</f>
        <v>0</v>
      </c>
      <c r="N1407" s="165">
        <f t="shared" si="110"/>
        <v>0</v>
      </c>
      <c r="O1407" s="155">
        <f t="shared" si="111"/>
        <v>0</v>
      </c>
      <c r="P1407" s="155">
        <f>IF(O1407=1,SUM($O$6:O1407),0)</f>
        <v>0</v>
      </c>
    </row>
    <row r="1408" spans="1:16" ht="15" customHeight="1">
      <c r="A1408" s="15"/>
      <c r="B1408" s="194">
        <v>23</v>
      </c>
      <c r="C1408" s="109" t="s">
        <v>448</v>
      </c>
      <c r="D1408" s="279" t="s">
        <v>47</v>
      </c>
      <c r="E1408" s="280" t="s">
        <v>100</v>
      </c>
      <c r="F1408" s="281">
        <v>842833.50878142437</v>
      </c>
      <c r="G1408" s="281">
        <v>842833.50878142437</v>
      </c>
      <c r="H1408" s="175"/>
      <c r="I1408" s="176">
        <f t="shared" si="113"/>
        <v>842833.50878142437</v>
      </c>
      <c r="J1408" s="163">
        <f t="shared" si="108"/>
        <v>0</v>
      </c>
      <c r="K1408" s="155">
        <f t="shared" si="109"/>
        <v>0</v>
      </c>
      <c r="L1408" s="155">
        <f>IF(J1408=1,SUM($J$6:J1408),0)</f>
        <v>0</v>
      </c>
      <c r="M1408" s="155">
        <f>IF(K1408=1,SUM($K$6:K1408),0)</f>
        <v>0</v>
      </c>
      <c r="N1408" s="165">
        <f t="shared" si="110"/>
        <v>0</v>
      </c>
      <c r="O1408" s="155">
        <f t="shared" si="111"/>
        <v>0</v>
      </c>
      <c r="P1408" s="155">
        <f>IF(O1408=1,SUM($O$6:O1408),0)</f>
        <v>0</v>
      </c>
    </row>
    <row r="1409" spans="1:16" ht="15" customHeight="1">
      <c r="A1409" s="15"/>
      <c r="B1409" s="194">
        <v>24</v>
      </c>
      <c r="C1409" s="109" t="s">
        <v>449</v>
      </c>
      <c r="D1409" s="279" t="s">
        <v>47</v>
      </c>
      <c r="E1409" s="280" t="s">
        <v>100</v>
      </c>
      <c r="F1409" s="281">
        <v>762000</v>
      </c>
      <c r="G1409" s="281">
        <v>762000</v>
      </c>
      <c r="H1409" s="175"/>
      <c r="I1409" s="176">
        <f t="shared" si="113"/>
        <v>762000</v>
      </c>
      <c r="J1409" s="163">
        <f t="shared" si="108"/>
        <v>0</v>
      </c>
      <c r="K1409" s="155">
        <f t="shared" si="109"/>
        <v>0</v>
      </c>
      <c r="L1409" s="155">
        <f>IF(J1409=1,SUM($J$6:J1409),0)</f>
        <v>0</v>
      </c>
      <c r="M1409" s="155">
        <f>IF(K1409=1,SUM($K$6:K1409),0)</f>
        <v>0</v>
      </c>
      <c r="N1409" s="165">
        <f t="shared" si="110"/>
        <v>0</v>
      </c>
      <c r="O1409" s="155">
        <f t="shared" si="111"/>
        <v>0</v>
      </c>
      <c r="P1409" s="155">
        <f>IF(O1409=1,SUM($O$6:O1409),0)</f>
        <v>0</v>
      </c>
    </row>
    <row r="1410" spans="1:16" ht="15" customHeight="1">
      <c r="A1410" s="15"/>
      <c r="B1410" s="194">
        <v>25</v>
      </c>
      <c r="C1410" s="109" t="s">
        <v>450</v>
      </c>
      <c r="D1410" s="279" t="s">
        <v>47</v>
      </c>
      <c r="E1410" s="280" t="s">
        <v>100</v>
      </c>
      <c r="F1410" s="281">
        <v>902019.15073140874</v>
      </c>
      <c r="G1410" s="281">
        <v>902019.15073140874</v>
      </c>
      <c r="H1410" s="175"/>
      <c r="I1410" s="176">
        <f t="shared" si="113"/>
        <v>902019.15073140874</v>
      </c>
      <c r="J1410" s="163">
        <f t="shared" si="108"/>
        <v>0</v>
      </c>
      <c r="K1410" s="155">
        <f t="shared" si="109"/>
        <v>0</v>
      </c>
      <c r="L1410" s="155">
        <f>IF(J1410=1,SUM($J$6:J1410),0)</f>
        <v>0</v>
      </c>
      <c r="M1410" s="155">
        <f>IF(K1410=1,SUM($K$6:K1410),0)</f>
        <v>0</v>
      </c>
      <c r="N1410" s="165">
        <f t="shared" si="110"/>
        <v>0</v>
      </c>
      <c r="O1410" s="155">
        <f t="shared" si="111"/>
        <v>0</v>
      </c>
      <c r="P1410" s="155">
        <f>IF(O1410=1,SUM($O$6:O1410),0)</f>
        <v>0</v>
      </c>
    </row>
    <row r="1411" spans="1:16" ht="15" customHeight="1">
      <c r="A1411" s="15"/>
      <c r="B1411" s="194">
        <v>26</v>
      </c>
      <c r="C1411" s="109" t="s">
        <v>451</v>
      </c>
      <c r="D1411" s="279" t="s">
        <v>47</v>
      </c>
      <c r="E1411" s="280" t="s">
        <v>100</v>
      </c>
      <c r="F1411" s="281">
        <v>902019.15073140874</v>
      </c>
      <c r="G1411" s="281">
        <v>902019.15073140874</v>
      </c>
      <c r="H1411" s="175"/>
      <c r="I1411" s="176">
        <f t="shared" si="113"/>
        <v>902019.15073140874</v>
      </c>
      <c r="J1411" s="163">
        <f t="shared" si="108"/>
        <v>0</v>
      </c>
      <c r="K1411" s="155">
        <f t="shared" si="109"/>
        <v>0</v>
      </c>
      <c r="L1411" s="155">
        <f>IF(J1411=1,SUM($J$6:J1411),0)</f>
        <v>0</v>
      </c>
      <c r="M1411" s="155">
        <f>IF(K1411=1,SUM($K$6:K1411),0)</f>
        <v>0</v>
      </c>
      <c r="N1411" s="165">
        <f t="shared" si="110"/>
        <v>0</v>
      </c>
      <c r="O1411" s="155">
        <f t="shared" si="111"/>
        <v>0</v>
      </c>
      <c r="P1411" s="155">
        <f>IF(O1411=1,SUM($O$6:O1411),0)</f>
        <v>0</v>
      </c>
    </row>
    <row r="1412" spans="1:16" ht="15" customHeight="1">
      <c r="A1412" s="15"/>
      <c r="B1412" s="194"/>
      <c r="C1412" s="109"/>
      <c r="D1412" s="279" t="s">
        <v>48</v>
      </c>
      <c r="E1412" s="280"/>
      <c r="F1412" s="281">
        <v>0</v>
      </c>
      <c r="G1412" s="281">
        <v>0</v>
      </c>
      <c r="H1412" s="177"/>
      <c r="I1412" s="176">
        <f t="shared" si="113"/>
        <v>0</v>
      </c>
      <c r="J1412" s="163">
        <f t="shared" si="108"/>
        <v>0</v>
      </c>
      <c r="K1412" s="155">
        <f t="shared" si="109"/>
        <v>0</v>
      </c>
      <c r="L1412" s="155">
        <f>IF(J1412=1,SUM($J$6:J1412),0)</f>
        <v>0</v>
      </c>
      <c r="M1412" s="155">
        <f>IF(K1412=1,SUM($K$6:K1412),0)</f>
        <v>0</v>
      </c>
      <c r="N1412" s="165">
        <f t="shared" si="110"/>
        <v>0</v>
      </c>
      <c r="O1412" s="155">
        <f t="shared" si="111"/>
        <v>0</v>
      </c>
      <c r="P1412" s="155">
        <f>IF(O1412=1,SUM($O$6:O1412),0)</f>
        <v>0</v>
      </c>
    </row>
    <row r="1413" spans="1:16" ht="15" customHeight="1">
      <c r="A1413" s="15"/>
      <c r="B1413" s="194" t="s">
        <v>1031</v>
      </c>
      <c r="C1413" s="109" t="s">
        <v>789</v>
      </c>
      <c r="D1413" s="279" t="s">
        <v>48</v>
      </c>
      <c r="E1413" s="280"/>
      <c r="F1413" s="281">
        <v>0</v>
      </c>
      <c r="G1413" s="281">
        <v>0</v>
      </c>
      <c r="H1413" s="177"/>
      <c r="I1413" s="176">
        <f t="shared" si="113"/>
        <v>0</v>
      </c>
      <c r="J1413" s="163">
        <f t="shared" si="108"/>
        <v>0</v>
      </c>
      <c r="K1413" s="155">
        <f t="shared" si="109"/>
        <v>0</v>
      </c>
      <c r="L1413" s="155">
        <f>IF(J1413=1,SUM($J$6:J1413),0)</f>
        <v>0</v>
      </c>
      <c r="M1413" s="155">
        <f>IF(K1413=1,SUM($K$6:K1413),0)</f>
        <v>0</v>
      </c>
      <c r="N1413" s="165">
        <f t="shared" si="110"/>
        <v>0</v>
      </c>
      <c r="O1413" s="155">
        <f t="shared" si="111"/>
        <v>0</v>
      </c>
      <c r="P1413" s="155">
        <f>IF(O1413=1,SUM($O$6:O1413),0)</f>
        <v>0</v>
      </c>
    </row>
    <row r="1414" spans="1:16" ht="15" customHeight="1">
      <c r="A1414" s="15"/>
      <c r="B1414" s="194">
        <v>1</v>
      </c>
      <c r="C1414" s="109" t="s">
        <v>1095</v>
      </c>
      <c r="D1414" s="279" t="s">
        <v>47</v>
      </c>
      <c r="E1414" s="280" t="s">
        <v>14</v>
      </c>
      <c r="F1414" s="281">
        <v>96180</v>
      </c>
      <c r="G1414" s="281">
        <v>96180</v>
      </c>
      <c r="H1414" s="177"/>
      <c r="I1414" s="176">
        <f t="shared" si="113"/>
        <v>96180</v>
      </c>
      <c r="J1414" s="163">
        <f t="shared" si="108"/>
        <v>0</v>
      </c>
      <c r="K1414" s="155">
        <f t="shared" si="109"/>
        <v>0</v>
      </c>
      <c r="L1414" s="155">
        <f>IF(J1414=1,SUM($J$6:J1414),0)</f>
        <v>0</v>
      </c>
      <c r="M1414" s="155">
        <f>IF(K1414=1,SUM($K$6:K1414),0)</f>
        <v>0</v>
      </c>
      <c r="N1414" s="165">
        <f t="shared" si="110"/>
        <v>0</v>
      </c>
      <c r="O1414" s="155">
        <f t="shared" si="111"/>
        <v>0</v>
      </c>
      <c r="P1414" s="155">
        <f>IF(O1414=1,SUM($O$6:O1414),0)</f>
        <v>0</v>
      </c>
    </row>
    <row r="1415" spans="1:16" ht="15" customHeight="1">
      <c r="A1415" s="15"/>
      <c r="B1415" s="194">
        <v>2</v>
      </c>
      <c r="C1415" s="109" t="s">
        <v>970</v>
      </c>
      <c r="D1415" s="279" t="s">
        <v>47</v>
      </c>
      <c r="E1415" s="280" t="s">
        <v>14</v>
      </c>
      <c r="F1415" s="281">
        <v>257820</v>
      </c>
      <c r="G1415" s="281">
        <v>257820</v>
      </c>
      <c r="H1415" s="177"/>
      <c r="I1415" s="176">
        <f t="shared" si="113"/>
        <v>257820</v>
      </c>
      <c r="J1415" s="163">
        <f t="shared" si="108"/>
        <v>0</v>
      </c>
      <c r="K1415" s="155">
        <f t="shared" si="109"/>
        <v>0</v>
      </c>
      <c r="L1415" s="155">
        <f>IF(J1415=1,SUM($J$6:J1415),0)</f>
        <v>0</v>
      </c>
      <c r="M1415" s="155">
        <f>IF(K1415=1,SUM($K$6:K1415),0)</f>
        <v>0</v>
      </c>
      <c r="N1415" s="165">
        <f t="shared" si="110"/>
        <v>0</v>
      </c>
      <c r="O1415" s="155">
        <f t="shared" si="111"/>
        <v>0</v>
      </c>
      <c r="P1415" s="155">
        <f>IF(O1415=1,SUM($O$6:O1415),0)</f>
        <v>0</v>
      </c>
    </row>
    <row r="1416" spans="1:16" ht="15" customHeight="1">
      <c r="A1416" s="15"/>
      <c r="B1416" s="194">
        <v>3</v>
      </c>
      <c r="C1416" s="109" t="s">
        <v>971</v>
      </c>
      <c r="D1416" s="279" t="s">
        <v>47</v>
      </c>
      <c r="E1416" s="280" t="s">
        <v>14</v>
      </c>
      <c r="F1416" s="281">
        <v>299160</v>
      </c>
      <c r="G1416" s="281">
        <v>299160</v>
      </c>
      <c r="H1416" s="177"/>
      <c r="I1416" s="176">
        <f t="shared" si="113"/>
        <v>299160</v>
      </c>
      <c r="J1416" s="163">
        <f t="shared" si="108"/>
        <v>0</v>
      </c>
      <c r="K1416" s="155">
        <f t="shared" si="109"/>
        <v>0</v>
      </c>
      <c r="L1416" s="155">
        <f>IF(J1416=1,SUM($J$6:J1416),0)</f>
        <v>0</v>
      </c>
      <c r="M1416" s="155">
        <f>IF(K1416=1,SUM($K$6:K1416),0)</f>
        <v>0</v>
      </c>
      <c r="N1416" s="165">
        <f t="shared" si="110"/>
        <v>0</v>
      </c>
      <c r="O1416" s="155">
        <f t="shared" si="111"/>
        <v>0</v>
      </c>
      <c r="P1416" s="155">
        <f>IF(O1416=1,SUM($O$6:O1416),0)</f>
        <v>0</v>
      </c>
    </row>
    <row r="1417" spans="1:16" ht="15" customHeight="1">
      <c r="A1417" s="15"/>
      <c r="B1417" s="194">
        <v>4</v>
      </c>
      <c r="C1417" s="109" t="s">
        <v>972</v>
      </c>
      <c r="D1417" s="279" t="s">
        <v>47</v>
      </c>
      <c r="E1417" s="280" t="s">
        <v>14</v>
      </c>
      <c r="F1417" s="281">
        <v>246960</v>
      </c>
      <c r="G1417" s="281">
        <v>246960</v>
      </c>
      <c r="H1417" s="177"/>
      <c r="I1417" s="176">
        <f t="shared" si="113"/>
        <v>246960</v>
      </c>
      <c r="J1417" s="163">
        <f t="shared" ref="J1417:J1454" si="114">IF(D1417="MDU-KD",1,0)</f>
        <v>0</v>
      </c>
      <c r="K1417" s="155">
        <f t="shared" ref="K1417:K1454" si="115">IF(D1417="HDW",1,0)</f>
        <v>0</v>
      </c>
      <c r="L1417" s="155">
        <f>IF(J1417=1,SUM($J$6:J1417),0)</f>
        <v>0</v>
      </c>
      <c r="M1417" s="155">
        <f>IF(K1417=1,SUM($K$6:K1417),0)</f>
        <v>0</v>
      </c>
      <c r="N1417" s="165">
        <f t="shared" ref="N1417:N1454" si="116">IF(L1417=0,M1417,L1417)</f>
        <v>0</v>
      </c>
      <c r="O1417" s="155">
        <f t="shared" ref="O1417:O1454" si="117">IF(E1417=0,0,IF(LEFT(C1417,11)="Tiang Beton",1,0))</f>
        <v>0</v>
      </c>
      <c r="P1417" s="155">
        <f>IF(O1417=1,SUM($O$6:O1417),0)</f>
        <v>0</v>
      </c>
    </row>
    <row r="1418" spans="1:16" ht="15" customHeight="1">
      <c r="A1418" s="15"/>
      <c r="B1418" s="194">
        <v>5</v>
      </c>
      <c r="C1418" s="109" t="s">
        <v>973</v>
      </c>
      <c r="D1418" s="279" t="s">
        <v>47</v>
      </c>
      <c r="E1418" s="280" t="s">
        <v>14</v>
      </c>
      <c r="F1418" s="281">
        <v>286461</v>
      </c>
      <c r="G1418" s="281">
        <v>286461</v>
      </c>
      <c r="H1418" s="177"/>
      <c r="I1418" s="176">
        <f t="shared" si="113"/>
        <v>286461</v>
      </c>
      <c r="J1418" s="163">
        <f t="shared" si="114"/>
        <v>0</v>
      </c>
      <c r="K1418" s="155">
        <f t="shared" si="115"/>
        <v>0</v>
      </c>
      <c r="L1418" s="155">
        <f>IF(J1418=1,SUM($J$6:J1418),0)</f>
        <v>0</v>
      </c>
      <c r="M1418" s="155">
        <f>IF(K1418=1,SUM($K$6:K1418),0)</f>
        <v>0</v>
      </c>
      <c r="N1418" s="165">
        <f t="shared" si="116"/>
        <v>0</v>
      </c>
      <c r="O1418" s="155">
        <f t="shared" si="117"/>
        <v>0</v>
      </c>
      <c r="P1418" s="155">
        <f>IF(O1418=1,SUM($O$6:O1418),0)</f>
        <v>0</v>
      </c>
    </row>
    <row r="1419" spans="1:16" ht="15" customHeight="1">
      <c r="A1419" s="15"/>
      <c r="B1419" s="194">
        <v>6</v>
      </c>
      <c r="C1419" s="109" t="s">
        <v>974</v>
      </c>
      <c r="D1419" s="279" t="s">
        <v>47</v>
      </c>
      <c r="E1419" s="280" t="s">
        <v>14</v>
      </c>
      <c r="F1419" s="281">
        <v>259308</v>
      </c>
      <c r="G1419" s="281">
        <v>259308</v>
      </c>
      <c r="H1419" s="177"/>
      <c r="I1419" s="176"/>
      <c r="J1419" s="163">
        <f t="shared" si="114"/>
        <v>0</v>
      </c>
      <c r="K1419" s="155">
        <f t="shared" si="115"/>
        <v>0</v>
      </c>
      <c r="L1419" s="155">
        <f>IF(J1419=1,SUM($J$6:J1419),0)</f>
        <v>0</v>
      </c>
      <c r="M1419" s="155">
        <f>IF(K1419=1,SUM($K$6:K1419),0)</f>
        <v>0</v>
      </c>
      <c r="N1419" s="165">
        <f t="shared" si="116"/>
        <v>0</v>
      </c>
      <c r="O1419" s="155">
        <f t="shared" si="117"/>
        <v>0</v>
      </c>
      <c r="P1419" s="155">
        <f>IF(O1419=1,SUM($O$6:O1419),0)</f>
        <v>0</v>
      </c>
    </row>
    <row r="1420" spans="1:16" ht="15" customHeight="1">
      <c r="A1420" s="15"/>
      <c r="B1420" s="194">
        <v>7</v>
      </c>
      <c r="C1420" s="109" t="s">
        <v>975</v>
      </c>
      <c r="D1420" s="279" t="s">
        <v>47</v>
      </c>
      <c r="E1420" s="280" t="s">
        <v>14</v>
      </c>
      <c r="F1420" s="281">
        <v>300784.05</v>
      </c>
      <c r="G1420" s="281">
        <v>300784.05</v>
      </c>
      <c r="H1420" s="177"/>
      <c r="I1420" s="176"/>
      <c r="J1420" s="163">
        <f t="shared" si="114"/>
        <v>0</v>
      </c>
      <c r="K1420" s="155">
        <f t="shared" si="115"/>
        <v>0</v>
      </c>
      <c r="L1420" s="155">
        <f>IF(J1420=1,SUM($J$6:J1420),0)</f>
        <v>0</v>
      </c>
      <c r="M1420" s="155">
        <f>IF(K1420=1,SUM($K$6:K1420),0)</f>
        <v>0</v>
      </c>
      <c r="N1420" s="165">
        <f t="shared" si="116"/>
        <v>0</v>
      </c>
      <c r="O1420" s="155">
        <f t="shared" si="117"/>
        <v>0</v>
      </c>
      <c r="P1420" s="155">
        <f>IF(O1420=1,SUM($O$6:O1420),0)</f>
        <v>0</v>
      </c>
    </row>
    <row r="1421" spans="1:16" ht="15" customHeight="1">
      <c r="A1421" s="15"/>
      <c r="B1421" s="194">
        <v>8</v>
      </c>
      <c r="C1421" s="109" t="s">
        <v>452</v>
      </c>
      <c r="D1421" s="279" t="s">
        <v>47</v>
      </c>
      <c r="E1421" s="280" t="s">
        <v>14</v>
      </c>
      <c r="F1421" s="281">
        <v>300600</v>
      </c>
      <c r="G1421" s="281">
        <v>300600</v>
      </c>
      <c r="H1421" s="177"/>
      <c r="I1421" s="176">
        <f t="shared" si="113"/>
        <v>300600</v>
      </c>
      <c r="J1421" s="163">
        <f t="shared" si="114"/>
        <v>0</v>
      </c>
      <c r="K1421" s="155">
        <f t="shared" si="115"/>
        <v>0</v>
      </c>
      <c r="L1421" s="155">
        <f>IF(J1421=1,SUM($J$6:J1421),0)</f>
        <v>0</v>
      </c>
      <c r="M1421" s="155">
        <f>IF(K1421=1,SUM($K$6:K1421),0)</f>
        <v>0</v>
      </c>
      <c r="N1421" s="165">
        <f t="shared" si="116"/>
        <v>0</v>
      </c>
      <c r="O1421" s="155">
        <f t="shared" si="117"/>
        <v>0</v>
      </c>
      <c r="P1421" s="155">
        <f>IF(O1421=1,SUM($O$6:O1421),0)</f>
        <v>0</v>
      </c>
    </row>
    <row r="1422" spans="1:16" ht="15" customHeight="1">
      <c r="A1422" s="15"/>
      <c r="B1422" s="194">
        <v>9</v>
      </c>
      <c r="C1422" s="109" t="s">
        <v>453</v>
      </c>
      <c r="D1422" s="279" t="s">
        <v>47</v>
      </c>
      <c r="E1422" s="280" t="s">
        <v>14</v>
      </c>
      <c r="F1422" s="281">
        <v>358140</v>
      </c>
      <c r="G1422" s="281">
        <v>358140</v>
      </c>
      <c r="H1422" s="177"/>
      <c r="I1422" s="176">
        <f t="shared" si="113"/>
        <v>358140</v>
      </c>
      <c r="J1422" s="163">
        <f t="shared" si="114"/>
        <v>0</v>
      </c>
      <c r="K1422" s="155">
        <f t="shared" si="115"/>
        <v>0</v>
      </c>
      <c r="L1422" s="155">
        <f>IF(J1422=1,SUM($J$6:J1422),0)</f>
        <v>0</v>
      </c>
      <c r="M1422" s="155">
        <f>IF(K1422=1,SUM($K$6:K1422),0)</f>
        <v>0</v>
      </c>
      <c r="N1422" s="165">
        <f t="shared" si="116"/>
        <v>0</v>
      </c>
      <c r="O1422" s="155">
        <f t="shared" si="117"/>
        <v>0</v>
      </c>
      <c r="P1422" s="155">
        <f>IF(O1422=1,SUM($O$6:O1422),0)</f>
        <v>0</v>
      </c>
    </row>
    <row r="1423" spans="1:16" ht="15" customHeight="1">
      <c r="A1423" s="15"/>
      <c r="B1423" s="194">
        <v>10</v>
      </c>
      <c r="C1423" s="109" t="s">
        <v>454</v>
      </c>
      <c r="D1423" s="279" t="s">
        <v>47</v>
      </c>
      <c r="E1423" s="280" t="s">
        <v>14</v>
      </c>
      <c r="F1423" s="281">
        <v>341777.99941898551</v>
      </c>
      <c r="G1423" s="281">
        <v>341777.99941898551</v>
      </c>
      <c r="H1423" s="177"/>
      <c r="I1423" s="176">
        <f t="shared" si="113"/>
        <v>341777.99941898551</v>
      </c>
      <c r="J1423" s="163">
        <f t="shared" si="114"/>
        <v>0</v>
      </c>
      <c r="K1423" s="155">
        <f t="shared" si="115"/>
        <v>0</v>
      </c>
      <c r="L1423" s="155">
        <f>IF(J1423=1,SUM($J$6:J1423),0)</f>
        <v>0</v>
      </c>
      <c r="M1423" s="155">
        <f>IF(K1423=1,SUM($K$6:K1423),0)</f>
        <v>0</v>
      </c>
      <c r="N1423" s="165">
        <f t="shared" si="116"/>
        <v>0</v>
      </c>
      <c r="O1423" s="155">
        <f t="shared" si="117"/>
        <v>0</v>
      </c>
      <c r="P1423" s="155">
        <f>IF(O1423=1,SUM($O$6:O1423),0)</f>
        <v>0</v>
      </c>
    </row>
    <row r="1424" spans="1:16" ht="15" customHeight="1">
      <c r="A1424" s="15"/>
      <c r="B1424" s="194">
        <v>11</v>
      </c>
      <c r="C1424" s="109" t="s">
        <v>455</v>
      </c>
      <c r="D1424" s="279" t="s">
        <v>47</v>
      </c>
      <c r="E1424" s="280" t="s">
        <v>14</v>
      </c>
      <c r="F1424" s="281">
        <v>395879.58401850733</v>
      </c>
      <c r="G1424" s="281">
        <v>395879.58401850733</v>
      </c>
      <c r="H1424" s="177"/>
      <c r="I1424" s="176">
        <f t="shared" si="113"/>
        <v>395879.58401850733</v>
      </c>
      <c r="J1424" s="163">
        <f t="shared" si="114"/>
        <v>0</v>
      </c>
      <c r="K1424" s="155">
        <f t="shared" si="115"/>
        <v>0</v>
      </c>
      <c r="L1424" s="155">
        <f>IF(J1424=1,SUM($J$6:J1424),0)</f>
        <v>0</v>
      </c>
      <c r="M1424" s="155">
        <f>IF(K1424=1,SUM($K$6:K1424),0)</f>
        <v>0</v>
      </c>
      <c r="N1424" s="165">
        <f t="shared" si="116"/>
        <v>0</v>
      </c>
      <c r="O1424" s="155">
        <f t="shared" si="117"/>
        <v>0</v>
      </c>
      <c r="P1424" s="155">
        <f>IF(O1424=1,SUM($O$6:O1424),0)</f>
        <v>0</v>
      </c>
    </row>
    <row r="1425" spans="1:16" ht="15" customHeight="1">
      <c r="A1425" s="15"/>
      <c r="B1425" s="194">
        <v>12</v>
      </c>
      <c r="C1425" s="109" t="s">
        <v>456</v>
      </c>
      <c r="D1425" s="279" t="s">
        <v>47</v>
      </c>
      <c r="E1425" s="280" t="s">
        <v>14</v>
      </c>
      <c r="F1425" s="281">
        <v>6240</v>
      </c>
      <c r="G1425" s="281">
        <v>6240</v>
      </c>
      <c r="H1425" s="177"/>
      <c r="I1425" s="176">
        <f t="shared" si="113"/>
        <v>6240</v>
      </c>
      <c r="J1425" s="163">
        <f t="shared" si="114"/>
        <v>0</v>
      </c>
      <c r="K1425" s="155">
        <f t="shared" si="115"/>
        <v>0</v>
      </c>
      <c r="L1425" s="155">
        <f>IF(J1425=1,SUM($J$6:J1425),0)</f>
        <v>0</v>
      </c>
      <c r="M1425" s="155">
        <f>IF(K1425=1,SUM($K$6:K1425),0)</f>
        <v>0</v>
      </c>
      <c r="N1425" s="165">
        <f t="shared" si="116"/>
        <v>0</v>
      </c>
      <c r="O1425" s="155">
        <f t="shared" si="117"/>
        <v>0</v>
      </c>
      <c r="P1425" s="155">
        <f>IF(O1425=1,SUM($O$6:O1425),0)</f>
        <v>0</v>
      </c>
    </row>
    <row r="1426" spans="1:16" ht="15" customHeight="1">
      <c r="A1426" s="15"/>
      <c r="B1426" s="194">
        <v>13</v>
      </c>
      <c r="C1426" s="109" t="s">
        <v>457</v>
      </c>
      <c r="D1426" s="279" t="s">
        <v>47</v>
      </c>
      <c r="E1426" s="280" t="s">
        <v>14</v>
      </c>
      <c r="F1426" s="281">
        <v>5760</v>
      </c>
      <c r="G1426" s="281">
        <v>5760</v>
      </c>
      <c r="H1426" s="177"/>
      <c r="I1426" s="176">
        <f t="shared" si="113"/>
        <v>5760</v>
      </c>
      <c r="J1426" s="163">
        <f t="shared" si="114"/>
        <v>0</v>
      </c>
      <c r="K1426" s="155">
        <f t="shared" si="115"/>
        <v>0</v>
      </c>
      <c r="L1426" s="155">
        <f>IF(J1426=1,SUM($J$6:J1426),0)</f>
        <v>0</v>
      </c>
      <c r="M1426" s="155">
        <f>IF(K1426=1,SUM($K$6:K1426),0)</f>
        <v>0</v>
      </c>
      <c r="N1426" s="165">
        <f t="shared" si="116"/>
        <v>0</v>
      </c>
      <c r="O1426" s="155">
        <f t="shared" si="117"/>
        <v>0</v>
      </c>
      <c r="P1426" s="155">
        <f>IF(O1426=1,SUM($O$6:O1426),0)</f>
        <v>0</v>
      </c>
    </row>
    <row r="1427" spans="1:16" ht="15" customHeight="1">
      <c r="A1427" s="15"/>
      <c r="B1427" s="194">
        <v>14</v>
      </c>
      <c r="C1427" s="109" t="s">
        <v>458</v>
      </c>
      <c r="D1427" s="279" t="s">
        <v>47</v>
      </c>
      <c r="E1427" s="280" t="s">
        <v>297</v>
      </c>
      <c r="F1427" s="281">
        <v>337284.9788645666</v>
      </c>
      <c r="G1427" s="281">
        <v>337284.9788645666</v>
      </c>
      <c r="H1427" s="177"/>
      <c r="I1427" s="176">
        <f t="shared" si="113"/>
        <v>337284.9788645666</v>
      </c>
      <c r="J1427" s="163">
        <f t="shared" si="114"/>
        <v>0</v>
      </c>
      <c r="K1427" s="155">
        <f t="shared" si="115"/>
        <v>0</v>
      </c>
      <c r="L1427" s="155">
        <f>IF(J1427=1,SUM($J$6:J1427),0)</f>
        <v>0</v>
      </c>
      <c r="M1427" s="155">
        <f>IF(K1427=1,SUM($K$6:K1427),0)</f>
        <v>0</v>
      </c>
      <c r="N1427" s="165">
        <f t="shared" si="116"/>
        <v>0</v>
      </c>
      <c r="O1427" s="155">
        <f t="shared" si="117"/>
        <v>0</v>
      </c>
      <c r="P1427" s="155">
        <f>IF(O1427=1,SUM($O$6:O1427),0)</f>
        <v>0</v>
      </c>
    </row>
    <row r="1428" spans="1:16" ht="15" customHeight="1">
      <c r="A1428" s="15"/>
      <c r="B1428" s="194">
        <v>15</v>
      </c>
      <c r="C1428" s="109" t="s">
        <v>976</v>
      </c>
      <c r="D1428" s="279" t="s">
        <v>47</v>
      </c>
      <c r="E1428" s="280" t="s">
        <v>297</v>
      </c>
      <c r="F1428" s="281">
        <v>269827.98309165332</v>
      </c>
      <c r="G1428" s="281">
        <v>269827.98309165332</v>
      </c>
      <c r="H1428" s="177"/>
      <c r="I1428" s="176">
        <f t="shared" si="113"/>
        <v>269827.98309165332</v>
      </c>
      <c r="J1428" s="163">
        <f t="shared" si="114"/>
        <v>0</v>
      </c>
      <c r="K1428" s="155">
        <f t="shared" si="115"/>
        <v>0</v>
      </c>
      <c r="L1428" s="155">
        <f>IF(J1428=1,SUM($J$6:J1428),0)</f>
        <v>0</v>
      </c>
      <c r="M1428" s="155">
        <f>IF(K1428=1,SUM($K$6:K1428),0)</f>
        <v>0</v>
      </c>
      <c r="N1428" s="165">
        <f t="shared" si="116"/>
        <v>0</v>
      </c>
      <c r="O1428" s="155">
        <f t="shared" si="117"/>
        <v>0</v>
      </c>
      <c r="P1428" s="155">
        <f>IF(O1428=1,SUM($O$6:O1428),0)</f>
        <v>0</v>
      </c>
    </row>
    <row r="1429" spans="1:16" ht="15" customHeight="1">
      <c r="A1429" s="15"/>
      <c r="B1429" s="194">
        <v>16</v>
      </c>
      <c r="C1429" s="109" t="s">
        <v>977</v>
      </c>
      <c r="D1429" s="279" t="s">
        <v>47</v>
      </c>
      <c r="E1429" s="280" t="s">
        <v>473</v>
      </c>
      <c r="F1429" s="281">
        <v>420</v>
      </c>
      <c r="G1429" s="281">
        <v>420</v>
      </c>
      <c r="H1429" s="177"/>
      <c r="I1429" s="176">
        <f t="shared" si="113"/>
        <v>420</v>
      </c>
      <c r="J1429" s="163">
        <f t="shared" si="114"/>
        <v>0</v>
      </c>
      <c r="K1429" s="155">
        <f t="shared" si="115"/>
        <v>0</v>
      </c>
      <c r="L1429" s="155">
        <f>IF(J1429=1,SUM($J$6:J1429),0)</f>
        <v>0</v>
      </c>
      <c r="M1429" s="155">
        <f>IF(K1429=1,SUM($K$6:K1429),0)</f>
        <v>0</v>
      </c>
      <c r="N1429" s="165">
        <f t="shared" si="116"/>
        <v>0</v>
      </c>
      <c r="O1429" s="155">
        <f t="shared" si="117"/>
        <v>0</v>
      </c>
      <c r="P1429" s="155">
        <f>IF(O1429=1,SUM($O$6:O1429),0)</f>
        <v>0</v>
      </c>
    </row>
    <row r="1430" spans="1:16" ht="15" customHeight="1">
      <c r="A1430" s="15"/>
      <c r="B1430" s="194">
        <v>17</v>
      </c>
      <c r="C1430" s="109" t="s">
        <v>978</v>
      </c>
      <c r="D1430" s="279" t="s">
        <v>47</v>
      </c>
      <c r="E1430" s="280" t="s">
        <v>473</v>
      </c>
      <c r="F1430" s="281">
        <v>720</v>
      </c>
      <c r="G1430" s="281">
        <v>720</v>
      </c>
      <c r="H1430" s="177"/>
      <c r="I1430" s="176">
        <f t="shared" si="113"/>
        <v>720</v>
      </c>
      <c r="J1430" s="163">
        <f t="shared" si="114"/>
        <v>0</v>
      </c>
      <c r="K1430" s="155">
        <f t="shared" si="115"/>
        <v>0</v>
      </c>
      <c r="L1430" s="155">
        <f>IF(J1430=1,SUM($J$6:J1430),0)</f>
        <v>0</v>
      </c>
      <c r="M1430" s="155">
        <f>IF(K1430=1,SUM($K$6:K1430),0)</f>
        <v>0</v>
      </c>
      <c r="N1430" s="165">
        <f t="shared" si="116"/>
        <v>0</v>
      </c>
      <c r="O1430" s="155">
        <f t="shared" si="117"/>
        <v>0</v>
      </c>
      <c r="P1430" s="155">
        <f>IF(O1430=1,SUM($O$6:O1430),0)</f>
        <v>0</v>
      </c>
    </row>
    <row r="1431" spans="1:16" ht="15" customHeight="1">
      <c r="A1431" s="15"/>
      <c r="B1431" s="194">
        <v>18</v>
      </c>
      <c r="C1431" s="109" t="s">
        <v>979</v>
      </c>
      <c r="D1431" s="279" t="s">
        <v>47</v>
      </c>
      <c r="E1431" s="280" t="s">
        <v>473</v>
      </c>
      <c r="F1431" s="281">
        <v>15300</v>
      </c>
      <c r="G1431" s="281">
        <v>15300</v>
      </c>
      <c r="H1431" s="177"/>
      <c r="I1431" s="176">
        <f t="shared" si="113"/>
        <v>15300</v>
      </c>
      <c r="J1431" s="163">
        <f t="shared" si="114"/>
        <v>0</v>
      </c>
      <c r="K1431" s="155">
        <f t="shared" si="115"/>
        <v>0</v>
      </c>
      <c r="L1431" s="155">
        <f>IF(J1431=1,SUM($J$6:J1431),0)</f>
        <v>0</v>
      </c>
      <c r="M1431" s="155">
        <f>IF(K1431=1,SUM($K$6:K1431),0)</f>
        <v>0</v>
      </c>
      <c r="N1431" s="165">
        <f t="shared" si="116"/>
        <v>0</v>
      </c>
      <c r="O1431" s="155">
        <f t="shared" si="117"/>
        <v>0</v>
      </c>
      <c r="P1431" s="155">
        <f>IF(O1431=1,SUM($O$6:O1431),0)</f>
        <v>0</v>
      </c>
    </row>
    <row r="1432" spans="1:16" ht="15" customHeight="1">
      <c r="A1432" s="15"/>
      <c r="B1432" s="194">
        <v>19</v>
      </c>
      <c r="C1432" s="109" t="s">
        <v>980</v>
      </c>
      <c r="D1432" s="279" t="s">
        <v>47</v>
      </c>
      <c r="E1432" s="280" t="s">
        <v>473</v>
      </c>
      <c r="F1432" s="281">
        <v>9120</v>
      </c>
      <c r="G1432" s="281">
        <v>9120</v>
      </c>
      <c r="H1432" s="177"/>
      <c r="I1432" s="176">
        <f t="shared" si="113"/>
        <v>9120</v>
      </c>
      <c r="J1432" s="163">
        <f t="shared" si="114"/>
        <v>0</v>
      </c>
      <c r="K1432" s="155">
        <f t="shared" si="115"/>
        <v>0</v>
      </c>
      <c r="L1432" s="155">
        <f>IF(J1432=1,SUM($J$6:J1432),0)</f>
        <v>0</v>
      </c>
      <c r="M1432" s="155">
        <f>IF(K1432=1,SUM($K$6:K1432),0)</f>
        <v>0</v>
      </c>
      <c r="N1432" s="165">
        <f t="shared" si="116"/>
        <v>0</v>
      </c>
      <c r="O1432" s="155">
        <f t="shared" si="117"/>
        <v>0</v>
      </c>
      <c r="P1432" s="155">
        <f>IF(O1432=1,SUM($O$6:O1432),0)</f>
        <v>0</v>
      </c>
    </row>
    <row r="1433" spans="1:16" ht="15" customHeight="1">
      <c r="A1433" s="15"/>
      <c r="B1433" s="194">
        <v>20</v>
      </c>
      <c r="C1433" s="109" t="s">
        <v>1096</v>
      </c>
      <c r="D1433" s="279" t="s">
        <v>47</v>
      </c>
      <c r="E1433" s="280" t="s">
        <v>473</v>
      </c>
      <c r="F1433" s="486">
        <v>2740</v>
      </c>
      <c r="G1433" s="486">
        <v>2740</v>
      </c>
      <c r="H1433" s="177"/>
      <c r="I1433" s="176">
        <f t="shared" si="113"/>
        <v>2740</v>
      </c>
      <c r="J1433" s="163">
        <f t="shared" si="114"/>
        <v>0</v>
      </c>
      <c r="K1433" s="155">
        <f t="shared" si="115"/>
        <v>0</v>
      </c>
      <c r="L1433" s="155">
        <f>IF(J1433=1,SUM($J$6:J1433),0)</f>
        <v>0</v>
      </c>
      <c r="M1433" s="155">
        <f>IF(K1433=1,SUM($K$6:K1433),0)</f>
        <v>0</v>
      </c>
      <c r="N1433" s="165">
        <f t="shared" si="116"/>
        <v>0</v>
      </c>
      <c r="O1433" s="155">
        <f t="shared" si="117"/>
        <v>0</v>
      </c>
      <c r="P1433" s="155">
        <f>IF(O1433=1,SUM($O$6:O1433),0)</f>
        <v>0</v>
      </c>
    </row>
    <row r="1434" spans="1:16" ht="15" customHeight="1">
      <c r="A1434" s="15"/>
      <c r="B1434" s="194"/>
      <c r="C1434" s="109"/>
      <c r="D1434" s="279" t="s">
        <v>48</v>
      </c>
      <c r="E1434" s="280"/>
      <c r="F1434" s="281">
        <v>0</v>
      </c>
      <c r="G1434" s="281">
        <v>0</v>
      </c>
      <c r="H1434" s="96"/>
      <c r="I1434" s="88">
        <f t="shared" ref="I1434:I1439" si="118">IF($I$5=$G$4,G1434,(IF($I$5=$F$4,F1434,0)))</f>
        <v>0</v>
      </c>
      <c r="J1434" s="163">
        <f t="shared" si="114"/>
        <v>0</v>
      </c>
      <c r="K1434" s="155">
        <f t="shared" si="115"/>
        <v>0</v>
      </c>
      <c r="L1434" s="155">
        <f>IF(J1434=1,SUM($J$6:J1434),0)</f>
        <v>0</v>
      </c>
      <c r="M1434" s="155">
        <f>IF(K1434=1,SUM($K$6:K1434),0)</f>
        <v>0</v>
      </c>
      <c r="N1434" s="165">
        <f t="shared" si="116"/>
        <v>0</v>
      </c>
      <c r="O1434" s="155">
        <f t="shared" si="117"/>
        <v>0</v>
      </c>
      <c r="P1434" s="155">
        <f>IF(O1434=1,SUM($O$6:O1434),0)</f>
        <v>0</v>
      </c>
    </row>
    <row r="1435" spans="1:16" ht="15" customHeight="1">
      <c r="A1435" s="15"/>
      <c r="B1435" s="194" t="s">
        <v>1031</v>
      </c>
      <c r="C1435" s="109" t="s">
        <v>797</v>
      </c>
      <c r="D1435" s="279" t="s">
        <v>48</v>
      </c>
      <c r="E1435" s="280"/>
      <c r="F1435" s="281">
        <v>0</v>
      </c>
      <c r="G1435" s="281">
        <v>0</v>
      </c>
      <c r="H1435" s="96"/>
      <c r="I1435" s="88">
        <f t="shared" si="118"/>
        <v>0</v>
      </c>
      <c r="J1435" s="163">
        <f t="shared" si="114"/>
        <v>0</v>
      </c>
      <c r="K1435" s="155">
        <f t="shared" si="115"/>
        <v>0</v>
      </c>
      <c r="L1435" s="155">
        <f>IF(J1435=1,SUM($J$6:J1435),0)</f>
        <v>0</v>
      </c>
      <c r="M1435" s="155">
        <f>IF(K1435=1,SUM($K$6:K1435),0)</f>
        <v>0</v>
      </c>
      <c r="N1435" s="165">
        <f t="shared" si="116"/>
        <v>0</v>
      </c>
      <c r="O1435" s="155">
        <f t="shared" si="117"/>
        <v>0</v>
      </c>
      <c r="P1435" s="155">
        <f>IF(O1435=1,SUM($O$6:O1435),0)</f>
        <v>0</v>
      </c>
    </row>
    <row r="1436" spans="1:16" ht="15" customHeight="1">
      <c r="A1436" s="15"/>
      <c r="B1436" s="194">
        <v>1</v>
      </c>
      <c r="C1436" s="109" t="s">
        <v>459</v>
      </c>
      <c r="D1436" s="279" t="s">
        <v>47</v>
      </c>
      <c r="E1436" s="280" t="s">
        <v>14</v>
      </c>
      <c r="F1436" s="281">
        <v>15000</v>
      </c>
      <c r="G1436" s="281">
        <v>15000</v>
      </c>
      <c r="H1436" s="96"/>
      <c r="I1436" s="88">
        <f t="shared" si="118"/>
        <v>15000</v>
      </c>
      <c r="J1436" s="163">
        <f t="shared" si="114"/>
        <v>0</v>
      </c>
      <c r="K1436" s="155">
        <f t="shared" si="115"/>
        <v>0</v>
      </c>
      <c r="L1436" s="155">
        <f>IF(J1436=1,SUM($J$6:J1436),0)</f>
        <v>0</v>
      </c>
      <c r="M1436" s="155">
        <f>IF(K1436=1,SUM($K$6:K1436),0)</f>
        <v>0</v>
      </c>
      <c r="N1436" s="165">
        <f t="shared" si="116"/>
        <v>0</v>
      </c>
      <c r="O1436" s="155">
        <f t="shared" si="117"/>
        <v>0</v>
      </c>
      <c r="P1436" s="155">
        <f>IF(O1436=1,SUM($O$6:O1436),0)</f>
        <v>0</v>
      </c>
    </row>
    <row r="1437" spans="1:16" ht="15" customHeight="1">
      <c r="A1437" s="15"/>
      <c r="B1437" s="194">
        <v>2</v>
      </c>
      <c r="C1437" s="109" t="s">
        <v>460</v>
      </c>
      <c r="D1437" s="279" t="s">
        <v>47</v>
      </c>
      <c r="E1437" s="280" t="s">
        <v>14</v>
      </c>
      <c r="F1437" s="281">
        <v>36180</v>
      </c>
      <c r="G1437" s="281">
        <v>36180</v>
      </c>
      <c r="H1437" s="96"/>
      <c r="I1437" s="88">
        <f t="shared" si="118"/>
        <v>36180</v>
      </c>
      <c r="J1437" s="163">
        <f t="shared" si="114"/>
        <v>0</v>
      </c>
      <c r="K1437" s="155">
        <f t="shared" si="115"/>
        <v>0</v>
      </c>
      <c r="L1437" s="155">
        <f>IF(J1437=1,SUM($J$6:J1437),0)</f>
        <v>0</v>
      </c>
      <c r="M1437" s="155">
        <f>IF(K1437=1,SUM($K$6:K1437),0)</f>
        <v>0</v>
      </c>
      <c r="N1437" s="165">
        <f t="shared" si="116"/>
        <v>0</v>
      </c>
      <c r="O1437" s="155">
        <f t="shared" si="117"/>
        <v>0</v>
      </c>
      <c r="P1437" s="155">
        <f>IF(O1437=1,SUM($O$6:O1437),0)</f>
        <v>0</v>
      </c>
    </row>
    <row r="1438" spans="1:16" ht="15" customHeight="1">
      <c r="A1438" s="15"/>
      <c r="B1438" s="194">
        <v>3</v>
      </c>
      <c r="C1438" s="109" t="s">
        <v>981</v>
      </c>
      <c r="D1438" s="279" t="s">
        <v>47</v>
      </c>
      <c r="E1438" s="280" t="s">
        <v>14</v>
      </c>
      <c r="F1438" s="281">
        <v>32640</v>
      </c>
      <c r="G1438" s="281">
        <v>32640</v>
      </c>
      <c r="H1438" s="96"/>
      <c r="I1438" s="88">
        <f t="shared" si="118"/>
        <v>32640</v>
      </c>
      <c r="J1438" s="163">
        <f t="shared" si="114"/>
        <v>0</v>
      </c>
      <c r="K1438" s="155">
        <f t="shared" si="115"/>
        <v>0</v>
      </c>
      <c r="L1438" s="155">
        <f>IF(J1438=1,SUM($J$6:J1438),0)</f>
        <v>0</v>
      </c>
      <c r="M1438" s="155">
        <f>IF(K1438=1,SUM($K$6:K1438),0)</f>
        <v>0</v>
      </c>
      <c r="N1438" s="165">
        <f t="shared" si="116"/>
        <v>0</v>
      </c>
      <c r="O1438" s="155">
        <f t="shared" si="117"/>
        <v>0</v>
      </c>
      <c r="P1438" s="155">
        <f>IF(O1438=1,SUM($O$6:O1438),0)</f>
        <v>0</v>
      </c>
    </row>
    <row r="1439" spans="1:16" ht="15" customHeight="1">
      <c r="A1439" s="15"/>
      <c r="B1439" s="194">
        <v>4</v>
      </c>
      <c r="C1439" s="109" t="s">
        <v>982</v>
      </c>
      <c r="D1439" s="279" t="s">
        <v>47</v>
      </c>
      <c r="E1439" s="280" t="s">
        <v>14</v>
      </c>
      <c r="F1439" s="281">
        <v>63840</v>
      </c>
      <c r="G1439" s="281">
        <v>63840</v>
      </c>
      <c r="H1439" s="96"/>
      <c r="I1439" s="88">
        <f t="shared" si="118"/>
        <v>63840</v>
      </c>
      <c r="J1439" s="163">
        <f t="shared" si="114"/>
        <v>0</v>
      </c>
      <c r="K1439" s="155">
        <f t="shared" si="115"/>
        <v>0</v>
      </c>
      <c r="L1439" s="155">
        <f>IF(J1439=1,SUM($J$6:J1439),0)</f>
        <v>0</v>
      </c>
      <c r="M1439" s="155">
        <f>IF(K1439=1,SUM($K$6:K1439),0)</f>
        <v>0</v>
      </c>
      <c r="N1439" s="165">
        <f t="shared" si="116"/>
        <v>0</v>
      </c>
      <c r="O1439" s="155">
        <f t="shared" si="117"/>
        <v>0</v>
      </c>
      <c r="P1439" s="155">
        <f>IF(O1439=1,SUM($O$6:O1439),0)</f>
        <v>0</v>
      </c>
    </row>
    <row r="1440" spans="1:16" ht="15" customHeight="1">
      <c r="A1440" s="15"/>
      <c r="B1440" s="194">
        <v>5</v>
      </c>
      <c r="C1440" s="109" t="s">
        <v>983</v>
      </c>
      <c r="D1440" s="279" t="s">
        <v>47</v>
      </c>
      <c r="E1440" s="280" t="s">
        <v>14</v>
      </c>
      <c r="F1440" s="281">
        <v>450000</v>
      </c>
      <c r="G1440" s="281">
        <v>450000</v>
      </c>
      <c r="H1440" s="96"/>
      <c r="I1440" s="88">
        <f t="shared" ref="I1440:I1494" si="119">IF($I$5=$G$4,G1440,(IF($I$5=$F$4,F1440,0)))</f>
        <v>450000</v>
      </c>
      <c r="J1440" s="163">
        <f t="shared" si="114"/>
        <v>0</v>
      </c>
      <c r="K1440" s="155">
        <f t="shared" si="115"/>
        <v>0</v>
      </c>
      <c r="L1440" s="155">
        <f>IF(J1440=1,SUM($J$6:J1440),0)</f>
        <v>0</v>
      </c>
      <c r="M1440" s="155">
        <f>IF(K1440=1,SUM($K$6:K1440),0)</f>
        <v>0</v>
      </c>
      <c r="N1440" s="165">
        <f t="shared" si="116"/>
        <v>0</v>
      </c>
      <c r="O1440" s="155">
        <f t="shared" si="117"/>
        <v>0</v>
      </c>
      <c r="P1440" s="155">
        <f>IF(O1440=1,SUM($O$6:O1440),0)</f>
        <v>0</v>
      </c>
    </row>
    <row r="1441" spans="1:16" ht="15" customHeight="1">
      <c r="A1441" s="15"/>
      <c r="B1441" s="194">
        <v>6</v>
      </c>
      <c r="C1441" s="109" t="s">
        <v>1188</v>
      </c>
      <c r="D1441" s="279" t="s">
        <v>47</v>
      </c>
      <c r="E1441" s="280" t="s">
        <v>14</v>
      </c>
      <c r="F1441" s="176">
        <v>985020</v>
      </c>
      <c r="G1441" s="176">
        <v>985020</v>
      </c>
      <c r="H1441" s="96"/>
      <c r="I1441" s="88">
        <f t="shared" si="119"/>
        <v>985020</v>
      </c>
      <c r="J1441" s="163">
        <f t="shared" si="114"/>
        <v>0</v>
      </c>
      <c r="K1441" s="155">
        <f t="shared" si="115"/>
        <v>0</v>
      </c>
      <c r="L1441" s="155">
        <f>IF(J1441=1,SUM($J$6:J1441),0)</f>
        <v>0</v>
      </c>
      <c r="M1441" s="155">
        <f>IF(K1441=1,SUM($K$6:K1441),0)</f>
        <v>0</v>
      </c>
      <c r="N1441" s="165">
        <f t="shared" si="116"/>
        <v>0</v>
      </c>
      <c r="O1441" s="155">
        <f t="shared" si="117"/>
        <v>0</v>
      </c>
      <c r="P1441" s="155">
        <f>IF(O1441=1,SUM($O$6:O1441),0)</f>
        <v>0</v>
      </c>
    </row>
    <row r="1442" spans="1:16" ht="15" customHeight="1">
      <c r="A1442" s="15"/>
      <c r="B1442" s="194"/>
      <c r="C1442" s="109" t="s">
        <v>48</v>
      </c>
      <c r="D1442" s="279" t="s">
        <v>48</v>
      </c>
      <c r="E1442" s="280"/>
      <c r="F1442" s="176"/>
      <c r="G1442" s="176"/>
      <c r="H1442" s="96"/>
      <c r="I1442" s="88">
        <f t="shared" si="119"/>
        <v>0</v>
      </c>
      <c r="J1442" s="163">
        <f t="shared" si="114"/>
        <v>0</v>
      </c>
      <c r="K1442" s="155">
        <f t="shared" si="115"/>
        <v>0</v>
      </c>
      <c r="L1442" s="155">
        <f>IF(J1442=1,SUM($J$6:J1442),0)</f>
        <v>0</v>
      </c>
      <c r="M1442" s="155">
        <f>IF(K1442=1,SUM($K$6:K1442),0)</f>
        <v>0</v>
      </c>
      <c r="N1442" s="165">
        <f t="shared" si="116"/>
        <v>0</v>
      </c>
      <c r="O1442" s="155">
        <f t="shared" si="117"/>
        <v>0</v>
      </c>
      <c r="P1442" s="155">
        <f>IF(O1442=1,SUM($O$6:O1442),0)</f>
        <v>0</v>
      </c>
    </row>
    <row r="1443" spans="1:16" ht="15" customHeight="1">
      <c r="A1443" s="15"/>
      <c r="B1443" s="194" t="s">
        <v>1189</v>
      </c>
      <c r="C1443" s="109" t="s">
        <v>1003</v>
      </c>
      <c r="D1443" s="279" t="s">
        <v>48</v>
      </c>
      <c r="E1443" s="280"/>
      <c r="F1443" s="176"/>
      <c r="G1443" s="176"/>
      <c r="H1443" s="96"/>
      <c r="I1443" s="88">
        <f t="shared" si="119"/>
        <v>0</v>
      </c>
      <c r="J1443" s="163">
        <f t="shared" si="114"/>
        <v>0</v>
      </c>
      <c r="K1443" s="155">
        <f t="shared" si="115"/>
        <v>0</v>
      </c>
      <c r="L1443" s="155">
        <f>IF(J1443=1,SUM($J$6:J1443),0)</f>
        <v>0</v>
      </c>
      <c r="M1443" s="155">
        <f>IF(K1443=1,SUM($K$6:K1443),0)</f>
        <v>0</v>
      </c>
      <c r="N1443" s="165">
        <f t="shared" si="116"/>
        <v>0</v>
      </c>
      <c r="O1443" s="155">
        <f t="shared" si="117"/>
        <v>0</v>
      </c>
      <c r="P1443" s="155">
        <f>IF(O1443=1,SUM($O$6:O1443),0)</f>
        <v>0</v>
      </c>
    </row>
    <row r="1444" spans="1:16" ht="15" customHeight="1">
      <c r="A1444" s="15"/>
      <c r="B1444" s="194">
        <v>1</v>
      </c>
      <c r="C1444" s="109" t="s">
        <v>1091</v>
      </c>
      <c r="D1444" s="279" t="s">
        <v>47</v>
      </c>
      <c r="E1444" s="280" t="s">
        <v>1004</v>
      </c>
      <c r="F1444" s="176">
        <v>2.5000000000000001E-2</v>
      </c>
      <c r="G1444" s="176">
        <v>2.5000000000000001E-2</v>
      </c>
      <c r="H1444" s="96"/>
      <c r="I1444" s="88">
        <f t="shared" si="119"/>
        <v>2.5000000000000001E-2</v>
      </c>
      <c r="J1444" s="163">
        <f t="shared" si="114"/>
        <v>0</v>
      </c>
      <c r="K1444" s="155">
        <f t="shared" si="115"/>
        <v>0</v>
      </c>
      <c r="L1444" s="155">
        <f>IF(J1444=1,SUM($J$6:J1444),0)</f>
        <v>0</v>
      </c>
      <c r="M1444" s="155">
        <f>IF(K1444=1,SUM($K$6:K1444),0)</f>
        <v>0</v>
      </c>
      <c r="N1444" s="165">
        <f t="shared" si="116"/>
        <v>0</v>
      </c>
      <c r="O1444" s="155">
        <f t="shared" si="117"/>
        <v>0</v>
      </c>
      <c r="P1444" s="155">
        <f>IF(O1444=1,SUM($O$6:O1444),0)</f>
        <v>0</v>
      </c>
    </row>
    <row r="1445" spans="1:16" ht="15" customHeight="1">
      <c r="A1445" s="15"/>
      <c r="B1445" s="194">
        <v>2</v>
      </c>
      <c r="C1445" s="109" t="s">
        <v>1006</v>
      </c>
      <c r="D1445" s="279" t="s">
        <v>47</v>
      </c>
      <c r="E1445" s="280" t="s">
        <v>1005</v>
      </c>
      <c r="F1445" s="176">
        <v>800000</v>
      </c>
      <c r="G1445" s="176">
        <v>800000</v>
      </c>
      <c r="H1445" s="96"/>
      <c r="I1445" s="88">
        <f t="shared" si="119"/>
        <v>800000</v>
      </c>
      <c r="J1445" s="163">
        <f t="shared" si="114"/>
        <v>0</v>
      </c>
      <c r="K1445" s="155">
        <f t="shared" si="115"/>
        <v>0</v>
      </c>
      <c r="L1445" s="155">
        <f>IF(J1445=1,SUM($J$6:J1445),0)</f>
        <v>0</v>
      </c>
      <c r="M1445" s="155">
        <f>IF(K1445=1,SUM($K$6:K1445),0)</f>
        <v>0</v>
      </c>
      <c r="N1445" s="165">
        <f t="shared" si="116"/>
        <v>0</v>
      </c>
      <c r="O1445" s="155">
        <f t="shared" si="117"/>
        <v>0</v>
      </c>
      <c r="P1445" s="155">
        <f>IF(O1445=1,SUM($O$6:O1445),0)</f>
        <v>0</v>
      </c>
    </row>
    <row r="1446" spans="1:16" ht="15" customHeight="1">
      <c r="A1446" s="15"/>
      <c r="B1446" s="194">
        <v>3</v>
      </c>
      <c r="C1446" s="109" t="s">
        <v>1007</v>
      </c>
      <c r="D1446" s="279" t="s">
        <v>47</v>
      </c>
      <c r="E1446" s="280" t="s">
        <v>40</v>
      </c>
      <c r="F1446" s="176">
        <v>300000</v>
      </c>
      <c r="G1446" s="176">
        <v>300000</v>
      </c>
      <c r="H1446" s="96"/>
      <c r="I1446" s="88">
        <f t="shared" si="119"/>
        <v>300000</v>
      </c>
      <c r="J1446" s="163">
        <f t="shared" si="114"/>
        <v>0</v>
      </c>
      <c r="K1446" s="155">
        <f t="shared" si="115"/>
        <v>0</v>
      </c>
      <c r="L1446" s="155">
        <f>IF(J1446=1,SUM($J$6:J1446),0)</f>
        <v>0</v>
      </c>
      <c r="M1446" s="155">
        <f>IF(K1446=1,SUM($K$6:K1446),0)</f>
        <v>0</v>
      </c>
      <c r="N1446" s="165">
        <f t="shared" si="116"/>
        <v>0</v>
      </c>
      <c r="O1446" s="155">
        <f t="shared" si="117"/>
        <v>0</v>
      </c>
      <c r="P1446" s="155">
        <f>IF(O1446=1,SUM($O$6:O1446),0)</f>
        <v>0</v>
      </c>
    </row>
    <row r="1447" spans="1:16" ht="15" customHeight="1">
      <c r="A1447" s="15"/>
      <c r="B1447" s="194">
        <v>4</v>
      </c>
      <c r="C1447" s="197" t="s">
        <v>1097</v>
      </c>
      <c r="D1447" s="279" t="s">
        <v>47</v>
      </c>
      <c r="E1447" s="280" t="s">
        <v>1103</v>
      </c>
      <c r="F1447" s="176">
        <v>300000</v>
      </c>
      <c r="G1447" s="176">
        <v>300000</v>
      </c>
      <c r="H1447" s="96"/>
      <c r="I1447" s="88">
        <f t="shared" si="119"/>
        <v>300000</v>
      </c>
      <c r="J1447" s="163">
        <f t="shared" si="114"/>
        <v>0</v>
      </c>
      <c r="K1447" s="155">
        <f t="shared" si="115"/>
        <v>0</v>
      </c>
      <c r="L1447" s="155">
        <f>IF(J1447=1,SUM($J$6:J1447),0)</f>
        <v>0</v>
      </c>
      <c r="M1447" s="155">
        <f>IF(K1447=1,SUM($K$6:K1447),0)</f>
        <v>0</v>
      </c>
      <c r="N1447" s="165">
        <f t="shared" si="116"/>
        <v>0</v>
      </c>
      <c r="O1447" s="155">
        <f t="shared" si="117"/>
        <v>0</v>
      </c>
      <c r="P1447" s="155">
        <f>IF(O1447=1,SUM($O$6:O1447),0)</f>
        <v>0</v>
      </c>
    </row>
    <row r="1448" spans="1:16" ht="15" customHeight="1">
      <c r="A1448" s="15"/>
      <c r="B1448" s="194">
        <v>5</v>
      </c>
      <c r="C1448" s="197" t="s">
        <v>1098</v>
      </c>
      <c r="D1448" s="279" t="s">
        <v>47</v>
      </c>
      <c r="E1448" s="280" t="s">
        <v>1103</v>
      </c>
      <c r="F1448" s="176">
        <v>57250</v>
      </c>
      <c r="G1448" s="176">
        <v>57250</v>
      </c>
      <c r="H1448" s="96"/>
      <c r="I1448" s="88">
        <f t="shared" si="119"/>
        <v>57250</v>
      </c>
      <c r="J1448" s="163">
        <f t="shared" si="114"/>
        <v>0</v>
      </c>
      <c r="K1448" s="155">
        <f t="shared" si="115"/>
        <v>0</v>
      </c>
      <c r="L1448" s="155">
        <f>IF(J1448=1,SUM($J$6:J1448),0)</f>
        <v>0</v>
      </c>
      <c r="M1448" s="155">
        <f>IF(K1448=1,SUM($K$6:K1448),0)</f>
        <v>0</v>
      </c>
      <c r="N1448" s="165">
        <f t="shared" si="116"/>
        <v>0</v>
      </c>
      <c r="O1448" s="155">
        <f t="shared" si="117"/>
        <v>0</v>
      </c>
      <c r="P1448" s="155">
        <f>IF(O1448=1,SUM($O$6:O1448),0)</f>
        <v>0</v>
      </c>
    </row>
    <row r="1449" spans="1:16" ht="15" customHeight="1">
      <c r="A1449" s="15"/>
      <c r="B1449" s="194">
        <v>6</v>
      </c>
      <c r="C1449" s="197" t="s">
        <v>1099</v>
      </c>
      <c r="D1449" s="279" t="s">
        <v>47</v>
      </c>
      <c r="E1449" s="280" t="s">
        <v>8</v>
      </c>
      <c r="F1449" s="176">
        <v>13770</v>
      </c>
      <c r="G1449" s="176">
        <v>13770</v>
      </c>
      <c r="H1449" s="96"/>
      <c r="I1449" s="88">
        <f t="shared" si="119"/>
        <v>13770</v>
      </c>
      <c r="J1449" s="163">
        <f t="shared" si="114"/>
        <v>0</v>
      </c>
      <c r="K1449" s="155">
        <f t="shared" si="115"/>
        <v>0</v>
      </c>
      <c r="L1449" s="155">
        <f>IF(J1449=1,SUM($J$6:J1449),0)</f>
        <v>0</v>
      </c>
      <c r="M1449" s="155">
        <f>IF(K1449=1,SUM($K$6:K1449),0)</f>
        <v>0</v>
      </c>
      <c r="N1449" s="165">
        <f t="shared" si="116"/>
        <v>0</v>
      </c>
      <c r="O1449" s="155">
        <f t="shared" si="117"/>
        <v>0</v>
      </c>
      <c r="P1449" s="155">
        <f>IF(O1449=1,SUM($O$6:O1449),0)</f>
        <v>0</v>
      </c>
    </row>
    <row r="1450" spans="1:16" ht="15" customHeight="1">
      <c r="A1450" s="15"/>
      <c r="B1450" s="194">
        <v>7</v>
      </c>
      <c r="C1450" s="197" t="s">
        <v>1100</v>
      </c>
      <c r="D1450" s="279" t="s">
        <v>47</v>
      </c>
      <c r="E1450" s="280" t="s">
        <v>8</v>
      </c>
      <c r="F1450" s="176">
        <v>29730</v>
      </c>
      <c r="G1450" s="176">
        <v>29730</v>
      </c>
      <c r="H1450" s="96"/>
      <c r="I1450" s="88">
        <f t="shared" si="119"/>
        <v>29730</v>
      </c>
      <c r="J1450" s="163">
        <f t="shared" si="114"/>
        <v>0</v>
      </c>
      <c r="K1450" s="155">
        <f t="shared" si="115"/>
        <v>0</v>
      </c>
      <c r="L1450" s="155">
        <f>IF(J1450=1,SUM($J$6:J1450),0)</f>
        <v>0</v>
      </c>
      <c r="M1450" s="155">
        <f>IF(K1450=1,SUM($K$6:K1450),0)</f>
        <v>0</v>
      </c>
      <c r="N1450" s="165">
        <f t="shared" si="116"/>
        <v>0</v>
      </c>
      <c r="O1450" s="155">
        <f t="shared" si="117"/>
        <v>0</v>
      </c>
      <c r="P1450" s="155">
        <f>IF(O1450=1,SUM($O$6:O1450),0)</f>
        <v>0</v>
      </c>
    </row>
    <row r="1451" spans="1:16" ht="15" customHeight="1">
      <c r="A1451" s="15"/>
      <c r="B1451" s="194">
        <v>8</v>
      </c>
      <c r="C1451" s="197" t="s">
        <v>1101</v>
      </c>
      <c r="D1451" s="279" t="s">
        <v>47</v>
      </c>
      <c r="E1451" s="280" t="s">
        <v>8</v>
      </c>
      <c r="F1451" s="176">
        <v>250000</v>
      </c>
      <c r="G1451" s="176">
        <v>250000</v>
      </c>
      <c r="H1451" s="96"/>
      <c r="I1451" s="88">
        <f t="shared" si="119"/>
        <v>250000</v>
      </c>
      <c r="J1451" s="163">
        <f t="shared" si="114"/>
        <v>0</v>
      </c>
      <c r="K1451" s="155">
        <f t="shared" si="115"/>
        <v>0</v>
      </c>
      <c r="L1451" s="155">
        <f>IF(J1451=1,SUM($J$6:J1451),0)</f>
        <v>0</v>
      </c>
      <c r="M1451" s="155">
        <f>IF(K1451=1,SUM($K$6:K1451),0)</f>
        <v>0</v>
      </c>
      <c r="N1451" s="165">
        <f t="shared" si="116"/>
        <v>0</v>
      </c>
      <c r="O1451" s="155">
        <f t="shared" si="117"/>
        <v>0</v>
      </c>
      <c r="P1451" s="155">
        <f>IF(O1451=1,SUM($O$6:O1451),0)</f>
        <v>0</v>
      </c>
    </row>
    <row r="1452" spans="1:16" ht="15" customHeight="1">
      <c r="A1452" s="15"/>
      <c r="B1452" s="198">
        <v>9</v>
      </c>
      <c r="C1452" s="199" t="s">
        <v>1405</v>
      </c>
      <c r="D1452" s="279" t="s">
        <v>47</v>
      </c>
      <c r="E1452" s="280" t="s">
        <v>8</v>
      </c>
      <c r="F1452" s="176">
        <v>54500</v>
      </c>
      <c r="G1452" s="176">
        <v>54500</v>
      </c>
      <c r="H1452" s="96"/>
      <c r="I1452" s="88">
        <f t="shared" si="119"/>
        <v>54500</v>
      </c>
      <c r="J1452" s="163">
        <f t="shared" si="114"/>
        <v>0</v>
      </c>
      <c r="K1452" s="155">
        <f t="shared" si="115"/>
        <v>0</v>
      </c>
      <c r="L1452" s="155">
        <f>IF(J1452=1,SUM($J$6:J1452),0)</f>
        <v>0</v>
      </c>
      <c r="M1452" s="155">
        <f>IF(K1452=1,SUM($K$6:K1452),0)</f>
        <v>0</v>
      </c>
      <c r="N1452" s="165">
        <f t="shared" si="116"/>
        <v>0</v>
      </c>
      <c r="O1452" s="155">
        <f t="shared" si="117"/>
        <v>0</v>
      </c>
      <c r="P1452" s="155">
        <f>IF(O1452=1,SUM($O$6:O1452),0)</f>
        <v>0</v>
      </c>
    </row>
    <row r="1453" spans="1:16" ht="15" customHeight="1">
      <c r="A1453" s="15"/>
      <c r="B1453" s="198">
        <v>10</v>
      </c>
      <c r="C1453" s="200" t="s">
        <v>1406</v>
      </c>
      <c r="D1453" s="279" t="s">
        <v>47</v>
      </c>
      <c r="E1453" s="280" t="s">
        <v>14</v>
      </c>
      <c r="F1453" s="176">
        <v>816100</v>
      </c>
      <c r="G1453" s="176">
        <v>816100</v>
      </c>
      <c r="H1453" s="96"/>
      <c r="I1453" s="88">
        <f t="shared" si="119"/>
        <v>816100</v>
      </c>
      <c r="J1453" s="163">
        <f t="shared" si="114"/>
        <v>0</v>
      </c>
      <c r="K1453" s="155">
        <f t="shared" si="115"/>
        <v>0</v>
      </c>
      <c r="L1453" s="155">
        <f>IF(J1453=1,SUM($J$6:J1453),0)</f>
        <v>0</v>
      </c>
      <c r="M1453" s="155">
        <f>IF(K1453=1,SUM($K$6:K1453),0)</f>
        <v>0</v>
      </c>
      <c r="N1453" s="165">
        <f t="shared" si="116"/>
        <v>0</v>
      </c>
      <c r="O1453" s="155">
        <f t="shared" si="117"/>
        <v>0</v>
      </c>
      <c r="P1453" s="155">
        <f>IF(O1453=1,SUM($O$6:O1453),0)</f>
        <v>0</v>
      </c>
    </row>
    <row r="1454" spans="1:16" ht="15" customHeight="1">
      <c r="A1454" s="15"/>
      <c r="B1454" s="198">
        <v>11</v>
      </c>
      <c r="C1454" s="200" t="s">
        <v>1407</v>
      </c>
      <c r="D1454" s="279" t="s">
        <v>47</v>
      </c>
      <c r="E1454" s="280" t="s">
        <v>14</v>
      </c>
      <c r="F1454" s="176">
        <v>601800</v>
      </c>
      <c r="G1454" s="176">
        <v>601800</v>
      </c>
      <c r="H1454" s="96"/>
      <c r="I1454" s="88">
        <f t="shared" si="119"/>
        <v>601800</v>
      </c>
      <c r="J1454" s="163">
        <f t="shared" si="114"/>
        <v>0</v>
      </c>
      <c r="K1454" s="155">
        <f t="shared" si="115"/>
        <v>0</v>
      </c>
      <c r="L1454" s="155">
        <f>IF(J1454=1,SUM($J$6:J1454),0)</f>
        <v>0</v>
      </c>
      <c r="M1454" s="155">
        <f>IF(K1454=1,SUM($K$6:K1454),0)</f>
        <v>0</v>
      </c>
      <c r="N1454" s="165">
        <f t="shared" si="116"/>
        <v>0</v>
      </c>
      <c r="O1454" s="155">
        <f t="shared" si="117"/>
        <v>0</v>
      </c>
      <c r="P1454" s="155">
        <f>IF(O1454=1,SUM($O$6:O1454),0)</f>
        <v>0</v>
      </c>
    </row>
    <row r="1455" spans="1:16" ht="15" customHeight="1">
      <c r="A1455" s="15"/>
      <c r="B1455" s="198">
        <v>12</v>
      </c>
      <c r="C1455" s="200" t="s">
        <v>1408</v>
      </c>
      <c r="D1455" s="279" t="s">
        <v>45</v>
      </c>
      <c r="E1455" s="280" t="s">
        <v>8</v>
      </c>
      <c r="F1455" s="176">
        <v>51475</v>
      </c>
      <c r="G1455" s="176">
        <v>51475</v>
      </c>
      <c r="H1455" s="97"/>
      <c r="I1455" s="88">
        <f t="shared" si="119"/>
        <v>51475</v>
      </c>
      <c r="J1455" s="163"/>
      <c r="M1455" s="155"/>
      <c r="N1455" s="165"/>
    </row>
    <row r="1456" spans="1:16" ht="15" customHeight="1">
      <c r="B1456" s="198">
        <v>13</v>
      </c>
      <c r="C1456" s="199" t="s">
        <v>1409</v>
      </c>
      <c r="D1456" s="279" t="s">
        <v>47</v>
      </c>
      <c r="E1456" s="280" t="s">
        <v>100</v>
      </c>
      <c r="F1456" s="286">
        <v>750000</v>
      </c>
      <c r="G1456" s="286">
        <v>750000</v>
      </c>
      <c r="I1456" s="88">
        <f t="shared" si="119"/>
        <v>750000</v>
      </c>
    </row>
    <row r="1457" spans="1:30" ht="15" customHeight="1">
      <c r="B1457" s="198"/>
      <c r="C1457" s="199" t="s">
        <v>48</v>
      </c>
      <c r="D1457" s="279" t="s">
        <v>48</v>
      </c>
      <c r="E1457" s="280"/>
      <c r="F1457" s="176" t="s">
        <v>48</v>
      </c>
      <c r="G1457" s="176" t="s">
        <v>48</v>
      </c>
      <c r="I1457" s="88" t="str">
        <f t="shared" si="119"/>
        <v/>
      </c>
    </row>
    <row r="1458" spans="1:30" ht="15" customHeight="1">
      <c r="A1458" s="16"/>
      <c r="B1458" s="198" t="s">
        <v>1031</v>
      </c>
      <c r="C1458" s="199" t="s">
        <v>1410</v>
      </c>
      <c r="D1458" s="279"/>
      <c r="E1458" s="280"/>
      <c r="F1458" s="176"/>
      <c r="G1458" s="176"/>
      <c r="I1458" s="88">
        <f t="shared" si="119"/>
        <v>0</v>
      </c>
      <c r="J1458" s="169"/>
      <c r="K1458" s="169"/>
      <c r="L1458" s="169"/>
      <c r="M1458" s="170"/>
    </row>
    <row r="1459" spans="1:30" ht="15" customHeight="1">
      <c r="A1459" s="16"/>
      <c r="B1459" s="198">
        <v>1</v>
      </c>
      <c r="C1459" s="199" t="s">
        <v>1411</v>
      </c>
      <c r="D1459" s="279" t="s">
        <v>45</v>
      </c>
      <c r="E1459" s="210" t="s">
        <v>8</v>
      </c>
      <c r="F1459" s="176">
        <v>85000</v>
      </c>
      <c r="G1459" s="176">
        <v>85000</v>
      </c>
      <c r="I1459" s="88">
        <f t="shared" si="119"/>
        <v>85000</v>
      </c>
      <c r="J1459" s="169"/>
      <c r="K1459" s="169"/>
      <c r="L1459" s="169"/>
      <c r="M1459" s="170"/>
    </row>
    <row r="1460" spans="1:30" ht="15" customHeight="1">
      <c r="A1460" s="16"/>
      <c r="B1460" s="198">
        <v>2</v>
      </c>
      <c r="C1460" s="199" t="s">
        <v>1412</v>
      </c>
      <c r="D1460" s="279" t="s">
        <v>47</v>
      </c>
      <c r="E1460" s="280" t="s">
        <v>24</v>
      </c>
      <c r="F1460" s="176">
        <v>15000</v>
      </c>
      <c r="G1460" s="176">
        <v>15000</v>
      </c>
      <c r="I1460" s="88">
        <f t="shared" si="119"/>
        <v>15000</v>
      </c>
      <c r="J1460" s="169"/>
      <c r="K1460" s="169"/>
      <c r="L1460" s="169"/>
      <c r="M1460" s="170"/>
    </row>
    <row r="1461" spans="1:30" ht="15" customHeight="1">
      <c r="A1461" s="22"/>
      <c r="B1461" s="198"/>
      <c r="C1461" s="199"/>
      <c r="D1461" s="279"/>
      <c r="E1461" s="280"/>
      <c r="F1461" s="176"/>
      <c r="G1461" s="176"/>
      <c r="I1461" s="88">
        <f t="shared" si="119"/>
        <v>0</v>
      </c>
      <c r="J1461" s="169"/>
      <c r="K1461" s="169"/>
      <c r="L1461" s="169"/>
      <c r="M1461" s="170"/>
    </row>
    <row r="1462" spans="1:30" ht="15" customHeight="1">
      <c r="A1462" s="22"/>
      <c r="B1462" s="198" t="s">
        <v>1031</v>
      </c>
      <c r="C1462" s="199" t="s">
        <v>1413</v>
      </c>
      <c r="D1462" s="279" t="s">
        <v>47</v>
      </c>
      <c r="E1462" s="280" t="s">
        <v>24</v>
      </c>
      <c r="F1462" s="176">
        <v>83595</v>
      </c>
      <c r="G1462" s="176">
        <v>83595</v>
      </c>
      <c r="I1462" s="88">
        <f t="shared" si="119"/>
        <v>83595</v>
      </c>
    </row>
    <row r="1463" spans="1:30" ht="15" customHeight="1">
      <c r="B1463" s="198" t="s">
        <v>1031</v>
      </c>
      <c r="C1463" s="199" t="s">
        <v>1414</v>
      </c>
      <c r="D1463" s="279" t="s">
        <v>47</v>
      </c>
      <c r="E1463" s="280" t="s">
        <v>24</v>
      </c>
      <c r="F1463" s="176">
        <v>114317</v>
      </c>
      <c r="G1463" s="176">
        <v>114317</v>
      </c>
      <c r="I1463" s="88">
        <f t="shared" si="119"/>
        <v>114317</v>
      </c>
      <c r="N1463" s="145" t="str">
        <f>F4</f>
        <v>RAB SKK 2022</v>
      </c>
    </row>
    <row r="1464" spans="1:30" s="1" customFormat="1" ht="15" customHeight="1">
      <c r="A1464" s="16"/>
      <c r="B1464" s="198" t="s">
        <v>1031</v>
      </c>
      <c r="C1464" s="199" t="s">
        <v>1415</v>
      </c>
      <c r="D1464" s="279" t="s">
        <v>47</v>
      </c>
      <c r="E1464" s="280" t="s">
        <v>24</v>
      </c>
      <c r="F1464" s="176">
        <v>71636</v>
      </c>
      <c r="G1464" s="176">
        <v>71636</v>
      </c>
      <c r="H1464" s="91"/>
      <c r="I1464" s="88">
        <f t="shared" si="119"/>
        <v>71636</v>
      </c>
      <c r="J1464" s="155"/>
      <c r="K1464" s="155"/>
      <c r="L1464" s="155"/>
      <c r="M1464" s="145"/>
      <c r="N1464" s="145" t="str">
        <f>G4</f>
        <v>RAB HSS 2023</v>
      </c>
      <c r="O1464" s="145"/>
      <c r="P1464" s="156"/>
      <c r="Q1464" s="156"/>
      <c r="R1464" s="5"/>
      <c r="S1464" s="5"/>
      <c r="T1464" s="5"/>
      <c r="U1464" s="5"/>
      <c r="V1464" s="5"/>
      <c r="W1464" s="5"/>
      <c r="X1464" s="5"/>
      <c r="Y1464" s="5"/>
      <c r="Z1464" s="5"/>
      <c r="AA1464" s="5"/>
      <c r="AB1464" s="5"/>
      <c r="AC1464" s="5"/>
      <c r="AD1464" s="5"/>
    </row>
    <row r="1465" spans="1:30" s="1" customFormat="1" ht="15" customHeight="1">
      <c r="A1465" s="16"/>
      <c r="B1465" s="198" t="s">
        <v>1031</v>
      </c>
      <c r="C1465" s="199" t="s">
        <v>1416</v>
      </c>
      <c r="D1465" s="279" t="s">
        <v>47</v>
      </c>
      <c r="E1465" s="280" t="s">
        <v>24</v>
      </c>
      <c r="F1465" s="176">
        <v>115253</v>
      </c>
      <c r="G1465" s="176">
        <v>115253</v>
      </c>
      <c r="H1465" s="91"/>
      <c r="I1465" s="88">
        <f t="shared" si="119"/>
        <v>115253</v>
      </c>
      <c r="J1465" s="155"/>
      <c r="K1465" s="155"/>
      <c r="L1465" s="155"/>
      <c r="M1465" s="145"/>
      <c r="N1465" s="145"/>
      <c r="O1465" s="145"/>
      <c r="P1465" s="156"/>
      <c r="Q1465" s="156"/>
      <c r="R1465" s="5"/>
      <c r="S1465" s="5"/>
      <c r="T1465" s="5"/>
      <c r="U1465" s="5"/>
      <c r="V1465" s="5"/>
      <c r="W1465" s="5"/>
      <c r="X1465" s="5"/>
      <c r="Y1465" s="5"/>
      <c r="Z1465" s="5"/>
      <c r="AA1465" s="5"/>
      <c r="AB1465" s="5"/>
      <c r="AC1465" s="5"/>
      <c r="AD1465" s="5"/>
    </row>
    <row r="1466" spans="1:30" ht="15" customHeight="1">
      <c r="B1466" s="198"/>
      <c r="C1466" s="199"/>
      <c r="D1466" s="279"/>
      <c r="E1466" s="280"/>
      <c r="F1466" s="176"/>
      <c r="G1466" s="176"/>
      <c r="I1466" s="88">
        <f t="shared" si="119"/>
        <v>0</v>
      </c>
    </row>
    <row r="1467" spans="1:30" s="1" customFormat="1" ht="15" customHeight="1">
      <c r="A1467" s="16"/>
      <c r="B1467" s="198" t="s">
        <v>1031</v>
      </c>
      <c r="C1467" s="199" t="s">
        <v>1417</v>
      </c>
      <c r="D1467" s="279"/>
      <c r="E1467" s="280"/>
      <c r="F1467" s="176"/>
      <c r="G1467" s="176"/>
      <c r="H1467" s="91"/>
      <c r="I1467" s="88">
        <f t="shared" si="119"/>
        <v>0</v>
      </c>
      <c r="J1467" s="155"/>
      <c r="K1467" s="155"/>
      <c r="L1467" s="155"/>
      <c r="M1467" s="145"/>
      <c r="N1467" s="145"/>
      <c r="O1467" s="145"/>
      <c r="P1467" s="156"/>
      <c r="Q1467" s="156"/>
      <c r="R1467" s="5"/>
      <c r="S1467" s="5"/>
      <c r="T1467" s="5"/>
      <c r="U1467" s="5"/>
      <c r="V1467" s="5"/>
      <c r="W1467" s="5"/>
      <c r="X1467" s="5"/>
      <c r="Y1467" s="5"/>
      <c r="Z1467" s="5"/>
      <c r="AA1467" s="5"/>
      <c r="AB1467" s="5"/>
      <c r="AC1467" s="5"/>
      <c r="AD1467" s="5"/>
    </row>
    <row r="1468" spans="1:30" ht="15" customHeight="1">
      <c r="B1468" s="198">
        <v>1</v>
      </c>
      <c r="C1468" s="199" t="s">
        <v>1418</v>
      </c>
      <c r="D1468" s="279" t="s">
        <v>45</v>
      </c>
      <c r="E1468" s="280" t="s">
        <v>7</v>
      </c>
      <c r="F1468" s="176">
        <v>235000</v>
      </c>
      <c r="G1468" s="176">
        <v>235000</v>
      </c>
      <c r="I1468" s="88">
        <f t="shared" si="119"/>
        <v>235000</v>
      </c>
    </row>
    <row r="1469" spans="1:30" ht="15" customHeight="1">
      <c r="B1469" s="198">
        <v>2</v>
      </c>
      <c r="C1469" s="199" t="s">
        <v>1419</v>
      </c>
      <c r="D1469" s="279" t="s">
        <v>47</v>
      </c>
      <c r="E1469" s="280" t="s">
        <v>24</v>
      </c>
      <c r="F1469" s="176">
        <v>15000</v>
      </c>
      <c r="G1469" s="176">
        <v>15000</v>
      </c>
      <c r="I1469" s="88">
        <f t="shared" si="119"/>
        <v>15000</v>
      </c>
    </row>
    <row r="1470" spans="1:30" ht="15" customHeight="1">
      <c r="B1470" s="198"/>
      <c r="C1470" s="199" t="s">
        <v>48</v>
      </c>
      <c r="D1470" s="279" t="s">
        <v>48</v>
      </c>
      <c r="E1470" s="280"/>
      <c r="F1470" s="176" t="s">
        <v>48</v>
      </c>
      <c r="G1470" s="176" t="s">
        <v>48</v>
      </c>
      <c r="I1470" s="88" t="str">
        <f t="shared" si="119"/>
        <v/>
      </c>
    </row>
    <row r="1471" spans="1:30" ht="15" customHeight="1">
      <c r="B1471" s="198" t="s">
        <v>1031</v>
      </c>
      <c r="C1471" s="199" t="s">
        <v>1420</v>
      </c>
      <c r="D1471" s="279"/>
      <c r="E1471" s="280"/>
      <c r="F1471" s="176"/>
      <c r="G1471" s="176"/>
      <c r="I1471" s="88">
        <f t="shared" si="119"/>
        <v>0</v>
      </c>
    </row>
    <row r="1472" spans="1:30" ht="15" customHeight="1">
      <c r="B1472" s="198">
        <v>1</v>
      </c>
      <c r="C1472" s="199" t="s">
        <v>1421</v>
      </c>
      <c r="D1472" s="279" t="s">
        <v>45</v>
      </c>
      <c r="E1472" s="280" t="s">
        <v>8</v>
      </c>
      <c r="F1472" s="176">
        <v>105000</v>
      </c>
      <c r="G1472" s="176">
        <v>105000</v>
      </c>
      <c r="I1472" s="88">
        <f t="shared" si="119"/>
        <v>105000</v>
      </c>
    </row>
    <row r="1473" spans="2:9" ht="15" customHeight="1">
      <c r="B1473" s="198">
        <v>2</v>
      </c>
      <c r="C1473" s="199" t="s">
        <v>1422</v>
      </c>
      <c r="D1473" s="279" t="s">
        <v>47</v>
      </c>
      <c r="E1473" s="280" t="s">
        <v>14</v>
      </c>
      <c r="F1473" s="176">
        <v>15000</v>
      </c>
      <c r="G1473" s="176">
        <v>15000</v>
      </c>
      <c r="I1473" s="88">
        <f t="shared" si="119"/>
        <v>15000</v>
      </c>
    </row>
    <row r="1474" spans="2:9" ht="15" customHeight="1">
      <c r="B1474" s="198"/>
      <c r="C1474" s="199" t="s">
        <v>48</v>
      </c>
      <c r="D1474" s="279" t="s">
        <v>48</v>
      </c>
      <c r="E1474" s="280"/>
      <c r="F1474" s="176" t="s">
        <v>48</v>
      </c>
      <c r="G1474" s="176" t="s">
        <v>48</v>
      </c>
      <c r="I1474" s="88" t="str">
        <f t="shared" si="119"/>
        <v/>
      </c>
    </row>
    <row r="1475" spans="2:9" ht="15" customHeight="1">
      <c r="B1475" s="198">
        <v>1</v>
      </c>
      <c r="C1475" s="199" t="s">
        <v>1423</v>
      </c>
      <c r="D1475" s="279" t="s">
        <v>45</v>
      </c>
      <c r="E1475" s="280" t="s">
        <v>8</v>
      </c>
      <c r="F1475" s="176">
        <v>180000</v>
      </c>
      <c r="G1475" s="176">
        <v>180000</v>
      </c>
      <c r="I1475" s="88">
        <f t="shared" si="119"/>
        <v>180000</v>
      </c>
    </row>
    <row r="1476" spans="2:9" ht="15" customHeight="1">
      <c r="B1476" s="198">
        <v>2</v>
      </c>
      <c r="C1476" s="199" t="s">
        <v>1424</v>
      </c>
      <c r="D1476" s="279" t="s">
        <v>47</v>
      </c>
      <c r="E1476" s="280" t="s">
        <v>24</v>
      </c>
      <c r="F1476" s="176">
        <v>15000</v>
      </c>
      <c r="G1476" s="176">
        <v>15000</v>
      </c>
      <c r="I1476" s="88">
        <f t="shared" si="119"/>
        <v>15000</v>
      </c>
    </row>
    <row r="1477" spans="2:9" ht="15" customHeight="1">
      <c r="B1477" s="198"/>
      <c r="C1477" s="199" t="s">
        <v>48</v>
      </c>
      <c r="D1477" s="279" t="s">
        <v>48</v>
      </c>
      <c r="E1477" s="280"/>
      <c r="F1477" s="176" t="s">
        <v>48</v>
      </c>
      <c r="G1477" s="176" t="s">
        <v>48</v>
      </c>
      <c r="I1477" s="88" t="str">
        <f t="shared" si="119"/>
        <v/>
      </c>
    </row>
    <row r="1478" spans="2:9" ht="15" customHeight="1">
      <c r="B1478" s="198">
        <v>1</v>
      </c>
      <c r="C1478" s="199" t="s">
        <v>1425</v>
      </c>
      <c r="D1478" s="279" t="s">
        <v>47</v>
      </c>
      <c r="E1478" s="280" t="s">
        <v>24</v>
      </c>
      <c r="F1478" s="176">
        <v>115253</v>
      </c>
      <c r="G1478" s="176">
        <v>115253</v>
      </c>
      <c r="I1478" s="88">
        <f t="shared" si="119"/>
        <v>115253</v>
      </c>
    </row>
    <row r="1479" spans="2:9" ht="15" customHeight="1">
      <c r="B1479" s="198">
        <v>2</v>
      </c>
      <c r="C1479" s="487" t="s">
        <v>1426</v>
      </c>
      <c r="D1479" s="279" t="s">
        <v>47</v>
      </c>
      <c r="E1479" s="280" t="s">
        <v>24</v>
      </c>
      <c r="F1479" s="176">
        <v>115253</v>
      </c>
      <c r="G1479" s="176">
        <v>115253</v>
      </c>
      <c r="I1479" s="88">
        <f t="shared" si="119"/>
        <v>115253</v>
      </c>
    </row>
    <row r="1480" spans="2:9" ht="15" customHeight="1">
      <c r="B1480" s="198">
        <v>3</v>
      </c>
      <c r="C1480" s="487" t="s">
        <v>1427</v>
      </c>
      <c r="D1480" s="279" t="s">
        <v>47</v>
      </c>
      <c r="E1480" s="280" t="s">
        <v>24</v>
      </c>
      <c r="F1480" s="176">
        <v>115253</v>
      </c>
      <c r="G1480" s="176">
        <v>115253</v>
      </c>
      <c r="I1480" s="88">
        <f t="shared" si="119"/>
        <v>115253</v>
      </c>
    </row>
    <row r="1481" spans="2:9" ht="15" customHeight="1">
      <c r="B1481" s="198">
        <v>4</v>
      </c>
      <c r="C1481" s="487" t="s">
        <v>1428</v>
      </c>
      <c r="D1481" s="279" t="s">
        <v>47</v>
      </c>
      <c r="E1481" s="280" t="s">
        <v>24</v>
      </c>
      <c r="F1481" s="176">
        <v>115253</v>
      </c>
      <c r="G1481" s="176">
        <v>115253</v>
      </c>
      <c r="I1481" s="88">
        <f t="shared" si="119"/>
        <v>115253</v>
      </c>
    </row>
    <row r="1482" spans="2:9" ht="15" customHeight="1">
      <c r="B1482" s="198">
        <v>5</v>
      </c>
      <c r="C1482" s="487" t="s">
        <v>1429</v>
      </c>
      <c r="D1482" s="279" t="s">
        <v>47</v>
      </c>
      <c r="E1482" s="280" t="s">
        <v>24</v>
      </c>
      <c r="F1482" s="176">
        <v>115253</v>
      </c>
      <c r="G1482" s="176">
        <v>115253</v>
      </c>
      <c r="I1482" s="88">
        <f t="shared" si="119"/>
        <v>115253</v>
      </c>
    </row>
    <row r="1483" spans="2:9" ht="15" customHeight="1">
      <c r="B1483" s="198">
        <v>6</v>
      </c>
      <c r="C1483" s="199" t="s">
        <v>1430</v>
      </c>
      <c r="D1483" s="279" t="s">
        <v>47</v>
      </c>
      <c r="E1483" s="280" t="s">
        <v>24</v>
      </c>
      <c r="F1483" s="176">
        <v>115253</v>
      </c>
      <c r="G1483" s="176">
        <v>115253</v>
      </c>
      <c r="I1483" s="88">
        <f t="shared" si="119"/>
        <v>115253</v>
      </c>
    </row>
    <row r="1484" spans="2:9" ht="15" customHeight="1">
      <c r="B1484" s="198">
        <v>7</v>
      </c>
      <c r="C1484" s="199" t="s">
        <v>1431</v>
      </c>
      <c r="D1484" s="279" t="s">
        <v>47</v>
      </c>
      <c r="E1484" s="280" t="s">
        <v>24</v>
      </c>
      <c r="F1484" s="176">
        <v>115253</v>
      </c>
      <c r="G1484" s="176">
        <v>115253</v>
      </c>
      <c r="I1484" s="88">
        <f t="shared" si="119"/>
        <v>115253</v>
      </c>
    </row>
    <row r="1485" spans="2:9" ht="15" customHeight="1">
      <c r="B1485" s="198">
        <v>8</v>
      </c>
      <c r="C1485" s="487" t="s">
        <v>1431</v>
      </c>
      <c r="D1485" s="279" t="s">
        <v>47</v>
      </c>
      <c r="E1485" s="280" t="s">
        <v>24</v>
      </c>
      <c r="F1485" s="176">
        <v>115253</v>
      </c>
      <c r="G1485" s="176">
        <v>115253</v>
      </c>
      <c r="I1485" s="88">
        <f t="shared" si="119"/>
        <v>115253</v>
      </c>
    </row>
    <row r="1486" spans="2:9" ht="15" customHeight="1">
      <c r="B1486" s="198"/>
      <c r="C1486" s="199" t="s">
        <v>48</v>
      </c>
      <c r="D1486" s="279" t="s">
        <v>48</v>
      </c>
      <c r="E1486" s="280"/>
      <c r="F1486" s="176">
        <v>0</v>
      </c>
      <c r="G1486" s="176">
        <v>0</v>
      </c>
      <c r="I1486" s="88">
        <f t="shared" si="119"/>
        <v>0</v>
      </c>
    </row>
    <row r="1487" spans="2:9" ht="15" customHeight="1">
      <c r="B1487" s="198" t="s">
        <v>1035</v>
      </c>
      <c r="C1487" s="199" t="s">
        <v>1432</v>
      </c>
      <c r="D1487" s="279"/>
      <c r="E1487" s="280"/>
      <c r="F1487" s="176">
        <v>0</v>
      </c>
      <c r="G1487" s="176">
        <v>0</v>
      </c>
      <c r="I1487" s="88">
        <f t="shared" si="119"/>
        <v>0</v>
      </c>
    </row>
    <row r="1488" spans="2:9" ht="15" customHeight="1">
      <c r="B1488" s="198">
        <v>1</v>
      </c>
      <c r="C1488" s="199" t="s">
        <v>1433</v>
      </c>
      <c r="D1488" s="279" t="s">
        <v>45</v>
      </c>
      <c r="E1488" s="280" t="s">
        <v>8</v>
      </c>
      <c r="F1488" s="176">
        <v>60000</v>
      </c>
      <c r="G1488" s="176">
        <v>60000</v>
      </c>
      <c r="I1488" s="88">
        <f t="shared" si="119"/>
        <v>60000</v>
      </c>
    </row>
    <row r="1489" spans="2:9" ht="15" customHeight="1">
      <c r="B1489" s="198">
        <v>2</v>
      </c>
      <c r="C1489" s="199" t="s">
        <v>1434</v>
      </c>
      <c r="D1489" s="279" t="s">
        <v>45</v>
      </c>
      <c r="E1489" s="280" t="s">
        <v>8</v>
      </c>
      <c r="F1489" s="176">
        <v>25000</v>
      </c>
      <c r="G1489" s="176">
        <v>25000</v>
      </c>
      <c r="I1489" s="88">
        <f t="shared" si="119"/>
        <v>25000</v>
      </c>
    </row>
    <row r="1490" spans="2:9" ht="15" customHeight="1">
      <c r="B1490" s="198">
        <v>3</v>
      </c>
      <c r="C1490" s="199" t="s">
        <v>1435</v>
      </c>
      <c r="D1490" s="279" t="s">
        <v>45</v>
      </c>
      <c r="E1490" s="280" t="s">
        <v>8</v>
      </c>
      <c r="F1490" s="176">
        <v>50000</v>
      </c>
      <c r="G1490" s="176">
        <v>50000</v>
      </c>
      <c r="I1490" s="88">
        <f t="shared" si="119"/>
        <v>50000</v>
      </c>
    </row>
    <row r="1491" spans="2:9" ht="15" customHeight="1">
      <c r="B1491" s="198" t="s">
        <v>1027</v>
      </c>
      <c r="C1491" s="199" t="s">
        <v>1436</v>
      </c>
      <c r="D1491" s="279" t="s">
        <v>47</v>
      </c>
      <c r="E1491" s="280" t="s">
        <v>14</v>
      </c>
      <c r="F1491" s="176">
        <v>12000</v>
      </c>
      <c r="G1491" s="176">
        <v>12000</v>
      </c>
      <c r="I1491" s="88">
        <f t="shared" si="119"/>
        <v>12000</v>
      </c>
    </row>
    <row r="1492" spans="2:9" ht="15" customHeight="1">
      <c r="B1492" s="198">
        <v>5</v>
      </c>
      <c r="C1492" s="199" t="s">
        <v>1437</v>
      </c>
      <c r="D1492" s="279" t="s">
        <v>47</v>
      </c>
      <c r="E1492" s="280" t="s">
        <v>14</v>
      </c>
      <c r="F1492" s="176">
        <v>12000</v>
      </c>
      <c r="G1492" s="176">
        <v>12000</v>
      </c>
      <c r="I1492" s="88">
        <f t="shared" si="119"/>
        <v>12000</v>
      </c>
    </row>
    <row r="1493" spans="2:9" ht="15" customHeight="1">
      <c r="B1493" s="198">
        <v>6</v>
      </c>
      <c r="C1493" s="199" t="s">
        <v>1438</v>
      </c>
      <c r="D1493" s="279" t="s">
        <v>47</v>
      </c>
      <c r="E1493" s="280" t="s">
        <v>14</v>
      </c>
      <c r="F1493" s="176">
        <v>12000</v>
      </c>
      <c r="G1493" s="176">
        <v>12000</v>
      </c>
      <c r="I1493" s="88">
        <f t="shared" si="119"/>
        <v>12000</v>
      </c>
    </row>
    <row r="1494" spans="2:9" ht="15" customHeight="1">
      <c r="I1494" s="88">
        <f t="shared" si="119"/>
        <v>0</v>
      </c>
    </row>
    <row r="1495" spans="2:9" ht="15" customHeight="1"/>
    <row r="1496" spans="2:9" ht="15" customHeight="1"/>
    <row r="1497" spans="2:9" ht="15" customHeight="1"/>
    <row r="1498" spans="2:9" ht="15" customHeight="1"/>
    <row r="1499" spans="2:9" ht="15" customHeight="1"/>
    <row r="1500" spans="2:9" ht="15" customHeight="1"/>
    <row r="1501" spans="2:9" ht="15" customHeight="1"/>
    <row r="1502" spans="2:9" ht="15" customHeight="1"/>
    <row r="1503" spans="2:9" ht="15" customHeight="1"/>
    <row r="1504" spans="2:9" ht="15" customHeight="1"/>
    <row r="1505" ht="15" customHeight="1"/>
    <row r="1506" ht="15" customHeight="1"/>
    <row r="1507" ht="15" customHeight="1"/>
    <row r="1508" ht="15" customHeight="1"/>
    <row r="1509" ht="15" customHeight="1"/>
    <row r="1510" ht="15" customHeight="1"/>
    <row r="1511" ht="15" customHeight="1"/>
    <row r="1512" ht="15" customHeight="1"/>
    <row r="1513" ht="15" customHeight="1"/>
    <row r="1514" ht="15" customHeight="1"/>
    <row r="1515" ht="15" customHeight="1"/>
    <row r="1516" ht="15" customHeight="1"/>
    <row r="1517" ht="15" customHeight="1"/>
    <row r="1518" ht="15" customHeight="1"/>
    <row r="1519" ht="15" customHeight="1"/>
    <row r="1520" ht="15" customHeight="1"/>
    <row r="1521" ht="15" customHeight="1"/>
    <row r="1522" ht="15" customHeight="1"/>
    <row r="1523" ht="15" customHeight="1"/>
    <row r="1524" ht="15" customHeight="1"/>
    <row r="1525" ht="15" customHeight="1"/>
    <row r="1526" ht="15" customHeight="1"/>
    <row r="1527" ht="15" customHeight="1"/>
    <row r="1528" ht="15" customHeight="1"/>
    <row r="1529" ht="15" customHeight="1"/>
    <row r="1530" ht="15" customHeight="1"/>
    <row r="1531" ht="15" customHeight="1"/>
    <row r="1532" ht="15" customHeight="1"/>
    <row r="1533" ht="15" customHeight="1"/>
    <row r="1534" ht="15" customHeight="1"/>
    <row r="1535" ht="15" customHeight="1"/>
    <row r="1536" ht="15" customHeight="1"/>
    <row r="1537" ht="15" customHeight="1"/>
    <row r="1538" ht="15" customHeight="1"/>
    <row r="1539" ht="15" customHeight="1"/>
    <row r="1540" ht="15" customHeight="1"/>
    <row r="1541" ht="15" customHeight="1"/>
    <row r="1542" ht="15" customHeight="1"/>
    <row r="1543" ht="15" customHeight="1"/>
    <row r="1544" ht="15" customHeight="1"/>
    <row r="1545" ht="15" customHeight="1"/>
    <row r="1546" ht="15" customHeight="1"/>
    <row r="1547" ht="15" customHeight="1"/>
    <row r="1548" ht="15" customHeight="1"/>
    <row r="1549" ht="15" customHeight="1"/>
    <row r="1550" ht="15" customHeight="1"/>
    <row r="1551" ht="15" customHeight="1"/>
    <row r="1552" ht="15" customHeight="1"/>
    <row r="1553" ht="15" customHeight="1"/>
    <row r="1554" ht="15" customHeight="1"/>
    <row r="1555" ht="15" customHeight="1"/>
    <row r="1556" ht="15" customHeight="1"/>
    <row r="1557" ht="15" customHeight="1"/>
    <row r="1558" ht="15" customHeight="1"/>
    <row r="1559" ht="15" customHeight="1"/>
    <row r="1560" ht="15" customHeight="1"/>
    <row r="1561" ht="15" customHeight="1"/>
    <row r="1562" ht="15" customHeight="1"/>
    <row r="1563" ht="15" customHeight="1"/>
    <row r="1564" ht="15" customHeight="1"/>
  </sheetData>
  <sheetProtection insertColumns="0" insertRows="0" sort="0" autoFilter="0"/>
  <protectedRanges>
    <protectedRange sqref="H1434:H1455 B7:H7 H8:H1404" name="Range1"/>
    <protectedRange sqref="H1405:H1420" name="Range1_1"/>
    <protectedRange sqref="H1421:H1433" name="Range1_1_1"/>
    <protectedRange sqref="B8:G1493" name="Range1_1_3"/>
  </protectedRanges>
  <mergeCells count="6">
    <mergeCell ref="H4:H5"/>
    <mergeCell ref="B2:C2"/>
    <mergeCell ref="B4:B5"/>
    <mergeCell ref="C4:C5"/>
    <mergeCell ref="D4:D5"/>
    <mergeCell ref="E4:E5"/>
  </mergeCells>
  <conditionalFormatting sqref="A8:A1493 I9:IV107">
    <cfRule type="cellIs" dxfId="29" priority="138" operator="equal">
      <formula>0</formula>
    </cfRule>
  </conditionalFormatting>
  <conditionalFormatting sqref="B8:C135">
    <cfRule type="cellIs" dxfId="28" priority="51" operator="equal">
      <formula>0</formula>
    </cfRule>
  </conditionalFormatting>
  <conditionalFormatting sqref="B150:G1493">
    <cfRule type="cellIs" dxfId="27" priority="1" operator="equal">
      <formula>0</formula>
    </cfRule>
  </conditionalFormatting>
  <conditionalFormatting sqref="C143:G149">
    <cfRule type="cellIs" dxfId="26" priority="5" operator="equal">
      <formula>0</formula>
    </cfRule>
  </conditionalFormatting>
  <conditionalFormatting sqref="D9:G142">
    <cfRule type="cellIs" dxfId="25" priority="11" operator="equal">
      <formula>0</formula>
    </cfRule>
  </conditionalFormatting>
  <conditionalFormatting sqref="D1:IV5 A1:C7 D6:K6 H1455:IV1457 H1458:XFD1485 H1486:H1493 I1486:XFD1494 A1494:H1494 A1495:XFD65536">
    <cfRule type="cellIs" dxfId="24" priority="163" operator="equal">
      <formula>0</formula>
    </cfRule>
  </conditionalFormatting>
  <conditionalFormatting sqref="D7:IV8 C136:C142 B136:B149">
    <cfRule type="cellIs" dxfId="23" priority="62" operator="equal">
      <formula>0</formula>
    </cfRule>
  </conditionalFormatting>
  <conditionalFormatting sqref="H9:H1418">
    <cfRule type="cellIs" dxfId="22" priority="129" operator="equal">
      <formula>0</formula>
    </cfRule>
  </conditionalFormatting>
  <conditionalFormatting sqref="H1419:I1454">
    <cfRule type="cellIs" dxfId="21" priority="128" operator="equal">
      <formula>0</formula>
    </cfRule>
  </conditionalFormatting>
  <conditionalFormatting sqref="I108:I1418">
    <cfRule type="cellIs" dxfId="20" priority="125" operator="equal">
      <formula>0</formula>
    </cfRule>
  </conditionalFormatting>
  <conditionalFormatting sqref="J108:IV1454">
    <cfRule type="cellIs" dxfId="19" priority="139" operator="equal">
      <formula>0</formula>
    </cfRule>
  </conditionalFormatting>
  <conditionalFormatting sqref="M6:IV6">
    <cfRule type="cellIs" dxfId="18" priority="140" operator="equal">
      <formula>0</formula>
    </cfRule>
  </conditionalFormatting>
  <dataValidations count="5">
    <dataValidation type="list" allowBlank="1" showInputMessage="1" showErrorMessage="1" errorTitle="PERINGATAN !!!" error="UKURAN MATERIAL  SALAH BOZ...." sqref="IV65451 A65451" xr:uid="{00000000-0002-0000-0000-000000000000}">
      <formula1>#REF!</formula1>
    </dataValidation>
    <dataValidation type="list" allowBlank="1" showInputMessage="1" showErrorMessage="1" errorTitle="PERINGATAN !!!" error="NAMA MATERIAL / UPAH SALAH BOZ...." sqref="IU65451" xr:uid="{00000000-0002-0000-0000-000001000000}">
      <formula1>#REF!</formula1>
    </dataValidation>
    <dataValidation type="list" allowBlank="1" showInputMessage="1" showErrorMessage="1" errorTitle="PERINGATAN !!!" error="DATA HARGA YANG DIPAKAI SALAH...." sqref="I5" xr:uid="{00000000-0002-0000-0000-000002000000}">
      <formula1>$N$1462:$N$1465</formula1>
    </dataValidation>
    <dataValidation allowBlank="1" showInputMessage="1" showErrorMessage="1" errorTitle="PERINGATAN !!!" error="MDU / UPAH SALAH BOZ...." sqref="C1460 C1475:C1476 C1479:C1482 C1485" xr:uid="{6C0E6F71-A6FC-4639-B31A-6015B7094B29}"/>
    <dataValidation type="list" allowBlank="1" showInputMessage="1" showErrorMessage="1" errorTitle="PERINGATAN !!!" error="GOLONGAN MATERIAL/JASA SALAH...." sqref="D8:D1493" xr:uid="{D5D56C12-A30A-4F4A-B9C5-9F594B7C2098}">
      <formula1>$P$1739:$P$1743</formula1>
    </dataValidation>
  </dataValidations>
  <printOptions horizontalCentered="1"/>
  <pageMargins left="0.39" right="0.39370078740157483" top="0.59055118110236227" bottom="0.59055118110236227" header="0.19685039370078741" footer="0.19685039370078741"/>
  <pageSetup paperSize="9" scale="61" orientation="portrait" horizontalDpi="300" verticalDpi="300" r:id="rId1"/>
  <headerFooter alignWithMargins="0">
    <oddFooter>&amp;L*) Harga KHS 2005&amp;R&amp;P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32A20C-5C27-4592-828C-35A046B37C9B}">
  <sheetPr>
    <tabColor rgb="FFFF6699"/>
  </sheetPr>
  <dimension ref="A2:L27"/>
  <sheetViews>
    <sheetView zoomScale="55" zoomScaleNormal="55" zoomScaleSheetLayoutView="85" workbookViewId="0">
      <selection activeCell="N15" sqref="N15"/>
    </sheetView>
  </sheetViews>
  <sheetFormatPr defaultRowHeight="15"/>
  <cols>
    <col min="1" max="1" width="4.28515625" style="202" customWidth="1"/>
    <col min="2" max="2" width="33.28515625" style="202" customWidth="1"/>
    <col min="3" max="3" width="3.7109375" style="203" customWidth="1"/>
    <col min="4" max="4" width="15" style="202" customWidth="1"/>
    <col min="5" max="5" width="12.42578125" style="202" customWidth="1"/>
    <col min="6" max="6" width="5.42578125" style="202" customWidth="1"/>
    <col min="7" max="7" width="5.42578125" style="202" hidden="1" customWidth="1"/>
    <col min="8" max="8" width="5.140625" style="202" customWidth="1"/>
    <col min="9" max="9" width="34.140625" style="202" customWidth="1"/>
    <col min="10" max="10" width="3.5703125" style="202" customWidth="1"/>
    <col min="11" max="11" width="12.7109375" style="202" customWidth="1"/>
    <col min="12" max="12" width="12.42578125" style="202" customWidth="1"/>
    <col min="13" max="13" width="15" style="202" customWidth="1"/>
    <col min="14" max="14" width="17" style="202" customWidth="1"/>
    <col min="15" max="15" width="18.140625" style="202" customWidth="1"/>
    <col min="16" max="16" width="20.28515625" style="202" customWidth="1"/>
    <col min="17" max="17" width="14.5703125" style="202" customWidth="1"/>
    <col min="18" max="16384" width="9.140625" style="202"/>
  </cols>
  <sheetData>
    <row r="2" spans="1:12" s="205" customFormat="1" ht="18.75" customHeight="1">
      <c r="B2" s="564" t="s">
        <v>1454</v>
      </c>
      <c r="C2" s="564"/>
      <c r="D2" s="564"/>
      <c r="E2" s="564"/>
      <c r="I2" s="206"/>
    </row>
    <row r="3" spans="1:12" s="205" customFormat="1" ht="13.5" customHeight="1" thickBot="1">
      <c r="B3" s="278"/>
      <c r="C3" s="278"/>
      <c r="D3" s="278"/>
      <c r="E3" s="278"/>
      <c r="I3" s="206"/>
    </row>
    <row r="4" spans="1:12" s="205" customFormat="1" ht="29.25" customHeight="1">
      <c r="A4" s="209"/>
      <c r="B4" s="569" t="s">
        <v>1532</v>
      </c>
      <c r="C4" s="570"/>
      <c r="D4" s="570"/>
      <c r="E4" s="571"/>
      <c r="F4" s="440"/>
      <c r="G4" s="440"/>
      <c r="H4" s="441"/>
      <c r="I4" s="596" t="s">
        <v>1533</v>
      </c>
      <c r="J4" s="597"/>
      <c r="K4" s="597"/>
      <c r="L4" s="598"/>
    </row>
    <row r="5" spans="1:12" ht="34.5" customHeight="1">
      <c r="A5" s="204"/>
      <c r="B5" s="443" t="s">
        <v>1379</v>
      </c>
      <c r="C5" s="277" t="s">
        <v>9</v>
      </c>
      <c r="D5" s="565" t="str">
        <f>DATA!D14</f>
        <v>BAGUS PAMBUDI</v>
      </c>
      <c r="E5" s="566"/>
      <c r="F5" s="208"/>
      <c r="G5" s="208"/>
      <c r="I5" s="444" t="s">
        <v>1379</v>
      </c>
      <c r="J5" s="277" t="s">
        <v>9</v>
      </c>
      <c r="K5" s="599" t="str">
        <f>D5</f>
        <v>BAGUS PAMBUDI</v>
      </c>
      <c r="L5" s="600"/>
    </row>
    <row r="6" spans="1:12" ht="31.5" customHeight="1">
      <c r="A6" s="204"/>
      <c r="B6" s="443" t="s">
        <v>1529</v>
      </c>
      <c r="C6" s="277" t="s">
        <v>9</v>
      </c>
      <c r="D6" s="574">
        <f>DATA!D17*1000</f>
        <v>1300</v>
      </c>
      <c r="E6" s="575"/>
      <c r="F6" s="208"/>
      <c r="G6" s="208"/>
      <c r="I6" s="444" t="s">
        <v>1530</v>
      </c>
      <c r="J6" s="277" t="s">
        <v>9</v>
      </c>
      <c r="K6" s="601">
        <f>DATA!D20*1000</f>
        <v>11000</v>
      </c>
      <c r="L6" s="602"/>
    </row>
    <row r="7" spans="1:12" ht="30.75" customHeight="1">
      <c r="A7" s="204"/>
      <c r="B7" s="443" t="s">
        <v>1441</v>
      </c>
      <c r="C7" s="277" t="s">
        <v>9</v>
      </c>
      <c r="D7" s="572">
        <f>DATA!D18</f>
        <v>1</v>
      </c>
      <c r="E7" s="573"/>
      <c r="F7" s="442" t="s">
        <v>1453</v>
      </c>
      <c r="I7" s="444" t="s">
        <v>1441</v>
      </c>
      <c r="J7" s="277" t="s">
        <v>9</v>
      </c>
      <c r="K7" s="603">
        <f>DATA!D21</f>
        <v>1</v>
      </c>
      <c r="L7" s="604"/>
    </row>
    <row r="8" spans="1:12" ht="51" customHeight="1">
      <c r="A8" s="204"/>
      <c r="B8" s="443" t="s">
        <v>1442</v>
      </c>
      <c r="C8" s="277" t="s">
        <v>9</v>
      </c>
      <c r="D8" s="572">
        <f>DATA!D19</f>
        <v>220</v>
      </c>
      <c r="E8" s="573"/>
      <c r="F8" s="442" t="s">
        <v>1453</v>
      </c>
      <c r="G8" s="437">
        <v>220</v>
      </c>
      <c r="I8" s="444" t="s">
        <v>1442</v>
      </c>
      <c r="J8" s="277" t="s">
        <v>9</v>
      </c>
      <c r="K8" s="603">
        <f>DATA!D22</f>
        <v>220</v>
      </c>
      <c r="L8" s="604"/>
    </row>
    <row r="9" spans="1:12" ht="30" customHeight="1" thickBot="1">
      <c r="A9" s="204"/>
      <c r="B9" s="449" t="s">
        <v>1541</v>
      </c>
      <c r="C9" s="439" t="s">
        <v>9</v>
      </c>
      <c r="D9" s="567">
        <f>IF(D7=1,D6/(380/3^0.5),(D6/(380*3^0.5)))</f>
        <v>5.9254369732619487</v>
      </c>
      <c r="E9" s="568"/>
      <c r="F9" s="207"/>
      <c r="G9" s="438">
        <v>380</v>
      </c>
      <c r="I9" s="450" t="s">
        <v>1541</v>
      </c>
      <c r="J9" s="439" t="s">
        <v>9</v>
      </c>
      <c r="K9" s="605">
        <f>IF(K7=1,K6/(380/3^0.5),(K6/(380*3^0.5)))</f>
        <v>50.138312850678027</v>
      </c>
      <c r="L9" s="606"/>
    </row>
    <row r="10" spans="1:12" ht="24.75" customHeight="1">
      <c r="B10" s="451"/>
      <c r="C10" s="448"/>
      <c r="D10" s="452"/>
      <c r="E10" s="452"/>
      <c r="F10" s="207"/>
      <c r="G10" s="438"/>
      <c r="I10" s="451"/>
      <c r="J10" s="448"/>
      <c r="K10" s="452"/>
      <c r="L10" s="452"/>
    </row>
    <row r="11" spans="1:12" ht="16.5" thickBot="1">
      <c r="B11" s="445" t="s">
        <v>1542</v>
      </c>
      <c r="I11" s="445" t="s">
        <v>1536</v>
      </c>
    </row>
    <row r="12" spans="1:12" ht="34.5" customHeight="1">
      <c r="A12" s="204"/>
      <c r="B12" s="473" t="s">
        <v>1534</v>
      </c>
      <c r="C12" s="467" t="s">
        <v>9</v>
      </c>
      <c r="D12" s="576"/>
      <c r="E12" s="577"/>
      <c r="F12" s="208"/>
      <c r="G12" s="208"/>
      <c r="I12" s="466" t="s">
        <v>1534</v>
      </c>
      <c r="J12" s="467" t="s">
        <v>9</v>
      </c>
      <c r="K12" s="576"/>
      <c r="L12" s="577"/>
    </row>
    <row r="13" spans="1:12" ht="31.5" customHeight="1">
      <c r="A13" s="204"/>
      <c r="B13" s="474" t="s">
        <v>1380</v>
      </c>
      <c r="C13" s="454" t="s">
        <v>9</v>
      </c>
      <c r="D13" s="580"/>
      <c r="E13" s="581"/>
      <c r="F13" s="208"/>
      <c r="G13" s="208"/>
      <c r="I13" s="468" t="s">
        <v>1380</v>
      </c>
      <c r="J13" s="454" t="s">
        <v>9</v>
      </c>
      <c r="K13" s="580"/>
      <c r="L13" s="581"/>
    </row>
    <row r="14" spans="1:12" ht="30.75" customHeight="1">
      <c r="A14" s="204"/>
      <c r="B14" s="474" t="s">
        <v>1535</v>
      </c>
      <c r="C14" s="454" t="s">
        <v>9</v>
      </c>
      <c r="D14" s="588">
        <v>50</v>
      </c>
      <c r="E14" s="589"/>
      <c r="F14" s="442" t="s">
        <v>1453</v>
      </c>
      <c r="G14" s="446">
        <v>50</v>
      </c>
      <c r="I14" s="468" t="s">
        <v>1535</v>
      </c>
      <c r="J14" s="454" t="s">
        <v>9</v>
      </c>
      <c r="K14" s="590">
        <v>50</v>
      </c>
      <c r="L14" s="591"/>
    </row>
    <row r="15" spans="1:12" ht="57" customHeight="1">
      <c r="A15" s="204"/>
      <c r="B15" s="474" t="s">
        <v>1441</v>
      </c>
      <c r="C15" s="454" t="s">
        <v>9</v>
      </c>
      <c r="D15" s="460">
        <v>3</v>
      </c>
      <c r="E15" s="469"/>
      <c r="F15" s="442" t="s">
        <v>1453</v>
      </c>
      <c r="G15" s="446">
        <v>100</v>
      </c>
      <c r="I15" s="468" t="s">
        <v>1441</v>
      </c>
      <c r="J15" s="454" t="s">
        <v>9</v>
      </c>
      <c r="K15" s="460">
        <v>3</v>
      </c>
      <c r="L15" s="469"/>
    </row>
    <row r="16" spans="1:12" ht="44.25" customHeight="1">
      <c r="A16" s="204"/>
      <c r="B16" s="474" t="s">
        <v>1545</v>
      </c>
      <c r="C16" s="454"/>
      <c r="D16" s="592">
        <f>63+10</f>
        <v>73</v>
      </c>
      <c r="E16" s="593"/>
      <c r="F16" s="442"/>
      <c r="G16" s="446">
        <v>160</v>
      </c>
      <c r="I16" s="468" t="s">
        <v>1537</v>
      </c>
      <c r="J16" s="454" t="s">
        <v>9</v>
      </c>
      <c r="K16" s="594">
        <f>K9</f>
        <v>50.138312850678027</v>
      </c>
      <c r="L16" s="595"/>
    </row>
    <row r="17" spans="1:12" ht="34.5" customHeight="1">
      <c r="A17" s="204"/>
      <c r="B17" s="474" t="s">
        <v>1538</v>
      </c>
      <c r="C17" s="454" t="s">
        <v>9</v>
      </c>
      <c r="D17" s="582">
        <f>IF(D15=1,D14/(20/3^0.5),(D14/(20*3^0.5)))</f>
        <v>1.4433756729740645</v>
      </c>
      <c r="E17" s="583"/>
      <c r="F17" s="442" t="s">
        <v>1453</v>
      </c>
      <c r="G17" s="447">
        <v>200</v>
      </c>
      <c r="I17" s="468" t="s">
        <v>1538</v>
      </c>
      <c r="J17" s="454" t="s">
        <v>9</v>
      </c>
      <c r="K17" s="586">
        <f>IF(K15=1,K14/(20/3^0.5),(K14/(20*3^0.5)))</f>
        <v>1.4433756729740645</v>
      </c>
      <c r="L17" s="587"/>
    </row>
    <row r="18" spans="1:12" ht="34.5" customHeight="1">
      <c r="A18" s="204"/>
      <c r="B18" s="474" t="s">
        <v>1539</v>
      </c>
      <c r="C18" s="454" t="s">
        <v>9</v>
      </c>
      <c r="D18" s="582">
        <f>IF(D15=1,D14/(380/3^0.5),(D14/(380*3^0.5)))*1000</f>
        <v>75.96714068284551</v>
      </c>
      <c r="E18" s="583"/>
      <c r="F18" s="442" t="s">
        <v>1453</v>
      </c>
      <c r="G18" s="447">
        <v>250</v>
      </c>
      <c r="I18" s="468" t="s">
        <v>1539</v>
      </c>
      <c r="J18" s="454" t="s">
        <v>9</v>
      </c>
      <c r="K18" s="586">
        <f>IF(K15=1,K14/(380/3^0.5),(K14/(380*3^0.5)))*1000</f>
        <v>75.96714068284551</v>
      </c>
      <c r="L18" s="587"/>
    </row>
    <row r="19" spans="1:12" ht="30" customHeight="1">
      <c r="A19" s="204"/>
      <c r="B19" s="475" t="s">
        <v>1531</v>
      </c>
      <c r="C19" s="453" t="s">
        <v>9</v>
      </c>
      <c r="D19" s="582">
        <f>IF(D15=1,D14/(380/3^0.5),(D14/(380*3^0.5)))</f>
        <v>7.5967140682845505E-2</v>
      </c>
      <c r="E19" s="583"/>
      <c r="F19" s="207"/>
      <c r="G19" s="438"/>
      <c r="I19" s="470" t="s">
        <v>1531</v>
      </c>
      <c r="J19" s="453" t="s">
        <v>9</v>
      </c>
      <c r="K19" s="586">
        <f>IF(K15=1,K14/(380/3^0.5),(K14/(380*3^0.5)))</f>
        <v>7.5967140682845505E-2</v>
      </c>
      <c r="L19" s="587"/>
    </row>
    <row r="20" spans="1:12" ht="30" customHeight="1" thickBot="1">
      <c r="A20" s="204"/>
      <c r="B20" s="476" t="s">
        <v>1540</v>
      </c>
      <c r="C20" s="472" t="s">
        <v>9</v>
      </c>
      <c r="D20" s="578">
        <f>D16/D18</f>
        <v>0.96094178803921293</v>
      </c>
      <c r="E20" s="579"/>
      <c r="F20" s="207"/>
      <c r="G20" s="438"/>
      <c r="I20" s="471" t="s">
        <v>1531</v>
      </c>
      <c r="J20" s="472" t="s">
        <v>9</v>
      </c>
      <c r="K20" s="584">
        <f>K16/K18</f>
        <v>0.65999999999999992</v>
      </c>
      <c r="L20" s="585"/>
    </row>
    <row r="21" spans="1:12" ht="9.75" customHeight="1">
      <c r="A21" s="204"/>
      <c r="B21" s="461" t="s">
        <v>1540</v>
      </c>
      <c r="C21" s="462" t="s">
        <v>9</v>
      </c>
      <c r="D21" s="563">
        <v>1</v>
      </c>
      <c r="E21" s="563"/>
      <c r="F21" s="463"/>
      <c r="G21" s="464"/>
      <c r="H21" s="465"/>
      <c r="I21" s="461" t="s">
        <v>1531</v>
      </c>
      <c r="J21" s="462" t="s">
        <v>9</v>
      </c>
      <c r="K21" s="563">
        <v>1</v>
      </c>
      <c r="L21" s="563"/>
    </row>
    <row r="22" spans="1:12" ht="6.75" customHeight="1">
      <c r="B22" s="451"/>
      <c r="C22" s="448"/>
      <c r="D22" s="459"/>
      <c r="E22" s="459"/>
      <c r="F22" s="207"/>
      <c r="G22" s="438"/>
      <c r="J22" s="448"/>
      <c r="K22" s="459"/>
      <c r="L22" s="459"/>
    </row>
    <row r="23" spans="1:12" ht="15.75" thickBot="1"/>
    <row r="24" spans="1:12" ht="200.25" customHeight="1" thickBot="1">
      <c r="B24" s="560"/>
      <c r="C24" s="561"/>
      <c r="D24" s="561"/>
      <c r="E24" s="562"/>
      <c r="I24" s="560"/>
      <c r="J24" s="561"/>
      <c r="K24" s="561"/>
      <c r="L24" s="562"/>
    </row>
    <row r="26" spans="1:12">
      <c r="D26" s="456"/>
    </row>
    <row r="27" spans="1:12">
      <c r="D27" s="457"/>
    </row>
  </sheetData>
  <mergeCells count="33">
    <mergeCell ref="I4:L4"/>
    <mergeCell ref="K5:L5"/>
    <mergeCell ref="K6:L6"/>
    <mergeCell ref="K7:L7"/>
    <mergeCell ref="K13:L13"/>
    <mergeCell ref="K8:L8"/>
    <mergeCell ref="K9:L9"/>
    <mergeCell ref="D14:E14"/>
    <mergeCell ref="K14:L14"/>
    <mergeCell ref="D16:E16"/>
    <mergeCell ref="D18:E18"/>
    <mergeCell ref="K16:L16"/>
    <mergeCell ref="K20:L20"/>
    <mergeCell ref="K18:L18"/>
    <mergeCell ref="K19:L19"/>
    <mergeCell ref="D17:E17"/>
    <mergeCell ref="K17:L17"/>
    <mergeCell ref="B24:E24"/>
    <mergeCell ref="D21:E21"/>
    <mergeCell ref="K21:L21"/>
    <mergeCell ref="I24:L24"/>
    <mergeCell ref="B2:E2"/>
    <mergeCell ref="D5:E5"/>
    <mergeCell ref="D9:E9"/>
    <mergeCell ref="B4:E4"/>
    <mergeCell ref="D8:E8"/>
    <mergeCell ref="D6:E6"/>
    <mergeCell ref="D7:E7"/>
    <mergeCell ref="D12:E12"/>
    <mergeCell ref="K12:L12"/>
    <mergeCell ref="D20:E20"/>
    <mergeCell ref="D13:E13"/>
    <mergeCell ref="D19:E19"/>
  </mergeCells>
  <conditionalFormatting sqref="O4 Q4">
    <cfRule type="cellIs" dxfId="17" priority="5" stopIfTrue="1" operator="greaterThan">
      <formula>0.89</formula>
    </cfRule>
    <cfRule type="cellIs" dxfId="16" priority="6" stopIfTrue="1" operator="between">
      <formula>0.8</formula>
      <formula>0.89</formula>
    </cfRule>
  </conditionalFormatting>
  <dataValidations count="1">
    <dataValidation type="list" allowBlank="1" showInputMessage="1" showErrorMessage="1" sqref="D14:E14 K14:L14" xr:uid="{C5B55082-A9C5-4D85-AE81-89ECAF6945C8}">
      <formula1>$G$14:$G$18</formula1>
    </dataValidation>
  </dataValidations>
  <pageMargins left="0.7" right="0.7" top="0.75" bottom="0.75" header="0.3" footer="0.3"/>
  <pageSetup scale="55" orientation="landscape" horizontalDpi="0" verticalDpi="0" r:id="rId1"/>
  <drawing r:id="rId2"/>
  <legacyDrawing r:id="rId3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EE797100-27C2-40C6-BDC6-CBA3884080AA}">
          <x14:formula1>
            <xm:f>PDL!$S$28:$S$29</xm:f>
          </x14:formula1>
          <xm:sqref>D15</xm:sqref>
        </x14:dataValidation>
        <x14:dataValidation type="list" allowBlank="1" showInputMessage="1" showErrorMessage="1" xr:uid="{48C330B8-758E-4095-8CB9-405BB1DBC110}">
          <x14:formula1>
            <xm:f>PDL!$U$31:$U$32</xm:f>
          </x14:formula1>
          <xm:sqref>K15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C35184-7887-4610-9DEB-EB45C6BACFD9}">
  <sheetPr>
    <tabColor rgb="FFFF6699"/>
  </sheetPr>
  <dimension ref="B1:K26"/>
  <sheetViews>
    <sheetView showGridLines="0" topLeftCell="A5" zoomScaleNormal="100" workbookViewId="0">
      <selection activeCell="D14" sqref="D14"/>
    </sheetView>
  </sheetViews>
  <sheetFormatPr defaultRowHeight="15"/>
  <cols>
    <col min="1" max="1" width="1.28515625" style="287" customWidth="1"/>
    <col min="2" max="2" width="25.28515625" style="287" customWidth="1"/>
    <col min="3" max="3" width="3.28515625" style="287" customWidth="1"/>
    <col min="4" max="4" width="26.28515625" style="301" customWidth="1"/>
    <col min="5" max="5" width="6.42578125" style="287" customWidth="1"/>
    <col min="6" max="6" width="12" style="287" bestFit="1" customWidth="1"/>
    <col min="7" max="8" width="9.140625" style="287" hidden="1" customWidth="1"/>
    <col min="9" max="9" width="9.140625" style="287"/>
    <col min="10" max="10" width="3.85546875" style="287" customWidth="1"/>
    <col min="11" max="11" width="2.7109375" style="287" customWidth="1"/>
    <col min="12" max="16384" width="9.140625" style="287"/>
  </cols>
  <sheetData>
    <row r="1" spans="2:11" ht="12.75" customHeight="1">
      <c r="B1" s="607"/>
      <c r="C1" s="607"/>
      <c r="D1" s="607"/>
    </row>
    <row r="2" spans="2:11" ht="15.75" customHeight="1">
      <c r="B2" s="288" t="s">
        <v>1443</v>
      </c>
      <c r="C2" s="289"/>
      <c r="D2" s="290"/>
    </row>
    <row r="3" spans="2:11" ht="20.100000000000001" customHeight="1">
      <c r="B3" s="291" t="s">
        <v>1349</v>
      </c>
      <c r="C3" s="292" t="s">
        <v>9</v>
      </c>
      <c r="D3" s="293">
        <v>2022</v>
      </c>
    </row>
    <row r="4" spans="2:11" ht="20.100000000000001" customHeight="1">
      <c r="B4" s="291" t="s">
        <v>1030</v>
      </c>
      <c r="C4" s="292" t="s">
        <v>9</v>
      </c>
      <c r="D4" s="294">
        <v>0.12</v>
      </c>
    </row>
    <row r="5" spans="2:11" ht="20.100000000000001" customHeight="1">
      <c r="B5" s="291" t="s">
        <v>1350</v>
      </c>
      <c r="C5" s="292" t="s">
        <v>9</v>
      </c>
      <c r="D5" s="489">
        <v>1084.1250458865841</v>
      </c>
      <c r="F5" s="484" t="s">
        <v>1605</v>
      </c>
      <c r="K5" s="483"/>
    </row>
    <row r="6" spans="2:11" ht="20.100000000000001" customHeight="1">
      <c r="B6" s="291" t="s">
        <v>1351</v>
      </c>
      <c r="C6" s="292" t="s">
        <v>9</v>
      </c>
      <c r="D6" s="296">
        <v>25</v>
      </c>
      <c r="F6" s="484"/>
    </row>
    <row r="7" spans="2:11" ht="20.100000000000001" customHeight="1">
      <c r="B7" s="291" t="s">
        <v>1352</v>
      </c>
      <c r="C7" s="292" t="s">
        <v>9</v>
      </c>
      <c r="D7" s="297">
        <v>2.2499999999999999E-2</v>
      </c>
    </row>
    <row r="8" spans="2:11" ht="20.100000000000001" customHeight="1">
      <c r="B8" s="291" t="s">
        <v>1444</v>
      </c>
      <c r="C8" s="292" t="s">
        <v>9</v>
      </c>
      <c r="D8" s="298">
        <f>D20-D17</f>
        <v>9.6999999999999993</v>
      </c>
    </row>
    <row r="9" spans="2:11" ht="20.100000000000001" customHeight="1">
      <c r="B9" s="291" t="s">
        <v>1445</v>
      </c>
      <c r="C9" s="292" t="s">
        <v>9</v>
      </c>
      <c r="D9" s="298">
        <f>(D8*D25)*1000</f>
        <v>9399300</v>
      </c>
    </row>
    <row r="10" spans="2:11" ht="20.100000000000001" customHeight="1">
      <c r="B10" s="291" t="s">
        <v>1446</v>
      </c>
      <c r="C10" s="292" t="s">
        <v>9</v>
      </c>
      <c r="D10" s="298">
        <f ca="1">RAB!K84</f>
        <v>59082034.2764</v>
      </c>
    </row>
    <row r="11" spans="2:11" ht="20.100000000000001" customHeight="1">
      <c r="B11" s="291" t="s">
        <v>1356</v>
      </c>
      <c r="C11" s="292" t="s">
        <v>9</v>
      </c>
      <c r="D11" s="295">
        <f ca="1">2%*D10</f>
        <v>1181640.6855280001</v>
      </c>
    </row>
    <row r="12" spans="2:11" ht="9" customHeight="1">
      <c r="B12" s="608"/>
      <c r="C12" s="608"/>
      <c r="D12" s="608"/>
    </row>
    <row r="13" spans="2:11" ht="15.75" customHeight="1">
      <c r="B13" s="299"/>
      <c r="C13" s="299"/>
      <c r="D13" s="299"/>
    </row>
    <row r="14" spans="2:11" ht="33.75" customHeight="1">
      <c r="B14" s="413" t="s">
        <v>1379</v>
      </c>
      <c r="C14" s="414" t="s">
        <v>9</v>
      </c>
      <c r="D14" s="419" t="s">
        <v>1624</v>
      </c>
      <c r="E14" s="300" t="s">
        <v>1453</v>
      </c>
    </row>
    <row r="15" spans="2:11" ht="20.100000000000001" customHeight="1">
      <c r="B15" s="415" t="s">
        <v>1447</v>
      </c>
      <c r="C15" s="416" t="s">
        <v>9</v>
      </c>
      <c r="D15" s="420" t="s">
        <v>1634</v>
      </c>
      <c r="E15" s="300" t="s">
        <v>1453</v>
      </c>
    </row>
    <row r="16" spans="2:11" ht="20.100000000000001" customHeight="1">
      <c r="B16" s="415" t="s">
        <v>1448</v>
      </c>
      <c r="C16" s="416" t="s">
        <v>9</v>
      </c>
      <c r="D16" s="420" t="s">
        <v>1451</v>
      </c>
      <c r="E16" s="300" t="s">
        <v>1453</v>
      </c>
    </row>
    <row r="17" spans="2:5" ht="20.100000000000001" customHeight="1">
      <c r="B17" s="415" t="s">
        <v>1449</v>
      </c>
      <c r="C17" s="416" t="s">
        <v>9</v>
      </c>
      <c r="D17" s="421">
        <v>1.3</v>
      </c>
      <c r="E17" s="300" t="s">
        <v>1453</v>
      </c>
    </row>
    <row r="18" spans="2:5" ht="20.100000000000001" hidden="1" customHeight="1">
      <c r="B18" s="415" t="s">
        <v>1543</v>
      </c>
      <c r="C18" s="416"/>
      <c r="D18" s="421">
        <f>IF((D17&lt;=11),1,3)</f>
        <v>1</v>
      </c>
      <c r="E18" s="300"/>
    </row>
    <row r="19" spans="2:5" ht="20.100000000000001" hidden="1" customHeight="1">
      <c r="B19" s="415" t="s">
        <v>1544</v>
      </c>
      <c r="C19" s="416"/>
      <c r="D19" s="421">
        <f>IF((D17&lt;=11),220,380)</f>
        <v>220</v>
      </c>
      <c r="E19" s="300"/>
    </row>
    <row r="20" spans="2:5" ht="20.100000000000001" customHeight="1">
      <c r="B20" s="415" t="s">
        <v>1450</v>
      </c>
      <c r="C20" s="416" t="s">
        <v>9</v>
      </c>
      <c r="D20" s="421">
        <v>11</v>
      </c>
      <c r="E20" s="300" t="s">
        <v>1453</v>
      </c>
    </row>
    <row r="21" spans="2:5" ht="20.100000000000001" hidden="1" customHeight="1">
      <c r="B21" s="415" t="s">
        <v>1543</v>
      </c>
      <c r="C21" s="416"/>
      <c r="D21" s="421">
        <f>IF((D20&lt;=11),1,3)</f>
        <v>1</v>
      </c>
      <c r="E21" s="300"/>
    </row>
    <row r="22" spans="2:5" ht="20.100000000000001" hidden="1" customHeight="1">
      <c r="B22" s="415" t="s">
        <v>1544</v>
      </c>
      <c r="C22" s="416"/>
      <c r="D22" s="421">
        <f>IF((D20&lt;=11),220,380)</f>
        <v>220</v>
      </c>
      <c r="E22" s="300"/>
    </row>
    <row r="23" spans="2:5" ht="20.100000000000001" customHeight="1">
      <c r="B23" s="415" t="s">
        <v>1353</v>
      </c>
      <c r="C23" s="416" t="s">
        <v>9</v>
      </c>
      <c r="D23" s="420">
        <v>1444.7</v>
      </c>
      <c r="E23" s="300" t="s">
        <v>1453</v>
      </c>
    </row>
    <row r="24" spans="2:5" ht="20.100000000000001" customHeight="1">
      <c r="B24" s="415" t="s">
        <v>1354</v>
      </c>
      <c r="C24" s="416" t="s">
        <v>9</v>
      </c>
      <c r="D24" s="420">
        <v>1444.7</v>
      </c>
      <c r="E24" s="300" t="s">
        <v>1453</v>
      </c>
    </row>
    <row r="25" spans="2:5" ht="20.100000000000001" customHeight="1">
      <c r="B25" s="415" t="s">
        <v>1452</v>
      </c>
      <c r="C25" s="416" t="s">
        <v>9</v>
      </c>
      <c r="D25" s="421">
        <v>969</v>
      </c>
      <c r="E25" s="300" t="s">
        <v>1453</v>
      </c>
    </row>
    <row r="26" spans="2:5" ht="20.100000000000001" customHeight="1">
      <c r="B26" s="417" t="s">
        <v>1355</v>
      </c>
      <c r="C26" s="418" t="s">
        <v>9</v>
      </c>
      <c r="D26" s="422">
        <v>40</v>
      </c>
      <c r="E26" s="300" t="s">
        <v>1453</v>
      </c>
    </row>
  </sheetData>
  <mergeCells count="2">
    <mergeCell ref="B1:D1"/>
    <mergeCell ref="B12:D12"/>
  </mergeCells>
  <pageMargins left="0.7" right="0.7" top="0.75" bottom="0.75" header="0.3" footer="0.3"/>
  <pageSetup paperSize="9" orientation="portrait" r:id="rId1"/>
  <rowBreaks count="1" manualBreakCount="1">
    <brk id="28" max="16383" man="1"/>
  </rowBreaks>
  <colBreaks count="1" manualBreakCount="1">
    <brk id="5" max="1048575" man="1"/>
  </colBreaks>
  <ignoredErrors>
    <ignoredError sqref="D21 D18" unlockedFormula="1"/>
  </ignoredError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>
    <tabColor rgb="FFFF6699"/>
  </sheetPr>
  <dimension ref="A1:V39"/>
  <sheetViews>
    <sheetView showGridLines="0" zoomScale="85" zoomScaleNormal="85" workbookViewId="0">
      <pane ySplit="6" topLeftCell="A7" activePane="bottomLeft" state="frozen"/>
      <selection activeCell="H1093" sqref="H1093"/>
      <selection pane="bottomLeft" activeCell="C8" sqref="C8"/>
    </sheetView>
  </sheetViews>
  <sheetFormatPr defaultRowHeight="15"/>
  <cols>
    <col min="1" max="1" width="5" style="302" customWidth="1"/>
    <col min="2" max="2" width="6.28515625" style="302" customWidth="1"/>
    <col min="3" max="3" width="15.140625" style="302" customWidth="1"/>
    <col min="4" max="4" width="15" style="302" customWidth="1"/>
    <col min="5" max="5" width="15.140625" style="302" bestFit="1" customWidth="1"/>
    <col min="6" max="6" width="12.140625" style="302" bestFit="1" customWidth="1"/>
    <col min="7" max="7" width="10" style="302" bestFit="1" customWidth="1"/>
    <col min="8" max="8" width="15.7109375" style="302" bestFit="1" customWidth="1"/>
    <col min="9" max="9" width="14.140625" style="302" bestFit="1" customWidth="1"/>
    <col min="10" max="10" width="13.85546875" style="302" bestFit="1" customWidth="1"/>
    <col min="11" max="11" width="15.7109375" style="302" customWidth="1"/>
    <col min="12" max="12" width="11.140625" style="302" bestFit="1" customWidth="1"/>
    <col min="13" max="13" width="13.85546875" style="302" bestFit="1" customWidth="1"/>
    <col min="14" max="14" width="12.85546875" style="302" bestFit="1" customWidth="1"/>
    <col min="15" max="15" width="7" style="302" customWidth="1"/>
    <col min="16" max="17" width="12.85546875" style="302" bestFit="1" customWidth="1"/>
    <col min="18" max="18" width="1.28515625" style="302" hidden="1" customWidth="1"/>
    <col min="19" max="19" width="3" style="304" hidden="1" customWidth="1"/>
    <col min="20" max="16384" width="9.140625" style="302"/>
  </cols>
  <sheetData>
    <row r="1" spans="1:21">
      <c r="G1" s="303"/>
    </row>
    <row r="2" spans="1:21">
      <c r="G2" s="303"/>
      <c r="K2" s="303"/>
    </row>
    <row r="3" spans="1:21">
      <c r="B3" s="609" t="s">
        <v>1357</v>
      </c>
      <c r="C3" s="609"/>
      <c r="D3" s="609"/>
      <c r="E3" s="609"/>
      <c r="F3" s="305" t="str">
        <f>DATA!D14</f>
        <v>BAGUS PAMBUDI</v>
      </c>
      <c r="G3" s="303"/>
    </row>
    <row r="4" spans="1:21" ht="7.5" customHeight="1">
      <c r="B4" s="306"/>
      <c r="C4" s="306"/>
      <c r="D4" s="306"/>
      <c r="E4" s="306"/>
      <c r="F4" s="305"/>
      <c r="G4" s="303"/>
    </row>
    <row r="5" spans="1:21" ht="20.100000000000001" customHeight="1">
      <c r="B5" s="610" t="s">
        <v>1349</v>
      </c>
      <c r="C5" s="610" t="s">
        <v>1358</v>
      </c>
      <c r="D5" s="611" t="s">
        <v>1359</v>
      </c>
      <c r="E5" s="611" t="s">
        <v>1360</v>
      </c>
      <c r="F5" s="610" t="s">
        <v>1361</v>
      </c>
      <c r="G5" s="610"/>
      <c r="H5" s="610"/>
      <c r="I5" s="610"/>
      <c r="J5" s="610"/>
      <c r="K5" s="610" t="s">
        <v>1362</v>
      </c>
      <c r="L5" s="610"/>
      <c r="M5" s="307"/>
      <c r="N5" s="614" t="s">
        <v>1363</v>
      </c>
      <c r="O5" s="611" t="s">
        <v>1364</v>
      </c>
      <c r="P5" s="611" t="s">
        <v>1365</v>
      </c>
      <c r="Q5" s="611" t="s">
        <v>1366</v>
      </c>
      <c r="R5" s="308"/>
      <c r="S5" s="309"/>
      <c r="T5" s="612" t="s">
        <v>1367</v>
      </c>
      <c r="U5" s="310"/>
    </row>
    <row r="6" spans="1:21" ht="20.100000000000001" customHeight="1">
      <c r="B6" s="610"/>
      <c r="C6" s="610"/>
      <c r="D6" s="610"/>
      <c r="E6" s="610"/>
      <c r="F6" s="311" t="s">
        <v>1368</v>
      </c>
      <c r="G6" s="311" t="s">
        <v>1369</v>
      </c>
      <c r="H6" s="311" t="s">
        <v>1370</v>
      </c>
      <c r="I6" s="311" t="s">
        <v>1371</v>
      </c>
      <c r="J6" s="311" t="s">
        <v>1032</v>
      </c>
      <c r="K6" s="311" t="s">
        <v>1372</v>
      </c>
      <c r="L6" s="311" t="s">
        <v>1373</v>
      </c>
      <c r="M6" s="311" t="s">
        <v>1032</v>
      </c>
      <c r="N6" s="615"/>
      <c r="O6" s="610"/>
      <c r="P6" s="610"/>
      <c r="Q6" s="610"/>
      <c r="R6" s="308"/>
      <c r="S6" s="309"/>
      <c r="T6" s="610"/>
      <c r="U6" s="312"/>
    </row>
    <row r="7" spans="1:21" ht="20.100000000000001" customHeight="1">
      <c r="A7" s="313">
        <v>0</v>
      </c>
      <c r="B7" s="314">
        <v>2023</v>
      </c>
      <c r="C7" s="477">
        <f>DATA!D8*DATA!D26*1</f>
        <v>388</v>
      </c>
      <c r="D7" s="316">
        <f>C7*4/24</f>
        <v>64.666666666666671</v>
      </c>
      <c r="E7" s="316">
        <f>C7-D7</f>
        <v>323.33333333333331</v>
      </c>
      <c r="F7" s="317">
        <f ca="1">DATA!D10/1000000</f>
        <v>59.082034276400002</v>
      </c>
      <c r="G7" s="318">
        <f ca="1">DATA!$D$11/1000000</f>
        <v>1.1816406855280002</v>
      </c>
      <c r="H7" s="318">
        <f>C7*DATA!$D$5/1000000</f>
        <v>0.42064051780399464</v>
      </c>
      <c r="I7" s="318">
        <f>(C7*DATA!$D$5*DATA!$D$7)/1000000</f>
        <v>9.4644116505898795E-3</v>
      </c>
      <c r="J7" s="316">
        <f ca="1">SUM(F7:I7)</f>
        <v>60.69377989138259</v>
      </c>
      <c r="K7" s="319">
        <f>DATA!D9/1000000</f>
        <v>9.3993000000000002</v>
      </c>
      <c r="L7" s="316">
        <f>((D7*DATA!$D$23)/1000000)+((E7*DATA!$D$24)/1000000)</f>
        <v>0.56054360000000003</v>
      </c>
      <c r="M7" s="316">
        <f>K7+L7</f>
        <v>9.959843600000001</v>
      </c>
      <c r="N7" s="316">
        <f ca="1">M7-J7</f>
        <v>-50.733936291382591</v>
      </c>
      <c r="O7" s="314">
        <v>1</v>
      </c>
      <c r="P7" s="316">
        <f ca="1">O7*N7</f>
        <v>-50.733936291382591</v>
      </c>
      <c r="Q7" s="316">
        <f ca="1">P7</f>
        <v>-50.733936291382591</v>
      </c>
      <c r="S7" s="304" t="str">
        <f ca="1">IF(Q7&lt;0,"a","")</f>
        <v>a</v>
      </c>
      <c r="T7" s="320" t="str">
        <f>IF(Q5&gt;=0,"",IF(Q7&lt;0,"",IF(Q7=0,A7,(A7-(Q7/N7)))))</f>
        <v/>
      </c>
      <c r="U7" s="304"/>
    </row>
    <row r="8" spans="1:21" ht="20.100000000000001" customHeight="1">
      <c r="A8" s="313">
        <f>A7+1</f>
        <v>1</v>
      </c>
      <c r="B8" s="314">
        <f>B7+1</f>
        <v>2024</v>
      </c>
      <c r="C8" s="315">
        <f>DATA!D8*DATA!D26*12</f>
        <v>4656</v>
      </c>
      <c r="D8" s="316">
        <f>C8*4/24</f>
        <v>776</v>
      </c>
      <c r="E8" s="316">
        <f t="shared" ref="E8:E32" si="0">C8-D8</f>
        <v>3880</v>
      </c>
      <c r="F8" s="314"/>
      <c r="G8" s="318">
        <f ca="1">DATA!$D$11/1000000</f>
        <v>1.1816406855280002</v>
      </c>
      <c r="H8" s="318">
        <f>C8*DATA!$D$5/1000000</f>
        <v>5.0476862136479355</v>
      </c>
      <c r="I8" s="318">
        <f>(C8*DATA!$D$5*DATA!$D$7)/1000000</f>
        <v>0.11357293980707854</v>
      </c>
      <c r="J8" s="316">
        <f t="shared" ref="J8:J32" ca="1" si="1">SUM(F8:I8)</f>
        <v>6.3428998389830147</v>
      </c>
      <c r="K8" s="321"/>
      <c r="L8" s="316">
        <f>((D8*DATA!$D$23)/1000000)+((E8*DATA!$D$24)/1000000)</f>
        <v>6.7265231999999999</v>
      </c>
      <c r="M8" s="316">
        <f t="shared" ref="M8:M32" si="2">K8+L8</f>
        <v>6.7265231999999999</v>
      </c>
      <c r="N8" s="316">
        <f ca="1">M8-J8</f>
        <v>0.38362336101698524</v>
      </c>
      <c r="O8" s="315">
        <f>1/(1+'[93]Asumsi I'!$C$3)^(KKF!A8)</f>
        <v>0.89285714285714279</v>
      </c>
      <c r="P8" s="316">
        <f ca="1">O8*N8</f>
        <v>0.34252085805087967</v>
      </c>
      <c r="Q8" s="316">
        <f ca="1">Q7+P8</f>
        <v>-50.391415433331709</v>
      </c>
      <c r="S8" s="304" t="str">
        <f t="shared" ref="S8:S32" ca="1" si="3">IF(Q8&lt;0,"a","")</f>
        <v>a</v>
      </c>
      <c r="T8" s="320" t="str">
        <f>IF(Q6&gt;=0,"",IF(Q8&lt;0,"",IF(Q8=0,A8,(A8-(Q8/N8)))))</f>
        <v/>
      </c>
      <c r="U8" s="304"/>
    </row>
    <row r="9" spans="1:21" ht="20.100000000000001" customHeight="1">
      <c r="A9" s="313">
        <f t="shared" ref="A9:B24" si="4">A8+1</f>
        <v>2</v>
      </c>
      <c r="B9" s="314">
        <f t="shared" si="4"/>
        <v>2025</v>
      </c>
      <c r="C9" s="322">
        <f>+C8</f>
        <v>4656</v>
      </c>
      <c r="D9" s="316">
        <f t="shared" ref="D9:D32" si="5">C9*4/24</f>
        <v>776</v>
      </c>
      <c r="E9" s="316">
        <f t="shared" si="0"/>
        <v>3880</v>
      </c>
      <c r="F9" s="314"/>
      <c r="G9" s="318">
        <f ca="1">DATA!$D$11/1000000</f>
        <v>1.1816406855280002</v>
      </c>
      <c r="H9" s="318">
        <f>C9*DATA!$D$5/1000000</f>
        <v>5.0476862136479355</v>
      </c>
      <c r="I9" s="318">
        <f>(C9*DATA!$D$5*DATA!$D$7)/1000000</f>
        <v>0.11357293980707854</v>
      </c>
      <c r="J9" s="316">
        <f t="shared" ca="1" si="1"/>
        <v>6.3428998389830147</v>
      </c>
      <c r="K9" s="316"/>
      <c r="L9" s="316">
        <f>((D9*DATA!$D$23)/1000000)+((E9*DATA!$D$24)/1000000)</f>
        <v>6.7265231999999999</v>
      </c>
      <c r="M9" s="316">
        <f t="shared" si="2"/>
        <v>6.7265231999999999</v>
      </c>
      <c r="N9" s="316">
        <f t="shared" ref="N9:N32" ca="1" si="6">M9-J9</f>
        <v>0.38362336101698524</v>
      </c>
      <c r="O9" s="322">
        <f>1/(1+'[93]Asumsi I'!$C$3)^(KKF!A9)</f>
        <v>0.79719387755102034</v>
      </c>
      <c r="P9" s="316">
        <f t="shared" ref="P9:P32" ca="1" si="7">O9*N9</f>
        <v>0.30582219468828542</v>
      </c>
      <c r="Q9" s="316">
        <f ca="1">Q8+P9</f>
        <v>-50.085593238643426</v>
      </c>
      <c r="S9" s="304" t="str">
        <f t="shared" ca="1" si="3"/>
        <v>a</v>
      </c>
      <c r="T9" s="320" t="str">
        <f ca="1">IF(Q7&gt;=0,"",IF(Q9&lt;0,"",IF(Q9=0,A9,(A9-(Q9/N9)))))</f>
        <v/>
      </c>
      <c r="U9" s="304"/>
    </row>
    <row r="10" spans="1:21" ht="20.100000000000001" customHeight="1">
      <c r="A10" s="313">
        <f t="shared" si="4"/>
        <v>3</v>
      </c>
      <c r="B10" s="314">
        <f t="shared" si="4"/>
        <v>2026</v>
      </c>
      <c r="C10" s="315">
        <f t="shared" ref="C10:C32" si="8">+C9</f>
        <v>4656</v>
      </c>
      <c r="D10" s="316">
        <f t="shared" si="5"/>
        <v>776</v>
      </c>
      <c r="E10" s="316">
        <f t="shared" si="0"/>
        <v>3880</v>
      </c>
      <c r="F10" s="314"/>
      <c r="G10" s="318">
        <f ca="1">DATA!$D$11/1000000</f>
        <v>1.1816406855280002</v>
      </c>
      <c r="H10" s="318">
        <f>C10*DATA!$D$5/1000000</f>
        <v>5.0476862136479355</v>
      </c>
      <c r="I10" s="318">
        <f>(C10*DATA!$D$5*DATA!$D$7)/1000000</f>
        <v>0.11357293980707854</v>
      </c>
      <c r="J10" s="316">
        <f t="shared" ca="1" si="1"/>
        <v>6.3428998389830147</v>
      </c>
      <c r="K10" s="314"/>
      <c r="L10" s="316">
        <f>((D10*DATA!$D$23)/1000000)+((E10*DATA!$D$24)/1000000)</f>
        <v>6.7265231999999999</v>
      </c>
      <c r="M10" s="316">
        <f t="shared" si="2"/>
        <v>6.7265231999999999</v>
      </c>
      <c r="N10" s="316">
        <f t="shared" ca="1" si="6"/>
        <v>0.38362336101698524</v>
      </c>
      <c r="O10" s="315">
        <f>1/(1+'[93]Asumsi I'!$C$3)^(KKF!A10)</f>
        <v>0.71178024781341087</v>
      </c>
      <c r="P10" s="316">
        <f t="shared" ca="1" si="7"/>
        <v>0.27305553097168334</v>
      </c>
      <c r="Q10" s="316">
        <f t="shared" ref="Q10:Q30" ca="1" si="9">Q9+P10</f>
        <v>-49.812537707671744</v>
      </c>
      <c r="S10" s="304" t="str">
        <f t="shared" ca="1" si="3"/>
        <v>a</v>
      </c>
      <c r="T10" s="320" t="str">
        <f t="shared" ref="T10:T32" ca="1" si="10">IF(Q8&gt;=0,"",IF(Q10&lt;0,"",IF(Q10=0,A10,(A10-(Q10/N10)))))</f>
        <v/>
      </c>
      <c r="U10" s="304"/>
    </row>
    <row r="11" spans="1:21" ht="20.100000000000001" customHeight="1">
      <c r="A11" s="313">
        <f t="shared" si="4"/>
        <v>4</v>
      </c>
      <c r="B11" s="314">
        <f t="shared" si="4"/>
        <v>2027</v>
      </c>
      <c r="C11" s="315">
        <f>+C10</f>
        <v>4656</v>
      </c>
      <c r="D11" s="316">
        <f t="shared" si="5"/>
        <v>776</v>
      </c>
      <c r="E11" s="316">
        <f t="shared" si="0"/>
        <v>3880</v>
      </c>
      <c r="F11" s="314"/>
      <c r="G11" s="318">
        <f ca="1">DATA!$D$11/1000000</f>
        <v>1.1816406855280002</v>
      </c>
      <c r="H11" s="318">
        <f>C11*DATA!$D$5/1000000</f>
        <v>5.0476862136479355</v>
      </c>
      <c r="I11" s="318">
        <f>(C11*DATA!$D$5*DATA!$D$7)/1000000</f>
        <v>0.11357293980707854</v>
      </c>
      <c r="J11" s="316">
        <f t="shared" ca="1" si="1"/>
        <v>6.3428998389830147</v>
      </c>
      <c r="K11" s="314"/>
      <c r="L11" s="316">
        <f>((D11*DATA!$D$23)/1000000)+((E11*DATA!$D$24)/1000000)</f>
        <v>6.7265231999999999</v>
      </c>
      <c r="M11" s="316">
        <f t="shared" si="2"/>
        <v>6.7265231999999999</v>
      </c>
      <c r="N11" s="316">
        <f t="shared" ca="1" si="6"/>
        <v>0.38362336101698524</v>
      </c>
      <c r="O11" s="315">
        <f>1/(1+'[93]Asumsi I'!$C$3)^(KKF!A11)</f>
        <v>0.63551807840483121</v>
      </c>
      <c r="P11" s="316">
        <f t="shared" ca="1" si="7"/>
        <v>0.24379958122471729</v>
      </c>
      <c r="Q11" s="316">
        <f t="shared" ca="1" si="9"/>
        <v>-49.56873812644703</v>
      </c>
      <c r="S11" s="304" t="str">
        <f t="shared" ca="1" si="3"/>
        <v>a</v>
      </c>
      <c r="T11" s="320" t="str">
        <f t="shared" ca="1" si="10"/>
        <v/>
      </c>
      <c r="U11" s="304"/>
    </row>
    <row r="12" spans="1:21" ht="20.100000000000001" customHeight="1">
      <c r="A12" s="313">
        <f t="shared" si="4"/>
        <v>5</v>
      </c>
      <c r="B12" s="314">
        <f t="shared" si="4"/>
        <v>2028</v>
      </c>
      <c r="C12" s="315">
        <f t="shared" si="8"/>
        <v>4656</v>
      </c>
      <c r="D12" s="316">
        <f t="shared" si="5"/>
        <v>776</v>
      </c>
      <c r="E12" s="316">
        <f t="shared" si="0"/>
        <v>3880</v>
      </c>
      <c r="F12" s="314"/>
      <c r="G12" s="318">
        <f ca="1">DATA!$D$11/1000000</f>
        <v>1.1816406855280002</v>
      </c>
      <c r="H12" s="318">
        <f>C12*DATA!$D$5/1000000</f>
        <v>5.0476862136479355</v>
      </c>
      <c r="I12" s="318">
        <f>(C12*DATA!$D$5*DATA!$D$7)/1000000</f>
        <v>0.11357293980707854</v>
      </c>
      <c r="J12" s="316">
        <f t="shared" ca="1" si="1"/>
        <v>6.3428998389830147</v>
      </c>
      <c r="K12" s="314"/>
      <c r="L12" s="316">
        <f>((D12*DATA!$D$23)/1000000)+((E12*DATA!$D$24)/1000000)</f>
        <v>6.7265231999999999</v>
      </c>
      <c r="M12" s="316">
        <f t="shared" si="2"/>
        <v>6.7265231999999999</v>
      </c>
      <c r="N12" s="316">
        <f t="shared" ca="1" si="6"/>
        <v>0.38362336101698524</v>
      </c>
      <c r="O12" s="315">
        <f>1/(1+'[93]Asumsi I'!$C$3)^(KKF!A12)</f>
        <v>0.56742685571859919</v>
      </c>
      <c r="P12" s="316">
        <f t="shared" ca="1" si="7"/>
        <v>0.21767819752206896</v>
      </c>
      <c r="Q12" s="316">
        <f t="shared" ca="1" si="9"/>
        <v>-49.351059928924961</v>
      </c>
      <c r="S12" s="304" t="str">
        <f t="shared" ca="1" si="3"/>
        <v>a</v>
      </c>
      <c r="T12" s="320" t="str">
        <f t="shared" ca="1" si="10"/>
        <v/>
      </c>
      <c r="U12" s="304"/>
    </row>
    <row r="13" spans="1:21" ht="20.100000000000001" customHeight="1">
      <c r="A13" s="313">
        <f t="shared" si="4"/>
        <v>6</v>
      </c>
      <c r="B13" s="314">
        <f t="shared" si="4"/>
        <v>2029</v>
      </c>
      <c r="C13" s="315">
        <f t="shared" si="8"/>
        <v>4656</v>
      </c>
      <c r="D13" s="316">
        <f t="shared" si="5"/>
        <v>776</v>
      </c>
      <c r="E13" s="316">
        <f t="shared" si="0"/>
        <v>3880</v>
      </c>
      <c r="F13" s="314"/>
      <c r="G13" s="318">
        <f ca="1">DATA!$D$11/1000000</f>
        <v>1.1816406855280002</v>
      </c>
      <c r="H13" s="318">
        <f>C13*DATA!$D$5/1000000</f>
        <v>5.0476862136479355</v>
      </c>
      <c r="I13" s="318">
        <f>(C13*DATA!$D$5*DATA!$D$7)/1000000</f>
        <v>0.11357293980707854</v>
      </c>
      <c r="J13" s="316">
        <f t="shared" ca="1" si="1"/>
        <v>6.3428998389830147</v>
      </c>
      <c r="K13" s="314"/>
      <c r="L13" s="316">
        <f>((D13*DATA!$D$23)/1000000)+((E13*DATA!$D$24)/1000000)</f>
        <v>6.7265231999999999</v>
      </c>
      <c r="M13" s="316">
        <f t="shared" si="2"/>
        <v>6.7265231999999999</v>
      </c>
      <c r="N13" s="316">
        <f t="shared" ca="1" si="6"/>
        <v>0.38362336101698524</v>
      </c>
      <c r="O13" s="315">
        <f>1/(1+'[93]Asumsi I'!$C$3)^(KKF!A13)</f>
        <v>0.50663112117732068</v>
      </c>
      <c r="P13" s="316">
        <f t="shared" ca="1" si="7"/>
        <v>0.19435553350184728</v>
      </c>
      <c r="Q13" s="316">
        <f t="shared" ca="1" si="9"/>
        <v>-49.156704395423112</v>
      </c>
      <c r="S13" s="304" t="str">
        <f t="shared" ca="1" si="3"/>
        <v>a</v>
      </c>
      <c r="T13" s="320" t="str">
        <f t="shared" ca="1" si="10"/>
        <v/>
      </c>
      <c r="U13" s="304"/>
    </row>
    <row r="14" spans="1:21" ht="20.100000000000001" customHeight="1">
      <c r="A14" s="313">
        <f t="shared" si="4"/>
        <v>7</v>
      </c>
      <c r="B14" s="314">
        <f t="shared" si="4"/>
        <v>2030</v>
      </c>
      <c r="C14" s="315">
        <f t="shared" si="8"/>
        <v>4656</v>
      </c>
      <c r="D14" s="316">
        <f t="shared" si="5"/>
        <v>776</v>
      </c>
      <c r="E14" s="316">
        <f t="shared" si="0"/>
        <v>3880</v>
      </c>
      <c r="F14" s="314"/>
      <c r="G14" s="318">
        <f ca="1">DATA!$D$11/1000000</f>
        <v>1.1816406855280002</v>
      </c>
      <c r="H14" s="318">
        <f>C14*DATA!$D$5/1000000</f>
        <v>5.0476862136479355</v>
      </c>
      <c r="I14" s="318">
        <f>(C14*DATA!$D$5*DATA!$D$7)/1000000</f>
        <v>0.11357293980707854</v>
      </c>
      <c r="J14" s="316">
        <f t="shared" ca="1" si="1"/>
        <v>6.3428998389830147</v>
      </c>
      <c r="K14" s="314"/>
      <c r="L14" s="316">
        <f>((D14*DATA!$D$23)/1000000)+((E14*DATA!$D$24)/1000000)</f>
        <v>6.7265231999999999</v>
      </c>
      <c r="M14" s="316">
        <f t="shared" si="2"/>
        <v>6.7265231999999999</v>
      </c>
      <c r="N14" s="316">
        <f t="shared" ca="1" si="6"/>
        <v>0.38362336101698524</v>
      </c>
      <c r="O14" s="315">
        <f>1/(1+'[93]Asumsi I'!$C$3)^(KKF!A14)</f>
        <v>0.45234921533689343</v>
      </c>
      <c r="P14" s="316">
        <f t="shared" ca="1" si="7"/>
        <v>0.17353172634093506</v>
      </c>
      <c r="Q14" s="316">
        <f t="shared" ca="1" si="9"/>
        <v>-48.98317266908218</v>
      </c>
      <c r="S14" s="304" t="str">
        <f t="shared" ca="1" si="3"/>
        <v>a</v>
      </c>
      <c r="T14" s="320" t="str">
        <f t="shared" ca="1" si="10"/>
        <v/>
      </c>
      <c r="U14" s="304"/>
    </row>
    <row r="15" spans="1:21" ht="20.100000000000001" customHeight="1">
      <c r="A15" s="313">
        <f t="shared" si="4"/>
        <v>8</v>
      </c>
      <c r="B15" s="314">
        <f t="shared" si="4"/>
        <v>2031</v>
      </c>
      <c r="C15" s="315">
        <f t="shared" si="8"/>
        <v>4656</v>
      </c>
      <c r="D15" s="316">
        <f t="shared" si="5"/>
        <v>776</v>
      </c>
      <c r="E15" s="316">
        <f t="shared" si="0"/>
        <v>3880</v>
      </c>
      <c r="F15" s="314"/>
      <c r="G15" s="318">
        <f ca="1">DATA!$D$11/1000000</f>
        <v>1.1816406855280002</v>
      </c>
      <c r="H15" s="318">
        <f>C15*DATA!$D$5/1000000</f>
        <v>5.0476862136479355</v>
      </c>
      <c r="I15" s="318">
        <f>(C15*DATA!$D$5*DATA!$D$7)/1000000</f>
        <v>0.11357293980707854</v>
      </c>
      <c r="J15" s="316">
        <f t="shared" ca="1" si="1"/>
        <v>6.3428998389830147</v>
      </c>
      <c r="K15" s="314"/>
      <c r="L15" s="316">
        <f>((D15*DATA!$D$23)/1000000)+((E15*DATA!$D$24)/1000000)</f>
        <v>6.7265231999999999</v>
      </c>
      <c r="M15" s="316">
        <f t="shared" si="2"/>
        <v>6.7265231999999999</v>
      </c>
      <c r="N15" s="316">
        <f t="shared" ca="1" si="6"/>
        <v>0.38362336101698524</v>
      </c>
      <c r="O15" s="315">
        <f>1/(1+'[93]Asumsi I'!$C$3)^(KKF!A15)</f>
        <v>0.4038832279793691</v>
      </c>
      <c r="P15" s="316">
        <f t="shared" ca="1" si="7"/>
        <v>0.15493904137583486</v>
      </c>
      <c r="Q15" s="316">
        <f t="shared" ca="1" si="9"/>
        <v>-48.828233627706346</v>
      </c>
      <c r="S15" s="304" t="str">
        <f t="shared" ca="1" si="3"/>
        <v>a</v>
      </c>
      <c r="T15" s="320" t="str">
        <f t="shared" ca="1" si="10"/>
        <v/>
      </c>
      <c r="U15" s="304"/>
    </row>
    <row r="16" spans="1:21" ht="20.100000000000001" customHeight="1">
      <c r="A16" s="313">
        <f t="shared" si="4"/>
        <v>9</v>
      </c>
      <c r="B16" s="314">
        <f t="shared" si="4"/>
        <v>2032</v>
      </c>
      <c r="C16" s="315">
        <f t="shared" si="8"/>
        <v>4656</v>
      </c>
      <c r="D16" s="316">
        <f t="shared" si="5"/>
        <v>776</v>
      </c>
      <c r="E16" s="316">
        <f t="shared" si="0"/>
        <v>3880</v>
      </c>
      <c r="F16" s="314"/>
      <c r="G16" s="318">
        <f ca="1">DATA!$D$11/1000000</f>
        <v>1.1816406855280002</v>
      </c>
      <c r="H16" s="318">
        <f>C16*DATA!$D$5/1000000</f>
        <v>5.0476862136479355</v>
      </c>
      <c r="I16" s="318">
        <f>(C16*DATA!$D$5*DATA!$D$7)/1000000</f>
        <v>0.11357293980707854</v>
      </c>
      <c r="J16" s="316">
        <f t="shared" ca="1" si="1"/>
        <v>6.3428998389830147</v>
      </c>
      <c r="K16" s="314"/>
      <c r="L16" s="316">
        <f>((D16*DATA!$D$23)/1000000)+((E16*DATA!$D$24)/1000000)</f>
        <v>6.7265231999999999</v>
      </c>
      <c r="M16" s="316">
        <f t="shared" si="2"/>
        <v>6.7265231999999999</v>
      </c>
      <c r="N16" s="316">
        <f t="shared" ca="1" si="6"/>
        <v>0.38362336101698524</v>
      </c>
      <c r="O16" s="315">
        <f>1/(1+'[93]Asumsi I'!$C$3)^(KKF!A16)</f>
        <v>0.36061002498157957</v>
      </c>
      <c r="P16" s="316">
        <f t="shared" ca="1" si="7"/>
        <v>0.13833842979985256</v>
      </c>
      <c r="Q16" s="316">
        <f t="shared" ca="1" si="9"/>
        <v>-48.689895197906495</v>
      </c>
      <c r="S16" s="304" t="str">
        <f t="shared" ca="1" si="3"/>
        <v>a</v>
      </c>
      <c r="T16" s="320" t="str">
        <f t="shared" ca="1" si="10"/>
        <v/>
      </c>
      <c r="U16" s="304"/>
    </row>
    <row r="17" spans="1:21" ht="20.100000000000001" customHeight="1">
      <c r="A17" s="313">
        <f t="shared" si="4"/>
        <v>10</v>
      </c>
      <c r="B17" s="314">
        <f t="shared" si="4"/>
        <v>2033</v>
      </c>
      <c r="C17" s="315">
        <f t="shared" si="8"/>
        <v>4656</v>
      </c>
      <c r="D17" s="316">
        <f t="shared" si="5"/>
        <v>776</v>
      </c>
      <c r="E17" s="316">
        <f t="shared" si="0"/>
        <v>3880</v>
      </c>
      <c r="F17" s="314"/>
      <c r="G17" s="318">
        <f ca="1">DATA!$D$11/1000000</f>
        <v>1.1816406855280002</v>
      </c>
      <c r="H17" s="318">
        <f>C17*DATA!$D$5/1000000</f>
        <v>5.0476862136479355</v>
      </c>
      <c r="I17" s="318">
        <f>(C17*DATA!$D$5*DATA!$D$7)/1000000</f>
        <v>0.11357293980707854</v>
      </c>
      <c r="J17" s="316">
        <f t="shared" ca="1" si="1"/>
        <v>6.3428998389830147</v>
      </c>
      <c r="K17" s="314"/>
      <c r="L17" s="316">
        <f>((D17*DATA!$D$23)/1000000)+((E17*DATA!$D$24)/1000000)</f>
        <v>6.7265231999999999</v>
      </c>
      <c r="M17" s="316">
        <f t="shared" si="2"/>
        <v>6.7265231999999999</v>
      </c>
      <c r="N17" s="316">
        <f t="shared" ca="1" si="6"/>
        <v>0.38362336101698524</v>
      </c>
      <c r="O17" s="315">
        <f>1/(1+'[93]Asumsi I'!$C$3)^(KKF!A17)</f>
        <v>0.32197323659069599</v>
      </c>
      <c r="P17" s="316">
        <f t="shared" ca="1" si="7"/>
        <v>0.12351645517843977</v>
      </c>
      <c r="Q17" s="316">
        <f t="shared" ca="1" si="9"/>
        <v>-48.566378742728055</v>
      </c>
      <c r="S17" s="304" t="str">
        <f t="shared" ca="1" si="3"/>
        <v>a</v>
      </c>
      <c r="T17" s="320" t="str">
        <f t="shared" ca="1" si="10"/>
        <v/>
      </c>
      <c r="U17" s="304"/>
    </row>
    <row r="18" spans="1:21" ht="20.100000000000001" customHeight="1">
      <c r="A18" s="313">
        <f t="shared" si="4"/>
        <v>11</v>
      </c>
      <c r="B18" s="314">
        <f t="shared" si="4"/>
        <v>2034</v>
      </c>
      <c r="C18" s="315">
        <f t="shared" si="8"/>
        <v>4656</v>
      </c>
      <c r="D18" s="316">
        <f t="shared" si="5"/>
        <v>776</v>
      </c>
      <c r="E18" s="316">
        <f t="shared" si="0"/>
        <v>3880</v>
      </c>
      <c r="F18" s="314"/>
      <c r="G18" s="318">
        <f ca="1">DATA!$D$11/1000000</f>
        <v>1.1816406855280002</v>
      </c>
      <c r="H18" s="318">
        <f>C18*DATA!$D$5/1000000</f>
        <v>5.0476862136479355</v>
      </c>
      <c r="I18" s="318">
        <f>(C18*DATA!$D$5*DATA!$D$7)/1000000</f>
        <v>0.11357293980707854</v>
      </c>
      <c r="J18" s="316">
        <f t="shared" ca="1" si="1"/>
        <v>6.3428998389830147</v>
      </c>
      <c r="K18" s="314"/>
      <c r="L18" s="316">
        <f>((D18*DATA!$D$23)/1000000)+((E18*DATA!$D$24)/1000000)</f>
        <v>6.7265231999999999</v>
      </c>
      <c r="M18" s="316">
        <f t="shared" si="2"/>
        <v>6.7265231999999999</v>
      </c>
      <c r="N18" s="316">
        <f t="shared" ca="1" si="6"/>
        <v>0.38362336101698524</v>
      </c>
      <c r="O18" s="315">
        <f>1/(1+'[93]Asumsi I'!$C$3)^(KKF!A18)</f>
        <v>0.28747610409883567</v>
      </c>
      <c r="P18" s="316">
        <f t="shared" ca="1" si="7"/>
        <v>0.11028254926646407</v>
      </c>
      <c r="Q18" s="316">
        <f t="shared" ca="1" si="9"/>
        <v>-48.45609619346159</v>
      </c>
      <c r="S18" s="304" t="str">
        <f t="shared" ca="1" si="3"/>
        <v>a</v>
      </c>
      <c r="T18" s="320" t="str">
        <f t="shared" ca="1" si="10"/>
        <v/>
      </c>
      <c r="U18" s="304"/>
    </row>
    <row r="19" spans="1:21" ht="20.100000000000001" customHeight="1">
      <c r="A19" s="313">
        <f t="shared" si="4"/>
        <v>12</v>
      </c>
      <c r="B19" s="314">
        <f t="shared" si="4"/>
        <v>2035</v>
      </c>
      <c r="C19" s="315">
        <f t="shared" si="8"/>
        <v>4656</v>
      </c>
      <c r="D19" s="316">
        <f t="shared" si="5"/>
        <v>776</v>
      </c>
      <c r="E19" s="316">
        <f t="shared" si="0"/>
        <v>3880</v>
      </c>
      <c r="F19" s="314"/>
      <c r="G19" s="318">
        <f ca="1">DATA!$D$11/1000000</f>
        <v>1.1816406855280002</v>
      </c>
      <c r="H19" s="318">
        <f>C19*DATA!$D$5/1000000</f>
        <v>5.0476862136479355</v>
      </c>
      <c r="I19" s="318">
        <f>(C19*DATA!$D$5*DATA!$D$7)/1000000</f>
        <v>0.11357293980707854</v>
      </c>
      <c r="J19" s="316">
        <f t="shared" ca="1" si="1"/>
        <v>6.3428998389830147</v>
      </c>
      <c r="K19" s="314"/>
      <c r="L19" s="316">
        <f>((D19*DATA!$D$23)/1000000)+((E19*DATA!$D$24)/1000000)</f>
        <v>6.7265231999999999</v>
      </c>
      <c r="M19" s="316">
        <f t="shared" si="2"/>
        <v>6.7265231999999999</v>
      </c>
      <c r="N19" s="316">
        <f t="shared" ca="1" si="6"/>
        <v>0.38362336101698524</v>
      </c>
      <c r="O19" s="315">
        <f>1/(1+'[93]Asumsi I'!$C$3)^(KKF!A19)</f>
        <v>0.25667509294538904</v>
      </c>
      <c r="P19" s="316">
        <f t="shared" ca="1" si="7"/>
        <v>9.8466561845057227E-2</v>
      </c>
      <c r="Q19" s="316">
        <f t="shared" ca="1" si="9"/>
        <v>-48.357629631616533</v>
      </c>
      <c r="S19" s="304" t="str">
        <f t="shared" ca="1" si="3"/>
        <v>a</v>
      </c>
      <c r="T19" s="320" t="str">
        <f t="shared" ca="1" si="10"/>
        <v/>
      </c>
      <c r="U19" s="304"/>
    </row>
    <row r="20" spans="1:21" ht="20.100000000000001" customHeight="1">
      <c r="A20" s="313">
        <f t="shared" si="4"/>
        <v>13</v>
      </c>
      <c r="B20" s="314">
        <f t="shared" si="4"/>
        <v>2036</v>
      </c>
      <c r="C20" s="315">
        <f t="shared" si="8"/>
        <v>4656</v>
      </c>
      <c r="D20" s="316">
        <f t="shared" si="5"/>
        <v>776</v>
      </c>
      <c r="E20" s="316">
        <f t="shared" si="0"/>
        <v>3880</v>
      </c>
      <c r="F20" s="314"/>
      <c r="G20" s="318">
        <f ca="1">DATA!$D$11/1000000</f>
        <v>1.1816406855280002</v>
      </c>
      <c r="H20" s="318">
        <f>C20*DATA!$D$5/1000000</f>
        <v>5.0476862136479355</v>
      </c>
      <c r="I20" s="318">
        <f>(C20*DATA!$D$5*DATA!$D$7)/1000000</f>
        <v>0.11357293980707854</v>
      </c>
      <c r="J20" s="316">
        <f t="shared" ca="1" si="1"/>
        <v>6.3428998389830147</v>
      </c>
      <c r="K20" s="314"/>
      <c r="L20" s="316">
        <f>((D20*DATA!$D$23)/1000000)+((E20*DATA!$D$24)/1000000)</f>
        <v>6.7265231999999999</v>
      </c>
      <c r="M20" s="316">
        <f t="shared" si="2"/>
        <v>6.7265231999999999</v>
      </c>
      <c r="N20" s="316">
        <f t="shared" ca="1" si="6"/>
        <v>0.38362336101698524</v>
      </c>
      <c r="O20" s="315">
        <f>1/(1+'[93]Asumsi I'!$C$3)^(KKF!A20)</f>
        <v>0.22917419012981158</v>
      </c>
      <c r="P20" s="316">
        <f t="shared" ca="1" si="7"/>
        <v>8.791657307594393E-2</v>
      </c>
      <c r="Q20" s="316">
        <f t="shared" ca="1" si="9"/>
        <v>-48.269713058540589</v>
      </c>
      <c r="S20" s="304" t="str">
        <f t="shared" ca="1" si="3"/>
        <v>a</v>
      </c>
      <c r="T20" s="320" t="str">
        <f t="shared" ca="1" si="10"/>
        <v/>
      </c>
      <c r="U20" s="304"/>
    </row>
    <row r="21" spans="1:21" ht="20.100000000000001" customHeight="1">
      <c r="A21" s="313">
        <f t="shared" si="4"/>
        <v>14</v>
      </c>
      <c r="B21" s="314">
        <f t="shared" si="4"/>
        <v>2037</v>
      </c>
      <c r="C21" s="315">
        <f t="shared" si="8"/>
        <v>4656</v>
      </c>
      <c r="D21" s="316">
        <f t="shared" si="5"/>
        <v>776</v>
      </c>
      <c r="E21" s="316">
        <f t="shared" si="0"/>
        <v>3880</v>
      </c>
      <c r="F21" s="314"/>
      <c r="G21" s="318">
        <f ca="1">DATA!$D$11/1000000</f>
        <v>1.1816406855280002</v>
      </c>
      <c r="H21" s="318">
        <f>C21*DATA!$D$5/1000000</f>
        <v>5.0476862136479355</v>
      </c>
      <c r="I21" s="318">
        <f>(C21*DATA!$D$5*DATA!$D$7)/1000000</f>
        <v>0.11357293980707854</v>
      </c>
      <c r="J21" s="316">
        <f t="shared" ca="1" si="1"/>
        <v>6.3428998389830147</v>
      </c>
      <c r="K21" s="314"/>
      <c r="L21" s="316">
        <f>((D21*DATA!$D$23)/1000000)+((E21*DATA!$D$24)/1000000)</f>
        <v>6.7265231999999999</v>
      </c>
      <c r="M21" s="316">
        <f t="shared" si="2"/>
        <v>6.7265231999999999</v>
      </c>
      <c r="N21" s="316">
        <f t="shared" ca="1" si="6"/>
        <v>0.38362336101698524</v>
      </c>
      <c r="O21" s="315">
        <f>1/(1+'[93]Asumsi I'!$C$3)^(KKF!A21)</f>
        <v>0.20461981261590317</v>
      </c>
      <c r="P21" s="316">
        <f t="shared" ca="1" si="7"/>
        <v>7.8496940246378488E-2</v>
      </c>
      <c r="Q21" s="316">
        <f t="shared" ca="1" si="9"/>
        <v>-48.191216118294207</v>
      </c>
      <c r="S21" s="304" t="str">
        <f t="shared" ca="1" si="3"/>
        <v>a</v>
      </c>
      <c r="T21" s="320" t="str">
        <f t="shared" ca="1" si="10"/>
        <v/>
      </c>
      <c r="U21" s="304"/>
    </row>
    <row r="22" spans="1:21" ht="20.100000000000001" customHeight="1">
      <c r="A22" s="313">
        <f t="shared" si="4"/>
        <v>15</v>
      </c>
      <c r="B22" s="314">
        <f t="shared" si="4"/>
        <v>2038</v>
      </c>
      <c r="C22" s="315">
        <f t="shared" si="8"/>
        <v>4656</v>
      </c>
      <c r="D22" s="316">
        <f t="shared" si="5"/>
        <v>776</v>
      </c>
      <c r="E22" s="316">
        <f t="shared" si="0"/>
        <v>3880</v>
      </c>
      <c r="F22" s="314"/>
      <c r="G22" s="318">
        <f ca="1">DATA!$D$11/1000000</f>
        <v>1.1816406855280002</v>
      </c>
      <c r="H22" s="318">
        <f>C22*DATA!$D$5/1000000</f>
        <v>5.0476862136479355</v>
      </c>
      <c r="I22" s="318">
        <f>(C22*DATA!$D$5*DATA!$D$7)/1000000</f>
        <v>0.11357293980707854</v>
      </c>
      <c r="J22" s="316">
        <f t="shared" ca="1" si="1"/>
        <v>6.3428998389830147</v>
      </c>
      <c r="K22" s="314"/>
      <c r="L22" s="316">
        <f>((D22*DATA!$D$23)/1000000)+((E22*DATA!$D$24)/1000000)</f>
        <v>6.7265231999999999</v>
      </c>
      <c r="M22" s="316">
        <f t="shared" si="2"/>
        <v>6.7265231999999999</v>
      </c>
      <c r="N22" s="316">
        <f t="shared" ca="1" si="6"/>
        <v>0.38362336101698524</v>
      </c>
      <c r="O22" s="315">
        <f>1/(1+'[93]Asumsi I'!$C$3)^(KKF!A22)</f>
        <v>0.18269626126419927</v>
      </c>
      <c r="P22" s="316">
        <f t="shared" ca="1" si="7"/>
        <v>7.0086553791409378E-2</v>
      </c>
      <c r="Q22" s="316">
        <f t="shared" ca="1" si="9"/>
        <v>-48.121129564502795</v>
      </c>
      <c r="S22" s="304" t="str">
        <f t="shared" ca="1" si="3"/>
        <v>a</v>
      </c>
      <c r="T22" s="320" t="str">
        <f t="shared" ca="1" si="10"/>
        <v/>
      </c>
      <c r="U22" s="304"/>
    </row>
    <row r="23" spans="1:21" ht="20.100000000000001" customHeight="1">
      <c r="A23" s="313">
        <f t="shared" si="4"/>
        <v>16</v>
      </c>
      <c r="B23" s="314">
        <f t="shared" si="4"/>
        <v>2039</v>
      </c>
      <c r="C23" s="315">
        <f t="shared" si="8"/>
        <v>4656</v>
      </c>
      <c r="D23" s="316">
        <f t="shared" si="5"/>
        <v>776</v>
      </c>
      <c r="E23" s="316">
        <f t="shared" si="0"/>
        <v>3880</v>
      </c>
      <c r="F23" s="314"/>
      <c r="G23" s="318">
        <f ca="1">DATA!$D$11/1000000</f>
        <v>1.1816406855280002</v>
      </c>
      <c r="H23" s="318">
        <f>C23*DATA!$D$5/1000000</f>
        <v>5.0476862136479355</v>
      </c>
      <c r="I23" s="318">
        <f>(C23*DATA!$D$5*DATA!$D$7)/1000000</f>
        <v>0.11357293980707854</v>
      </c>
      <c r="J23" s="316">
        <f t="shared" ca="1" si="1"/>
        <v>6.3428998389830147</v>
      </c>
      <c r="K23" s="314"/>
      <c r="L23" s="316">
        <f>((D23*DATA!$D$23)/1000000)+((E23*DATA!$D$24)/1000000)</f>
        <v>6.7265231999999999</v>
      </c>
      <c r="M23" s="316">
        <f t="shared" si="2"/>
        <v>6.7265231999999999</v>
      </c>
      <c r="N23" s="316">
        <f t="shared" ca="1" si="6"/>
        <v>0.38362336101698524</v>
      </c>
      <c r="O23" s="315">
        <f>1/(1+'[93]Asumsi I'!$C$3)^(KKF!A23)</f>
        <v>0.16312166184303503</v>
      </c>
      <c r="P23" s="316">
        <f t="shared" ca="1" si="7"/>
        <v>6.2577280170901209E-2</v>
      </c>
      <c r="Q23" s="316">
        <f t="shared" ca="1" si="9"/>
        <v>-48.058552284331896</v>
      </c>
      <c r="S23" s="304" t="str">
        <f t="shared" ca="1" si="3"/>
        <v>a</v>
      </c>
      <c r="T23" s="320" t="str">
        <f t="shared" ca="1" si="10"/>
        <v/>
      </c>
      <c r="U23" s="304"/>
    </row>
    <row r="24" spans="1:21" ht="20.100000000000001" customHeight="1">
      <c r="A24" s="313">
        <f t="shared" si="4"/>
        <v>17</v>
      </c>
      <c r="B24" s="314">
        <f t="shared" si="4"/>
        <v>2040</v>
      </c>
      <c r="C24" s="315">
        <f t="shared" si="8"/>
        <v>4656</v>
      </c>
      <c r="D24" s="316">
        <f t="shared" si="5"/>
        <v>776</v>
      </c>
      <c r="E24" s="316">
        <f t="shared" si="0"/>
        <v>3880</v>
      </c>
      <c r="F24" s="314"/>
      <c r="G24" s="318">
        <f ca="1">DATA!$D$11/1000000</f>
        <v>1.1816406855280002</v>
      </c>
      <c r="H24" s="318">
        <f>C24*DATA!$D$5/1000000</f>
        <v>5.0476862136479355</v>
      </c>
      <c r="I24" s="318">
        <f>(C24*DATA!$D$5*DATA!$D$7)/1000000</f>
        <v>0.11357293980707854</v>
      </c>
      <c r="J24" s="316">
        <f t="shared" ca="1" si="1"/>
        <v>6.3428998389830147</v>
      </c>
      <c r="K24" s="314"/>
      <c r="L24" s="316">
        <f>((D24*DATA!$D$23)/1000000)+((E24*DATA!$D$24)/1000000)</f>
        <v>6.7265231999999999</v>
      </c>
      <c r="M24" s="316">
        <f t="shared" si="2"/>
        <v>6.7265231999999999</v>
      </c>
      <c r="N24" s="316">
        <f t="shared" ca="1" si="6"/>
        <v>0.38362336101698524</v>
      </c>
      <c r="O24" s="315">
        <f>1/(1+'[93]Asumsi I'!$C$3)^(KKF!A24)</f>
        <v>0.14564434093128129</v>
      </c>
      <c r="P24" s="316">
        <f t="shared" ca="1" si="7"/>
        <v>5.5872571581161802E-2</v>
      </c>
      <c r="Q24" s="316">
        <f t="shared" ca="1" si="9"/>
        <v>-48.002679712750734</v>
      </c>
      <c r="S24" s="304" t="str">
        <f t="shared" ca="1" si="3"/>
        <v>a</v>
      </c>
      <c r="T24" s="320" t="str">
        <f t="shared" ca="1" si="10"/>
        <v/>
      </c>
      <c r="U24" s="304"/>
    </row>
    <row r="25" spans="1:21" ht="20.100000000000001" customHeight="1">
      <c r="A25" s="313">
        <f t="shared" ref="A25:B32" si="11">A24+1</f>
        <v>18</v>
      </c>
      <c r="B25" s="314">
        <f t="shared" si="11"/>
        <v>2041</v>
      </c>
      <c r="C25" s="315">
        <f t="shared" si="8"/>
        <v>4656</v>
      </c>
      <c r="D25" s="316">
        <f t="shared" si="5"/>
        <v>776</v>
      </c>
      <c r="E25" s="316">
        <f t="shared" si="0"/>
        <v>3880</v>
      </c>
      <c r="F25" s="314"/>
      <c r="G25" s="318">
        <f ca="1">DATA!$D$11/1000000</f>
        <v>1.1816406855280002</v>
      </c>
      <c r="H25" s="318">
        <f>C25*DATA!$D$5/1000000</f>
        <v>5.0476862136479355</v>
      </c>
      <c r="I25" s="318">
        <f>(C25*DATA!$D$5*DATA!$D$7)/1000000</f>
        <v>0.11357293980707854</v>
      </c>
      <c r="J25" s="316">
        <f t="shared" ca="1" si="1"/>
        <v>6.3428998389830147</v>
      </c>
      <c r="K25" s="314"/>
      <c r="L25" s="316">
        <f>((D25*DATA!$D$23)/1000000)+((E25*DATA!$D$24)/1000000)</f>
        <v>6.7265231999999999</v>
      </c>
      <c r="M25" s="316">
        <f t="shared" si="2"/>
        <v>6.7265231999999999</v>
      </c>
      <c r="N25" s="316">
        <f t="shared" ca="1" si="6"/>
        <v>0.38362336101698524</v>
      </c>
      <c r="O25" s="315">
        <f>1/(1+'[93]Asumsi I'!$C$3)^(KKF!A25)</f>
        <v>0.13003959011721541</v>
      </c>
      <c r="P25" s="316">
        <f t="shared" ca="1" si="7"/>
        <v>4.9886224626037312E-2</v>
      </c>
      <c r="Q25" s="316">
        <f t="shared" ca="1" si="9"/>
        <v>-47.952793488124698</v>
      </c>
      <c r="S25" s="304" t="str">
        <f t="shared" ca="1" si="3"/>
        <v>a</v>
      </c>
      <c r="T25" s="320" t="str">
        <f t="shared" ca="1" si="10"/>
        <v/>
      </c>
      <c r="U25" s="304"/>
    </row>
    <row r="26" spans="1:21" ht="20.100000000000001" customHeight="1">
      <c r="A26" s="313">
        <f t="shared" si="11"/>
        <v>19</v>
      </c>
      <c r="B26" s="314">
        <f t="shared" si="11"/>
        <v>2042</v>
      </c>
      <c r="C26" s="315">
        <f t="shared" si="8"/>
        <v>4656</v>
      </c>
      <c r="D26" s="316">
        <f t="shared" si="5"/>
        <v>776</v>
      </c>
      <c r="E26" s="316">
        <f t="shared" si="0"/>
        <v>3880</v>
      </c>
      <c r="F26" s="314"/>
      <c r="G26" s="318">
        <f ca="1">DATA!$D$11/1000000</f>
        <v>1.1816406855280002</v>
      </c>
      <c r="H26" s="318">
        <f>C26*DATA!$D$5/1000000</f>
        <v>5.0476862136479355</v>
      </c>
      <c r="I26" s="318">
        <f>(C26*DATA!$D$5*DATA!$D$7)/1000000</f>
        <v>0.11357293980707854</v>
      </c>
      <c r="J26" s="316">
        <f t="shared" ca="1" si="1"/>
        <v>6.3428998389830147</v>
      </c>
      <c r="K26" s="314"/>
      <c r="L26" s="316">
        <f>((D26*DATA!$D$23)/1000000)+((E26*DATA!$D$24)/1000000)</f>
        <v>6.7265231999999999</v>
      </c>
      <c r="M26" s="316">
        <f t="shared" si="2"/>
        <v>6.7265231999999999</v>
      </c>
      <c r="N26" s="316">
        <f t="shared" ca="1" si="6"/>
        <v>0.38362336101698524</v>
      </c>
      <c r="O26" s="315">
        <f>1/(1+'[93]Asumsi I'!$C$3)^(KKF!A26)</f>
        <v>0.1161067768903709</v>
      </c>
      <c r="P26" s="316">
        <f t="shared" ca="1" si="7"/>
        <v>4.4541271987533312E-2</v>
      </c>
      <c r="Q26" s="316">
        <f t="shared" ca="1" si="9"/>
        <v>-47.908252216137164</v>
      </c>
      <c r="S26" s="304" t="str">
        <f t="shared" ca="1" si="3"/>
        <v>a</v>
      </c>
      <c r="T26" s="320" t="str">
        <f t="shared" ca="1" si="10"/>
        <v/>
      </c>
      <c r="U26" s="304"/>
    </row>
    <row r="27" spans="1:21" ht="20.100000000000001" customHeight="1">
      <c r="A27" s="313">
        <f t="shared" si="11"/>
        <v>20</v>
      </c>
      <c r="B27" s="314">
        <f t="shared" si="11"/>
        <v>2043</v>
      </c>
      <c r="C27" s="315">
        <f t="shared" si="8"/>
        <v>4656</v>
      </c>
      <c r="D27" s="316">
        <f t="shared" si="5"/>
        <v>776</v>
      </c>
      <c r="E27" s="316">
        <f t="shared" si="0"/>
        <v>3880</v>
      </c>
      <c r="F27" s="314"/>
      <c r="G27" s="318">
        <f ca="1">DATA!$D$11/1000000</f>
        <v>1.1816406855280002</v>
      </c>
      <c r="H27" s="318">
        <f>C27*DATA!$D$5/1000000</f>
        <v>5.0476862136479355</v>
      </c>
      <c r="I27" s="318">
        <f>(C27*DATA!$D$5*DATA!$D$7)/1000000</f>
        <v>0.11357293980707854</v>
      </c>
      <c r="J27" s="316">
        <f t="shared" ca="1" si="1"/>
        <v>6.3428998389830147</v>
      </c>
      <c r="K27" s="314"/>
      <c r="L27" s="316">
        <f>((D27*DATA!$D$23)/1000000)+((E27*DATA!$D$24)/1000000)</f>
        <v>6.7265231999999999</v>
      </c>
      <c r="M27" s="316">
        <f t="shared" si="2"/>
        <v>6.7265231999999999</v>
      </c>
      <c r="N27" s="316">
        <f t="shared" ca="1" si="6"/>
        <v>0.38362336101698524</v>
      </c>
      <c r="O27" s="315">
        <f>1/(1+'[93]Asumsi I'!$C$3)^(KKF!A27)</f>
        <v>0.1036667650806883</v>
      </c>
      <c r="P27" s="316">
        <f t="shared" ca="1" si="7"/>
        <v>3.9768992846011889E-2</v>
      </c>
      <c r="Q27" s="316">
        <f t="shared" ca="1" si="9"/>
        <v>-47.86848322329115</v>
      </c>
      <c r="S27" s="304" t="str">
        <f t="shared" ca="1" si="3"/>
        <v>a</v>
      </c>
      <c r="T27" s="320" t="str">
        <f t="shared" ca="1" si="10"/>
        <v/>
      </c>
      <c r="U27" s="304"/>
    </row>
    <row r="28" spans="1:21" ht="20.100000000000001" customHeight="1">
      <c r="A28" s="313">
        <f t="shared" si="11"/>
        <v>21</v>
      </c>
      <c r="B28" s="314">
        <f t="shared" si="11"/>
        <v>2044</v>
      </c>
      <c r="C28" s="315">
        <f t="shared" si="8"/>
        <v>4656</v>
      </c>
      <c r="D28" s="316">
        <f t="shared" si="5"/>
        <v>776</v>
      </c>
      <c r="E28" s="316">
        <f t="shared" si="0"/>
        <v>3880</v>
      </c>
      <c r="F28" s="314"/>
      <c r="G28" s="318">
        <f ca="1">DATA!$D$11/1000000</f>
        <v>1.1816406855280002</v>
      </c>
      <c r="H28" s="318">
        <f>C28*DATA!$D$5/1000000</f>
        <v>5.0476862136479355</v>
      </c>
      <c r="I28" s="318">
        <f>(C28*DATA!$D$5*DATA!$D$7)/1000000</f>
        <v>0.11357293980707854</v>
      </c>
      <c r="J28" s="316">
        <f t="shared" ca="1" si="1"/>
        <v>6.3428998389830147</v>
      </c>
      <c r="K28" s="314"/>
      <c r="L28" s="316">
        <f>((D28*DATA!$D$23)/1000000)+((E28*DATA!$D$24)/1000000)</f>
        <v>6.7265231999999999</v>
      </c>
      <c r="M28" s="316">
        <f t="shared" si="2"/>
        <v>6.7265231999999999</v>
      </c>
      <c r="N28" s="316">
        <f t="shared" ca="1" si="6"/>
        <v>0.38362336101698524</v>
      </c>
      <c r="O28" s="315">
        <f>1/(1+'[93]Asumsi I'!$C$3)^(KKF!A28)</f>
        <v>9.2559611679185971E-2</v>
      </c>
      <c r="P28" s="316">
        <f t="shared" ca="1" si="7"/>
        <v>3.5508029326796323E-2</v>
      </c>
      <c r="Q28" s="316">
        <f t="shared" ca="1" si="9"/>
        <v>-47.832975193964351</v>
      </c>
      <c r="S28" s="304" t="str">
        <f t="shared" ca="1" si="3"/>
        <v>a</v>
      </c>
      <c r="T28" s="320" t="str">
        <f t="shared" ca="1" si="10"/>
        <v/>
      </c>
      <c r="U28" s="304"/>
    </row>
    <row r="29" spans="1:21" ht="20.100000000000001" customHeight="1">
      <c r="A29" s="313">
        <f t="shared" si="11"/>
        <v>22</v>
      </c>
      <c r="B29" s="314">
        <f t="shared" si="11"/>
        <v>2045</v>
      </c>
      <c r="C29" s="315">
        <f t="shared" si="8"/>
        <v>4656</v>
      </c>
      <c r="D29" s="316">
        <f t="shared" si="5"/>
        <v>776</v>
      </c>
      <c r="E29" s="316">
        <f t="shared" si="0"/>
        <v>3880</v>
      </c>
      <c r="F29" s="314"/>
      <c r="G29" s="318">
        <f ca="1">DATA!$D$11/1000000</f>
        <v>1.1816406855280002</v>
      </c>
      <c r="H29" s="318">
        <f>C29*DATA!$D$5/1000000</f>
        <v>5.0476862136479355</v>
      </c>
      <c r="I29" s="318">
        <f>(C29*DATA!$D$5*DATA!$D$7)/1000000</f>
        <v>0.11357293980707854</v>
      </c>
      <c r="J29" s="316">
        <f t="shared" ca="1" si="1"/>
        <v>6.3428998389830147</v>
      </c>
      <c r="K29" s="314"/>
      <c r="L29" s="316">
        <f>((D29*DATA!$D$23)/1000000)+((E29*DATA!$D$24)/1000000)</f>
        <v>6.7265231999999999</v>
      </c>
      <c r="M29" s="316">
        <f t="shared" si="2"/>
        <v>6.7265231999999999</v>
      </c>
      <c r="N29" s="316">
        <f t="shared" ca="1" si="6"/>
        <v>0.38362336101698524</v>
      </c>
      <c r="O29" s="315">
        <f>1/(1+'[93]Asumsi I'!$C$3)^(KKF!A29)</f>
        <v>8.2642510427844609E-2</v>
      </c>
      <c r="P29" s="316">
        <f t="shared" ca="1" si="7"/>
        <v>3.1703597613211003E-2</v>
      </c>
      <c r="Q29" s="316">
        <f t="shared" ca="1" si="9"/>
        <v>-47.801271596351143</v>
      </c>
      <c r="S29" s="304" t="str">
        <f t="shared" ca="1" si="3"/>
        <v>a</v>
      </c>
      <c r="T29" s="320" t="str">
        <f t="shared" ca="1" si="10"/>
        <v/>
      </c>
      <c r="U29" s="304"/>
    </row>
    <row r="30" spans="1:21" ht="20.100000000000001" customHeight="1">
      <c r="A30" s="313">
        <f t="shared" si="11"/>
        <v>23</v>
      </c>
      <c r="B30" s="314">
        <f t="shared" si="11"/>
        <v>2046</v>
      </c>
      <c r="C30" s="315">
        <f t="shared" si="8"/>
        <v>4656</v>
      </c>
      <c r="D30" s="316">
        <f t="shared" si="5"/>
        <v>776</v>
      </c>
      <c r="E30" s="316">
        <f t="shared" si="0"/>
        <v>3880</v>
      </c>
      <c r="F30" s="314"/>
      <c r="G30" s="318">
        <f ca="1">DATA!$D$11/1000000</f>
        <v>1.1816406855280002</v>
      </c>
      <c r="H30" s="318">
        <f>C30*DATA!$D$5/1000000</f>
        <v>5.0476862136479355</v>
      </c>
      <c r="I30" s="318">
        <f>(C30*DATA!$D$5*DATA!$D$7)/1000000</f>
        <v>0.11357293980707854</v>
      </c>
      <c r="J30" s="316">
        <f t="shared" ca="1" si="1"/>
        <v>6.3428998389830147</v>
      </c>
      <c r="K30" s="314"/>
      <c r="L30" s="316">
        <f>((D30*DATA!$D$23)/1000000)+((E30*DATA!$D$24)/1000000)</f>
        <v>6.7265231999999999</v>
      </c>
      <c r="M30" s="316">
        <f t="shared" si="2"/>
        <v>6.7265231999999999</v>
      </c>
      <c r="N30" s="316">
        <f t="shared" ca="1" si="6"/>
        <v>0.38362336101698524</v>
      </c>
      <c r="O30" s="315">
        <f>1/(1+'[93]Asumsi I'!$C$3)^(KKF!A30)</f>
        <v>7.3787955739146982E-2</v>
      </c>
      <c r="P30" s="316">
        <f t="shared" ca="1" si="7"/>
        <v>2.830678358322411E-2</v>
      </c>
      <c r="Q30" s="316">
        <f t="shared" ca="1" si="9"/>
        <v>-47.772964812767917</v>
      </c>
      <c r="S30" s="304" t="str">
        <f t="shared" ca="1" si="3"/>
        <v>a</v>
      </c>
      <c r="T30" s="320" t="str">
        <f t="shared" ca="1" si="10"/>
        <v/>
      </c>
      <c r="U30" s="304"/>
    </row>
    <row r="31" spans="1:21" ht="20.100000000000001" customHeight="1">
      <c r="A31" s="313">
        <f t="shared" si="11"/>
        <v>24</v>
      </c>
      <c r="B31" s="314">
        <f t="shared" si="11"/>
        <v>2047</v>
      </c>
      <c r="C31" s="315">
        <f t="shared" si="8"/>
        <v>4656</v>
      </c>
      <c r="D31" s="316">
        <f t="shared" si="5"/>
        <v>776</v>
      </c>
      <c r="E31" s="316">
        <f t="shared" si="0"/>
        <v>3880</v>
      </c>
      <c r="F31" s="314"/>
      <c r="G31" s="318">
        <f ca="1">DATA!$D$11/1000000</f>
        <v>1.1816406855280002</v>
      </c>
      <c r="H31" s="318">
        <f>C31*DATA!$D$5/1000000</f>
        <v>5.0476862136479355</v>
      </c>
      <c r="I31" s="318">
        <f>(C31*DATA!$D$5*DATA!$D$7)/1000000</f>
        <v>0.11357293980707854</v>
      </c>
      <c r="J31" s="316">
        <f t="shared" ca="1" si="1"/>
        <v>6.3428998389830147</v>
      </c>
      <c r="K31" s="314"/>
      <c r="L31" s="316">
        <f>((D31*DATA!$D$23)/1000000)+((E31*DATA!$D$24)/1000000)</f>
        <v>6.7265231999999999</v>
      </c>
      <c r="M31" s="316">
        <f t="shared" si="2"/>
        <v>6.7265231999999999</v>
      </c>
      <c r="N31" s="316">
        <f t="shared" ca="1" si="6"/>
        <v>0.38362336101698524</v>
      </c>
      <c r="O31" s="315">
        <f>1/(1+'[93]Asumsi I'!$C$3)^(KKF!A31)</f>
        <v>6.5882103338524081E-2</v>
      </c>
      <c r="P31" s="316">
        <f t="shared" ca="1" si="7"/>
        <v>2.5273913913592953E-2</v>
      </c>
      <c r="Q31" s="316">
        <f ca="1">Q30+P31</f>
        <v>-47.747690898854323</v>
      </c>
      <c r="S31" s="304" t="str">
        <f t="shared" ca="1" si="3"/>
        <v>a</v>
      </c>
      <c r="T31" s="320" t="str">
        <f t="shared" ca="1" si="10"/>
        <v/>
      </c>
      <c r="U31" s="304"/>
    </row>
    <row r="32" spans="1:21" ht="20.100000000000001" customHeight="1">
      <c r="A32" s="313">
        <f t="shared" si="11"/>
        <v>25</v>
      </c>
      <c r="B32" s="314">
        <f>B30+1</f>
        <v>2047</v>
      </c>
      <c r="C32" s="315">
        <f t="shared" si="8"/>
        <v>4656</v>
      </c>
      <c r="D32" s="316">
        <f t="shared" si="5"/>
        <v>776</v>
      </c>
      <c r="E32" s="316">
        <f t="shared" si="0"/>
        <v>3880</v>
      </c>
      <c r="F32" s="314"/>
      <c r="G32" s="318">
        <f ca="1">DATA!$D$11/1000000</f>
        <v>1.1816406855280002</v>
      </c>
      <c r="H32" s="318">
        <f>C32*DATA!$D$5/1000000</f>
        <v>5.0476862136479355</v>
      </c>
      <c r="I32" s="318">
        <f>(C32*DATA!$D$5*DATA!$D$7)/1000000</f>
        <v>0.11357293980707854</v>
      </c>
      <c r="J32" s="316">
        <f t="shared" ca="1" si="1"/>
        <v>6.3428998389830147</v>
      </c>
      <c r="K32" s="314"/>
      <c r="L32" s="316">
        <f>((D32*DATA!$D$23)/1000000)+((E32*DATA!$D$24)/1000000)</f>
        <v>6.7265231999999999</v>
      </c>
      <c r="M32" s="316">
        <f t="shared" si="2"/>
        <v>6.7265231999999999</v>
      </c>
      <c r="N32" s="316">
        <f t="shared" ca="1" si="6"/>
        <v>0.38362336101698524</v>
      </c>
      <c r="O32" s="315">
        <f>1/(1+'[93]Asumsi I'!$C$3)^(KKF!A32)</f>
        <v>5.8823306552253637E-2</v>
      </c>
      <c r="P32" s="316">
        <f t="shared" ca="1" si="7"/>
        <v>2.256599456570799E-2</v>
      </c>
      <c r="Q32" s="316">
        <f ca="1">Q31+P32</f>
        <v>-47.725124904288613</v>
      </c>
      <c r="S32" s="304" t="str">
        <f t="shared" ca="1" si="3"/>
        <v>a</v>
      </c>
      <c r="T32" s="320" t="str">
        <f t="shared" ca="1" si="10"/>
        <v/>
      </c>
      <c r="U32" s="304"/>
    </row>
    <row r="33" spans="2:22" ht="20.100000000000001" customHeight="1">
      <c r="B33" s="323"/>
      <c r="C33" s="323"/>
      <c r="D33" s="323"/>
      <c r="E33" s="323"/>
      <c r="F33" s="613" t="s">
        <v>1374</v>
      </c>
      <c r="G33" s="613"/>
      <c r="H33" s="613"/>
      <c r="I33" s="324"/>
      <c r="J33" s="325">
        <f ca="1">SUM(J7:J32)</f>
        <v>219.26627586595797</v>
      </c>
      <c r="K33" s="613" t="s">
        <v>1375</v>
      </c>
      <c r="L33" s="613"/>
      <c r="M33" s="325">
        <f>SUM(M7:M32)</f>
        <v>178.12292360000004</v>
      </c>
      <c r="N33" s="323"/>
      <c r="O33" s="323"/>
      <c r="P33" s="326"/>
      <c r="Q33" s="326"/>
      <c r="S33" s="304">
        <f ca="1">COUNTIF(S7:S32,"a")</f>
        <v>26</v>
      </c>
    </row>
    <row r="34" spans="2:22" ht="20.100000000000001" customHeight="1">
      <c r="B34" s="323"/>
      <c r="C34" s="323"/>
      <c r="D34" s="323"/>
      <c r="E34" s="323"/>
      <c r="F34" s="327"/>
      <c r="G34" s="327"/>
      <c r="H34" s="327"/>
      <c r="I34" s="327"/>
      <c r="J34" s="328"/>
      <c r="K34" s="327"/>
      <c r="L34" s="327"/>
      <c r="M34" s="328"/>
      <c r="N34" s="323"/>
      <c r="O34" s="323"/>
      <c r="P34" s="329" t="s">
        <v>1376</v>
      </c>
      <c r="Q34" s="330">
        <f ca="1">+J7/N32</f>
        <v>158.21189755098183</v>
      </c>
      <c r="V34" s="331"/>
    </row>
    <row r="35" spans="2:22" ht="20.100000000000001" customHeight="1">
      <c r="B35" s="323"/>
      <c r="C35" s="323"/>
      <c r="D35" s="323"/>
      <c r="E35" s="323"/>
      <c r="F35" s="327"/>
      <c r="G35" s="327"/>
      <c r="H35" s="327"/>
      <c r="I35" s="327"/>
      <c r="J35" s="328"/>
      <c r="K35" s="327"/>
      <c r="L35" s="327"/>
      <c r="M35" s="328"/>
      <c r="N35" s="323"/>
      <c r="O35" s="323"/>
      <c r="P35" s="329" t="s">
        <v>1377</v>
      </c>
      <c r="Q35" s="332" t="e">
        <f ca="1">AVERAGE(T7:T32)</f>
        <v>#DIV/0!</v>
      </c>
    </row>
    <row r="36" spans="2:22" ht="20.100000000000001" customHeight="1">
      <c r="B36" s="323"/>
      <c r="C36" s="323"/>
      <c r="D36" s="323"/>
      <c r="E36" s="323"/>
      <c r="F36" s="327"/>
      <c r="G36" s="327"/>
      <c r="H36" s="327"/>
      <c r="I36" s="327"/>
      <c r="J36" s="328"/>
      <c r="K36" s="327"/>
      <c r="L36" s="327"/>
      <c r="M36" s="328"/>
      <c r="N36" s="323"/>
      <c r="O36" s="323"/>
      <c r="P36" s="329" t="s">
        <v>1378</v>
      </c>
      <c r="Q36" s="333">
        <f ca="1">M33/J33</f>
        <v>0.81235895897137544</v>
      </c>
    </row>
    <row r="37" spans="2:22" ht="20.100000000000001" customHeight="1">
      <c r="B37" s="323"/>
      <c r="C37" s="323"/>
      <c r="D37" s="323"/>
      <c r="E37" s="323"/>
      <c r="F37" s="327"/>
      <c r="G37" s="327"/>
      <c r="H37" s="327"/>
      <c r="I37" s="327"/>
      <c r="J37" s="328"/>
      <c r="K37" s="327"/>
      <c r="L37" s="327"/>
      <c r="M37" s="328"/>
      <c r="N37" s="323"/>
      <c r="O37" s="323"/>
      <c r="P37" s="329" t="s">
        <v>1028</v>
      </c>
      <c r="Q37" s="334">
        <f ca="1">+NPV(0.12,N7:N32)</f>
        <v>-42.611718664543403</v>
      </c>
    </row>
    <row r="38" spans="2:22" ht="20.100000000000001" customHeight="1">
      <c r="B38" s="323"/>
      <c r="C38" s="323"/>
      <c r="D38" s="323"/>
      <c r="E38" s="323"/>
      <c r="F38" s="327"/>
      <c r="G38" s="327"/>
      <c r="H38" s="327"/>
      <c r="I38" s="327"/>
      <c r="J38" s="328"/>
      <c r="K38" s="327"/>
      <c r="L38" s="327"/>
      <c r="M38" s="328"/>
      <c r="N38" s="323"/>
      <c r="O38" s="323"/>
      <c r="P38" s="329" t="s">
        <v>1029</v>
      </c>
      <c r="Q38" s="335">
        <f ca="1">IRR(N7:N32,DATA!D4)</f>
        <v>-0.1011313785221426</v>
      </c>
    </row>
    <row r="39" spans="2:22" ht="20.100000000000001" customHeight="1"/>
  </sheetData>
  <mergeCells count="14">
    <mergeCell ref="F5:J5"/>
    <mergeCell ref="T5:T6"/>
    <mergeCell ref="F33:H33"/>
    <mergeCell ref="K33:L33"/>
    <mergeCell ref="K5:L5"/>
    <mergeCell ref="N5:N6"/>
    <mergeCell ref="O5:O6"/>
    <mergeCell ref="P5:P6"/>
    <mergeCell ref="Q5:Q6"/>
    <mergeCell ref="B3:E3"/>
    <mergeCell ref="B5:B6"/>
    <mergeCell ref="C5:C6"/>
    <mergeCell ref="D5:D6"/>
    <mergeCell ref="E5:E6"/>
  </mergeCells>
  <conditionalFormatting sqref="K7">
    <cfRule type="cellIs" dxfId="15" priority="1" stopIfTrue="1" operator="greaterThanOrEqual">
      <formula>$F$7</formula>
    </cfRule>
    <cfRule type="cellIs" dxfId="14" priority="2" stopIfTrue="1" operator="lessThan">
      <formula>$F$7</formula>
    </cfRule>
  </conditionalFormatting>
  <conditionalFormatting sqref="Q7:Q32">
    <cfRule type="cellIs" dxfId="13" priority="3" operator="lessThan">
      <formula>0</formula>
    </cfRule>
    <cfRule type="cellIs" dxfId="12" priority="4" operator="lessThan">
      <formula>0</formula>
    </cfRule>
    <cfRule type="cellIs" dxfId="11" priority="5" operator="lessThan">
      <formula>-6395.81</formula>
    </cfRule>
    <cfRule type="cellIs" dxfId="10" priority="6" operator="lessThan">
      <formula>0</formula>
    </cfRule>
  </conditionalFormatting>
  <pageMargins left="0.70866141732283472" right="0.70866141732283472" top="0.74803149606299213" bottom="0.74803149606299213" header="0.31496062992125984" footer="0.31496062992125984"/>
  <pageSetup paperSize="9" scale="60" orientation="landscape" r:id="rId1"/>
  <rowBreaks count="1" manualBreakCount="1">
    <brk id="39" max="16383" man="1"/>
  </rowBreaks>
  <ignoredErrors>
    <ignoredError sqref="Q36:Q38" evalError="1"/>
  </ignoredErrors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>
    <tabColor rgb="FFFF6699"/>
    <pageSetUpPr fitToPage="1"/>
  </sheetPr>
  <dimension ref="A1:V99"/>
  <sheetViews>
    <sheetView showGridLines="0" tabSelected="1" zoomScale="85" zoomScaleNormal="85" zoomScaleSheetLayoutView="70" workbookViewId="0">
      <pane ySplit="13" topLeftCell="A79" activePane="bottomLeft" state="frozen"/>
      <selection activeCell="H1093" sqref="H1093"/>
      <selection pane="bottomLeft" activeCell="A77" sqref="A77:XFD77"/>
    </sheetView>
  </sheetViews>
  <sheetFormatPr defaultRowHeight="15"/>
  <cols>
    <col min="1" max="1" width="8.28515625" style="336" customWidth="1"/>
    <col min="2" max="2" width="5.140625" style="337" customWidth="1"/>
    <col min="3" max="3" width="53.42578125" style="407" customWidth="1"/>
    <col min="4" max="4" width="13.7109375" style="407" customWidth="1"/>
    <col min="5" max="5" width="12.5703125" style="340" customWidth="1"/>
    <col min="6" max="6" width="7.7109375" style="340" customWidth="1"/>
    <col min="7" max="7" width="12.7109375" style="340" customWidth="1"/>
    <col min="8" max="8" width="18.140625" style="341" customWidth="1"/>
    <col min="9" max="9" width="16.7109375" style="341" customWidth="1"/>
    <col min="10" max="11" width="16.7109375" style="342" customWidth="1"/>
    <col min="12" max="12" width="3.7109375" style="342" customWidth="1"/>
    <col min="13" max="13" width="14" style="342" customWidth="1"/>
    <col min="14" max="14" width="15" style="342" customWidth="1"/>
    <col min="15" max="15" width="9.140625" style="343" customWidth="1"/>
    <col min="16" max="16" width="12.7109375" style="344" customWidth="1"/>
    <col min="17" max="17" width="12.7109375" style="343" customWidth="1"/>
    <col min="18" max="18" width="2.42578125" style="343" customWidth="1"/>
    <col min="19" max="22" width="10.85546875" style="343" customWidth="1"/>
    <col min="23" max="24" width="9.140625" style="343" customWidth="1"/>
    <col min="25" max="16384" width="9.140625" style="343"/>
  </cols>
  <sheetData>
    <row r="1" spans="1:22">
      <c r="C1" s="338" t="s">
        <v>1009</v>
      </c>
      <c r="D1" s="339"/>
      <c r="U1" s="336"/>
    </row>
    <row r="2" spans="1:22">
      <c r="C2" s="338" t="s">
        <v>1348</v>
      </c>
      <c r="D2" s="339"/>
      <c r="T2" s="344"/>
      <c r="U2" s="345" t="s">
        <v>1036</v>
      </c>
      <c r="V2" s="344"/>
    </row>
    <row r="3" spans="1:22">
      <c r="C3" s="338" t="s">
        <v>1440</v>
      </c>
      <c r="D3" s="339"/>
      <c r="O3" s="616" t="s">
        <v>1036</v>
      </c>
      <c r="P3" s="616"/>
      <c r="Q3" s="346"/>
      <c r="T3" s="344"/>
      <c r="U3" s="345" t="s">
        <v>1041</v>
      </c>
      <c r="V3" s="344"/>
    </row>
    <row r="4" spans="1:22" ht="15.75" customHeight="1">
      <c r="B4" s="617" t="s">
        <v>1023</v>
      </c>
      <c r="C4" s="617"/>
      <c r="D4" s="617"/>
      <c r="E4" s="617"/>
      <c r="F4" s="617"/>
      <c r="G4" s="617"/>
      <c r="H4" s="617"/>
      <c r="I4" s="617"/>
      <c r="J4" s="617"/>
      <c r="K4" s="617"/>
      <c r="O4" s="616"/>
      <c r="P4" s="616"/>
      <c r="T4" s="344"/>
      <c r="U4" s="344"/>
      <c r="V4" s="344"/>
    </row>
    <row r="5" spans="1:22">
      <c r="C5" s="347"/>
      <c r="D5" s="339"/>
      <c r="T5" s="344"/>
      <c r="U5" s="345"/>
      <c r="V5" s="344"/>
    </row>
    <row r="6" spans="1:22">
      <c r="C6" s="347"/>
      <c r="D6" s="339"/>
      <c r="E6" s="348" t="s">
        <v>1037</v>
      </c>
      <c r="F6" s="349" t="s">
        <v>9</v>
      </c>
      <c r="G6" s="633" t="str">
        <f>DATA!D14</f>
        <v>BAGUS PAMBUDI</v>
      </c>
      <c r="H6" s="633"/>
      <c r="I6" s="633"/>
      <c r="J6" s="633"/>
      <c r="K6" s="633"/>
      <c r="T6" s="344"/>
      <c r="U6" s="345"/>
      <c r="V6" s="344"/>
    </row>
    <row r="7" spans="1:22">
      <c r="C7" s="347"/>
      <c r="D7" s="339"/>
      <c r="E7" s="348" t="s">
        <v>1038</v>
      </c>
      <c r="F7" s="349" t="s">
        <v>9</v>
      </c>
      <c r="G7" s="348" t="s">
        <v>1625</v>
      </c>
      <c r="J7" s="350"/>
      <c r="T7" s="344"/>
      <c r="U7" s="345"/>
      <c r="V7" s="344"/>
    </row>
    <row r="8" spans="1:22">
      <c r="C8" s="347"/>
      <c r="D8" s="339"/>
      <c r="E8" s="348" t="s">
        <v>1039</v>
      </c>
      <c r="F8" s="349" t="s">
        <v>9</v>
      </c>
      <c r="G8" s="348" t="s">
        <v>1440</v>
      </c>
      <c r="J8" s="350"/>
      <c r="T8" s="344"/>
      <c r="U8" s="345"/>
      <c r="V8" s="344"/>
    </row>
    <row r="9" spans="1:22">
      <c r="C9" s="347"/>
      <c r="D9" s="339"/>
      <c r="E9" s="348" t="s">
        <v>1040</v>
      </c>
      <c r="F9" s="349" t="s">
        <v>9</v>
      </c>
      <c r="G9" s="348" t="s">
        <v>1546</v>
      </c>
      <c r="J9" s="350"/>
      <c r="T9" s="344"/>
      <c r="U9" s="345"/>
      <c r="V9" s="344"/>
    </row>
    <row r="10" spans="1:22" ht="15.75" thickBot="1">
      <c r="C10" s="339"/>
      <c r="D10" s="339"/>
      <c r="T10" s="344"/>
      <c r="U10" s="344"/>
      <c r="V10" s="344"/>
    </row>
    <row r="11" spans="1:22" ht="21" customHeight="1">
      <c r="B11" s="619" t="s">
        <v>0</v>
      </c>
      <c r="C11" s="621" t="s">
        <v>1</v>
      </c>
      <c r="D11" s="624" t="s">
        <v>42</v>
      </c>
      <c r="E11" s="624" t="s">
        <v>43</v>
      </c>
      <c r="F11" s="624" t="s">
        <v>2</v>
      </c>
      <c r="G11" s="626" t="s">
        <v>41</v>
      </c>
      <c r="H11" s="624" t="s">
        <v>3</v>
      </c>
      <c r="I11" s="624"/>
      <c r="J11" s="624"/>
      <c r="K11" s="643"/>
      <c r="O11" s="351"/>
      <c r="P11" s="352"/>
      <c r="Q11" s="351"/>
      <c r="S11" s="353"/>
      <c r="T11" s="354"/>
      <c r="U11" s="354"/>
      <c r="V11" s="354"/>
    </row>
    <row r="12" spans="1:22" ht="15" customHeight="1">
      <c r="B12" s="620"/>
      <c r="C12" s="622"/>
      <c r="D12" s="625"/>
      <c r="E12" s="625"/>
      <c r="F12" s="625"/>
      <c r="G12" s="627"/>
      <c r="H12" s="629" t="s">
        <v>46</v>
      </c>
      <c r="I12" s="629" t="s">
        <v>5</v>
      </c>
      <c r="J12" s="625" t="s">
        <v>47</v>
      </c>
      <c r="K12" s="644" t="s">
        <v>4</v>
      </c>
      <c r="O12" s="352"/>
      <c r="P12" s="352"/>
      <c r="Q12" s="352"/>
      <c r="S12" s="353"/>
      <c r="T12" s="353"/>
      <c r="U12" s="353"/>
      <c r="V12" s="353"/>
    </row>
    <row r="13" spans="1:22" ht="13.5" customHeight="1">
      <c r="B13" s="620"/>
      <c r="C13" s="623"/>
      <c r="D13" s="625"/>
      <c r="E13" s="625"/>
      <c r="F13" s="625"/>
      <c r="G13" s="628"/>
      <c r="H13" s="630"/>
      <c r="I13" s="630"/>
      <c r="J13" s="625"/>
      <c r="K13" s="644"/>
      <c r="O13" s="355"/>
      <c r="P13" s="355"/>
      <c r="Q13" s="355"/>
      <c r="S13" s="353"/>
      <c r="T13" s="353"/>
      <c r="U13" s="353"/>
      <c r="V13" s="353"/>
    </row>
    <row r="14" spans="1:22" s="365" customFormat="1" ht="15.75" customHeight="1">
      <c r="A14" s="336"/>
      <c r="B14" s="356"/>
      <c r="C14" s="357"/>
      <c r="D14" s="358" t="str">
        <f ca="1">IF(ISERROR(OFFSET('HARGA SATUAN'!$D$6,MATCH(RAB!C14,'HARGA SATUAN'!$C$7:$C$1492,0),0)),"",OFFSET('HARGA SATUAN'!$D$6,MATCH(RAB!C14,'HARGA SATUAN'!$C$7:$C$1492,0),0))</f>
        <v/>
      </c>
      <c r="E14" s="359" t="str">
        <f ca="1">IF(B14="+","Unit",IF(ISERROR(OFFSET('HARGA SATUAN'!$E$6,MATCH(RAB!C14,'HARGA SATUAN'!$C$7:$C$1492,0),0)),"",OFFSET('HARGA SATUAN'!$E$6,MATCH(RAB!C14,'HARGA SATUAN'!$C$7:$C$1492,0),0)))</f>
        <v/>
      </c>
      <c r="F14" s="368"/>
      <c r="G14" s="360">
        <f ca="1">IF(ISERROR(OFFSET('HARGA SATUAN'!$I$6,MATCH(RAB!C14,'HARGA SATUAN'!$C$7:$C$1492,0),0)),0,OFFSET('HARGA SATUAN'!$I$6,MATCH(RAB!C14,'HARGA SATUAN'!$C$7:$C$1492,0),0))</f>
        <v>0</v>
      </c>
      <c r="H14" s="361">
        <f t="shared" ref="H14:H16" ca="1" si="0">IF(OR(D14="MDU",D14="MDU-KD"),(IF($O$3="RAB NON MDU","PLN KD",G14*F14)),0)</f>
        <v>0</v>
      </c>
      <c r="I14" s="361">
        <f t="shared" ref="I14:I16" ca="1" si="1">IF(D14="HDW",G14*F14,0)</f>
        <v>0</v>
      </c>
      <c r="J14" s="361">
        <f t="shared" ref="J14:J16" ca="1" si="2">IF(D14="JASA",G14*F14,0)</f>
        <v>0</v>
      </c>
      <c r="K14" s="362">
        <f t="shared" ref="K14:K16" ca="1" si="3">SUM(H14:J14)</f>
        <v>0</v>
      </c>
      <c r="L14" s="342"/>
      <c r="M14" s="342"/>
      <c r="N14" s="342"/>
      <c r="O14" s="363"/>
      <c r="P14" s="363"/>
      <c r="Q14" s="344"/>
      <c r="R14" s="336"/>
      <c r="S14" s="364"/>
      <c r="T14" s="341"/>
      <c r="U14" s="341"/>
      <c r="V14" s="341"/>
    </row>
    <row r="15" spans="1:22" s="370" customFormat="1">
      <c r="A15" s="336" t="e">
        <f>IF(AND(C15=0,#REF!=0,#REF!=0),"BLANKS",1)</f>
        <v>#REF!</v>
      </c>
      <c r="B15" s="366" t="s">
        <v>10</v>
      </c>
      <c r="C15" s="367" t="s">
        <v>1606</v>
      </c>
      <c r="D15" s="358" t="str">
        <f ca="1">IF(ISERROR(OFFSET('HARGA SATUAN'!$D$6,MATCH(RAB!C15,'HARGA SATUAN'!$C$7:$C$1492,0),0)),"",OFFSET('HARGA SATUAN'!$D$6,MATCH(RAB!C15,'HARGA SATUAN'!$C$7:$C$1492,0),0))</f>
        <v/>
      </c>
      <c r="E15" s="359" t="str">
        <f ca="1">IF(B15="+","Unit",IF(ISERROR(OFFSET('HARGA SATUAN'!$E$6,MATCH(RAB!C15,'HARGA SATUAN'!$C$7:$C$1492,0),0)),"",OFFSET('HARGA SATUAN'!$E$6,MATCH(RAB!C15,'HARGA SATUAN'!$C$7:$C$1492,0),0)))</f>
        <v/>
      </c>
      <c r="F15" s="368"/>
      <c r="G15" s="360">
        <f ca="1">IF(ISERROR(OFFSET('HARGA SATUAN'!$I$6,MATCH(RAB!C15,'HARGA SATUAN'!$C$7:$C$1492,0),0)),0,OFFSET('HARGA SATUAN'!$I$6,MATCH(RAB!C15,'HARGA SATUAN'!$C$7:$C$1492,0),0))</f>
        <v>0</v>
      </c>
      <c r="H15" s="361">
        <f t="shared" ca="1" si="0"/>
        <v>0</v>
      </c>
      <c r="I15" s="361">
        <f t="shared" ca="1" si="1"/>
        <v>0</v>
      </c>
      <c r="J15" s="361">
        <f t="shared" ca="1" si="2"/>
        <v>0</v>
      </c>
      <c r="K15" s="362">
        <f t="shared" ca="1" si="3"/>
        <v>0</v>
      </c>
      <c r="L15" s="369"/>
      <c r="M15" s="369"/>
      <c r="N15" s="369"/>
      <c r="O15" s="363"/>
      <c r="P15" s="363"/>
      <c r="Q15" s="344"/>
      <c r="R15" s="336"/>
      <c r="S15" s="364"/>
      <c r="T15" s="341"/>
      <c r="U15" s="341"/>
      <c r="V15" s="341"/>
    </row>
    <row r="16" spans="1:22" s="370" customFormat="1">
      <c r="A16" s="336"/>
      <c r="B16" s="366">
        <v>1</v>
      </c>
      <c r="C16" s="109" t="s">
        <v>101</v>
      </c>
      <c r="D16" s="358" t="str">
        <f ca="1">IF(ISERROR(OFFSET('HARGA SATUAN'!$D$6,MATCH(RAB!C16,'HARGA SATUAN'!$C$7:$C$1492,0),0)),"",OFFSET('HARGA SATUAN'!$D$6,MATCH(RAB!C16,'HARGA SATUAN'!$C$7:$C$1492,0),0))</f>
        <v>HDW</v>
      </c>
      <c r="E16" s="359" t="str">
        <f ca="1">IF(B16="+","Unit",IF(ISERROR(OFFSET('HARGA SATUAN'!$E$6,MATCH(RAB!C16,'HARGA SATUAN'!$C$7:$C$1492,0),0)),"",OFFSET('HARGA SATUAN'!$E$6,MATCH(RAB!C16,'HARGA SATUAN'!$C$7:$C$1492,0),0)))</f>
        <v>Btg</v>
      </c>
      <c r="F16" s="368">
        <v>8</v>
      </c>
      <c r="G16" s="360">
        <f ca="1">IF(ISERROR(OFFSET('HARGA SATUAN'!$I$6,MATCH(RAB!C16,'HARGA SATUAN'!$C$7:$C$1492,0),0)),0,OFFSET('HARGA SATUAN'!$I$6,MATCH(RAB!C16,'HARGA SATUAN'!$C$7:$C$1492,0),0))</f>
        <v>3382600</v>
      </c>
      <c r="H16" s="361">
        <f t="shared" ca="1" si="0"/>
        <v>0</v>
      </c>
      <c r="I16" s="361">
        <f t="shared" ca="1" si="1"/>
        <v>27060800</v>
      </c>
      <c r="J16" s="361">
        <f t="shared" ca="1" si="2"/>
        <v>0</v>
      </c>
      <c r="K16" s="362">
        <f t="shared" ca="1" si="3"/>
        <v>27060800</v>
      </c>
      <c r="L16" s="369"/>
      <c r="M16" s="369"/>
      <c r="N16" s="369"/>
      <c r="O16" s="363"/>
      <c r="P16" s="363"/>
      <c r="Q16" s="344"/>
      <c r="R16" s="336"/>
      <c r="S16" s="364"/>
      <c r="T16" s="341"/>
      <c r="U16" s="341"/>
      <c r="V16" s="341"/>
    </row>
    <row r="17" spans="1:22" s="370" customFormat="1">
      <c r="A17" s="336"/>
      <c r="B17" s="371">
        <v>3</v>
      </c>
      <c r="C17" s="109" t="s">
        <v>6</v>
      </c>
      <c r="D17" s="358" t="str">
        <f ca="1">IF(ISERROR(OFFSET('HARGA SATUAN'!$D$6,MATCH(RAB!C17,'HARGA SATUAN'!$C$7:$C$1492,0),0)),"",OFFSET('HARGA SATUAN'!$D$6,MATCH(RAB!C17,'HARGA SATUAN'!$C$7:$C$1492,0),0))</f>
        <v>JASA</v>
      </c>
      <c r="E17" s="359" t="str">
        <f ca="1">IF(B17="+","Unit",IF(ISERROR(OFFSET('HARGA SATUAN'!$E$6,MATCH(RAB!C17,'HARGA SATUAN'!$C$7:$C$1492,0),0)),"",OFFSET('HARGA SATUAN'!$E$6,MATCH(RAB!C17,'HARGA SATUAN'!$C$7:$C$1492,0),0)))</f>
        <v>Btg</v>
      </c>
      <c r="F17" s="368">
        <f>F16</f>
        <v>8</v>
      </c>
      <c r="G17" s="360">
        <f ca="1">IF(ISERROR(OFFSET('HARGA SATUAN'!$I$6,MATCH(RAB!C17,'HARGA SATUAN'!$C$7:$C$1492,0),0)),0,OFFSET('HARGA SATUAN'!$I$6,MATCH(RAB!C17,'HARGA SATUAN'!$C$7:$C$1492,0),0))</f>
        <v>10066.666666666668</v>
      </c>
      <c r="H17" s="361">
        <f t="shared" ref="H17:H19" ca="1" si="4">IF(OR(D17="MDU",D17="MDU-KD"),(IF($O$3="RAB NON MDU","PLN KD",G17*F17)),0)</f>
        <v>0</v>
      </c>
      <c r="I17" s="361">
        <f t="shared" ref="I17:I19" ca="1" si="5">IF(D17="HDW",G17*F17,0)</f>
        <v>0</v>
      </c>
      <c r="J17" s="361">
        <f t="shared" ref="J17:J19" ca="1" si="6">IF(D17="JASA",G17*F17,0)</f>
        <v>80533.333333333343</v>
      </c>
      <c r="K17" s="362">
        <f t="shared" ref="K17:K19" ca="1" si="7">SUM(H17:J17)</f>
        <v>80533.333333333343</v>
      </c>
      <c r="L17" s="369"/>
      <c r="M17" s="369"/>
      <c r="N17" s="369"/>
      <c r="O17" s="363"/>
      <c r="P17" s="363"/>
      <c r="Q17" s="344"/>
      <c r="R17" s="336"/>
      <c r="S17" s="364"/>
      <c r="T17" s="341"/>
      <c r="U17" s="341"/>
      <c r="V17" s="341"/>
    </row>
    <row r="18" spans="1:22" s="370" customFormat="1" hidden="1">
      <c r="A18" s="336"/>
      <c r="B18" s="371"/>
      <c r="C18" s="109"/>
      <c r="D18" s="358"/>
      <c r="E18" s="359"/>
      <c r="F18" s="368"/>
      <c r="G18" s="360"/>
      <c r="H18" s="361"/>
      <c r="I18" s="361"/>
      <c r="J18" s="361"/>
      <c r="K18" s="362"/>
      <c r="L18" s="369"/>
      <c r="M18" s="369"/>
      <c r="N18" s="369"/>
      <c r="O18" s="363"/>
      <c r="P18" s="363"/>
      <c r="Q18" s="344"/>
      <c r="R18" s="336"/>
      <c r="S18" s="364"/>
      <c r="T18" s="341"/>
      <c r="U18" s="341"/>
      <c r="V18" s="341"/>
    </row>
    <row r="19" spans="1:22" s="370" customFormat="1">
      <c r="A19" s="336"/>
      <c r="B19" s="366" t="s">
        <v>1607</v>
      </c>
      <c r="C19" s="367" t="s">
        <v>1613</v>
      </c>
      <c r="D19" s="358" t="str">
        <f ca="1">IF(ISERROR(OFFSET('HARGA SATUAN'!$D$6,MATCH(RAB!C19,'HARGA SATUAN'!$C$7:$C$1492,0),0)),"",OFFSET('HARGA SATUAN'!$D$6,MATCH(RAB!C19,'HARGA SATUAN'!$C$7:$C$1492,0),0))</f>
        <v/>
      </c>
      <c r="E19" s="359" t="str">
        <f ca="1">IF(B19="+","Unit",IF(ISERROR(OFFSET('HARGA SATUAN'!$E$6,MATCH(RAB!C19,'HARGA SATUAN'!$C$7:$C$1492,0),0)),"",OFFSET('HARGA SATUAN'!$E$6,MATCH(RAB!C19,'HARGA SATUAN'!$C$7:$C$1492,0),0)))</f>
        <v/>
      </c>
      <c r="F19" s="368"/>
      <c r="G19" s="360">
        <f ca="1">IF(ISERROR(OFFSET('HARGA SATUAN'!$I$6,MATCH(RAB!C19,'HARGA SATUAN'!$C$7:$C$1492,0),0)),0,OFFSET('HARGA SATUAN'!$I$6,MATCH(RAB!C19,'HARGA SATUAN'!$C$7:$C$1492,0),0))</f>
        <v>0</v>
      </c>
      <c r="H19" s="361">
        <f t="shared" ca="1" si="4"/>
        <v>0</v>
      </c>
      <c r="I19" s="361">
        <f t="shared" ca="1" si="5"/>
        <v>0</v>
      </c>
      <c r="J19" s="361">
        <f t="shared" ca="1" si="6"/>
        <v>0</v>
      </c>
      <c r="K19" s="362">
        <f t="shared" ca="1" si="7"/>
        <v>0</v>
      </c>
      <c r="L19" s="369"/>
      <c r="M19" s="369"/>
      <c r="N19" s="369"/>
      <c r="O19" s="363"/>
      <c r="P19" s="363"/>
      <c r="Q19" s="344"/>
      <c r="R19" s="336"/>
      <c r="S19" s="364"/>
      <c r="T19" s="341"/>
      <c r="U19" s="341"/>
      <c r="V19" s="341"/>
    </row>
    <row r="20" spans="1:22" hidden="1">
      <c r="B20" s="492"/>
      <c r="C20" s="495"/>
      <c r="D20" s="358" t="str">
        <f ca="1">IF(ISERROR(OFFSET('HARGA SATUAN'!$D$6,MATCH(RAB!C20,'HARGA SATUAN'!$C$7:$C$1492,0),0)),"",OFFSET('HARGA SATUAN'!$D$6,MATCH(RAB!C20,'HARGA SATUAN'!$C$7:$C$1492,0),0))</f>
        <v/>
      </c>
      <c r="E20" s="359" t="str">
        <f ca="1">IF(B20="+","Unit",IF(ISERROR(OFFSET('HARGA SATUAN'!$E$6,MATCH(RAB!C20,'HARGA SATUAN'!$C$7:$C$1492,0),0)),"",OFFSET('HARGA SATUAN'!$E$6,MATCH(RAB!C20,'HARGA SATUAN'!$C$7:$C$1492,0),0)))</f>
        <v/>
      </c>
      <c r="F20" s="368"/>
      <c r="G20" s="360">
        <f ca="1">IF(ISERROR(OFFSET('HARGA SATUAN'!$I$6,MATCH(RAB!C20,'HARGA SATUAN'!$C$7:$C$1492,0),0)),0,OFFSET('HARGA SATUAN'!$I$6,MATCH(RAB!C20,'HARGA SATUAN'!$C$7:$C$1492,0),0))</f>
        <v>0</v>
      </c>
      <c r="H20" s="361">
        <f t="shared" ref="H20:H45" ca="1" si="8">IF(OR(D20="MDU",D20="MDU-KD"),(IF($O$3="RAB NON MDU","PLN KD",G20*F20)),0)</f>
        <v>0</v>
      </c>
      <c r="I20" s="361">
        <f t="shared" ref="I20:I45" ca="1" si="9">IF(D20="HDW",G20*F20,0)</f>
        <v>0</v>
      </c>
      <c r="J20" s="361">
        <f t="shared" ref="J20:J45" ca="1" si="10">IF(D20="JASA",G20*F20,0)</f>
        <v>0</v>
      </c>
      <c r="K20" s="362">
        <f t="shared" ref="K20:K45" ca="1" si="11">SUM(H20:J20)</f>
        <v>0</v>
      </c>
    </row>
    <row r="21" spans="1:22">
      <c r="B21" s="502" t="s">
        <v>1035</v>
      </c>
      <c r="C21" s="499" t="s">
        <v>1614</v>
      </c>
      <c r="D21" s="358" t="str">
        <f ca="1">IF(ISERROR(OFFSET('HARGA SATUAN'!$D$6,MATCH(RAB!C21,'HARGA SATUAN'!$C$7:$C$1492,0),0)),"",OFFSET('HARGA SATUAN'!$D$6,MATCH(RAB!C21,'HARGA SATUAN'!$C$7:$C$1492,0),0))</f>
        <v/>
      </c>
      <c r="E21" s="359" t="str">
        <f ca="1">IF(B21="+","Unit",IF(ISERROR(OFFSET('HARGA SATUAN'!$E$6,MATCH(RAB!C21,'HARGA SATUAN'!$C$7:$C$1492,0),0)),"",OFFSET('HARGA SATUAN'!$E$6,MATCH(RAB!C21,'HARGA SATUAN'!$C$7:$C$1492,0),0)))</f>
        <v>Unit</v>
      </c>
      <c r="F21" s="497">
        <v>7</v>
      </c>
      <c r="G21" s="360">
        <f ca="1">IF(ISERROR(OFFSET('HARGA SATUAN'!$I$6,MATCH(RAB!C21,'HARGA SATUAN'!$C$7:$C$1492,0),0)),0,OFFSET('HARGA SATUAN'!$I$6,MATCH(RAB!C21,'HARGA SATUAN'!$C$7:$C$1492,0),0))</f>
        <v>0</v>
      </c>
      <c r="H21" s="361">
        <f t="shared" ca="1" si="8"/>
        <v>0</v>
      </c>
      <c r="I21" s="361">
        <f t="shared" ca="1" si="9"/>
        <v>0</v>
      </c>
      <c r="J21" s="361">
        <f t="shared" ca="1" si="10"/>
        <v>0</v>
      </c>
      <c r="K21" s="362">
        <f t="shared" ca="1" si="11"/>
        <v>0</v>
      </c>
    </row>
    <row r="22" spans="1:22">
      <c r="B22" s="502">
        <v>1</v>
      </c>
      <c r="C22" s="499" t="s">
        <v>229</v>
      </c>
      <c r="D22" s="358" t="str">
        <f ca="1">IF(ISERROR(OFFSET('HARGA SATUAN'!$D$6,MATCH(RAB!C22,'HARGA SATUAN'!$C$7:$C$1492,0),0)),"",OFFSET('HARGA SATUAN'!$D$6,MATCH(RAB!C22,'HARGA SATUAN'!$C$7:$C$1492,0),0))</f>
        <v>HDW</v>
      </c>
      <c r="E22" s="359" t="str">
        <f ca="1">IF(B22="+","Unit",IF(ISERROR(OFFSET('HARGA SATUAN'!$E$6,MATCH(RAB!C22,'HARGA SATUAN'!$C$7:$C$1492,0),0)),"",OFFSET('HARGA SATUAN'!$E$6,MATCH(RAB!C22,'HARGA SATUAN'!$C$7:$C$1492,0),0)))</f>
        <v>Bh</v>
      </c>
      <c r="F22" s="497">
        <f>F21*1</f>
        <v>7</v>
      </c>
      <c r="G22" s="360">
        <f ca="1">IF(ISERROR(OFFSET('HARGA SATUAN'!$I$6,MATCH(RAB!C22,'HARGA SATUAN'!$C$7:$C$1492,0),0)),0,OFFSET('HARGA SATUAN'!$I$6,MATCH(RAB!C22,'HARGA SATUAN'!$C$7:$C$1492,0),0))</f>
        <v>4212</v>
      </c>
      <c r="H22" s="361">
        <f t="shared" ca="1" si="8"/>
        <v>0</v>
      </c>
      <c r="I22" s="361">
        <f t="shared" ca="1" si="9"/>
        <v>29484</v>
      </c>
      <c r="J22" s="361">
        <f t="shared" ca="1" si="10"/>
        <v>0</v>
      </c>
      <c r="K22" s="362">
        <f t="shared" ca="1" si="11"/>
        <v>29484</v>
      </c>
    </row>
    <row r="23" spans="1:22">
      <c r="B23" s="502">
        <v>2</v>
      </c>
      <c r="C23" s="499" t="s">
        <v>266</v>
      </c>
      <c r="D23" s="358" t="str">
        <f ca="1">IF(ISERROR(OFFSET('HARGA SATUAN'!$D$6,MATCH(RAB!C23,'HARGA SATUAN'!$C$7:$C$1492,0),0)),"",OFFSET('HARGA SATUAN'!$D$6,MATCH(RAB!C23,'HARGA SATUAN'!$C$7:$C$1492,0),0))</f>
        <v>HDW</v>
      </c>
      <c r="E23" s="359" t="str">
        <f ca="1">IF(B23="+","Unit",IF(ISERROR(OFFSET('HARGA SATUAN'!$E$6,MATCH(RAB!C23,'HARGA SATUAN'!$C$7:$C$1492,0),0)),"",OFFSET('HARGA SATUAN'!$E$6,MATCH(RAB!C23,'HARGA SATUAN'!$C$7:$C$1492,0),0)))</f>
        <v>Mtr</v>
      </c>
      <c r="F23" s="497">
        <f>F21*1</f>
        <v>7</v>
      </c>
      <c r="G23" s="360">
        <f ca="1">IF(ISERROR(OFFSET('HARGA SATUAN'!$I$6,MATCH(RAB!C23,'HARGA SATUAN'!$C$7:$C$1492,0),0)),0,OFFSET('HARGA SATUAN'!$I$6,MATCH(RAB!C23,'HARGA SATUAN'!$C$7:$C$1492,0),0))</f>
        <v>23310</v>
      </c>
      <c r="H23" s="361">
        <f t="shared" ca="1" si="8"/>
        <v>0</v>
      </c>
      <c r="I23" s="361">
        <f t="shared" ca="1" si="9"/>
        <v>163170</v>
      </c>
      <c r="J23" s="361">
        <f t="shared" ca="1" si="10"/>
        <v>0</v>
      </c>
      <c r="K23" s="362">
        <f t="shared" ca="1" si="11"/>
        <v>163170</v>
      </c>
    </row>
    <row r="24" spans="1:22">
      <c r="B24" s="502">
        <v>3</v>
      </c>
      <c r="C24" s="499" t="s">
        <v>35</v>
      </c>
      <c r="D24" s="358" t="str">
        <f ca="1">IF(ISERROR(OFFSET('HARGA SATUAN'!$D$6,MATCH(RAB!C24,'HARGA SATUAN'!$C$7:$C$1492,0),0)),"",OFFSET('HARGA SATUAN'!$D$6,MATCH(RAB!C24,'HARGA SATUAN'!$C$7:$C$1492,0),0))</f>
        <v>HDW</v>
      </c>
      <c r="E24" s="359" t="str">
        <f ca="1">IF(B24="+","Unit",IF(ISERROR(OFFSET('HARGA SATUAN'!$E$6,MATCH(RAB!C24,'HARGA SATUAN'!$C$7:$C$1492,0),0)),"",OFFSET('HARGA SATUAN'!$E$6,MATCH(RAB!C24,'HARGA SATUAN'!$C$7:$C$1492,0),0)))</f>
        <v>Bh</v>
      </c>
      <c r="F24" s="497">
        <f>F21*1</f>
        <v>7</v>
      </c>
      <c r="G24" s="360">
        <f ca="1">IF(ISERROR(OFFSET('HARGA SATUAN'!$I$6,MATCH(RAB!C24,'HARGA SATUAN'!$C$7:$C$1492,0),0)),0,OFFSET('HARGA SATUAN'!$I$6,MATCH(RAB!C24,'HARGA SATUAN'!$C$7:$C$1492,0),0))</f>
        <v>2300</v>
      </c>
      <c r="H24" s="361">
        <f t="shared" ca="1" si="8"/>
        <v>0</v>
      </c>
      <c r="I24" s="361">
        <f t="shared" ca="1" si="9"/>
        <v>16100</v>
      </c>
      <c r="J24" s="361">
        <f t="shared" ca="1" si="10"/>
        <v>0</v>
      </c>
      <c r="K24" s="362">
        <f t="shared" ca="1" si="11"/>
        <v>16100</v>
      </c>
    </row>
    <row r="25" spans="1:22">
      <c r="B25" s="502">
        <v>4</v>
      </c>
      <c r="C25" s="499" t="s">
        <v>609</v>
      </c>
      <c r="D25" s="358" t="str">
        <f ca="1">IF(ISERROR(OFFSET('HARGA SATUAN'!$D$6,MATCH(RAB!C25,'HARGA SATUAN'!$C$7:$C$1492,0),0)),"",OFFSET('HARGA SATUAN'!$D$6,MATCH(RAB!C25,'HARGA SATUAN'!$C$7:$C$1492,0),0))</f>
        <v>HDW</v>
      </c>
      <c r="E25" s="359" t="str">
        <f ca="1">IF(B25="+","Unit",IF(ISERROR(OFFSET('HARGA SATUAN'!$E$6,MATCH(RAB!C25,'HARGA SATUAN'!$C$7:$C$1492,0),0)),"",OFFSET('HARGA SATUAN'!$E$6,MATCH(RAB!C25,'HARGA SATUAN'!$C$7:$C$1492,0),0)))</f>
        <v>Bh</v>
      </c>
      <c r="F25" s="497">
        <f>F21*1</f>
        <v>7</v>
      </c>
      <c r="G25" s="360">
        <f ca="1">IF(ISERROR(OFFSET('HARGA SATUAN'!$I$6,MATCH(RAB!C25,'HARGA SATUAN'!$C$7:$C$1492,0),0)),0,OFFSET('HARGA SATUAN'!$I$6,MATCH(RAB!C25,'HARGA SATUAN'!$C$7:$C$1492,0),0))</f>
        <v>71000</v>
      </c>
      <c r="H25" s="361">
        <f t="shared" ca="1" si="8"/>
        <v>0</v>
      </c>
      <c r="I25" s="361">
        <f t="shared" ca="1" si="9"/>
        <v>497000</v>
      </c>
      <c r="J25" s="361">
        <f t="shared" ca="1" si="10"/>
        <v>0</v>
      </c>
      <c r="K25" s="362">
        <f t="shared" ca="1" si="11"/>
        <v>497000</v>
      </c>
    </row>
    <row r="26" spans="1:22">
      <c r="B26" s="502">
        <v>5</v>
      </c>
      <c r="C26" s="499" t="s">
        <v>629</v>
      </c>
      <c r="D26" s="358" t="str">
        <f ca="1">IF(ISERROR(OFFSET('HARGA SATUAN'!$D$6,MATCH(RAB!C26,'HARGA SATUAN'!$C$7:$C$1492,0),0)),"",OFFSET('HARGA SATUAN'!$D$6,MATCH(RAB!C26,'HARGA SATUAN'!$C$7:$C$1492,0),0))</f>
        <v>JASA</v>
      </c>
      <c r="E26" s="359" t="str">
        <f ca="1">IF(B26="+","Unit",IF(ISERROR(OFFSET('HARGA SATUAN'!$E$6,MATCH(RAB!C26,'HARGA SATUAN'!$C$7:$C$1492,0),0)),"",OFFSET('HARGA SATUAN'!$E$6,MATCH(RAB!C26,'HARGA SATUAN'!$C$7:$C$1492,0),0)))</f>
        <v>Unit</v>
      </c>
      <c r="F26" s="497">
        <f>F21*1</f>
        <v>7</v>
      </c>
      <c r="G26" s="360">
        <f ca="1">IF(ISERROR(OFFSET('HARGA SATUAN'!$I$6,MATCH(RAB!C26,'HARGA SATUAN'!$C$7:$C$1492,0),0)),0,OFFSET('HARGA SATUAN'!$I$6,MATCH(RAB!C26,'HARGA SATUAN'!$C$7:$C$1492,0),0))</f>
        <v>29400</v>
      </c>
      <c r="H26" s="361">
        <f t="shared" ca="1" si="8"/>
        <v>0</v>
      </c>
      <c r="I26" s="361">
        <f t="shared" ca="1" si="9"/>
        <v>0</v>
      </c>
      <c r="J26" s="361">
        <f t="shared" ca="1" si="10"/>
        <v>205800</v>
      </c>
      <c r="K26" s="362">
        <f t="shared" ca="1" si="11"/>
        <v>205800</v>
      </c>
    </row>
    <row r="27" spans="1:22">
      <c r="B27" s="502"/>
      <c r="C27" s="499"/>
      <c r="D27" s="358" t="str">
        <f ca="1">IF(ISERROR(OFFSET('HARGA SATUAN'!$D$6,MATCH(RAB!C27,'HARGA SATUAN'!$C$7:$C$1492,0),0)),"",OFFSET('HARGA SATUAN'!$D$6,MATCH(RAB!C27,'HARGA SATUAN'!$C$7:$C$1492,0),0))</f>
        <v/>
      </c>
      <c r="E27" s="359" t="str">
        <f ca="1">IF(B27="+","Unit",IF(ISERROR(OFFSET('HARGA SATUAN'!$E$6,MATCH(RAB!C27,'HARGA SATUAN'!$C$7:$C$1492,0),0)),"",OFFSET('HARGA SATUAN'!$E$6,MATCH(RAB!C27,'HARGA SATUAN'!$C$7:$C$1492,0),0)))</f>
        <v/>
      </c>
      <c r="F27" s="497"/>
      <c r="G27" s="360">
        <f ca="1">IF(ISERROR(OFFSET('HARGA SATUAN'!$I$6,MATCH(RAB!C27,'HARGA SATUAN'!$C$7:$C$1492,0),0)),0,OFFSET('HARGA SATUAN'!$I$6,MATCH(RAB!C27,'HARGA SATUAN'!$C$7:$C$1492,0),0))</f>
        <v>0</v>
      </c>
      <c r="H27" s="361">
        <f t="shared" ca="1" si="8"/>
        <v>0</v>
      </c>
      <c r="I27" s="361">
        <f t="shared" ca="1" si="9"/>
        <v>0</v>
      </c>
      <c r="J27" s="361">
        <f t="shared" ca="1" si="10"/>
        <v>0</v>
      </c>
      <c r="K27" s="362">
        <f t="shared" ca="1" si="11"/>
        <v>0</v>
      </c>
    </row>
    <row r="28" spans="1:22">
      <c r="B28" s="502" t="s">
        <v>1035</v>
      </c>
      <c r="C28" s="499" t="s">
        <v>1615</v>
      </c>
      <c r="D28" s="358" t="str">
        <f ca="1">IF(ISERROR(OFFSET('HARGA SATUAN'!$D$6,MATCH(RAB!C28,'HARGA SATUAN'!$C$7:$C$1492,0),0)),"",OFFSET('HARGA SATUAN'!$D$6,MATCH(RAB!C28,'HARGA SATUAN'!$C$7:$C$1492,0),0))</f>
        <v/>
      </c>
      <c r="E28" s="359" t="str">
        <f ca="1">IF(B28="+","Unit",IF(ISERROR(OFFSET('HARGA SATUAN'!$E$6,MATCH(RAB!C28,'HARGA SATUAN'!$C$7:$C$1492,0),0)),"",OFFSET('HARGA SATUAN'!$E$6,MATCH(RAB!C28,'HARGA SATUAN'!$C$7:$C$1492,0),0)))</f>
        <v>Unit</v>
      </c>
      <c r="F28" s="497">
        <v>2</v>
      </c>
      <c r="G28" s="360">
        <f ca="1">IF(ISERROR(OFFSET('HARGA SATUAN'!$I$6,MATCH(RAB!C28,'HARGA SATUAN'!$C$7:$C$1492,0),0)),0,OFFSET('HARGA SATUAN'!$I$6,MATCH(RAB!C28,'HARGA SATUAN'!$C$7:$C$1492,0),0))</f>
        <v>0</v>
      </c>
      <c r="H28" s="361">
        <f t="shared" ca="1" si="8"/>
        <v>0</v>
      </c>
      <c r="I28" s="361">
        <f t="shared" ca="1" si="9"/>
        <v>0</v>
      </c>
      <c r="J28" s="361">
        <f t="shared" ca="1" si="10"/>
        <v>0</v>
      </c>
      <c r="K28" s="362">
        <f t="shared" ca="1" si="11"/>
        <v>0</v>
      </c>
    </row>
    <row r="29" spans="1:22">
      <c r="B29" s="502">
        <v>1</v>
      </c>
      <c r="C29" s="499" t="s">
        <v>595</v>
      </c>
      <c r="D29" s="358" t="str">
        <f ca="1">IF(ISERROR(OFFSET('HARGA SATUAN'!$D$6,MATCH(RAB!C29,'HARGA SATUAN'!$C$7:$C$1492,0),0)),"",OFFSET('HARGA SATUAN'!$D$6,MATCH(RAB!C29,'HARGA SATUAN'!$C$7:$C$1492,0),0))</f>
        <v>HDW</v>
      </c>
      <c r="E29" s="359" t="str">
        <f ca="1">IF(B29="+","Unit",IF(ISERROR(OFFSET('HARGA SATUAN'!$E$6,MATCH(RAB!C29,'HARGA SATUAN'!$C$7:$C$1492,0),0)),"",OFFSET('HARGA SATUAN'!$E$6,MATCH(RAB!C29,'HARGA SATUAN'!$C$7:$C$1492,0),0)))</f>
        <v>Bh</v>
      </c>
      <c r="F29" s="497">
        <f>F28*1</f>
        <v>2</v>
      </c>
      <c r="G29" s="360">
        <f ca="1">IF(ISERROR(OFFSET('HARGA SATUAN'!$I$6,MATCH(RAB!C29,'HARGA SATUAN'!$C$7:$C$1492,0),0)),0,OFFSET('HARGA SATUAN'!$I$6,MATCH(RAB!C29,'HARGA SATUAN'!$C$7:$C$1492,0),0))</f>
        <v>78500</v>
      </c>
      <c r="H29" s="361">
        <f t="shared" ca="1" si="8"/>
        <v>0</v>
      </c>
      <c r="I29" s="361">
        <f t="shared" ca="1" si="9"/>
        <v>157000</v>
      </c>
      <c r="J29" s="361">
        <f t="shared" ca="1" si="10"/>
        <v>0</v>
      </c>
      <c r="K29" s="362">
        <f t="shared" ca="1" si="11"/>
        <v>157000</v>
      </c>
    </row>
    <row r="30" spans="1:22">
      <c r="B30" s="502">
        <v>2</v>
      </c>
      <c r="C30" s="499" t="s">
        <v>229</v>
      </c>
      <c r="D30" s="358" t="str">
        <f ca="1">IF(ISERROR(OFFSET('HARGA SATUAN'!$D$6,MATCH(RAB!C30,'HARGA SATUAN'!$C$7:$C$1492,0),0)),"",OFFSET('HARGA SATUAN'!$D$6,MATCH(RAB!C30,'HARGA SATUAN'!$C$7:$C$1492,0),0))</f>
        <v>HDW</v>
      </c>
      <c r="E30" s="359" t="str">
        <f ca="1">IF(B30="+","Unit",IF(ISERROR(OFFSET('HARGA SATUAN'!$E$6,MATCH(RAB!C30,'HARGA SATUAN'!$C$7:$C$1492,0),0)),"",OFFSET('HARGA SATUAN'!$E$6,MATCH(RAB!C30,'HARGA SATUAN'!$C$7:$C$1492,0),0)))</f>
        <v>Bh</v>
      </c>
      <c r="F30" s="497">
        <f>F28*1</f>
        <v>2</v>
      </c>
      <c r="G30" s="360">
        <f ca="1">IF(ISERROR(OFFSET('HARGA SATUAN'!$I$6,MATCH(RAB!C30,'HARGA SATUAN'!$C$7:$C$1492,0),0)),0,OFFSET('HARGA SATUAN'!$I$6,MATCH(RAB!C30,'HARGA SATUAN'!$C$7:$C$1492,0),0))</f>
        <v>4212</v>
      </c>
      <c r="H30" s="361">
        <f t="shared" ca="1" si="8"/>
        <v>0</v>
      </c>
      <c r="I30" s="361">
        <f t="shared" ca="1" si="9"/>
        <v>8424</v>
      </c>
      <c r="J30" s="361">
        <f t="shared" ca="1" si="10"/>
        <v>0</v>
      </c>
      <c r="K30" s="362">
        <f t="shared" ca="1" si="11"/>
        <v>8424</v>
      </c>
    </row>
    <row r="31" spans="1:22">
      <c r="B31" s="502">
        <v>3</v>
      </c>
      <c r="C31" s="499" t="s">
        <v>266</v>
      </c>
      <c r="D31" s="358" t="str">
        <f ca="1">IF(ISERROR(OFFSET('HARGA SATUAN'!$D$6,MATCH(RAB!C31,'HARGA SATUAN'!$C$7:$C$1492,0),0)),"",OFFSET('HARGA SATUAN'!$D$6,MATCH(RAB!C31,'HARGA SATUAN'!$C$7:$C$1492,0),0))</f>
        <v>HDW</v>
      </c>
      <c r="E31" s="359" t="str">
        <f ca="1">IF(B31="+","Unit",IF(ISERROR(OFFSET('HARGA SATUAN'!$E$6,MATCH(RAB!C31,'HARGA SATUAN'!$C$7:$C$1492,0),0)),"",OFFSET('HARGA SATUAN'!$E$6,MATCH(RAB!C31,'HARGA SATUAN'!$C$7:$C$1492,0),0)))</f>
        <v>Mtr</v>
      </c>
      <c r="F31" s="497">
        <f>F28*1</f>
        <v>2</v>
      </c>
      <c r="G31" s="360">
        <f ca="1">IF(ISERROR(OFFSET('HARGA SATUAN'!$I$6,MATCH(RAB!C31,'HARGA SATUAN'!$C$7:$C$1492,0),0)),0,OFFSET('HARGA SATUAN'!$I$6,MATCH(RAB!C31,'HARGA SATUAN'!$C$7:$C$1492,0),0))</f>
        <v>23310</v>
      </c>
      <c r="H31" s="361">
        <f t="shared" ca="1" si="8"/>
        <v>0</v>
      </c>
      <c r="I31" s="361">
        <f t="shared" ca="1" si="9"/>
        <v>46620</v>
      </c>
      <c r="J31" s="361">
        <f t="shared" ca="1" si="10"/>
        <v>0</v>
      </c>
      <c r="K31" s="362">
        <f t="shared" ca="1" si="11"/>
        <v>46620</v>
      </c>
    </row>
    <row r="32" spans="1:22">
      <c r="B32" s="502">
        <v>4</v>
      </c>
      <c r="C32" s="499" t="s">
        <v>35</v>
      </c>
      <c r="D32" s="358" t="str">
        <f ca="1">IF(ISERROR(OFFSET('HARGA SATUAN'!$D$6,MATCH(RAB!C32,'HARGA SATUAN'!$C$7:$C$1492,0),0)),"",OFFSET('HARGA SATUAN'!$D$6,MATCH(RAB!C32,'HARGA SATUAN'!$C$7:$C$1492,0),0))</f>
        <v>HDW</v>
      </c>
      <c r="E32" s="359" t="str">
        <f ca="1">IF(B32="+","Unit",IF(ISERROR(OFFSET('HARGA SATUAN'!$E$6,MATCH(RAB!C32,'HARGA SATUAN'!$C$7:$C$1492,0),0)),"",OFFSET('HARGA SATUAN'!$E$6,MATCH(RAB!C32,'HARGA SATUAN'!$C$7:$C$1492,0),0)))</f>
        <v>Bh</v>
      </c>
      <c r="F32" s="497">
        <f>F28*1</f>
        <v>2</v>
      </c>
      <c r="G32" s="360">
        <f ca="1">IF(ISERROR(OFFSET('HARGA SATUAN'!$I$6,MATCH(RAB!C32,'HARGA SATUAN'!$C$7:$C$1492,0),0)),0,OFFSET('HARGA SATUAN'!$I$6,MATCH(RAB!C32,'HARGA SATUAN'!$C$7:$C$1492,0),0))</f>
        <v>2300</v>
      </c>
      <c r="H32" s="361">
        <f t="shared" ca="1" si="8"/>
        <v>0</v>
      </c>
      <c r="I32" s="361">
        <f t="shared" ca="1" si="9"/>
        <v>4600</v>
      </c>
      <c r="J32" s="361">
        <f t="shared" ca="1" si="10"/>
        <v>0</v>
      </c>
      <c r="K32" s="362">
        <f t="shared" ca="1" si="11"/>
        <v>4600</v>
      </c>
    </row>
    <row r="33" spans="2:11">
      <c r="B33" s="502">
        <v>5</v>
      </c>
      <c r="C33" s="499" t="s">
        <v>630</v>
      </c>
      <c r="D33" s="358" t="str">
        <f ca="1">IF(ISERROR(OFFSET('HARGA SATUAN'!$D$6,MATCH(RAB!C33,'HARGA SATUAN'!$C$7:$C$1492,0),0)),"",OFFSET('HARGA SATUAN'!$D$6,MATCH(RAB!C33,'HARGA SATUAN'!$C$7:$C$1492,0),0))</f>
        <v>JASA</v>
      </c>
      <c r="E33" s="359" t="str">
        <f ca="1">IF(B33="+","Unit",IF(ISERROR(OFFSET('HARGA SATUAN'!$E$6,MATCH(RAB!C33,'HARGA SATUAN'!$C$7:$C$1492,0),0)),"",OFFSET('HARGA SATUAN'!$E$6,MATCH(RAB!C33,'HARGA SATUAN'!$C$7:$C$1492,0),0)))</f>
        <v>Unit</v>
      </c>
      <c r="F33" s="497">
        <f>F28*1</f>
        <v>2</v>
      </c>
      <c r="G33" s="360">
        <f ca="1">IF(ISERROR(OFFSET('HARGA SATUAN'!$I$6,MATCH(RAB!C33,'HARGA SATUAN'!$C$7:$C$1492,0),0)),0,OFFSET('HARGA SATUAN'!$I$6,MATCH(RAB!C33,'HARGA SATUAN'!$C$7:$C$1492,0),0))</f>
        <v>35700</v>
      </c>
      <c r="H33" s="361">
        <f t="shared" ca="1" si="8"/>
        <v>0</v>
      </c>
      <c r="I33" s="361">
        <f t="shared" ca="1" si="9"/>
        <v>0</v>
      </c>
      <c r="J33" s="361">
        <f t="shared" ca="1" si="10"/>
        <v>71400</v>
      </c>
      <c r="K33" s="362">
        <f t="shared" ca="1" si="11"/>
        <v>71400</v>
      </c>
    </row>
    <row r="34" spans="2:11" hidden="1">
      <c r="B34" s="492"/>
      <c r="C34" s="495"/>
      <c r="D34" s="358" t="str">
        <f ca="1">IF(ISERROR(OFFSET('HARGA SATUAN'!$D$6,MATCH(RAB!C34,'HARGA SATUAN'!$C$7:$C$1492,0),0)),"",OFFSET('HARGA SATUAN'!$D$6,MATCH(RAB!C34,'HARGA SATUAN'!$C$7:$C$1492,0),0))</f>
        <v/>
      </c>
      <c r="E34" s="359" t="str">
        <f ca="1">IF(B34="+","Unit",IF(ISERROR(OFFSET('HARGA SATUAN'!$E$6,MATCH(RAB!C34,'HARGA SATUAN'!$C$7:$C$1492,0),0)),"",OFFSET('HARGA SATUAN'!$E$6,MATCH(RAB!C34,'HARGA SATUAN'!$C$7:$C$1492,0),0)))</f>
        <v/>
      </c>
      <c r="F34" s="368"/>
      <c r="G34" s="360">
        <f ca="1">IF(ISERROR(OFFSET('HARGA SATUAN'!$I$6,MATCH(RAB!C34,'HARGA SATUAN'!$C$7:$C$1492,0),0)),0,OFFSET('HARGA SATUAN'!$I$6,MATCH(RAB!C34,'HARGA SATUAN'!$C$7:$C$1492,0),0))</f>
        <v>0</v>
      </c>
      <c r="H34" s="361">
        <f t="shared" ca="1" si="8"/>
        <v>0</v>
      </c>
      <c r="I34" s="361">
        <f t="shared" ca="1" si="9"/>
        <v>0</v>
      </c>
      <c r="J34" s="361">
        <f t="shared" ca="1" si="10"/>
        <v>0</v>
      </c>
      <c r="K34" s="362">
        <f t="shared" ca="1" si="11"/>
        <v>0</v>
      </c>
    </row>
    <row r="35" spans="2:11">
      <c r="B35" s="516" t="s">
        <v>1035</v>
      </c>
      <c r="C35" s="517" t="s">
        <v>1626</v>
      </c>
      <c r="D35" s="358" t="str">
        <f ca="1">IF(ISERROR(OFFSET('HARGA SATUAN'!$D$6,MATCH(RAB!C35,'HARGA SATUAN'!$C$7:$C$1492,0),0)),"",OFFSET('HARGA SATUAN'!$D$6,MATCH(RAB!C35,'HARGA SATUAN'!$C$7:$C$1492,0),0))</f>
        <v/>
      </c>
      <c r="E35" s="359" t="str">
        <f ca="1">IF(B35="+","Unit",IF(ISERROR(OFFSET('HARGA SATUAN'!$E$6,MATCH(RAB!C35,'HARGA SATUAN'!$C$7:$C$1492,0),0)),"",OFFSET('HARGA SATUAN'!$E$6,MATCH(RAB!C35,'HARGA SATUAN'!$C$7:$C$1492,0),0)))</f>
        <v>Unit</v>
      </c>
      <c r="F35" s="497">
        <v>1</v>
      </c>
      <c r="G35" s="360">
        <f ca="1">IF(ISERROR(OFFSET('HARGA SATUAN'!$I$6,MATCH(RAB!C35,'HARGA SATUAN'!$C$7:$C$1492,0),0)),0,OFFSET('HARGA SATUAN'!$I$6,MATCH(RAB!C35,'HARGA SATUAN'!$C$7:$C$1492,0),0))</f>
        <v>0</v>
      </c>
      <c r="H35" s="361">
        <f t="shared" ref="H35:H41" ca="1" si="12">IF(OR(D35="MDU",D35="MDU-KD"),(IF($O$3="RAB NON MDU","PLN KD",G35*F35)),0)</f>
        <v>0</v>
      </c>
      <c r="I35" s="361">
        <f t="shared" ref="I35:I41" ca="1" si="13">IF(D35="HDW",G35*F35,0)</f>
        <v>0</v>
      </c>
      <c r="J35" s="361">
        <f t="shared" ref="J35:J41" ca="1" si="14">IF(D35="JASA",G35*F35,0)</f>
        <v>0</v>
      </c>
      <c r="K35" s="362">
        <f t="shared" ref="K35:K41" ca="1" si="15">SUM(H35:J35)</f>
        <v>0</v>
      </c>
    </row>
    <row r="36" spans="2:11">
      <c r="B36" s="516">
        <v>1</v>
      </c>
      <c r="C36" s="517" t="s">
        <v>598</v>
      </c>
      <c r="D36" s="358" t="str">
        <f ca="1">IF(ISERROR(OFFSET('HARGA SATUAN'!$D$6,MATCH(RAB!C36,'HARGA SATUAN'!$C$7:$C$1492,0),0)),"",OFFSET('HARGA SATUAN'!$D$6,MATCH(RAB!C36,'HARGA SATUAN'!$C$7:$C$1492,0),0))</f>
        <v>HDW</v>
      </c>
      <c r="E36" s="359" t="str">
        <f ca="1">IF(B36="+","Unit",IF(ISERROR(OFFSET('HARGA SATUAN'!$E$6,MATCH(RAB!C36,'HARGA SATUAN'!$C$7:$C$1492,0),0)),"",OFFSET('HARGA SATUAN'!$E$6,MATCH(RAB!C36,'HARGA SATUAN'!$C$7:$C$1492,0),0)))</f>
        <v>Bh</v>
      </c>
      <c r="F36" s="497">
        <f>F35*1</f>
        <v>1</v>
      </c>
      <c r="G36" s="360">
        <f ca="1">IF(ISERROR(OFFSET('HARGA SATUAN'!$I$6,MATCH(RAB!C36,'HARGA SATUAN'!$C$7:$C$1492,0),0)),0,OFFSET('HARGA SATUAN'!$I$6,MATCH(RAB!C36,'HARGA SATUAN'!$C$7:$C$1492,0),0))</f>
        <v>3965</v>
      </c>
      <c r="H36" s="361">
        <f t="shared" ca="1" si="12"/>
        <v>0</v>
      </c>
      <c r="I36" s="361">
        <f t="shared" ca="1" si="13"/>
        <v>3965</v>
      </c>
      <c r="J36" s="361">
        <f t="shared" ca="1" si="14"/>
        <v>0</v>
      </c>
      <c r="K36" s="362">
        <f t="shared" ca="1" si="15"/>
        <v>3965</v>
      </c>
    </row>
    <row r="37" spans="2:11">
      <c r="B37" s="516">
        <v>2</v>
      </c>
      <c r="C37" s="517" t="s">
        <v>474</v>
      </c>
      <c r="D37" s="358" t="str">
        <f ca="1">IF(ISERROR(OFFSET('HARGA SATUAN'!$D$6,MATCH(RAB!C37,'HARGA SATUAN'!$C$7:$C$1492,0),0)),"",OFFSET('HARGA SATUAN'!$D$6,MATCH(RAB!C37,'HARGA SATUAN'!$C$7:$C$1492,0),0))</f>
        <v>HDW</v>
      </c>
      <c r="E37" s="359" t="str">
        <f ca="1">IF(B37="+","Unit",IF(ISERROR(OFFSET('HARGA SATUAN'!$E$6,MATCH(RAB!C37,'HARGA SATUAN'!$C$7:$C$1492,0),0)),"",OFFSET('HARGA SATUAN'!$E$6,MATCH(RAB!C37,'HARGA SATUAN'!$C$7:$C$1492,0),0)))</f>
        <v>Bh</v>
      </c>
      <c r="F37" s="497">
        <f>F35*1</f>
        <v>1</v>
      </c>
      <c r="G37" s="360">
        <f ca="1">IF(ISERROR(OFFSET('HARGA SATUAN'!$I$6,MATCH(RAB!C37,'HARGA SATUAN'!$C$7:$C$1492,0),0)),0,OFFSET('HARGA SATUAN'!$I$6,MATCH(RAB!C37,'HARGA SATUAN'!$C$7:$C$1492,0),0))</f>
        <v>3711.24</v>
      </c>
      <c r="H37" s="361">
        <f t="shared" ca="1" si="12"/>
        <v>0</v>
      </c>
      <c r="I37" s="361">
        <f t="shared" ca="1" si="13"/>
        <v>3711.24</v>
      </c>
      <c r="J37" s="361">
        <f t="shared" ca="1" si="14"/>
        <v>0</v>
      </c>
      <c r="K37" s="362">
        <f t="shared" ca="1" si="15"/>
        <v>3711.24</v>
      </c>
    </row>
    <row r="38" spans="2:11">
      <c r="B38" s="516">
        <v>3</v>
      </c>
      <c r="C38" s="517" t="s">
        <v>266</v>
      </c>
      <c r="D38" s="358" t="str">
        <f ca="1">IF(ISERROR(OFFSET('HARGA SATUAN'!$D$6,MATCH(RAB!C38,'HARGA SATUAN'!$C$7:$C$1492,0),0)),"",OFFSET('HARGA SATUAN'!$D$6,MATCH(RAB!C38,'HARGA SATUAN'!$C$7:$C$1492,0),0))</f>
        <v>HDW</v>
      </c>
      <c r="E38" s="359" t="str">
        <f ca="1">IF(B38="+","Unit",IF(ISERROR(OFFSET('HARGA SATUAN'!$E$6,MATCH(RAB!C38,'HARGA SATUAN'!$C$7:$C$1492,0),0)),"",OFFSET('HARGA SATUAN'!$E$6,MATCH(RAB!C38,'HARGA SATUAN'!$C$7:$C$1492,0),0)))</f>
        <v>Mtr</v>
      </c>
      <c r="F38" s="497">
        <f>F35*1</f>
        <v>1</v>
      </c>
      <c r="G38" s="360">
        <f ca="1">IF(ISERROR(OFFSET('HARGA SATUAN'!$I$6,MATCH(RAB!C38,'HARGA SATUAN'!$C$7:$C$1492,0),0)),0,OFFSET('HARGA SATUAN'!$I$6,MATCH(RAB!C38,'HARGA SATUAN'!$C$7:$C$1492,0),0))</f>
        <v>23310</v>
      </c>
      <c r="H38" s="361">
        <f t="shared" ca="1" si="12"/>
        <v>0</v>
      </c>
      <c r="I38" s="361">
        <f t="shared" ca="1" si="13"/>
        <v>23310</v>
      </c>
      <c r="J38" s="361">
        <f t="shared" ca="1" si="14"/>
        <v>0</v>
      </c>
      <c r="K38" s="362">
        <f t="shared" ca="1" si="15"/>
        <v>23310</v>
      </c>
    </row>
    <row r="39" spans="2:11">
      <c r="B39" s="516">
        <v>4</v>
      </c>
      <c r="C39" s="517" t="s">
        <v>35</v>
      </c>
      <c r="D39" s="358" t="str">
        <f ca="1">IF(ISERROR(OFFSET('HARGA SATUAN'!$D$6,MATCH(RAB!C39,'HARGA SATUAN'!$C$7:$C$1492,0),0)),"",OFFSET('HARGA SATUAN'!$D$6,MATCH(RAB!C39,'HARGA SATUAN'!$C$7:$C$1492,0),0))</f>
        <v>HDW</v>
      </c>
      <c r="E39" s="359" t="str">
        <f ca="1">IF(B39="+","Unit",IF(ISERROR(OFFSET('HARGA SATUAN'!$E$6,MATCH(RAB!C39,'HARGA SATUAN'!$C$7:$C$1492,0),0)),"",OFFSET('HARGA SATUAN'!$E$6,MATCH(RAB!C39,'HARGA SATUAN'!$C$7:$C$1492,0),0)))</f>
        <v>Bh</v>
      </c>
      <c r="F39" s="497">
        <f>F35*1</f>
        <v>1</v>
      </c>
      <c r="G39" s="360">
        <f ca="1">IF(ISERROR(OFFSET('HARGA SATUAN'!$I$6,MATCH(RAB!C39,'HARGA SATUAN'!$C$7:$C$1492,0),0)),0,OFFSET('HARGA SATUAN'!$I$6,MATCH(RAB!C39,'HARGA SATUAN'!$C$7:$C$1492,0),0))</f>
        <v>2300</v>
      </c>
      <c r="H39" s="361">
        <f t="shared" ca="1" si="12"/>
        <v>0</v>
      </c>
      <c r="I39" s="361">
        <f t="shared" ca="1" si="13"/>
        <v>2300</v>
      </c>
      <c r="J39" s="361">
        <f t="shared" ca="1" si="14"/>
        <v>0</v>
      </c>
      <c r="K39" s="362">
        <f t="shared" ca="1" si="15"/>
        <v>2300</v>
      </c>
    </row>
    <row r="40" spans="2:11">
      <c r="B40" s="516">
        <v>5</v>
      </c>
      <c r="C40" s="517" t="s">
        <v>632</v>
      </c>
      <c r="D40" s="358" t="str">
        <f ca="1">IF(ISERROR(OFFSET('HARGA SATUAN'!$D$6,MATCH(RAB!C40,'HARGA SATUAN'!$C$7:$C$1492,0),0)),"",OFFSET('HARGA SATUAN'!$D$6,MATCH(RAB!C40,'HARGA SATUAN'!$C$7:$C$1492,0),0))</f>
        <v>JASA</v>
      </c>
      <c r="E40" s="359" t="str">
        <f ca="1">IF(B40="+","Unit",IF(ISERROR(OFFSET('HARGA SATUAN'!$E$6,MATCH(RAB!C40,'HARGA SATUAN'!$C$7:$C$1492,0),0)),"",OFFSET('HARGA SATUAN'!$E$6,MATCH(RAB!C40,'HARGA SATUAN'!$C$7:$C$1492,0),0)))</f>
        <v>Unit</v>
      </c>
      <c r="F40" s="497">
        <f>F35*1</f>
        <v>1</v>
      </c>
      <c r="G40" s="360">
        <f ca="1">IF(ISERROR(OFFSET('HARGA SATUAN'!$I$6,MATCH(RAB!C40,'HARGA SATUAN'!$C$7:$C$1492,0),0)),0,OFFSET('HARGA SATUAN'!$I$6,MATCH(RAB!C40,'HARGA SATUAN'!$C$7:$C$1492,0),0))</f>
        <v>22700</v>
      </c>
      <c r="H40" s="361">
        <f t="shared" ca="1" si="12"/>
        <v>0</v>
      </c>
      <c r="I40" s="361">
        <f t="shared" ca="1" si="13"/>
        <v>0</v>
      </c>
      <c r="J40" s="361">
        <f t="shared" ca="1" si="14"/>
        <v>22700</v>
      </c>
      <c r="K40" s="362">
        <f t="shared" ca="1" si="15"/>
        <v>22700</v>
      </c>
    </row>
    <row r="41" spans="2:11">
      <c r="B41" s="492"/>
      <c r="C41" s="495"/>
      <c r="D41" s="358" t="str">
        <f ca="1">IF(ISERROR(OFFSET('HARGA SATUAN'!$D$6,MATCH(RAB!C41,'HARGA SATUAN'!$C$7:$C$1492,0),0)),"",OFFSET('HARGA SATUAN'!$D$6,MATCH(RAB!C41,'HARGA SATUAN'!$C$7:$C$1492,0),0))</f>
        <v/>
      </c>
      <c r="E41" s="359" t="str">
        <f ca="1">IF(B41="+","Unit",IF(ISERROR(OFFSET('HARGA SATUAN'!$E$6,MATCH(RAB!C41,'HARGA SATUAN'!$C$7:$C$1492,0),0)),"",OFFSET('HARGA SATUAN'!$E$6,MATCH(RAB!C41,'HARGA SATUAN'!$C$7:$C$1492,0),0)))</f>
        <v/>
      </c>
      <c r="F41" s="368"/>
      <c r="G41" s="360">
        <f ca="1">IF(ISERROR(OFFSET('HARGA SATUAN'!$I$6,MATCH(RAB!C41,'HARGA SATUAN'!$C$7:$C$1492,0),0)),0,OFFSET('HARGA SATUAN'!$I$6,MATCH(RAB!C41,'HARGA SATUAN'!$C$7:$C$1492,0),0))</f>
        <v>0</v>
      </c>
      <c r="H41" s="361">
        <f t="shared" ca="1" si="12"/>
        <v>0</v>
      </c>
      <c r="I41" s="361">
        <f t="shared" ca="1" si="13"/>
        <v>0</v>
      </c>
      <c r="J41" s="361">
        <f t="shared" ca="1" si="14"/>
        <v>0</v>
      </c>
      <c r="K41" s="362">
        <f t="shared" ca="1" si="15"/>
        <v>0</v>
      </c>
    </row>
    <row r="42" spans="2:11">
      <c r="B42" s="492"/>
      <c r="C42" s="503" t="s">
        <v>1616</v>
      </c>
      <c r="D42" s="358" t="str">
        <f ca="1">IF(ISERROR(OFFSET('HARGA SATUAN'!$D$6,MATCH(RAB!C42,'HARGA SATUAN'!$C$7:$C$1492,0),0)),"",OFFSET('HARGA SATUAN'!$D$6,MATCH(RAB!C42,'HARGA SATUAN'!$C$7:$C$1492,0),0))</f>
        <v/>
      </c>
      <c r="E42" s="359" t="str">
        <f ca="1">IF(B42="+","Unit",IF(ISERROR(OFFSET('HARGA SATUAN'!$E$6,MATCH(RAB!C42,'HARGA SATUAN'!$C$7:$C$1492,0),0)),"",OFFSET('HARGA SATUAN'!$E$6,MATCH(RAB!C42,'HARGA SATUAN'!$C$7:$C$1492,0),0)))</f>
        <v/>
      </c>
      <c r="F42" s="368"/>
      <c r="G42" s="360">
        <f ca="1">IF(ISERROR(OFFSET('HARGA SATUAN'!$I$6,MATCH(RAB!C42,'HARGA SATUAN'!$C$7:$C$1492,0),0)),0,OFFSET('HARGA SATUAN'!$I$6,MATCH(RAB!C42,'HARGA SATUAN'!$C$7:$C$1492,0),0))</f>
        <v>0</v>
      </c>
      <c r="H42" s="361">
        <f t="shared" ca="1" si="8"/>
        <v>0</v>
      </c>
      <c r="I42" s="361">
        <f t="shared" ca="1" si="9"/>
        <v>0</v>
      </c>
      <c r="J42" s="361">
        <f t="shared" ca="1" si="10"/>
        <v>0</v>
      </c>
      <c r="K42" s="362">
        <f t="shared" ca="1" si="11"/>
        <v>0</v>
      </c>
    </row>
    <row r="43" spans="2:11">
      <c r="B43" s="492">
        <v>1</v>
      </c>
      <c r="C43" s="109" t="s">
        <v>1402</v>
      </c>
      <c r="D43" s="358" t="str">
        <f ca="1">IF(ISERROR(OFFSET('HARGA SATUAN'!$D$6,MATCH(RAB!C43,'HARGA SATUAN'!$C$7:$C$1492,0),0)),"",OFFSET('HARGA SATUAN'!$D$6,MATCH(RAB!C43,'HARGA SATUAN'!$C$7:$C$1492,0),0))</f>
        <v>MDU-KD</v>
      </c>
      <c r="E43" s="359" t="str">
        <f ca="1">IF(B43="+","Unit",IF(ISERROR(OFFSET('HARGA SATUAN'!$E$6,MATCH(RAB!C43,'HARGA SATUAN'!$C$7:$C$1492,0),0)),"",OFFSET('HARGA SATUAN'!$E$6,MATCH(RAB!C43,'HARGA SATUAN'!$C$7:$C$1492,0),0)))</f>
        <v>Mtr</v>
      </c>
      <c r="F43" s="368">
        <f>400+(400*4%)</f>
        <v>416</v>
      </c>
      <c r="G43" s="360">
        <f ca="1">IF(ISERROR(OFFSET('HARGA SATUAN'!$I$6,MATCH(RAB!C43,'HARGA SATUAN'!$C$7:$C$1492,0),0)),0,OFFSET('HARGA SATUAN'!$I$6,MATCH(RAB!C43,'HARGA SATUAN'!$C$7:$C$1492,0),0))</f>
        <v>53300</v>
      </c>
      <c r="H43" s="361">
        <f t="shared" ca="1" si="8"/>
        <v>22172800</v>
      </c>
      <c r="I43" s="361">
        <f t="shared" ca="1" si="9"/>
        <v>0</v>
      </c>
      <c r="J43" s="361">
        <f t="shared" ca="1" si="10"/>
        <v>0</v>
      </c>
      <c r="K43" s="362">
        <f t="shared" ca="1" si="11"/>
        <v>22172800</v>
      </c>
    </row>
    <row r="44" spans="2:11">
      <c r="B44" s="492">
        <v>2</v>
      </c>
      <c r="C44" s="109" t="s">
        <v>347</v>
      </c>
      <c r="D44" s="512" t="s">
        <v>47</v>
      </c>
      <c r="E44" s="513" t="s">
        <v>297</v>
      </c>
      <c r="F44" s="513">
        <f>F43/50</f>
        <v>8.32</v>
      </c>
      <c r="G44" s="514">
        <v>100000</v>
      </c>
      <c r="H44" s="361">
        <f t="shared" si="8"/>
        <v>0</v>
      </c>
      <c r="I44" s="361">
        <f t="shared" si="9"/>
        <v>0</v>
      </c>
      <c r="J44" s="361">
        <f t="shared" si="10"/>
        <v>832000</v>
      </c>
      <c r="K44" s="362">
        <f t="shared" si="11"/>
        <v>832000</v>
      </c>
    </row>
    <row r="45" spans="2:11" hidden="1">
      <c r="B45" s="492"/>
      <c r="C45" s="495"/>
      <c r="D45" s="358" t="str">
        <f ca="1">IF(ISERROR(OFFSET('HARGA SATUAN'!$D$6,MATCH(RAB!C45,'HARGA SATUAN'!$C$7:$C$1492,0),0)),"",OFFSET('HARGA SATUAN'!$D$6,MATCH(RAB!C45,'HARGA SATUAN'!$C$7:$C$1492,0),0))</f>
        <v/>
      </c>
      <c r="E45" s="359" t="str">
        <f ca="1">IF(B45="+","Unit",IF(ISERROR(OFFSET('HARGA SATUAN'!$E$6,MATCH(RAB!C45,'HARGA SATUAN'!$C$7:$C$1492,0),0)),"",OFFSET('HARGA SATUAN'!$E$6,MATCH(RAB!C45,'HARGA SATUAN'!$C$7:$C$1492,0),0)))</f>
        <v/>
      </c>
      <c r="F45" s="368"/>
      <c r="G45" s="360">
        <f ca="1">IF(ISERROR(OFFSET('HARGA SATUAN'!$I$6,MATCH(RAB!C45,'HARGA SATUAN'!$C$7:$C$1492,0),0)),0,OFFSET('HARGA SATUAN'!$I$6,MATCH(RAB!C45,'HARGA SATUAN'!$C$7:$C$1492,0),0))</f>
        <v>0</v>
      </c>
      <c r="H45" s="361">
        <f t="shared" ca="1" si="8"/>
        <v>0</v>
      </c>
      <c r="I45" s="361">
        <f t="shared" ca="1" si="9"/>
        <v>0</v>
      </c>
      <c r="J45" s="361">
        <f t="shared" ca="1" si="10"/>
        <v>0</v>
      </c>
      <c r="K45" s="362">
        <f t="shared" ca="1" si="11"/>
        <v>0</v>
      </c>
    </row>
    <row r="46" spans="2:11">
      <c r="B46" s="492"/>
      <c r="C46" s="503" t="s">
        <v>1620</v>
      </c>
      <c r="D46" s="358" t="str">
        <f ca="1">IF(ISERROR(OFFSET('HARGA SATUAN'!$D$6,MATCH(RAB!C46,'HARGA SATUAN'!$C$7:$C$1492,0),0)),"",OFFSET('HARGA SATUAN'!$D$6,MATCH(RAB!C46,'HARGA SATUAN'!$C$7:$C$1492,0),0))</f>
        <v/>
      </c>
      <c r="E46" s="359" t="str">
        <f ca="1">IF(B46="+","Unit",IF(ISERROR(OFFSET('HARGA SATUAN'!$E$6,MATCH(RAB!C46,'HARGA SATUAN'!$C$7:$C$1492,0),0)),"",OFFSET('HARGA SATUAN'!$E$6,MATCH(RAB!C46,'HARGA SATUAN'!$C$7:$C$1492,0),0)))</f>
        <v/>
      </c>
      <c r="F46" s="368"/>
      <c r="G46" s="360">
        <f ca="1">IF(ISERROR(OFFSET('HARGA SATUAN'!$I$6,MATCH(RAB!C46,'HARGA SATUAN'!$C$7:$C$1492,0),0)),0,OFFSET('HARGA SATUAN'!$I$6,MATCH(RAB!C46,'HARGA SATUAN'!$C$7:$C$1492,0),0))</f>
        <v>0</v>
      </c>
      <c r="H46" s="361">
        <f t="shared" ref="H46:H68" ca="1" si="16">IF(OR(D46="MDU",D46="MDU-KD"),(IF($O$3="RAB NON MDU","PLN KD",G46*F46)),0)</f>
        <v>0</v>
      </c>
      <c r="I46" s="361">
        <f t="shared" ref="I46:I68" ca="1" si="17">IF(D46="HDW",G46*F46,0)</f>
        <v>0</v>
      </c>
      <c r="J46" s="361">
        <f t="shared" ref="J46:J68" ca="1" si="18">IF(D46="JASA",G46*F46,0)</f>
        <v>0</v>
      </c>
      <c r="K46" s="362">
        <f t="shared" ref="K46:K68" ca="1" si="19">SUM(H46:J46)</f>
        <v>0</v>
      </c>
    </row>
    <row r="47" spans="2:11">
      <c r="B47" s="504" t="s">
        <v>1035</v>
      </c>
      <c r="C47" s="505" t="s">
        <v>1617</v>
      </c>
      <c r="D47" s="358" t="str">
        <f ca="1">IF(ISERROR(OFFSET('HARGA SATUAN'!$D$6,MATCH(RAB!C47,'HARGA SATUAN'!$C$7:$C$1492,0),0)),"",OFFSET('HARGA SATUAN'!$D$6,MATCH(RAB!C47,'HARGA SATUAN'!$C$7:$C$1492,0),0))</f>
        <v/>
      </c>
      <c r="E47" s="359" t="str">
        <f ca="1">IF(B47="+","Unit",IF(ISERROR(OFFSET('HARGA SATUAN'!$E$6,MATCH(RAB!C47,'HARGA SATUAN'!$C$7:$C$1492,0),0)),"",OFFSET('HARGA SATUAN'!$E$6,MATCH(RAB!C47,'HARGA SATUAN'!$C$7:$C$1492,0),0)))</f>
        <v>Unit</v>
      </c>
      <c r="F47" s="497">
        <v>1</v>
      </c>
      <c r="G47" s="360">
        <f ca="1">IF(ISERROR(OFFSET('HARGA SATUAN'!$I$6,MATCH(RAB!C47,'HARGA SATUAN'!$C$7:$C$1492,0),0)),0,OFFSET('HARGA SATUAN'!$I$6,MATCH(RAB!C47,'HARGA SATUAN'!$C$7:$C$1492,0),0))</f>
        <v>0</v>
      </c>
      <c r="H47" s="361">
        <f t="shared" ca="1" si="16"/>
        <v>0</v>
      </c>
      <c r="I47" s="361">
        <f t="shared" ca="1" si="17"/>
        <v>0</v>
      </c>
      <c r="J47" s="361">
        <f t="shared" ca="1" si="18"/>
        <v>0</v>
      </c>
      <c r="K47" s="362">
        <f t="shared" ca="1" si="19"/>
        <v>0</v>
      </c>
    </row>
    <row r="48" spans="2:11">
      <c r="B48" s="504">
        <v>1</v>
      </c>
      <c r="C48" s="505" t="s">
        <v>28</v>
      </c>
      <c r="D48" s="358" t="str">
        <f ca="1">IF(ISERROR(OFFSET('HARGA SATUAN'!$D$6,MATCH(RAB!C48,'HARGA SATUAN'!$C$7:$C$1492,0),0)),"",OFFSET('HARGA SATUAN'!$D$6,MATCH(RAB!C48,'HARGA SATUAN'!$C$7:$C$1492,0),0))</f>
        <v>HDW</v>
      </c>
      <c r="E48" s="359" t="str">
        <f ca="1">IF(B48="+","Unit",IF(ISERROR(OFFSET('HARGA SATUAN'!$E$6,MATCH(RAB!C48,'HARGA SATUAN'!$C$7:$C$1492,0),0)),"",OFFSET('HARGA SATUAN'!$E$6,MATCH(RAB!C48,'HARGA SATUAN'!$C$7:$C$1492,0),0)))</f>
        <v>Bh</v>
      </c>
      <c r="F48" s="497">
        <f>F47*1</f>
        <v>1</v>
      </c>
      <c r="G48" s="360">
        <f ca="1">IF(ISERROR(OFFSET('HARGA SATUAN'!$I$6,MATCH(RAB!C48,'HARGA SATUAN'!$C$7:$C$1492,0),0)),0,OFFSET('HARGA SATUAN'!$I$6,MATCH(RAB!C48,'HARGA SATUAN'!$C$7:$C$1492,0),0))</f>
        <v>26500</v>
      </c>
      <c r="H48" s="361">
        <f t="shared" ca="1" si="16"/>
        <v>0</v>
      </c>
      <c r="I48" s="361">
        <f t="shared" ca="1" si="17"/>
        <v>26500</v>
      </c>
      <c r="J48" s="361">
        <f t="shared" ca="1" si="18"/>
        <v>0</v>
      </c>
      <c r="K48" s="362">
        <f t="shared" ca="1" si="19"/>
        <v>26500</v>
      </c>
    </row>
    <row r="49" spans="2:11">
      <c r="B49" s="504">
        <v>2</v>
      </c>
      <c r="C49" s="505" t="s">
        <v>203</v>
      </c>
      <c r="D49" s="358" t="str">
        <f ca="1">IF(ISERROR(OFFSET('HARGA SATUAN'!$D$6,MATCH(RAB!C49,'HARGA SATUAN'!$C$7:$C$1492,0),0)),"",OFFSET('HARGA SATUAN'!$D$6,MATCH(RAB!C49,'HARGA SATUAN'!$C$7:$C$1492,0),0))</f>
        <v>HDW</v>
      </c>
      <c r="E49" s="359" t="str">
        <f ca="1">IF(B49="+","Unit",IF(ISERROR(OFFSET('HARGA SATUAN'!$E$6,MATCH(RAB!C49,'HARGA SATUAN'!$C$7:$C$1492,0),0)),"",OFFSET('HARGA SATUAN'!$E$6,MATCH(RAB!C49,'HARGA SATUAN'!$C$7:$C$1492,0),0)))</f>
        <v>Bh</v>
      </c>
      <c r="F49" s="497">
        <f>F47*1</f>
        <v>1</v>
      </c>
      <c r="G49" s="360">
        <f ca="1">IF(ISERROR(OFFSET('HARGA SATUAN'!$I$6,MATCH(RAB!C49,'HARGA SATUAN'!$C$7:$C$1492,0),0)),0,OFFSET('HARGA SATUAN'!$I$6,MATCH(RAB!C49,'HARGA SATUAN'!$C$7:$C$1492,0),0))</f>
        <v>12500</v>
      </c>
      <c r="H49" s="361">
        <f t="shared" ca="1" si="16"/>
        <v>0</v>
      </c>
      <c r="I49" s="361">
        <f t="shared" ca="1" si="17"/>
        <v>12500</v>
      </c>
      <c r="J49" s="361">
        <f t="shared" ca="1" si="18"/>
        <v>0</v>
      </c>
      <c r="K49" s="362">
        <f t="shared" ca="1" si="19"/>
        <v>12500</v>
      </c>
    </row>
    <row r="50" spans="2:11">
      <c r="B50" s="504">
        <v>3</v>
      </c>
      <c r="C50" s="505" t="s">
        <v>206</v>
      </c>
      <c r="D50" s="358" t="str">
        <f ca="1">IF(ISERROR(OFFSET('HARGA SATUAN'!$D$6,MATCH(RAB!C50,'HARGA SATUAN'!$C$7:$C$1492,0),0)),"",OFFSET('HARGA SATUAN'!$D$6,MATCH(RAB!C50,'HARGA SATUAN'!$C$7:$C$1492,0),0))</f>
        <v>HDW</v>
      </c>
      <c r="E50" s="359" t="str">
        <f ca="1">IF(B50="+","Unit",IF(ISERROR(OFFSET('HARGA SATUAN'!$E$6,MATCH(RAB!C50,'HARGA SATUAN'!$C$7:$C$1492,0),0)),"",OFFSET('HARGA SATUAN'!$E$6,MATCH(RAB!C50,'HARGA SATUAN'!$C$7:$C$1492,0),0)))</f>
        <v>Mtr</v>
      </c>
      <c r="F50" s="497">
        <f>F47*12</f>
        <v>12</v>
      </c>
      <c r="G50" s="360">
        <f ca="1">IF(ISERROR(OFFSET('HARGA SATUAN'!$I$6,MATCH(RAB!C50,'HARGA SATUAN'!$C$7:$C$1492,0),0)),0,OFFSET('HARGA SATUAN'!$I$6,MATCH(RAB!C50,'HARGA SATUAN'!$C$7:$C$1492,0),0))</f>
        <v>39204</v>
      </c>
      <c r="H50" s="361">
        <f t="shared" ca="1" si="16"/>
        <v>0</v>
      </c>
      <c r="I50" s="361">
        <f t="shared" ca="1" si="17"/>
        <v>470448</v>
      </c>
      <c r="J50" s="361">
        <f t="shared" ca="1" si="18"/>
        <v>0</v>
      </c>
      <c r="K50" s="362">
        <f t="shared" ca="1" si="19"/>
        <v>470448</v>
      </c>
    </row>
    <row r="51" spans="2:11">
      <c r="B51" s="504">
        <v>4</v>
      </c>
      <c r="C51" s="505" t="s">
        <v>287</v>
      </c>
      <c r="D51" s="358" t="str">
        <f ca="1">IF(ISERROR(OFFSET('HARGA SATUAN'!$D$6,MATCH(RAB!C51,'HARGA SATUAN'!$C$7:$C$1492,0),0)),"",OFFSET('HARGA SATUAN'!$D$6,MATCH(RAB!C51,'HARGA SATUAN'!$C$7:$C$1492,0),0))</f>
        <v>HDW</v>
      </c>
      <c r="E51" s="359" t="str">
        <f ca="1">IF(B51="+","Unit",IF(ISERROR(OFFSET('HARGA SATUAN'!$E$6,MATCH(RAB!C51,'HARGA SATUAN'!$C$7:$C$1492,0),0)),"",OFFSET('HARGA SATUAN'!$E$6,MATCH(RAB!C51,'HARGA SATUAN'!$C$7:$C$1492,0),0)))</f>
        <v>Bh</v>
      </c>
      <c r="F51" s="497">
        <f>F47*2</f>
        <v>2</v>
      </c>
      <c r="G51" s="360">
        <f ca="1">IF(ISERROR(OFFSET('HARGA SATUAN'!$I$6,MATCH(RAB!C51,'HARGA SATUAN'!$C$7:$C$1492,0),0)),0,OFFSET('HARGA SATUAN'!$I$6,MATCH(RAB!C51,'HARGA SATUAN'!$C$7:$C$1492,0),0))</f>
        <v>40000</v>
      </c>
      <c r="H51" s="361">
        <f t="shared" ca="1" si="16"/>
        <v>0</v>
      </c>
      <c r="I51" s="361">
        <f t="shared" ca="1" si="17"/>
        <v>80000</v>
      </c>
      <c r="J51" s="361">
        <f t="shared" ca="1" si="18"/>
        <v>0</v>
      </c>
      <c r="K51" s="362">
        <f t="shared" ca="1" si="19"/>
        <v>80000</v>
      </c>
    </row>
    <row r="52" spans="2:11">
      <c r="B52" s="504">
        <v>5</v>
      </c>
      <c r="C52" s="505" t="s">
        <v>26</v>
      </c>
      <c r="D52" s="358" t="str">
        <f ca="1">IF(ISERROR(OFFSET('HARGA SATUAN'!$D$6,MATCH(RAB!C52,'HARGA SATUAN'!$C$7:$C$1492,0),0)),"",OFFSET('HARGA SATUAN'!$D$6,MATCH(RAB!C52,'HARGA SATUAN'!$C$7:$C$1492,0),0))</f>
        <v>HDW</v>
      </c>
      <c r="E52" s="359" t="str">
        <f ca="1">IF(B52="+","Unit",IF(ISERROR(OFFSET('HARGA SATUAN'!$E$6,MATCH(RAB!C52,'HARGA SATUAN'!$C$7:$C$1492,0),0)),"",OFFSET('HARGA SATUAN'!$E$6,MATCH(RAB!C52,'HARGA SATUAN'!$C$7:$C$1492,0),0)))</f>
        <v>Bh</v>
      </c>
      <c r="F52" s="497">
        <f>F47*1</f>
        <v>1</v>
      </c>
      <c r="G52" s="360">
        <f ca="1">IF(ISERROR(OFFSET('HARGA SATUAN'!$I$6,MATCH(RAB!C52,'HARGA SATUAN'!$C$7:$C$1492,0),0)),0,OFFSET('HARGA SATUAN'!$I$6,MATCH(RAB!C52,'HARGA SATUAN'!$C$7:$C$1492,0),0))</f>
        <v>2500</v>
      </c>
      <c r="H52" s="361">
        <f t="shared" ca="1" si="16"/>
        <v>0</v>
      </c>
      <c r="I52" s="361">
        <f t="shared" ca="1" si="17"/>
        <v>2500</v>
      </c>
      <c r="J52" s="361">
        <f t="shared" ca="1" si="18"/>
        <v>0</v>
      </c>
      <c r="K52" s="362">
        <f t="shared" ca="1" si="19"/>
        <v>2500</v>
      </c>
    </row>
    <row r="53" spans="2:11">
      <c r="B53" s="504">
        <v>6</v>
      </c>
      <c r="C53" s="505" t="s">
        <v>760</v>
      </c>
      <c r="D53" s="358" t="str">
        <f ca="1">IF(ISERROR(OFFSET('HARGA SATUAN'!$D$6,MATCH(RAB!C53,'HARGA SATUAN'!$C$7:$C$1492,0),0)),"",OFFSET('HARGA SATUAN'!$D$6,MATCH(RAB!C53,'HARGA SATUAN'!$C$7:$C$1492,0),0))</f>
        <v>JASA</v>
      </c>
      <c r="E53" s="359" t="str">
        <f ca="1">IF(B53="+","Unit",IF(ISERROR(OFFSET('HARGA SATUAN'!$E$6,MATCH(RAB!C53,'HARGA SATUAN'!$C$7:$C$1492,0),0)),"",OFFSET('HARGA SATUAN'!$E$6,MATCH(RAB!C53,'HARGA SATUAN'!$C$7:$C$1492,0),0)))</f>
        <v>Unit</v>
      </c>
      <c r="F53" s="497">
        <f>F47*1</f>
        <v>1</v>
      </c>
      <c r="G53" s="360">
        <f ca="1">IF(ISERROR(OFFSET('HARGA SATUAN'!$I$6,MATCH(RAB!C53,'HARGA SATUAN'!$C$7:$C$1492,0),0)),0,OFFSET('HARGA SATUAN'!$I$6,MATCH(RAB!C53,'HARGA SATUAN'!$C$7:$C$1492,0),0))</f>
        <v>36600</v>
      </c>
      <c r="H53" s="361">
        <f t="shared" ca="1" si="16"/>
        <v>0</v>
      </c>
      <c r="I53" s="361">
        <f t="shared" ca="1" si="17"/>
        <v>0</v>
      </c>
      <c r="J53" s="361">
        <f t="shared" ca="1" si="18"/>
        <v>36600</v>
      </c>
      <c r="K53" s="362">
        <f t="shared" ca="1" si="19"/>
        <v>36600</v>
      </c>
    </row>
    <row r="54" spans="2:11" hidden="1">
      <c r="B54" s="492"/>
      <c r="C54" s="495"/>
      <c r="D54" s="358" t="str">
        <f ca="1">IF(ISERROR(OFFSET('HARGA SATUAN'!$D$6,MATCH(RAB!C54,'HARGA SATUAN'!$C$7:$C$1492,0),0)),"",OFFSET('HARGA SATUAN'!$D$6,MATCH(RAB!C54,'HARGA SATUAN'!$C$7:$C$1492,0),0))</f>
        <v/>
      </c>
      <c r="E54" s="359" t="str">
        <f ca="1">IF(B54="+","Unit",IF(ISERROR(OFFSET('HARGA SATUAN'!$E$6,MATCH(RAB!C54,'HARGA SATUAN'!$C$7:$C$1492,0),0)),"",OFFSET('HARGA SATUAN'!$E$6,MATCH(RAB!C54,'HARGA SATUAN'!$C$7:$C$1492,0),0)))</f>
        <v/>
      </c>
      <c r="F54" s="368"/>
      <c r="G54" s="360">
        <f ca="1">IF(ISERROR(OFFSET('HARGA SATUAN'!$I$6,MATCH(RAB!C54,'HARGA SATUAN'!$C$7:$C$1492,0),0)),0,OFFSET('HARGA SATUAN'!$I$6,MATCH(RAB!C54,'HARGA SATUAN'!$C$7:$C$1492,0),0))</f>
        <v>0</v>
      </c>
      <c r="H54" s="361">
        <f t="shared" ca="1" si="16"/>
        <v>0</v>
      </c>
      <c r="I54" s="361">
        <f t="shared" ca="1" si="17"/>
        <v>0</v>
      </c>
      <c r="J54" s="361">
        <f t="shared" ca="1" si="18"/>
        <v>0</v>
      </c>
      <c r="K54" s="362">
        <f t="shared" ca="1" si="19"/>
        <v>0</v>
      </c>
    </row>
    <row r="55" spans="2:11">
      <c r="B55" s="504" t="s">
        <v>1035</v>
      </c>
      <c r="C55" s="505" t="s">
        <v>1618</v>
      </c>
      <c r="D55" s="358" t="str">
        <f ca="1">IF(ISERROR(OFFSET('HARGA SATUAN'!$D$6,MATCH(RAB!C55,'HARGA SATUAN'!$C$7:$C$1492,0),0)),"",OFFSET('HARGA SATUAN'!$D$6,MATCH(RAB!C55,'HARGA SATUAN'!$C$7:$C$1492,0),0))</f>
        <v/>
      </c>
      <c r="E55" s="359" t="str">
        <f ca="1">IF(B55="+","Unit",IF(ISERROR(OFFSET('HARGA SATUAN'!$E$6,MATCH(RAB!C55,'HARGA SATUAN'!$C$7:$C$1492,0),0)),"",OFFSET('HARGA SATUAN'!$E$6,MATCH(RAB!C55,'HARGA SATUAN'!$C$7:$C$1492,0),0)))</f>
        <v>Unit</v>
      </c>
      <c r="F55" s="497">
        <f>F47</f>
        <v>1</v>
      </c>
      <c r="G55" s="360">
        <f ca="1">IF(ISERROR(OFFSET('HARGA SATUAN'!$I$6,MATCH(RAB!C55,'HARGA SATUAN'!$C$7:$C$1492,0),0)),0,OFFSET('HARGA SATUAN'!$I$6,MATCH(RAB!C55,'HARGA SATUAN'!$C$7:$C$1492,0),0))</f>
        <v>0</v>
      </c>
      <c r="H55" s="361">
        <f t="shared" ca="1" si="16"/>
        <v>0</v>
      </c>
      <c r="I55" s="361">
        <f t="shared" ca="1" si="17"/>
        <v>0</v>
      </c>
      <c r="J55" s="361">
        <f t="shared" ca="1" si="18"/>
        <v>0</v>
      </c>
      <c r="K55" s="362">
        <f t="shared" ca="1" si="19"/>
        <v>0</v>
      </c>
    </row>
    <row r="56" spans="2:11">
      <c r="B56" s="506">
        <v>1</v>
      </c>
      <c r="C56" s="507" t="s">
        <v>597</v>
      </c>
      <c r="D56" s="358" t="str">
        <f ca="1">IF(ISERROR(OFFSET('HARGA SATUAN'!$D$6,MATCH(RAB!C56,'HARGA SATUAN'!$C$7:$C$1492,0),0)),"",OFFSET('HARGA SATUAN'!$D$6,MATCH(RAB!C56,'HARGA SATUAN'!$C$7:$C$1492,0),0))</f>
        <v>HDW</v>
      </c>
      <c r="E56" s="359" t="str">
        <f ca="1">IF(B56="+","Unit",IF(ISERROR(OFFSET('HARGA SATUAN'!$E$6,MATCH(RAB!C56,'HARGA SATUAN'!$C$7:$C$1492,0),0)),"",OFFSET('HARGA SATUAN'!$E$6,MATCH(RAB!C56,'HARGA SATUAN'!$C$7:$C$1492,0),0)))</f>
        <v>Bh</v>
      </c>
      <c r="F56" s="497">
        <f>F55*1</f>
        <v>1</v>
      </c>
      <c r="G56" s="360">
        <f ca="1">IF(ISERROR(OFFSET('HARGA SATUAN'!$I$6,MATCH(RAB!C56,'HARGA SATUAN'!$C$7:$C$1492,0),0)),0,OFFSET('HARGA SATUAN'!$I$6,MATCH(RAB!C56,'HARGA SATUAN'!$C$7:$C$1492,0),0))</f>
        <v>120900</v>
      </c>
      <c r="H56" s="361">
        <f t="shared" ca="1" si="16"/>
        <v>0</v>
      </c>
      <c r="I56" s="361">
        <f t="shared" ca="1" si="17"/>
        <v>120900</v>
      </c>
      <c r="J56" s="361">
        <f t="shared" ca="1" si="18"/>
        <v>0</v>
      </c>
      <c r="K56" s="362">
        <f t="shared" ca="1" si="19"/>
        <v>120900</v>
      </c>
    </row>
    <row r="57" spans="2:11">
      <c r="B57" s="498">
        <v>2</v>
      </c>
      <c r="C57" s="500" t="s">
        <v>261</v>
      </c>
      <c r="D57" s="358" t="str">
        <f ca="1">IF(ISERROR(OFFSET('HARGA SATUAN'!$D$6,MATCH(RAB!C57,'HARGA SATUAN'!$C$7:$C$1492,0),0)),"",OFFSET('HARGA SATUAN'!$D$6,MATCH(RAB!C57,'HARGA SATUAN'!$C$7:$C$1492,0),0))</f>
        <v>HDW</v>
      </c>
      <c r="E57" s="359" t="str">
        <f ca="1">IF(B57="+","Unit",IF(ISERROR(OFFSET('HARGA SATUAN'!$E$6,MATCH(RAB!C57,'HARGA SATUAN'!$C$7:$C$1492,0),0)),"",OFFSET('HARGA SATUAN'!$E$6,MATCH(RAB!C57,'HARGA SATUAN'!$C$7:$C$1492,0),0)))</f>
        <v>Bh</v>
      </c>
      <c r="F57" s="497">
        <f>F55*1</f>
        <v>1</v>
      </c>
      <c r="G57" s="360">
        <f ca="1">IF(ISERROR(OFFSET('HARGA SATUAN'!$I$6,MATCH(RAB!C57,'HARGA SATUAN'!$C$7:$C$1492,0),0)),0,OFFSET('HARGA SATUAN'!$I$6,MATCH(RAB!C57,'HARGA SATUAN'!$C$7:$C$1492,0),0))</f>
        <v>135800</v>
      </c>
      <c r="H57" s="361">
        <f t="shared" ca="1" si="16"/>
        <v>0</v>
      </c>
      <c r="I57" s="361">
        <f t="shared" ca="1" si="17"/>
        <v>135800</v>
      </c>
      <c r="J57" s="361">
        <f t="shared" ca="1" si="18"/>
        <v>0</v>
      </c>
      <c r="K57" s="362">
        <f t="shared" ca="1" si="19"/>
        <v>135800</v>
      </c>
    </row>
    <row r="58" spans="2:11">
      <c r="B58" s="498">
        <v>3</v>
      </c>
      <c r="C58" s="501" t="s">
        <v>214</v>
      </c>
      <c r="D58" s="358" t="str">
        <f ca="1">IF(ISERROR(OFFSET('HARGA SATUAN'!$D$6,MATCH(RAB!C58,'HARGA SATUAN'!$C$7:$C$1492,0),0)),"",OFFSET('HARGA SATUAN'!$D$6,MATCH(RAB!C58,'HARGA SATUAN'!$C$7:$C$1492,0),0))</f>
        <v>HDW</v>
      </c>
      <c r="E58" s="359" t="str">
        <f ca="1">IF(B58="+","Unit",IF(ISERROR(OFFSET('HARGA SATUAN'!$E$6,MATCH(RAB!C58,'HARGA SATUAN'!$C$7:$C$1492,0),0)),"",OFFSET('HARGA SATUAN'!$E$6,MATCH(RAB!C58,'HARGA SATUAN'!$C$7:$C$1492,0),0)))</f>
        <v>Bh</v>
      </c>
      <c r="F58" s="508">
        <f>F55*1</f>
        <v>1</v>
      </c>
      <c r="G58" s="360">
        <f ca="1">IF(ISERROR(OFFSET('HARGA SATUAN'!$I$6,MATCH(RAB!C58,'HARGA SATUAN'!$C$7:$C$1492,0),0)),0,OFFSET('HARGA SATUAN'!$I$6,MATCH(RAB!C58,'HARGA SATUAN'!$C$7:$C$1492,0),0))</f>
        <v>4500</v>
      </c>
      <c r="H58" s="361">
        <f t="shared" ca="1" si="16"/>
        <v>0</v>
      </c>
      <c r="I58" s="361">
        <f t="shared" ca="1" si="17"/>
        <v>4500</v>
      </c>
      <c r="J58" s="361">
        <f t="shared" ca="1" si="18"/>
        <v>0</v>
      </c>
      <c r="K58" s="362">
        <f t="shared" ca="1" si="19"/>
        <v>4500</v>
      </c>
    </row>
    <row r="59" spans="2:11">
      <c r="B59" s="504">
        <v>4</v>
      </c>
      <c r="C59" s="505" t="s">
        <v>768</v>
      </c>
      <c r="D59" s="358" t="str">
        <f ca="1">IF(ISERROR(OFFSET('HARGA SATUAN'!$D$6,MATCH(RAB!C59,'HARGA SATUAN'!$C$7:$C$1492,0),0)),"",OFFSET('HARGA SATUAN'!$D$6,MATCH(RAB!C59,'HARGA SATUAN'!$C$7:$C$1492,0),0))</f>
        <v>JASA</v>
      </c>
      <c r="E59" s="359" t="str">
        <f ca="1">IF(B59="+","Unit",IF(ISERROR(OFFSET('HARGA SATUAN'!$E$6,MATCH(RAB!C59,'HARGA SATUAN'!$C$7:$C$1492,0),0)),"",OFFSET('HARGA SATUAN'!$E$6,MATCH(RAB!C59,'HARGA SATUAN'!$C$7:$C$1492,0),0)))</f>
        <v>Unit</v>
      </c>
      <c r="F59" s="497">
        <f>F55*1</f>
        <v>1</v>
      </c>
      <c r="G59" s="360">
        <f ca="1">IF(ISERROR(OFFSET('HARGA SATUAN'!$I$6,MATCH(RAB!C59,'HARGA SATUAN'!$C$7:$C$1492,0),0)),0,OFFSET('HARGA SATUAN'!$I$6,MATCH(RAB!C59,'HARGA SATUAN'!$C$7:$C$1492,0),0))</f>
        <v>55500</v>
      </c>
      <c r="H59" s="361">
        <f t="shared" ca="1" si="16"/>
        <v>0</v>
      </c>
      <c r="I59" s="361">
        <f t="shared" ca="1" si="17"/>
        <v>0</v>
      </c>
      <c r="J59" s="361">
        <f t="shared" ca="1" si="18"/>
        <v>55500</v>
      </c>
      <c r="K59" s="362">
        <f t="shared" ca="1" si="19"/>
        <v>55500</v>
      </c>
    </row>
    <row r="60" spans="2:11">
      <c r="B60" s="492"/>
      <c r="C60" s="495"/>
      <c r="D60" s="358" t="str">
        <f ca="1">IF(ISERROR(OFFSET('HARGA SATUAN'!$D$6,MATCH(RAB!C60,'HARGA SATUAN'!$C$7:$C$1492,0),0)),"",OFFSET('HARGA SATUAN'!$D$6,MATCH(RAB!C60,'HARGA SATUAN'!$C$7:$C$1492,0),0))</f>
        <v/>
      </c>
      <c r="E60" s="359" t="str">
        <f ca="1">IF(B60="+","Unit",IF(ISERROR(OFFSET('HARGA SATUAN'!$E$6,MATCH(RAB!C60,'HARGA SATUAN'!$C$7:$C$1492,0),0)),"",OFFSET('HARGA SATUAN'!$E$6,MATCH(RAB!C60,'HARGA SATUAN'!$C$7:$C$1492,0),0)))</f>
        <v/>
      </c>
      <c r="F60" s="368"/>
      <c r="G60" s="360">
        <f ca="1">IF(ISERROR(OFFSET('HARGA SATUAN'!$I$6,MATCH(RAB!C60,'HARGA SATUAN'!$C$7:$C$1492,0),0)),0,OFFSET('HARGA SATUAN'!$I$6,MATCH(RAB!C60,'HARGA SATUAN'!$C$7:$C$1492,0),0))</f>
        <v>0</v>
      </c>
      <c r="H60" s="361">
        <f t="shared" ca="1" si="16"/>
        <v>0</v>
      </c>
      <c r="I60" s="361">
        <f t="shared" ca="1" si="17"/>
        <v>0</v>
      </c>
      <c r="J60" s="361">
        <f t="shared" ca="1" si="18"/>
        <v>0</v>
      </c>
      <c r="K60" s="362">
        <f t="shared" ca="1" si="19"/>
        <v>0</v>
      </c>
    </row>
    <row r="61" spans="2:11">
      <c r="B61" s="504" t="s">
        <v>1035</v>
      </c>
      <c r="C61" s="505" t="s">
        <v>1619</v>
      </c>
      <c r="D61" s="358" t="str">
        <f ca="1">IF(ISERROR(OFFSET('HARGA SATUAN'!$D$6,MATCH(RAB!C61,'HARGA SATUAN'!$C$7:$C$1492,0),0)),"",OFFSET('HARGA SATUAN'!$D$6,MATCH(RAB!C61,'HARGA SATUAN'!$C$7:$C$1492,0),0))</f>
        <v/>
      </c>
      <c r="E61" s="359" t="str">
        <f ca="1">IF(B61="+","Unit",IF(ISERROR(OFFSET('HARGA SATUAN'!$E$6,MATCH(RAB!C61,'HARGA SATUAN'!$C$7:$C$1492,0),0)),"",OFFSET('HARGA SATUAN'!$E$6,MATCH(RAB!C61,'HARGA SATUAN'!$C$7:$C$1492,0),0)))</f>
        <v>Unit</v>
      </c>
      <c r="F61" s="497">
        <f>F47</f>
        <v>1</v>
      </c>
      <c r="G61" s="360">
        <f ca="1">IF(ISERROR(OFFSET('HARGA SATUAN'!$I$6,MATCH(RAB!C61,'HARGA SATUAN'!$C$7:$C$1492,0),0)),0,OFFSET('HARGA SATUAN'!$I$6,MATCH(RAB!C61,'HARGA SATUAN'!$C$7:$C$1492,0),0))</f>
        <v>0</v>
      </c>
      <c r="H61" s="361">
        <f t="shared" ca="1" si="16"/>
        <v>0</v>
      </c>
      <c r="I61" s="361">
        <f t="shared" ca="1" si="17"/>
        <v>0</v>
      </c>
      <c r="J61" s="361">
        <f t="shared" ca="1" si="18"/>
        <v>0</v>
      </c>
      <c r="K61" s="362">
        <f t="shared" ca="1" si="19"/>
        <v>0</v>
      </c>
    </row>
    <row r="62" spans="2:11">
      <c r="B62" s="504">
        <v>1</v>
      </c>
      <c r="C62" s="505" t="s">
        <v>30</v>
      </c>
      <c r="D62" s="358" t="str">
        <f ca="1">IF(ISERROR(OFFSET('HARGA SATUAN'!$D$6,MATCH(RAB!C62,'HARGA SATUAN'!$C$7:$C$1492,0),0)),"",OFFSET('HARGA SATUAN'!$D$6,MATCH(RAB!C62,'HARGA SATUAN'!$C$7:$C$1492,0),0))</f>
        <v>HDW</v>
      </c>
      <c r="E62" s="359" t="str">
        <f ca="1">IF(B62="+","Unit",IF(ISERROR(OFFSET('HARGA SATUAN'!$E$6,MATCH(RAB!C62,'HARGA SATUAN'!$C$7:$C$1492,0),0)),"",OFFSET('HARGA SATUAN'!$E$6,MATCH(RAB!C62,'HARGA SATUAN'!$C$7:$C$1492,0),0)))</f>
        <v>Bh</v>
      </c>
      <c r="F62" s="497">
        <f>F61*1</f>
        <v>1</v>
      </c>
      <c r="G62" s="360">
        <f ca="1">IF(ISERROR(OFFSET('HARGA SATUAN'!$I$6,MATCH(RAB!C62,'HARGA SATUAN'!$C$7:$C$1492,0),0)),0,OFFSET('HARGA SATUAN'!$I$6,MATCH(RAB!C62,'HARGA SATUAN'!$C$7:$C$1492,0),0))</f>
        <v>47459</v>
      </c>
      <c r="H62" s="361">
        <f t="shared" ca="1" si="16"/>
        <v>0</v>
      </c>
      <c r="I62" s="361">
        <f t="shared" ca="1" si="17"/>
        <v>47459</v>
      </c>
      <c r="J62" s="361">
        <f t="shared" ca="1" si="18"/>
        <v>0</v>
      </c>
      <c r="K62" s="362">
        <f t="shared" ca="1" si="19"/>
        <v>47459</v>
      </c>
    </row>
    <row r="63" spans="2:11">
      <c r="B63" s="504">
        <v>2</v>
      </c>
      <c r="C63" s="505" t="s">
        <v>32</v>
      </c>
      <c r="D63" s="358" t="str">
        <f ca="1">IF(ISERROR(OFFSET('HARGA SATUAN'!$D$6,MATCH(RAB!C63,'HARGA SATUAN'!$C$7:$C$1492,0),0)),"",OFFSET('HARGA SATUAN'!$D$6,MATCH(RAB!C63,'HARGA SATUAN'!$C$7:$C$1492,0),0))</f>
        <v>HDW</v>
      </c>
      <c r="E63" s="359" t="str">
        <f ca="1">IF(B63="+","Unit",IF(ISERROR(OFFSET('HARGA SATUAN'!$E$6,MATCH(RAB!C63,'HARGA SATUAN'!$C$7:$C$1492,0),0)),"",OFFSET('HARGA SATUAN'!$E$6,MATCH(RAB!C63,'HARGA SATUAN'!$C$7:$C$1492,0),0)))</f>
        <v>Mtr</v>
      </c>
      <c r="F63" s="497">
        <f>F61*1</f>
        <v>1</v>
      </c>
      <c r="G63" s="360">
        <f ca="1">IF(ISERROR(OFFSET('HARGA SATUAN'!$I$6,MATCH(RAB!C63,'HARGA SATUAN'!$C$7:$C$1492,0),0)),0,OFFSET('HARGA SATUAN'!$I$6,MATCH(RAB!C63,'HARGA SATUAN'!$C$7:$C$1492,0),0))</f>
        <v>30000</v>
      </c>
      <c r="H63" s="361">
        <f t="shared" ca="1" si="16"/>
        <v>0</v>
      </c>
      <c r="I63" s="361">
        <f t="shared" ca="1" si="17"/>
        <v>30000</v>
      </c>
      <c r="J63" s="361">
        <f t="shared" ca="1" si="18"/>
        <v>0</v>
      </c>
      <c r="K63" s="362">
        <f t="shared" ca="1" si="19"/>
        <v>30000</v>
      </c>
    </row>
    <row r="64" spans="2:11">
      <c r="B64" s="504">
        <v>3</v>
      </c>
      <c r="C64" s="505" t="s">
        <v>33</v>
      </c>
      <c r="D64" s="358" t="str">
        <f ca="1">IF(ISERROR(OFFSET('HARGA SATUAN'!$D$6,MATCH(RAB!C64,'HARGA SATUAN'!$C$7:$C$1492,0),0)),"",OFFSET('HARGA SATUAN'!$D$6,MATCH(RAB!C64,'HARGA SATUAN'!$C$7:$C$1492,0),0))</f>
        <v>HDW</v>
      </c>
      <c r="E64" s="359" t="str">
        <f ca="1">IF(B64="+","Unit",IF(ISERROR(OFFSET('HARGA SATUAN'!$E$6,MATCH(RAB!C64,'HARGA SATUAN'!$C$7:$C$1492,0),0)),"",OFFSET('HARGA SATUAN'!$E$6,MATCH(RAB!C64,'HARGA SATUAN'!$C$7:$C$1492,0),0)))</f>
        <v>Bh</v>
      </c>
      <c r="F64" s="497">
        <f>F61*1</f>
        <v>1</v>
      </c>
      <c r="G64" s="360">
        <f ca="1">IF(ISERROR(OFFSET('HARGA SATUAN'!$I$6,MATCH(RAB!C64,'HARGA SATUAN'!$C$7:$C$1492,0),0)),0,OFFSET('HARGA SATUAN'!$I$6,MATCH(RAB!C64,'HARGA SATUAN'!$C$7:$C$1492,0),0))</f>
        <v>9500</v>
      </c>
      <c r="H64" s="361">
        <f t="shared" ca="1" si="16"/>
        <v>0</v>
      </c>
      <c r="I64" s="361">
        <f t="shared" ca="1" si="17"/>
        <v>9500</v>
      </c>
      <c r="J64" s="361">
        <f t="shared" ca="1" si="18"/>
        <v>0</v>
      </c>
      <c r="K64" s="362">
        <f t="shared" ca="1" si="19"/>
        <v>9500</v>
      </c>
    </row>
    <row r="65" spans="2:11">
      <c r="B65" s="504">
        <v>4</v>
      </c>
      <c r="C65" s="505" t="s">
        <v>738</v>
      </c>
      <c r="D65" s="358" t="str">
        <f ca="1">IF(ISERROR(OFFSET('HARGA SATUAN'!$D$6,MATCH(RAB!C65,'HARGA SATUAN'!$C$7:$C$1492,0),0)),"",OFFSET('HARGA SATUAN'!$D$6,MATCH(RAB!C65,'HARGA SATUAN'!$C$7:$C$1492,0),0))</f>
        <v>JASA</v>
      </c>
      <c r="E65" s="359" t="str">
        <f ca="1">IF(B65="+","Unit",IF(ISERROR(OFFSET('HARGA SATUAN'!$E$6,MATCH(RAB!C65,'HARGA SATUAN'!$C$7:$C$1492,0),0)),"",OFFSET('HARGA SATUAN'!$E$6,MATCH(RAB!C65,'HARGA SATUAN'!$C$7:$C$1492,0),0)))</f>
        <v>Unit</v>
      </c>
      <c r="F65" s="497">
        <f>F61*1</f>
        <v>1</v>
      </c>
      <c r="G65" s="360">
        <f ca="1">IF(ISERROR(OFFSET('HARGA SATUAN'!$I$6,MATCH(RAB!C65,'HARGA SATUAN'!$C$7:$C$1492,0),0)),0,OFFSET('HARGA SATUAN'!$I$6,MATCH(RAB!C65,'HARGA SATUAN'!$C$7:$C$1492,0),0))</f>
        <v>21200</v>
      </c>
      <c r="H65" s="361">
        <f t="shared" ca="1" si="16"/>
        <v>0</v>
      </c>
      <c r="I65" s="361">
        <f t="shared" ca="1" si="17"/>
        <v>0</v>
      </c>
      <c r="J65" s="361">
        <f t="shared" ca="1" si="18"/>
        <v>21200</v>
      </c>
      <c r="K65" s="362">
        <f t="shared" ca="1" si="19"/>
        <v>21200</v>
      </c>
    </row>
    <row r="66" spans="2:11">
      <c r="B66" s="492"/>
      <c r="C66" s="495"/>
      <c r="D66" s="358" t="str">
        <f ca="1">IF(ISERROR(OFFSET('HARGA SATUAN'!$D$6,MATCH(RAB!C66,'HARGA SATUAN'!$C$7:$C$1492,0),0)),"",OFFSET('HARGA SATUAN'!$D$6,MATCH(RAB!C66,'HARGA SATUAN'!$C$7:$C$1492,0),0))</f>
        <v/>
      </c>
      <c r="E66" s="359" t="str">
        <f ca="1">IF(B66="+","Unit",IF(ISERROR(OFFSET('HARGA SATUAN'!$E$6,MATCH(RAB!C66,'HARGA SATUAN'!$C$7:$C$1492,0),0)),"",OFFSET('HARGA SATUAN'!$E$6,MATCH(RAB!C66,'HARGA SATUAN'!$C$7:$C$1492,0),0)))</f>
        <v/>
      </c>
      <c r="F66" s="368"/>
      <c r="G66" s="360">
        <f ca="1">IF(ISERROR(OFFSET('HARGA SATUAN'!$I$6,MATCH(RAB!C66,'HARGA SATUAN'!$C$7:$C$1492,0),0)),0,OFFSET('HARGA SATUAN'!$I$6,MATCH(RAB!C66,'HARGA SATUAN'!$C$7:$C$1492,0),0))</f>
        <v>0</v>
      </c>
      <c r="H66" s="361">
        <f t="shared" ca="1" si="16"/>
        <v>0</v>
      </c>
      <c r="I66" s="361">
        <f t="shared" ca="1" si="17"/>
        <v>0</v>
      </c>
      <c r="J66" s="361">
        <f t="shared" ca="1" si="18"/>
        <v>0</v>
      </c>
      <c r="K66" s="362">
        <f t="shared" ca="1" si="19"/>
        <v>0</v>
      </c>
    </row>
    <row r="67" spans="2:11">
      <c r="B67" s="366" t="s">
        <v>1608</v>
      </c>
      <c r="C67" s="367" t="s">
        <v>1610</v>
      </c>
      <c r="D67" s="358" t="str">
        <f ca="1">IF(ISERROR(OFFSET('HARGA SATUAN'!$D$6,MATCH(RAB!C67,'HARGA SATUAN'!$C$7:$C$1492,0),0)),"",OFFSET('HARGA SATUAN'!$D$6,MATCH(RAB!C67,'HARGA SATUAN'!$C$7:$C$1492,0),0))</f>
        <v/>
      </c>
      <c r="E67" s="359" t="str">
        <f ca="1">IF(B67="+","Unit",IF(ISERROR(OFFSET('HARGA SATUAN'!$E$6,MATCH(RAB!C67,'HARGA SATUAN'!$C$7:$C$1492,0),0)),"",OFFSET('HARGA SATUAN'!$E$6,MATCH(RAB!C67,'HARGA SATUAN'!$C$7:$C$1492,0),0)))</f>
        <v/>
      </c>
      <c r="F67" s="368"/>
      <c r="G67" s="360">
        <f ca="1">IF(ISERROR(OFFSET('HARGA SATUAN'!$I$6,MATCH(RAB!C67,'HARGA SATUAN'!$C$7:$C$1492,0),0)),0,OFFSET('HARGA SATUAN'!$I$6,MATCH(RAB!C67,'HARGA SATUAN'!$C$7:$C$1492,0),0))</f>
        <v>0</v>
      </c>
      <c r="H67" s="361">
        <f t="shared" ca="1" si="16"/>
        <v>0</v>
      </c>
      <c r="I67" s="361">
        <f t="shared" ca="1" si="17"/>
        <v>0</v>
      </c>
      <c r="J67" s="361">
        <f t="shared" ca="1" si="18"/>
        <v>0</v>
      </c>
      <c r="K67" s="362">
        <f t="shared" ca="1" si="19"/>
        <v>0</v>
      </c>
    </row>
    <row r="68" spans="2:11">
      <c r="B68" s="492"/>
      <c r="C68" s="495"/>
      <c r="D68" s="358" t="str">
        <f ca="1">IF(ISERROR(OFFSET('HARGA SATUAN'!$D$6,MATCH(RAB!C68,'HARGA SATUAN'!$C$7:$C$1492,0),0)),"",OFFSET('HARGA SATUAN'!$D$6,MATCH(RAB!C68,'HARGA SATUAN'!$C$7:$C$1492,0),0))</f>
        <v/>
      </c>
      <c r="E68" s="359" t="str">
        <f ca="1">IF(B68="+","Unit",IF(ISERROR(OFFSET('HARGA SATUAN'!$E$6,MATCH(RAB!C68,'HARGA SATUAN'!$C$7:$C$1492,0),0)),"",OFFSET('HARGA SATUAN'!$E$6,MATCH(RAB!C68,'HARGA SATUAN'!$C$7:$C$1492,0),0)))</f>
        <v/>
      </c>
      <c r="F68" s="368"/>
      <c r="G68" s="360">
        <f ca="1">IF(ISERROR(OFFSET('HARGA SATUAN'!$I$6,MATCH(RAB!C68,'HARGA SATUAN'!$C$7:$C$1492,0),0)),0,OFFSET('HARGA SATUAN'!$I$6,MATCH(RAB!C68,'HARGA SATUAN'!$C$7:$C$1492,0),0))</f>
        <v>0</v>
      </c>
      <c r="H68" s="361">
        <f t="shared" ca="1" si="16"/>
        <v>0</v>
      </c>
      <c r="I68" s="361">
        <f t="shared" ca="1" si="17"/>
        <v>0</v>
      </c>
      <c r="J68" s="361">
        <f t="shared" ca="1" si="18"/>
        <v>0</v>
      </c>
      <c r="K68" s="362">
        <f t="shared" ca="1" si="19"/>
        <v>0</v>
      </c>
    </row>
    <row r="69" spans="2:11">
      <c r="B69" s="493" t="s">
        <v>1609</v>
      </c>
      <c r="C69" s="496" t="s">
        <v>1612</v>
      </c>
      <c r="D69" s="358" t="str">
        <f ca="1">IF(ISERROR(OFFSET('HARGA SATUAN'!$D$6,MATCH(RAB!C69,'HARGA SATUAN'!$C$7:$C$1492,0),0)),"",OFFSET('HARGA SATUAN'!$D$6,MATCH(RAB!C69,'HARGA SATUAN'!$C$7:$C$1492,0),0))</f>
        <v/>
      </c>
      <c r="E69" s="359" t="str">
        <f ca="1">IF(B69="+","Unit",IF(ISERROR(OFFSET('HARGA SATUAN'!$E$6,MATCH(RAB!C69,'HARGA SATUAN'!$C$7:$C$1492,0),0)),"",OFFSET('HARGA SATUAN'!$E$6,MATCH(RAB!C69,'HARGA SATUAN'!$C$7:$C$1492,0),0)))</f>
        <v/>
      </c>
      <c r="F69" s="368"/>
      <c r="G69" s="360">
        <f ca="1">IF(ISERROR(OFFSET('HARGA SATUAN'!$I$6,MATCH(RAB!C69,'HARGA SATUAN'!$C$7:$C$1492,0),0)),0,OFFSET('HARGA SATUAN'!$I$6,MATCH(RAB!C69,'HARGA SATUAN'!$C$7:$C$1492,0),0))</f>
        <v>0</v>
      </c>
      <c r="H69" s="361">
        <f t="shared" ref="H69" ca="1" si="20">IF(OR(D69="MDU",D69="MDU-KD"),(IF($O$3="RAB NON MDU","PLN KD",G69*F69)),0)</f>
        <v>0</v>
      </c>
      <c r="I69" s="361">
        <f t="shared" ref="I69" ca="1" si="21">IF(D69="HDW",G69*F69,0)</f>
        <v>0</v>
      </c>
      <c r="J69" s="361">
        <f t="shared" ref="J69" ca="1" si="22">IF(D69="JASA",G69*F69,0)</f>
        <v>0</v>
      </c>
      <c r="K69" s="362">
        <f t="shared" ref="K69" ca="1" si="23">SUM(H69:J69)</f>
        <v>0</v>
      </c>
    </row>
    <row r="70" spans="2:11">
      <c r="B70" s="493" t="s">
        <v>1035</v>
      </c>
      <c r="C70" s="494" t="s">
        <v>1622</v>
      </c>
      <c r="D70" s="358" t="str">
        <f ca="1">IF(ISERROR(OFFSET('HARGA SATUAN'!$D$6,MATCH(RAB!C70,'HARGA SATUAN'!$C$7:$C$1492,0),0)),"",OFFSET('HARGA SATUAN'!$D$6,MATCH(RAB!C70,'HARGA SATUAN'!$C$7:$C$1492,0),0))</f>
        <v/>
      </c>
      <c r="E70" s="359" t="str">
        <f ca="1">IF(B70="+","Unit",IF(ISERROR(OFFSET('HARGA SATUAN'!$E$6,MATCH(RAB!C70,'HARGA SATUAN'!$C$7:$C$1492,0),0)),"",OFFSET('HARGA SATUAN'!$E$6,MATCH(RAB!C70,'HARGA SATUAN'!$C$7:$C$1492,0),0)))</f>
        <v>Unit</v>
      </c>
      <c r="F70" s="511">
        <v>1</v>
      </c>
      <c r="G70" s="360">
        <f ca="1">IF(ISERROR(OFFSET('HARGA SATUAN'!$I$6,MATCH(RAB!C70,'HARGA SATUAN'!$C$7:$C$1492,0),0)),0,OFFSET('HARGA SATUAN'!$I$6,MATCH(RAB!C70,'HARGA SATUAN'!$C$7:$C$1492,0),0))</f>
        <v>0</v>
      </c>
      <c r="H70" s="361">
        <f t="shared" ref="H70:H76" ca="1" si="24">IF(OR(D70="MDU",D70="MDU-KD"),(IF($O$3="RAB NON MDU","PLN KD",G70*F70)),0)</f>
        <v>0</v>
      </c>
      <c r="I70" s="361">
        <f t="shared" ref="I70:I76" ca="1" si="25">IF(D70="HDW",G70*F70,0)</f>
        <v>0</v>
      </c>
      <c r="J70" s="361">
        <f t="shared" ref="J70:J76" ca="1" si="26">IF(D70="JASA",G70*F70,0)</f>
        <v>0</v>
      </c>
      <c r="K70" s="362">
        <f t="shared" ref="K70:K76" ca="1" si="27">SUM(H70:J70)</f>
        <v>0</v>
      </c>
    </row>
    <row r="71" spans="2:11">
      <c r="B71" s="509">
        <v>1</v>
      </c>
      <c r="C71" s="109" t="s">
        <v>482</v>
      </c>
      <c r="D71" s="358" t="s">
        <v>1623</v>
      </c>
      <c r="E71" s="359" t="str">
        <f ca="1">IF(B71="+","Unit",IF(ISERROR(OFFSET('HARGA SATUAN'!$E$6,MATCH(RAB!C71,'HARGA SATUAN'!$C$7:$C$1492,0),0)),"",OFFSET('HARGA SATUAN'!$E$6,MATCH(RAB!C71,'HARGA SATUAN'!$C$7:$C$1492,0),0)))</f>
        <v>Bh</v>
      </c>
      <c r="F71" s="511">
        <f>F70*1</f>
        <v>1</v>
      </c>
      <c r="G71" s="360">
        <f ca="1">IF(ISERROR(OFFSET('HARGA SATUAN'!$I$6,MATCH(RAB!C71,'HARGA SATUAN'!$C$7:$C$1492,0),0)),0,OFFSET('HARGA SATUAN'!$I$6,MATCH(RAB!C71,'HARGA SATUAN'!$C$7:$C$1492,0),0))</f>
        <v>327600</v>
      </c>
      <c r="H71" s="361">
        <f t="shared" si="24"/>
        <v>0</v>
      </c>
      <c r="I71" s="361">
        <f t="shared" si="25"/>
        <v>0</v>
      </c>
      <c r="J71" s="361">
        <f t="shared" si="26"/>
        <v>0</v>
      </c>
      <c r="K71" s="362">
        <f t="shared" si="27"/>
        <v>0</v>
      </c>
    </row>
    <row r="72" spans="2:11">
      <c r="B72" s="509">
        <v>2</v>
      </c>
      <c r="C72" s="515" t="s">
        <v>493</v>
      </c>
      <c r="D72" s="358" t="str">
        <f ca="1">IF(ISERROR(OFFSET('HARGA SATUAN'!$D$6,MATCH(RAB!C72,'HARGA SATUAN'!$C$7:$C$1492,0),0)),"",OFFSET('HARGA SATUAN'!$D$6,MATCH(RAB!C72,'HARGA SATUAN'!$C$7:$C$1492,0),0))</f>
        <v>MDU-KD</v>
      </c>
      <c r="E72" s="359" t="str">
        <f ca="1">IF(B72="+","Unit",IF(ISERROR(OFFSET('HARGA SATUAN'!$E$6,MATCH(RAB!C72,'HARGA SATUAN'!$C$7:$C$1492,0),0)),"",OFFSET('HARGA SATUAN'!$E$6,MATCH(RAB!C72,'HARGA SATUAN'!$C$7:$C$1492,0),0)))</f>
        <v>Bh</v>
      </c>
      <c r="F72" s="511">
        <f>F70*1</f>
        <v>1</v>
      </c>
      <c r="G72" s="360">
        <f ca="1">IF(ISERROR(OFFSET('HARGA SATUAN'!$I$6,MATCH(RAB!C72,'HARGA SATUAN'!$C$7:$C$1492,0),0)),0,OFFSET('HARGA SATUAN'!$I$6,MATCH(RAB!C72,'HARGA SATUAN'!$C$7:$C$1492,0),0))</f>
        <v>39000</v>
      </c>
      <c r="H72" s="361">
        <f t="shared" ca="1" si="24"/>
        <v>39000</v>
      </c>
      <c r="I72" s="361">
        <f t="shared" ca="1" si="25"/>
        <v>0</v>
      </c>
      <c r="J72" s="361">
        <f t="shared" ca="1" si="26"/>
        <v>0</v>
      </c>
      <c r="K72" s="362">
        <f t="shared" ca="1" si="27"/>
        <v>39000</v>
      </c>
    </row>
    <row r="73" spans="2:11">
      <c r="B73" s="509">
        <v>3</v>
      </c>
      <c r="C73" s="510" t="s">
        <v>74</v>
      </c>
      <c r="D73" s="358" t="s">
        <v>1623</v>
      </c>
      <c r="E73" s="359" t="str">
        <f ca="1">IF(B73="+","Unit",IF(ISERROR(OFFSET('HARGA SATUAN'!$E$6,MATCH(RAB!C73,'HARGA SATUAN'!$C$7:$C$1492,0),0)),"",OFFSET('HARGA SATUAN'!$E$6,MATCH(RAB!C73,'HARGA SATUAN'!$C$7:$C$1492,0),0)))</f>
        <v>Mtr</v>
      </c>
      <c r="F73" s="511">
        <v>20</v>
      </c>
      <c r="G73" s="360">
        <f ca="1">IF(ISERROR(OFFSET('HARGA SATUAN'!$I$6,MATCH(RAB!C73,'HARGA SATUAN'!$C$7:$C$1492,0),0)),0,OFFSET('HARGA SATUAN'!$I$6,MATCH(RAB!C73,'HARGA SATUAN'!$C$7:$C$1492,0),0))</f>
        <v>6600</v>
      </c>
      <c r="H73" s="361">
        <f t="shared" si="24"/>
        <v>0</v>
      </c>
      <c r="I73" s="361">
        <f t="shared" si="25"/>
        <v>0</v>
      </c>
      <c r="J73" s="361">
        <f t="shared" si="26"/>
        <v>0</v>
      </c>
      <c r="K73" s="362">
        <f t="shared" si="27"/>
        <v>0</v>
      </c>
    </row>
    <row r="74" spans="2:11">
      <c r="B74" s="509">
        <v>4</v>
      </c>
      <c r="C74" s="510" t="s">
        <v>798</v>
      </c>
      <c r="D74" s="358" t="str">
        <f ca="1">IF(ISERROR(OFFSET('HARGA SATUAN'!$D$6,MATCH(RAB!C74,'HARGA SATUAN'!$C$7:$C$1492,0),0)),"",OFFSET('HARGA SATUAN'!$D$6,MATCH(RAB!C74,'HARGA SATUAN'!$C$7:$C$1492,0),0))</f>
        <v>JASA</v>
      </c>
      <c r="E74" s="359" t="str">
        <f ca="1">IF(B74="+","Unit",IF(ISERROR(OFFSET('HARGA SATUAN'!$E$6,MATCH(RAB!C74,'HARGA SATUAN'!$C$7:$C$1492,0),0)),"",OFFSET('HARGA SATUAN'!$E$6,MATCH(RAB!C74,'HARGA SATUAN'!$C$7:$C$1492,0),0)))</f>
        <v>Unit</v>
      </c>
      <c r="F74" s="511">
        <f>F70*1</f>
        <v>1</v>
      </c>
      <c r="G74" s="360">
        <f ca="1">IF(ISERROR(OFFSET('HARGA SATUAN'!$I$6,MATCH(RAB!C74,'HARGA SATUAN'!$C$7:$C$1492,0),0)),0,OFFSET('HARGA SATUAN'!$I$6,MATCH(RAB!C74,'HARGA SATUAN'!$C$7:$C$1492,0),0))</f>
        <v>54400</v>
      </c>
      <c r="H74" s="361">
        <f t="shared" ca="1" si="24"/>
        <v>0</v>
      </c>
      <c r="I74" s="361">
        <f t="shared" ca="1" si="25"/>
        <v>0</v>
      </c>
      <c r="J74" s="361">
        <f t="shared" ca="1" si="26"/>
        <v>54400</v>
      </c>
      <c r="K74" s="362">
        <f t="shared" ca="1" si="27"/>
        <v>54400</v>
      </c>
    </row>
    <row r="75" spans="2:11">
      <c r="B75" s="509"/>
      <c r="C75" s="510"/>
      <c r="D75" s="358" t="str">
        <f ca="1">IF(ISERROR(OFFSET('HARGA SATUAN'!$D$6,MATCH(RAB!C75,'HARGA SATUAN'!$C$7:$C$1492,0),0)),"",OFFSET('HARGA SATUAN'!$D$6,MATCH(RAB!C75,'HARGA SATUAN'!$C$7:$C$1492,0),0))</f>
        <v/>
      </c>
      <c r="E75" s="359" t="str">
        <f ca="1">IF(B75="+","Unit",IF(ISERROR(OFFSET('HARGA SATUAN'!$E$6,MATCH(RAB!C75,'HARGA SATUAN'!$C$7:$C$1492,0),0)),"",OFFSET('HARGA SATUAN'!$E$6,MATCH(RAB!C75,'HARGA SATUAN'!$C$7:$C$1492,0),0)))</f>
        <v/>
      </c>
      <c r="F75" s="368"/>
      <c r="G75" s="360">
        <f ca="1">IF(ISERROR(OFFSET('HARGA SATUAN'!$I$6,MATCH(RAB!C75,'HARGA SATUAN'!$C$7:$C$1492,0),0)),0,OFFSET('HARGA SATUAN'!$I$6,MATCH(RAB!C75,'HARGA SATUAN'!$C$7:$C$1492,0),0))</f>
        <v>0</v>
      </c>
      <c r="H75" s="361">
        <f t="shared" ca="1" si="24"/>
        <v>0</v>
      </c>
      <c r="I75" s="361">
        <f t="shared" ca="1" si="25"/>
        <v>0</v>
      </c>
      <c r="J75" s="361">
        <f t="shared" ca="1" si="26"/>
        <v>0</v>
      </c>
      <c r="K75" s="362">
        <f t="shared" ca="1" si="27"/>
        <v>0</v>
      </c>
    </row>
    <row r="76" spans="2:11">
      <c r="B76" s="366" t="s">
        <v>22</v>
      </c>
      <c r="C76" s="367" t="s">
        <v>1611</v>
      </c>
      <c r="D76" s="358" t="str">
        <f ca="1">IF(ISERROR(OFFSET('HARGA SATUAN'!$D$6,MATCH(RAB!C76,'HARGA SATUAN'!$C$7:$C$1492,0),0)),"",OFFSET('HARGA SATUAN'!$D$6,MATCH(RAB!C76,'HARGA SATUAN'!$C$7:$C$1492,0),0))</f>
        <v/>
      </c>
      <c r="E76" s="359" t="str">
        <f ca="1">IF(B76="+","Unit",IF(ISERROR(OFFSET('HARGA SATUAN'!$E$6,MATCH(RAB!C76,'HARGA SATUAN'!$C$7:$C$1492,0),0)),"",OFFSET('HARGA SATUAN'!$E$6,MATCH(RAB!C76,'HARGA SATUAN'!$C$7:$C$1492,0),0)))</f>
        <v/>
      </c>
      <c r="F76" s="368"/>
      <c r="G76" s="360">
        <f ca="1">IF(ISERROR(OFFSET('HARGA SATUAN'!$I$6,MATCH(RAB!C76,'HARGA SATUAN'!$C$7:$C$1492,0),0)),0,OFFSET('HARGA SATUAN'!$I$6,MATCH(RAB!C76,'HARGA SATUAN'!$C$7:$C$1492,0),0))</f>
        <v>0</v>
      </c>
      <c r="H76" s="361">
        <f t="shared" ca="1" si="24"/>
        <v>0</v>
      </c>
      <c r="I76" s="361">
        <f t="shared" ca="1" si="25"/>
        <v>0</v>
      </c>
      <c r="J76" s="361">
        <f t="shared" ca="1" si="26"/>
        <v>0</v>
      </c>
      <c r="K76" s="362">
        <f t="shared" ca="1" si="27"/>
        <v>0</v>
      </c>
    </row>
    <row r="77" spans="2:11" hidden="1">
      <c r="B77" s="373"/>
      <c r="C77" s="372"/>
      <c r="D77" s="358" t="str">
        <f ca="1">IF(ISERROR(OFFSET('HARGA SATUAN'!$D$6,MATCH(RAB!C77,'HARGA SATUAN'!$C$7:$C$1492,0),0)),"",OFFSET('HARGA SATUAN'!$D$6,MATCH(RAB!C77,'HARGA SATUAN'!$C$7:$C$1492,0),0))</f>
        <v/>
      </c>
      <c r="E77" s="359" t="str">
        <f ca="1">IF(B77="+","Unit",IF(ISERROR(OFFSET('HARGA SATUAN'!$E$6,MATCH(RAB!C77,'HARGA SATUAN'!$C$7:$C$1492,0),0)),"",OFFSET('HARGA SATUAN'!$E$6,MATCH(RAB!C77,'HARGA SATUAN'!$C$7:$C$1492,0),0)))</f>
        <v/>
      </c>
      <c r="F77" s="368"/>
      <c r="G77" s="360">
        <f ca="1">IF(ISERROR(OFFSET('HARGA SATUAN'!$I$6,MATCH(RAB!C77,'HARGA SATUAN'!$C$7:$C$1492,0),0)),0,OFFSET('HARGA SATUAN'!$I$6,MATCH(RAB!C77,'HARGA SATUAN'!$C$7:$C$1492,0),0))</f>
        <v>0</v>
      </c>
      <c r="H77" s="361">
        <f t="shared" ref="H77:H78" ca="1" si="28">IF(OR(D77="MDU",D77="MDU-KD"),(IF($O$3="RAB NON MDU","PLN KD",G77*F77)),0)</f>
        <v>0</v>
      </c>
      <c r="I77" s="361">
        <f t="shared" ref="I77:I78" ca="1" si="29">IF(D77="HDW",G77*F77,0)</f>
        <v>0</v>
      </c>
      <c r="J77" s="361">
        <f t="shared" ref="J77:J78" ca="1" si="30">IF(D77="JASA",G77*F77,0)</f>
        <v>0</v>
      </c>
      <c r="K77" s="362">
        <f t="shared" ref="K77:K78" ca="1" si="31">SUM(H77:J77)</f>
        <v>0</v>
      </c>
    </row>
    <row r="78" spans="2:11">
      <c r="B78" s="374"/>
      <c r="C78" s="375" t="s">
        <v>475</v>
      </c>
      <c r="D78" s="358" t="str">
        <f ca="1">IF(ISERROR(OFFSET('HARGA SATUAN'!$D$6,MATCH(RAB!C78,'HARGA SATUAN'!$C$7:$C$1492,0),0)),"",OFFSET('HARGA SATUAN'!$D$6,MATCH(RAB!C78,'HARGA SATUAN'!$C$7:$C$1492,0),0))</f>
        <v/>
      </c>
      <c r="E78" s="359" t="str">
        <f ca="1">IF(B78="+","Unit",IF(ISERROR(OFFSET('HARGA SATUAN'!$E$6,MATCH(RAB!C78,'HARGA SATUAN'!$C$7:$C$1492,0),0)),"",OFFSET('HARGA SATUAN'!$E$6,MATCH(RAB!C78,'HARGA SATUAN'!$C$7:$C$1492,0),0)))</f>
        <v/>
      </c>
      <c r="F78" s="368"/>
      <c r="G78" s="360">
        <f ca="1">IF(ISERROR(OFFSET('HARGA SATUAN'!$I$6,MATCH(RAB!C78,'HARGA SATUAN'!$C$7:$C$1492,0),0)),0,OFFSET('HARGA SATUAN'!$I$6,MATCH(RAB!C78,'HARGA SATUAN'!$C$7:$C$1492,0),0))</f>
        <v>0</v>
      </c>
      <c r="H78" s="361">
        <f t="shared" ca="1" si="28"/>
        <v>0</v>
      </c>
      <c r="I78" s="361">
        <f t="shared" ca="1" si="29"/>
        <v>0</v>
      </c>
      <c r="J78" s="361">
        <f t="shared" ca="1" si="30"/>
        <v>0</v>
      </c>
      <c r="K78" s="362">
        <f t="shared" ca="1" si="31"/>
        <v>0</v>
      </c>
    </row>
    <row r="79" spans="2:11">
      <c r="B79" s="377">
        <v>1</v>
      </c>
      <c r="C79" s="378" t="s">
        <v>1091</v>
      </c>
      <c r="D79" s="379" t="str">
        <f ca="1">IF(ISERROR(OFFSET('HARGA SATUAN'!$D$6,MATCH(RAB!C79,'HARGA SATUAN'!$C$7:$C$1492,0),0)),"",OFFSET('HARGA SATUAN'!$D$6,MATCH(RAB!C79,'HARGA SATUAN'!$C$7:$C$1492,0),0))</f>
        <v>JASA</v>
      </c>
      <c r="E79" s="380" t="str">
        <f ca="1">IF(ISERROR(OFFSET('HARGA SATUAN'!$E$6,MATCH(RAB!C79,'HARGA SATUAN'!$C$7:$C$1492,0),0)),"",OFFSET('HARGA SATUAN'!$E$6,MATCH(RAB!C79,'HARGA SATUAN'!$C$7:$C$1492,0),0))</f>
        <v>Lot</v>
      </c>
      <c r="F79" s="381">
        <v>1</v>
      </c>
      <c r="G79" s="382">
        <f ca="1">IF(ISERROR(OFFSET('HARGA SATUAN'!$I$6,MATCH(RAB!C79,'HARGA SATUAN'!$C$7:$C$1492,0),0)),0,OFFSET('HARGA SATUAN'!$I$6,MATCH(RAB!C79,'HARGA SATUAN'!$C$7:$C$1492,0),0))</f>
        <v>2.5000000000000001E-2</v>
      </c>
      <c r="H79" s="383"/>
      <c r="I79" s="383"/>
      <c r="J79" s="383">
        <f ca="1">SUM(K15:K19)*G79</f>
        <v>678533.33333333337</v>
      </c>
      <c r="K79" s="384">
        <f ca="1">SUM(H79:J79)</f>
        <v>678533.33333333337</v>
      </c>
    </row>
    <row r="80" spans="2:11">
      <c r="B80" s="385"/>
      <c r="C80" s="386"/>
      <c r="D80" s="358" t="str">
        <f ca="1">IF(ISERROR(OFFSET('HARGA SATUAN'!$D$6,MATCH(RAB!C80,'HARGA SATUAN'!$C$7:$C$1492,0),0)),"",OFFSET('HARGA SATUAN'!$D$6,MATCH(RAB!C80,'HARGA SATUAN'!$C$7:$C$1492,0),0))</f>
        <v/>
      </c>
      <c r="E80" s="359" t="str">
        <f ca="1">IF(ISERROR(OFFSET('HARGA SATUAN'!$E$6,MATCH(RAB!C80,'HARGA SATUAN'!$C$7:$C$1492,0),0)),"",OFFSET('HARGA SATUAN'!$E$6,MATCH(RAB!C80,'HARGA SATUAN'!$C$7:$C$1492,0),0))</f>
        <v/>
      </c>
      <c r="F80" s="376"/>
      <c r="G80" s="360" t="str">
        <f ca="1">IF(ISERROR(OFFSET('HARGA SATUAN'!$I$6,MATCH(RAB!C80,'HARGA SATUAN'!$C$7:$C$1492,0),0)),"",OFFSET('HARGA SATUAN'!$I$6,MATCH(RAB!C80,'HARGA SATUAN'!$C$7:$C$1492,0),0))</f>
        <v/>
      </c>
      <c r="H80" s="361">
        <f ca="1">IF(OR(D80="MDU",D80="MDU-KD"),IF(G80="PLN",0,G80*F80),0)</f>
        <v>0</v>
      </c>
      <c r="I80" s="361">
        <f ca="1">IF(D80="HDW",IF(G80="PLN",0,G80*F80),0)</f>
        <v>0</v>
      </c>
      <c r="J80" s="361">
        <f ca="1">IF(D80="JASA",IF(G80="PLN",0,G80*F80),0)</f>
        <v>0</v>
      </c>
      <c r="K80" s="362">
        <f ca="1">SUM(H80:J80)</f>
        <v>0</v>
      </c>
    </row>
    <row r="81" spans="2:13" ht="15.75" thickBot="1">
      <c r="B81" s="387"/>
      <c r="C81" s="388"/>
      <c r="D81" s="389"/>
      <c r="E81" s="390"/>
      <c r="F81" s="390"/>
      <c r="G81" s="390"/>
      <c r="H81" s="391"/>
      <c r="I81" s="391"/>
      <c r="J81" s="391"/>
      <c r="K81" s="392"/>
    </row>
    <row r="82" spans="2:13">
      <c r="B82" s="393"/>
      <c r="C82" s="618" t="s">
        <v>1008</v>
      </c>
      <c r="D82" s="618"/>
      <c r="E82" s="618"/>
      <c r="F82" s="618"/>
      <c r="G82" s="394" t="s">
        <v>9</v>
      </c>
      <c r="H82" s="395">
        <f ca="1">SUM(H14:H80)</f>
        <v>22211800</v>
      </c>
      <c r="I82" s="395">
        <f ca="1">SUM(I14:I80)</f>
        <v>28956591.239999998</v>
      </c>
      <c r="J82" s="395">
        <f ca="1">SUM(J14:J80)</f>
        <v>2058666.666666667</v>
      </c>
      <c r="K82" s="395">
        <f ca="1">SUM(K14:K80)</f>
        <v>53227057.906666666</v>
      </c>
    </row>
    <row r="83" spans="2:13">
      <c r="B83" s="396"/>
      <c r="C83" s="634" t="s">
        <v>1457</v>
      </c>
      <c r="D83" s="634"/>
      <c r="E83" s="634"/>
      <c r="F83" s="634"/>
      <c r="G83" s="397" t="s">
        <v>9</v>
      </c>
      <c r="H83" s="398">
        <f ca="1">H82*0.11</f>
        <v>2443298</v>
      </c>
      <c r="I83" s="398">
        <f ca="1">I82*0.11</f>
        <v>3185225.0363999996</v>
      </c>
      <c r="J83" s="398">
        <f ca="1">J82*0.11</f>
        <v>226453.33333333337</v>
      </c>
      <c r="K83" s="398">
        <f ca="1">K82*0.11</f>
        <v>5854976.3697333336</v>
      </c>
    </row>
    <row r="84" spans="2:13" ht="15.75" thickBot="1">
      <c r="B84" s="396"/>
      <c r="C84" s="632" t="s">
        <v>463</v>
      </c>
      <c r="D84" s="632"/>
      <c r="E84" s="632"/>
      <c r="F84" s="632"/>
      <c r="G84" s="399" t="s">
        <v>9</v>
      </c>
      <c r="H84" s="400">
        <f ca="1">SUM(H82:H83)</f>
        <v>24655098</v>
      </c>
      <c r="I84" s="400">
        <f ca="1">SUM(I82:I83)</f>
        <v>32141816.2764</v>
      </c>
      <c r="J84" s="399">
        <f ca="1">SUM(J82:J83)</f>
        <v>2285120.0000000005</v>
      </c>
      <c r="K84" s="399">
        <f ca="1">SUM(K82:K83)</f>
        <v>59082034.2764</v>
      </c>
      <c r="M84" s="482"/>
    </row>
    <row r="85" spans="2:13">
      <c r="B85" s="635" t="str">
        <f ca="1">"Terbilang : "&amp;PROPER(IF(K84=0,"nol",IF(K84&lt;0,"minus ","")&amp; SUBSTITUTE(TRIM(SUBSTITUTE(SUBSTITUTE(SUBSTITUTE(SUBSTITUTE(SUBSTITUTE(SUBSTITUTE(SUBSTITUTE(SUBSTITUTE(SUBSTITUTE(SUBSTITUTE(SUBSTITUTE(SUBSTITUTE(SUBSTITUTE(SUBSTITUTE(SUBSTITUTE(SUBSTITUTE(SUBSTITUTE(SUBSTITUTE(SUBSTITUTE(SUBSTITUTE(SUBSTITUTE(SUBSTITUTE(SUBSTITUTE(SUBSTITUTE( IF(--MID(TEXT(ABS(K84),"000000000000000"),1,3)=0,"",MID(TEXT(ABS(K84),"000000000000000"),1,1)&amp;" ratus "&amp;MID(TEXT(ABS(K84),"000000000000000"),2,1)&amp;" puluh "&amp;MID(TEXT(ABS(K84),"000000000000000"),3,1)&amp;" trilyun ")&amp; IF(--MID(TEXT(ABS(K84),"000000000000000"),4,3)=0,"",MID(TEXT(ABS(K84),"000000000000000"),4,1)&amp;" ratus "&amp;MID(TEXT(ABS(K84),"000000000000000"),5,1)&amp;" puluh "&amp;MID(TEXT(ABS(K84),"000000000000000"),6,1)&amp;" milyar ")&amp; IF(--MID(TEXT(ABS(K84),"000000000000000"),7,3)=0,"",MID(TEXT(ABS(K84),"000000000000000"),7,1)&amp;" ratus "&amp;MID(TEXT(ABS(K84),"000000000000000"),8,1)&amp;" puluh "&amp;MID(TEXT(ABS(K84),"000000000000000"),9,1)&amp;" juta ")&amp; IF(--MID(TEXT(ABS(K84),"000000000000000"),10,3)=0,"",IF(--MID(TEXT(ABS(K84),"000000000000000"),10,3)=1,"*",MID(TEXT(ABS(K84),"000000000000000"),10,1)&amp;" ratus "&amp;MID(TEXT(ABS(K84),"000000000000000"),11,1)&amp;" puluh ")&amp;MID(TEXT(ABS(K84),"000000000000000"),12,1)&amp;" ribu ")&amp; IF(--MID(TEXT(ABS(K84),"000000000000000"),13,3)=0,"",MID(TEXT(ABS(K84),"000000000000000"),13,1)&amp;" ratus "&amp;MID(TEXT(ABS(K84),"000000000000000"),14,1)&amp;" puluh "&amp;MID(TEXT(ABS(K84),"000000000000000"),15,1)),1,"satu"),2,"dua"),3,"tiga"),4,"empat"),5,"lima"),6,"enam"),7,"tujuh"),8,"delapan"),9,"sembilan"),"0 ratus",""),"0 puluh",""),"satu puluh 0","sepuluh"),"satu puluh satu","sebelas"),"satu puluh dua","dua belas"),"satu puluh tiga","tiga belas"),"satu puluh empat","empat belas"),"satu puluh lima","lima belas"),"satu puluh enam","enam belas"),"satu puluh tujuh","tujuh belas"),"satu puluh delapan","delapan belas"),"satu puluh sembilan","sembilan belas"),"satu ratus","seratus"),"*satu ribu","seribu"),0,""))," "," ")))&amp;" Rupiah"</f>
        <v>Terbilang : Lima Puluh Sembilan Juta Delapan Puluh Dua Ribu Tiga Puluh Empat Rupiah</v>
      </c>
      <c r="C85" s="636"/>
      <c r="D85" s="636"/>
      <c r="E85" s="636"/>
      <c r="F85" s="636"/>
      <c r="G85" s="636"/>
      <c r="H85" s="636"/>
      <c r="I85" s="636"/>
      <c r="J85" s="636"/>
      <c r="K85" s="637"/>
    </row>
    <row r="86" spans="2:13">
      <c r="B86" s="638"/>
      <c r="C86" s="639"/>
      <c r="D86" s="639"/>
      <c r="E86" s="639"/>
      <c r="F86" s="639"/>
      <c r="G86" s="639"/>
      <c r="H86" s="639"/>
      <c r="I86" s="639"/>
      <c r="J86" s="639"/>
      <c r="K86" s="640"/>
    </row>
    <row r="87" spans="2:13" ht="15.75" thickBot="1">
      <c r="B87" s="401" t="str">
        <f>"Harga yang dipakai adalah "&amp;'HARGA SATUAN'!I5&amp;""</f>
        <v>Harga yang dipakai adalah RAB HSS 2023</v>
      </c>
      <c r="C87" s="402"/>
      <c r="D87" s="403"/>
      <c r="E87" s="403"/>
      <c r="F87" s="403"/>
      <c r="G87" s="404"/>
      <c r="H87" s="404"/>
      <c r="I87" s="404"/>
      <c r="J87" s="404"/>
      <c r="K87" s="405"/>
    </row>
    <row r="88" spans="2:13">
      <c r="C88" s="406"/>
      <c r="E88" s="408"/>
      <c r="F88" s="408"/>
      <c r="G88" s="408"/>
    </row>
    <row r="89" spans="2:13" hidden="1">
      <c r="C89" s="337"/>
      <c r="E89" s="408"/>
      <c r="F89" s="408"/>
      <c r="G89" s="408"/>
      <c r="H89" s="641"/>
      <c r="I89" s="641"/>
      <c r="J89" s="642"/>
      <c r="K89" s="642"/>
    </row>
    <row r="90" spans="2:13">
      <c r="C90" s="337"/>
      <c r="E90" s="408"/>
      <c r="F90" s="408"/>
      <c r="G90" s="408"/>
      <c r="H90" s="409"/>
      <c r="I90" s="631" t="s">
        <v>1627</v>
      </c>
      <c r="J90" s="631"/>
      <c r="K90" s="631"/>
    </row>
    <row r="91" spans="2:13">
      <c r="C91" s="337"/>
      <c r="E91" s="408"/>
      <c r="F91" s="408"/>
      <c r="G91" s="408"/>
      <c r="H91" s="409"/>
      <c r="I91" s="631" t="s">
        <v>1628</v>
      </c>
      <c r="J91" s="631"/>
      <c r="K91" s="631"/>
    </row>
    <row r="92" spans="2:13">
      <c r="C92" s="337"/>
      <c r="E92" s="408"/>
      <c r="F92" s="408"/>
      <c r="G92" s="408"/>
      <c r="H92" s="410"/>
      <c r="I92" s="411"/>
      <c r="J92" s="411"/>
      <c r="K92" s="411"/>
    </row>
    <row r="93" spans="2:13">
      <c r="C93" s="337"/>
      <c r="E93" s="408"/>
      <c r="F93" s="408"/>
      <c r="G93" s="408"/>
      <c r="H93" s="410"/>
      <c r="I93" s="410"/>
      <c r="J93" s="410"/>
      <c r="K93" s="410"/>
    </row>
    <row r="94" spans="2:13" hidden="1">
      <c r="C94" s="337"/>
      <c r="E94" s="408"/>
      <c r="F94" s="408"/>
      <c r="G94" s="408"/>
      <c r="H94" s="410"/>
      <c r="I94" s="410"/>
      <c r="J94" s="410"/>
      <c r="K94" s="410"/>
    </row>
    <row r="95" spans="2:13" hidden="1">
      <c r="C95" s="337"/>
      <c r="E95" s="408"/>
      <c r="F95" s="408"/>
      <c r="G95" s="408"/>
      <c r="H95" s="410"/>
      <c r="I95" s="410"/>
      <c r="J95" s="410"/>
      <c r="K95" s="410"/>
    </row>
    <row r="96" spans="2:13">
      <c r="C96" s="337"/>
      <c r="E96" s="408"/>
      <c r="F96" s="408"/>
      <c r="G96" s="408"/>
      <c r="H96" s="412"/>
      <c r="I96" s="631" t="s">
        <v>1629</v>
      </c>
      <c r="J96" s="631"/>
      <c r="K96" s="631"/>
    </row>
    <row r="97" spans="3:11">
      <c r="C97" s="406"/>
      <c r="E97" s="408"/>
      <c r="F97" s="408"/>
      <c r="G97" s="408"/>
      <c r="H97" s="410"/>
      <c r="I97" s="410"/>
      <c r="J97" s="410"/>
      <c r="K97" s="410"/>
    </row>
    <row r="98" spans="3:11">
      <c r="C98" s="406"/>
      <c r="E98" s="408"/>
      <c r="F98" s="408"/>
      <c r="G98" s="408"/>
      <c r="H98" s="410"/>
      <c r="I98" s="410"/>
      <c r="J98" s="410"/>
      <c r="K98" s="410"/>
    </row>
    <row r="99" spans="3:11">
      <c r="C99" s="406"/>
      <c r="E99" s="408"/>
      <c r="F99" s="408"/>
      <c r="G99" s="408"/>
      <c r="H99" s="410"/>
      <c r="I99" s="410"/>
      <c r="J99" s="410"/>
      <c r="K99" s="410"/>
    </row>
  </sheetData>
  <sheetProtection sort="0" autoFilter="0"/>
  <protectedRanges>
    <protectedRange sqref="B77 B70:B75" name="Range1_1"/>
    <protectedRange sqref="F45:F60 F66:F78 F14:F43" name="Range1_1_2_2"/>
    <protectedRange sqref="C77 C70:C73" name="Range1_1_1"/>
    <protectedRange sqref="C74:C75" name="Range1_1_3_2"/>
    <protectedRange sqref="C16" name="Range1_1_3_5"/>
    <protectedRange sqref="C17" name="Range1_1_3_6"/>
    <protectedRange sqref="C18" name="Range1_1_3"/>
    <protectedRange sqref="G44" name="Range1_3_7"/>
    <protectedRange sqref="C43" name="Range1_1_3_4"/>
    <protectedRange sqref="C44" name="Range1_1_3_7"/>
  </protectedRanges>
  <mergeCells count="22">
    <mergeCell ref="I91:K91"/>
    <mergeCell ref="I96:K96"/>
    <mergeCell ref="C84:F84"/>
    <mergeCell ref="G6:K6"/>
    <mergeCell ref="I90:K90"/>
    <mergeCell ref="C83:F83"/>
    <mergeCell ref="B85:K86"/>
    <mergeCell ref="H89:K89"/>
    <mergeCell ref="H11:K11"/>
    <mergeCell ref="H12:H13"/>
    <mergeCell ref="J12:J13"/>
    <mergeCell ref="K12:K13"/>
    <mergeCell ref="O3:P4"/>
    <mergeCell ref="B4:K4"/>
    <mergeCell ref="C82:F82"/>
    <mergeCell ref="B11:B13"/>
    <mergeCell ref="C11:C13"/>
    <mergeCell ref="D11:D13"/>
    <mergeCell ref="E11:E13"/>
    <mergeCell ref="F11:F13"/>
    <mergeCell ref="G11:G13"/>
    <mergeCell ref="I12:I13"/>
  </mergeCells>
  <phoneticPr fontId="139" type="noConversion"/>
  <conditionalFormatting sqref="C15:C19">
    <cfRule type="cellIs" dxfId="9" priority="17" operator="equal">
      <formula>0</formula>
    </cfRule>
  </conditionalFormatting>
  <conditionalFormatting sqref="C67">
    <cfRule type="cellIs" dxfId="8" priority="105" operator="equal">
      <formula>0</formula>
    </cfRule>
  </conditionalFormatting>
  <conditionalFormatting sqref="C71">
    <cfRule type="cellIs" dxfId="7" priority="10" operator="equal">
      <formula>0</formula>
    </cfRule>
  </conditionalFormatting>
  <conditionalFormatting sqref="C76">
    <cfRule type="cellIs" dxfId="6" priority="11" operator="equal">
      <formula>0</formula>
    </cfRule>
  </conditionalFormatting>
  <conditionalFormatting sqref="D44:G44">
    <cfRule type="cellIs" dxfId="5" priority="4" operator="equal">
      <formula>0</formula>
    </cfRule>
  </conditionalFormatting>
  <conditionalFormatting sqref="E1:E3 G1:G13 E5:E13 H12:I12 O13 S14:V19 H44:K44 E79:G79 H79:K81 E80:H80 E81:F81 E45:K78 E14:K34 E35:E40 G35:K40 E41:K43">
    <cfRule type="cellIs" dxfId="4" priority="1060" stopIfTrue="1" operator="equal">
      <formula>0</formula>
    </cfRule>
  </conditionalFormatting>
  <conditionalFormatting sqref="G80:G65546 E85:E65546">
    <cfRule type="cellIs" dxfId="3" priority="194" stopIfTrue="1" operator="equal">
      <formula>0</formula>
    </cfRule>
  </conditionalFormatting>
  <conditionalFormatting sqref="C43">
    <cfRule type="cellIs" dxfId="2" priority="3" operator="equal">
      <formula>0</formula>
    </cfRule>
  </conditionalFormatting>
  <conditionalFormatting sqref="C44">
    <cfRule type="cellIs" dxfId="1" priority="2" operator="equal">
      <formula>0</formula>
    </cfRule>
  </conditionalFormatting>
  <conditionalFormatting sqref="F35:F40">
    <cfRule type="cellIs" dxfId="0" priority="1" stopIfTrue="1" operator="equal">
      <formula>0</formula>
    </cfRule>
  </conditionalFormatting>
  <dataValidations count="4">
    <dataValidation allowBlank="1" showInputMessage="1" showErrorMessage="1" errorTitle="PERINGATAN !!!" error="MDU / UPAH SALAH BOZ...." sqref="O11:Q11 F21:F33 F47:F53 F55:F57 F59 F61:F65 F35:F40 H14:K81" xr:uid="{00000000-0002-0000-0400-000000000000}"/>
    <dataValidation type="list" allowBlank="1" showInputMessage="1" showErrorMessage="1" errorTitle="PERINGATAN!!!" error="HARGA YANG DIPAKAI SALAH...." sqref="O3" xr:uid="{00000000-0002-0000-0400-000001000000}">
      <formula1>$U$1:$U$4</formula1>
    </dataValidation>
    <dataValidation allowBlank="1" showInputMessage="1" showErrorMessage="1" errorTitle="PERINGATAN!!!" error="HARGA YANG DIPAKAI SALAH...." sqref="Q3" xr:uid="{00000000-0002-0000-0400-000002000000}"/>
    <dataValidation type="list" allowBlank="1" showInputMessage="1" showErrorMessage="1" errorTitle="PERINGATAN !!!" error="GOLONGAN MATERIAL/JASA SALAH...." sqref="D44" xr:uid="{A7415706-BB3C-442B-8D39-2A2127D35574}">
      <formula1>#REF!</formula1>
    </dataValidation>
  </dataValidations>
  <printOptions horizontalCentered="1"/>
  <pageMargins left="0.27559055118110198" right="0.3" top="0.31496062992126" bottom="0.59055118110236204" header="0.31496062992126" footer="0.31496062992126"/>
  <pageSetup paperSize="9" scale="54" fitToHeight="30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11C97E-D646-4661-8C10-9B8942A1920C}">
  <sheetPr>
    <tabColor rgb="FFFF6699"/>
  </sheetPr>
  <dimension ref="C1:AD55"/>
  <sheetViews>
    <sheetView showGridLines="0" view="pageBreakPreview" topLeftCell="P41" zoomScale="145" zoomScaleNormal="115" zoomScaleSheetLayoutView="145" workbookViewId="0">
      <selection activeCell="Y52" sqref="Y52:AA55"/>
    </sheetView>
  </sheetViews>
  <sheetFormatPr defaultRowHeight="12"/>
  <cols>
    <col min="1" max="2" width="1.42578125" style="235" customWidth="1"/>
    <col min="3" max="3" width="7.42578125" style="235" customWidth="1"/>
    <col min="4" max="23" width="5.7109375" style="235" customWidth="1"/>
    <col min="24" max="24" width="6.28515625" style="235" customWidth="1"/>
    <col min="25" max="26" width="5.7109375" style="235" customWidth="1"/>
    <col min="27" max="27" width="6.5703125" style="235" customWidth="1"/>
    <col min="28" max="118" width="5.7109375" style="235" customWidth="1"/>
    <col min="119" max="16384" width="9.140625" style="235"/>
  </cols>
  <sheetData>
    <row r="1" spans="3:30" ht="12.75" thickBot="1"/>
    <row r="2" spans="3:30" ht="12.75" customHeight="1">
      <c r="C2" s="236"/>
      <c r="D2" s="237"/>
      <c r="E2" s="237"/>
      <c r="F2" s="237"/>
      <c r="G2" s="237"/>
      <c r="H2" s="237"/>
      <c r="I2" s="237"/>
      <c r="J2" s="237"/>
      <c r="K2" s="237"/>
      <c r="L2" s="237"/>
      <c r="M2" s="237"/>
      <c r="N2" s="237"/>
      <c r="O2" s="237"/>
      <c r="P2" s="237"/>
      <c r="Q2" s="237"/>
      <c r="R2" s="237"/>
      <c r="S2" s="237"/>
      <c r="T2" s="237"/>
      <c r="U2" s="237"/>
      <c r="V2" s="237"/>
      <c r="W2" s="645" t="s">
        <v>1439</v>
      </c>
      <c r="X2" s="646"/>
      <c r="Y2" s="646"/>
      <c r="Z2" s="646"/>
      <c r="AA2" s="646"/>
      <c r="AB2" s="646"/>
      <c r="AC2" s="646"/>
      <c r="AD2" s="647"/>
    </row>
    <row r="3" spans="3:30">
      <c r="C3" s="238"/>
      <c r="W3" s="648"/>
      <c r="X3" s="649"/>
      <c r="Y3" s="649"/>
      <c r="Z3" s="649"/>
      <c r="AA3" s="649"/>
      <c r="AB3" s="649"/>
      <c r="AC3" s="649"/>
      <c r="AD3" s="650"/>
    </row>
    <row r="4" spans="3:30">
      <c r="C4" s="238"/>
      <c r="W4" s="239" t="s">
        <v>987</v>
      </c>
      <c r="AD4" s="240"/>
    </row>
    <row r="5" spans="3:30">
      <c r="C5" s="238"/>
      <c r="W5" s="241" t="s">
        <v>991</v>
      </c>
      <c r="X5" s="651" t="s">
        <v>990</v>
      </c>
      <c r="Y5" s="651"/>
      <c r="Z5" s="651"/>
      <c r="AA5" s="651" t="s">
        <v>988</v>
      </c>
      <c r="AB5" s="651"/>
      <c r="AC5" s="651" t="s">
        <v>989</v>
      </c>
      <c r="AD5" s="652"/>
    </row>
    <row r="6" spans="3:30">
      <c r="C6" s="238"/>
      <c r="W6" s="241">
        <v>1</v>
      </c>
      <c r="X6" s="651" t="s">
        <v>993</v>
      </c>
      <c r="Y6" s="651"/>
      <c r="Z6" s="651"/>
      <c r="AA6" s="651"/>
      <c r="AB6" s="651"/>
      <c r="AC6" s="651"/>
      <c r="AD6" s="652"/>
    </row>
    <row r="7" spans="3:30">
      <c r="C7" s="238"/>
      <c r="E7" s="488" t="s">
        <v>1621</v>
      </c>
      <c r="W7" s="241">
        <v>2</v>
      </c>
      <c r="X7" s="651" t="s">
        <v>994</v>
      </c>
      <c r="Y7" s="651"/>
      <c r="Z7" s="651"/>
      <c r="AA7" s="651"/>
      <c r="AB7" s="651"/>
      <c r="AC7" s="651"/>
      <c r="AD7" s="652"/>
    </row>
    <row r="8" spans="3:30">
      <c r="C8" s="238"/>
      <c r="W8" s="241">
        <v>3</v>
      </c>
      <c r="X8" s="651" t="s">
        <v>995</v>
      </c>
      <c r="Y8" s="651"/>
      <c r="Z8" s="651"/>
      <c r="AA8" s="651"/>
      <c r="AB8" s="651"/>
      <c r="AC8" s="651"/>
      <c r="AD8" s="652"/>
    </row>
    <row r="9" spans="3:30">
      <c r="C9" s="238"/>
      <c r="W9" s="241">
        <v>4</v>
      </c>
      <c r="X9" s="651" t="s">
        <v>996</v>
      </c>
      <c r="Y9" s="651"/>
      <c r="Z9" s="651"/>
      <c r="AA9" s="651"/>
      <c r="AB9" s="651"/>
      <c r="AC9" s="651"/>
      <c r="AD9" s="652"/>
    </row>
    <row r="10" spans="3:30">
      <c r="C10" s="238"/>
      <c r="W10" s="241">
        <v>5</v>
      </c>
      <c r="X10" s="651" t="s">
        <v>997</v>
      </c>
      <c r="Y10" s="651"/>
      <c r="Z10" s="651"/>
      <c r="AA10" s="651"/>
      <c r="AB10" s="651"/>
      <c r="AC10" s="651"/>
      <c r="AD10" s="652"/>
    </row>
    <row r="11" spans="3:30">
      <c r="C11" s="238"/>
      <c r="W11" s="241">
        <v>6</v>
      </c>
      <c r="X11" s="651" t="s">
        <v>998</v>
      </c>
      <c r="Y11" s="651"/>
      <c r="Z11" s="651"/>
      <c r="AA11" s="651"/>
      <c r="AB11" s="651"/>
      <c r="AC11" s="651"/>
      <c r="AD11" s="652"/>
    </row>
    <row r="12" spans="3:30">
      <c r="C12" s="238"/>
      <c r="W12" s="241">
        <v>7</v>
      </c>
      <c r="X12" s="651" t="s">
        <v>999</v>
      </c>
      <c r="Y12" s="651"/>
      <c r="Z12" s="651"/>
      <c r="AA12" s="651"/>
      <c r="AB12" s="651"/>
      <c r="AC12" s="651"/>
      <c r="AD12" s="652"/>
    </row>
    <row r="13" spans="3:30" ht="12.75" customHeight="1">
      <c r="C13" s="238"/>
      <c r="W13" s="241">
        <v>8</v>
      </c>
      <c r="X13" s="651" t="s">
        <v>1000</v>
      </c>
      <c r="Y13" s="651"/>
      <c r="Z13" s="651"/>
      <c r="AA13" s="651"/>
      <c r="AB13" s="651"/>
      <c r="AC13" s="651"/>
      <c r="AD13" s="652"/>
    </row>
    <row r="14" spans="3:30">
      <c r="C14" s="238"/>
      <c r="W14" s="241">
        <v>9</v>
      </c>
      <c r="X14" s="651" t="s">
        <v>1001</v>
      </c>
      <c r="Y14" s="651"/>
      <c r="Z14" s="651"/>
      <c r="AA14" s="651"/>
      <c r="AB14" s="651"/>
      <c r="AC14" s="651"/>
      <c r="AD14" s="652"/>
    </row>
    <row r="15" spans="3:30">
      <c r="C15" s="238"/>
      <c r="W15" s="241">
        <v>10</v>
      </c>
      <c r="X15" s="651" t="s">
        <v>1010</v>
      </c>
      <c r="Y15" s="651"/>
      <c r="Z15" s="651"/>
      <c r="AA15" s="651"/>
      <c r="AB15" s="651"/>
      <c r="AC15" s="651"/>
      <c r="AD15" s="652"/>
    </row>
    <row r="16" spans="3:30">
      <c r="C16" s="238"/>
      <c r="W16" s="241">
        <v>11</v>
      </c>
      <c r="X16" s="651" t="s">
        <v>1455</v>
      </c>
      <c r="Y16" s="651"/>
      <c r="Z16" s="651"/>
      <c r="AA16" s="651"/>
      <c r="AB16" s="651"/>
      <c r="AC16" s="651"/>
      <c r="AD16" s="652"/>
    </row>
    <row r="17" spans="3:30">
      <c r="C17" s="238"/>
      <c r="S17" s="242"/>
      <c r="W17" s="241">
        <v>12</v>
      </c>
      <c r="X17" s="651" t="s">
        <v>1011</v>
      </c>
      <c r="Y17" s="651"/>
      <c r="Z17" s="651"/>
      <c r="AA17" s="651"/>
      <c r="AB17" s="651"/>
      <c r="AC17" s="651"/>
      <c r="AD17" s="652"/>
    </row>
    <row r="18" spans="3:30">
      <c r="C18" s="243"/>
      <c r="D18" s="244"/>
      <c r="E18" s="244"/>
      <c r="W18" s="241">
        <v>13</v>
      </c>
      <c r="X18" s="651"/>
      <c r="Y18" s="651"/>
      <c r="Z18" s="651"/>
      <c r="AA18" s="651"/>
      <c r="AB18" s="651"/>
      <c r="AC18" s="651"/>
      <c r="AD18" s="652"/>
    </row>
    <row r="19" spans="3:30">
      <c r="C19" s="238"/>
      <c r="W19" s="245"/>
      <c r="X19" s="668"/>
      <c r="Y19" s="668"/>
      <c r="Z19" s="668"/>
      <c r="AA19" s="668"/>
      <c r="AB19" s="668"/>
      <c r="AC19" s="668"/>
      <c r="AD19" s="669"/>
    </row>
    <row r="20" spans="3:30">
      <c r="C20" s="238"/>
      <c r="W20" s="653" t="s">
        <v>992</v>
      </c>
      <c r="X20" s="654"/>
      <c r="Y20" s="654"/>
      <c r="Z20" s="654"/>
      <c r="AA20" s="654"/>
      <c r="AB20" s="654"/>
      <c r="AC20" s="654"/>
      <c r="AD20" s="655"/>
    </row>
    <row r="21" spans="3:30">
      <c r="C21" s="238"/>
      <c r="W21" s="656" t="s">
        <v>985</v>
      </c>
      <c r="X21" s="657"/>
      <c r="Y21" s="657"/>
      <c r="Z21" s="658"/>
      <c r="AA21" s="659" t="s">
        <v>986</v>
      </c>
      <c r="AB21" s="660"/>
      <c r="AC21" s="660"/>
      <c r="AD21" s="661"/>
    </row>
    <row r="22" spans="3:30">
      <c r="C22" s="238"/>
      <c r="W22" s="662"/>
      <c r="X22" s="663"/>
      <c r="Y22" s="490"/>
      <c r="Z22" s="491"/>
      <c r="AA22" s="664"/>
      <c r="AB22" s="665"/>
      <c r="AC22" s="248"/>
      <c r="AD22" s="249"/>
    </row>
    <row r="23" spans="3:30">
      <c r="C23" s="238"/>
      <c r="W23" s="662"/>
      <c r="X23" s="663"/>
      <c r="Y23" s="490"/>
      <c r="Z23" s="491"/>
      <c r="AA23" s="666"/>
      <c r="AB23" s="667"/>
      <c r="AC23" s="248"/>
      <c r="AD23" s="249"/>
    </row>
    <row r="24" spans="3:30">
      <c r="C24" s="238"/>
      <c r="W24" s="672"/>
      <c r="X24" s="673"/>
      <c r="Y24" s="246"/>
      <c r="Z24" s="247"/>
      <c r="AA24" s="674"/>
      <c r="AB24" s="675"/>
      <c r="AC24" s="248"/>
      <c r="AD24" s="249"/>
    </row>
    <row r="25" spans="3:30">
      <c r="C25" s="238"/>
      <c r="W25" s="672"/>
      <c r="X25" s="673"/>
      <c r="Y25" s="246"/>
      <c r="Z25" s="247"/>
      <c r="AA25" s="666"/>
      <c r="AB25" s="667"/>
      <c r="AC25" s="248"/>
      <c r="AD25" s="249"/>
    </row>
    <row r="26" spans="3:30">
      <c r="C26" s="238"/>
      <c r="W26" s="478"/>
      <c r="X26" s="479"/>
      <c r="Y26" s="246"/>
      <c r="Z26" s="247"/>
      <c r="AA26" s="666"/>
      <c r="AB26" s="667"/>
      <c r="AC26" s="248"/>
      <c r="AD26" s="249"/>
    </row>
    <row r="27" spans="3:30">
      <c r="C27" s="238"/>
      <c r="W27" s="478"/>
      <c r="X27" s="479"/>
      <c r="Y27" s="246"/>
      <c r="Z27" s="247"/>
      <c r="AA27" s="670"/>
      <c r="AB27" s="671"/>
      <c r="AC27" s="248"/>
      <c r="AD27" s="249"/>
    </row>
    <row r="28" spans="3:30">
      <c r="C28" s="238"/>
      <c r="W28" s="478"/>
      <c r="X28" s="479"/>
      <c r="Y28" s="246"/>
      <c r="Z28" s="247"/>
      <c r="AA28" s="670"/>
      <c r="AB28" s="671"/>
      <c r="AC28" s="248"/>
      <c r="AD28" s="249"/>
    </row>
    <row r="29" spans="3:30">
      <c r="C29" s="238"/>
      <c r="W29" s="478"/>
      <c r="X29" s="479"/>
      <c r="Y29" s="246"/>
      <c r="Z29" s="247"/>
      <c r="AA29" s="670"/>
      <c r="AB29" s="671"/>
      <c r="AC29" s="248"/>
      <c r="AD29" s="249"/>
    </row>
    <row r="30" spans="3:30" ht="11.25" customHeight="1">
      <c r="C30" s="238"/>
      <c r="W30" s="480"/>
      <c r="X30" s="481"/>
      <c r="Y30" s="246"/>
      <c r="Z30" s="247"/>
      <c r="AA30" s="670"/>
      <c r="AB30" s="671"/>
      <c r="AC30" s="248"/>
      <c r="AD30" s="249"/>
    </row>
    <row r="31" spans="3:30">
      <c r="C31" s="238"/>
      <c r="U31" s="250"/>
      <c r="W31" s="478"/>
      <c r="X31" s="479"/>
      <c r="Y31" s="246"/>
      <c r="Z31" s="247"/>
      <c r="AA31" s="670"/>
      <c r="AB31" s="671"/>
      <c r="AC31" s="248"/>
      <c r="AD31" s="249"/>
    </row>
    <row r="32" spans="3:30">
      <c r="C32" s="238"/>
      <c r="U32" s="250"/>
      <c r="W32" s="478"/>
      <c r="X32" s="479"/>
      <c r="Y32" s="246"/>
      <c r="Z32" s="247"/>
      <c r="AA32" s="670"/>
      <c r="AB32" s="671"/>
      <c r="AC32" s="248"/>
      <c r="AD32" s="249"/>
    </row>
    <row r="33" spans="3:30">
      <c r="C33" s="238"/>
      <c r="W33" s="478"/>
      <c r="X33" s="479"/>
      <c r="Y33" s="246"/>
      <c r="Z33" s="247"/>
      <c r="AA33" s="670"/>
      <c r="AB33" s="671"/>
      <c r="AC33" s="248"/>
      <c r="AD33" s="249"/>
    </row>
    <row r="34" spans="3:30">
      <c r="C34" s="238"/>
      <c r="W34" s="478"/>
      <c r="X34" s="479"/>
      <c r="Y34" s="246"/>
      <c r="Z34" s="247"/>
      <c r="AA34" s="670"/>
      <c r="AB34" s="671"/>
      <c r="AC34" s="248"/>
      <c r="AD34" s="249"/>
    </row>
    <row r="35" spans="3:30">
      <c r="C35" s="238"/>
      <c r="W35" s="672"/>
      <c r="X35" s="685"/>
      <c r="Y35" s="246"/>
      <c r="Z35" s="247"/>
      <c r="AA35" s="670"/>
      <c r="AB35" s="671"/>
      <c r="AC35" s="248"/>
      <c r="AD35" s="249"/>
    </row>
    <row r="36" spans="3:30">
      <c r="C36" s="238"/>
      <c r="W36" s="676"/>
      <c r="X36" s="677"/>
      <c r="Y36" s="246"/>
      <c r="Z36" s="251"/>
      <c r="AA36" s="678"/>
      <c r="AB36" s="671"/>
      <c r="AC36" s="248"/>
      <c r="AD36" s="249"/>
    </row>
    <row r="37" spans="3:30" ht="12.75" customHeight="1">
      <c r="C37" s="238"/>
      <c r="W37" s="679"/>
      <c r="X37" s="680"/>
      <c r="Y37" s="246"/>
      <c r="Z37" s="251"/>
      <c r="AA37" s="681"/>
      <c r="AB37" s="682"/>
      <c r="AC37" s="252"/>
      <c r="AD37" s="253"/>
    </row>
    <row r="38" spans="3:30" ht="12.75" customHeight="1">
      <c r="C38" s="238"/>
      <c r="W38" s="679"/>
      <c r="X38" s="680"/>
      <c r="Y38" s="254"/>
      <c r="Z38" s="251"/>
      <c r="AA38" s="255"/>
      <c r="AB38" s="256"/>
      <c r="AC38" s="252"/>
      <c r="AD38" s="253"/>
    </row>
    <row r="39" spans="3:30" ht="12" customHeight="1">
      <c r="C39" s="238"/>
      <c r="W39" s="679"/>
      <c r="X39" s="680"/>
      <c r="Y39" s="254"/>
      <c r="Z39" s="257"/>
      <c r="AA39" s="683"/>
      <c r="AB39" s="684"/>
      <c r="AC39" s="252"/>
      <c r="AD39" s="253"/>
    </row>
    <row r="40" spans="3:30" ht="12" customHeight="1">
      <c r="C40" s="238"/>
      <c r="W40" s="689"/>
      <c r="X40" s="690"/>
      <c r="Y40" s="254"/>
      <c r="Z40" s="257"/>
      <c r="AA40" s="258"/>
      <c r="AB40" s="259"/>
      <c r="AC40" s="252"/>
      <c r="AD40" s="253"/>
    </row>
    <row r="41" spans="3:30" ht="12" customHeight="1">
      <c r="C41" s="238"/>
      <c r="W41" s="691"/>
      <c r="X41" s="692"/>
      <c r="Y41" s="260"/>
      <c r="Z41" s="261"/>
      <c r="AA41" s="683"/>
      <c r="AB41" s="684"/>
      <c r="AC41" s="252"/>
      <c r="AD41" s="253"/>
    </row>
    <row r="42" spans="3:30" ht="12" customHeight="1">
      <c r="C42" s="238"/>
      <c r="W42" s="693" t="s">
        <v>1456</v>
      </c>
      <c r="X42" s="694"/>
      <c r="Y42" s="694"/>
      <c r="Z42" s="694"/>
      <c r="AA42" s="262"/>
      <c r="AB42" s="262"/>
      <c r="AC42" s="262"/>
      <c r="AD42" s="263"/>
    </row>
    <row r="43" spans="3:30" ht="12" customHeight="1">
      <c r="C43" s="238"/>
      <c r="V43" s="264"/>
      <c r="W43" s="265"/>
      <c r="X43" s="266"/>
      <c r="Y43" s="266"/>
      <c r="Z43" s="266"/>
      <c r="AA43" s="266"/>
      <c r="AB43" s="266"/>
      <c r="AC43" s="266"/>
      <c r="AD43" s="267"/>
    </row>
    <row r="44" spans="3:30">
      <c r="C44" s="268"/>
      <c r="D44" s="269"/>
      <c r="E44" s="269"/>
      <c r="F44" s="269"/>
      <c r="G44" s="269"/>
      <c r="H44" s="269"/>
      <c r="I44" s="269"/>
      <c r="J44" s="269"/>
      <c r="K44" s="269"/>
      <c r="L44" s="269"/>
      <c r="M44" s="269"/>
      <c r="N44" s="269"/>
      <c r="O44" s="269"/>
      <c r="P44" s="269"/>
      <c r="Q44" s="269"/>
      <c r="R44" s="269"/>
      <c r="S44" s="269"/>
      <c r="T44" s="269"/>
      <c r="U44" s="269"/>
      <c r="V44" s="264"/>
      <c r="W44" s="686" t="s">
        <v>11</v>
      </c>
      <c r="X44" s="687"/>
      <c r="Y44" s="651"/>
      <c r="Z44" s="651"/>
      <c r="AA44" s="651"/>
      <c r="AB44" s="651"/>
      <c r="AC44" s="651"/>
      <c r="AD44" s="652"/>
    </row>
    <row r="45" spans="3:30">
      <c r="C45" s="268"/>
      <c r="D45" s="269"/>
      <c r="E45" s="269"/>
      <c r="F45" s="269"/>
      <c r="G45" s="269"/>
      <c r="H45" s="269"/>
      <c r="I45" s="269"/>
      <c r="J45" s="269"/>
      <c r="K45" s="269"/>
      <c r="L45" s="269"/>
      <c r="M45" s="269"/>
      <c r="N45" s="269"/>
      <c r="O45" s="269"/>
      <c r="P45" s="269"/>
      <c r="Q45" s="269"/>
      <c r="R45" s="269"/>
      <c r="S45" s="269"/>
      <c r="T45" s="269"/>
      <c r="U45" s="269"/>
      <c r="V45" s="264"/>
      <c r="W45" s="686" t="s">
        <v>984</v>
      </c>
      <c r="X45" s="687"/>
      <c r="Y45" s="651">
        <v>1</v>
      </c>
      <c r="Z45" s="651"/>
      <c r="AA45" s="651"/>
      <c r="AB45" s="651" t="s">
        <v>12</v>
      </c>
      <c r="AC45" s="651"/>
      <c r="AD45" s="270" t="s">
        <v>13</v>
      </c>
    </row>
    <row r="46" spans="3:30">
      <c r="C46" s="268"/>
      <c r="D46" s="269"/>
      <c r="E46" s="269"/>
      <c r="F46" s="269"/>
      <c r="G46" s="269"/>
      <c r="H46" s="269"/>
      <c r="I46" s="269"/>
      <c r="J46" s="269"/>
      <c r="K46" s="269"/>
      <c r="L46" s="269"/>
      <c r="M46" s="269"/>
      <c r="N46" s="269"/>
      <c r="O46" s="269"/>
      <c r="P46" s="269"/>
      <c r="Q46" s="269"/>
      <c r="R46" s="269"/>
      <c r="S46" s="269"/>
      <c r="T46" s="269"/>
      <c r="U46" s="269"/>
      <c r="V46" s="264"/>
      <c r="W46" s="686" t="s">
        <v>15</v>
      </c>
      <c r="X46" s="687"/>
      <c r="Y46" s="688"/>
      <c r="Z46" s="688"/>
      <c r="AA46" s="688"/>
      <c r="AB46" s="651" t="s">
        <v>16</v>
      </c>
      <c r="AC46" s="651"/>
      <c r="AD46" s="271"/>
    </row>
    <row r="47" spans="3:30">
      <c r="C47" s="268"/>
      <c r="D47" s="269"/>
      <c r="E47" s="269"/>
      <c r="F47" s="269"/>
      <c r="G47" s="269"/>
      <c r="H47" s="269"/>
      <c r="I47" s="269"/>
      <c r="J47" s="269"/>
      <c r="K47" s="269"/>
      <c r="L47" s="269"/>
      <c r="M47" s="269"/>
      <c r="N47" s="269"/>
      <c r="O47" s="269"/>
      <c r="P47" s="269"/>
      <c r="Q47" s="269"/>
      <c r="R47" s="269"/>
      <c r="S47" s="269"/>
      <c r="T47" s="269"/>
      <c r="U47" s="269"/>
      <c r="V47" s="264"/>
      <c r="W47" s="699" t="s">
        <v>17</v>
      </c>
      <c r="X47" s="699"/>
      <c r="Y47" s="699"/>
      <c r="Z47" s="699"/>
      <c r="AA47" s="699"/>
      <c r="AB47" s="699"/>
      <c r="AC47" s="699"/>
      <c r="AD47" s="700"/>
    </row>
    <row r="48" spans="3:30" ht="12.75" customHeight="1">
      <c r="C48" s="268"/>
      <c r="D48" s="269"/>
      <c r="E48" s="269"/>
      <c r="F48" s="269"/>
      <c r="G48" s="269"/>
      <c r="H48" s="269"/>
      <c r="I48" s="269"/>
      <c r="J48" s="269"/>
      <c r="K48" s="269"/>
      <c r="L48" s="269"/>
      <c r="M48" s="269"/>
      <c r="N48" s="269"/>
      <c r="O48" s="269"/>
      <c r="P48" s="269"/>
      <c r="Q48" s="269"/>
      <c r="R48" s="269"/>
      <c r="S48" s="269"/>
      <c r="T48" s="269"/>
      <c r="U48" s="269"/>
      <c r="V48" s="264"/>
      <c r="W48" s="701" t="str">
        <f>RAB!G6</f>
        <v>BAGUS PAMBUDI</v>
      </c>
      <c r="X48" s="701"/>
      <c r="Y48" s="701"/>
      <c r="Z48" s="701"/>
      <c r="AA48" s="701"/>
      <c r="AB48" s="701"/>
      <c r="AC48" s="701"/>
      <c r="AD48" s="702"/>
    </row>
    <row r="49" spans="3:30">
      <c r="C49" s="268"/>
      <c r="D49" s="269"/>
      <c r="E49" s="269"/>
      <c r="F49" s="269"/>
      <c r="G49" s="269"/>
      <c r="H49" s="269"/>
      <c r="I49" s="269"/>
      <c r="J49" s="269"/>
      <c r="K49" s="269"/>
      <c r="L49" s="269"/>
      <c r="M49" s="269"/>
      <c r="N49" s="269"/>
      <c r="O49" s="269"/>
      <c r="P49" s="269"/>
      <c r="Q49" s="269"/>
      <c r="R49" s="269"/>
      <c r="S49" s="269"/>
      <c r="T49" s="269"/>
      <c r="U49" s="269"/>
      <c r="V49" s="272"/>
      <c r="W49" s="701"/>
      <c r="X49" s="701"/>
      <c r="Y49" s="701"/>
      <c r="Z49" s="701"/>
      <c r="AA49" s="701"/>
      <c r="AB49" s="701"/>
      <c r="AC49" s="701"/>
      <c r="AD49" s="702"/>
    </row>
    <row r="50" spans="3:30">
      <c r="C50" s="268"/>
      <c r="D50" s="269"/>
      <c r="E50" s="269"/>
      <c r="F50" s="269"/>
      <c r="G50" s="269"/>
      <c r="H50" s="269"/>
      <c r="I50" s="269"/>
      <c r="J50" s="269"/>
      <c r="K50" s="269"/>
      <c r="L50" s="269"/>
      <c r="M50" s="269"/>
      <c r="N50" s="269"/>
      <c r="O50" s="269"/>
      <c r="P50" s="269"/>
      <c r="Q50" s="269"/>
      <c r="R50" s="269"/>
      <c r="S50" s="269"/>
      <c r="T50" s="269"/>
      <c r="U50" s="269"/>
      <c r="V50" s="272"/>
      <c r="W50" s="701"/>
      <c r="X50" s="701"/>
      <c r="Y50" s="701"/>
      <c r="Z50" s="701"/>
      <c r="AA50" s="701"/>
      <c r="AB50" s="701"/>
      <c r="AC50" s="701"/>
      <c r="AD50" s="702"/>
    </row>
    <row r="51" spans="3:30" ht="19.5" customHeight="1">
      <c r="C51" s="268"/>
      <c r="D51" s="269"/>
      <c r="E51" s="269"/>
      <c r="F51" s="269"/>
      <c r="G51" s="269"/>
      <c r="H51" s="269"/>
      <c r="I51" s="269"/>
      <c r="J51" s="269"/>
      <c r="K51" s="269"/>
      <c r="L51" s="269"/>
      <c r="M51" s="269"/>
      <c r="N51" s="269"/>
      <c r="O51" s="269"/>
      <c r="P51" s="269"/>
      <c r="Q51" s="269"/>
      <c r="R51" s="269"/>
      <c r="S51" s="269"/>
      <c r="T51" s="269"/>
      <c r="U51" s="269"/>
      <c r="V51" s="272"/>
      <c r="W51" s="703"/>
      <c r="X51" s="703"/>
      <c r="Y51" s="703"/>
      <c r="Z51" s="703"/>
      <c r="AA51" s="703"/>
      <c r="AB51" s="703"/>
      <c r="AC51" s="703"/>
      <c r="AD51" s="704"/>
    </row>
    <row r="52" spans="3:30">
      <c r="C52" s="268"/>
      <c r="D52" s="269"/>
      <c r="E52" s="269"/>
      <c r="F52" s="269"/>
      <c r="G52" s="269"/>
      <c r="H52" s="269"/>
      <c r="I52" s="269"/>
      <c r="J52" s="269"/>
      <c r="K52" s="269"/>
      <c r="L52" s="269"/>
      <c r="M52" s="269"/>
      <c r="N52" s="269"/>
      <c r="O52" s="269"/>
      <c r="P52" s="269"/>
      <c r="Q52" s="269"/>
      <c r="R52" s="269"/>
      <c r="S52" s="269"/>
      <c r="T52" s="269"/>
      <c r="U52" s="269"/>
      <c r="V52" s="264"/>
      <c r="W52" s="686" t="s">
        <v>18</v>
      </c>
      <c r="X52" s="687"/>
      <c r="Y52" s="651" t="s">
        <v>1630</v>
      </c>
      <c r="Z52" s="651"/>
      <c r="AA52" s="651"/>
      <c r="AB52" s="651"/>
      <c r="AC52" s="651"/>
      <c r="AD52" s="652"/>
    </row>
    <row r="53" spans="3:30">
      <c r="C53" s="268"/>
      <c r="D53" s="269"/>
      <c r="E53" s="269"/>
      <c r="F53" s="269"/>
      <c r="G53" s="269"/>
      <c r="H53" s="269"/>
      <c r="I53" s="269"/>
      <c r="J53" s="269"/>
      <c r="K53" s="269"/>
      <c r="L53" s="269"/>
      <c r="M53" s="269"/>
      <c r="N53" s="269"/>
      <c r="O53" s="269"/>
      <c r="P53" s="269"/>
      <c r="Q53" s="269"/>
      <c r="R53" s="269"/>
      <c r="S53" s="269"/>
      <c r="T53" s="269"/>
      <c r="V53" s="264"/>
      <c r="W53" s="686" t="s">
        <v>19</v>
      </c>
      <c r="X53" s="687"/>
      <c r="Y53" s="651" t="s">
        <v>1631</v>
      </c>
      <c r="Z53" s="651"/>
      <c r="AA53" s="651"/>
      <c r="AB53" s="651"/>
      <c r="AC53" s="651"/>
      <c r="AD53" s="652"/>
    </row>
    <row r="54" spans="3:30" ht="12.75" thickBot="1">
      <c r="C54" s="268"/>
      <c r="D54" s="269"/>
      <c r="E54" s="269"/>
      <c r="F54" s="269"/>
      <c r="G54" s="269"/>
      <c r="H54" s="269"/>
      <c r="I54" s="269"/>
      <c r="J54" s="269"/>
      <c r="K54" s="269"/>
      <c r="L54" s="269"/>
      <c r="M54" s="269"/>
      <c r="N54" s="269"/>
      <c r="O54" s="269"/>
      <c r="P54" s="269"/>
      <c r="Q54" s="269"/>
      <c r="R54" s="269"/>
      <c r="S54" s="269"/>
      <c r="T54" s="269"/>
      <c r="V54" s="264"/>
      <c r="W54" s="686" t="s">
        <v>20</v>
      </c>
      <c r="X54" s="687"/>
      <c r="Y54" s="695" t="s">
        <v>1632</v>
      </c>
      <c r="Z54" s="695"/>
      <c r="AA54" s="695"/>
      <c r="AB54" s="651"/>
      <c r="AC54" s="651"/>
      <c r="AD54" s="652"/>
    </row>
    <row r="55" spans="3:30" ht="12.75" thickBot="1">
      <c r="C55" s="273"/>
      <c r="D55" s="274"/>
      <c r="E55" s="274"/>
      <c r="F55" s="274"/>
      <c r="G55" s="274"/>
      <c r="H55" s="274"/>
      <c r="I55" s="274"/>
      <c r="J55" s="274"/>
      <c r="K55" s="274"/>
      <c r="L55" s="274"/>
      <c r="M55" s="274"/>
      <c r="N55" s="274"/>
      <c r="O55" s="274"/>
      <c r="P55" s="274"/>
      <c r="Q55" s="274"/>
      <c r="R55" s="274"/>
      <c r="S55" s="274"/>
      <c r="T55" s="274"/>
      <c r="U55" s="275"/>
      <c r="V55" s="276"/>
      <c r="W55" s="696" t="s">
        <v>21</v>
      </c>
      <c r="X55" s="697"/>
      <c r="Y55" s="695" t="s">
        <v>1633</v>
      </c>
      <c r="Z55" s="695"/>
      <c r="AA55" s="695"/>
      <c r="AB55" s="695"/>
      <c r="AC55" s="695"/>
      <c r="AD55" s="698"/>
    </row>
  </sheetData>
  <mergeCells count="101">
    <mergeCell ref="W54:X54"/>
    <mergeCell ref="AB54:AD54"/>
    <mergeCell ref="W55:X55"/>
    <mergeCell ref="AB55:AD55"/>
    <mergeCell ref="W47:AD47"/>
    <mergeCell ref="W48:AD51"/>
    <mergeCell ref="W52:X52"/>
    <mergeCell ref="AB52:AD52"/>
    <mergeCell ref="W53:X53"/>
    <mergeCell ref="AB53:AD53"/>
    <mergeCell ref="Y54:AA54"/>
    <mergeCell ref="Y55:AA55"/>
    <mergeCell ref="Y52:AA52"/>
    <mergeCell ref="Y53:AA53"/>
    <mergeCell ref="W45:X45"/>
    <mergeCell ref="Y45:AA45"/>
    <mergeCell ref="AB45:AC45"/>
    <mergeCell ref="W46:X46"/>
    <mergeCell ref="Y46:AA46"/>
    <mergeCell ref="AB46:AC46"/>
    <mergeCell ref="W40:X40"/>
    <mergeCell ref="W41:X41"/>
    <mergeCell ref="AA41:AB41"/>
    <mergeCell ref="W42:Z42"/>
    <mergeCell ref="W44:X44"/>
    <mergeCell ref="Y44:AD44"/>
    <mergeCell ref="W36:X36"/>
    <mergeCell ref="AA36:AB36"/>
    <mergeCell ref="W37:X37"/>
    <mergeCell ref="AA37:AB37"/>
    <mergeCell ref="W38:X38"/>
    <mergeCell ref="W39:X39"/>
    <mergeCell ref="AA39:AB39"/>
    <mergeCell ref="AA33:AB33"/>
    <mergeCell ref="AA34:AB34"/>
    <mergeCell ref="W35:X35"/>
    <mergeCell ref="AA35:AB35"/>
    <mergeCell ref="AA30:AB30"/>
    <mergeCell ref="AA31:AB31"/>
    <mergeCell ref="AA32:AB32"/>
    <mergeCell ref="AA27:AB27"/>
    <mergeCell ref="AA28:AB28"/>
    <mergeCell ref="AA29:AB29"/>
    <mergeCell ref="W24:X24"/>
    <mergeCell ref="AA24:AB24"/>
    <mergeCell ref="W25:X25"/>
    <mergeCell ref="AA25:AB25"/>
    <mergeCell ref="AA26:AB26"/>
    <mergeCell ref="W20:AD20"/>
    <mergeCell ref="W21:Z21"/>
    <mergeCell ref="AA21:AD21"/>
    <mergeCell ref="W22:X22"/>
    <mergeCell ref="AA22:AB22"/>
    <mergeCell ref="W23:X23"/>
    <mergeCell ref="AA23:AB23"/>
    <mergeCell ref="X18:Z18"/>
    <mergeCell ref="AA18:AB18"/>
    <mergeCell ref="AC18:AD18"/>
    <mergeCell ref="X19:Z19"/>
    <mergeCell ref="AA19:AB19"/>
    <mergeCell ref="AC19:AD19"/>
    <mergeCell ref="X16:Z16"/>
    <mergeCell ref="AA16:AB16"/>
    <mergeCell ref="AC16:AD16"/>
    <mergeCell ref="X17:Z17"/>
    <mergeCell ref="AA17:AB17"/>
    <mergeCell ref="AC17:AD17"/>
    <mergeCell ref="X14:Z14"/>
    <mergeCell ref="AA14:AB14"/>
    <mergeCell ref="AC14:AD14"/>
    <mergeCell ref="X15:Z15"/>
    <mergeCell ref="AA15:AB15"/>
    <mergeCell ref="AC15:AD15"/>
    <mergeCell ref="X12:Z12"/>
    <mergeCell ref="AA12:AB12"/>
    <mergeCell ref="AC12:AD12"/>
    <mergeCell ref="X13:Z13"/>
    <mergeCell ref="AA13:AB13"/>
    <mergeCell ref="AC13:AD13"/>
    <mergeCell ref="X10:Z10"/>
    <mergeCell ref="AA10:AB10"/>
    <mergeCell ref="AC10:AD10"/>
    <mergeCell ref="X11:Z11"/>
    <mergeCell ref="AA11:AB11"/>
    <mergeCell ref="AC11:AD11"/>
    <mergeCell ref="W2:AD3"/>
    <mergeCell ref="X5:Z5"/>
    <mergeCell ref="AA5:AB5"/>
    <mergeCell ref="AC5:AD5"/>
    <mergeCell ref="X8:Z8"/>
    <mergeCell ref="AA8:AB8"/>
    <mergeCell ref="AC8:AD8"/>
    <mergeCell ref="X9:Z9"/>
    <mergeCell ref="AA9:AB9"/>
    <mergeCell ref="AC9:AD9"/>
    <mergeCell ref="X6:Z6"/>
    <mergeCell ref="AA6:AB6"/>
    <mergeCell ref="AC6:AD6"/>
    <mergeCell ref="X7:Z7"/>
    <mergeCell ref="AA7:AB7"/>
    <mergeCell ref="AC7:AD7"/>
  </mergeCells>
  <printOptions verticalCentered="1"/>
  <pageMargins left="0.70866141732283472" right="0.23622047244094491" top="0.43307086614173229" bottom="0.43307086614173229" header="0" footer="0"/>
  <pageSetup paperSize="9" scale="79" orientation="landscape" horizontalDpi="300" verticalDpi="300" r:id="rId1"/>
  <headerFooter alignWithMargins="0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04EA2-F47D-4703-B728-F066F893C927}">
  <sheetPr>
    <tabColor rgb="FFFF6699"/>
  </sheetPr>
  <dimension ref="B1:AF68"/>
  <sheetViews>
    <sheetView view="pageBreakPreview" zoomScale="55" zoomScaleNormal="55" zoomScaleSheetLayoutView="55" workbookViewId="0">
      <selection activeCell="U39" sqref="U39"/>
    </sheetView>
  </sheetViews>
  <sheetFormatPr defaultRowHeight="12.75"/>
  <cols>
    <col min="1" max="1" width="1.7109375" style="211" customWidth="1"/>
    <col min="2" max="2" width="1.5703125" style="211" customWidth="1"/>
    <col min="3" max="3" width="10.7109375" style="211" customWidth="1"/>
    <col min="4" max="4" width="2.5703125" style="211" customWidth="1"/>
    <col min="5" max="21" width="9.140625" style="211"/>
    <col min="22" max="22" width="14.5703125" style="211" customWidth="1"/>
    <col min="23" max="23" width="3.140625" style="211" customWidth="1"/>
    <col min="24" max="27" width="9.140625" style="211"/>
    <col min="28" max="28" width="2.85546875" style="211" customWidth="1"/>
    <col min="29" max="31" width="4.7109375" style="211" customWidth="1"/>
    <col min="32" max="32" width="1.7109375" style="211" customWidth="1"/>
    <col min="33" max="16384" width="9.140625" style="211"/>
  </cols>
  <sheetData>
    <row r="1" spans="2:32" ht="13.5" thickBot="1"/>
    <row r="2" spans="2:32" ht="6" customHeight="1" thickBot="1">
      <c r="B2" s="212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213"/>
      <c r="Q2" s="213"/>
      <c r="R2" s="213"/>
      <c r="S2" s="213"/>
      <c r="T2" s="213"/>
      <c r="U2" s="213"/>
      <c r="V2" s="213"/>
      <c r="W2" s="213"/>
      <c r="X2" s="213"/>
      <c r="Y2" s="213"/>
      <c r="Z2" s="213"/>
      <c r="AA2" s="213"/>
      <c r="AB2" s="213"/>
      <c r="AC2" s="213"/>
      <c r="AD2" s="213"/>
      <c r="AE2" s="213"/>
      <c r="AF2" s="214"/>
    </row>
    <row r="3" spans="2:32" ht="13.5" thickBot="1">
      <c r="B3" s="215"/>
      <c r="C3" s="212"/>
      <c r="D3" s="213"/>
      <c r="E3" s="213"/>
      <c r="F3" s="213"/>
      <c r="G3" s="213"/>
      <c r="H3" s="213"/>
      <c r="I3" s="213"/>
      <c r="J3" s="213"/>
      <c r="K3" s="213"/>
      <c r="L3" s="213"/>
      <c r="M3" s="213"/>
      <c r="N3" s="213"/>
      <c r="O3" s="213"/>
      <c r="P3" s="213"/>
      <c r="Q3" s="213"/>
      <c r="R3" s="213"/>
      <c r="S3" s="213"/>
      <c r="T3" s="213"/>
      <c r="U3" s="213"/>
      <c r="V3" s="213"/>
      <c r="W3" s="213"/>
      <c r="X3" s="213"/>
      <c r="Y3" s="213"/>
      <c r="Z3" s="213"/>
      <c r="AA3" s="213"/>
      <c r="AB3" s="213"/>
      <c r="AC3" s="213"/>
      <c r="AD3" s="213"/>
      <c r="AE3" s="214"/>
      <c r="AF3" s="216"/>
    </row>
    <row r="4" spans="2:32" ht="12.75" customHeight="1">
      <c r="B4" s="215"/>
      <c r="C4" s="215"/>
      <c r="D4" s="705" t="s">
        <v>1528</v>
      </c>
      <c r="E4" s="706"/>
      <c r="F4" s="706"/>
      <c r="G4" s="706"/>
      <c r="H4" s="706"/>
      <c r="I4" s="706"/>
      <c r="J4" s="706"/>
      <c r="K4" s="706"/>
      <c r="L4" s="706"/>
      <c r="M4" s="706"/>
      <c r="N4" s="706"/>
      <c r="O4" s="706"/>
      <c r="P4" s="706"/>
      <c r="Q4" s="706"/>
      <c r="R4" s="706"/>
      <c r="S4" s="706"/>
      <c r="T4" s="706"/>
      <c r="U4" s="706"/>
      <c r="V4" s="706"/>
      <c r="W4" s="706"/>
      <c r="X4" s="706"/>
      <c r="Y4" s="706"/>
      <c r="Z4" s="706"/>
      <c r="AA4" s="706"/>
      <c r="AB4" s="706"/>
      <c r="AC4" s="707"/>
      <c r="AD4" s="217"/>
      <c r="AE4" s="216"/>
      <c r="AF4" s="216"/>
    </row>
    <row r="5" spans="2:32" ht="13.5" customHeight="1">
      <c r="B5" s="215"/>
      <c r="C5" s="215"/>
      <c r="D5" s="708"/>
      <c r="E5" s="709"/>
      <c r="F5" s="709"/>
      <c r="G5" s="709"/>
      <c r="H5" s="709"/>
      <c r="I5" s="709"/>
      <c r="J5" s="709"/>
      <c r="K5" s="709"/>
      <c r="L5" s="709"/>
      <c r="M5" s="709"/>
      <c r="N5" s="709"/>
      <c r="O5" s="709"/>
      <c r="P5" s="709"/>
      <c r="Q5" s="709"/>
      <c r="R5" s="709"/>
      <c r="S5" s="709"/>
      <c r="T5" s="709"/>
      <c r="U5" s="709"/>
      <c r="V5" s="709"/>
      <c r="W5" s="709"/>
      <c r="X5" s="709"/>
      <c r="Y5" s="709"/>
      <c r="Z5" s="709"/>
      <c r="AA5" s="709"/>
      <c r="AB5" s="709"/>
      <c r="AC5" s="710"/>
      <c r="AD5" s="217"/>
      <c r="AE5" s="216"/>
      <c r="AF5" s="216"/>
    </row>
    <row r="6" spans="2:32" ht="12.75" customHeight="1">
      <c r="B6" s="215"/>
      <c r="C6" s="215"/>
      <c r="D6" s="708"/>
      <c r="E6" s="709"/>
      <c r="F6" s="709"/>
      <c r="G6" s="709"/>
      <c r="H6" s="709"/>
      <c r="I6" s="709"/>
      <c r="J6" s="709"/>
      <c r="K6" s="709"/>
      <c r="L6" s="709"/>
      <c r="M6" s="709"/>
      <c r="N6" s="709"/>
      <c r="O6" s="709"/>
      <c r="P6" s="709"/>
      <c r="Q6" s="709"/>
      <c r="R6" s="709"/>
      <c r="S6" s="709"/>
      <c r="T6" s="709"/>
      <c r="U6" s="709"/>
      <c r="V6" s="709"/>
      <c r="W6" s="709"/>
      <c r="X6" s="709"/>
      <c r="Y6" s="709"/>
      <c r="Z6" s="709"/>
      <c r="AA6" s="709"/>
      <c r="AB6" s="709"/>
      <c r="AC6" s="710"/>
      <c r="AE6" s="216"/>
      <c r="AF6" s="216"/>
    </row>
    <row r="7" spans="2:32" ht="12.75" customHeight="1" thickBot="1">
      <c r="B7" s="215"/>
      <c r="C7" s="215"/>
      <c r="D7" s="711"/>
      <c r="E7" s="712"/>
      <c r="F7" s="712"/>
      <c r="G7" s="712"/>
      <c r="H7" s="712"/>
      <c r="I7" s="712"/>
      <c r="J7" s="712"/>
      <c r="K7" s="712"/>
      <c r="L7" s="712"/>
      <c r="M7" s="712"/>
      <c r="N7" s="712"/>
      <c r="O7" s="712"/>
      <c r="P7" s="712"/>
      <c r="Q7" s="712"/>
      <c r="R7" s="712"/>
      <c r="S7" s="712"/>
      <c r="T7" s="712"/>
      <c r="U7" s="712"/>
      <c r="V7" s="712"/>
      <c r="W7" s="712"/>
      <c r="X7" s="712"/>
      <c r="Y7" s="712"/>
      <c r="Z7" s="712"/>
      <c r="AA7" s="712"/>
      <c r="AB7" s="712"/>
      <c r="AC7" s="713"/>
      <c r="AD7" s="219"/>
      <c r="AE7" s="216"/>
      <c r="AF7" s="216"/>
    </row>
    <row r="8" spans="2:32" ht="12.75" customHeight="1">
      <c r="B8" s="215"/>
      <c r="C8" s="215"/>
      <c r="Z8" s="218"/>
      <c r="AA8" s="218"/>
      <c r="AB8" s="218"/>
      <c r="AC8" s="219"/>
      <c r="AD8" s="219"/>
      <c r="AE8" s="216"/>
      <c r="AF8" s="216"/>
    </row>
    <row r="9" spans="2:32" ht="12.75" customHeight="1">
      <c r="B9" s="215"/>
      <c r="C9" s="215"/>
      <c r="AE9" s="216"/>
      <c r="AF9" s="216"/>
    </row>
    <row r="10" spans="2:32" ht="12.75" customHeight="1">
      <c r="B10" s="215"/>
      <c r="C10" s="215"/>
      <c r="AE10" s="216"/>
      <c r="AF10" s="216"/>
    </row>
    <row r="11" spans="2:32">
      <c r="B11" s="215"/>
      <c r="C11" s="215"/>
      <c r="AE11" s="216"/>
      <c r="AF11" s="216"/>
    </row>
    <row r="12" spans="2:32">
      <c r="B12" s="215"/>
      <c r="C12" s="215"/>
      <c r="AE12" s="216"/>
      <c r="AF12" s="216"/>
    </row>
    <row r="13" spans="2:32">
      <c r="B13" s="215"/>
      <c r="C13" s="215"/>
      <c r="AE13" s="216"/>
      <c r="AF13" s="216"/>
    </row>
    <row r="14" spans="2:32">
      <c r="B14" s="215"/>
      <c r="C14" s="215"/>
      <c r="AE14" s="216"/>
      <c r="AF14" s="216"/>
    </row>
    <row r="15" spans="2:32">
      <c r="B15" s="215"/>
      <c r="C15" s="215"/>
      <c r="E15" s="220"/>
      <c r="AE15" s="216"/>
      <c r="AF15" s="216"/>
    </row>
    <row r="16" spans="2:32">
      <c r="B16" s="215"/>
      <c r="C16" s="215"/>
      <c r="AE16" s="216"/>
      <c r="AF16" s="216"/>
    </row>
    <row r="17" spans="2:32">
      <c r="B17" s="215"/>
      <c r="C17" s="215"/>
      <c r="AE17" s="216"/>
      <c r="AF17" s="216"/>
    </row>
    <row r="18" spans="2:32">
      <c r="B18" s="215"/>
      <c r="C18" s="215"/>
      <c r="AE18" s="216"/>
      <c r="AF18" s="216"/>
    </row>
    <row r="19" spans="2:32">
      <c r="B19" s="215"/>
      <c r="C19" s="215"/>
      <c r="AE19" s="216"/>
      <c r="AF19" s="216"/>
    </row>
    <row r="20" spans="2:32">
      <c r="B20" s="215"/>
      <c r="C20" s="215"/>
      <c r="AE20" s="216"/>
      <c r="AF20" s="216"/>
    </row>
    <row r="21" spans="2:32">
      <c r="B21" s="215"/>
      <c r="C21" s="215"/>
      <c r="AE21" s="216"/>
      <c r="AF21" s="216"/>
    </row>
    <row r="22" spans="2:32">
      <c r="B22" s="215"/>
      <c r="C22" s="215"/>
      <c r="AE22" s="216"/>
      <c r="AF22" s="216"/>
    </row>
    <row r="23" spans="2:32">
      <c r="B23" s="215"/>
      <c r="C23" s="215"/>
      <c r="AE23" s="216"/>
      <c r="AF23" s="216"/>
    </row>
    <row r="24" spans="2:32">
      <c r="B24" s="215"/>
      <c r="C24" s="215"/>
      <c r="AE24" s="216"/>
      <c r="AF24" s="216"/>
    </row>
    <row r="25" spans="2:32">
      <c r="B25" s="215"/>
      <c r="C25" s="215"/>
      <c r="AE25" s="216"/>
      <c r="AF25" s="216"/>
    </row>
    <row r="26" spans="2:32">
      <c r="B26" s="215"/>
      <c r="C26" s="215"/>
      <c r="AE26" s="216"/>
      <c r="AF26" s="216"/>
    </row>
    <row r="27" spans="2:32">
      <c r="B27" s="215"/>
      <c r="C27" s="215"/>
      <c r="AE27" s="216"/>
      <c r="AF27" s="216"/>
    </row>
    <row r="28" spans="2:32">
      <c r="B28" s="215"/>
      <c r="C28" s="215"/>
      <c r="AE28" s="216"/>
      <c r="AF28" s="216"/>
    </row>
    <row r="29" spans="2:32">
      <c r="B29" s="215"/>
      <c r="C29" s="215"/>
      <c r="AE29" s="216"/>
      <c r="AF29" s="216"/>
    </row>
    <row r="30" spans="2:32">
      <c r="B30" s="215"/>
      <c r="C30" s="215"/>
      <c r="AE30" s="216"/>
      <c r="AF30" s="216"/>
    </row>
    <row r="31" spans="2:32">
      <c r="B31" s="215"/>
      <c r="C31" s="215"/>
      <c r="AE31" s="216"/>
      <c r="AF31" s="216"/>
    </row>
    <row r="32" spans="2:32">
      <c r="B32" s="215"/>
      <c r="C32" s="215"/>
      <c r="AE32" s="216"/>
      <c r="AF32" s="216"/>
    </row>
    <row r="33" spans="2:32">
      <c r="B33" s="215"/>
      <c r="C33" s="215"/>
      <c r="AE33" s="216"/>
      <c r="AF33" s="216"/>
    </row>
    <row r="34" spans="2:32">
      <c r="B34" s="215"/>
      <c r="C34" s="215"/>
      <c r="AE34" s="216"/>
      <c r="AF34" s="216"/>
    </row>
    <row r="35" spans="2:32">
      <c r="B35" s="215"/>
      <c r="C35" s="215"/>
      <c r="AE35" s="216"/>
      <c r="AF35" s="216"/>
    </row>
    <row r="36" spans="2:32">
      <c r="B36" s="215"/>
      <c r="C36" s="215"/>
      <c r="AE36" s="216"/>
      <c r="AF36" s="216"/>
    </row>
    <row r="37" spans="2:32">
      <c r="B37" s="215"/>
      <c r="C37" s="215"/>
      <c r="AE37" s="216"/>
      <c r="AF37" s="216"/>
    </row>
    <row r="38" spans="2:32">
      <c r="B38" s="215"/>
      <c r="C38" s="215"/>
      <c r="AE38" s="216"/>
      <c r="AF38" s="216"/>
    </row>
    <row r="39" spans="2:32">
      <c r="B39" s="215"/>
      <c r="C39" s="215"/>
      <c r="AE39" s="216"/>
      <c r="AF39" s="216"/>
    </row>
    <row r="40" spans="2:32">
      <c r="B40" s="215"/>
      <c r="C40" s="215"/>
      <c r="AE40" s="216"/>
      <c r="AF40" s="216"/>
    </row>
    <row r="41" spans="2:32">
      <c r="B41" s="215"/>
      <c r="C41" s="215"/>
      <c r="AE41" s="216"/>
      <c r="AF41" s="216"/>
    </row>
    <row r="42" spans="2:32">
      <c r="B42" s="215"/>
      <c r="C42" s="215"/>
      <c r="AE42" s="216"/>
      <c r="AF42" s="216"/>
    </row>
    <row r="43" spans="2:32">
      <c r="B43" s="215"/>
      <c r="C43" s="215"/>
      <c r="AE43" s="216"/>
      <c r="AF43" s="216"/>
    </row>
    <row r="44" spans="2:32">
      <c r="B44" s="215"/>
      <c r="C44" s="215"/>
      <c r="AE44" s="216"/>
      <c r="AF44" s="216"/>
    </row>
    <row r="45" spans="2:32">
      <c r="B45" s="215"/>
      <c r="C45" s="215"/>
      <c r="AE45" s="216"/>
      <c r="AF45" s="216"/>
    </row>
    <row r="46" spans="2:32">
      <c r="B46" s="215"/>
      <c r="C46" s="215"/>
      <c r="AE46" s="216"/>
      <c r="AF46" s="216"/>
    </row>
    <row r="47" spans="2:32">
      <c r="B47" s="215"/>
      <c r="C47" s="215"/>
      <c r="AE47" s="216"/>
      <c r="AF47" s="216"/>
    </row>
    <row r="48" spans="2:32">
      <c r="B48" s="215"/>
      <c r="C48" s="215"/>
      <c r="AE48" s="216"/>
      <c r="AF48" s="216"/>
    </row>
    <row r="49" spans="2:32">
      <c r="B49" s="215"/>
      <c r="C49" s="215"/>
      <c r="AE49" s="216"/>
      <c r="AF49" s="216"/>
    </row>
    <row r="50" spans="2:32">
      <c r="B50" s="215"/>
      <c r="C50" s="215"/>
      <c r="AE50" s="216"/>
      <c r="AF50" s="216"/>
    </row>
    <row r="51" spans="2:32">
      <c r="B51" s="215"/>
      <c r="C51" s="215"/>
      <c r="AE51" s="216"/>
      <c r="AF51" s="216"/>
    </row>
    <row r="52" spans="2:32">
      <c r="B52" s="215"/>
      <c r="C52" s="215"/>
      <c r="AE52" s="216"/>
      <c r="AF52" s="216"/>
    </row>
    <row r="53" spans="2:32">
      <c r="B53" s="215"/>
      <c r="C53" s="215"/>
      <c r="AE53" s="216"/>
      <c r="AF53" s="216"/>
    </row>
    <row r="54" spans="2:32">
      <c r="B54" s="215"/>
      <c r="C54" s="215"/>
      <c r="AE54" s="216"/>
      <c r="AF54" s="216"/>
    </row>
    <row r="55" spans="2:32">
      <c r="B55" s="215"/>
      <c r="C55" s="215"/>
      <c r="AE55" s="216"/>
      <c r="AF55" s="216"/>
    </row>
    <row r="56" spans="2:32">
      <c r="B56" s="215"/>
      <c r="C56" s="215"/>
      <c r="AE56" s="216"/>
      <c r="AF56" s="216"/>
    </row>
    <row r="57" spans="2:32">
      <c r="B57" s="215"/>
      <c r="C57" s="215"/>
      <c r="S57" s="221"/>
      <c r="T57" s="221"/>
      <c r="U57" s="221"/>
      <c r="V57" s="222"/>
      <c r="W57" s="222"/>
      <c r="X57" s="222"/>
      <c r="Y57" s="222"/>
      <c r="Z57" s="222"/>
      <c r="AA57" s="222"/>
      <c r="AB57" s="222"/>
      <c r="AC57" s="222"/>
      <c r="AD57" s="222"/>
      <c r="AE57" s="223"/>
      <c r="AF57" s="216"/>
    </row>
    <row r="58" spans="2:32">
      <c r="B58" s="215"/>
      <c r="C58" s="215"/>
      <c r="S58" s="224"/>
      <c r="T58" s="221"/>
      <c r="U58" s="221"/>
      <c r="V58" s="222"/>
      <c r="W58" s="225"/>
      <c r="X58" s="222"/>
      <c r="Y58" s="222"/>
      <c r="Z58" s="222"/>
      <c r="AA58" s="222"/>
      <c r="AB58" s="225"/>
      <c r="AC58" s="225"/>
      <c r="AD58" s="225"/>
      <c r="AE58" s="226"/>
      <c r="AF58" s="216"/>
    </row>
    <row r="59" spans="2:32">
      <c r="B59" s="215"/>
      <c r="C59" s="215"/>
      <c r="V59" s="222"/>
      <c r="W59" s="225"/>
      <c r="X59" s="222"/>
      <c r="Y59" s="222"/>
      <c r="Z59" s="222"/>
      <c r="AA59" s="222"/>
      <c r="AB59" s="225"/>
      <c r="AC59" s="222"/>
      <c r="AD59" s="222"/>
      <c r="AE59" s="223"/>
      <c r="AF59" s="216"/>
    </row>
    <row r="60" spans="2:32">
      <c r="B60" s="215"/>
      <c r="C60" s="215"/>
      <c r="V60" s="222"/>
      <c r="W60" s="225"/>
      <c r="X60" s="222"/>
      <c r="Y60" s="222"/>
      <c r="Z60" s="222"/>
      <c r="AA60" s="222"/>
      <c r="AB60" s="222"/>
      <c r="AC60" s="222"/>
      <c r="AD60" s="222"/>
      <c r="AE60" s="223"/>
      <c r="AF60" s="216"/>
    </row>
    <row r="61" spans="2:32">
      <c r="B61" s="215"/>
      <c r="C61" s="215"/>
      <c r="V61" s="227"/>
      <c r="W61" s="227"/>
      <c r="X61" s="227"/>
      <c r="Y61" s="227"/>
      <c r="Z61" s="227"/>
      <c r="AA61" s="227"/>
      <c r="AB61" s="227"/>
      <c r="AC61" s="227"/>
      <c r="AD61" s="227"/>
      <c r="AE61" s="228"/>
      <c r="AF61" s="216"/>
    </row>
    <row r="62" spans="2:32">
      <c r="B62" s="215"/>
      <c r="C62" s="215"/>
      <c r="V62" s="222"/>
      <c r="W62" s="222"/>
      <c r="X62" s="222"/>
      <c r="Y62" s="222"/>
      <c r="Z62" s="222"/>
      <c r="AA62" s="222"/>
      <c r="AB62" s="222"/>
      <c r="AC62" s="222"/>
      <c r="AD62" s="222"/>
      <c r="AE62" s="223"/>
      <c r="AF62" s="216"/>
    </row>
    <row r="63" spans="2:32">
      <c r="B63" s="215"/>
      <c r="C63" s="215"/>
      <c r="V63" s="222"/>
      <c r="W63" s="225"/>
      <c r="X63" s="222"/>
      <c r="Y63" s="222"/>
      <c r="Z63" s="222"/>
      <c r="AA63" s="222"/>
      <c r="AB63" s="222"/>
      <c r="AC63" s="222"/>
      <c r="AD63" s="222"/>
      <c r="AE63" s="223"/>
      <c r="AF63" s="216"/>
    </row>
    <row r="64" spans="2:32">
      <c r="B64" s="215"/>
      <c r="C64" s="215"/>
      <c r="V64" s="222"/>
      <c r="W64" s="225"/>
      <c r="X64" s="222"/>
      <c r="Y64" s="222"/>
      <c r="Z64" s="222"/>
      <c r="AA64" s="222"/>
      <c r="AB64" s="222"/>
      <c r="AC64" s="222"/>
      <c r="AD64" s="222"/>
      <c r="AE64" s="223"/>
      <c r="AF64" s="216"/>
    </row>
    <row r="65" spans="2:32">
      <c r="B65" s="215"/>
      <c r="C65" s="215"/>
      <c r="V65" s="222"/>
      <c r="W65" s="225"/>
      <c r="X65" s="222"/>
      <c r="Y65" s="222"/>
      <c r="Z65" s="222"/>
      <c r="AA65" s="222"/>
      <c r="AB65" s="222"/>
      <c r="AC65" s="222"/>
      <c r="AD65" s="222"/>
      <c r="AE65" s="223"/>
      <c r="AF65" s="216"/>
    </row>
    <row r="66" spans="2:32">
      <c r="B66" s="215"/>
      <c r="C66" s="215"/>
      <c r="V66" s="222"/>
      <c r="W66" s="225"/>
      <c r="X66" s="222"/>
      <c r="Y66" s="222"/>
      <c r="Z66" s="222"/>
      <c r="AA66" s="222"/>
      <c r="AB66" s="222"/>
      <c r="AC66" s="222"/>
      <c r="AD66" s="222"/>
      <c r="AE66" s="223"/>
      <c r="AF66" s="216"/>
    </row>
    <row r="67" spans="2:32" ht="13.5" thickBot="1">
      <c r="B67" s="215"/>
      <c r="C67" s="229"/>
      <c r="D67" s="230"/>
      <c r="E67" s="230"/>
      <c r="F67" s="230"/>
      <c r="G67" s="230"/>
      <c r="H67" s="230"/>
      <c r="I67" s="230"/>
      <c r="J67" s="230"/>
      <c r="K67" s="230"/>
      <c r="L67" s="230"/>
      <c r="M67" s="230"/>
      <c r="N67" s="230"/>
      <c r="O67" s="230"/>
      <c r="P67" s="230"/>
      <c r="Q67" s="230"/>
      <c r="R67" s="230"/>
      <c r="S67" s="230"/>
      <c r="T67" s="230"/>
      <c r="U67" s="230"/>
      <c r="V67" s="231"/>
      <c r="W67" s="232"/>
      <c r="X67" s="231"/>
      <c r="Y67" s="231"/>
      <c r="Z67" s="231"/>
      <c r="AA67" s="231"/>
      <c r="AB67" s="231"/>
      <c r="AC67" s="231"/>
      <c r="AD67" s="231"/>
      <c r="AE67" s="233"/>
      <c r="AF67" s="216"/>
    </row>
    <row r="68" spans="2:32" ht="6" customHeight="1" thickBot="1">
      <c r="B68" s="229"/>
      <c r="C68" s="230"/>
      <c r="D68" s="230"/>
      <c r="E68" s="230"/>
      <c r="F68" s="230"/>
      <c r="G68" s="230"/>
      <c r="H68" s="230"/>
      <c r="I68" s="230"/>
      <c r="J68" s="230"/>
      <c r="K68" s="230"/>
      <c r="L68" s="230"/>
      <c r="M68" s="230"/>
      <c r="N68" s="230"/>
      <c r="O68" s="230"/>
      <c r="P68" s="230"/>
      <c r="Q68" s="230"/>
      <c r="R68" s="230"/>
      <c r="S68" s="230"/>
      <c r="T68" s="230"/>
      <c r="U68" s="230"/>
      <c r="V68" s="230"/>
      <c r="W68" s="230"/>
      <c r="X68" s="230"/>
      <c r="Y68" s="230"/>
      <c r="Z68" s="230"/>
      <c r="AA68" s="230"/>
      <c r="AB68" s="230"/>
      <c r="AC68" s="230"/>
      <c r="AD68" s="230"/>
      <c r="AE68" s="230"/>
      <c r="AF68" s="234"/>
    </row>
  </sheetData>
  <mergeCells count="1">
    <mergeCell ref="D4:AC7"/>
  </mergeCells>
  <pageMargins left="0.7" right="0.7" top="0.75" bottom="0.75" header="0.3" footer="0.3"/>
  <pageSetup paperSize="9" scale="54" orientation="landscape" horizontalDpi="1200" verticalDpi="1200" r:id="rId1"/>
  <colBreaks count="1" manualBreakCount="1">
    <brk id="32" max="1048575" man="1"/>
  </colBreaks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20121A-BDE1-46BF-947A-3476148ACB6C}">
  <sheetPr>
    <tabColor rgb="FFFF6699"/>
  </sheetPr>
  <dimension ref="A1:AD120"/>
  <sheetViews>
    <sheetView view="pageBreakPreview" topLeftCell="A2" zoomScale="55" zoomScaleNormal="40" zoomScaleSheetLayoutView="55" workbookViewId="0">
      <selection activeCell="C6" sqref="C6:M7"/>
    </sheetView>
  </sheetViews>
  <sheetFormatPr defaultRowHeight="12.75"/>
  <cols>
    <col min="1" max="1" width="1.7109375" style="423" customWidth="1"/>
    <col min="2" max="2" width="10.7109375" style="423" customWidth="1"/>
    <col min="3" max="3" width="2.5703125" style="423" customWidth="1"/>
    <col min="4" max="20" width="9.140625" style="423"/>
    <col min="21" max="21" width="14.5703125" style="423" customWidth="1"/>
    <col min="22" max="22" width="3.140625" style="423" customWidth="1"/>
    <col min="23" max="26" width="9.140625" style="423"/>
    <col min="27" max="27" width="2.85546875" style="423" customWidth="1"/>
    <col min="28" max="30" width="4.7109375" style="423" customWidth="1"/>
    <col min="31" max="31" width="1.7109375" style="423" customWidth="1"/>
    <col min="32" max="16384" width="9.140625" style="423"/>
  </cols>
  <sheetData>
    <row r="1" spans="1:29">
      <c r="A1" s="178"/>
      <c r="B1" s="179"/>
      <c r="C1" s="179"/>
      <c r="D1" s="179"/>
      <c r="E1" s="179"/>
      <c r="F1" s="179"/>
      <c r="G1" s="179"/>
      <c r="H1" s="179"/>
      <c r="I1" s="179"/>
      <c r="J1" s="179"/>
      <c r="K1" s="179"/>
      <c r="L1" s="179"/>
      <c r="M1" s="179"/>
      <c r="N1" s="179"/>
      <c r="O1" s="179"/>
      <c r="P1" s="179"/>
      <c r="Q1" s="179"/>
      <c r="R1" s="179"/>
      <c r="S1" s="179"/>
      <c r="T1" s="179"/>
      <c r="U1" s="179"/>
      <c r="V1" s="179"/>
      <c r="W1" s="180"/>
    </row>
    <row r="2" spans="1:29">
      <c r="A2" s="181"/>
      <c r="W2" s="182"/>
    </row>
    <row r="3" spans="1:29" ht="12.75" customHeight="1">
      <c r="A3" s="181"/>
      <c r="C3" s="709" t="s">
        <v>1527</v>
      </c>
      <c r="D3" s="709"/>
      <c r="E3" s="709"/>
      <c r="F3" s="709"/>
      <c r="G3" s="709"/>
      <c r="H3" s="709"/>
      <c r="I3" s="709"/>
      <c r="J3" s="709"/>
      <c r="K3" s="709"/>
      <c r="L3" s="709"/>
      <c r="M3" s="709"/>
      <c r="N3" s="709"/>
      <c r="O3" s="709"/>
      <c r="P3" s="709"/>
      <c r="Q3" s="709"/>
      <c r="R3" s="709"/>
      <c r="S3" s="709"/>
      <c r="T3" s="709"/>
      <c r="U3" s="709"/>
      <c r="V3" s="709"/>
      <c r="W3" s="182"/>
      <c r="X3" s="434"/>
      <c r="Y3" s="434"/>
      <c r="Z3" s="434"/>
      <c r="AA3" s="434"/>
      <c r="AB3" s="434"/>
      <c r="AC3" s="424"/>
    </row>
    <row r="4" spans="1:29" ht="18.75" customHeight="1">
      <c r="A4" s="181"/>
      <c r="C4" s="709"/>
      <c r="D4" s="709"/>
      <c r="E4" s="709"/>
      <c r="F4" s="709"/>
      <c r="G4" s="709"/>
      <c r="H4" s="709"/>
      <c r="I4" s="709"/>
      <c r="J4" s="709"/>
      <c r="K4" s="709"/>
      <c r="L4" s="709"/>
      <c r="M4" s="709"/>
      <c r="N4" s="709"/>
      <c r="O4" s="709"/>
      <c r="P4" s="709"/>
      <c r="Q4" s="709"/>
      <c r="R4" s="709"/>
      <c r="S4" s="709"/>
      <c r="T4" s="709"/>
      <c r="U4" s="709"/>
      <c r="V4" s="709"/>
      <c r="W4" s="182"/>
      <c r="X4" s="434"/>
      <c r="Y4" s="434"/>
      <c r="Z4" s="434"/>
      <c r="AA4" s="434"/>
      <c r="AB4" s="434"/>
      <c r="AC4" s="424"/>
    </row>
    <row r="5" spans="1:29" ht="12.75" customHeight="1">
      <c r="A5" s="181"/>
      <c r="C5" s="425"/>
      <c r="W5" s="182"/>
    </row>
    <row r="6" spans="1:29" ht="12.75" customHeight="1">
      <c r="A6" s="181"/>
      <c r="C6" s="714" t="str">
        <f>GAMBAR!E7</f>
        <v>KOORDINAT : -6.891291, 110.612117</v>
      </c>
      <c r="D6" s="714"/>
      <c r="E6" s="714"/>
      <c r="F6" s="714"/>
      <c r="G6" s="714"/>
      <c r="H6" s="714"/>
      <c r="I6" s="714"/>
      <c r="J6" s="714"/>
      <c r="K6" s="714"/>
      <c r="L6" s="714"/>
      <c r="M6" s="714"/>
      <c r="W6" s="182"/>
      <c r="Y6" s="426"/>
      <c r="Z6" s="426"/>
      <c r="AA6" s="426"/>
      <c r="AB6" s="427"/>
      <c r="AC6" s="427"/>
    </row>
    <row r="7" spans="1:29" ht="18" customHeight="1">
      <c r="A7" s="181"/>
      <c r="C7" s="714"/>
      <c r="D7" s="714"/>
      <c r="E7" s="714"/>
      <c r="F7" s="714"/>
      <c r="G7" s="714"/>
      <c r="H7" s="714"/>
      <c r="I7" s="714"/>
      <c r="J7" s="714"/>
      <c r="K7" s="714"/>
      <c r="L7" s="714"/>
      <c r="M7" s="714"/>
      <c r="W7" s="182"/>
      <c r="Y7" s="426"/>
      <c r="Z7" s="426"/>
      <c r="AA7" s="426"/>
      <c r="AB7" s="427"/>
      <c r="AC7" s="427"/>
    </row>
    <row r="8" spans="1:29">
      <c r="A8" s="181"/>
      <c r="W8" s="182"/>
    </row>
    <row r="9" spans="1:29">
      <c r="A9" s="181"/>
      <c r="W9" s="182"/>
    </row>
    <row r="10" spans="1:29">
      <c r="A10" s="181"/>
      <c r="W10" s="182"/>
    </row>
    <row r="11" spans="1:29">
      <c r="A11" s="181"/>
      <c r="W11" s="182"/>
    </row>
    <row r="12" spans="1:29">
      <c r="A12" s="181"/>
      <c r="D12" s="428"/>
      <c r="W12" s="182"/>
    </row>
    <row r="13" spans="1:29">
      <c r="A13" s="181"/>
      <c r="W13" s="182"/>
    </row>
    <row r="14" spans="1:29">
      <c r="A14" s="181"/>
      <c r="W14" s="182"/>
    </row>
    <row r="15" spans="1:29">
      <c r="A15" s="181"/>
      <c r="W15" s="182"/>
    </row>
    <row r="16" spans="1:29">
      <c r="A16" s="181"/>
      <c r="W16" s="182"/>
    </row>
    <row r="17" spans="1:23">
      <c r="A17" s="181"/>
      <c r="W17" s="182"/>
    </row>
    <row r="18" spans="1:23">
      <c r="A18" s="181"/>
      <c r="W18" s="182"/>
    </row>
    <row r="19" spans="1:23">
      <c r="A19" s="181"/>
      <c r="W19" s="182"/>
    </row>
    <row r="20" spans="1:23">
      <c r="A20" s="181"/>
      <c r="W20" s="182"/>
    </row>
    <row r="21" spans="1:23">
      <c r="A21" s="181"/>
      <c r="W21" s="182"/>
    </row>
    <row r="22" spans="1:23">
      <c r="A22" s="181"/>
      <c r="W22" s="182"/>
    </row>
    <row r="23" spans="1:23">
      <c r="A23" s="181"/>
      <c r="W23" s="182"/>
    </row>
    <row r="24" spans="1:23">
      <c r="A24" s="181"/>
      <c r="W24" s="182"/>
    </row>
    <row r="25" spans="1:23">
      <c r="A25" s="181"/>
      <c r="W25" s="182"/>
    </row>
    <row r="26" spans="1:23">
      <c r="A26" s="181"/>
      <c r="W26" s="182"/>
    </row>
    <row r="27" spans="1:23">
      <c r="A27" s="181"/>
      <c r="W27" s="182"/>
    </row>
    <row r="28" spans="1:23">
      <c r="A28" s="181"/>
      <c r="W28" s="182"/>
    </row>
    <row r="29" spans="1:23">
      <c r="A29" s="181"/>
      <c r="W29" s="182"/>
    </row>
    <row r="30" spans="1:23">
      <c r="A30" s="181"/>
      <c r="W30" s="182"/>
    </row>
    <row r="31" spans="1:23">
      <c r="A31" s="181"/>
      <c r="W31" s="182"/>
    </row>
    <row r="32" spans="1:23">
      <c r="A32" s="181"/>
      <c r="W32" s="182"/>
    </row>
    <row r="33" spans="1:23">
      <c r="A33" s="181"/>
      <c r="W33" s="182"/>
    </row>
    <row r="34" spans="1:23">
      <c r="A34" s="181"/>
      <c r="W34" s="182"/>
    </row>
    <row r="35" spans="1:23">
      <c r="A35" s="181"/>
      <c r="W35" s="182"/>
    </row>
    <row r="36" spans="1:23">
      <c r="A36" s="181"/>
      <c r="W36" s="182"/>
    </row>
    <row r="37" spans="1:23">
      <c r="A37" s="181"/>
      <c r="W37" s="182"/>
    </row>
    <row r="38" spans="1:23">
      <c r="A38" s="181"/>
      <c r="W38" s="182"/>
    </row>
    <row r="39" spans="1:23">
      <c r="A39" s="181"/>
      <c r="W39" s="182"/>
    </row>
    <row r="40" spans="1:23">
      <c r="A40" s="181"/>
      <c r="W40" s="182"/>
    </row>
    <row r="41" spans="1:23">
      <c r="A41" s="181"/>
      <c r="W41" s="182"/>
    </row>
    <row r="42" spans="1:23">
      <c r="A42" s="181"/>
      <c r="W42" s="182"/>
    </row>
    <row r="43" spans="1:23">
      <c r="A43" s="181"/>
      <c r="W43" s="182"/>
    </row>
    <row r="44" spans="1:23">
      <c r="A44" s="181"/>
      <c r="W44" s="182"/>
    </row>
    <row r="45" spans="1:23">
      <c r="A45" s="181"/>
      <c r="W45" s="182"/>
    </row>
    <row r="46" spans="1:23">
      <c r="A46" s="181"/>
      <c r="W46" s="182"/>
    </row>
    <row r="47" spans="1:23">
      <c r="A47" s="181"/>
      <c r="W47" s="182"/>
    </row>
    <row r="48" spans="1:23">
      <c r="A48" s="181"/>
      <c r="W48" s="182"/>
    </row>
    <row r="49" spans="1:30">
      <c r="A49" s="181"/>
      <c r="W49" s="182"/>
    </row>
    <row r="50" spans="1:30">
      <c r="A50" s="181"/>
      <c r="W50" s="182"/>
    </row>
    <row r="51" spans="1:30">
      <c r="A51" s="181"/>
      <c r="W51" s="182"/>
    </row>
    <row r="52" spans="1:30">
      <c r="A52" s="181"/>
      <c r="W52" s="182"/>
    </row>
    <row r="53" spans="1:30">
      <c r="A53" s="181"/>
      <c r="W53" s="182"/>
    </row>
    <row r="54" spans="1:30">
      <c r="A54" s="181"/>
      <c r="R54" s="429"/>
      <c r="S54" s="429"/>
      <c r="T54" s="429"/>
      <c r="U54" s="430"/>
      <c r="V54" s="430"/>
      <c r="W54" s="183"/>
      <c r="X54" s="430"/>
      <c r="Y54" s="430"/>
      <c r="Z54" s="430"/>
      <c r="AA54" s="430"/>
      <c r="AB54" s="430"/>
      <c r="AC54" s="430"/>
      <c r="AD54" s="430"/>
    </row>
    <row r="55" spans="1:30" ht="13.5" thickBot="1">
      <c r="A55" s="184"/>
      <c r="B55" s="185"/>
      <c r="C55" s="185"/>
      <c r="D55" s="185"/>
      <c r="E55" s="185"/>
      <c r="F55" s="185"/>
      <c r="G55" s="185"/>
      <c r="H55" s="185"/>
      <c r="I55" s="185"/>
      <c r="J55" s="185"/>
      <c r="K55" s="185"/>
      <c r="L55" s="185"/>
      <c r="M55" s="185"/>
      <c r="N55" s="185"/>
      <c r="O55" s="185"/>
      <c r="P55" s="185"/>
      <c r="Q55" s="185"/>
      <c r="R55" s="435"/>
      <c r="S55" s="436"/>
      <c r="T55" s="436"/>
      <c r="U55" s="186"/>
      <c r="V55" s="187"/>
      <c r="W55" s="188"/>
      <c r="X55" s="430"/>
      <c r="Y55" s="430"/>
      <c r="Z55" s="430"/>
      <c r="AA55" s="431"/>
      <c r="AB55" s="431"/>
      <c r="AC55" s="431"/>
      <c r="AD55" s="431"/>
    </row>
    <row r="56" spans="1:30">
      <c r="U56" s="430"/>
      <c r="V56" s="431"/>
      <c r="W56" s="430"/>
      <c r="X56" s="430"/>
      <c r="Y56" s="430"/>
      <c r="Z56" s="430"/>
      <c r="AA56" s="431"/>
      <c r="AB56" s="430"/>
      <c r="AC56" s="430"/>
      <c r="AD56" s="430"/>
    </row>
    <row r="57" spans="1:30">
      <c r="U57" s="430"/>
      <c r="V57" s="431"/>
      <c r="W57" s="430"/>
      <c r="X57" s="430"/>
      <c r="Y57" s="430"/>
      <c r="Z57" s="430"/>
      <c r="AA57" s="430"/>
      <c r="AB57" s="430"/>
      <c r="AC57" s="430"/>
      <c r="AD57" s="430"/>
    </row>
    <row r="58" spans="1:30">
      <c r="U58" s="430"/>
      <c r="V58" s="431"/>
      <c r="W58" s="430"/>
      <c r="X58" s="430"/>
      <c r="Y58" s="430"/>
      <c r="Z58" s="430"/>
      <c r="AA58" s="430"/>
      <c r="AB58" s="430"/>
      <c r="AC58" s="430"/>
      <c r="AD58" s="430"/>
    </row>
    <row r="59" spans="1:30">
      <c r="U59" s="430"/>
      <c r="V59" s="431"/>
      <c r="W59" s="430"/>
      <c r="X59" s="430"/>
      <c r="Y59" s="430"/>
      <c r="Z59" s="430"/>
      <c r="AA59" s="430"/>
      <c r="AB59" s="430"/>
      <c r="AC59" s="430"/>
      <c r="AD59" s="430"/>
    </row>
    <row r="60" spans="1:30">
      <c r="U60" s="430"/>
      <c r="V60" s="431"/>
      <c r="W60" s="430"/>
      <c r="X60" s="430"/>
      <c r="Y60" s="430"/>
      <c r="Z60" s="430"/>
      <c r="AA60" s="431"/>
      <c r="AB60" s="430"/>
      <c r="AC60" s="430"/>
      <c r="AD60" s="430"/>
    </row>
    <row r="61" spans="1:30">
      <c r="U61" s="430"/>
      <c r="V61" s="431"/>
      <c r="W61" s="430"/>
      <c r="X61" s="430"/>
      <c r="Y61" s="430"/>
      <c r="Z61" s="430"/>
      <c r="AA61" s="430"/>
      <c r="AB61" s="430"/>
      <c r="AC61" s="430"/>
      <c r="AD61" s="430"/>
    </row>
    <row r="62" spans="1:30">
      <c r="U62" s="430"/>
      <c r="V62" s="431"/>
      <c r="W62" s="430"/>
      <c r="X62" s="430"/>
      <c r="Y62" s="430"/>
      <c r="Z62" s="430"/>
      <c r="AA62" s="430"/>
      <c r="AB62" s="430"/>
      <c r="AC62" s="430"/>
      <c r="AD62" s="430"/>
    </row>
    <row r="63" spans="1:30">
      <c r="U63" s="430"/>
      <c r="V63" s="431"/>
      <c r="W63" s="430"/>
      <c r="X63" s="430"/>
      <c r="Y63" s="430"/>
      <c r="Z63" s="430"/>
      <c r="AA63" s="430"/>
      <c r="AB63" s="430"/>
      <c r="AC63" s="430"/>
      <c r="AD63" s="430"/>
    </row>
    <row r="64" spans="1:30">
      <c r="U64" s="430"/>
      <c r="V64" s="431"/>
      <c r="W64" s="430"/>
      <c r="X64" s="430"/>
      <c r="Y64" s="430"/>
      <c r="Z64" s="430"/>
      <c r="AA64" s="430"/>
      <c r="AB64" s="430"/>
      <c r="AC64" s="430"/>
      <c r="AD64" s="430"/>
    </row>
    <row r="65" spans="5:30">
      <c r="U65" s="430"/>
      <c r="V65" s="431"/>
      <c r="W65" s="430"/>
      <c r="X65" s="430"/>
      <c r="Y65" s="430"/>
      <c r="Z65" s="430"/>
      <c r="AA65" s="430"/>
      <c r="AB65" s="430"/>
      <c r="AC65" s="430"/>
      <c r="AD65" s="430"/>
    </row>
    <row r="66" spans="5:30" ht="6" customHeight="1"/>
    <row r="73" spans="5:30">
      <c r="M73" s="432"/>
    </row>
    <row r="74" spans="5:30" ht="15" customHeight="1">
      <c r="E74" s="433"/>
      <c r="M74" s="432"/>
    </row>
    <row r="75" spans="5:30" ht="15" customHeight="1">
      <c r="E75" s="433"/>
      <c r="M75" s="432"/>
    </row>
    <row r="76" spans="5:30" ht="15" customHeight="1">
      <c r="E76" s="433"/>
      <c r="M76" s="432"/>
    </row>
    <row r="77" spans="5:30" ht="15" customHeight="1">
      <c r="E77" s="433"/>
      <c r="M77" s="432"/>
    </row>
    <row r="78" spans="5:30" ht="15" customHeight="1">
      <c r="E78" s="433"/>
      <c r="M78" s="432"/>
    </row>
    <row r="79" spans="5:30" ht="15" customHeight="1">
      <c r="E79" s="433"/>
      <c r="M79" s="432"/>
    </row>
    <row r="80" spans="5:30" ht="15" customHeight="1">
      <c r="E80" s="433"/>
      <c r="M80" s="432"/>
    </row>
    <row r="81" spans="5:13" ht="15" customHeight="1">
      <c r="E81" s="433"/>
      <c r="M81" s="432"/>
    </row>
    <row r="82" spans="5:13" ht="15" customHeight="1">
      <c r="E82" s="433"/>
      <c r="M82" s="432"/>
    </row>
    <row r="83" spans="5:13" ht="15" customHeight="1">
      <c r="E83" s="433"/>
      <c r="M83" s="432"/>
    </row>
    <row r="84" spans="5:13" ht="15" customHeight="1">
      <c r="E84" s="433"/>
      <c r="M84" s="432"/>
    </row>
    <row r="85" spans="5:13" ht="15" customHeight="1">
      <c r="E85" s="433"/>
      <c r="M85" s="432"/>
    </row>
    <row r="86" spans="5:13" ht="15" customHeight="1">
      <c r="E86" s="433"/>
      <c r="M86" s="432"/>
    </row>
    <row r="87" spans="5:13" ht="15" customHeight="1">
      <c r="E87" s="433"/>
      <c r="M87" s="432"/>
    </row>
    <row r="88" spans="5:13" ht="15" customHeight="1">
      <c r="E88" s="433"/>
      <c r="M88" s="432"/>
    </row>
    <row r="89" spans="5:13" ht="15" customHeight="1">
      <c r="E89" s="433"/>
      <c r="M89" s="432"/>
    </row>
    <row r="90" spans="5:13" ht="15" customHeight="1">
      <c r="E90" s="433"/>
      <c r="M90" s="432"/>
    </row>
    <row r="91" spans="5:13" ht="15" customHeight="1">
      <c r="E91" s="433"/>
      <c r="M91" s="432"/>
    </row>
    <row r="92" spans="5:13" ht="15" customHeight="1">
      <c r="E92" s="433"/>
      <c r="M92" s="432"/>
    </row>
    <row r="93" spans="5:13" ht="15" customHeight="1">
      <c r="E93" s="433"/>
      <c r="M93" s="432"/>
    </row>
    <row r="94" spans="5:13" ht="15" customHeight="1">
      <c r="E94" s="433"/>
      <c r="M94" s="432"/>
    </row>
    <row r="95" spans="5:13" ht="15" customHeight="1">
      <c r="E95" s="433"/>
      <c r="M95" s="432"/>
    </row>
    <row r="96" spans="5:13" ht="15" customHeight="1">
      <c r="E96" s="433"/>
    </row>
    <row r="97" spans="5:5" ht="15" customHeight="1">
      <c r="E97" s="433"/>
    </row>
    <row r="98" spans="5:5" ht="15" customHeight="1">
      <c r="E98" s="433"/>
    </row>
    <row r="99" spans="5:5" ht="15" customHeight="1">
      <c r="E99" s="433"/>
    </row>
    <row r="100" spans="5:5" ht="15" customHeight="1">
      <c r="E100" s="433"/>
    </row>
    <row r="101" spans="5:5" ht="15" customHeight="1">
      <c r="E101" s="433"/>
    </row>
    <row r="102" spans="5:5" ht="15" customHeight="1">
      <c r="E102" s="433"/>
    </row>
    <row r="103" spans="5:5" ht="15" customHeight="1">
      <c r="E103" s="433"/>
    </row>
    <row r="104" spans="5:5" ht="15" customHeight="1">
      <c r="E104" s="433"/>
    </row>
    <row r="105" spans="5:5" ht="15" customHeight="1">
      <c r="E105" s="433"/>
    </row>
    <row r="106" spans="5:5" ht="15" customHeight="1">
      <c r="E106" s="433"/>
    </row>
    <row r="107" spans="5:5" ht="15" customHeight="1">
      <c r="E107" s="433"/>
    </row>
    <row r="108" spans="5:5" ht="15" customHeight="1">
      <c r="E108" s="433"/>
    </row>
    <row r="109" spans="5:5" ht="15" customHeight="1">
      <c r="E109" s="433"/>
    </row>
    <row r="110" spans="5:5" ht="15" customHeight="1">
      <c r="E110" s="433"/>
    </row>
    <row r="111" spans="5:5" ht="15" customHeight="1">
      <c r="E111" s="433"/>
    </row>
    <row r="112" spans="5:5" ht="15" customHeight="1">
      <c r="E112" s="433"/>
    </row>
    <row r="113" spans="5:5" ht="15" customHeight="1">
      <c r="E113" s="433"/>
    </row>
    <row r="114" spans="5:5" ht="15" customHeight="1">
      <c r="E114" s="433"/>
    </row>
    <row r="115" spans="5:5" ht="15" customHeight="1">
      <c r="E115" s="433"/>
    </row>
    <row r="116" spans="5:5" ht="15" customHeight="1">
      <c r="E116" s="433"/>
    </row>
    <row r="117" spans="5:5" ht="15" customHeight="1">
      <c r="E117" s="433"/>
    </row>
    <row r="118" spans="5:5" ht="15" customHeight="1">
      <c r="E118" s="433"/>
    </row>
    <row r="119" spans="5:5" ht="15" customHeight="1">
      <c r="E119" s="433"/>
    </row>
    <row r="120" spans="5:5">
      <c r="E120" s="433"/>
    </row>
  </sheetData>
  <mergeCells count="2">
    <mergeCell ref="C6:M7"/>
    <mergeCell ref="C3:V4"/>
  </mergeCells>
  <printOptions horizontalCentered="1" verticalCentered="1"/>
  <pageMargins left="0.70866141732283472" right="0.70866141732283472" top="0.55118110236220474" bottom="0.35433070866141736" header="0.31496062992125984" footer="0.31496062992125984"/>
  <pageSetup paperSize="9" scale="65" orientation="landscape" horizontalDpi="1200" verticalDpi="1200" r:id="rId1"/>
  <rowBreaks count="1" manualBreakCount="1">
    <brk id="62" max="29" man="1"/>
  </rowBreaks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E2C965-D18D-41E6-B0AB-BAB77C60D785}">
  <dimension ref="A1:U32"/>
  <sheetViews>
    <sheetView showGridLines="0" workbookViewId="0"/>
  </sheetViews>
  <sheetFormatPr defaultRowHeight="12.75"/>
  <cols>
    <col min="6" max="6" width="12.42578125" customWidth="1"/>
    <col min="8" max="8" width="12.42578125" customWidth="1"/>
    <col min="10" max="10" width="12.42578125" customWidth="1"/>
    <col min="12" max="12" width="12.42578125" customWidth="1"/>
    <col min="14" max="14" width="12.42578125" customWidth="1"/>
    <col min="16" max="16" width="12.42578125" customWidth="1"/>
    <col min="18" max="18" width="12.42578125" customWidth="1"/>
    <col min="20" max="20" width="12.42578125" customWidth="1"/>
    <col min="22" max="22" width="12.42578125" customWidth="1"/>
  </cols>
  <sheetData>
    <row r="1" spans="1:11" ht="48" customHeight="1">
      <c r="A1" s="455">
        <v>1</v>
      </c>
    </row>
    <row r="2" spans="1:11" ht="48" customHeight="1">
      <c r="A2" s="455">
        <v>3</v>
      </c>
    </row>
    <row r="4" spans="1:11" ht="48" customHeight="1">
      <c r="C4" s="455">
        <v>1</v>
      </c>
    </row>
    <row r="5" spans="1:11" ht="48" customHeight="1">
      <c r="C5" s="455">
        <v>3</v>
      </c>
    </row>
    <row r="7" spans="1:11" ht="48" customHeight="1">
      <c r="E7" s="455">
        <v>1</v>
      </c>
    </row>
    <row r="8" spans="1:11" ht="48" customHeight="1">
      <c r="E8" s="455">
        <v>3</v>
      </c>
    </row>
    <row r="10" spans="1:11" ht="48" customHeight="1">
      <c r="G10" s="455">
        <v>3</v>
      </c>
    </row>
    <row r="11" spans="1:11" ht="48" customHeight="1">
      <c r="G11" s="455">
        <v>1</v>
      </c>
    </row>
    <row r="13" spans="1:11" ht="48" customHeight="1">
      <c r="I13" s="455">
        <v>3</v>
      </c>
    </row>
    <row r="14" spans="1:11" ht="48" customHeight="1">
      <c r="I14" s="455">
        <v>1</v>
      </c>
    </row>
    <row r="16" spans="1:11" ht="48" customHeight="1">
      <c r="K16" s="455">
        <v>3</v>
      </c>
    </row>
    <row r="17" spans="11:21" ht="48" customHeight="1">
      <c r="K17" s="455">
        <v>1</v>
      </c>
    </row>
    <row r="19" spans="11:21" ht="48" customHeight="1">
      <c r="M19" s="455">
        <v>3</v>
      </c>
    </row>
    <row r="20" spans="11:21" ht="48" customHeight="1">
      <c r="M20" s="455">
        <v>1</v>
      </c>
    </row>
    <row r="22" spans="11:21" ht="48" customHeight="1">
      <c r="O22" s="455">
        <v>3</v>
      </c>
    </row>
    <row r="23" spans="11:21" ht="48" customHeight="1">
      <c r="O23" s="455">
        <v>1</v>
      </c>
    </row>
    <row r="25" spans="11:21" ht="57" customHeight="1">
      <c r="Q25" s="455">
        <v>3</v>
      </c>
    </row>
    <row r="26" spans="11:21" ht="57" customHeight="1">
      <c r="Q26" s="455">
        <v>1</v>
      </c>
    </row>
    <row r="28" spans="11:21" ht="57" customHeight="1">
      <c r="S28" s="455">
        <v>3</v>
      </c>
    </row>
    <row r="29" spans="11:21" ht="57" customHeight="1">
      <c r="S29" s="455">
        <v>1</v>
      </c>
    </row>
    <row r="31" spans="11:21" ht="57" customHeight="1">
      <c r="U31" s="455">
        <v>3</v>
      </c>
    </row>
    <row r="32" spans="11:21" ht="57" customHeight="1">
      <c r="U32" s="455">
        <v>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Named Ranges</vt:lpstr>
      </vt:variant>
      <vt:variant>
        <vt:i4>13</vt:i4>
      </vt:variant>
    </vt:vector>
  </HeadingPairs>
  <TitlesOfParts>
    <vt:vector size="26" baseType="lpstr">
      <vt:lpstr>REKAP MATERIAL</vt:lpstr>
      <vt:lpstr>REKAP TIANG</vt:lpstr>
      <vt:lpstr>REKAP MDU</vt:lpstr>
      <vt:lpstr>Sheet1</vt:lpstr>
      <vt:lpstr>HARGA SATUAN</vt:lpstr>
      <vt:lpstr>KKO</vt:lpstr>
      <vt:lpstr>DATA</vt:lpstr>
      <vt:lpstr>KKF</vt:lpstr>
      <vt:lpstr>RAB</vt:lpstr>
      <vt:lpstr>GAMBAR</vt:lpstr>
      <vt:lpstr>SLD</vt:lpstr>
      <vt:lpstr>PETA</vt:lpstr>
      <vt:lpstr>PDL</vt:lpstr>
      <vt:lpstr>'HARGA SATUAN'!Print_Area</vt:lpstr>
      <vt:lpstr>KKF!Print_Area</vt:lpstr>
      <vt:lpstr>KKO!Print_Area</vt:lpstr>
      <vt:lpstr>PETA!Print_Area</vt:lpstr>
      <vt:lpstr>RAB!Print_Area</vt:lpstr>
      <vt:lpstr>'REKAP MATERIAL'!Print_Area</vt:lpstr>
      <vt:lpstr>'REKAP MDU'!Print_Area</vt:lpstr>
      <vt:lpstr>'REKAP TIANG'!Print_Area</vt:lpstr>
      <vt:lpstr>SLD!Print_Area</vt:lpstr>
      <vt:lpstr>RAB!Print_Titles</vt:lpstr>
      <vt:lpstr>'REKAP MATERIAL'!Print_Titles</vt:lpstr>
      <vt:lpstr>'REKAP MDU'!Print_Titles</vt:lpstr>
      <vt:lpstr>'REKAP TIANG'!Print_Titles</vt:lpstr>
    </vt:vector>
  </TitlesOfParts>
  <Company>Big Boss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SAEFUDIN</dc:creator>
  <cp:lastModifiedBy>SRI UTAMI</cp:lastModifiedBy>
  <cp:lastPrinted>2024-01-09T01:54:36Z</cp:lastPrinted>
  <dcterms:created xsi:type="dcterms:W3CDTF">2011-02-06T11:57:38Z</dcterms:created>
  <dcterms:modified xsi:type="dcterms:W3CDTF">2024-01-09T02:04:56Z</dcterms:modified>
</cp:coreProperties>
</file>